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queryTables/queryTable1.xml" ContentType="application/vnd.openxmlformats-officedocument.spreadsheetml.queryTable+xml"/>
  <Override PartName="/xl/queryTables/queryTable2.xml" ContentType="application/vnd.openxmlformats-officedocument.spreadsheetml.queryTable+xml"/>
  <Override PartName="/xl/queryTables/queryTable3.xml" ContentType="application/vnd.openxmlformats-officedocument.spreadsheetml.queryTable+xml"/>
  <Override PartName="/xl/queryTables/queryTable4.xml" ContentType="application/vnd.openxmlformats-officedocument.spreadsheetml.queryTab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5" rupBuild="18431"/>
  <workbookPr showInkAnnotation="0" codeName="ThisWorkbook" autoCompressPictures="0"/>
  <mc:AlternateContent xmlns:mc="http://schemas.openxmlformats.org/markup-compatibility/2006">
    <mc:Choice Requires="x15">
      <x15ac:absPath xmlns:x15ac="http://schemas.microsoft.com/office/spreadsheetml/2010/11/ac" url="C:\Users\jperdomo\Documents\Documents\AÑO 2018\PROCESO Interventoría GIC\EVALUACION\"/>
    </mc:Choice>
  </mc:AlternateContent>
  <bookViews>
    <workbookView xWindow="0" yWindow="0" windowWidth="20490" windowHeight="7155" tabRatio="675" activeTab="1"/>
  </bookViews>
  <sheets>
    <sheet name="PARAMETROS" sheetId="26" r:id="rId1"/>
    <sheet name="CONSOLIDADO" sheetId="6" r:id="rId2"/>
    <sheet name="EXP GEN." sheetId="11" r:id="rId3"/>
    <sheet name="EXP ESPEC." sheetId="33" r:id="rId4"/>
    <sheet name="DESEMPATE" sheetId="30" r:id="rId5"/>
    <sheet name="DESEMPATE 1" sheetId="14" state="hidden" r:id="rId6"/>
    <sheet name="SH TRM" sheetId="27" r:id="rId7"/>
    <sheet name="PROM TRM MES" sheetId="28" state="hidden" r:id="rId8"/>
    <sheet name="SH EURO" sheetId="31" r:id="rId9"/>
    <sheet name="PROM EUR MES" sheetId="32" state="hidden" r:id="rId10"/>
  </sheets>
  <externalReferences>
    <externalReference r:id="rId11"/>
    <externalReference r:id="rId12"/>
  </externalReferences>
  <definedNames>
    <definedName name="_xlnm._FilterDatabase" localSheetId="1" hidden="1">CONSOLIDADO!$A$5:$Q$80</definedName>
    <definedName name="_xlnm._FilterDatabase" localSheetId="3" hidden="1">'EXP ESPEC.'!$A$1:$AH$17</definedName>
    <definedName name="_xlnm._FilterDatabase" localSheetId="2" hidden="1">'EXP GEN.'!$A$1:$AP$23</definedName>
    <definedName name="CM001EEM1">PARAMETROS!$M$9</definedName>
    <definedName name="CM001EMM1">PARAMETROS!$K$9</definedName>
    <definedName name="CM001LM1">PARAMETROS!$I$9</definedName>
    <definedName name="CM001M1">PARAMETROS!$G$9</definedName>
    <definedName name="CM007EMM1">[1]PARAMETROS!$K$11</definedName>
    <definedName name="data" localSheetId="9">'PROM EUR MES'!$A$1:$K$217</definedName>
    <definedName name="data_1" localSheetId="9">'PROM EUR MES'!$A$1:$K$228</definedName>
    <definedName name="Datos" localSheetId="8">'SH EURO'!$A$1:$K$6714</definedName>
    <definedName name="Datos_1" localSheetId="8">'SH EURO'!$A$1:$K$6714</definedName>
  </definedNames>
  <calcPr calcId="171027" concurrentCalc="0"/>
</workbook>
</file>

<file path=xl/calcChain.xml><?xml version="1.0" encoding="utf-8"?>
<calcChain xmlns="http://schemas.openxmlformats.org/spreadsheetml/2006/main">
  <c r="N107" i="33" l="1"/>
  <c r="N108" i="33"/>
  <c r="N109" i="33"/>
  <c r="N110" i="33"/>
  <c r="O107" i="33"/>
  <c r="O108" i="33"/>
  <c r="O109" i="33"/>
  <c r="O110" i="33"/>
  <c r="P107" i="33"/>
  <c r="P108" i="33"/>
  <c r="P109" i="33"/>
  <c r="P110" i="33"/>
  <c r="AM107" i="33"/>
  <c r="AM108" i="33"/>
  <c r="AM109" i="33"/>
  <c r="AM110" i="33"/>
  <c r="AN107" i="33"/>
  <c r="AF107" i="33"/>
  <c r="N111" i="33"/>
  <c r="N112" i="33"/>
  <c r="N113" i="33"/>
  <c r="N114" i="33"/>
  <c r="O111" i="33"/>
  <c r="O112" i="33"/>
  <c r="O113" i="33"/>
  <c r="O114" i="33"/>
  <c r="P111" i="33"/>
  <c r="P112" i="33"/>
  <c r="P113" i="33"/>
  <c r="P114" i="33"/>
  <c r="AM111" i="33"/>
  <c r="AM112" i="33"/>
  <c r="AM113" i="33"/>
  <c r="AM114" i="33"/>
  <c r="AN111" i="33"/>
  <c r="AF111" i="33"/>
  <c r="N119" i="33"/>
  <c r="N120" i="33"/>
  <c r="N121" i="33"/>
  <c r="N122" i="33"/>
  <c r="O119" i="33"/>
  <c r="O120" i="33"/>
  <c r="O121" i="33"/>
  <c r="O122" i="33"/>
  <c r="P119" i="33"/>
  <c r="P120" i="33"/>
  <c r="P121" i="33"/>
  <c r="P122" i="33"/>
  <c r="AM119" i="33"/>
  <c r="AM120" i="33"/>
  <c r="AM121" i="33"/>
  <c r="AM122" i="33"/>
  <c r="AN119" i="33"/>
  <c r="AF119" i="33"/>
  <c r="N123" i="33"/>
  <c r="N124" i="33"/>
  <c r="N125" i="33"/>
  <c r="N126" i="33"/>
  <c r="O123" i="33"/>
  <c r="O124" i="33"/>
  <c r="O125" i="33"/>
  <c r="O126" i="33"/>
  <c r="P123" i="33"/>
  <c r="P124" i="33"/>
  <c r="P125" i="33"/>
  <c r="P126" i="33"/>
  <c r="AM123" i="33"/>
  <c r="AM124" i="33"/>
  <c r="AM125" i="33"/>
  <c r="AM126" i="33"/>
  <c r="AN123" i="33"/>
  <c r="AF123" i="33"/>
  <c r="N127" i="33"/>
  <c r="N128" i="33"/>
  <c r="N129" i="33"/>
  <c r="N130" i="33"/>
  <c r="O127" i="33"/>
  <c r="O128" i="33"/>
  <c r="O129" i="33"/>
  <c r="O130" i="33"/>
  <c r="P127" i="33"/>
  <c r="P128" i="33"/>
  <c r="P129" i="33"/>
  <c r="P130" i="33"/>
  <c r="AM127" i="33"/>
  <c r="AM128" i="33"/>
  <c r="AM129" i="33"/>
  <c r="AM130" i="33"/>
  <c r="AN127" i="33"/>
  <c r="AF127" i="33"/>
  <c r="N131" i="33"/>
  <c r="N132" i="33"/>
  <c r="N133" i="33"/>
  <c r="N134" i="33"/>
  <c r="O131" i="33"/>
  <c r="O132" i="33"/>
  <c r="O133" i="33"/>
  <c r="O134" i="33"/>
  <c r="P131" i="33"/>
  <c r="P132" i="33"/>
  <c r="P133" i="33"/>
  <c r="P134" i="33"/>
  <c r="AM131" i="33"/>
  <c r="AM132" i="33"/>
  <c r="AM133" i="33"/>
  <c r="AM134" i="33"/>
  <c r="AN131" i="33"/>
  <c r="AF131" i="33"/>
  <c r="N139" i="33"/>
  <c r="N140" i="33"/>
  <c r="N141" i="33"/>
  <c r="N142" i="33"/>
  <c r="O139" i="33"/>
  <c r="O140" i="33"/>
  <c r="O141" i="33"/>
  <c r="O142" i="33"/>
  <c r="P139" i="33"/>
  <c r="P140" i="33"/>
  <c r="P141" i="33"/>
  <c r="P142" i="33"/>
  <c r="AM139" i="33"/>
  <c r="AM140" i="33"/>
  <c r="AM141" i="33"/>
  <c r="AM142" i="33"/>
  <c r="AN139" i="33"/>
  <c r="AF139" i="33"/>
  <c r="N143" i="33"/>
  <c r="N144" i="33"/>
  <c r="N145" i="33"/>
  <c r="N146" i="33"/>
  <c r="O143" i="33"/>
  <c r="O144" i="33"/>
  <c r="O145" i="33"/>
  <c r="O146" i="33"/>
  <c r="P143" i="33"/>
  <c r="P144" i="33"/>
  <c r="P145" i="33"/>
  <c r="P146" i="33"/>
  <c r="AM143" i="33"/>
  <c r="AM144" i="33"/>
  <c r="AM145" i="33"/>
  <c r="AM146" i="33"/>
  <c r="AN143" i="33"/>
  <c r="AF143" i="33"/>
  <c r="N147" i="33"/>
  <c r="N148" i="33"/>
  <c r="N149" i="33"/>
  <c r="N150" i="33"/>
  <c r="O147" i="33"/>
  <c r="O148" i="33"/>
  <c r="O149" i="33"/>
  <c r="O150" i="33"/>
  <c r="P147" i="33"/>
  <c r="P148" i="33"/>
  <c r="P149" i="33"/>
  <c r="P150" i="33"/>
  <c r="AM147" i="33"/>
  <c r="AM148" i="33"/>
  <c r="AM149" i="33"/>
  <c r="AM150" i="33"/>
  <c r="AN147" i="33"/>
  <c r="AF147" i="33"/>
  <c r="N151" i="33"/>
  <c r="N152" i="33"/>
  <c r="N153" i="33"/>
  <c r="N154" i="33"/>
  <c r="O151" i="33"/>
  <c r="O152" i="33"/>
  <c r="O153" i="33"/>
  <c r="O154" i="33"/>
  <c r="P151" i="33"/>
  <c r="P152" i="33"/>
  <c r="P153" i="33"/>
  <c r="P154" i="33"/>
  <c r="AM151" i="33"/>
  <c r="AM152" i="33"/>
  <c r="AM153" i="33"/>
  <c r="AM154" i="33"/>
  <c r="AN151" i="33"/>
  <c r="AF151" i="33"/>
  <c r="N155" i="33"/>
  <c r="N156" i="33"/>
  <c r="N157" i="33"/>
  <c r="N158" i="33"/>
  <c r="O155" i="33"/>
  <c r="O156" i="33"/>
  <c r="O157" i="33"/>
  <c r="O158" i="33"/>
  <c r="P155" i="33"/>
  <c r="P156" i="33"/>
  <c r="P157" i="33"/>
  <c r="P158" i="33"/>
  <c r="AM155" i="33"/>
  <c r="AM156" i="33"/>
  <c r="AM157" i="33"/>
  <c r="AM158" i="33"/>
  <c r="AN155" i="33"/>
  <c r="AF155" i="33"/>
  <c r="N159" i="33"/>
  <c r="N160" i="33"/>
  <c r="N161" i="33"/>
  <c r="N162" i="33"/>
  <c r="O159" i="33"/>
  <c r="O160" i="33"/>
  <c r="O161" i="33"/>
  <c r="O162" i="33"/>
  <c r="P159" i="33"/>
  <c r="P160" i="33"/>
  <c r="P161" i="33"/>
  <c r="P162" i="33"/>
  <c r="AM159" i="33"/>
  <c r="AM160" i="33"/>
  <c r="AM161" i="33"/>
  <c r="AM162" i="33"/>
  <c r="AN159" i="33"/>
  <c r="AF159" i="33"/>
  <c r="N163" i="33"/>
  <c r="N164" i="33"/>
  <c r="N165" i="33"/>
  <c r="N166" i="33"/>
  <c r="O163" i="33"/>
  <c r="O164" i="33"/>
  <c r="O165" i="33"/>
  <c r="O166" i="33"/>
  <c r="P163" i="33"/>
  <c r="P164" i="33"/>
  <c r="P165" i="33"/>
  <c r="P166" i="33"/>
  <c r="AM163" i="33"/>
  <c r="AM164" i="33"/>
  <c r="AM165" i="33"/>
  <c r="AM166" i="33"/>
  <c r="AN163" i="33"/>
  <c r="AF163" i="33"/>
  <c r="N167" i="33"/>
  <c r="N168" i="33"/>
  <c r="N169" i="33"/>
  <c r="N170" i="33"/>
  <c r="O167" i="33"/>
  <c r="O168" i="33"/>
  <c r="O169" i="33"/>
  <c r="O170" i="33"/>
  <c r="P167" i="33"/>
  <c r="P168" i="33"/>
  <c r="P169" i="33"/>
  <c r="P170" i="33"/>
  <c r="AM167" i="33"/>
  <c r="AM168" i="33"/>
  <c r="AM169" i="33"/>
  <c r="AM170" i="33"/>
  <c r="AN167" i="33"/>
  <c r="AF167" i="33"/>
  <c r="N175" i="33"/>
  <c r="N176" i="33"/>
  <c r="N177" i="33"/>
  <c r="N178" i="33"/>
  <c r="O175" i="33"/>
  <c r="O176" i="33"/>
  <c r="O177" i="33"/>
  <c r="O178" i="33"/>
  <c r="P175" i="33"/>
  <c r="P176" i="33"/>
  <c r="P177" i="33"/>
  <c r="P178" i="33"/>
  <c r="AM175" i="33"/>
  <c r="AM176" i="33"/>
  <c r="AM177" i="33"/>
  <c r="AM178" i="33"/>
  <c r="AN175" i="33"/>
  <c r="AF175" i="33"/>
  <c r="N179" i="33"/>
  <c r="N180" i="33"/>
  <c r="N181" i="33"/>
  <c r="N182" i="33"/>
  <c r="O179" i="33"/>
  <c r="O180" i="33"/>
  <c r="O181" i="33"/>
  <c r="O182" i="33"/>
  <c r="P179" i="33"/>
  <c r="P180" i="33"/>
  <c r="P181" i="33"/>
  <c r="P182" i="33"/>
  <c r="AM179" i="33"/>
  <c r="AM180" i="33"/>
  <c r="AM181" i="33"/>
  <c r="AM182" i="33"/>
  <c r="AN179" i="33"/>
  <c r="AF179" i="33"/>
  <c r="N183" i="33"/>
  <c r="N184" i="33"/>
  <c r="N185" i="33"/>
  <c r="N186" i="33"/>
  <c r="O183" i="33"/>
  <c r="O184" i="33"/>
  <c r="O185" i="33"/>
  <c r="O186" i="33"/>
  <c r="P183" i="33"/>
  <c r="P184" i="33"/>
  <c r="P185" i="33"/>
  <c r="P186" i="33"/>
  <c r="AM183" i="33"/>
  <c r="AM184" i="33"/>
  <c r="AM185" i="33"/>
  <c r="AM186" i="33"/>
  <c r="AN183" i="33"/>
  <c r="AF183" i="33"/>
  <c r="N187" i="33"/>
  <c r="N188" i="33"/>
  <c r="N189" i="33"/>
  <c r="N190" i="33"/>
  <c r="O187" i="33"/>
  <c r="O188" i="33"/>
  <c r="O189" i="33"/>
  <c r="O190" i="33"/>
  <c r="P187" i="33"/>
  <c r="P188" i="33"/>
  <c r="P189" i="33"/>
  <c r="P190" i="33"/>
  <c r="AM187" i="33"/>
  <c r="AM188" i="33"/>
  <c r="AM189" i="33"/>
  <c r="AM190" i="33"/>
  <c r="AN187" i="33"/>
  <c r="AF187" i="33"/>
  <c r="N191" i="33"/>
  <c r="N192" i="33"/>
  <c r="N193" i="33"/>
  <c r="N194" i="33"/>
  <c r="O191" i="33"/>
  <c r="O192" i="33"/>
  <c r="O193" i="33"/>
  <c r="O194" i="33"/>
  <c r="P191" i="33"/>
  <c r="P192" i="33"/>
  <c r="P193" i="33"/>
  <c r="P194" i="33"/>
  <c r="AM191" i="33"/>
  <c r="AM192" i="33"/>
  <c r="AM193" i="33"/>
  <c r="AM194" i="33"/>
  <c r="AN191" i="33"/>
  <c r="AF191" i="33"/>
  <c r="N195" i="33"/>
  <c r="N196" i="33"/>
  <c r="N197" i="33"/>
  <c r="N198" i="33"/>
  <c r="O195" i="33"/>
  <c r="O196" i="33"/>
  <c r="O197" i="33"/>
  <c r="O198" i="33"/>
  <c r="P195" i="33"/>
  <c r="P196" i="33"/>
  <c r="P197" i="33"/>
  <c r="P198" i="33"/>
  <c r="AM195" i="33"/>
  <c r="AM196" i="33"/>
  <c r="AM197" i="33"/>
  <c r="AM198" i="33"/>
  <c r="AN195" i="33"/>
  <c r="AF195" i="33"/>
  <c r="N203" i="33"/>
  <c r="N204" i="33"/>
  <c r="N205" i="33"/>
  <c r="N206" i="33"/>
  <c r="O203" i="33"/>
  <c r="O204" i="33"/>
  <c r="O205" i="33"/>
  <c r="O206" i="33"/>
  <c r="P203" i="33"/>
  <c r="P204" i="33"/>
  <c r="P205" i="33"/>
  <c r="P206" i="33"/>
  <c r="AM203" i="33"/>
  <c r="AM204" i="33"/>
  <c r="AM205" i="33"/>
  <c r="AM206" i="33"/>
  <c r="AN203" i="33"/>
  <c r="AF203" i="33"/>
  <c r="N207" i="33"/>
  <c r="N208" i="33"/>
  <c r="N209" i="33"/>
  <c r="N210" i="33"/>
  <c r="O207" i="33"/>
  <c r="O208" i="33"/>
  <c r="O209" i="33"/>
  <c r="O210" i="33"/>
  <c r="P207" i="33"/>
  <c r="P208" i="33"/>
  <c r="P209" i="33"/>
  <c r="P210" i="33"/>
  <c r="AM207" i="33"/>
  <c r="AM208" i="33"/>
  <c r="AM209" i="33"/>
  <c r="AM210" i="33"/>
  <c r="AN207" i="33"/>
  <c r="AF207" i="33"/>
  <c r="N211" i="33"/>
  <c r="N212" i="33"/>
  <c r="N213" i="33"/>
  <c r="N214" i="33"/>
  <c r="O211" i="33"/>
  <c r="O212" i="33"/>
  <c r="O213" i="33"/>
  <c r="O214" i="33"/>
  <c r="P211" i="33"/>
  <c r="P212" i="33"/>
  <c r="P213" i="33"/>
  <c r="P214" i="33"/>
  <c r="AM211" i="33"/>
  <c r="AM212" i="33"/>
  <c r="AM213" i="33"/>
  <c r="AM214" i="33"/>
  <c r="AN211" i="33"/>
  <c r="AF211" i="33"/>
  <c r="N215" i="33"/>
  <c r="N216" i="33"/>
  <c r="N217" i="33"/>
  <c r="N218" i="33"/>
  <c r="O215" i="33"/>
  <c r="O216" i="33"/>
  <c r="O217" i="33"/>
  <c r="O218" i="33"/>
  <c r="P215" i="33"/>
  <c r="P216" i="33"/>
  <c r="P217" i="33"/>
  <c r="P218" i="33"/>
  <c r="AM215" i="33"/>
  <c r="AM216" i="33"/>
  <c r="AM217" i="33"/>
  <c r="AM218" i="33"/>
  <c r="AN215" i="33"/>
  <c r="AF215" i="33"/>
  <c r="N7" i="33"/>
  <c r="N8" i="33"/>
  <c r="N9" i="33"/>
  <c r="N10" i="33"/>
  <c r="O7" i="33"/>
  <c r="O8" i="33"/>
  <c r="O9" i="33"/>
  <c r="O10" i="33"/>
  <c r="P7" i="33"/>
  <c r="P8" i="33"/>
  <c r="P9" i="33"/>
  <c r="P10" i="33"/>
  <c r="AM7" i="33"/>
  <c r="AM8" i="33"/>
  <c r="AM9" i="33"/>
  <c r="AM10" i="33"/>
  <c r="AN7" i="33"/>
  <c r="AF7" i="33"/>
  <c r="N11" i="33"/>
  <c r="N12" i="33"/>
  <c r="N13" i="33"/>
  <c r="N14" i="33"/>
  <c r="L11" i="33"/>
  <c r="O11" i="33"/>
  <c r="L12" i="33"/>
  <c r="O12" i="33"/>
  <c r="O13" i="33"/>
  <c r="O14" i="33"/>
  <c r="P11" i="33"/>
  <c r="P12" i="33"/>
  <c r="P13" i="33"/>
  <c r="P14" i="33"/>
  <c r="AM11" i="33"/>
  <c r="AM12" i="33"/>
  <c r="AM13" i="33"/>
  <c r="AM14" i="33"/>
  <c r="AN11" i="33"/>
  <c r="AF11" i="33"/>
  <c r="N15" i="33"/>
  <c r="N16" i="33"/>
  <c r="N17" i="33"/>
  <c r="N18" i="33"/>
  <c r="O15" i="33"/>
  <c r="O16" i="33"/>
  <c r="O17" i="33"/>
  <c r="O18" i="33"/>
  <c r="P15" i="33"/>
  <c r="P16" i="33"/>
  <c r="P17" i="33"/>
  <c r="P18" i="33"/>
  <c r="AM15" i="33"/>
  <c r="AM16" i="33"/>
  <c r="AM17" i="33"/>
  <c r="AM18" i="33"/>
  <c r="AN15" i="33"/>
  <c r="AF15" i="33"/>
  <c r="N19" i="33"/>
  <c r="N20" i="33"/>
  <c r="N21" i="33"/>
  <c r="N22" i="33"/>
  <c r="O19" i="33"/>
  <c r="O20" i="33"/>
  <c r="O21" i="33"/>
  <c r="O22" i="33"/>
  <c r="P19" i="33"/>
  <c r="P20" i="33"/>
  <c r="P21" i="33"/>
  <c r="P22" i="33"/>
  <c r="AM19" i="33"/>
  <c r="AM20" i="33"/>
  <c r="AM21" i="33"/>
  <c r="AM22" i="33"/>
  <c r="AN19" i="33"/>
  <c r="AF19" i="33"/>
  <c r="N23" i="33"/>
  <c r="N24" i="33"/>
  <c r="N25" i="33"/>
  <c r="N26" i="33"/>
  <c r="O23" i="33"/>
  <c r="O24" i="33"/>
  <c r="O25" i="33"/>
  <c r="O26" i="33"/>
  <c r="P23" i="33"/>
  <c r="P24" i="33"/>
  <c r="P25" i="33"/>
  <c r="P26" i="33"/>
  <c r="AM23" i="33"/>
  <c r="AM24" i="33"/>
  <c r="AM25" i="33"/>
  <c r="AM26" i="33"/>
  <c r="AN23" i="33"/>
  <c r="AF23" i="33"/>
  <c r="N27" i="33"/>
  <c r="N28" i="33"/>
  <c r="N29" i="33"/>
  <c r="N30" i="33"/>
  <c r="O27" i="33"/>
  <c r="O28" i="33"/>
  <c r="O29" i="33"/>
  <c r="O30" i="33"/>
  <c r="P27" i="33"/>
  <c r="P28" i="33"/>
  <c r="P29" i="33"/>
  <c r="P30" i="33"/>
  <c r="AM27" i="33"/>
  <c r="AM28" i="33"/>
  <c r="AM29" i="33"/>
  <c r="AM30" i="33"/>
  <c r="AN27" i="33"/>
  <c r="AF27" i="33"/>
  <c r="N35" i="33"/>
  <c r="N36" i="33"/>
  <c r="N37" i="33"/>
  <c r="N38" i="33"/>
  <c r="O35" i="33"/>
  <c r="O36" i="33"/>
  <c r="O37" i="33"/>
  <c r="O38" i="33"/>
  <c r="P35" i="33"/>
  <c r="P36" i="33"/>
  <c r="P37" i="33"/>
  <c r="P38" i="33"/>
  <c r="AM35" i="33"/>
  <c r="AM36" i="33"/>
  <c r="AM37" i="33"/>
  <c r="AM38" i="33"/>
  <c r="AN35" i="33"/>
  <c r="AF35" i="33"/>
  <c r="N39" i="33"/>
  <c r="N40" i="33"/>
  <c r="N41" i="33"/>
  <c r="N42" i="33"/>
  <c r="O39" i="33"/>
  <c r="O40" i="33"/>
  <c r="O41" i="33"/>
  <c r="O42" i="33"/>
  <c r="P39" i="33"/>
  <c r="P40" i="33"/>
  <c r="P41" i="33"/>
  <c r="P42" i="33"/>
  <c r="AM39" i="33"/>
  <c r="AM40" i="33"/>
  <c r="AM41" i="33"/>
  <c r="AM42" i="33"/>
  <c r="AN39" i="33"/>
  <c r="AF39" i="33"/>
  <c r="N43" i="33"/>
  <c r="N44" i="33"/>
  <c r="N45" i="33"/>
  <c r="N46" i="33"/>
  <c r="O43" i="33"/>
  <c r="O44" i="33"/>
  <c r="O45" i="33"/>
  <c r="O46" i="33"/>
  <c r="P43" i="33"/>
  <c r="P44" i="33"/>
  <c r="P45" i="33"/>
  <c r="P46" i="33"/>
  <c r="AM43" i="33"/>
  <c r="AM44" i="33"/>
  <c r="AM45" i="33"/>
  <c r="AM46" i="33"/>
  <c r="AN43" i="33"/>
  <c r="AF43" i="33"/>
  <c r="N47" i="33"/>
  <c r="N48" i="33"/>
  <c r="N49" i="33"/>
  <c r="N50" i="33"/>
  <c r="O47" i="33"/>
  <c r="O48" i="33"/>
  <c r="O49" i="33"/>
  <c r="O50" i="33"/>
  <c r="P47" i="33"/>
  <c r="P48" i="33"/>
  <c r="P49" i="33"/>
  <c r="P50" i="33"/>
  <c r="AM47" i="33"/>
  <c r="AM48" i="33"/>
  <c r="AM49" i="33"/>
  <c r="AM50" i="33"/>
  <c r="AN47" i="33"/>
  <c r="AF47" i="33"/>
  <c r="N51" i="33"/>
  <c r="N52" i="33"/>
  <c r="N53" i="33"/>
  <c r="N54" i="33"/>
  <c r="O51" i="33"/>
  <c r="O52" i="33"/>
  <c r="O53" i="33"/>
  <c r="O54" i="33"/>
  <c r="P51" i="33"/>
  <c r="P52" i="33"/>
  <c r="P53" i="33"/>
  <c r="P54" i="33"/>
  <c r="AM51" i="33"/>
  <c r="AM52" i="33"/>
  <c r="AM53" i="33"/>
  <c r="AM54" i="33"/>
  <c r="AN51" i="33"/>
  <c r="AF51" i="33"/>
  <c r="N55" i="33"/>
  <c r="N56" i="33"/>
  <c r="N57" i="33"/>
  <c r="N58" i="33"/>
  <c r="O55" i="33"/>
  <c r="O56" i="33"/>
  <c r="O57" i="33"/>
  <c r="O58" i="33"/>
  <c r="P55" i="33"/>
  <c r="P56" i="33"/>
  <c r="P57" i="33"/>
  <c r="P58" i="33"/>
  <c r="AM55" i="33"/>
  <c r="AM56" i="33"/>
  <c r="AM57" i="33"/>
  <c r="AM58" i="33"/>
  <c r="AN55" i="33"/>
  <c r="AF55" i="33"/>
  <c r="N59" i="33"/>
  <c r="N60" i="33"/>
  <c r="N61" i="33"/>
  <c r="N62" i="33"/>
  <c r="O59" i="33"/>
  <c r="O60" i="33"/>
  <c r="O61" i="33"/>
  <c r="O62" i="33"/>
  <c r="P59" i="33"/>
  <c r="P60" i="33"/>
  <c r="P61" i="33"/>
  <c r="P62" i="33"/>
  <c r="AM59" i="33"/>
  <c r="AM60" i="33"/>
  <c r="AM61" i="33"/>
  <c r="AM62" i="33"/>
  <c r="AN59" i="33"/>
  <c r="AF59" i="33"/>
  <c r="N63" i="33"/>
  <c r="N64" i="33"/>
  <c r="N65" i="33"/>
  <c r="N66" i="33"/>
  <c r="O63" i="33"/>
  <c r="O64" i="33"/>
  <c r="O65" i="33"/>
  <c r="O66" i="33"/>
  <c r="P63" i="33"/>
  <c r="P64" i="33"/>
  <c r="P65" i="33"/>
  <c r="P66" i="33"/>
  <c r="AM63" i="33"/>
  <c r="AM64" i="33"/>
  <c r="AM65" i="33"/>
  <c r="AM66" i="33"/>
  <c r="AN63" i="33"/>
  <c r="AF63" i="33"/>
  <c r="N71" i="33"/>
  <c r="N72" i="33"/>
  <c r="N73" i="33"/>
  <c r="N74" i="33"/>
  <c r="O71" i="33"/>
  <c r="O72" i="33"/>
  <c r="O73" i="33"/>
  <c r="O74" i="33"/>
  <c r="P71" i="33"/>
  <c r="P72" i="33"/>
  <c r="P73" i="33"/>
  <c r="P74" i="33"/>
  <c r="AM71" i="33"/>
  <c r="AM72" i="33"/>
  <c r="AM73" i="33"/>
  <c r="AM74" i="33"/>
  <c r="AN71" i="33"/>
  <c r="AF71" i="33"/>
  <c r="N75" i="33"/>
  <c r="N76" i="33"/>
  <c r="N77" i="33"/>
  <c r="N78" i="33"/>
  <c r="O75" i="33"/>
  <c r="O76" i="33"/>
  <c r="O77" i="33"/>
  <c r="O78" i="33"/>
  <c r="P75" i="33"/>
  <c r="P76" i="33"/>
  <c r="P77" i="33"/>
  <c r="P78" i="33"/>
  <c r="AM75" i="33"/>
  <c r="AM76" i="33"/>
  <c r="AM77" i="33"/>
  <c r="AM78" i="33"/>
  <c r="AN75" i="33"/>
  <c r="AF75" i="33"/>
  <c r="N79" i="33"/>
  <c r="N80" i="33"/>
  <c r="N81" i="33"/>
  <c r="N82" i="33"/>
  <c r="O79" i="33"/>
  <c r="O80" i="33"/>
  <c r="O81" i="33"/>
  <c r="O82" i="33"/>
  <c r="P79" i="33"/>
  <c r="P80" i="33"/>
  <c r="P81" i="33"/>
  <c r="P82" i="33"/>
  <c r="AM79" i="33"/>
  <c r="AM80" i="33"/>
  <c r="AM81" i="33"/>
  <c r="AM82" i="33"/>
  <c r="AN79" i="33"/>
  <c r="AF79" i="33"/>
  <c r="N83" i="33"/>
  <c r="N84" i="33"/>
  <c r="N85" i="33"/>
  <c r="N86" i="33"/>
  <c r="O83" i="33"/>
  <c r="O84" i="33"/>
  <c r="O85" i="33"/>
  <c r="O86" i="33"/>
  <c r="P83" i="33"/>
  <c r="P84" i="33"/>
  <c r="P85" i="33"/>
  <c r="P86" i="33"/>
  <c r="AM83" i="33"/>
  <c r="AM84" i="33"/>
  <c r="AM85" i="33"/>
  <c r="AM86" i="33"/>
  <c r="AN83" i="33"/>
  <c r="AF83" i="33"/>
  <c r="N87" i="33"/>
  <c r="N88" i="33"/>
  <c r="N89" i="33"/>
  <c r="N90" i="33"/>
  <c r="O87" i="33"/>
  <c r="O88" i="33"/>
  <c r="O89" i="33"/>
  <c r="O90" i="33"/>
  <c r="P87" i="33"/>
  <c r="P88" i="33"/>
  <c r="P89" i="33"/>
  <c r="P90" i="33"/>
  <c r="AM87" i="33"/>
  <c r="AM88" i="33"/>
  <c r="AM89" i="33"/>
  <c r="AM90" i="33"/>
  <c r="AN87" i="33"/>
  <c r="AF87" i="33"/>
  <c r="N91" i="33"/>
  <c r="N92" i="33"/>
  <c r="N93" i="33"/>
  <c r="N94" i="33"/>
  <c r="O91" i="33"/>
  <c r="O92" i="33"/>
  <c r="O93" i="33"/>
  <c r="O94" i="33"/>
  <c r="P91" i="33"/>
  <c r="P92" i="33"/>
  <c r="P93" i="33"/>
  <c r="P94" i="33"/>
  <c r="AM91" i="33"/>
  <c r="AM92" i="33"/>
  <c r="AM93" i="33"/>
  <c r="AM94" i="33"/>
  <c r="AN91" i="33"/>
  <c r="AF91" i="33"/>
  <c r="N95" i="33"/>
  <c r="N96" i="33"/>
  <c r="N97" i="33"/>
  <c r="N98" i="33"/>
  <c r="O95" i="33"/>
  <c r="O96" i="33"/>
  <c r="O97" i="33"/>
  <c r="O98" i="33"/>
  <c r="P95" i="33"/>
  <c r="P96" i="33"/>
  <c r="P97" i="33"/>
  <c r="P98" i="33"/>
  <c r="AM95" i="33"/>
  <c r="AM96" i="33"/>
  <c r="AM97" i="33"/>
  <c r="AM98" i="33"/>
  <c r="AN95" i="33"/>
  <c r="AF95" i="33"/>
  <c r="N99" i="33"/>
  <c r="N100" i="33"/>
  <c r="N101" i="33"/>
  <c r="N102" i="33"/>
  <c r="O99" i="33"/>
  <c r="O100" i="33"/>
  <c r="O101" i="33"/>
  <c r="O102" i="33"/>
  <c r="P99" i="33"/>
  <c r="P100" i="33"/>
  <c r="P101" i="33"/>
  <c r="P102" i="33"/>
  <c r="AM99" i="33"/>
  <c r="AM100" i="33"/>
  <c r="AM101" i="33"/>
  <c r="AM102" i="33"/>
  <c r="AN99" i="33"/>
  <c r="AF99" i="33"/>
  <c r="N3" i="33"/>
  <c r="N4" i="33"/>
  <c r="N5" i="33"/>
  <c r="N6" i="33"/>
  <c r="O3" i="33"/>
  <c r="O4" i="33"/>
  <c r="O5" i="33"/>
  <c r="O6" i="33"/>
  <c r="P3" i="33"/>
  <c r="P4" i="33"/>
  <c r="P5" i="33"/>
  <c r="P6" i="33"/>
  <c r="AM3" i="33"/>
  <c r="AM4" i="33"/>
  <c r="AM5" i="33"/>
  <c r="AM6" i="33"/>
  <c r="AN3" i="33"/>
  <c r="AF3" i="33"/>
  <c r="E8" i="6"/>
  <c r="L59" i="6"/>
  <c r="I59" i="6"/>
  <c r="AA215" i="33"/>
  <c r="AB215" i="33"/>
  <c r="U215" i="33"/>
  <c r="V215" i="33"/>
  <c r="AC215" i="33"/>
  <c r="AD215" i="33"/>
  <c r="E9" i="26"/>
  <c r="M9" i="26"/>
  <c r="AE215" i="33"/>
  <c r="AD216" i="33"/>
  <c r="AE216" i="33"/>
  <c r="AD217" i="33"/>
  <c r="AE217" i="33"/>
  <c r="AD218" i="33"/>
  <c r="AE218" i="33"/>
  <c r="AG215" i="33"/>
  <c r="F59" i="6"/>
  <c r="H59" i="6"/>
  <c r="E59" i="6"/>
  <c r="E60" i="6"/>
  <c r="E61" i="6"/>
  <c r="E62" i="6"/>
  <c r="E63" i="6"/>
  <c r="E64" i="6"/>
  <c r="E65" i="6"/>
  <c r="E66" i="6"/>
  <c r="E67" i="6"/>
  <c r="E68" i="6"/>
  <c r="E69" i="6"/>
  <c r="E70" i="6"/>
  <c r="E71" i="6"/>
  <c r="E72" i="6"/>
  <c r="E73" i="6"/>
  <c r="E74" i="6"/>
  <c r="E75" i="6"/>
  <c r="E76" i="6"/>
  <c r="E77" i="6"/>
  <c r="E78" i="6"/>
  <c r="E79" i="6"/>
  <c r="E80" i="6"/>
  <c r="Z49" i="11"/>
  <c r="L58" i="6"/>
  <c r="I58" i="6"/>
  <c r="L57" i="6"/>
  <c r="I57" i="6"/>
  <c r="L56" i="6"/>
  <c r="I56" i="6"/>
  <c r="L54" i="6"/>
  <c r="I54" i="6"/>
  <c r="L53" i="6"/>
  <c r="I53" i="6"/>
  <c r="L52" i="6"/>
  <c r="I52" i="6"/>
  <c r="L51" i="6"/>
  <c r="I51" i="6"/>
  <c r="L50" i="6"/>
  <c r="I50" i="6"/>
  <c r="L49" i="6"/>
  <c r="I49" i="6"/>
  <c r="L47" i="6"/>
  <c r="I47" i="6"/>
  <c r="L46" i="6"/>
  <c r="I46" i="6"/>
  <c r="L45" i="6"/>
  <c r="I45" i="6"/>
  <c r="L44" i="6"/>
  <c r="I44" i="6"/>
  <c r="I43" i="6"/>
  <c r="L43" i="6"/>
  <c r="L42" i="6"/>
  <c r="I42" i="6"/>
  <c r="L41" i="6"/>
  <c r="I41" i="6"/>
  <c r="L40" i="6"/>
  <c r="I40" i="6"/>
  <c r="L38" i="6"/>
  <c r="I38" i="6"/>
  <c r="Y138" i="33"/>
  <c r="AA131" i="33"/>
  <c r="AA208" i="33"/>
  <c r="AB208" i="33"/>
  <c r="U208" i="33"/>
  <c r="V208" i="33"/>
  <c r="AC208" i="33"/>
  <c r="AA207" i="33"/>
  <c r="AB207" i="33"/>
  <c r="U207" i="33"/>
  <c r="V207" i="33"/>
  <c r="AC207" i="33"/>
  <c r="AA203" i="33"/>
  <c r="AB203" i="33"/>
  <c r="U203" i="33"/>
  <c r="V203" i="33"/>
  <c r="AC203" i="33"/>
  <c r="AA202" i="33"/>
  <c r="AB202" i="33"/>
  <c r="U202" i="33"/>
  <c r="V202" i="33"/>
  <c r="AC202" i="33"/>
  <c r="AA201" i="33"/>
  <c r="AB201" i="33"/>
  <c r="U201" i="33"/>
  <c r="V201" i="33"/>
  <c r="AC201" i="33"/>
  <c r="AA195" i="33"/>
  <c r="AB195" i="33"/>
  <c r="U195" i="33"/>
  <c r="V195" i="33"/>
  <c r="AC195" i="33"/>
  <c r="AA187" i="33"/>
  <c r="AB187" i="33"/>
  <c r="U187" i="33"/>
  <c r="V187" i="33"/>
  <c r="AC187" i="33"/>
  <c r="AA185" i="33"/>
  <c r="AB185" i="33"/>
  <c r="U185" i="33"/>
  <c r="V185" i="33"/>
  <c r="AC185" i="33"/>
  <c r="AA182" i="33"/>
  <c r="AB182" i="33"/>
  <c r="U182" i="33"/>
  <c r="V182" i="33"/>
  <c r="AC182" i="33"/>
  <c r="Y180" i="33"/>
  <c r="AA180" i="33"/>
  <c r="Z180" i="33"/>
  <c r="AB180" i="33"/>
  <c r="U180" i="33"/>
  <c r="V180" i="33"/>
  <c r="AC180" i="33"/>
  <c r="Y179" i="33"/>
  <c r="AA179" i="33"/>
  <c r="Z179" i="33"/>
  <c r="AB179" i="33"/>
  <c r="U179" i="33"/>
  <c r="V179" i="33"/>
  <c r="AC179" i="33"/>
  <c r="AA171" i="33"/>
  <c r="AB171" i="33"/>
  <c r="U171" i="33"/>
  <c r="V171" i="33"/>
  <c r="AC171" i="33"/>
  <c r="AA167" i="33"/>
  <c r="AB167" i="33"/>
  <c r="U167" i="33"/>
  <c r="V167" i="33"/>
  <c r="AC167" i="33"/>
  <c r="AA160" i="33"/>
  <c r="AB160" i="33"/>
  <c r="U160" i="33"/>
  <c r="V160" i="33"/>
  <c r="AC160" i="33"/>
  <c r="AA159" i="33"/>
  <c r="AB159" i="33"/>
  <c r="U159" i="33"/>
  <c r="V159" i="33"/>
  <c r="AC159" i="33"/>
  <c r="AA157" i="33"/>
  <c r="AB157" i="33"/>
  <c r="U157" i="33"/>
  <c r="V157" i="33"/>
  <c r="AC157" i="33"/>
  <c r="AA145" i="33"/>
  <c r="AB145" i="33"/>
  <c r="U145" i="33"/>
  <c r="V145" i="33"/>
  <c r="AC145" i="33"/>
  <c r="Y144" i="33"/>
  <c r="AA144" i="33"/>
  <c r="Z144" i="33"/>
  <c r="AB144" i="33"/>
  <c r="U144" i="33"/>
  <c r="V144" i="33"/>
  <c r="AC144" i="33"/>
  <c r="Y143" i="33"/>
  <c r="AA143" i="33"/>
  <c r="Z143" i="33"/>
  <c r="AB143" i="33"/>
  <c r="U143" i="33"/>
  <c r="V143" i="33"/>
  <c r="AC143" i="33"/>
  <c r="AA140" i="33"/>
  <c r="AB140" i="33"/>
  <c r="U140" i="33"/>
  <c r="V140" i="33"/>
  <c r="AC140" i="33"/>
  <c r="AA124" i="33"/>
  <c r="AB124" i="33"/>
  <c r="U124" i="33"/>
  <c r="V124" i="33"/>
  <c r="AC124" i="33"/>
  <c r="AA122" i="33"/>
  <c r="AB122" i="33"/>
  <c r="U122" i="33"/>
  <c r="V122" i="33"/>
  <c r="AC122" i="33"/>
  <c r="D115" i="33"/>
  <c r="D116" i="33"/>
  <c r="D117" i="33"/>
  <c r="D118" i="33"/>
  <c r="D119" i="33"/>
  <c r="D120" i="33"/>
  <c r="D121" i="33"/>
  <c r="D122" i="33"/>
  <c r="D123" i="33"/>
  <c r="D124" i="33"/>
  <c r="D125" i="33"/>
  <c r="D126" i="33"/>
  <c r="D127" i="33"/>
  <c r="D128" i="33"/>
  <c r="D129" i="33"/>
  <c r="D130" i="33"/>
  <c r="D131" i="33"/>
  <c r="D132" i="33"/>
  <c r="D133" i="33"/>
  <c r="D134" i="33"/>
  <c r="D135" i="33"/>
  <c r="D136" i="33"/>
  <c r="D137" i="33"/>
  <c r="D138" i="33"/>
  <c r="D139" i="33"/>
  <c r="D140" i="33"/>
  <c r="D141" i="33"/>
  <c r="D142" i="33"/>
  <c r="D143" i="33"/>
  <c r="D144" i="33"/>
  <c r="D145" i="33"/>
  <c r="D146" i="33"/>
  <c r="D147" i="33"/>
  <c r="D148" i="33"/>
  <c r="D149" i="33"/>
  <c r="D150" i="33"/>
  <c r="D151" i="33"/>
  <c r="D152" i="33"/>
  <c r="D153" i="33"/>
  <c r="D154" i="33"/>
  <c r="D155" i="33"/>
  <c r="D156" i="33"/>
  <c r="D157" i="33"/>
  <c r="D158" i="33"/>
  <c r="D159" i="33"/>
  <c r="D160" i="33"/>
  <c r="D161" i="33"/>
  <c r="D162" i="33"/>
  <c r="D163" i="33"/>
  <c r="D164" i="33"/>
  <c r="D165" i="33"/>
  <c r="D166" i="33"/>
  <c r="D167" i="33"/>
  <c r="D168" i="33"/>
  <c r="D169" i="33"/>
  <c r="D170" i="33"/>
  <c r="D171" i="33"/>
  <c r="D172" i="33"/>
  <c r="D173" i="33"/>
  <c r="D174" i="33"/>
  <c r="D175" i="33"/>
  <c r="D176" i="33"/>
  <c r="D177" i="33"/>
  <c r="D178" i="33"/>
  <c r="D179" i="33"/>
  <c r="D180" i="33"/>
  <c r="D181" i="33"/>
  <c r="D182" i="33"/>
  <c r="D183" i="33"/>
  <c r="D184" i="33"/>
  <c r="D185" i="33"/>
  <c r="D186" i="33"/>
  <c r="D187" i="33"/>
  <c r="D188" i="33"/>
  <c r="D189" i="33"/>
  <c r="D190" i="33"/>
  <c r="D191" i="33"/>
  <c r="D192" i="33"/>
  <c r="D193" i="33"/>
  <c r="D194" i="33"/>
  <c r="D195" i="33"/>
  <c r="D196" i="33"/>
  <c r="D197" i="33"/>
  <c r="D198" i="33"/>
  <c r="D199" i="33"/>
  <c r="D200" i="33"/>
  <c r="D201" i="33"/>
  <c r="D202" i="33"/>
  <c r="D203" i="33"/>
  <c r="D204" i="33"/>
  <c r="D205" i="33"/>
  <c r="D206" i="33"/>
  <c r="D207" i="33"/>
  <c r="D208" i="33"/>
  <c r="D209" i="33"/>
  <c r="D210" i="33"/>
  <c r="D211" i="33"/>
  <c r="D212" i="33"/>
  <c r="D213" i="33"/>
  <c r="D214" i="33"/>
  <c r="D215" i="33"/>
  <c r="D216" i="33"/>
  <c r="D217" i="33"/>
  <c r="D218" i="33"/>
  <c r="D112" i="33"/>
  <c r="D113" i="33"/>
  <c r="D114" i="33"/>
  <c r="D111" i="33"/>
  <c r="Z195" i="11"/>
  <c r="Z200" i="11"/>
  <c r="Z199" i="11"/>
  <c r="Z198" i="11"/>
  <c r="Z197" i="11"/>
  <c r="Z196" i="11"/>
  <c r="W326" i="11"/>
  <c r="X326" i="11"/>
  <c r="Q326" i="11"/>
  <c r="R326" i="11"/>
  <c r="Y326" i="11"/>
  <c r="W325" i="11"/>
  <c r="X325" i="11"/>
  <c r="Q325" i="11"/>
  <c r="R325" i="11"/>
  <c r="Y325" i="11"/>
  <c r="W320" i="11"/>
  <c r="X320" i="11"/>
  <c r="Q320" i="11"/>
  <c r="R320" i="11"/>
  <c r="Y320" i="11"/>
  <c r="W319" i="11"/>
  <c r="X319" i="11"/>
  <c r="Q319" i="11"/>
  <c r="R319" i="11"/>
  <c r="Y319" i="11"/>
  <c r="W310" i="11"/>
  <c r="X310" i="11"/>
  <c r="Q310" i="11"/>
  <c r="R310" i="11"/>
  <c r="Y310" i="11"/>
  <c r="W309" i="11"/>
  <c r="X309" i="11"/>
  <c r="Q309" i="11"/>
  <c r="R309" i="11"/>
  <c r="Y309" i="11"/>
  <c r="W307" i="11"/>
  <c r="X307" i="11"/>
  <c r="Q307" i="11"/>
  <c r="R307" i="11"/>
  <c r="Y307" i="11"/>
  <c r="W302" i="11"/>
  <c r="X302" i="11"/>
  <c r="Q302" i="11"/>
  <c r="R302" i="11"/>
  <c r="Y302" i="11"/>
  <c r="W301" i="11"/>
  <c r="X301" i="11"/>
  <c r="Q301" i="11"/>
  <c r="R301" i="11"/>
  <c r="Y301" i="11"/>
  <c r="W296" i="11"/>
  <c r="X296" i="11"/>
  <c r="Q296" i="11"/>
  <c r="R296" i="11"/>
  <c r="Y296" i="11"/>
  <c r="W291" i="11"/>
  <c r="X291" i="11"/>
  <c r="Q291" i="11"/>
  <c r="R291" i="11"/>
  <c r="Y291" i="11"/>
  <c r="W290" i="11"/>
  <c r="X290" i="11"/>
  <c r="Q290" i="11"/>
  <c r="R290" i="11"/>
  <c r="Y290" i="11"/>
  <c r="W289" i="11"/>
  <c r="X289" i="11"/>
  <c r="Q289" i="11"/>
  <c r="R289" i="11"/>
  <c r="Y289" i="11"/>
  <c r="W284" i="11"/>
  <c r="X284" i="11"/>
  <c r="Q284" i="11"/>
  <c r="R284" i="11"/>
  <c r="Y284" i="11"/>
  <c r="W283" i="11"/>
  <c r="X283" i="11"/>
  <c r="Q283" i="11"/>
  <c r="R283" i="11"/>
  <c r="Y283" i="11"/>
  <c r="W278" i="11"/>
  <c r="X278" i="11"/>
  <c r="Q278" i="11"/>
  <c r="R278" i="11"/>
  <c r="Y278" i="11"/>
  <c r="W277" i="11"/>
  <c r="X277" i="11"/>
  <c r="Q277" i="11"/>
  <c r="R277" i="11"/>
  <c r="Y277" i="11"/>
  <c r="W275" i="11"/>
  <c r="X275" i="11"/>
  <c r="Q275" i="11"/>
  <c r="R275" i="11"/>
  <c r="Y275" i="11"/>
  <c r="W272" i="11"/>
  <c r="X272" i="11"/>
  <c r="Q272" i="11"/>
  <c r="R272" i="11"/>
  <c r="Y272" i="11"/>
  <c r="W271" i="11"/>
  <c r="X271" i="11"/>
  <c r="Q271" i="11"/>
  <c r="R271" i="11"/>
  <c r="Y271" i="11"/>
  <c r="U268" i="11"/>
  <c r="W268" i="11"/>
  <c r="V268" i="11"/>
  <c r="X268" i="11"/>
  <c r="Q268" i="11"/>
  <c r="R268" i="11"/>
  <c r="Y268" i="11"/>
  <c r="U267" i="11"/>
  <c r="W267" i="11"/>
  <c r="V267" i="11"/>
  <c r="X267" i="11"/>
  <c r="Q267" i="11"/>
  <c r="R267" i="11"/>
  <c r="Y267" i="11"/>
  <c r="W266" i="11"/>
  <c r="X266" i="11"/>
  <c r="Q266" i="11"/>
  <c r="R266" i="11"/>
  <c r="Y266" i="11"/>
  <c r="W260" i="11"/>
  <c r="X260" i="11"/>
  <c r="Q260" i="11"/>
  <c r="R260" i="11"/>
  <c r="Y260" i="11"/>
  <c r="W259" i="11"/>
  <c r="X259" i="11"/>
  <c r="Q259" i="11"/>
  <c r="R259" i="11"/>
  <c r="Y259" i="11"/>
  <c r="W255" i="11"/>
  <c r="X255" i="11"/>
  <c r="Q255" i="11"/>
  <c r="R255" i="11"/>
  <c r="Y255" i="11"/>
  <c r="W254" i="11"/>
  <c r="X254" i="11"/>
  <c r="Q254" i="11"/>
  <c r="R254" i="11"/>
  <c r="Y254" i="11"/>
  <c r="W253" i="11"/>
  <c r="X253" i="11"/>
  <c r="Q253" i="11"/>
  <c r="R253" i="11"/>
  <c r="Y253" i="11"/>
  <c r="W252" i="11"/>
  <c r="X252" i="11"/>
  <c r="Q252" i="11"/>
  <c r="R252" i="11"/>
  <c r="Y252" i="11"/>
  <c r="W250" i="11"/>
  <c r="X250" i="11"/>
  <c r="Q250" i="11"/>
  <c r="R250" i="11"/>
  <c r="Y250" i="11"/>
  <c r="W248" i="11"/>
  <c r="X248" i="11"/>
  <c r="Q248" i="11"/>
  <c r="R248" i="11"/>
  <c r="Y248" i="11"/>
  <c r="W238" i="11"/>
  <c r="X238" i="11"/>
  <c r="Q238" i="11"/>
  <c r="R238" i="11"/>
  <c r="Y238" i="11"/>
  <c r="W236" i="11"/>
  <c r="X236" i="11"/>
  <c r="Q236" i="11"/>
  <c r="R236" i="11"/>
  <c r="Y236" i="11"/>
  <c r="W235" i="11"/>
  <c r="X235" i="11"/>
  <c r="Q235" i="11"/>
  <c r="R235" i="11"/>
  <c r="Y235" i="11"/>
  <c r="W233" i="11"/>
  <c r="X233" i="11"/>
  <c r="Q233" i="11"/>
  <c r="R233" i="11"/>
  <c r="Y233" i="11"/>
  <c r="W224" i="11"/>
  <c r="X224" i="11"/>
  <c r="Q224" i="11"/>
  <c r="R224" i="11"/>
  <c r="Y224" i="11"/>
  <c r="W218" i="11"/>
  <c r="X218" i="11"/>
  <c r="Q218" i="11"/>
  <c r="R218" i="11"/>
  <c r="Y218" i="11"/>
  <c r="U214" i="11"/>
  <c r="W214" i="11"/>
  <c r="V214" i="11"/>
  <c r="X214" i="11"/>
  <c r="Q214" i="11"/>
  <c r="R214" i="11"/>
  <c r="Y214" i="11"/>
  <c r="U213" i="11"/>
  <c r="W213" i="11"/>
  <c r="V213" i="11"/>
  <c r="X213" i="11"/>
  <c r="Q213" i="11"/>
  <c r="R213" i="11"/>
  <c r="Y213" i="11"/>
  <c r="W212" i="11"/>
  <c r="X212" i="11"/>
  <c r="Q212" i="11"/>
  <c r="R212" i="11"/>
  <c r="Y212" i="11"/>
  <c r="W211" i="11"/>
  <c r="X211" i="11"/>
  <c r="Q211" i="11"/>
  <c r="R211" i="11"/>
  <c r="Y211" i="11"/>
  <c r="W210" i="11"/>
  <c r="X210" i="11"/>
  <c r="Q210" i="11"/>
  <c r="R210" i="11"/>
  <c r="Y210" i="11"/>
  <c r="W206" i="11"/>
  <c r="X206" i="11"/>
  <c r="Q206" i="11"/>
  <c r="R206" i="11"/>
  <c r="Y206" i="11"/>
  <c r="W205" i="11"/>
  <c r="X205" i="11"/>
  <c r="Q205" i="11"/>
  <c r="R205" i="11"/>
  <c r="Y205" i="11"/>
  <c r="W200" i="11"/>
  <c r="X200" i="11"/>
  <c r="Q200" i="11"/>
  <c r="R200" i="11"/>
  <c r="Y200" i="11"/>
  <c r="W194" i="11"/>
  <c r="X194" i="11"/>
  <c r="Q194" i="11"/>
  <c r="R194" i="11"/>
  <c r="Y194" i="11"/>
  <c r="W193" i="11"/>
  <c r="X193" i="11"/>
  <c r="Q193" i="11"/>
  <c r="R193" i="11"/>
  <c r="Y193" i="11"/>
  <c r="W192" i="11"/>
  <c r="X192" i="11"/>
  <c r="Q192" i="11"/>
  <c r="R192" i="11"/>
  <c r="Y192" i="11"/>
  <c r="W182" i="11"/>
  <c r="X182" i="11"/>
  <c r="Q182" i="11"/>
  <c r="R182" i="11"/>
  <c r="Y182" i="11"/>
  <c r="W181" i="11"/>
  <c r="X181" i="11"/>
  <c r="Q181" i="11"/>
  <c r="R181" i="11"/>
  <c r="Y181" i="11"/>
  <c r="W180" i="11"/>
  <c r="X180" i="11"/>
  <c r="Q180" i="11"/>
  <c r="R180" i="11"/>
  <c r="Y180" i="11"/>
  <c r="W179" i="11"/>
  <c r="X179" i="11"/>
  <c r="Q179" i="11"/>
  <c r="R179" i="11"/>
  <c r="Y179" i="11"/>
  <c r="W176" i="11"/>
  <c r="X176" i="11"/>
  <c r="Q176" i="11"/>
  <c r="R176" i="11"/>
  <c r="Y176" i="11"/>
  <c r="W170" i="11"/>
  <c r="X170" i="11"/>
  <c r="Q170" i="11"/>
  <c r="R170" i="11"/>
  <c r="Y170" i="11"/>
  <c r="W169" i="11"/>
  <c r="X169" i="11"/>
  <c r="Q169" i="11"/>
  <c r="R169" i="11"/>
  <c r="Y169" i="11"/>
  <c r="W166" i="11"/>
  <c r="X166" i="11"/>
  <c r="Q166" i="11"/>
  <c r="R166" i="11"/>
  <c r="Y166" i="11"/>
  <c r="W165" i="11"/>
  <c r="X165" i="11"/>
  <c r="Q165" i="11"/>
  <c r="R165" i="11"/>
  <c r="Y165" i="11"/>
  <c r="D183" i="11"/>
  <c r="D7" i="30"/>
  <c r="D10" i="30"/>
  <c r="D19" i="30"/>
  <c r="D23" i="30"/>
  <c r="E183" i="11"/>
  <c r="D184" i="11"/>
  <c r="E184" i="11"/>
  <c r="D185" i="11"/>
  <c r="E185" i="11"/>
  <c r="D186" i="11"/>
  <c r="E186" i="11"/>
  <c r="D187" i="11"/>
  <c r="E187" i="11"/>
  <c r="D188" i="11"/>
  <c r="E188" i="11"/>
  <c r="D189" i="11"/>
  <c r="E189" i="11"/>
  <c r="D190" i="11"/>
  <c r="E190" i="11"/>
  <c r="D191" i="11"/>
  <c r="E191" i="11"/>
  <c r="D192" i="11"/>
  <c r="E192" i="11"/>
  <c r="D193" i="11"/>
  <c r="E193" i="11"/>
  <c r="D194" i="11"/>
  <c r="E194" i="11"/>
  <c r="D195" i="11"/>
  <c r="E195" i="11"/>
  <c r="D196" i="11"/>
  <c r="E196" i="11"/>
  <c r="D197" i="11"/>
  <c r="E197" i="11"/>
  <c r="D198" i="11"/>
  <c r="E198" i="11"/>
  <c r="D199" i="11"/>
  <c r="E199" i="11"/>
  <c r="D200" i="11"/>
  <c r="E200" i="11"/>
  <c r="D201" i="11"/>
  <c r="E201" i="11"/>
  <c r="D202" i="11"/>
  <c r="E202" i="11"/>
  <c r="D203" i="11"/>
  <c r="E203" i="11"/>
  <c r="D204" i="11"/>
  <c r="E204" i="11"/>
  <c r="D205" i="11"/>
  <c r="E205" i="11"/>
  <c r="D206" i="11"/>
  <c r="E206" i="11"/>
  <c r="D207" i="11"/>
  <c r="E207" i="11"/>
  <c r="D208" i="11"/>
  <c r="E208" i="11"/>
  <c r="D209" i="11"/>
  <c r="E209" i="11"/>
  <c r="D210" i="11"/>
  <c r="E210" i="11"/>
  <c r="D211" i="11"/>
  <c r="E211" i="11"/>
  <c r="D212" i="11"/>
  <c r="E212" i="11"/>
  <c r="D213" i="11"/>
  <c r="E213" i="11"/>
  <c r="D214" i="11"/>
  <c r="E214" i="11"/>
  <c r="D215" i="11"/>
  <c r="E215" i="11"/>
  <c r="D216" i="11"/>
  <c r="E216" i="11"/>
  <c r="D217" i="11"/>
  <c r="E217" i="11"/>
  <c r="D218" i="11"/>
  <c r="E218" i="11"/>
  <c r="D219" i="11"/>
  <c r="E219" i="11"/>
  <c r="D220" i="11"/>
  <c r="E220" i="11"/>
  <c r="D221" i="11"/>
  <c r="E221" i="11"/>
  <c r="D222" i="11"/>
  <c r="E222" i="11"/>
  <c r="D223" i="11"/>
  <c r="E223" i="11"/>
  <c r="D224" i="11"/>
  <c r="E224" i="11"/>
  <c r="D225" i="11"/>
  <c r="E225" i="11"/>
  <c r="D226" i="11"/>
  <c r="E226" i="11"/>
  <c r="D227" i="11"/>
  <c r="E227" i="11"/>
  <c r="D228" i="11"/>
  <c r="E228" i="11"/>
  <c r="D229" i="11"/>
  <c r="E229" i="11"/>
  <c r="D230" i="11"/>
  <c r="E230" i="11"/>
  <c r="D231" i="11"/>
  <c r="E231" i="11"/>
  <c r="D232" i="11"/>
  <c r="E232" i="11"/>
  <c r="D233" i="11"/>
  <c r="E233" i="11"/>
  <c r="D234" i="11"/>
  <c r="E234" i="11"/>
  <c r="D235" i="11"/>
  <c r="E235" i="11"/>
  <c r="D236" i="11"/>
  <c r="E236" i="11"/>
  <c r="D237" i="11"/>
  <c r="E237" i="11"/>
  <c r="D238" i="11"/>
  <c r="E238" i="11"/>
  <c r="D239" i="11"/>
  <c r="E239" i="11"/>
  <c r="D240" i="11"/>
  <c r="E240" i="11"/>
  <c r="D241" i="11"/>
  <c r="E241" i="11"/>
  <c r="D242" i="11"/>
  <c r="E242" i="11"/>
  <c r="D243" i="11"/>
  <c r="E243" i="11"/>
  <c r="D244" i="11"/>
  <c r="E244" i="11"/>
  <c r="D245" i="11"/>
  <c r="E245" i="11"/>
  <c r="D246" i="11"/>
  <c r="E246" i="11"/>
  <c r="D247" i="11"/>
  <c r="E247" i="11"/>
  <c r="D248" i="11"/>
  <c r="E248" i="11"/>
  <c r="D249" i="11"/>
  <c r="E249" i="11"/>
  <c r="D250" i="11"/>
  <c r="E250" i="11"/>
  <c r="D251" i="11"/>
  <c r="E251" i="11"/>
  <c r="D252" i="11"/>
  <c r="E252" i="11"/>
  <c r="D253" i="11"/>
  <c r="E253" i="11"/>
  <c r="D254" i="11"/>
  <c r="E254" i="11"/>
  <c r="D255" i="11"/>
  <c r="E255" i="11"/>
  <c r="D256" i="11"/>
  <c r="E256" i="11"/>
  <c r="D257" i="11"/>
  <c r="E257" i="11"/>
  <c r="D258" i="11"/>
  <c r="E258" i="11"/>
  <c r="D259" i="11"/>
  <c r="E259" i="11"/>
  <c r="D260" i="11"/>
  <c r="E260" i="11"/>
  <c r="D261" i="11"/>
  <c r="E261" i="11"/>
  <c r="D262" i="11"/>
  <c r="E262" i="11"/>
  <c r="D263" i="11"/>
  <c r="E263" i="11"/>
  <c r="D264" i="11"/>
  <c r="E264" i="11"/>
  <c r="D265" i="11"/>
  <c r="E265" i="11"/>
  <c r="D266" i="11"/>
  <c r="E266" i="11"/>
  <c r="D267" i="11"/>
  <c r="E267" i="11"/>
  <c r="D268" i="11"/>
  <c r="E268" i="11"/>
  <c r="D269" i="11"/>
  <c r="E269" i="11"/>
  <c r="D270" i="11"/>
  <c r="E270" i="11"/>
  <c r="D271" i="11"/>
  <c r="E271" i="11"/>
  <c r="D272" i="11"/>
  <c r="E272" i="11"/>
  <c r="D273" i="11"/>
  <c r="E273" i="11"/>
  <c r="D274" i="11"/>
  <c r="E274" i="11"/>
  <c r="D275" i="11"/>
  <c r="E275" i="11"/>
  <c r="D276" i="11"/>
  <c r="E276" i="11"/>
  <c r="D277" i="11"/>
  <c r="E277" i="11"/>
  <c r="D278" i="11"/>
  <c r="E278" i="11"/>
  <c r="D279" i="11"/>
  <c r="E279" i="11"/>
  <c r="D280" i="11"/>
  <c r="E280" i="11"/>
  <c r="D281" i="11"/>
  <c r="E281" i="11"/>
  <c r="D282" i="11"/>
  <c r="E282" i="11"/>
  <c r="D283" i="11"/>
  <c r="E283" i="11"/>
  <c r="D284" i="11"/>
  <c r="E284" i="11"/>
  <c r="D285" i="11"/>
  <c r="E285" i="11"/>
  <c r="D286" i="11"/>
  <c r="E286" i="11"/>
  <c r="D287" i="11"/>
  <c r="E287" i="11"/>
  <c r="D288" i="11"/>
  <c r="E288" i="11"/>
  <c r="D289" i="11"/>
  <c r="E289" i="11"/>
  <c r="D290" i="11"/>
  <c r="E290" i="11"/>
  <c r="D291" i="11"/>
  <c r="E291" i="11"/>
  <c r="D292" i="11"/>
  <c r="E292" i="11"/>
  <c r="D293" i="11"/>
  <c r="E293" i="11"/>
  <c r="D294" i="11"/>
  <c r="E294" i="11"/>
  <c r="D295" i="11"/>
  <c r="E295" i="11"/>
  <c r="D296" i="11"/>
  <c r="E296" i="11"/>
  <c r="D297" i="11"/>
  <c r="E297" i="11"/>
  <c r="D298" i="11"/>
  <c r="E298" i="11"/>
  <c r="D299" i="11"/>
  <c r="E299" i="11"/>
  <c r="D300" i="11"/>
  <c r="E300" i="11"/>
  <c r="D301" i="11"/>
  <c r="E301" i="11"/>
  <c r="D302" i="11"/>
  <c r="E302" i="11"/>
  <c r="D303" i="11"/>
  <c r="E303" i="11"/>
  <c r="D304" i="11"/>
  <c r="E304" i="11"/>
  <c r="D305" i="11"/>
  <c r="E305" i="11"/>
  <c r="D306" i="11"/>
  <c r="E306" i="11"/>
  <c r="D307" i="11"/>
  <c r="E307" i="11"/>
  <c r="D308" i="11"/>
  <c r="E308" i="11"/>
  <c r="D309" i="11"/>
  <c r="E309" i="11"/>
  <c r="D310" i="11"/>
  <c r="E310" i="11"/>
  <c r="D311" i="11"/>
  <c r="E311" i="11"/>
  <c r="D312" i="11"/>
  <c r="E312" i="11"/>
  <c r="D313" i="11"/>
  <c r="E313" i="11"/>
  <c r="D314" i="11"/>
  <c r="E314" i="11"/>
  <c r="D315" i="11"/>
  <c r="E315" i="11"/>
  <c r="D316" i="11"/>
  <c r="E316" i="11"/>
  <c r="D317" i="11"/>
  <c r="E317" i="11"/>
  <c r="D318" i="11"/>
  <c r="E318" i="11"/>
  <c r="D319" i="11"/>
  <c r="E319" i="11"/>
  <c r="D320" i="11"/>
  <c r="E320" i="11"/>
  <c r="D321" i="11"/>
  <c r="E321" i="11"/>
  <c r="D322" i="11"/>
  <c r="E322" i="11"/>
  <c r="D323" i="11"/>
  <c r="E323" i="11"/>
  <c r="D324" i="11"/>
  <c r="E324" i="11"/>
  <c r="D325" i="11"/>
  <c r="E325" i="11"/>
  <c r="D326" i="11"/>
  <c r="E326" i="11"/>
  <c r="D177" i="11"/>
  <c r="E177" i="11"/>
  <c r="D178" i="11"/>
  <c r="E178" i="11"/>
  <c r="D179" i="11"/>
  <c r="E179" i="11"/>
  <c r="D180" i="11"/>
  <c r="E180" i="11"/>
  <c r="D181" i="11"/>
  <c r="E181" i="11"/>
  <c r="D182" i="11"/>
  <c r="E182" i="11"/>
  <c r="D171" i="11"/>
  <c r="E171" i="11"/>
  <c r="D172" i="11"/>
  <c r="E172" i="11"/>
  <c r="D173" i="11"/>
  <c r="E173" i="11"/>
  <c r="D174" i="11"/>
  <c r="E174" i="11"/>
  <c r="D175" i="11"/>
  <c r="E175" i="11"/>
  <c r="D176" i="11"/>
  <c r="E176" i="11"/>
  <c r="D170" i="11"/>
  <c r="E170" i="11"/>
  <c r="D169" i="11"/>
  <c r="E169" i="11"/>
  <c r="D168" i="11"/>
  <c r="E168" i="11"/>
  <c r="D167" i="11"/>
  <c r="E167" i="11"/>
  <c r="D166" i="11"/>
  <c r="E166" i="11"/>
  <c r="D165" i="11"/>
  <c r="E165" i="11"/>
  <c r="D3" i="11"/>
  <c r="D4" i="11"/>
  <c r="D5" i="11"/>
  <c r="D6" i="11"/>
  <c r="D7" i="11"/>
  <c r="D8" i="11"/>
  <c r="D9" i="11"/>
  <c r="D10" i="11"/>
  <c r="D11" i="11"/>
  <c r="D12" i="11"/>
  <c r="D13" i="11"/>
  <c r="D14" i="11"/>
  <c r="D15" i="11"/>
  <c r="D16" i="11"/>
  <c r="D17" i="11"/>
  <c r="D18" i="11"/>
  <c r="D19" i="11"/>
  <c r="D20" i="11"/>
  <c r="D21" i="11"/>
  <c r="D22" i="11"/>
  <c r="D23" i="11"/>
  <c r="D24" i="11"/>
  <c r="D25" i="11"/>
  <c r="D26" i="11"/>
  <c r="D27" i="11"/>
  <c r="D28" i="11"/>
  <c r="D29" i="11"/>
  <c r="D30" i="11"/>
  <c r="D31" i="11"/>
  <c r="D32" i="11"/>
  <c r="D33" i="11"/>
  <c r="D34" i="11"/>
  <c r="D35" i="11"/>
  <c r="D36" i="11"/>
  <c r="D37" i="11"/>
  <c r="D38" i="11"/>
  <c r="D39" i="11"/>
  <c r="D40" i="11"/>
  <c r="D41" i="11"/>
  <c r="D42" i="11"/>
  <c r="D43" i="11"/>
  <c r="D44" i="11"/>
  <c r="D45" i="11"/>
  <c r="D46" i="11"/>
  <c r="D47" i="11"/>
  <c r="D48" i="11"/>
  <c r="D49" i="11"/>
  <c r="D50" i="11"/>
  <c r="D51" i="11"/>
  <c r="D52" i="11"/>
  <c r="D53" i="11"/>
  <c r="D54" i="11"/>
  <c r="D55" i="11"/>
  <c r="D56" i="11"/>
  <c r="D57" i="11"/>
  <c r="D58" i="11"/>
  <c r="D59" i="11"/>
  <c r="D60" i="11"/>
  <c r="D61" i="11"/>
  <c r="D62" i="11"/>
  <c r="D63" i="11"/>
  <c r="D64" i="11"/>
  <c r="D65" i="11"/>
  <c r="D66" i="11"/>
  <c r="D67" i="11"/>
  <c r="D68" i="11"/>
  <c r="D69" i="11"/>
  <c r="D70" i="11"/>
  <c r="D71" i="11"/>
  <c r="D72" i="11"/>
  <c r="D73" i="11"/>
  <c r="D74" i="11"/>
  <c r="D75" i="11"/>
  <c r="D76" i="11"/>
  <c r="D77" i="11"/>
  <c r="D78" i="11"/>
  <c r="D79" i="11"/>
  <c r="D80" i="11"/>
  <c r="D81" i="11"/>
  <c r="D82" i="11"/>
  <c r="D83" i="11"/>
  <c r="D84" i="11"/>
  <c r="D85" i="11"/>
  <c r="D86" i="11"/>
  <c r="D87" i="11"/>
  <c r="D88" i="11"/>
  <c r="D89" i="11"/>
  <c r="D90" i="11"/>
  <c r="D91" i="11"/>
  <c r="D92" i="11"/>
  <c r="D93" i="11"/>
  <c r="D94" i="11"/>
  <c r="D95" i="11"/>
  <c r="D96" i="11"/>
  <c r="D97" i="11"/>
  <c r="D98" i="11"/>
  <c r="D99" i="11"/>
  <c r="D100" i="11"/>
  <c r="D101" i="11"/>
  <c r="D102" i="11"/>
  <c r="D103" i="11"/>
  <c r="D104" i="11"/>
  <c r="D105" i="11"/>
  <c r="D106" i="11"/>
  <c r="D107" i="11"/>
  <c r="D108" i="11"/>
  <c r="D109" i="11"/>
  <c r="D110" i="11"/>
  <c r="D111" i="11"/>
  <c r="D112" i="11"/>
  <c r="D113" i="11"/>
  <c r="D114" i="11"/>
  <c r="D115" i="11"/>
  <c r="D116" i="11"/>
  <c r="D117" i="11"/>
  <c r="D118" i="11"/>
  <c r="D119" i="11"/>
  <c r="D120" i="11"/>
  <c r="D121" i="11"/>
  <c r="D122" i="11"/>
  <c r="D123" i="11"/>
  <c r="D124" i="11"/>
  <c r="D125" i="11"/>
  <c r="D126" i="11"/>
  <c r="D127" i="11"/>
  <c r="D128" i="11"/>
  <c r="D129" i="11"/>
  <c r="D130" i="11"/>
  <c r="D131" i="11"/>
  <c r="D132" i="11"/>
  <c r="D133" i="11"/>
  <c r="D134" i="11"/>
  <c r="D135" i="11"/>
  <c r="D136" i="11"/>
  <c r="D137" i="11"/>
  <c r="D138" i="11"/>
  <c r="D139" i="11"/>
  <c r="D140" i="11"/>
  <c r="D141" i="11"/>
  <c r="D142" i="11"/>
  <c r="D143" i="11"/>
  <c r="D144" i="11"/>
  <c r="D145" i="11"/>
  <c r="D146" i="11"/>
  <c r="D147" i="11"/>
  <c r="D148" i="11"/>
  <c r="D149" i="11"/>
  <c r="D150" i="11"/>
  <c r="D151" i="11"/>
  <c r="D152" i="11"/>
  <c r="D153" i="11"/>
  <c r="D154" i="11"/>
  <c r="D155" i="11"/>
  <c r="D156" i="11"/>
  <c r="D157" i="11"/>
  <c r="D158" i="11"/>
  <c r="D159" i="11"/>
  <c r="D160" i="11"/>
  <c r="D161" i="11"/>
  <c r="D162" i="11"/>
  <c r="D163" i="11"/>
  <c r="D164" i="11"/>
  <c r="D327" i="11"/>
  <c r="D328" i="11"/>
  <c r="D329" i="11"/>
  <c r="D330" i="11"/>
  <c r="D331" i="11"/>
  <c r="D332" i="11"/>
  <c r="D333" i="11"/>
  <c r="D334" i="11"/>
  <c r="D335" i="11"/>
  <c r="D336" i="11"/>
  <c r="D337" i="11"/>
  <c r="D338" i="11"/>
  <c r="D339" i="11"/>
  <c r="D340" i="11"/>
  <c r="D341" i="11"/>
  <c r="D342" i="11"/>
  <c r="D343" i="11"/>
  <c r="D344" i="11"/>
  <c r="D345" i="11"/>
  <c r="D346" i="11"/>
  <c r="D347" i="11"/>
  <c r="D348" i="11"/>
  <c r="D349" i="11"/>
  <c r="D350" i="11"/>
  <c r="D351" i="11"/>
  <c r="D352" i="11"/>
  <c r="D353" i="11"/>
  <c r="D354" i="11"/>
  <c r="D355" i="11"/>
  <c r="D356" i="11"/>
  <c r="D357" i="11"/>
  <c r="D358" i="11"/>
  <c r="D359" i="11"/>
  <c r="D360" i="11"/>
  <c r="D361" i="11"/>
  <c r="D362" i="11"/>
  <c r="D363" i="11"/>
  <c r="D364" i="11"/>
  <c r="D365" i="11"/>
  <c r="D366" i="11"/>
  <c r="D367" i="11"/>
  <c r="D368" i="11"/>
  <c r="D369" i="11"/>
  <c r="D370" i="11"/>
  <c r="D371" i="11"/>
  <c r="D372" i="11"/>
  <c r="D373" i="11"/>
  <c r="D374" i="11"/>
  <c r="D375" i="11"/>
  <c r="D376" i="11"/>
  <c r="D377" i="11"/>
  <c r="D378" i="11"/>
  <c r="D379" i="11"/>
  <c r="D380" i="11"/>
  <c r="D381" i="11"/>
  <c r="D382" i="11"/>
  <c r="D383" i="11"/>
  <c r="D384" i="11"/>
  <c r="D385" i="11"/>
  <c r="D386" i="11"/>
  <c r="D387" i="11"/>
  <c r="D388" i="11"/>
  <c r="D389" i="11"/>
  <c r="D390" i="11"/>
  <c r="D391" i="11"/>
  <c r="D392" i="11"/>
  <c r="D393" i="11"/>
  <c r="D394" i="11"/>
  <c r="D395" i="11"/>
  <c r="D396" i="11"/>
  <c r="D397" i="11"/>
  <c r="D398" i="11"/>
  <c r="D399" i="11"/>
  <c r="D400" i="11"/>
  <c r="D401" i="11"/>
  <c r="D402" i="11"/>
  <c r="D403" i="11"/>
  <c r="D404" i="11"/>
  <c r="D405" i="11"/>
  <c r="D406" i="11"/>
  <c r="D407" i="11"/>
  <c r="D408" i="11"/>
  <c r="D409" i="11"/>
  <c r="D410" i="11"/>
  <c r="D411" i="11"/>
  <c r="D412" i="11"/>
  <c r="D413" i="11"/>
  <c r="D414" i="11"/>
  <c r="D415" i="11"/>
  <c r="D416" i="11"/>
  <c r="D417" i="11"/>
  <c r="D418" i="11"/>
  <c r="D419" i="11"/>
  <c r="D420" i="11"/>
  <c r="D421" i="11"/>
  <c r="D422" i="11"/>
  <c r="D423" i="11"/>
  <c r="D424" i="11"/>
  <c r="D425" i="11"/>
  <c r="D426" i="11"/>
  <c r="D427" i="11"/>
  <c r="D428" i="11"/>
  <c r="D429" i="11"/>
  <c r="D430" i="11"/>
  <c r="D431" i="11"/>
  <c r="D432" i="11"/>
  <c r="D433" i="11"/>
  <c r="D434" i="11"/>
  <c r="D435" i="11"/>
  <c r="D436" i="11"/>
  <c r="D437" i="11"/>
  <c r="D438" i="11"/>
  <c r="D439" i="11"/>
  <c r="D440" i="11"/>
  <c r="D441" i="11"/>
  <c r="D442" i="11"/>
  <c r="D443" i="11"/>
  <c r="D444" i="11"/>
  <c r="D445" i="11"/>
  <c r="D446" i="11"/>
  <c r="D447" i="11"/>
  <c r="D448" i="11"/>
  <c r="D449" i="11"/>
  <c r="D450" i="11"/>
  <c r="D451" i="11"/>
  <c r="D452" i="11"/>
  <c r="D3" i="33"/>
  <c r="D4" i="33"/>
  <c r="D5" i="33"/>
  <c r="D6" i="33"/>
  <c r="D7" i="33"/>
  <c r="D8" i="33"/>
  <c r="D9" i="33"/>
  <c r="D10" i="33"/>
  <c r="D11" i="33"/>
  <c r="D12" i="33"/>
  <c r="D13" i="33"/>
  <c r="D14" i="33"/>
  <c r="D15" i="33"/>
  <c r="D16" i="33"/>
  <c r="D17" i="33"/>
  <c r="D18" i="33"/>
  <c r="D19" i="33"/>
  <c r="D20" i="33"/>
  <c r="D21" i="33"/>
  <c r="D22" i="33"/>
  <c r="D23" i="33"/>
  <c r="D24" i="33"/>
  <c r="D25" i="33"/>
  <c r="D26" i="33"/>
  <c r="D27" i="33"/>
  <c r="D28" i="33"/>
  <c r="D29" i="33"/>
  <c r="D30" i="33"/>
  <c r="D31" i="33"/>
  <c r="D32" i="33"/>
  <c r="D33" i="33"/>
  <c r="D34" i="33"/>
  <c r="D35" i="33"/>
  <c r="D36" i="33"/>
  <c r="D37" i="33"/>
  <c r="D38" i="33"/>
  <c r="D39" i="33"/>
  <c r="D40" i="33"/>
  <c r="D41" i="33"/>
  <c r="D42" i="33"/>
  <c r="D43" i="33"/>
  <c r="D44" i="33"/>
  <c r="D45" i="33"/>
  <c r="D46" i="33"/>
  <c r="D47" i="33"/>
  <c r="D48" i="33"/>
  <c r="D49" i="33"/>
  <c r="D50" i="33"/>
  <c r="D51" i="33"/>
  <c r="D52" i="33"/>
  <c r="D53" i="33"/>
  <c r="D54" i="33"/>
  <c r="D55" i="33"/>
  <c r="D56" i="33"/>
  <c r="D57" i="33"/>
  <c r="D58" i="33"/>
  <c r="D59" i="33"/>
  <c r="D60" i="33"/>
  <c r="D61" i="33"/>
  <c r="D62" i="33"/>
  <c r="D63" i="33"/>
  <c r="D64" i="33"/>
  <c r="D65" i="33"/>
  <c r="D66" i="33"/>
  <c r="D67" i="33"/>
  <c r="D68" i="33"/>
  <c r="D69" i="33"/>
  <c r="D70" i="33"/>
  <c r="D71" i="33"/>
  <c r="D72" i="33"/>
  <c r="D73" i="33"/>
  <c r="D74" i="33"/>
  <c r="D75" i="33"/>
  <c r="D76" i="33"/>
  <c r="D77" i="33"/>
  <c r="D78" i="33"/>
  <c r="D79" i="33"/>
  <c r="D80" i="33"/>
  <c r="D81" i="33"/>
  <c r="D82" i="33"/>
  <c r="D83" i="33"/>
  <c r="D84" i="33"/>
  <c r="D85" i="33"/>
  <c r="D86" i="33"/>
  <c r="D87" i="33"/>
  <c r="D88" i="33"/>
  <c r="D89" i="33"/>
  <c r="D90" i="33"/>
  <c r="D91" i="33"/>
  <c r="D92" i="33"/>
  <c r="D93" i="33"/>
  <c r="D94" i="33"/>
  <c r="D95" i="33"/>
  <c r="D96" i="33"/>
  <c r="D97" i="33"/>
  <c r="D98" i="33"/>
  <c r="D99" i="33"/>
  <c r="D100" i="33"/>
  <c r="D101" i="33"/>
  <c r="D102" i="33"/>
  <c r="D103" i="33"/>
  <c r="D104" i="33"/>
  <c r="D105" i="33"/>
  <c r="D106" i="33"/>
  <c r="D107" i="33"/>
  <c r="D108" i="33"/>
  <c r="D109" i="33"/>
  <c r="D110" i="33"/>
  <c r="D219" i="33"/>
  <c r="D220" i="33"/>
  <c r="D221" i="33"/>
  <c r="D222" i="33"/>
  <c r="D223" i="33"/>
  <c r="D224" i="33"/>
  <c r="D225" i="33"/>
  <c r="D226" i="33"/>
  <c r="D227" i="33"/>
  <c r="D228" i="33"/>
  <c r="D229" i="33"/>
  <c r="D230" i="33"/>
  <c r="D231" i="33"/>
  <c r="D232" i="33"/>
  <c r="D233" i="33"/>
  <c r="D234" i="33"/>
  <c r="D235" i="33"/>
  <c r="D236" i="33"/>
  <c r="D237" i="33"/>
  <c r="D238" i="33"/>
  <c r="D239" i="33"/>
  <c r="D240" i="33"/>
  <c r="D241" i="33"/>
  <c r="D242" i="33"/>
  <c r="D243" i="33"/>
  <c r="D244" i="33"/>
  <c r="D245" i="33"/>
  <c r="D246" i="33"/>
  <c r="D247" i="33"/>
  <c r="D248" i="33"/>
  <c r="D249" i="33"/>
  <c r="D250" i="33"/>
  <c r="D251" i="33"/>
  <c r="D252" i="33"/>
  <c r="D253" i="33"/>
  <c r="D254" i="33"/>
  <c r="D255" i="33"/>
  <c r="D256" i="33"/>
  <c r="D257" i="33"/>
  <c r="D258" i="33"/>
  <c r="D259" i="33"/>
  <c r="D260" i="33"/>
  <c r="D261" i="33"/>
  <c r="D262" i="33"/>
  <c r="D263" i="33"/>
  <c r="D264" i="33"/>
  <c r="D265" i="33"/>
  <c r="D266" i="33"/>
  <c r="D267" i="33"/>
  <c r="D268" i="33"/>
  <c r="D269" i="33"/>
  <c r="D270" i="33"/>
  <c r="D271" i="33"/>
  <c r="D272" i="33"/>
  <c r="D273" i="33"/>
  <c r="D274" i="33"/>
  <c r="D275" i="33"/>
  <c r="D276" i="33"/>
  <c r="D277" i="33"/>
  <c r="D278" i="33"/>
  <c r="D279" i="33"/>
  <c r="D280" i="33"/>
  <c r="D281" i="33"/>
  <c r="D282" i="33"/>
  <c r="D283" i="33"/>
  <c r="D284" i="33"/>
  <c r="D285" i="33"/>
  <c r="D286" i="33"/>
  <c r="D287" i="33"/>
  <c r="D288" i="33"/>
  <c r="D289" i="33"/>
  <c r="D290" i="33"/>
  <c r="D291" i="33"/>
  <c r="D292" i="33"/>
  <c r="D293" i="33"/>
  <c r="D294" i="33"/>
  <c r="D295" i="33"/>
  <c r="D296" i="33"/>
  <c r="D297" i="33"/>
  <c r="D298" i="33"/>
  <c r="D299" i="33"/>
  <c r="D300" i="33"/>
  <c r="D301" i="33"/>
  <c r="D302" i="33"/>
  <c r="I63" i="30"/>
  <c r="Y133" i="33"/>
  <c r="AA133" i="33"/>
  <c r="Z133" i="33"/>
  <c r="AB133" i="33"/>
  <c r="U133" i="33"/>
  <c r="V133" i="33"/>
  <c r="AD133" i="33"/>
  <c r="Y134" i="33"/>
  <c r="AA134" i="33"/>
  <c r="Z134" i="33"/>
  <c r="AB134" i="33"/>
  <c r="U134" i="33"/>
  <c r="V134" i="33"/>
  <c r="AD134" i="33"/>
  <c r="J63" i="30"/>
  <c r="K63" i="30"/>
  <c r="L63" i="30"/>
  <c r="M63" i="30"/>
  <c r="I64" i="30"/>
  <c r="AB131" i="33"/>
  <c r="U131" i="33"/>
  <c r="V131" i="33"/>
  <c r="AD131" i="33"/>
  <c r="AA132" i="33"/>
  <c r="AB132" i="33"/>
  <c r="U132" i="33"/>
  <c r="V132" i="33"/>
  <c r="AD132" i="33"/>
  <c r="J64" i="30"/>
  <c r="K64" i="30"/>
  <c r="N9" i="26"/>
  <c r="O9" i="26"/>
  <c r="L64" i="30"/>
  <c r="M64" i="30"/>
  <c r="V201" i="11"/>
  <c r="X201" i="11"/>
  <c r="Q201" i="11"/>
  <c r="R201" i="11"/>
  <c r="Z201" i="11"/>
  <c r="V202" i="11"/>
  <c r="X202" i="11"/>
  <c r="Q202" i="11"/>
  <c r="R202" i="11"/>
  <c r="Z202" i="11"/>
  <c r="V203" i="11"/>
  <c r="X203" i="11"/>
  <c r="Q203" i="11"/>
  <c r="R203" i="11"/>
  <c r="Z203" i="11"/>
  <c r="I65" i="30"/>
  <c r="AA135" i="33"/>
  <c r="Z135" i="33"/>
  <c r="AB135" i="33"/>
  <c r="U135" i="33"/>
  <c r="V135" i="33"/>
  <c r="AD135" i="33"/>
  <c r="AA136" i="33"/>
  <c r="Z136" i="33"/>
  <c r="AB136" i="33"/>
  <c r="U136" i="33"/>
  <c r="V136" i="33"/>
  <c r="AD136" i="33"/>
  <c r="AA137" i="33"/>
  <c r="Z137" i="33"/>
  <c r="AB137" i="33"/>
  <c r="U137" i="33"/>
  <c r="V137" i="33"/>
  <c r="AD137" i="33"/>
  <c r="J65" i="30"/>
  <c r="K65" i="30"/>
  <c r="L65" i="30"/>
  <c r="M65" i="30"/>
  <c r="W204" i="11"/>
  <c r="X204" i="11"/>
  <c r="Q204" i="11"/>
  <c r="R204" i="11"/>
  <c r="Z204" i="11"/>
  <c r="I66" i="30"/>
  <c r="AA138" i="33"/>
  <c r="AB138" i="33"/>
  <c r="U138" i="33"/>
  <c r="V138" i="33"/>
  <c r="AD138" i="33"/>
  <c r="J66" i="30"/>
  <c r="K66" i="30"/>
  <c r="L66" i="30"/>
  <c r="M66" i="30"/>
  <c r="W207" i="11"/>
  <c r="X207" i="11"/>
  <c r="Q207" i="11"/>
  <c r="R207" i="11"/>
  <c r="Z207" i="11"/>
  <c r="W208" i="11"/>
  <c r="X208" i="11"/>
  <c r="Q208" i="11"/>
  <c r="R208" i="11"/>
  <c r="Z208" i="11"/>
  <c r="I67" i="30"/>
  <c r="AD140" i="33"/>
  <c r="AA141" i="33"/>
  <c r="AB141" i="33"/>
  <c r="U141" i="33"/>
  <c r="V141" i="33"/>
  <c r="AD141" i="33"/>
  <c r="AA142" i="33"/>
  <c r="AB142" i="33"/>
  <c r="U142" i="33"/>
  <c r="V142" i="33"/>
  <c r="AD142" i="33"/>
  <c r="J67" i="30"/>
  <c r="K67" i="30"/>
  <c r="L67" i="30"/>
  <c r="M67" i="30"/>
  <c r="W209" i="11"/>
  <c r="X209" i="11"/>
  <c r="Q209" i="11"/>
  <c r="R209" i="11"/>
  <c r="Z209" i="11"/>
  <c r="I68" i="30"/>
  <c r="AA139" i="33"/>
  <c r="AB139" i="33"/>
  <c r="U139" i="33"/>
  <c r="V139" i="33"/>
  <c r="AD139" i="33"/>
  <c r="J68" i="30"/>
  <c r="K68" i="30"/>
  <c r="L68" i="30"/>
  <c r="M68" i="30"/>
  <c r="Z213" i="11"/>
  <c r="Z214" i="11"/>
  <c r="I69" i="30"/>
  <c r="AD143" i="33"/>
  <c r="AD144" i="33"/>
  <c r="J69" i="30"/>
  <c r="K69" i="30"/>
  <c r="L69" i="30"/>
  <c r="M69" i="30"/>
  <c r="U215" i="11"/>
  <c r="W215" i="11"/>
  <c r="V215" i="11"/>
  <c r="X215" i="11"/>
  <c r="Q215" i="11"/>
  <c r="R215" i="11"/>
  <c r="Z215" i="11"/>
  <c r="I70" i="30"/>
  <c r="AD145" i="33"/>
  <c r="J70" i="30"/>
  <c r="K70" i="30"/>
  <c r="L70" i="30"/>
  <c r="M70" i="30"/>
  <c r="W216" i="11"/>
  <c r="X216" i="11"/>
  <c r="Q216" i="11"/>
  <c r="R216" i="11"/>
  <c r="Z216" i="11"/>
  <c r="W217" i="11"/>
  <c r="X217" i="11"/>
  <c r="Q217" i="11"/>
  <c r="R217" i="11"/>
  <c r="Z217" i="11"/>
  <c r="I71" i="30"/>
  <c r="AA146" i="33"/>
  <c r="AB146" i="33"/>
  <c r="U146" i="33"/>
  <c r="V146" i="33"/>
  <c r="AD146" i="33"/>
  <c r="J71" i="30"/>
  <c r="K71" i="30"/>
  <c r="L71" i="30"/>
  <c r="M71" i="30"/>
  <c r="W219" i="11"/>
  <c r="X219" i="11"/>
  <c r="Q219" i="11"/>
  <c r="R219" i="11"/>
  <c r="Z219" i="11"/>
  <c r="W220" i="11"/>
  <c r="X220" i="11"/>
  <c r="Q220" i="11"/>
  <c r="R220" i="11"/>
  <c r="Z220" i="11"/>
  <c r="W221" i="11"/>
  <c r="X221" i="11"/>
  <c r="Q221" i="11"/>
  <c r="R221" i="11"/>
  <c r="Z221" i="11"/>
  <c r="W222" i="11"/>
  <c r="X222" i="11"/>
  <c r="Q222" i="11"/>
  <c r="R222" i="11"/>
  <c r="Z222" i="11"/>
  <c r="I72" i="30"/>
  <c r="AA148" i="33"/>
  <c r="AB148" i="33"/>
  <c r="U148" i="33"/>
  <c r="V148" i="33"/>
  <c r="AD148" i="33"/>
  <c r="AA149" i="33"/>
  <c r="AB149" i="33"/>
  <c r="U149" i="33"/>
  <c r="V149" i="33"/>
  <c r="AD149" i="33"/>
  <c r="AA150" i="33"/>
  <c r="AB150" i="33"/>
  <c r="U150" i="33"/>
  <c r="V150" i="33"/>
  <c r="AD150" i="33"/>
  <c r="J72" i="30"/>
  <c r="K72" i="30"/>
  <c r="L72" i="30"/>
  <c r="M72" i="30"/>
  <c r="W223" i="11"/>
  <c r="X223" i="11"/>
  <c r="Q223" i="11"/>
  <c r="R223" i="11"/>
  <c r="Z223" i="11"/>
  <c r="I73" i="30"/>
  <c r="AA147" i="33"/>
  <c r="AB147" i="33"/>
  <c r="U147" i="33"/>
  <c r="V147" i="33"/>
  <c r="AD147" i="33"/>
  <c r="J73" i="30"/>
  <c r="K73" i="30"/>
  <c r="L73" i="30"/>
  <c r="M73" i="30"/>
  <c r="W225" i="11"/>
  <c r="X225" i="11"/>
  <c r="Q225" i="11"/>
  <c r="R225" i="11"/>
  <c r="Z225" i="11"/>
  <c r="W226" i="11"/>
  <c r="X226" i="11"/>
  <c r="Q226" i="11"/>
  <c r="R226" i="11"/>
  <c r="Z226" i="11"/>
  <c r="W227" i="11"/>
  <c r="X227" i="11"/>
  <c r="Q227" i="11"/>
  <c r="R227" i="11"/>
  <c r="Z227" i="11"/>
  <c r="W228" i="11"/>
  <c r="X228" i="11"/>
  <c r="Q228" i="11"/>
  <c r="R228" i="11"/>
  <c r="Z228" i="11"/>
  <c r="I74" i="30"/>
  <c r="AA151" i="33"/>
  <c r="AB151" i="33"/>
  <c r="U151" i="33"/>
  <c r="V151" i="33"/>
  <c r="AD151" i="33"/>
  <c r="AA152" i="33"/>
  <c r="AB152" i="33"/>
  <c r="U152" i="33"/>
  <c r="V152" i="33"/>
  <c r="AD152" i="33"/>
  <c r="AA153" i="33"/>
  <c r="AB153" i="33"/>
  <c r="U153" i="33"/>
  <c r="V153" i="33"/>
  <c r="AD153" i="33"/>
  <c r="J74" i="30"/>
  <c r="K74" i="30"/>
  <c r="L74" i="30"/>
  <c r="M74" i="30"/>
  <c r="W229" i="11"/>
  <c r="X229" i="11"/>
  <c r="Q229" i="11"/>
  <c r="R229" i="11"/>
  <c r="Z229" i="11"/>
  <c r="W230" i="11"/>
  <c r="X230" i="11"/>
  <c r="Q230" i="11"/>
  <c r="R230" i="11"/>
  <c r="Z230" i="11"/>
  <c r="I75" i="30"/>
  <c r="AA154" i="33"/>
  <c r="AB154" i="33"/>
  <c r="U154" i="33"/>
  <c r="V154" i="33"/>
  <c r="AD154" i="33"/>
  <c r="J75" i="30"/>
  <c r="K75" i="30"/>
  <c r="L75" i="30"/>
  <c r="M75" i="30"/>
  <c r="W231" i="11"/>
  <c r="X231" i="11"/>
  <c r="Q231" i="11"/>
  <c r="R231" i="11"/>
  <c r="Z231" i="11"/>
  <c r="W232" i="11"/>
  <c r="X232" i="11"/>
  <c r="Q232" i="11"/>
  <c r="R232" i="11"/>
  <c r="Z232" i="11"/>
  <c r="I76" i="30"/>
  <c r="AA155" i="33"/>
  <c r="AB155" i="33"/>
  <c r="U155" i="33"/>
  <c r="V155" i="33"/>
  <c r="AD155" i="33"/>
  <c r="AA156" i="33"/>
  <c r="AB156" i="33"/>
  <c r="U156" i="33"/>
  <c r="V156" i="33"/>
  <c r="AD156" i="33"/>
  <c r="J76" i="30"/>
  <c r="K76" i="30"/>
  <c r="L76" i="30"/>
  <c r="M76" i="30"/>
  <c r="Z233" i="11"/>
  <c r="W234" i="11"/>
  <c r="X234" i="11"/>
  <c r="Q234" i="11"/>
  <c r="R234" i="11"/>
  <c r="Z234" i="11"/>
  <c r="I77" i="30"/>
  <c r="AD157" i="33"/>
  <c r="AA158" i="33"/>
  <c r="AB158" i="33"/>
  <c r="U158" i="33"/>
  <c r="V158" i="33"/>
  <c r="AD158" i="33"/>
  <c r="J77" i="30"/>
  <c r="K77" i="30"/>
  <c r="L77" i="30"/>
  <c r="M77" i="30"/>
  <c r="Z237" i="11"/>
  <c r="Z238" i="11"/>
  <c r="I78" i="30"/>
  <c r="AD159" i="33"/>
  <c r="AD160" i="33"/>
  <c r="J78" i="30"/>
  <c r="K78" i="30"/>
  <c r="L78" i="30"/>
  <c r="M78" i="30"/>
  <c r="W239" i="11"/>
  <c r="X239" i="11"/>
  <c r="Q239" i="11"/>
  <c r="R239" i="11"/>
  <c r="Z239" i="11"/>
  <c r="W240" i="11"/>
  <c r="X240" i="11"/>
  <c r="Q240" i="11"/>
  <c r="R240" i="11"/>
  <c r="Z240" i="11"/>
  <c r="W241" i="11"/>
  <c r="X241" i="11"/>
  <c r="Q241" i="11"/>
  <c r="R241" i="11"/>
  <c r="Z241" i="11"/>
  <c r="W242" i="11"/>
  <c r="X242" i="11"/>
  <c r="Q242" i="11"/>
  <c r="R242" i="11"/>
  <c r="Z242" i="11"/>
  <c r="I79" i="30"/>
  <c r="AA161" i="33"/>
  <c r="AB161" i="33"/>
  <c r="U161" i="33"/>
  <c r="V161" i="33"/>
  <c r="AD161" i="33"/>
  <c r="AA162" i="33"/>
  <c r="AB162" i="33"/>
  <c r="U162" i="33"/>
  <c r="V162" i="33"/>
  <c r="AD162" i="33"/>
  <c r="J79" i="30"/>
  <c r="K79" i="30"/>
  <c r="L79" i="30"/>
  <c r="M79" i="30"/>
  <c r="W243" i="11"/>
  <c r="X243" i="11"/>
  <c r="Q243" i="11"/>
  <c r="R243" i="11"/>
  <c r="Z243" i="11"/>
  <c r="W244" i="11"/>
  <c r="X244" i="11"/>
  <c r="Q244" i="11"/>
  <c r="R244" i="11"/>
  <c r="Z244" i="11"/>
  <c r="W245" i="11"/>
  <c r="X245" i="11"/>
  <c r="Q245" i="11"/>
  <c r="R245" i="11"/>
  <c r="Z245" i="11"/>
  <c r="I80" i="30"/>
  <c r="AA163" i="33"/>
  <c r="AB163" i="33"/>
  <c r="U163" i="33"/>
  <c r="V163" i="33"/>
  <c r="AD163" i="33"/>
  <c r="AA164" i="33"/>
  <c r="AB164" i="33"/>
  <c r="U164" i="33"/>
  <c r="V164" i="33"/>
  <c r="AD164" i="33"/>
  <c r="J80" i="30"/>
  <c r="K80" i="30"/>
  <c r="L80" i="30"/>
  <c r="M80" i="30"/>
  <c r="U246" i="11"/>
  <c r="W246" i="11"/>
  <c r="V246" i="11"/>
  <c r="X246" i="11"/>
  <c r="Q246" i="11"/>
  <c r="R246" i="11"/>
  <c r="Z246" i="11"/>
  <c r="U247" i="11"/>
  <c r="W247" i="11"/>
  <c r="V247" i="11"/>
  <c r="X247" i="11"/>
  <c r="Q247" i="11"/>
  <c r="R247" i="11"/>
  <c r="Z247" i="11"/>
  <c r="I81" i="30"/>
  <c r="AA165" i="33"/>
  <c r="AB165" i="33"/>
  <c r="U165" i="33"/>
  <c r="V165" i="33"/>
  <c r="AD165" i="33"/>
  <c r="AA166" i="33"/>
  <c r="AB166" i="33"/>
  <c r="U166" i="33"/>
  <c r="V166" i="33"/>
  <c r="AD166" i="33"/>
  <c r="J81" i="30"/>
  <c r="K81" i="30"/>
  <c r="L81" i="30"/>
  <c r="M81" i="30"/>
  <c r="W249" i="11"/>
  <c r="X249" i="11"/>
  <c r="Q249" i="11"/>
  <c r="R249" i="11"/>
  <c r="Z249" i="11"/>
  <c r="Z250" i="11"/>
  <c r="I82" i="30"/>
  <c r="AA169" i="33"/>
  <c r="AB169" i="33"/>
  <c r="U169" i="33"/>
  <c r="V169" i="33"/>
  <c r="AD169" i="33"/>
  <c r="AA170" i="33"/>
  <c r="AB170" i="33"/>
  <c r="U170" i="33"/>
  <c r="V170" i="33"/>
  <c r="AD170" i="33"/>
  <c r="J82" i="30"/>
  <c r="K82" i="30"/>
  <c r="L82" i="30"/>
  <c r="M82" i="30"/>
  <c r="Z252" i="11"/>
  <c r="I83" i="30"/>
  <c r="AD167" i="33"/>
  <c r="J83" i="30"/>
  <c r="K83" i="30"/>
  <c r="L83" i="30"/>
  <c r="M83" i="30"/>
  <c r="W251" i="11"/>
  <c r="X251" i="11"/>
  <c r="Q251" i="11"/>
  <c r="R251" i="11"/>
  <c r="Z251" i="11"/>
  <c r="I84" i="30"/>
  <c r="AA168" i="33"/>
  <c r="AB168" i="33"/>
  <c r="U168" i="33"/>
  <c r="V168" i="33"/>
  <c r="AD168" i="33"/>
  <c r="J84" i="30"/>
  <c r="K84" i="30"/>
  <c r="L84" i="30"/>
  <c r="M84" i="30"/>
  <c r="Z255" i="11"/>
  <c r="I85" i="30"/>
  <c r="AD171" i="33"/>
  <c r="J85" i="30"/>
  <c r="K85" i="30"/>
  <c r="L85" i="30"/>
  <c r="M85" i="30"/>
  <c r="W256" i="11"/>
  <c r="X256" i="11"/>
  <c r="Q256" i="11"/>
  <c r="R256" i="11"/>
  <c r="Z256" i="11"/>
  <c r="I86" i="30"/>
  <c r="AA172" i="33"/>
  <c r="AB172" i="33"/>
  <c r="U172" i="33"/>
  <c r="V172" i="33"/>
  <c r="AD172" i="33"/>
  <c r="J86" i="30"/>
  <c r="K86" i="30"/>
  <c r="L86" i="30"/>
  <c r="M86" i="30"/>
  <c r="W257" i="11"/>
  <c r="X257" i="11"/>
  <c r="Q257" i="11"/>
  <c r="R257" i="11"/>
  <c r="Z257" i="11"/>
  <c r="I87" i="30"/>
  <c r="AA173" i="33"/>
  <c r="AB173" i="33"/>
  <c r="U173" i="33"/>
  <c r="V173" i="33"/>
  <c r="AD173" i="33"/>
  <c r="J87" i="30"/>
  <c r="K87" i="30"/>
  <c r="L87" i="30"/>
  <c r="M87" i="30"/>
  <c r="W258" i="11"/>
  <c r="X258" i="11"/>
  <c r="Q258" i="11"/>
  <c r="R258" i="11"/>
  <c r="Z258" i="11"/>
  <c r="I88" i="30"/>
  <c r="AA174" i="33"/>
  <c r="AB174" i="33"/>
  <c r="U174" i="33"/>
  <c r="V174" i="33"/>
  <c r="AD174" i="33"/>
  <c r="J88" i="30"/>
  <c r="K88" i="30"/>
  <c r="L88" i="30"/>
  <c r="M88" i="30"/>
  <c r="U261" i="11"/>
  <c r="W261" i="11"/>
  <c r="V261" i="11"/>
  <c r="X261" i="11"/>
  <c r="Q261" i="11"/>
  <c r="R261" i="11"/>
  <c r="Z261" i="11"/>
  <c r="I89" i="30"/>
  <c r="Y175" i="33"/>
  <c r="AA175" i="33"/>
  <c r="Z175" i="33"/>
  <c r="AB175" i="33"/>
  <c r="U175" i="33"/>
  <c r="V175" i="33"/>
  <c r="AD175" i="33"/>
  <c r="J89" i="30"/>
  <c r="K89" i="30"/>
  <c r="L89" i="30"/>
  <c r="M89" i="30"/>
  <c r="W263" i="11"/>
  <c r="X263" i="11"/>
  <c r="Q263" i="11"/>
  <c r="R263" i="11"/>
  <c r="Z263" i="11"/>
  <c r="W264" i="11"/>
  <c r="X264" i="11"/>
  <c r="Q264" i="11"/>
  <c r="R264" i="11"/>
  <c r="Z264" i="11"/>
  <c r="W265" i="11"/>
  <c r="X265" i="11"/>
  <c r="Q265" i="11"/>
  <c r="R265" i="11"/>
  <c r="Z265" i="11"/>
  <c r="I90" i="30"/>
  <c r="AA176" i="33"/>
  <c r="AB176" i="33"/>
  <c r="U176" i="33"/>
  <c r="V176" i="33"/>
  <c r="AD176" i="33"/>
  <c r="J90" i="30"/>
  <c r="K90" i="30"/>
  <c r="L90" i="30"/>
  <c r="M90" i="30"/>
  <c r="W262" i="11"/>
  <c r="X262" i="11"/>
  <c r="Q262" i="11"/>
  <c r="R262" i="11"/>
  <c r="Z262" i="11"/>
  <c r="I91" i="30"/>
  <c r="AA177" i="33"/>
  <c r="AB177" i="33"/>
  <c r="U177" i="33"/>
  <c r="V177" i="33"/>
  <c r="AD177" i="33"/>
  <c r="AA178" i="33"/>
  <c r="AB178" i="33"/>
  <c r="U178" i="33"/>
  <c r="V178" i="33"/>
  <c r="AD178" i="33"/>
  <c r="J91" i="30"/>
  <c r="K91" i="30"/>
  <c r="L91" i="30"/>
  <c r="M91" i="30"/>
  <c r="Z267" i="11"/>
  <c r="Z268" i="11"/>
  <c r="I92" i="30"/>
  <c r="AD179" i="33"/>
  <c r="AD180" i="33"/>
  <c r="J92" i="30"/>
  <c r="K92" i="30"/>
  <c r="L92" i="30"/>
  <c r="M92" i="30"/>
  <c r="U269" i="11"/>
  <c r="W269" i="11"/>
  <c r="V269" i="11"/>
  <c r="X269" i="11"/>
  <c r="Q269" i="11"/>
  <c r="R269" i="11"/>
  <c r="Z269" i="11"/>
  <c r="U270" i="11"/>
  <c r="W270" i="11"/>
  <c r="V270" i="11"/>
  <c r="X270" i="11"/>
  <c r="Q270" i="11"/>
  <c r="R270" i="11"/>
  <c r="Z270" i="11"/>
  <c r="I93" i="30"/>
  <c r="Y181" i="33"/>
  <c r="AA181" i="33"/>
  <c r="Z181" i="33"/>
  <c r="AB181" i="33"/>
  <c r="U181" i="33"/>
  <c r="V181" i="33"/>
  <c r="AD181" i="33"/>
  <c r="AD182" i="33"/>
  <c r="J93" i="30"/>
  <c r="K93" i="30"/>
  <c r="L93" i="30"/>
  <c r="M93" i="30"/>
  <c r="W273" i="11"/>
  <c r="X273" i="11"/>
  <c r="Q273" i="11"/>
  <c r="R273" i="11"/>
  <c r="Z273" i="11"/>
  <c r="W274" i="11"/>
  <c r="X274" i="11"/>
  <c r="Q274" i="11"/>
  <c r="R274" i="11"/>
  <c r="Z274" i="11"/>
  <c r="I94" i="30"/>
  <c r="AA183" i="33"/>
  <c r="AB183" i="33"/>
  <c r="U183" i="33"/>
  <c r="V183" i="33"/>
  <c r="AD183" i="33"/>
  <c r="AA184" i="33"/>
  <c r="AB184" i="33"/>
  <c r="U184" i="33"/>
  <c r="V184" i="33"/>
  <c r="AD184" i="33"/>
  <c r="J94" i="30"/>
  <c r="K94" i="30"/>
  <c r="L94" i="30"/>
  <c r="M94" i="30"/>
  <c r="Z275" i="11"/>
  <c r="I95" i="30"/>
  <c r="AD185" i="33"/>
  <c r="J95" i="30"/>
  <c r="K95" i="30"/>
  <c r="L95" i="30"/>
  <c r="M95" i="30"/>
  <c r="W276" i="11"/>
  <c r="X276" i="11"/>
  <c r="Q276" i="11"/>
  <c r="R276" i="11"/>
  <c r="Z276" i="11"/>
  <c r="I96" i="30"/>
  <c r="AA186" i="33"/>
  <c r="AB186" i="33"/>
  <c r="U186" i="33"/>
  <c r="V186" i="33"/>
  <c r="AD186" i="33"/>
  <c r="J96" i="30"/>
  <c r="K96" i="30"/>
  <c r="L96" i="30"/>
  <c r="M96" i="30"/>
  <c r="W279" i="11"/>
  <c r="X279" i="11"/>
  <c r="Q279" i="11"/>
  <c r="R279" i="11"/>
  <c r="Z279" i="11"/>
  <c r="W280" i="11"/>
  <c r="X280" i="11"/>
  <c r="Q280" i="11"/>
  <c r="R280" i="11"/>
  <c r="Z280" i="11"/>
  <c r="W281" i="11"/>
  <c r="X281" i="11"/>
  <c r="Q281" i="11"/>
  <c r="R281" i="11"/>
  <c r="Z281" i="11"/>
  <c r="I97" i="30"/>
  <c r="AD187" i="33"/>
  <c r="AA188" i="33"/>
  <c r="AB188" i="33"/>
  <c r="U188" i="33"/>
  <c r="V188" i="33"/>
  <c r="AD188" i="33"/>
  <c r="AA189" i="33"/>
  <c r="AB189" i="33"/>
  <c r="U189" i="33"/>
  <c r="V189" i="33"/>
  <c r="AD189" i="33"/>
  <c r="AA190" i="33"/>
  <c r="AB190" i="33"/>
  <c r="U190" i="33"/>
  <c r="V190" i="33"/>
  <c r="AD190" i="33"/>
  <c r="J97" i="30"/>
  <c r="K97" i="30"/>
  <c r="L97" i="30"/>
  <c r="M97" i="30"/>
  <c r="W282" i="11"/>
  <c r="X282" i="11"/>
  <c r="Q282" i="11"/>
  <c r="R282" i="11"/>
  <c r="Z282" i="11"/>
  <c r="I98" i="30"/>
  <c r="J98" i="30"/>
  <c r="K98" i="30"/>
  <c r="L98" i="30"/>
  <c r="M98" i="30"/>
  <c r="W285" i="11"/>
  <c r="X285" i="11"/>
  <c r="Q285" i="11"/>
  <c r="R285" i="11"/>
  <c r="Z285" i="11"/>
  <c r="W286" i="11"/>
  <c r="X286" i="11"/>
  <c r="Q286" i="11"/>
  <c r="R286" i="11"/>
  <c r="Z286" i="11"/>
  <c r="W287" i="11"/>
  <c r="X287" i="11"/>
  <c r="Q287" i="11"/>
  <c r="R287" i="11"/>
  <c r="Z287" i="11"/>
  <c r="I99" i="30"/>
  <c r="AA191" i="33"/>
  <c r="AB191" i="33"/>
  <c r="U191" i="33"/>
  <c r="V191" i="33"/>
  <c r="AD191" i="33"/>
  <c r="AA192" i="33"/>
  <c r="AB192" i="33"/>
  <c r="U192" i="33"/>
  <c r="V192" i="33"/>
  <c r="AD192" i="33"/>
  <c r="AA193" i="33"/>
  <c r="AB193" i="33"/>
  <c r="U193" i="33"/>
  <c r="V193" i="33"/>
  <c r="AD193" i="33"/>
  <c r="J99" i="30"/>
  <c r="K99" i="30"/>
  <c r="L99" i="30"/>
  <c r="M99" i="30"/>
  <c r="W288" i="11"/>
  <c r="X288" i="11"/>
  <c r="Q288" i="11"/>
  <c r="R288" i="11"/>
  <c r="Z288" i="11"/>
  <c r="I100" i="30"/>
  <c r="AA194" i="33"/>
  <c r="AB194" i="33"/>
  <c r="U194" i="33"/>
  <c r="V194" i="33"/>
  <c r="AD194" i="33"/>
  <c r="J100" i="30"/>
  <c r="K100" i="30"/>
  <c r="L100" i="30"/>
  <c r="M100" i="30"/>
  <c r="Z291" i="11"/>
  <c r="W292" i="11"/>
  <c r="X292" i="11"/>
  <c r="Q292" i="11"/>
  <c r="R292" i="11"/>
  <c r="Z292" i="11"/>
  <c r="V293" i="11"/>
  <c r="X293" i="11"/>
  <c r="Q293" i="11"/>
  <c r="R293" i="11"/>
  <c r="Z293" i="11"/>
  <c r="I101" i="30"/>
  <c r="AD195" i="33"/>
  <c r="AA196" i="33"/>
  <c r="AB196" i="33"/>
  <c r="U196" i="33"/>
  <c r="V196" i="33"/>
  <c r="AD196" i="33"/>
  <c r="AB197" i="33"/>
  <c r="U197" i="33"/>
  <c r="V197" i="33"/>
  <c r="AD197" i="33"/>
  <c r="J101" i="30"/>
  <c r="K101" i="30"/>
  <c r="L101" i="30"/>
  <c r="M101" i="30"/>
  <c r="W294" i="11"/>
  <c r="X294" i="11"/>
  <c r="Q294" i="11"/>
  <c r="R294" i="11"/>
  <c r="Z294" i="11"/>
  <c r="W295" i="11"/>
  <c r="X295" i="11"/>
  <c r="Q295" i="11"/>
  <c r="R295" i="11"/>
  <c r="Z295" i="11"/>
  <c r="I102" i="30"/>
  <c r="AA198" i="33"/>
  <c r="AB198" i="33"/>
  <c r="U198" i="33"/>
  <c r="V198" i="33"/>
  <c r="AD198" i="33"/>
  <c r="J102" i="30"/>
  <c r="K102" i="30"/>
  <c r="L102" i="30"/>
  <c r="M102" i="30"/>
  <c r="W297" i="11"/>
  <c r="X297" i="11"/>
  <c r="Q297" i="11"/>
  <c r="R297" i="11"/>
  <c r="Z297" i="11"/>
  <c r="W298" i="11"/>
  <c r="X298" i="11"/>
  <c r="Q298" i="11"/>
  <c r="R298" i="11"/>
  <c r="Z298" i="11"/>
  <c r="I103" i="30"/>
  <c r="AA199" i="33"/>
  <c r="AB199" i="33"/>
  <c r="U199" i="33"/>
  <c r="V199" i="33"/>
  <c r="AD199" i="33"/>
  <c r="AA200" i="33"/>
  <c r="AB200" i="33"/>
  <c r="U200" i="33"/>
  <c r="V200" i="33"/>
  <c r="AD200" i="33"/>
  <c r="J103" i="30"/>
  <c r="K103" i="30"/>
  <c r="L103" i="30"/>
  <c r="M103" i="30"/>
  <c r="W299" i="11"/>
  <c r="X299" i="11"/>
  <c r="Q299" i="11"/>
  <c r="R299" i="11"/>
  <c r="Z299" i="11"/>
  <c r="W300" i="11"/>
  <c r="X300" i="11"/>
  <c r="Q300" i="11"/>
  <c r="R300" i="11"/>
  <c r="Z300" i="11"/>
  <c r="I104" i="30"/>
  <c r="AD201" i="33"/>
  <c r="AD202" i="33"/>
  <c r="J104" i="30"/>
  <c r="K104" i="30"/>
  <c r="L104" i="30"/>
  <c r="M104" i="30"/>
  <c r="U303" i="11"/>
  <c r="W303" i="11"/>
  <c r="V303" i="11"/>
  <c r="X303" i="11"/>
  <c r="Q303" i="11"/>
  <c r="R303" i="11"/>
  <c r="Z303" i="11"/>
  <c r="U304" i="11"/>
  <c r="W304" i="11"/>
  <c r="V304" i="11"/>
  <c r="X304" i="11"/>
  <c r="Q304" i="11"/>
  <c r="R304" i="11"/>
  <c r="Z304" i="11"/>
  <c r="U305" i="11"/>
  <c r="W305" i="11"/>
  <c r="V305" i="11"/>
  <c r="X305" i="11"/>
  <c r="Q305" i="11"/>
  <c r="R305" i="11"/>
  <c r="Z305" i="11"/>
  <c r="U306" i="11"/>
  <c r="W306" i="11"/>
  <c r="V306" i="11"/>
  <c r="X306" i="11"/>
  <c r="Q306" i="11"/>
  <c r="R306" i="11"/>
  <c r="Z306" i="11"/>
  <c r="I105" i="30"/>
  <c r="Y204" i="33"/>
  <c r="AA204" i="33"/>
  <c r="Z204" i="33"/>
  <c r="AB204" i="33"/>
  <c r="U204" i="33"/>
  <c r="V204" i="33"/>
  <c r="AD204" i="33"/>
  <c r="Y205" i="33"/>
  <c r="AA205" i="33"/>
  <c r="Z205" i="33"/>
  <c r="AB205" i="33"/>
  <c r="U205" i="33"/>
  <c r="V205" i="33"/>
  <c r="AD205" i="33"/>
  <c r="Y206" i="33"/>
  <c r="AA206" i="33"/>
  <c r="Z206" i="33"/>
  <c r="AB206" i="33"/>
  <c r="U206" i="33"/>
  <c r="V206" i="33"/>
  <c r="AD206" i="33"/>
  <c r="J105" i="30"/>
  <c r="K105" i="30"/>
  <c r="L105" i="30"/>
  <c r="M105" i="30"/>
  <c r="Z307" i="11"/>
  <c r="W308" i="11"/>
  <c r="X308" i="11"/>
  <c r="Q308" i="11"/>
  <c r="R308" i="11"/>
  <c r="Z308" i="11"/>
  <c r="I106" i="30"/>
  <c r="AD203" i="33"/>
  <c r="J106" i="30"/>
  <c r="K106" i="30"/>
  <c r="L106" i="30"/>
  <c r="M106" i="30"/>
  <c r="Z309" i="11"/>
  <c r="Z310" i="11"/>
  <c r="I107" i="30"/>
  <c r="AD207" i="33"/>
  <c r="AD208" i="33"/>
  <c r="J107" i="30"/>
  <c r="K107" i="30"/>
  <c r="L107" i="30"/>
  <c r="M107" i="30"/>
  <c r="W311" i="11"/>
  <c r="X311" i="11"/>
  <c r="Q311" i="11"/>
  <c r="R311" i="11"/>
  <c r="Z311" i="11"/>
  <c r="W312" i="11"/>
  <c r="X312" i="11"/>
  <c r="Q312" i="11"/>
  <c r="R312" i="11"/>
  <c r="Z312" i="11"/>
  <c r="W313" i="11"/>
  <c r="X313" i="11"/>
  <c r="Q313" i="11"/>
  <c r="R313" i="11"/>
  <c r="Z313" i="11"/>
  <c r="W314" i="11"/>
  <c r="X314" i="11"/>
  <c r="Q314" i="11"/>
  <c r="R314" i="11"/>
  <c r="Z314" i="11"/>
  <c r="I108" i="30"/>
  <c r="AA209" i="33"/>
  <c r="AB209" i="33"/>
  <c r="U209" i="33"/>
  <c r="V209" i="33"/>
  <c r="AD209" i="33"/>
  <c r="AA210" i="33"/>
  <c r="AB210" i="33"/>
  <c r="U210" i="33"/>
  <c r="V210" i="33"/>
  <c r="AD210" i="33"/>
  <c r="J108" i="30"/>
  <c r="K108" i="30"/>
  <c r="L108" i="30"/>
  <c r="M108" i="30"/>
  <c r="W315" i="11"/>
  <c r="X315" i="11"/>
  <c r="Q315" i="11"/>
  <c r="R315" i="11"/>
  <c r="Z315" i="11"/>
  <c r="W316" i="11"/>
  <c r="X316" i="11"/>
  <c r="Q316" i="11"/>
  <c r="R316" i="11"/>
  <c r="Z316" i="11"/>
  <c r="I109" i="30"/>
  <c r="AA211" i="33"/>
  <c r="AB211" i="33"/>
  <c r="U211" i="33"/>
  <c r="V211" i="33"/>
  <c r="AD211" i="33"/>
  <c r="AA212" i="33"/>
  <c r="AB212" i="33"/>
  <c r="U212" i="33"/>
  <c r="V212" i="33"/>
  <c r="AD212" i="33"/>
  <c r="J109" i="30"/>
  <c r="K109" i="30"/>
  <c r="L109" i="30"/>
  <c r="M109" i="30"/>
  <c r="W317" i="11"/>
  <c r="X317" i="11"/>
  <c r="Q317" i="11"/>
  <c r="R317" i="11"/>
  <c r="Z317" i="11"/>
  <c r="W318" i="11"/>
  <c r="X318" i="11"/>
  <c r="Q318" i="11"/>
  <c r="R318" i="11"/>
  <c r="Z318" i="11"/>
  <c r="I110" i="30"/>
  <c r="AA213" i="33"/>
  <c r="AB213" i="33"/>
  <c r="U213" i="33"/>
  <c r="V213" i="33"/>
  <c r="AD213" i="33"/>
  <c r="AA214" i="33"/>
  <c r="AB214" i="33"/>
  <c r="U214" i="33"/>
  <c r="V214" i="33"/>
  <c r="AD214" i="33"/>
  <c r="J110" i="30"/>
  <c r="K110" i="30"/>
  <c r="L110" i="30"/>
  <c r="M110" i="30"/>
  <c r="U321" i="11"/>
  <c r="W321" i="11"/>
  <c r="V321" i="11"/>
  <c r="X321" i="11"/>
  <c r="Q321" i="11"/>
  <c r="R321" i="11"/>
  <c r="Z321" i="11"/>
  <c r="U322" i="11"/>
  <c r="W322" i="11"/>
  <c r="V322" i="11"/>
  <c r="X322" i="11"/>
  <c r="Q322" i="11"/>
  <c r="R322" i="11"/>
  <c r="Z322" i="11"/>
  <c r="I111" i="30"/>
  <c r="Y216" i="33"/>
  <c r="AA216" i="33"/>
  <c r="Z216" i="33"/>
  <c r="AB216" i="33"/>
  <c r="U216" i="33"/>
  <c r="V216" i="33"/>
  <c r="J111" i="30"/>
  <c r="K111" i="30"/>
  <c r="L111" i="30"/>
  <c r="M111" i="30"/>
  <c r="U323" i="11"/>
  <c r="W323" i="11"/>
  <c r="V323" i="11"/>
  <c r="X323" i="11"/>
  <c r="Q323" i="11"/>
  <c r="R323" i="11"/>
  <c r="Z323" i="11"/>
  <c r="U324" i="11"/>
  <c r="W324" i="11"/>
  <c r="V324" i="11"/>
  <c r="X324" i="11"/>
  <c r="Q324" i="11"/>
  <c r="R324" i="11"/>
  <c r="Z324" i="11"/>
  <c r="I112" i="30"/>
  <c r="Y217" i="33"/>
  <c r="AA217" i="33"/>
  <c r="Z217" i="33"/>
  <c r="AB217" i="33"/>
  <c r="U217" i="33"/>
  <c r="V217" i="33"/>
  <c r="Y218" i="33"/>
  <c r="AA218" i="33"/>
  <c r="Z218" i="33"/>
  <c r="AB218" i="33"/>
  <c r="U218" i="33"/>
  <c r="V218" i="33"/>
  <c r="J112" i="30"/>
  <c r="K112" i="30"/>
  <c r="L112" i="30"/>
  <c r="M112" i="30"/>
  <c r="AD3" i="33"/>
  <c r="AE3" i="33"/>
  <c r="AA4" i="33"/>
  <c r="AB4" i="33"/>
  <c r="U4" i="33"/>
  <c r="V4" i="33"/>
  <c r="AC4" i="33"/>
  <c r="AD4" i="33"/>
  <c r="AE4" i="33"/>
  <c r="AD5" i="33"/>
  <c r="AE5" i="33"/>
  <c r="AD6" i="33"/>
  <c r="AE6" i="33"/>
  <c r="AG3" i="33"/>
  <c r="F6" i="6"/>
  <c r="H6" i="6"/>
  <c r="N219" i="33"/>
  <c r="N220" i="33"/>
  <c r="N221" i="33"/>
  <c r="N222" i="33"/>
  <c r="O219" i="33"/>
  <c r="O220" i="33"/>
  <c r="O221" i="33"/>
  <c r="O222" i="33"/>
  <c r="P219" i="33"/>
  <c r="P220" i="33"/>
  <c r="P221" i="33"/>
  <c r="P222" i="33"/>
  <c r="AM219" i="33"/>
  <c r="AM220" i="33"/>
  <c r="AM221" i="33"/>
  <c r="AM222" i="33"/>
  <c r="AN219" i="33"/>
  <c r="AF219" i="33"/>
  <c r="N223" i="33"/>
  <c r="N224" i="33"/>
  <c r="N225" i="33"/>
  <c r="N226" i="33"/>
  <c r="O223" i="33"/>
  <c r="O224" i="33"/>
  <c r="O225" i="33"/>
  <c r="O226" i="33"/>
  <c r="P223" i="33"/>
  <c r="P224" i="33"/>
  <c r="P225" i="33"/>
  <c r="P226" i="33"/>
  <c r="AM223" i="33"/>
  <c r="AM224" i="33"/>
  <c r="AM225" i="33"/>
  <c r="AM226" i="33"/>
  <c r="AN223" i="33"/>
  <c r="AF223" i="33"/>
  <c r="N103" i="33"/>
  <c r="N104" i="33"/>
  <c r="N105" i="33"/>
  <c r="N106" i="33"/>
  <c r="O103" i="33"/>
  <c r="O104" i="33"/>
  <c r="O105" i="33"/>
  <c r="O106" i="33"/>
  <c r="P103" i="33"/>
  <c r="P104" i="33"/>
  <c r="P105" i="33"/>
  <c r="P106" i="33"/>
  <c r="AM103" i="33"/>
  <c r="AM104" i="33"/>
  <c r="AM105" i="33"/>
  <c r="AM106" i="33"/>
  <c r="AN103" i="33"/>
  <c r="AF103" i="33"/>
  <c r="U44" i="33"/>
  <c r="V44" i="33"/>
  <c r="W132" i="11"/>
  <c r="X132" i="11"/>
  <c r="Q132" i="11"/>
  <c r="R132" i="11"/>
  <c r="Y132" i="11"/>
  <c r="W129" i="11"/>
  <c r="X129" i="11"/>
  <c r="Q129" i="11"/>
  <c r="R129" i="11"/>
  <c r="Y129" i="11"/>
  <c r="Z4" i="11"/>
  <c r="Z5" i="11"/>
  <c r="I4" i="30"/>
  <c r="AD219" i="33"/>
  <c r="AD220" i="33"/>
  <c r="AD221" i="33"/>
  <c r="AD222" i="33"/>
  <c r="AD223" i="33"/>
  <c r="AD224" i="33"/>
  <c r="AD225" i="33"/>
  <c r="AD226" i="33"/>
  <c r="AD227" i="33"/>
  <c r="AD228" i="33"/>
  <c r="AD229" i="33"/>
  <c r="AD230" i="33"/>
  <c r="AD231" i="33"/>
  <c r="AD232" i="33"/>
  <c r="AD233" i="33"/>
  <c r="AD234" i="33"/>
  <c r="AD235" i="33"/>
  <c r="AD236" i="33"/>
  <c r="AD237" i="33"/>
  <c r="AD238" i="33"/>
  <c r="AD239" i="33"/>
  <c r="AD240" i="33"/>
  <c r="AD241" i="33"/>
  <c r="AD242" i="33"/>
  <c r="AD243" i="33"/>
  <c r="AD244" i="33"/>
  <c r="AD245" i="33"/>
  <c r="AD246" i="33"/>
  <c r="AD247" i="33"/>
  <c r="AD248" i="33"/>
  <c r="AD249" i="33"/>
  <c r="AD250" i="33"/>
  <c r="AD251" i="33"/>
  <c r="AD252" i="33"/>
  <c r="AD253" i="33"/>
  <c r="AD254" i="33"/>
  <c r="AD255" i="33"/>
  <c r="AD256" i="33"/>
  <c r="AD257" i="33"/>
  <c r="AD258" i="33"/>
  <c r="AD259" i="33"/>
  <c r="AD260" i="33"/>
  <c r="AD261" i="33"/>
  <c r="AD262" i="33"/>
  <c r="AD263" i="33"/>
  <c r="AD264" i="33"/>
  <c r="AD265" i="33"/>
  <c r="AD266" i="33"/>
  <c r="AD267" i="33"/>
  <c r="AD268" i="33"/>
  <c r="AD269" i="33"/>
  <c r="AD270" i="33"/>
  <c r="AD271" i="33"/>
  <c r="AD272" i="33"/>
  <c r="AD273" i="33"/>
  <c r="AD274" i="33"/>
  <c r="AD275" i="33"/>
  <c r="AD276" i="33"/>
  <c r="AD277" i="33"/>
  <c r="AD278" i="33"/>
  <c r="AD279" i="33"/>
  <c r="AD280" i="33"/>
  <c r="AD281" i="33"/>
  <c r="AD282" i="33"/>
  <c r="AD283" i="33"/>
  <c r="AD284" i="33"/>
  <c r="AD285" i="33"/>
  <c r="AD286" i="33"/>
  <c r="AD287" i="33"/>
  <c r="AD288" i="33"/>
  <c r="AD289" i="33"/>
  <c r="AD290" i="33"/>
  <c r="AD291" i="33"/>
  <c r="AD292" i="33"/>
  <c r="AD293" i="33"/>
  <c r="AD294" i="33"/>
  <c r="AD295" i="33"/>
  <c r="AD296" i="33"/>
  <c r="AD297" i="33"/>
  <c r="AD298" i="33"/>
  <c r="AD299" i="33"/>
  <c r="AD300" i="33"/>
  <c r="AD301" i="33"/>
  <c r="AD302" i="33"/>
  <c r="J4" i="30"/>
  <c r="K4" i="30"/>
  <c r="L4" i="30"/>
  <c r="M4" i="30"/>
  <c r="Z9" i="11"/>
  <c r="I5" i="30"/>
  <c r="AD7" i="33"/>
  <c r="J5" i="30"/>
  <c r="K5" i="30"/>
  <c r="L5" i="30"/>
  <c r="M5" i="30"/>
  <c r="Z10" i="11"/>
  <c r="Z11" i="11"/>
  <c r="Z12" i="11"/>
  <c r="I6" i="30"/>
  <c r="AD8" i="33"/>
  <c r="AD9" i="33"/>
  <c r="AD10" i="33"/>
  <c r="J6" i="30"/>
  <c r="K6" i="30"/>
  <c r="L6" i="30"/>
  <c r="M6" i="30"/>
  <c r="U15" i="11"/>
  <c r="W15" i="11"/>
  <c r="V15" i="11"/>
  <c r="X15" i="11"/>
  <c r="Q15" i="11"/>
  <c r="R15" i="11"/>
  <c r="Y15" i="11"/>
  <c r="Z15" i="11"/>
  <c r="W16" i="11"/>
  <c r="X16" i="11"/>
  <c r="Q16" i="11"/>
  <c r="R16" i="11"/>
  <c r="Y16" i="11"/>
  <c r="Z16" i="11"/>
  <c r="U17" i="11"/>
  <c r="W17" i="11"/>
  <c r="V17" i="11"/>
  <c r="X17" i="11"/>
  <c r="Q17" i="11"/>
  <c r="R17" i="11"/>
  <c r="Y17" i="11"/>
  <c r="Z17" i="11"/>
  <c r="U18" i="11"/>
  <c r="W18" i="11"/>
  <c r="V18" i="11"/>
  <c r="X18" i="11"/>
  <c r="Q18" i="11"/>
  <c r="R18" i="11"/>
  <c r="Y18" i="11"/>
  <c r="Z18" i="11"/>
  <c r="I7" i="30"/>
  <c r="Y11" i="33"/>
  <c r="AA11" i="33"/>
  <c r="Z11" i="33"/>
  <c r="AB11" i="33"/>
  <c r="U11" i="33"/>
  <c r="V11" i="33"/>
  <c r="AC11" i="33"/>
  <c r="AD11" i="33"/>
  <c r="AA12" i="33"/>
  <c r="AB12" i="33"/>
  <c r="U12" i="33"/>
  <c r="V12" i="33"/>
  <c r="AC12" i="33"/>
  <c r="AD12" i="33"/>
  <c r="Y13" i="33"/>
  <c r="AA13" i="33"/>
  <c r="Z13" i="33"/>
  <c r="AB13" i="33"/>
  <c r="U13" i="33"/>
  <c r="V13" i="33"/>
  <c r="AC13" i="33"/>
  <c r="AD13" i="33"/>
  <c r="AA14" i="33"/>
  <c r="AB14" i="33"/>
  <c r="U14" i="33"/>
  <c r="V14" i="33"/>
  <c r="AC14" i="33"/>
  <c r="AD14" i="33"/>
  <c r="J7" i="30"/>
  <c r="K7" i="30"/>
  <c r="L7" i="30"/>
  <c r="M7" i="30"/>
  <c r="W21" i="11"/>
  <c r="X21" i="11"/>
  <c r="Q21" i="11"/>
  <c r="R21" i="11"/>
  <c r="Y21" i="11"/>
  <c r="Z21" i="11"/>
  <c r="W22" i="11"/>
  <c r="X22" i="11"/>
  <c r="Q22" i="11"/>
  <c r="R22" i="11"/>
  <c r="Y22" i="11"/>
  <c r="Z22" i="11"/>
  <c r="Z23" i="11"/>
  <c r="Z24" i="11"/>
  <c r="Z3" i="11"/>
  <c r="Z6" i="11"/>
  <c r="Z7" i="11"/>
  <c r="Z8" i="11"/>
  <c r="Z13" i="11"/>
  <c r="Z14" i="11"/>
  <c r="Z19" i="11"/>
  <c r="Z20" i="11"/>
  <c r="Z25" i="11"/>
  <c r="Z26" i="11"/>
  <c r="W28" i="11"/>
  <c r="X28" i="11"/>
  <c r="Q28" i="11"/>
  <c r="R28" i="11"/>
  <c r="Y28" i="11"/>
  <c r="Z28" i="11"/>
  <c r="Z29" i="11"/>
  <c r="Z30" i="11"/>
  <c r="Z31" i="11"/>
  <c r="Z32" i="11"/>
  <c r="Z33" i="11"/>
  <c r="Z34" i="11"/>
  <c r="Z35" i="11"/>
  <c r="Z36" i="11"/>
  <c r="Z37" i="11"/>
  <c r="Z38" i="11"/>
  <c r="Z39" i="11"/>
  <c r="Z40" i="11"/>
  <c r="Z41" i="11"/>
  <c r="Z42" i="11"/>
  <c r="Z43" i="11"/>
  <c r="Z44" i="11"/>
  <c r="Z45" i="11"/>
  <c r="Z46" i="11"/>
  <c r="Z47" i="11"/>
  <c r="Z48" i="11"/>
  <c r="Z50" i="11"/>
  <c r="Z51" i="11"/>
  <c r="Z52" i="11"/>
  <c r="Z53" i="11"/>
  <c r="Z54" i="11"/>
  <c r="Z55" i="11"/>
  <c r="Z56" i="11"/>
  <c r="Z57" i="11"/>
  <c r="Z58" i="11"/>
  <c r="W59" i="11"/>
  <c r="X59" i="11"/>
  <c r="Q59" i="11"/>
  <c r="R59" i="11"/>
  <c r="Y59" i="11"/>
  <c r="Z59" i="11"/>
  <c r="W60" i="11"/>
  <c r="X60" i="11"/>
  <c r="Q60" i="11"/>
  <c r="R60" i="11"/>
  <c r="Y60" i="11"/>
  <c r="Z60" i="11"/>
  <c r="W61" i="11"/>
  <c r="X61" i="11"/>
  <c r="Q61" i="11"/>
  <c r="R61" i="11"/>
  <c r="Y61" i="11"/>
  <c r="Z61" i="11"/>
  <c r="Z62" i="11"/>
  <c r="Z63" i="11"/>
  <c r="Z64" i="11"/>
  <c r="Z65" i="11"/>
  <c r="Z66" i="11"/>
  <c r="Z67" i="11"/>
  <c r="Z68" i="11"/>
  <c r="Z69" i="11"/>
  <c r="W70" i="11"/>
  <c r="X70" i="11"/>
  <c r="Q70" i="11"/>
  <c r="R70" i="11"/>
  <c r="Y70" i="11"/>
  <c r="Z70" i="11"/>
  <c r="Z71" i="11"/>
  <c r="Z72" i="11"/>
  <c r="Z73" i="11"/>
  <c r="Z74" i="11"/>
  <c r="Z75" i="11"/>
  <c r="Z76" i="11"/>
  <c r="Z77" i="11"/>
  <c r="Z78" i="11"/>
  <c r="Z79" i="11"/>
  <c r="Z80" i="11"/>
  <c r="Z81" i="11"/>
  <c r="Z82" i="11"/>
  <c r="Z83" i="11"/>
  <c r="Z84" i="11"/>
  <c r="Z85" i="11"/>
  <c r="Z86" i="11"/>
  <c r="Z87" i="11"/>
  <c r="Z88" i="11"/>
  <c r="Z89" i="11"/>
  <c r="Z90" i="11"/>
  <c r="Z91" i="11"/>
  <c r="Z92" i="11"/>
  <c r="Z93" i="11"/>
  <c r="Z94" i="11"/>
  <c r="Z95" i="11"/>
  <c r="Z96" i="11"/>
  <c r="Z97" i="11"/>
  <c r="W98" i="11"/>
  <c r="X98" i="11"/>
  <c r="Q98" i="11"/>
  <c r="R98" i="11"/>
  <c r="Y98" i="11"/>
  <c r="Z98" i="11"/>
  <c r="Z99" i="11"/>
  <c r="Z100" i="11"/>
  <c r="W101" i="11"/>
  <c r="X101" i="11"/>
  <c r="Q101" i="11"/>
  <c r="R101" i="11"/>
  <c r="Y101" i="11"/>
  <c r="Z101" i="11"/>
  <c r="W102" i="11"/>
  <c r="X102" i="11"/>
  <c r="Q102" i="11"/>
  <c r="R102" i="11"/>
  <c r="Y102" i="11"/>
  <c r="Z102" i="11"/>
  <c r="Z103" i="11"/>
  <c r="Z104" i="11"/>
  <c r="W105" i="11"/>
  <c r="X105" i="11"/>
  <c r="Q105" i="11"/>
  <c r="R105" i="11"/>
  <c r="Y105" i="11"/>
  <c r="Z105" i="11"/>
  <c r="Z106" i="11"/>
  <c r="Z107" i="11"/>
  <c r="Z108" i="11"/>
  <c r="Z109" i="11"/>
  <c r="Z110" i="11"/>
  <c r="Z111" i="11"/>
  <c r="Z112" i="11"/>
  <c r="Z113" i="11"/>
  <c r="Z114" i="11"/>
  <c r="Z115" i="11"/>
  <c r="Z116" i="11"/>
  <c r="U117" i="11"/>
  <c r="W117" i="11"/>
  <c r="V117" i="11"/>
  <c r="X117" i="11"/>
  <c r="Q117" i="11"/>
  <c r="R117" i="11"/>
  <c r="Y117" i="11"/>
  <c r="Z117" i="11"/>
  <c r="U118" i="11"/>
  <c r="W118" i="11"/>
  <c r="V118" i="11"/>
  <c r="X118" i="11"/>
  <c r="Q118" i="11"/>
  <c r="R118" i="11"/>
  <c r="Y118" i="11"/>
  <c r="Z118" i="11"/>
  <c r="U119" i="11"/>
  <c r="W119" i="11"/>
  <c r="V119" i="11"/>
  <c r="X119" i="11"/>
  <c r="Q119" i="11"/>
  <c r="R119" i="11"/>
  <c r="Y119" i="11"/>
  <c r="Z119" i="11"/>
  <c r="W120" i="11"/>
  <c r="X120" i="11"/>
  <c r="Q120" i="11"/>
  <c r="R120" i="11"/>
  <c r="Y120" i="11"/>
  <c r="Z120" i="11"/>
  <c r="Z121" i="11"/>
  <c r="Z122" i="11"/>
  <c r="Z123" i="11"/>
  <c r="Z124" i="11"/>
  <c r="W125" i="11"/>
  <c r="X125" i="11"/>
  <c r="Q125" i="11"/>
  <c r="R125" i="11"/>
  <c r="Y125" i="11"/>
  <c r="Z125" i="11"/>
  <c r="Z126" i="11"/>
  <c r="Z127" i="11"/>
  <c r="Z128" i="11"/>
  <c r="Z129" i="11"/>
  <c r="Z130" i="11"/>
  <c r="Z131" i="11"/>
  <c r="Z132" i="11"/>
  <c r="Z133" i="11"/>
  <c r="Z134" i="11"/>
  <c r="Z135" i="11"/>
  <c r="Z136" i="11"/>
  <c r="Z137" i="11"/>
  <c r="Z138" i="11"/>
  <c r="Z139" i="11"/>
  <c r="Z140" i="11"/>
  <c r="W141" i="11"/>
  <c r="X141" i="11"/>
  <c r="Q141" i="11"/>
  <c r="R141" i="11"/>
  <c r="Y141" i="11"/>
  <c r="Z141" i="11"/>
  <c r="Z142" i="11"/>
  <c r="Z143" i="11"/>
  <c r="Z144" i="11"/>
  <c r="Z145" i="11"/>
  <c r="Z146" i="11"/>
  <c r="Z147" i="11"/>
  <c r="Z148" i="11"/>
  <c r="Z149" i="11"/>
  <c r="W150" i="11"/>
  <c r="X150" i="11"/>
  <c r="Q150" i="11"/>
  <c r="R150" i="11"/>
  <c r="Y150" i="11"/>
  <c r="Z150" i="11"/>
  <c r="Z151" i="11"/>
  <c r="Z152" i="11"/>
  <c r="Z153" i="11"/>
  <c r="Z154" i="11"/>
  <c r="Z155" i="11"/>
  <c r="Z156" i="11"/>
  <c r="Z157" i="11"/>
  <c r="Z158" i="11"/>
  <c r="Z159" i="11"/>
  <c r="Z160" i="11"/>
  <c r="Z161" i="11"/>
  <c r="Z162" i="11"/>
  <c r="Z163" i="11"/>
  <c r="Z164" i="11"/>
  <c r="Z165" i="11"/>
  <c r="Z166" i="11"/>
  <c r="Z167" i="11"/>
  <c r="Z168" i="11"/>
  <c r="Z169" i="11"/>
  <c r="Z170" i="11"/>
  <c r="Z171" i="11"/>
  <c r="Z172" i="11"/>
  <c r="Z173" i="11"/>
  <c r="Z174" i="11"/>
  <c r="Z175" i="11"/>
  <c r="Z176" i="11"/>
  <c r="Z177" i="11"/>
  <c r="Z178" i="11"/>
  <c r="Z179" i="11"/>
  <c r="Z180" i="11"/>
  <c r="Z181" i="11"/>
  <c r="Z182" i="11"/>
  <c r="Z183" i="11"/>
  <c r="Z184" i="11"/>
  <c r="Z185" i="11"/>
  <c r="Z186" i="11"/>
  <c r="Z187" i="11"/>
  <c r="Z188" i="11"/>
  <c r="Z189" i="11"/>
  <c r="Z190" i="11"/>
  <c r="Z191" i="11"/>
  <c r="Z192" i="11"/>
  <c r="Z193" i="11"/>
  <c r="Z194" i="11"/>
  <c r="Z205" i="11"/>
  <c r="Z206" i="11"/>
  <c r="Z210" i="11"/>
  <c r="Z211" i="11"/>
  <c r="Z212" i="11"/>
  <c r="Z218" i="11"/>
  <c r="Z224" i="11"/>
  <c r="Z235" i="11"/>
  <c r="Z236" i="11"/>
  <c r="Z248" i="11"/>
  <c r="Z253" i="11"/>
  <c r="Z254" i="11"/>
  <c r="Z259" i="11"/>
  <c r="Z260" i="11"/>
  <c r="Z266" i="11"/>
  <c r="Z271" i="11"/>
  <c r="Z272" i="11"/>
  <c r="Z277" i="11"/>
  <c r="Z278" i="11"/>
  <c r="Z283" i="11"/>
  <c r="Z284" i="11"/>
  <c r="Z289" i="11"/>
  <c r="Z290" i="11"/>
  <c r="Z296" i="11"/>
  <c r="Z301" i="11"/>
  <c r="Z302" i="11"/>
  <c r="Z319" i="11"/>
  <c r="Z320" i="11"/>
  <c r="Z325" i="11"/>
  <c r="Z326" i="11"/>
  <c r="Z327" i="11"/>
  <c r="Z328" i="11"/>
  <c r="Z329" i="11"/>
  <c r="Z330" i="11"/>
  <c r="Z331" i="11"/>
  <c r="Z332" i="11"/>
  <c r="Z333" i="11"/>
  <c r="Z334" i="11"/>
  <c r="Z335" i="11"/>
  <c r="Z336" i="11"/>
  <c r="Z337" i="11"/>
  <c r="Z338" i="11"/>
  <c r="Z339" i="11"/>
  <c r="Z340" i="11"/>
  <c r="Z341" i="11"/>
  <c r="Z342" i="11"/>
  <c r="Z343" i="11"/>
  <c r="Z344" i="11"/>
  <c r="Z345" i="11"/>
  <c r="Z346" i="11"/>
  <c r="Z347" i="11"/>
  <c r="Z348" i="11"/>
  <c r="Z349" i="11"/>
  <c r="Z350" i="11"/>
  <c r="Z351" i="11"/>
  <c r="Z352" i="11"/>
  <c r="Z353" i="11"/>
  <c r="Z354" i="11"/>
  <c r="Z355" i="11"/>
  <c r="Z356" i="11"/>
  <c r="Z357" i="11"/>
  <c r="Z358" i="11"/>
  <c r="Z359" i="11"/>
  <c r="Z360" i="11"/>
  <c r="Z361" i="11"/>
  <c r="Z362" i="11"/>
  <c r="Z363" i="11"/>
  <c r="Z364" i="11"/>
  <c r="Z365" i="11"/>
  <c r="Z366" i="11"/>
  <c r="Z367" i="11"/>
  <c r="Z368" i="11"/>
  <c r="Z369" i="11"/>
  <c r="Z370" i="11"/>
  <c r="Z371" i="11"/>
  <c r="Z372" i="11"/>
  <c r="Z373" i="11"/>
  <c r="Z374" i="11"/>
  <c r="Z375" i="11"/>
  <c r="Z376" i="11"/>
  <c r="Z377" i="11"/>
  <c r="Z378" i="11"/>
  <c r="Z379" i="11"/>
  <c r="Z380" i="11"/>
  <c r="Z381" i="11"/>
  <c r="Z382" i="11"/>
  <c r="Z383" i="11"/>
  <c r="Z384" i="11"/>
  <c r="Z385" i="11"/>
  <c r="Z386" i="11"/>
  <c r="Z387" i="11"/>
  <c r="Z388" i="11"/>
  <c r="Z389" i="11"/>
  <c r="Z390" i="11"/>
  <c r="Z391" i="11"/>
  <c r="Z392" i="11"/>
  <c r="Z393" i="11"/>
  <c r="Z394" i="11"/>
  <c r="Z395" i="11"/>
  <c r="Z396" i="11"/>
  <c r="Z397" i="11"/>
  <c r="Z398" i="11"/>
  <c r="Z399" i="11"/>
  <c r="Z400" i="11"/>
  <c r="Z401" i="11"/>
  <c r="Z402" i="11"/>
  <c r="Z403" i="11"/>
  <c r="Z404" i="11"/>
  <c r="Z405" i="11"/>
  <c r="Z406" i="11"/>
  <c r="Z407" i="11"/>
  <c r="Z408" i="11"/>
  <c r="Z409" i="11"/>
  <c r="Z410" i="11"/>
  <c r="Z411" i="11"/>
  <c r="Z412" i="11"/>
  <c r="Z413" i="11"/>
  <c r="Z414" i="11"/>
  <c r="Z415" i="11"/>
  <c r="Z416" i="11"/>
  <c r="Z417" i="11"/>
  <c r="Z418" i="11"/>
  <c r="Z419" i="11"/>
  <c r="Z420" i="11"/>
  <c r="Z421" i="11"/>
  <c r="Z422" i="11"/>
  <c r="Z423" i="11"/>
  <c r="Z424" i="11"/>
  <c r="Z425" i="11"/>
  <c r="Z426" i="11"/>
  <c r="Z427" i="11"/>
  <c r="Z428" i="11"/>
  <c r="Z429" i="11"/>
  <c r="Z430" i="11"/>
  <c r="Z431" i="11"/>
  <c r="Z432" i="11"/>
  <c r="Z433" i="11"/>
  <c r="Z434" i="11"/>
  <c r="Z435" i="11"/>
  <c r="Z436" i="11"/>
  <c r="Z437" i="11"/>
  <c r="Z438" i="11"/>
  <c r="Z439" i="11"/>
  <c r="Z440" i="11"/>
  <c r="Z441" i="11"/>
  <c r="Z442" i="11"/>
  <c r="Z443" i="11"/>
  <c r="Z444" i="11"/>
  <c r="Z445" i="11"/>
  <c r="Z446" i="11"/>
  <c r="Z447" i="11"/>
  <c r="Z448" i="11"/>
  <c r="Z449" i="11"/>
  <c r="Z450" i="11"/>
  <c r="Z451" i="11"/>
  <c r="Z452" i="11"/>
  <c r="I8" i="30"/>
  <c r="AA15" i="33"/>
  <c r="AB15" i="33"/>
  <c r="U15" i="33"/>
  <c r="V15" i="33"/>
  <c r="AC15" i="33"/>
  <c r="AD15" i="33"/>
  <c r="AA16" i="33"/>
  <c r="AB16" i="33"/>
  <c r="U16" i="33"/>
  <c r="V16" i="33"/>
  <c r="AC16" i="33"/>
  <c r="AD16" i="33"/>
  <c r="AD17" i="33"/>
  <c r="AD18" i="33"/>
  <c r="J8" i="30"/>
  <c r="K8" i="30"/>
  <c r="L8" i="30"/>
  <c r="M8" i="30"/>
  <c r="I9" i="30"/>
  <c r="J9" i="30"/>
  <c r="K9" i="30"/>
  <c r="L9" i="30"/>
  <c r="M9" i="30"/>
  <c r="I10" i="30"/>
  <c r="Y19" i="33"/>
  <c r="AA19" i="33"/>
  <c r="Z19" i="33"/>
  <c r="AB19" i="33"/>
  <c r="U19" i="33"/>
  <c r="V19" i="33"/>
  <c r="AC19" i="33"/>
  <c r="AD19" i="33"/>
  <c r="AA20" i="33"/>
  <c r="AB20" i="33"/>
  <c r="U20" i="33"/>
  <c r="V20" i="33"/>
  <c r="AC20" i="33"/>
  <c r="AD20" i="33"/>
  <c r="AD21" i="33"/>
  <c r="AD22" i="33"/>
  <c r="J10" i="30"/>
  <c r="K10" i="30"/>
  <c r="L10" i="30"/>
  <c r="M10" i="30"/>
  <c r="I11" i="30"/>
  <c r="AD23" i="33"/>
  <c r="AD24" i="33"/>
  <c r="AD25" i="33"/>
  <c r="J11" i="30"/>
  <c r="K11" i="30"/>
  <c r="L11" i="30"/>
  <c r="M11" i="30"/>
  <c r="I12" i="30"/>
  <c r="AD26" i="33"/>
  <c r="J12" i="30"/>
  <c r="K12" i="30"/>
  <c r="L12" i="30"/>
  <c r="M12" i="30"/>
  <c r="I13" i="30"/>
  <c r="AD29" i="33"/>
  <c r="AD30" i="33"/>
  <c r="J13" i="30"/>
  <c r="K13" i="30"/>
  <c r="L13" i="30"/>
  <c r="M13" i="30"/>
  <c r="I14" i="30"/>
  <c r="AD27" i="33"/>
  <c r="AD28" i="33"/>
  <c r="J14" i="30"/>
  <c r="K14" i="30"/>
  <c r="L14" i="30"/>
  <c r="M14" i="30"/>
  <c r="I15" i="30"/>
  <c r="AA34" i="33"/>
  <c r="AB34" i="33"/>
  <c r="U34" i="33"/>
  <c r="V34" i="33"/>
  <c r="AC34" i="33"/>
  <c r="AD34" i="33"/>
  <c r="AD32" i="33"/>
  <c r="AD33" i="33"/>
  <c r="J15" i="30"/>
  <c r="K15" i="30"/>
  <c r="L15" i="30"/>
  <c r="M15" i="30"/>
  <c r="I16" i="30"/>
  <c r="AD31" i="33"/>
  <c r="J16" i="30"/>
  <c r="K16" i="30"/>
  <c r="L16" i="30"/>
  <c r="M16" i="30"/>
  <c r="I17" i="30"/>
  <c r="AD35" i="33"/>
  <c r="AD36" i="33"/>
  <c r="AD37" i="33"/>
  <c r="AD38" i="33"/>
  <c r="J17" i="30"/>
  <c r="K17" i="30"/>
  <c r="L17" i="30"/>
  <c r="M17" i="30"/>
  <c r="I18" i="30"/>
  <c r="J18" i="30"/>
  <c r="K18" i="30"/>
  <c r="L18" i="30"/>
  <c r="M18" i="30"/>
  <c r="I19" i="30"/>
  <c r="AD39" i="33"/>
  <c r="AD40" i="33"/>
  <c r="AA41" i="33"/>
  <c r="AB41" i="33"/>
  <c r="U41" i="33"/>
  <c r="V41" i="33"/>
  <c r="AC41" i="33"/>
  <c r="AD41" i="33"/>
  <c r="AA42" i="33"/>
  <c r="AB42" i="33"/>
  <c r="U42" i="33"/>
  <c r="V42" i="33"/>
  <c r="AC42" i="33"/>
  <c r="AD42" i="33"/>
  <c r="J19" i="30"/>
  <c r="K19" i="30"/>
  <c r="L19" i="30"/>
  <c r="M19" i="30"/>
  <c r="I20" i="30"/>
  <c r="AA44" i="33"/>
  <c r="AB44" i="33"/>
  <c r="AC44" i="33"/>
  <c r="AD44" i="33"/>
  <c r="AD43" i="33"/>
  <c r="J20" i="30"/>
  <c r="K20" i="30"/>
  <c r="L20" i="30"/>
  <c r="M20" i="30"/>
  <c r="I21" i="30"/>
  <c r="AD45" i="33"/>
  <c r="AA46" i="33"/>
  <c r="AB46" i="33"/>
  <c r="U46" i="33"/>
  <c r="V46" i="33"/>
  <c r="AC46" i="33"/>
  <c r="AD46" i="33"/>
  <c r="J21" i="30"/>
  <c r="K21" i="30"/>
  <c r="L21" i="30"/>
  <c r="M21" i="30"/>
  <c r="I22" i="30"/>
  <c r="AD47" i="33"/>
  <c r="AA48" i="33"/>
  <c r="AB48" i="33"/>
  <c r="U48" i="33"/>
  <c r="V48" i="33"/>
  <c r="AC48" i="33"/>
  <c r="AD48" i="33"/>
  <c r="AD49" i="33"/>
  <c r="AD50" i="33"/>
  <c r="J22" i="30"/>
  <c r="K22" i="30"/>
  <c r="L22" i="30"/>
  <c r="M22" i="30"/>
  <c r="I23" i="30"/>
  <c r="AD51" i="33"/>
  <c r="AD52" i="33"/>
  <c r="AD53" i="33"/>
  <c r="AD54" i="33"/>
  <c r="J23" i="30"/>
  <c r="K23" i="30"/>
  <c r="L23" i="30"/>
  <c r="M23" i="30"/>
  <c r="I24" i="30"/>
  <c r="AD55" i="33"/>
  <c r="AD56" i="33"/>
  <c r="AD57" i="33"/>
  <c r="AD58" i="33"/>
  <c r="J24" i="30"/>
  <c r="K24" i="30"/>
  <c r="L24" i="30"/>
  <c r="M24" i="30"/>
  <c r="I25" i="30"/>
  <c r="J25" i="30"/>
  <c r="K25" i="30"/>
  <c r="L25" i="30"/>
  <c r="M25" i="30"/>
  <c r="I26" i="30"/>
  <c r="J26" i="30"/>
  <c r="K26" i="30"/>
  <c r="L26" i="30"/>
  <c r="M26" i="30"/>
  <c r="I27" i="30"/>
  <c r="AA61" i="33"/>
  <c r="AB61" i="33"/>
  <c r="U61" i="33"/>
  <c r="V61" i="33"/>
  <c r="AC61" i="33"/>
  <c r="AD61" i="33"/>
  <c r="AA62" i="33"/>
  <c r="AB62" i="33"/>
  <c r="U62" i="33"/>
  <c r="V62" i="33"/>
  <c r="AC62" i="33"/>
  <c r="AD62" i="33"/>
  <c r="J27" i="30"/>
  <c r="K27" i="30"/>
  <c r="L27" i="30"/>
  <c r="M27" i="30"/>
  <c r="I28" i="30"/>
  <c r="AA59" i="33"/>
  <c r="AB59" i="33"/>
  <c r="U59" i="33"/>
  <c r="V59" i="33"/>
  <c r="AC59" i="33"/>
  <c r="AD59" i="33"/>
  <c r="AA60" i="33"/>
  <c r="AB60" i="33"/>
  <c r="U60" i="33"/>
  <c r="V60" i="33"/>
  <c r="AC60" i="33"/>
  <c r="AD60" i="33"/>
  <c r="J28" i="30"/>
  <c r="K28" i="30"/>
  <c r="L28" i="30"/>
  <c r="M28" i="30"/>
  <c r="I29" i="30"/>
  <c r="AD63" i="33"/>
  <c r="J29" i="30"/>
  <c r="K29" i="30"/>
  <c r="L29" i="30"/>
  <c r="M29" i="30"/>
  <c r="I30" i="30"/>
  <c r="AD64" i="33"/>
  <c r="AD65" i="33"/>
  <c r="AA66" i="33"/>
  <c r="AB66" i="33"/>
  <c r="U66" i="33"/>
  <c r="V66" i="33"/>
  <c r="AC66" i="33"/>
  <c r="AD66" i="33"/>
  <c r="J30" i="30"/>
  <c r="K30" i="30"/>
  <c r="L30" i="30"/>
  <c r="M30" i="30"/>
  <c r="I31" i="30"/>
  <c r="AD67" i="33"/>
  <c r="AD68" i="33"/>
  <c r="AA69" i="33"/>
  <c r="AB69" i="33"/>
  <c r="U69" i="33"/>
  <c r="V69" i="33"/>
  <c r="AC69" i="33"/>
  <c r="AD69" i="33"/>
  <c r="J31" i="30"/>
  <c r="K31" i="30"/>
  <c r="L31" i="30"/>
  <c r="M31" i="30"/>
  <c r="I32" i="30"/>
  <c r="AA70" i="33"/>
  <c r="AB70" i="33"/>
  <c r="U70" i="33"/>
  <c r="V70" i="33"/>
  <c r="AC70" i="33"/>
  <c r="AD70" i="33"/>
  <c r="J32" i="30"/>
  <c r="K32" i="30"/>
  <c r="L32" i="30"/>
  <c r="M32" i="30"/>
  <c r="I33" i="30"/>
  <c r="AA71" i="33"/>
  <c r="AB71" i="33"/>
  <c r="U71" i="33"/>
  <c r="V71" i="33"/>
  <c r="AC71" i="33"/>
  <c r="AD71" i="33"/>
  <c r="AD72" i="33"/>
  <c r="AD73" i="33"/>
  <c r="AD74" i="33"/>
  <c r="J33" i="30"/>
  <c r="K33" i="30"/>
  <c r="L33" i="30"/>
  <c r="M33" i="30"/>
  <c r="I34" i="30"/>
  <c r="J34" i="30"/>
  <c r="K34" i="30"/>
  <c r="L34" i="30"/>
  <c r="M34" i="30"/>
  <c r="I35" i="30"/>
  <c r="AD76" i="33"/>
  <c r="AD77" i="33"/>
  <c r="AD78" i="33"/>
  <c r="J35" i="30"/>
  <c r="K35" i="30"/>
  <c r="L35" i="30"/>
  <c r="M35" i="30"/>
  <c r="I36" i="30"/>
  <c r="AD75" i="33"/>
  <c r="J36" i="30"/>
  <c r="K36" i="30"/>
  <c r="L36" i="30"/>
  <c r="M36" i="30"/>
  <c r="I37" i="30"/>
  <c r="Y79" i="33"/>
  <c r="AA79" i="33"/>
  <c r="Z79" i="33"/>
  <c r="AB79" i="33"/>
  <c r="U79" i="33"/>
  <c r="V79" i="33"/>
  <c r="AC79" i="33"/>
  <c r="AD79" i="33"/>
  <c r="Y80" i="33"/>
  <c r="AA80" i="33"/>
  <c r="Z80" i="33"/>
  <c r="AB80" i="33"/>
  <c r="U80" i="33"/>
  <c r="V80" i="33"/>
  <c r="AC80" i="33"/>
  <c r="AD80" i="33"/>
  <c r="J37" i="30"/>
  <c r="K37" i="30"/>
  <c r="L37" i="30"/>
  <c r="M37" i="30"/>
  <c r="I38" i="30"/>
  <c r="AD81" i="33"/>
  <c r="AA82" i="33"/>
  <c r="AB82" i="33"/>
  <c r="U82" i="33"/>
  <c r="V82" i="33"/>
  <c r="AC82" i="33"/>
  <c r="AD82" i="33"/>
  <c r="J38" i="30"/>
  <c r="K38" i="30"/>
  <c r="L38" i="30"/>
  <c r="M38" i="30"/>
  <c r="I39" i="30"/>
  <c r="AA83" i="33"/>
  <c r="AB83" i="33"/>
  <c r="U83" i="33"/>
  <c r="V83" i="33"/>
  <c r="AC83" i="33"/>
  <c r="AD83" i="33"/>
  <c r="AD84" i="33"/>
  <c r="J39" i="30"/>
  <c r="K39" i="30"/>
  <c r="L39" i="30"/>
  <c r="M39" i="30"/>
  <c r="I40" i="30"/>
  <c r="AD85" i="33"/>
  <c r="AD86" i="33"/>
  <c r="J40" i="30"/>
  <c r="K40" i="30"/>
  <c r="L40" i="30"/>
  <c r="M40" i="30"/>
  <c r="W130" i="11"/>
  <c r="X130" i="11"/>
  <c r="Q130" i="11"/>
  <c r="R130" i="11"/>
  <c r="W131" i="11"/>
  <c r="X131" i="11"/>
  <c r="Q131" i="11"/>
  <c r="R131" i="11"/>
  <c r="I41" i="30"/>
  <c r="AA88" i="33"/>
  <c r="AB88" i="33"/>
  <c r="U88" i="33"/>
  <c r="V88" i="33"/>
  <c r="AD88" i="33"/>
  <c r="AA89" i="33"/>
  <c r="AB89" i="33"/>
  <c r="U89" i="33"/>
  <c r="V89" i="33"/>
  <c r="AD89" i="33"/>
  <c r="AA90" i="33"/>
  <c r="AB90" i="33"/>
  <c r="U90" i="33"/>
  <c r="V90" i="33"/>
  <c r="AD90" i="33"/>
  <c r="J41" i="30"/>
  <c r="K41" i="30"/>
  <c r="L41" i="30"/>
  <c r="M41" i="30"/>
  <c r="I42" i="30"/>
  <c r="AA87" i="33"/>
  <c r="AB87" i="33"/>
  <c r="U87" i="33"/>
  <c r="V87" i="33"/>
  <c r="AC87" i="33"/>
  <c r="AD87" i="33"/>
  <c r="J42" i="30"/>
  <c r="K42" i="30"/>
  <c r="L42" i="30"/>
  <c r="M42" i="30"/>
  <c r="W135" i="11"/>
  <c r="X135" i="11"/>
  <c r="Q135" i="11"/>
  <c r="R135" i="11"/>
  <c r="W136" i="11"/>
  <c r="X136" i="11"/>
  <c r="Q136" i="11"/>
  <c r="R136" i="11"/>
  <c r="W137" i="11"/>
  <c r="X137" i="11"/>
  <c r="Q137" i="11"/>
  <c r="R137" i="11"/>
  <c r="I43" i="30"/>
  <c r="Y91" i="33"/>
  <c r="AA91" i="33"/>
  <c r="Z91" i="33"/>
  <c r="AB91" i="33"/>
  <c r="U91" i="33"/>
  <c r="V91" i="33"/>
  <c r="AD91" i="33"/>
  <c r="AA92" i="33"/>
  <c r="AB92" i="33"/>
  <c r="U92" i="33"/>
  <c r="V92" i="33"/>
  <c r="AD92" i="33"/>
  <c r="AA93" i="33"/>
  <c r="AB93" i="33"/>
  <c r="U93" i="33"/>
  <c r="V93" i="33"/>
  <c r="AD93" i="33"/>
  <c r="J43" i="30"/>
  <c r="K43" i="30"/>
  <c r="L43" i="30"/>
  <c r="M43" i="30"/>
  <c r="W138" i="11"/>
  <c r="X138" i="11"/>
  <c r="Q138" i="11"/>
  <c r="R138" i="11"/>
  <c r="I44" i="30"/>
  <c r="AA94" i="33"/>
  <c r="AB94" i="33"/>
  <c r="U94" i="33"/>
  <c r="V94" i="33"/>
  <c r="AD94" i="33"/>
  <c r="J44" i="30"/>
  <c r="K44" i="30"/>
  <c r="L44" i="30"/>
  <c r="M44" i="30"/>
  <c r="I45" i="30"/>
  <c r="AA95" i="33"/>
  <c r="AB95" i="33"/>
  <c r="U95" i="33"/>
  <c r="V95" i="33"/>
  <c r="AC95" i="33"/>
  <c r="AD95" i="33"/>
  <c r="J45" i="30"/>
  <c r="K45" i="30"/>
  <c r="L45" i="30"/>
  <c r="M45" i="30"/>
  <c r="U142" i="11"/>
  <c r="W142" i="11"/>
  <c r="Q142" i="11"/>
  <c r="R142" i="11"/>
  <c r="W143" i="11"/>
  <c r="X143" i="11"/>
  <c r="Q143" i="11"/>
  <c r="R143" i="11"/>
  <c r="U144" i="11"/>
  <c r="W144" i="11"/>
  <c r="Q144" i="11"/>
  <c r="R144" i="11"/>
  <c r="I46" i="30"/>
  <c r="Y96" i="33"/>
  <c r="AA96" i="33"/>
  <c r="U96" i="33"/>
  <c r="V96" i="33"/>
  <c r="AD96" i="33"/>
  <c r="AA97" i="33"/>
  <c r="AB97" i="33"/>
  <c r="U97" i="33"/>
  <c r="V97" i="33"/>
  <c r="AD97" i="33"/>
  <c r="J46" i="30"/>
  <c r="K46" i="30"/>
  <c r="L46" i="30"/>
  <c r="M46" i="30"/>
  <c r="U145" i="11"/>
  <c r="W145" i="11"/>
  <c r="Q145" i="11"/>
  <c r="R145" i="11"/>
  <c r="U146" i="11"/>
  <c r="W146" i="11"/>
  <c r="Q146" i="11"/>
  <c r="R146" i="11"/>
  <c r="I47" i="30"/>
  <c r="Y98" i="33"/>
  <c r="AA98" i="33"/>
  <c r="U98" i="33"/>
  <c r="V98" i="33"/>
  <c r="AD98" i="33"/>
  <c r="J47" i="30"/>
  <c r="K47" i="30"/>
  <c r="L47" i="30"/>
  <c r="M47" i="30"/>
  <c r="W149" i="11"/>
  <c r="X149" i="11"/>
  <c r="Q149" i="11"/>
  <c r="R149" i="11"/>
  <c r="I48" i="30"/>
  <c r="AA99" i="33"/>
  <c r="AB99" i="33"/>
  <c r="U99" i="33"/>
  <c r="V99" i="33"/>
  <c r="AC99" i="33"/>
  <c r="AD99" i="33"/>
  <c r="J48" i="30"/>
  <c r="K48" i="30"/>
  <c r="L48" i="30"/>
  <c r="M48" i="30"/>
  <c r="U147" i="11"/>
  <c r="W147" i="11"/>
  <c r="Q147" i="11"/>
  <c r="R147" i="11"/>
  <c r="U148" i="11"/>
  <c r="W148" i="11"/>
  <c r="Q148" i="11"/>
  <c r="R148" i="11"/>
  <c r="I49" i="30"/>
  <c r="Y100" i="33"/>
  <c r="AA100" i="33"/>
  <c r="U100" i="33"/>
  <c r="V100" i="33"/>
  <c r="AD100" i="33"/>
  <c r="Y101" i="33"/>
  <c r="AA101" i="33"/>
  <c r="U101" i="33"/>
  <c r="V101" i="33"/>
  <c r="AD101" i="33"/>
  <c r="Y102" i="33"/>
  <c r="AA102" i="33"/>
  <c r="Z102" i="33"/>
  <c r="AB102" i="33"/>
  <c r="U102" i="33"/>
  <c r="V102" i="33"/>
  <c r="AC102" i="33"/>
  <c r="AD102" i="33"/>
  <c r="J49" i="30"/>
  <c r="K49" i="30"/>
  <c r="L49" i="30"/>
  <c r="M49" i="30"/>
  <c r="W153" i="11"/>
  <c r="X153" i="11"/>
  <c r="Q153" i="11"/>
  <c r="R153" i="11"/>
  <c r="W154" i="11"/>
  <c r="X154" i="11"/>
  <c r="Q154" i="11"/>
  <c r="R154" i="11"/>
  <c r="W155" i="11"/>
  <c r="X155" i="11"/>
  <c r="Q155" i="11"/>
  <c r="R155" i="11"/>
  <c r="W156" i="11"/>
  <c r="X156" i="11"/>
  <c r="Q156" i="11"/>
  <c r="R156" i="11"/>
  <c r="W157" i="11"/>
  <c r="X157" i="11"/>
  <c r="Q157" i="11"/>
  <c r="R157" i="11"/>
  <c r="W158" i="11"/>
  <c r="X158" i="11"/>
  <c r="Q158" i="11"/>
  <c r="R158" i="11"/>
  <c r="I50" i="30"/>
  <c r="AA103" i="33"/>
  <c r="AB103" i="33"/>
  <c r="U103" i="33"/>
  <c r="V103" i="33"/>
  <c r="AD103" i="33"/>
  <c r="AA104" i="33"/>
  <c r="AB104" i="33"/>
  <c r="U104" i="33"/>
  <c r="V104" i="33"/>
  <c r="AD104" i="33"/>
  <c r="AA105" i="33"/>
  <c r="AB105" i="33"/>
  <c r="U105" i="33"/>
  <c r="V105" i="33"/>
  <c r="AD105" i="33"/>
  <c r="AA106" i="33"/>
  <c r="AB106" i="33"/>
  <c r="U106" i="33"/>
  <c r="V106" i="33"/>
  <c r="AD106" i="33"/>
  <c r="J50" i="30"/>
  <c r="K50" i="30"/>
  <c r="L50" i="30"/>
  <c r="M50" i="30"/>
  <c r="W159" i="11"/>
  <c r="X159" i="11"/>
  <c r="W161" i="11"/>
  <c r="X161" i="11"/>
  <c r="I51" i="30"/>
  <c r="AA107" i="33"/>
  <c r="AB107" i="33"/>
  <c r="U107" i="33"/>
  <c r="V107" i="33"/>
  <c r="AD107" i="33"/>
  <c r="AA108" i="33"/>
  <c r="AB108" i="33"/>
  <c r="U108" i="33"/>
  <c r="V108" i="33"/>
  <c r="AD108" i="33"/>
  <c r="Z109" i="33"/>
  <c r="U109" i="33"/>
  <c r="V109" i="33"/>
  <c r="AD109" i="33"/>
  <c r="Z110" i="33"/>
  <c r="U110" i="33"/>
  <c r="V110" i="33"/>
  <c r="AD110" i="33"/>
  <c r="J51" i="30"/>
  <c r="K51" i="30"/>
  <c r="L51" i="30"/>
  <c r="M51" i="30"/>
  <c r="W162" i="11"/>
  <c r="X162" i="11"/>
  <c r="I52" i="30"/>
  <c r="J52" i="30"/>
  <c r="K52" i="30"/>
  <c r="L52" i="30"/>
  <c r="M52" i="30"/>
  <c r="U167" i="11"/>
  <c r="W167" i="11"/>
  <c r="V167" i="11"/>
  <c r="X167" i="11"/>
  <c r="Q167" i="11"/>
  <c r="R167" i="11"/>
  <c r="U168" i="11"/>
  <c r="W168" i="11"/>
  <c r="V168" i="11"/>
  <c r="X168" i="11"/>
  <c r="Q168" i="11"/>
  <c r="R168" i="11"/>
  <c r="I53" i="30"/>
  <c r="Y111" i="33"/>
  <c r="AA111" i="33"/>
  <c r="Z111" i="33"/>
  <c r="AB111" i="33"/>
  <c r="U111" i="33"/>
  <c r="V111" i="33"/>
  <c r="AD111" i="33"/>
  <c r="Y112" i="33"/>
  <c r="AA112" i="33"/>
  <c r="Z112" i="33"/>
  <c r="AB112" i="33"/>
  <c r="U112" i="33"/>
  <c r="V112" i="33"/>
  <c r="AD112" i="33"/>
  <c r="J53" i="30"/>
  <c r="K53" i="30"/>
  <c r="L53" i="30"/>
  <c r="M53" i="30"/>
  <c r="I54" i="30"/>
  <c r="AA113" i="33"/>
  <c r="AB113" i="33"/>
  <c r="U113" i="33"/>
  <c r="V113" i="33"/>
  <c r="AD113" i="33"/>
  <c r="AA114" i="33"/>
  <c r="AB114" i="33"/>
  <c r="U114" i="33"/>
  <c r="V114" i="33"/>
  <c r="AD114" i="33"/>
  <c r="J54" i="30"/>
  <c r="K54" i="30"/>
  <c r="L54" i="30"/>
  <c r="M54" i="30"/>
  <c r="U171" i="11"/>
  <c r="W171" i="11"/>
  <c r="V171" i="11"/>
  <c r="X171" i="11"/>
  <c r="Q171" i="11"/>
  <c r="R171" i="11"/>
  <c r="U172" i="11"/>
  <c r="W172" i="11"/>
  <c r="V172" i="11"/>
  <c r="X172" i="11"/>
  <c r="Q172" i="11"/>
  <c r="R172" i="11"/>
  <c r="I55" i="30"/>
  <c r="Y115" i="33"/>
  <c r="AA115" i="33"/>
  <c r="Z115" i="33"/>
  <c r="AB115" i="33"/>
  <c r="U115" i="33"/>
  <c r="V115" i="33"/>
  <c r="AD115" i="33"/>
  <c r="Y118" i="33"/>
  <c r="AA118" i="33"/>
  <c r="Z118" i="33"/>
  <c r="AB118" i="33"/>
  <c r="U118" i="33"/>
  <c r="V118" i="33"/>
  <c r="AD118" i="33"/>
  <c r="J55" i="30"/>
  <c r="K55" i="30"/>
  <c r="L55" i="30"/>
  <c r="M55" i="30"/>
  <c r="W173" i="11"/>
  <c r="X173" i="11"/>
  <c r="Q173" i="11"/>
  <c r="R173" i="11"/>
  <c r="W174" i="11"/>
  <c r="X174" i="11"/>
  <c r="Q174" i="11"/>
  <c r="R174" i="11"/>
  <c r="W175" i="11"/>
  <c r="X175" i="11"/>
  <c r="Q175" i="11"/>
  <c r="R175" i="11"/>
  <c r="I56" i="30"/>
  <c r="AD116" i="33"/>
  <c r="AA117" i="33"/>
  <c r="AB117" i="33"/>
  <c r="U117" i="33"/>
  <c r="V117" i="33"/>
  <c r="AD117" i="33"/>
  <c r="J56" i="30"/>
  <c r="K56" i="30"/>
  <c r="L56" i="30"/>
  <c r="M56" i="30"/>
  <c r="W177" i="11"/>
  <c r="X177" i="11"/>
  <c r="Q177" i="11"/>
  <c r="R177" i="11"/>
  <c r="I57" i="30"/>
  <c r="AA119" i="33"/>
  <c r="AB119" i="33"/>
  <c r="U119" i="33"/>
  <c r="V119" i="33"/>
  <c r="AD119" i="33"/>
  <c r="AA120" i="33"/>
  <c r="AB120" i="33"/>
  <c r="U120" i="33"/>
  <c r="V120" i="33"/>
  <c r="AD120" i="33"/>
  <c r="J57" i="30"/>
  <c r="K57" i="30"/>
  <c r="L57" i="30"/>
  <c r="M57" i="30"/>
  <c r="W178" i="11"/>
  <c r="X178" i="11"/>
  <c r="Q178" i="11"/>
  <c r="R178" i="11"/>
  <c r="I58" i="30"/>
  <c r="AA121" i="33"/>
  <c r="AB121" i="33"/>
  <c r="U121" i="33"/>
  <c r="V121" i="33"/>
  <c r="AD121" i="33"/>
  <c r="AD122" i="33"/>
  <c r="J58" i="30"/>
  <c r="K58" i="30"/>
  <c r="L58" i="30"/>
  <c r="M58" i="30"/>
  <c r="U183" i="11"/>
  <c r="W183" i="11"/>
  <c r="V183" i="11"/>
  <c r="X183" i="11"/>
  <c r="Q183" i="11"/>
  <c r="R183" i="11"/>
  <c r="I59" i="30"/>
  <c r="Y123" i="33"/>
  <c r="AA123" i="33"/>
  <c r="Z123" i="33"/>
  <c r="AB123" i="33"/>
  <c r="U123" i="33"/>
  <c r="V123" i="33"/>
  <c r="AD123" i="33"/>
  <c r="AD124" i="33"/>
  <c r="J59" i="30"/>
  <c r="K59" i="30"/>
  <c r="L59" i="30"/>
  <c r="M59" i="30"/>
  <c r="U184" i="11"/>
  <c r="W184" i="11"/>
  <c r="V184" i="11"/>
  <c r="X184" i="11"/>
  <c r="Q184" i="11"/>
  <c r="R184" i="11"/>
  <c r="U185" i="11"/>
  <c r="W185" i="11"/>
  <c r="V185" i="11"/>
  <c r="X185" i="11"/>
  <c r="Q185" i="11"/>
  <c r="R185" i="11"/>
  <c r="U186" i="11"/>
  <c r="W186" i="11"/>
  <c r="V186" i="11"/>
  <c r="X186" i="11"/>
  <c r="Q186" i="11"/>
  <c r="R186" i="11"/>
  <c r="U187" i="11"/>
  <c r="W187" i="11"/>
  <c r="V187" i="11"/>
  <c r="X187" i="11"/>
  <c r="Q187" i="11"/>
  <c r="R187" i="11"/>
  <c r="U188" i="11"/>
  <c r="W188" i="11"/>
  <c r="V188" i="11"/>
  <c r="X188" i="11"/>
  <c r="Q188" i="11"/>
  <c r="R188" i="11"/>
  <c r="V189" i="11"/>
  <c r="X189" i="11"/>
  <c r="Q189" i="11"/>
  <c r="R189" i="11"/>
  <c r="V190" i="11"/>
  <c r="X190" i="11"/>
  <c r="Q190" i="11"/>
  <c r="R190" i="11"/>
  <c r="W191" i="11"/>
  <c r="X191" i="11"/>
  <c r="Q191" i="11"/>
  <c r="R191" i="11"/>
  <c r="I60" i="30"/>
  <c r="Y125" i="33"/>
  <c r="AA125" i="33"/>
  <c r="Z125" i="33"/>
  <c r="AB125" i="33"/>
  <c r="U125" i="33"/>
  <c r="V125" i="33"/>
  <c r="AD125" i="33"/>
  <c r="Y126" i="33"/>
  <c r="AA126" i="33"/>
  <c r="Z126" i="33"/>
  <c r="AB126" i="33"/>
  <c r="U126" i="33"/>
  <c r="V126" i="33"/>
  <c r="AD126" i="33"/>
  <c r="J60" i="30"/>
  <c r="K60" i="30"/>
  <c r="L60" i="30"/>
  <c r="M60" i="30"/>
  <c r="I61" i="30"/>
  <c r="Z127" i="33"/>
  <c r="AB127" i="33"/>
  <c r="U127" i="33"/>
  <c r="V127" i="33"/>
  <c r="AD127" i="33"/>
  <c r="Z128" i="33"/>
  <c r="AB128" i="33"/>
  <c r="U128" i="33"/>
  <c r="V128" i="33"/>
  <c r="AD128" i="33"/>
  <c r="J61" i="30"/>
  <c r="K61" i="30"/>
  <c r="L61" i="30"/>
  <c r="M61" i="30"/>
  <c r="I62" i="30"/>
  <c r="Z129" i="33"/>
  <c r="AB129" i="33"/>
  <c r="U129" i="33"/>
  <c r="V129" i="33"/>
  <c r="AD129" i="33"/>
  <c r="Z130" i="33"/>
  <c r="AB130" i="33"/>
  <c r="U130" i="33"/>
  <c r="V130" i="33"/>
  <c r="AD130" i="33"/>
  <c r="J62" i="30"/>
  <c r="K62" i="30"/>
  <c r="L62" i="30"/>
  <c r="M62" i="30"/>
  <c r="L37" i="6"/>
  <c r="L36" i="6"/>
  <c r="L35" i="6"/>
  <c r="L33" i="6"/>
  <c r="L32" i="6"/>
  <c r="L31" i="6"/>
  <c r="L30" i="6"/>
  <c r="L29" i="6"/>
  <c r="L28" i="6"/>
  <c r="L27" i="6"/>
  <c r="I37" i="6"/>
  <c r="I36" i="6"/>
  <c r="I35" i="6"/>
  <c r="I33" i="6"/>
  <c r="I32" i="6"/>
  <c r="I31" i="6"/>
  <c r="I30" i="6"/>
  <c r="I29" i="6"/>
  <c r="I28" i="6"/>
  <c r="I27" i="6"/>
  <c r="W127" i="11"/>
  <c r="X127" i="11"/>
  <c r="Q127" i="11"/>
  <c r="R127" i="11"/>
  <c r="Y127" i="11"/>
  <c r="W116" i="11"/>
  <c r="X116" i="11"/>
  <c r="Q116" i="11"/>
  <c r="R116" i="11"/>
  <c r="Y116" i="11"/>
  <c r="W115" i="11"/>
  <c r="X115" i="11"/>
  <c r="Q115" i="11"/>
  <c r="R115" i="11"/>
  <c r="Y115" i="11"/>
  <c r="W110" i="11"/>
  <c r="X110" i="11"/>
  <c r="Q110" i="11"/>
  <c r="R110" i="11"/>
  <c r="Y110" i="11"/>
  <c r="W109" i="11"/>
  <c r="X109" i="11"/>
  <c r="Q109" i="11"/>
  <c r="R109" i="11"/>
  <c r="Y109" i="11"/>
  <c r="W104" i="11"/>
  <c r="X104" i="11"/>
  <c r="Q104" i="11"/>
  <c r="R104" i="11"/>
  <c r="Y104" i="11"/>
  <c r="W92" i="11"/>
  <c r="X92" i="11"/>
  <c r="Q92" i="11"/>
  <c r="R92" i="11"/>
  <c r="Y92" i="11"/>
  <c r="E69" i="11"/>
  <c r="E70" i="11"/>
  <c r="E71" i="11"/>
  <c r="E72" i="11"/>
  <c r="E73" i="11"/>
  <c r="E74" i="11"/>
  <c r="E75" i="11"/>
  <c r="E76" i="11"/>
  <c r="E77" i="11"/>
  <c r="E78" i="11"/>
  <c r="E79" i="11"/>
  <c r="E80" i="11"/>
  <c r="E81" i="11"/>
  <c r="E82" i="11"/>
  <c r="E83" i="11"/>
  <c r="E84" i="11"/>
  <c r="E85" i="11"/>
  <c r="E86" i="11"/>
  <c r="E87" i="11"/>
  <c r="E88" i="11"/>
  <c r="E89" i="11"/>
  <c r="E90" i="11"/>
  <c r="E91" i="11"/>
  <c r="E92" i="11"/>
  <c r="E93" i="11"/>
  <c r="E94" i="11"/>
  <c r="E95" i="11"/>
  <c r="E96" i="11"/>
  <c r="E97" i="11"/>
  <c r="E98" i="11"/>
  <c r="E99" i="11"/>
  <c r="E100" i="11"/>
  <c r="E101" i="11"/>
  <c r="E102" i="11"/>
  <c r="E103" i="11"/>
  <c r="E104" i="11"/>
  <c r="E105" i="11"/>
  <c r="E106" i="11"/>
  <c r="E107" i="11"/>
  <c r="E108" i="11"/>
  <c r="E109" i="11"/>
  <c r="E110" i="11"/>
  <c r="E111" i="11"/>
  <c r="E112" i="11"/>
  <c r="E113" i="11"/>
  <c r="E114" i="11"/>
  <c r="E115" i="11"/>
  <c r="E116" i="11"/>
  <c r="E117" i="11"/>
  <c r="E118" i="11"/>
  <c r="E119" i="11"/>
  <c r="E120" i="11"/>
  <c r="E121" i="11"/>
  <c r="E122" i="11"/>
  <c r="E123" i="11"/>
  <c r="E124" i="11"/>
  <c r="E125" i="11"/>
  <c r="E126" i="11"/>
  <c r="E127" i="11"/>
  <c r="E128" i="11"/>
  <c r="E129" i="11"/>
  <c r="E130" i="11"/>
  <c r="E131" i="11"/>
  <c r="E132" i="11"/>
  <c r="E133" i="11"/>
  <c r="E134" i="11"/>
  <c r="E135" i="11"/>
  <c r="E136" i="11"/>
  <c r="E137" i="11"/>
  <c r="E138" i="11"/>
  <c r="E139" i="11"/>
  <c r="E140" i="11"/>
  <c r="E141" i="11"/>
  <c r="E142" i="11"/>
  <c r="E143" i="11"/>
  <c r="E144" i="11"/>
  <c r="E145" i="11"/>
  <c r="E146" i="11"/>
  <c r="E147" i="11"/>
  <c r="E148" i="11"/>
  <c r="E149" i="11"/>
  <c r="E150" i="11"/>
  <c r="E151" i="11"/>
  <c r="E152" i="11"/>
  <c r="E153" i="11"/>
  <c r="E154" i="11"/>
  <c r="E155" i="11"/>
  <c r="E156" i="11"/>
  <c r="E157" i="11"/>
  <c r="E158" i="11"/>
  <c r="E159" i="11"/>
  <c r="E160" i="11"/>
  <c r="E161" i="11"/>
  <c r="E162" i="11"/>
  <c r="E163" i="11"/>
  <c r="E164" i="11"/>
  <c r="E64" i="11"/>
  <c r="E65" i="11"/>
  <c r="E66" i="11"/>
  <c r="E67" i="11"/>
  <c r="E68" i="11"/>
  <c r="E63" i="11"/>
  <c r="L26" i="6"/>
  <c r="L25" i="6"/>
  <c r="L24" i="6"/>
  <c r="L23" i="6"/>
  <c r="L21" i="6"/>
  <c r="L20" i="6"/>
  <c r="L19" i="6"/>
  <c r="L18" i="6"/>
  <c r="L17" i="6"/>
  <c r="L16" i="6"/>
  <c r="I26" i="6"/>
  <c r="I25" i="6"/>
  <c r="I24" i="6"/>
  <c r="I23" i="6"/>
  <c r="I21" i="6"/>
  <c r="I20" i="6"/>
  <c r="I19" i="6"/>
  <c r="I18" i="6"/>
  <c r="I17" i="6"/>
  <c r="I16" i="6"/>
  <c r="AA38" i="33"/>
  <c r="AB38" i="33"/>
  <c r="Y38" i="33"/>
  <c r="Z38" i="33"/>
  <c r="U38" i="33"/>
  <c r="V38" i="33"/>
  <c r="AA37" i="33"/>
  <c r="AB37" i="33"/>
  <c r="Y37" i="33"/>
  <c r="Z37" i="33"/>
  <c r="U37" i="33"/>
  <c r="V37" i="33"/>
  <c r="AA36" i="33"/>
  <c r="AB36" i="33"/>
  <c r="Y36" i="33"/>
  <c r="Z36" i="33"/>
  <c r="U36" i="33"/>
  <c r="V36" i="33"/>
  <c r="AA35" i="33"/>
  <c r="AB35" i="33"/>
  <c r="Y35" i="33"/>
  <c r="Z35" i="33"/>
  <c r="U35" i="33"/>
  <c r="V35" i="33"/>
  <c r="W54" i="11"/>
  <c r="X54" i="11"/>
  <c r="U54" i="11"/>
  <c r="V54" i="11"/>
  <c r="Q54" i="11"/>
  <c r="R54" i="11"/>
  <c r="W52" i="11"/>
  <c r="X52" i="11"/>
  <c r="U52" i="11"/>
  <c r="V52" i="11"/>
  <c r="Q52" i="11"/>
  <c r="R52" i="11"/>
  <c r="W51" i="11"/>
  <c r="X51" i="11"/>
  <c r="U51" i="11"/>
  <c r="V51" i="11"/>
  <c r="Q51" i="11"/>
  <c r="R51" i="11"/>
  <c r="Q34" i="33"/>
  <c r="P34" i="33"/>
  <c r="O34" i="33"/>
  <c r="N34" i="33"/>
  <c r="Y33" i="33"/>
  <c r="AA33" i="33"/>
  <c r="Y32" i="33"/>
  <c r="AA32" i="33"/>
  <c r="Q33" i="33"/>
  <c r="P33" i="33"/>
  <c r="O33" i="33"/>
  <c r="N33" i="33"/>
  <c r="Q32" i="33"/>
  <c r="P32" i="33"/>
  <c r="O32" i="33"/>
  <c r="N32" i="33"/>
  <c r="Y31" i="33"/>
  <c r="AA31" i="33"/>
  <c r="U31" i="33"/>
  <c r="V31" i="33"/>
  <c r="M48" i="11"/>
  <c r="M47" i="11"/>
  <c r="M46" i="11"/>
  <c r="M45" i="11"/>
  <c r="AA30" i="33"/>
  <c r="AB30" i="33"/>
  <c r="Y30" i="33"/>
  <c r="Z30" i="33"/>
  <c r="AA29" i="33"/>
  <c r="AB29" i="33"/>
  <c r="Y29" i="33"/>
  <c r="Z29" i="33"/>
  <c r="AA26" i="33"/>
  <c r="AB26" i="33"/>
  <c r="Y26" i="33"/>
  <c r="Z26" i="33"/>
  <c r="U26" i="33"/>
  <c r="V26" i="33"/>
  <c r="Q26" i="33"/>
  <c r="AA25" i="33"/>
  <c r="AB25" i="33"/>
  <c r="Y25" i="33"/>
  <c r="Z25" i="33"/>
  <c r="U25" i="33"/>
  <c r="V25" i="33"/>
  <c r="AA24" i="33"/>
  <c r="AB24" i="33"/>
  <c r="Y24" i="33"/>
  <c r="Z24" i="33"/>
  <c r="U24" i="33"/>
  <c r="V24" i="33"/>
  <c r="Q24" i="33"/>
  <c r="AA23" i="33"/>
  <c r="AB23" i="33"/>
  <c r="Y23" i="33"/>
  <c r="Z23" i="33"/>
  <c r="U23" i="33"/>
  <c r="V23" i="33"/>
  <c r="Q23" i="33"/>
  <c r="AN38" i="11"/>
  <c r="AN37" i="11"/>
  <c r="AN36" i="11"/>
  <c r="AN35" i="11"/>
  <c r="AN34" i="11"/>
  <c r="AN33" i="11"/>
  <c r="U55" i="11"/>
  <c r="W55" i="11"/>
  <c r="Q55" i="11"/>
  <c r="R55" i="11"/>
  <c r="W53" i="11"/>
  <c r="X53" i="11"/>
  <c r="Q53" i="11"/>
  <c r="R53" i="11"/>
  <c r="U49" i="11"/>
  <c r="W49" i="11"/>
  <c r="Q49" i="11"/>
  <c r="R49" i="11"/>
  <c r="U45" i="11"/>
  <c r="W45" i="11"/>
  <c r="Q45" i="11"/>
  <c r="R45" i="11"/>
  <c r="U46" i="11"/>
  <c r="W46" i="11"/>
  <c r="Q46" i="11"/>
  <c r="R46" i="11"/>
  <c r="U47" i="11"/>
  <c r="W47" i="11"/>
  <c r="Q47" i="11"/>
  <c r="R47" i="11"/>
  <c r="U48" i="11"/>
  <c r="W48" i="11"/>
  <c r="Q48" i="11"/>
  <c r="R48" i="11"/>
  <c r="U32" i="33"/>
  <c r="V32" i="33"/>
  <c r="U33" i="33"/>
  <c r="V33" i="33"/>
  <c r="U42" i="11"/>
  <c r="W42" i="11"/>
  <c r="V42" i="11"/>
  <c r="X42" i="11"/>
  <c r="Q42" i="11"/>
  <c r="R42" i="11"/>
  <c r="W43" i="11"/>
  <c r="X43" i="11"/>
  <c r="Q43" i="11"/>
  <c r="R43" i="11"/>
  <c r="AA27" i="33"/>
  <c r="AB27" i="33"/>
  <c r="U27" i="33"/>
  <c r="V27" i="33"/>
  <c r="AA28" i="33"/>
  <c r="AB28" i="33"/>
  <c r="U28" i="33"/>
  <c r="V28" i="33"/>
  <c r="W39" i="11"/>
  <c r="X39" i="11"/>
  <c r="Q39" i="11"/>
  <c r="R39" i="11"/>
  <c r="W40" i="11"/>
  <c r="X40" i="11"/>
  <c r="Q40" i="11"/>
  <c r="R40" i="11"/>
  <c r="W41" i="11"/>
  <c r="X41" i="11"/>
  <c r="Q41" i="11"/>
  <c r="R41" i="11"/>
  <c r="U29" i="33"/>
  <c r="V29" i="33"/>
  <c r="U30" i="33"/>
  <c r="V30" i="33"/>
  <c r="U27" i="11"/>
  <c r="W27" i="11"/>
  <c r="G9" i="26"/>
  <c r="AA27" i="11"/>
  <c r="AN14" i="11"/>
  <c r="AN13" i="11"/>
  <c r="AN12" i="11"/>
  <c r="AN11" i="11"/>
  <c r="AN10" i="11"/>
  <c r="AN9" i="11"/>
  <c r="AN8" i="11"/>
  <c r="AN7" i="11"/>
  <c r="AN6" i="11"/>
  <c r="AN5" i="11"/>
  <c r="AN4" i="11"/>
  <c r="AN3" i="11"/>
  <c r="I10" i="6"/>
  <c r="L10" i="6"/>
  <c r="U9" i="11"/>
  <c r="W9" i="11"/>
  <c r="Q9" i="11"/>
  <c r="R9" i="11"/>
  <c r="Y7" i="33"/>
  <c r="AA7" i="33"/>
  <c r="U7" i="33"/>
  <c r="V7" i="33"/>
  <c r="AE283" i="33"/>
  <c r="AE284" i="33"/>
  <c r="AE285" i="33"/>
  <c r="AE286" i="33"/>
  <c r="N283" i="33"/>
  <c r="N284" i="33"/>
  <c r="N285" i="33"/>
  <c r="N286" i="33"/>
  <c r="O283" i="33"/>
  <c r="O284" i="33"/>
  <c r="O285" i="33"/>
  <c r="O286" i="33"/>
  <c r="P283" i="33"/>
  <c r="P284" i="33"/>
  <c r="P285" i="33"/>
  <c r="P286" i="33"/>
  <c r="AM283" i="33"/>
  <c r="AM284" i="33"/>
  <c r="AM285" i="33"/>
  <c r="AM286" i="33"/>
  <c r="AN283" i="33"/>
  <c r="AF283" i="33"/>
  <c r="AG283" i="33"/>
  <c r="M3" i="11"/>
  <c r="M4" i="11"/>
  <c r="M5" i="11"/>
  <c r="I8" i="6"/>
  <c r="I9" i="6"/>
  <c r="I11" i="6"/>
  <c r="I12" i="6"/>
  <c r="I14" i="6"/>
  <c r="I15" i="6"/>
  <c r="B60" i="6"/>
  <c r="B61" i="6"/>
  <c r="B62" i="6"/>
  <c r="B63" i="6"/>
  <c r="B64" i="6"/>
  <c r="B65" i="6"/>
  <c r="B66" i="6"/>
  <c r="B67" i="6"/>
  <c r="AE299" i="33"/>
  <c r="AE300" i="33"/>
  <c r="AE301" i="33"/>
  <c r="AE302" i="33"/>
  <c r="N299" i="33"/>
  <c r="N300" i="33"/>
  <c r="N301" i="33"/>
  <c r="N302" i="33"/>
  <c r="O299" i="33"/>
  <c r="O300" i="33"/>
  <c r="O301" i="33"/>
  <c r="O302" i="33"/>
  <c r="P299" i="33"/>
  <c r="P300" i="33"/>
  <c r="P301" i="33"/>
  <c r="P302" i="33"/>
  <c r="AM299" i="33"/>
  <c r="AM300" i="33"/>
  <c r="AM301" i="33"/>
  <c r="AM302" i="33"/>
  <c r="AN299" i="33"/>
  <c r="AF299" i="33"/>
  <c r="AG299" i="33"/>
  <c r="F80" i="6"/>
  <c r="AE295" i="33"/>
  <c r="AE296" i="33"/>
  <c r="AE297" i="33"/>
  <c r="AE298" i="33"/>
  <c r="N295" i="33"/>
  <c r="N296" i="33"/>
  <c r="N297" i="33"/>
  <c r="N298" i="33"/>
  <c r="O295" i="33"/>
  <c r="O296" i="33"/>
  <c r="O297" i="33"/>
  <c r="O298" i="33"/>
  <c r="P295" i="33"/>
  <c r="P296" i="33"/>
  <c r="P297" i="33"/>
  <c r="P298" i="33"/>
  <c r="AM295" i="33"/>
  <c r="AM296" i="33"/>
  <c r="AM297" i="33"/>
  <c r="AM298" i="33"/>
  <c r="AN295" i="33"/>
  <c r="AF295" i="33"/>
  <c r="AG295" i="33"/>
  <c r="F79" i="6"/>
  <c r="AE291" i="33"/>
  <c r="AE292" i="33"/>
  <c r="AE293" i="33"/>
  <c r="AE294" i="33"/>
  <c r="N291" i="33"/>
  <c r="N292" i="33"/>
  <c r="N293" i="33"/>
  <c r="N294" i="33"/>
  <c r="O291" i="33"/>
  <c r="O292" i="33"/>
  <c r="O293" i="33"/>
  <c r="O294" i="33"/>
  <c r="P291" i="33"/>
  <c r="P292" i="33"/>
  <c r="P293" i="33"/>
  <c r="P294" i="33"/>
  <c r="AM291" i="33"/>
  <c r="AM292" i="33"/>
  <c r="AM293" i="33"/>
  <c r="AM294" i="33"/>
  <c r="AN291" i="33"/>
  <c r="AF291" i="33"/>
  <c r="AG291" i="33"/>
  <c r="F78" i="6"/>
  <c r="AE287" i="33"/>
  <c r="AE288" i="33"/>
  <c r="AE289" i="33"/>
  <c r="AE290" i="33"/>
  <c r="N287" i="33"/>
  <c r="N288" i="33"/>
  <c r="N289" i="33"/>
  <c r="N290" i="33"/>
  <c r="O287" i="33"/>
  <c r="O288" i="33"/>
  <c r="O289" i="33"/>
  <c r="O290" i="33"/>
  <c r="P287" i="33"/>
  <c r="P288" i="33"/>
  <c r="P289" i="33"/>
  <c r="P290" i="33"/>
  <c r="AM287" i="33"/>
  <c r="AM288" i="33"/>
  <c r="AM289" i="33"/>
  <c r="AM290" i="33"/>
  <c r="AN287" i="33"/>
  <c r="AF287" i="33"/>
  <c r="AG287" i="33"/>
  <c r="F77" i="6"/>
  <c r="F76" i="6"/>
  <c r="AE279" i="33"/>
  <c r="AE280" i="33"/>
  <c r="AE281" i="33"/>
  <c r="AE282" i="33"/>
  <c r="N279" i="33"/>
  <c r="N280" i="33"/>
  <c r="N281" i="33"/>
  <c r="N282" i="33"/>
  <c r="O279" i="33"/>
  <c r="O280" i="33"/>
  <c r="O281" i="33"/>
  <c r="O282" i="33"/>
  <c r="P279" i="33"/>
  <c r="P280" i="33"/>
  <c r="P281" i="33"/>
  <c r="P282" i="33"/>
  <c r="AM279" i="33"/>
  <c r="AM280" i="33"/>
  <c r="AM281" i="33"/>
  <c r="AM282" i="33"/>
  <c r="AN279" i="33"/>
  <c r="AF279" i="33"/>
  <c r="AG279" i="33"/>
  <c r="F75" i="6"/>
  <c r="AE275" i="33"/>
  <c r="AE276" i="33"/>
  <c r="AE277" i="33"/>
  <c r="AE278" i="33"/>
  <c r="N275" i="33"/>
  <c r="N276" i="33"/>
  <c r="N277" i="33"/>
  <c r="N278" i="33"/>
  <c r="O275" i="33"/>
  <c r="O276" i="33"/>
  <c r="O277" i="33"/>
  <c r="O278" i="33"/>
  <c r="P275" i="33"/>
  <c r="P276" i="33"/>
  <c r="P277" i="33"/>
  <c r="P278" i="33"/>
  <c r="AM275" i="33"/>
  <c r="AM276" i="33"/>
  <c r="AM277" i="33"/>
  <c r="AM278" i="33"/>
  <c r="AN275" i="33"/>
  <c r="AF275" i="33"/>
  <c r="AG275" i="33"/>
  <c r="F74" i="6"/>
  <c r="AE271" i="33"/>
  <c r="AE272" i="33"/>
  <c r="AE273" i="33"/>
  <c r="AE274" i="33"/>
  <c r="N271" i="33"/>
  <c r="N272" i="33"/>
  <c r="N273" i="33"/>
  <c r="N274" i="33"/>
  <c r="O271" i="33"/>
  <c r="O272" i="33"/>
  <c r="O273" i="33"/>
  <c r="O274" i="33"/>
  <c r="P271" i="33"/>
  <c r="P272" i="33"/>
  <c r="P273" i="33"/>
  <c r="P274" i="33"/>
  <c r="AM271" i="33"/>
  <c r="AM272" i="33"/>
  <c r="AM273" i="33"/>
  <c r="AM274" i="33"/>
  <c r="AN271" i="33"/>
  <c r="AF271" i="33"/>
  <c r="AG271" i="33"/>
  <c r="F73" i="6"/>
  <c r="AE267" i="33"/>
  <c r="AE268" i="33"/>
  <c r="AE269" i="33"/>
  <c r="AE270" i="33"/>
  <c r="N267" i="33"/>
  <c r="N268" i="33"/>
  <c r="N269" i="33"/>
  <c r="N270" i="33"/>
  <c r="O267" i="33"/>
  <c r="O268" i="33"/>
  <c r="O269" i="33"/>
  <c r="O270" i="33"/>
  <c r="P267" i="33"/>
  <c r="P268" i="33"/>
  <c r="P269" i="33"/>
  <c r="P270" i="33"/>
  <c r="AM267" i="33"/>
  <c r="AM268" i="33"/>
  <c r="AM269" i="33"/>
  <c r="AM270" i="33"/>
  <c r="AN267" i="33"/>
  <c r="AF267" i="33"/>
  <c r="AG267" i="33"/>
  <c r="F72" i="6"/>
  <c r="AE263" i="33"/>
  <c r="AE264" i="33"/>
  <c r="AE265" i="33"/>
  <c r="AE266" i="33"/>
  <c r="N263" i="33"/>
  <c r="N264" i="33"/>
  <c r="N265" i="33"/>
  <c r="N266" i="33"/>
  <c r="O263" i="33"/>
  <c r="O264" i="33"/>
  <c r="O265" i="33"/>
  <c r="O266" i="33"/>
  <c r="P263" i="33"/>
  <c r="P264" i="33"/>
  <c r="P265" i="33"/>
  <c r="P266" i="33"/>
  <c r="AM263" i="33"/>
  <c r="AM264" i="33"/>
  <c r="AM265" i="33"/>
  <c r="AM266" i="33"/>
  <c r="AN263" i="33"/>
  <c r="AF263" i="33"/>
  <c r="AG263" i="33"/>
  <c r="F71" i="6"/>
  <c r="AE259" i="33"/>
  <c r="AE260" i="33"/>
  <c r="AE261" i="33"/>
  <c r="AE262" i="33"/>
  <c r="N259" i="33"/>
  <c r="N260" i="33"/>
  <c r="N261" i="33"/>
  <c r="N262" i="33"/>
  <c r="O259" i="33"/>
  <c r="O260" i="33"/>
  <c r="O261" i="33"/>
  <c r="O262" i="33"/>
  <c r="P259" i="33"/>
  <c r="P260" i="33"/>
  <c r="P261" i="33"/>
  <c r="P262" i="33"/>
  <c r="AM259" i="33"/>
  <c r="AM260" i="33"/>
  <c r="AM261" i="33"/>
  <c r="AM262" i="33"/>
  <c r="AN259" i="33"/>
  <c r="AF259" i="33"/>
  <c r="AG259" i="33"/>
  <c r="F70" i="6"/>
  <c r="AE255" i="33"/>
  <c r="AE256" i="33"/>
  <c r="AE257" i="33"/>
  <c r="AE258" i="33"/>
  <c r="N255" i="33"/>
  <c r="N256" i="33"/>
  <c r="N257" i="33"/>
  <c r="N258" i="33"/>
  <c r="O255" i="33"/>
  <c r="O256" i="33"/>
  <c r="O257" i="33"/>
  <c r="O258" i="33"/>
  <c r="P255" i="33"/>
  <c r="P256" i="33"/>
  <c r="P257" i="33"/>
  <c r="P258" i="33"/>
  <c r="AM255" i="33"/>
  <c r="AM256" i="33"/>
  <c r="AM257" i="33"/>
  <c r="AM258" i="33"/>
  <c r="AN255" i="33"/>
  <c r="AF255" i="33"/>
  <c r="AG255" i="33"/>
  <c r="F69" i="6"/>
  <c r="AE251" i="33"/>
  <c r="AE252" i="33"/>
  <c r="AE253" i="33"/>
  <c r="AE254" i="33"/>
  <c r="N251" i="33"/>
  <c r="N252" i="33"/>
  <c r="N253" i="33"/>
  <c r="N254" i="33"/>
  <c r="O251" i="33"/>
  <c r="O252" i="33"/>
  <c r="O253" i="33"/>
  <c r="O254" i="33"/>
  <c r="P251" i="33"/>
  <c r="P252" i="33"/>
  <c r="P253" i="33"/>
  <c r="P254" i="33"/>
  <c r="AM251" i="33"/>
  <c r="AM252" i="33"/>
  <c r="AM253" i="33"/>
  <c r="AM254" i="33"/>
  <c r="AN251" i="33"/>
  <c r="AF251" i="33"/>
  <c r="AG251" i="33"/>
  <c r="F68" i="6"/>
  <c r="AE247" i="33"/>
  <c r="AE248" i="33"/>
  <c r="AE249" i="33"/>
  <c r="AE250" i="33"/>
  <c r="N247" i="33"/>
  <c r="N248" i="33"/>
  <c r="N249" i="33"/>
  <c r="N250" i="33"/>
  <c r="O247" i="33"/>
  <c r="O248" i="33"/>
  <c r="O249" i="33"/>
  <c r="O250" i="33"/>
  <c r="P247" i="33"/>
  <c r="P248" i="33"/>
  <c r="P249" i="33"/>
  <c r="P250" i="33"/>
  <c r="AM247" i="33"/>
  <c r="AM248" i="33"/>
  <c r="AM249" i="33"/>
  <c r="AM250" i="33"/>
  <c r="AN247" i="33"/>
  <c r="AF247" i="33"/>
  <c r="AG247" i="33"/>
  <c r="F67" i="6"/>
  <c r="AE243" i="33"/>
  <c r="AE244" i="33"/>
  <c r="AE245" i="33"/>
  <c r="AE246" i="33"/>
  <c r="N243" i="33"/>
  <c r="N244" i="33"/>
  <c r="N245" i="33"/>
  <c r="N246" i="33"/>
  <c r="O243" i="33"/>
  <c r="O244" i="33"/>
  <c r="O245" i="33"/>
  <c r="O246" i="33"/>
  <c r="P243" i="33"/>
  <c r="P244" i="33"/>
  <c r="P245" i="33"/>
  <c r="P246" i="33"/>
  <c r="AM243" i="33"/>
  <c r="AM244" i="33"/>
  <c r="AM245" i="33"/>
  <c r="AM246" i="33"/>
  <c r="AN243" i="33"/>
  <c r="AF243" i="33"/>
  <c r="AG243" i="33"/>
  <c r="F66" i="6"/>
  <c r="AE239" i="33"/>
  <c r="AE240" i="33"/>
  <c r="AE241" i="33"/>
  <c r="AE242" i="33"/>
  <c r="N239" i="33"/>
  <c r="N240" i="33"/>
  <c r="N241" i="33"/>
  <c r="N242" i="33"/>
  <c r="O239" i="33"/>
  <c r="O240" i="33"/>
  <c r="O241" i="33"/>
  <c r="O242" i="33"/>
  <c r="P239" i="33"/>
  <c r="P240" i="33"/>
  <c r="P241" i="33"/>
  <c r="P242" i="33"/>
  <c r="AM239" i="33"/>
  <c r="AM240" i="33"/>
  <c r="AM241" i="33"/>
  <c r="AM242" i="33"/>
  <c r="AN239" i="33"/>
  <c r="AF239" i="33"/>
  <c r="AG239" i="33"/>
  <c r="F65" i="6"/>
  <c r="Q287" i="33"/>
  <c r="U287" i="33"/>
  <c r="V287" i="33"/>
  <c r="Y287" i="33"/>
  <c r="Z287" i="33"/>
  <c r="AA287" i="33"/>
  <c r="AB287" i="33"/>
  <c r="AC287" i="33"/>
  <c r="Q288" i="33"/>
  <c r="U288" i="33"/>
  <c r="V288" i="33"/>
  <c r="Y288" i="33"/>
  <c r="Z288" i="33"/>
  <c r="AA288" i="33"/>
  <c r="AB288" i="33"/>
  <c r="AC288" i="33"/>
  <c r="Q289" i="33"/>
  <c r="U289" i="33"/>
  <c r="V289" i="33"/>
  <c r="Y289" i="33"/>
  <c r="Z289" i="33"/>
  <c r="AA289" i="33"/>
  <c r="AB289" i="33"/>
  <c r="AC289" i="33"/>
  <c r="Q290" i="33"/>
  <c r="U290" i="33"/>
  <c r="V290" i="33"/>
  <c r="Y290" i="33"/>
  <c r="Z290" i="33"/>
  <c r="AA290" i="33"/>
  <c r="AB290" i="33"/>
  <c r="AC290" i="33"/>
  <c r="Y302" i="33"/>
  <c r="AA302" i="33"/>
  <c r="Z302" i="33"/>
  <c r="AB302" i="33"/>
  <c r="U302" i="33"/>
  <c r="V302" i="33"/>
  <c r="AC302" i="33"/>
  <c r="Y301" i="33"/>
  <c r="AA301" i="33"/>
  <c r="Z301" i="33"/>
  <c r="AB301" i="33"/>
  <c r="U301" i="33"/>
  <c r="V301" i="33"/>
  <c r="AC301" i="33"/>
  <c r="AA300" i="33"/>
  <c r="AB300" i="33"/>
  <c r="U300" i="33"/>
  <c r="V300" i="33"/>
  <c r="AC300" i="33"/>
  <c r="Y300" i="33"/>
  <c r="Z300" i="33"/>
  <c r="Y299" i="33"/>
  <c r="AA299" i="33"/>
  <c r="Z299" i="33"/>
  <c r="AB299" i="33"/>
  <c r="U299" i="33"/>
  <c r="V299" i="33"/>
  <c r="AC299" i="33"/>
  <c r="Y298" i="33"/>
  <c r="AA298" i="33"/>
  <c r="Z298" i="33"/>
  <c r="AB298" i="33"/>
  <c r="U298" i="33"/>
  <c r="V298" i="33"/>
  <c r="AC298" i="33"/>
  <c r="Y297" i="33"/>
  <c r="AA297" i="33"/>
  <c r="Z297" i="33"/>
  <c r="AB297" i="33"/>
  <c r="U297" i="33"/>
  <c r="V297" i="33"/>
  <c r="AC297" i="33"/>
  <c r="AA296" i="33"/>
  <c r="AB296" i="33"/>
  <c r="U296" i="33"/>
  <c r="V296" i="33"/>
  <c r="AC296" i="33"/>
  <c r="Y296" i="33"/>
  <c r="Z296" i="33"/>
  <c r="Y295" i="33"/>
  <c r="AA295" i="33"/>
  <c r="Z295" i="33"/>
  <c r="AB295" i="33"/>
  <c r="U295" i="33"/>
  <c r="V295" i="33"/>
  <c r="AC295" i="33"/>
  <c r="Y294" i="33"/>
  <c r="AA294" i="33"/>
  <c r="Z294" i="33"/>
  <c r="AB294" i="33"/>
  <c r="U294" i="33"/>
  <c r="V294" i="33"/>
  <c r="AC294" i="33"/>
  <c r="Y293" i="33"/>
  <c r="AA293" i="33"/>
  <c r="Z293" i="33"/>
  <c r="AB293" i="33"/>
  <c r="U293" i="33"/>
  <c r="V293" i="33"/>
  <c r="AC293" i="33"/>
  <c r="AA292" i="33"/>
  <c r="AB292" i="33"/>
  <c r="U292" i="33"/>
  <c r="V292" i="33"/>
  <c r="AC292" i="33"/>
  <c r="Y292" i="33"/>
  <c r="Z292" i="33"/>
  <c r="Y291" i="33"/>
  <c r="AA291" i="33"/>
  <c r="Z291" i="33"/>
  <c r="AB291" i="33"/>
  <c r="U291" i="33"/>
  <c r="V291" i="33"/>
  <c r="AC291" i="33"/>
  <c r="Y286" i="33"/>
  <c r="AA286" i="33"/>
  <c r="Z286" i="33"/>
  <c r="AB286" i="33"/>
  <c r="U286" i="33"/>
  <c r="V286" i="33"/>
  <c r="AC286" i="33"/>
  <c r="Y285" i="33"/>
  <c r="AA285" i="33"/>
  <c r="Z285" i="33"/>
  <c r="AB285" i="33"/>
  <c r="U285" i="33"/>
  <c r="V285" i="33"/>
  <c r="AC285" i="33"/>
  <c r="AA284" i="33"/>
  <c r="AB284" i="33"/>
  <c r="U284" i="33"/>
  <c r="V284" i="33"/>
  <c r="AC284" i="33"/>
  <c r="Y284" i="33"/>
  <c r="Z284" i="33"/>
  <c r="Y283" i="33"/>
  <c r="AA283" i="33"/>
  <c r="Z283" i="33"/>
  <c r="AB283" i="33"/>
  <c r="U283" i="33"/>
  <c r="V283" i="33"/>
  <c r="AC283" i="33"/>
  <c r="Y282" i="33"/>
  <c r="AA282" i="33"/>
  <c r="Z282" i="33"/>
  <c r="AB282" i="33"/>
  <c r="U282" i="33"/>
  <c r="V282" i="33"/>
  <c r="AC282" i="33"/>
  <c r="Y281" i="33"/>
  <c r="AA281" i="33"/>
  <c r="Z281" i="33"/>
  <c r="AB281" i="33"/>
  <c r="U281" i="33"/>
  <c r="V281" i="33"/>
  <c r="AC281" i="33"/>
  <c r="AA280" i="33"/>
  <c r="AB280" i="33"/>
  <c r="U280" i="33"/>
  <c r="V280" i="33"/>
  <c r="AC280" i="33"/>
  <c r="Y280" i="33"/>
  <c r="Z280" i="33"/>
  <c r="Y279" i="33"/>
  <c r="AA279" i="33"/>
  <c r="Z279" i="33"/>
  <c r="AB279" i="33"/>
  <c r="U279" i="33"/>
  <c r="V279" i="33"/>
  <c r="AC279" i="33"/>
  <c r="Y278" i="33"/>
  <c r="AA278" i="33"/>
  <c r="Z278" i="33"/>
  <c r="AB278" i="33"/>
  <c r="U278" i="33"/>
  <c r="V278" i="33"/>
  <c r="AC278" i="33"/>
  <c r="Y277" i="33"/>
  <c r="AA277" i="33"/>
  <c r="Z277" i="33"/>
  <c r="AB277" i="33"/>
  <c r="U277" i="33"/>
  <c r="V277" i="33"/>
  <c r="AC277" i="33"/>
  <c r="AA276" i="33"/>
  <c r="AB276" i="33"/>
  <c r="U276" i="33"/>
  <c r="V276" i="33"/>
  <c r="AC276" i="33"/>
  <c r="Y276" i="33"/>
  <c r="Z276" i="33"/>
  <c r="Y275" i="33"/>
  <c r="AA275" i="33"/>
  <c r="Z275" i="33"/>
  <c r="AB275" i="33"/>
  <c r="U275" i="33"/>
  <c r="V275" i="33"/>
  <c r="AC275" i="33"/>
  <c r="Y274" i="33"/>
  <c r="AA274" i="33"/>
  <c r="Z274" i="33"/>
  <c r="AB274" i="33"/>
  <c r="U274" i="33"/>
  <c r="V274" i="33"/>
  <c r="AC274" i="33"/>
  <c r="Y273" i="33"/>
  <c r="AA273" i="33"/>
  <c r="Z273" i="33"/>
  <c r="AB273" i="33"/>
  <c r="U273" i="33"/>
  <c r="V273" i="33"/>
  <c r="AC273" i="33"/>
  <c r="AA272" i="33"/>
  <c r="AB272" i="33"/>
  <c r="U272" i="33"/>
  <c r="V272" i="33"/>
  <c r="AC272" i="33"/>
  <c r="Y272" i="33"/>
  <c r="Z272" i="33"/>
  <c r="Y271" i="33"/>
  <c r="AA271" i="33"/>
  <c r="Z271" i="33"/>
  <c r="AB271" i="33"/>
  <c r="U271" i="33"/>
  <c r="V271" i="33"/>
  <c r="AC271" i="33"/>
  <c r="Y270" i="33"/>
  <c r="AA270" i="33"/>
  <c r="Z270" i="33"/>
  <c r="AB270" i="33"/>
  <c r="U270" i="33"/>
  <c r="V270" i="33"/>
  <c r="AC270" i="33"/>
  <c r="Y269" i="33"/>
  <c r="AA269" i="33"/>
  <c r="Z269" i="33"/>
  <c r="AB269" i="33"/>
  <c r="U269" i="33"/>
  <c r="V269" i="33"/>
  <c r="AC269" i="33"/>
  <c r="AA268" i="33"/>
  <c r="AB268" i="33"/>
  <c r="U268" i="33"/>
  <c r="V268" i="33"/>
  <c r="AC268" i="33"/>
  <c r="Y268" i="33"/>
  <c r="Z268" i="33"/>
  <c r="Y267" i="33"/>
  <c r="AA267" i="33"/>
  <c r="Z267" i="33"/>
  <c r="AB267" i="33"/>
  <c r="U267" i="33"/>
  <c r="V267" i="33"/>
  <c r="AC267" i="33"/>
  <c r="Y266" i="33"/>
  <c r="AA266" i="33"/>
  <c r="Z266" i="33"/>
  <c r="AB266" i="33"/>
  <c r="U266" i="33"/>
  <c r="V266" i="33"/>
  <c r="AC266" i="33"/>
  <c r="Y265" i="33"/>
  <c r="AA265" i="33"/>
  <c r="Z265" i="33"/>
  <c r="AB265" i="33"/>
  <c r="U265" i="33"/>
  <c r="V265" i="33"/>
  <c r="AC265" i="33"/>
  <c r="AA264" i="33"/>
  <c r="AB264" i="33"/>
  <c r="U264" i="33"/>
  <c r="V264" i="33"/>
  <c r="AC264" i="33"/>
  <c r="Y264" i="33"/>
  <c r="Z264" i="33"/>
  <c r="Y263" i="33"/>
  <c r="AA263" i="33"/>
  <c r="Z263" i="33"/>
  <c r="AB263" i="33"/>
  <c r="U263" i="33"/>
  <c r="V263" i="33"/>
  <c r="AC263" i="33"/>
  <c r="Y262" i="33"/>
  <c r="AA262" i="33"/>
  <c r="Z262" i="33"/>
  <c r="AB262" i="33"/>
  <c r="U262" i="33"/>
  <c r="V262" i="33"/>
  <c r="AC262" i="33"/>
  <c r="Y261" i="33"/>
  <c r="AA261" i="33"/>
  <c r="Z261" i="33"/>
  <c r="AB261" i="33"/>
  <c r="U261" i="33"/>
  <c r="V261" i="33"/>
  <c r="AC261" i="33"/>
  <c r="AA260" i="33"/>
  <c r="AB260" i="33"/>
  <c r="U260" i="33"/>
  <c r="V260" i="33"/>
  <c r="AC260" i="33"/>
  <c r="Y260" i="33"/>
  <c r="Z260" i="33"/>
  <c r="Y259" i="33"/>
  <c r="AA259" i="33"/>
  <c r="Z259" i="33"/>
  <c r="AB259" i="33"/>
  <c r="U259" i="33"/>
  <c r="V259" i="33"/>
  <c r="AC259" i="33"/>
  <c r="Y258" i="33"/>
  <c r="AA258" i="33"/>
  <c r="Z258" i="33"/>
  <c r="AB258" i="33"/>
  <c r="U258" i="33"/>
  <c r="V258" i="33"/>
  <c r="AC258" i="33"/>
  <c r="Y257" i="33"/>
  <c r="AA257" i="33"/>
  <c r="Z257" i="33"/>
  <c r="AB257" i="33"/>
  <c r="U257" i="33"/>
  <c r="V257" i="33"/>
  <c r="AC257" i="33"/>
  <c r="AA256" i="33"/>
  <c r="AB256" i="33"/>
  <c r="U256" i="33"/>
  <c r="V256" i="33"/>
  <c r="AC256" i="33"/>
  <c r="Y256" i="33"/>
  <c r="Z256" i="33"/>
  <c r="Y255" i="33"/>
  <c r="AA255" i="33"/>
  <c r="Z255" i="33"/>
  <c r="AB255" i="33"/>
  <c r="U255" i="33"/>
  <c r="V255" i="33"/>
  <c r="AC255" i="33"/>
  <c r="Y254" i="33"/>
  <c r="AA254" i="33"/>
  <c r="Z254" i="33"/>
  <c r="AB254" i="33"/>
  <c r="U254" i="33"/>
  <c r="V254" i="33"/>
  <c r="AC254" i="33"/>
  <c r="Y253" i="33"/>
  <c r="AA253" i="33"/>
  <c r="Z253" i="33"/>
  <c r="AB253" i="33"/>
  <c r="U253" i="33"/>
  <c r="V253" i="33"/>
  <c r="AC253" i="33"/>
  <c r="AA252" i="33"/>
  <c r="AB252" i="33"/>
  <c r="U252" i="33"/>
  <c r="V252" i="33"/>
  <c r="AC252" i="33"/>
  <c r="Y252" i="33"/>
  <c r="Z252" i="33"/>
  <c r="Y251" i="33"/>
  <c r="AA251" i="33"/>
  <c r="Z251" i="33"/>
  <c r="AB251" i="33"/>
  <c r="U251" i="33"/>
  <c r="V251" i="33"/>
  <c r="AC251" i="33"/>
  <c r="Y250" i="33"/>
  <c r="AA250" i="33"/>
  <c r="Z250" i="33"/>
  <c r="AB250" i="33"/>
  <c r="U250" i="33"/>
  <c r="V250" i="33"/>
  <c r="AC250" i="33"/>
  <c r="Y249" i="33"/>
  <c r="AA249" i="33"/>
  <c r="Z249" i="33"/>
  <c r="AB249" i="33"/>
  <c r="U249" i="33"/>
  <c r="V249" i="33"/>
  <c r="AC249" i="33"/>
  <c r="AA248" i="33"/>
  <c r="AB248" i="33"/>
  <c r="U248" i="33"/>
  <c r="V248" i="33"/>
  <c r="AC248" i="33"/>
  <c r="Y248" i="33"/>
  <c r="Z248" i="33"/>
  <c r="Y247" i="33"/>
  <c r="AA247" i="33"/>
  <c r="Z247" i="33"/>
  <c r="AB247" i="33"/>
  <c r="U247" i="33"/>
  <c r="V247" i="33"/>
  <c r="AC247" i="33"/>
  <c r="Y246" i="33"/>
  <c r="AA246" i="33"/>
  <c r="Z246" i="33"/>
  <c r="AB246" i="33"/>
  <c r="U246" i="33"/>
  <c r="V246" i="33"/>
  <c r="AC246" i="33"/>
  <c r="Y245" i="33"/>
  <c r="AA245" i="33"/>
  <c r="Z245" i="33"/>
  <c r="AB245" i="33"/>
  <c r="U245" i="33"/>
  <c r="V245" i="33"/>
  <c r="AC245" i="33"/>
  <c r="AA244" i="33"/>
  <c r="AB244" i="33"/>
  <c r="U244" i="33"/>
  <c r="V244" i="33"/>
  <c r="AC244" i="33"/>
  <c r="Y244" i="33"/>
  <c r="Z244" i="33"/>
  <c r="Y243" i="33"/>
  <c r="AA243" i="33"/>
  <c r="Z243" i="33"/>
  <c r="AB243" i="33"/>
  <c r="U243" i="33"/>
  <c r="V243" i="33"/>
  <c r="AC243" i="33"/>
  <c r="Y242" i="33"/>
  <c r="AA242" i="33"/>
  <c r="Z242" i="33"/>
  <c r="AB242" i="33"/>
  <c r="U242" i="33"/>
  <c r="V242" i="33"/>
  <c r="AC242" i="33"/>
  <c r="Y241" i="33"/>
  <c r="AA241" i="33"/>
  <c r="Z241" i="33"/>
  <c r="AB241" i="33"/>
  <c r="U241" i="33"/>
  <c r="V241" i="33"/>
  <c r="AC241" i="33"/>
  <c r="AA240" i="33"/>
  <c r="AB240" i="33"/>
  <c r="U240" i="33"/>
  <c r="V240" i="33"/>
  <c r="AC240" i="33"/>
  <c r="Y240" i="33"/>
  <c r="Z240" i="33"/>
  <c r="Y239" i="33"/>
  <c r="AA239" i="33"/>
  <c r="Z239" i="33"/>
  <c r="AB239" i="33"/>
  <c r="U239" i="33"/>
  <c r="V239" i="33"/>
  <c r="AC239" i="33"/>
  <c r="AE238" i="33"/>
  <c r="Y238" i="33"/>
  <c r="AA238" i="33"/>
  <c r="Z238" i="33"/>
  <c r="AB238" i="33"/>
  <c r="U238" i="33"/>
  <c r="V238" i="33"/>
  <c r="AC238" i="33"/>
  <c r="AE237" i="33"/>
  <c r="Y237" i="33"/>
  <c r="AA237" i="33"/>
  <c r="Z237" i="33"/>
  <c r="AB237" i="33"/>
  <c r="U237" i="33"/>
  <c r="V237" i="33"/>
  <c r="AC237" i="33"/>
  <c r="AE236" i="33"/>
  <c r="AA236" i="33"/>
  <c r="AB236" i="33"/>
  <c r="U236" i="33"/>
  <c r="V236" i="33"/>
  <c r="AC236" i="33"/>
  <c r="Y236" i="33"/>
  <c r="Z236" i="33"/>
  <c r="AE235" i="33"/>
  <c r="Y235" i="33"/>
  <c r="AA235" i="33"/>
  <c r="Z235" i="33"/>
  <c r="AB235" i="33"/>
  <c r="U235" i="33"/>
  <c r="V235" i="33"/>
  <c r="AC235" i="33"/>
  <c r="AE234" i="33"/>
  <c r="Y234" i="33"/>
  <c r="AA234" i="33"/>
  <c r="Z234" i="33"/>
  <c r="AB234" i="33"/>
  <c r="U234" i="33"/>
  <c r="V234" i="33"/>
  <c r="AC234" i="33"/>
  <c r="AE233" i="33"/>
  <c r="Y233" i="33"/>
  <c r="AA233" i="33"/>
  <c r="Z233" i="33"/>
  <c r="AB233" i="33"/>
  <c r="U233" i="33"/>
  <c r="V233" i="33"/>
  <c r="AC233" i="33"/>
  <c r="AE232" i="33"/>
  <c r="AA232" i="33"/>
  <c r="AB232" i="33"/>
  <c r="U232" i="33"/>
  <c r="V232" i="33"/>
  <c r="AC232" i="33"/>
  <c r="Y232" i="33"/>
  <c r="Z232" i="33"/>
  <c r="AE231" i="33"/>
  <c r="Y231" i="33"/>
  <c r="AA231" i="33"/>
  <c r="Z231" i="33"/>
  <c r="AB231" i="33"/>
  <c r="U231" i="33"/>
  <c r="V231" i="33"/>
  <c r="AC231" i="33"/>
  <c r="AE230" i="33"/>
  <c r="Y230" i="33"/>
  <c r="AA230" i="33"/>
  <c r="Z230" i="33"/>
  <c r="AB230" i="33"/>
  <c r="U230" i="33"/>
  <c r="V230" i="33"/>
  <c r="AC230" i="33"/>
  <c r="AE229" i="33"/>
  <c r="Y229" i="33"/>
  <c r="AA229" i="33"/>
  <c r="Z229" i="33"/>
  <c r="AB229" i="33"/>
  <c r="U229" i="33"/>
  <c r="V229" i="33"/>
  <c r="AC229" i="33"/>
  <c r="AE228" i="33"/>
  <c r="AA228" i="33"/>
  <c r="AB228" i="33"/>
  <c r="U228" i="33"/>
  <c r="V228" i="33"/>
  <c r="AC228" i="33"/>
  <c r="Y228" i="33"/>
  <c r="Z228" i="33"/>
  <c r="AE227" i="33"/>
  <c r="Y227" i="33"/>
  <c r="AA227" i="33"/>
  <c r="Z227" i="33"/>
  <c r="AB227" i="33"/>
  <c r="U227" i="33"/>
  <c r="V227" i="33"/>
  <c r="AC227" i="33"/>
  <c r="AE226" i="33"/>
  <c r="Y226" i="33"/>
  <c r="AA226" i="33"/>
  <c r="Z226" i="33"/>
  <c r="AB226" i="33"/>
  <c r="U226" i="33"/>
  <c r="V226" i="33"/>
  <c r="AC226" i="33"/>
  <c r="AE225" i="33"/>
  <c r="Y225" i="33"/>
  <c r="AA225" i="33"/>
  <c r="Z225" i="33"/>
  <c r="AB225" i="33"/>
  <c r="U225" i="33"/>
  <c r="V225" i="33"/>
  <c r="AC225" i="33"/>
  <c r="AE224" i="33"/>
  <c r="AA224" i="33"/>
  <c r="AB224" i="33"/>
  <c r="U224" i="33"/>
  <c r="V224" i="33"/>
  <c r="AC224" i="33"/>
  <c r="Y224" i="33"/>
  <c r="Z224" i="33"/>
  <c r="AE223" i="33"/>
  <c r="Y223" i="33"/>
  <c r="AA223" i="33"/>
  <c r="Z223" i="33"/>
  <c r="AB223" i="33"/>
  <c r="U223" i="33"/>
  <c r="V223" i="33"/>
  <c r="AC223" i="33"/>
  <c r="AE222" i="33"/>
  <c r="Y222" i="33"/>
  <c r="AA222" i="33"/>
  <c r="Z222" i="33"/>
  <c r="AB222" i="33"/>
  <c r="U222" i="33"/>
  <c r="V222" i="33"/>
  <c r="AC222" i="33"/>
  <c r="AE221" i="33"/>
  <c r="Y221" i="33"/>
  <c r="AA221" i="33"/>
  <c r="Z221" i="33"/>
  <c r="AB221" i="33"/>
  <c r="U221" i="33"/>
  <c r="V221" i="33"/>
  <c r="AC221" i="33"/>
  <c r="AE220" i="33"/>
  <c r="AA220" i="33"/>
  <c r="AB220" i="33"/>
  <c r="U220" i="33"/>
  <c r="V220" i="33"/>
  <c r="AC220" i="33"/>
  <c r="Y220" i="33"/>
  <c r="Z220" i="33"/>
  <c r="AE219" i="33"/>
  <c r="Y219" i="33"/>
  <c r="AA219" i="33"/>
  <c r="Z219" i="33"/>
  <c r="AB219" i="33"/>
  <c r="U219" i="33"/>
  <c r="V219" i="33"/>
  <c r="AC219" i="33"/>
  <c r="Y215" i="33"/>
  <c r="Z215" i="33"/>
  <c r="AE214" i="33"/>
  <c r="Y214" i="33"/>
  <c r="Z214" i="33"/>
  <c r="AE213" i="33"/>
  <c r="Y213" i="33"/>
  <c r="Z213" i="33"/>
  <c r="AE212" i="33"/>
  <c r="Y212" i="33"/>
  <c r="Z212" i="33"/>
  <c r="AE211" i="33"/>
  <c r="Y211" i="33"/>
  <c r="Z211" i="33"/>
  <c r="AE210" i="33"/>
  <c r="Y210" i="33"/>
  <c r="Z210" i="33"/>
  <c r="AE209" i="33"/>
  <c r="Y209" i="33"/>
  <c r="Z209" i="33"/>
  <c r="AE208" i="33"/>
  <c r="Y208" i="33"/>
  <c r="Z208" i="33"/>
  <c r="AE207" i="33"/>
  <c r="Y207" i="33"/>
  <c r="Z207" i="33"/>
  <c r="AE206" i="33"/>
  <c r="AE205" i="33"/>
  <c r="AE204" i="33"/>
  <c r="AE203" i="33"/>
  <c r="Y203" i="33"/>
  <c r="Z203" i="33"/>
  <c r="AE202" i="33"/>
  <c r="Y202" i="33"/>
  <c r="Z202" i="33"/>
  <c r="AE201" i="33"/>
  <c r="Y201" i="33"/>
  <c r="Z201" i="33"/>
  <c r="AE200" i="33"/>
  <c r="Y200" i="33"/>
  <c r="Z200" i="33"/>
  <c r="AE199" i="33"/>
  <c r="Y199" i="33"/>
  <c r="Z199" i="33"/>
  <c r="AE198" i="33"/>
  <c r="Y198" i="33"/>
  <c r="Z198" i="33"/>
  <c r="AE197" i="33"/>
  <c r="AE196" i="33"/>
  <c r="Y196" i="33"/>
  <c r="Z196" i="33"/>
  <c r="AE195" i="33"/>
  <c r="Y195" i="33"/>
  <c r="Z195" i="33"/>
  <c r="AE194" i="33"/>
  <c r="Y194" i="33"/>
  <c r="Z194" i="33"/>
  <c r="AE193" i="33"/>
  <c r="Y193" i="33"/>
  <c r="Z193" i="33"/>
  <c r="AE192" i="33"/>
  <c r="Y192" i="33"/>
  <c r="Z192" i="33"/>
  <c r="AE191" i="33"/>
  <c r="Y191" i="33"/>
  <c r="Z191" i="33"/>
  <c r="AE190" i="33"/>
  <c r="Y190" i="33"/>
  <c r="Z190" i="33"/>
  <c r="AE189" i="33"/>
  <c r="Y189" i="33"/>
  <c r="Z189" i="33"/>
  <c r="AE188" i="33"/>
  <c r="Y188" i="33"/>
  <c r="Z188" i="33"/>
  <c r="AE187" i="33"/>
  <c r="Y187" i="33"/>
  <c r="Z187" i="33"/>
  <c r="AE186" i="33"/>
  <c r="Y186" i="33"/>
  <c r="Z186" i="33"/>
  <c r="AE185" i="33"/>
  <c r="Y185" i="33"/>
  <c r="Z185" i="33"/>
  <c r="AE184" i="33"/>
  <c r="Y184" i="33"/>
  <c r="Z184" i="33"/>
  <c r="AE183" i="33"/>
  <c r="Y183" i="33"/>
  <c r="Z183" i="33"/>
  <c r="AE182" i="33"/>
  <c r="Y182" i="33"/>
  <c r="Z182" i="33"/>
  <c r="AE181" i="33"/>
  <c r="AE180" i="33"/>
  <c r="AE179" i="33"/>
  <c r="AE178" i="33"/>
  <c r="Y178" i="33"/>
  <c r="Z178" i="33"/>
  <c r="AE177" i="33"/>
  <c r="Y177" i="33"/>
  <c r="Z177" i="33"/>
  <c r="AE176" i="33"/>
  <c r="Y176" i="33"/>
  <c r="Z176" i="33"/>
  <c r="AE175" i="33"/>
  <c r="AE174" i="33"/>
  <c r="Y174" i="33"/>
  <c r="Z174" i="33"/>
  <c r="AE173" i="33"/>
  <c r="Y173" i="33"/>
  <c r="Z173" i="33"/>
  <c r="AE172" i="33"/>
  <c r="Y172" i="33"/>
  <c r="Z172" i="33"/>
  <c r="AE171" i="33"/>
  <c r="Y171" i="33"/>
  <c r="Z171" i="33"/>
  <c r="AE170" i="33"/>
  <c r="Y170" i="33"/>
  <c r="Z170" i="33"/>
  <c r="AE169" i="33"/>
  <c r="Y169" i="33"/>
  <c r="Z169" i="33"/>
  <c r="AE168" i="33"/>
  <c r="Y168" i="33"/>
  <c r="Z168" i="33"/>
  <c r="AE167" i="33"/>
  <c r="Y167" i="33"/>
  <c r="Z167" i="33"/>
  <c r="AE166" i="33"/>
  <c r="Y166" i="33"/>
  <c r="Z166" i="33"/>
  <c r="AE165" i="33"/>
  <c r="Y165" i="33"/>
  <c r="Z165" i="33"/>
  <c r="AE164" i="33"/>
  <c r="Y164" i="33"/>
  <c r="Z164" i="33"/>
  <c r="AE163" i="33"/>
  <c r="Y163" i="33"/>
  <c r="Z163" i="33"/>
  <c r="AE162" i="33"/>
  <c r="Y162" i="33"/>
  <c r="Z162" i="33"/>
  <c r="AE161" i="33"/>
  <c r="Y161" i="33"/>
  <c r="Z161" i="33"/>
  <c r="AE160" i="33"/>
  <c r="Y160" i="33"/>
  <c r="Z160" i="33"/>
  <c r="AE159" i="33"/>
  <c r="Y159" i="33"/>
  <c r="Z159" i="33"/>
  <c r="AE158" i="33"/>
  <c r="Y158" i="33"/>
  <c r="Z158" i="33"/>
  <c r="AE157" i="33"/>
  <c r="Y157" i="33"/>
  <c r="Z157" i="33"/>
  <c r="AE156" i="33"/>
  <c r="Y156" i="33"/>
  <c r="Z156" i="33"/>
  <c r="AE155" i="33"/>
  <c r="Y155" i="33"/>
  <c r="Z155" i="33"/>
  <c r="AE154" i="33"/>
  <c r="Y154" i="33"/>
  <c r="Z154" i="33"/>
  <c r="AE153" i="33"/>
  <c r="Y153" i="33"/>
  <c r="Z153" i="33"/>
  <c r="AE152" i="33"/>
  <c r="Y152" i="33"/>
  <c r="Z152" i="33"/>
  <c r="AE151" i="33"/>
  <c r="Y151" i="33"/>
  <c r="Z151" i="33"/>
  <c r="AE150" i="33"/>
  <c r="Y150" i="33"/>
  <c r="Z150" i="33"/>
  <c r="AE149" i="33"/>
  <c r="Y149" i="33"/>
  <c r="Z149" i="33"/>
  <c r="AE148" i="33"/>
  <c r="Y148" i="33"/>
  <c r="Z148" i="33"/>
  <c r="AE147" i="33"/>
  <c r="Y147" i="33"/>
  <c r="Z147" i="33"/>
  <c r="AE146" i="33"/>
  <c r="Y146" i="33"/>
  <c r="Z146" i="33"/>
  <c r="AE145" i="33"/>
  <c r="Y145" i="33"/>
  <c r="Z145" i="33"/>
  <c r="AE144" i="33"/>
  <c r="AE143" i="33"/>
  <c r="AE142" i="33"/>
  <c r="Y142" i="33"/>
  <c r="Z142" i="33"/>
  <c r="AE141" i="33"/>
  <c r="Y141" i="33"/>
  <c r="Z141" i="33"/>
  <c r="AE140" i="33"/>
  <c r="Y140" i="33"/>
  <c r="Z140" i="33"/>
  <c r="AE139" i="33"/>
  <c r="Y139" i="33"/>
  <c r="Z139" i="33"/>
  <c r="AE138" i="33"/>
  <c r="Z138" i="33"/>
  <c r="AE137" i="33"/>
  <c r="AE136" i="33"/>
  <c r="AE135" i="33"/>
  <c r="AE134" i="33"/>
  <c r="AE133" i="33"/>
  <c r="AE132" i="33"/>
  <c r="Y132" i="33"/>
  <c r="Z132" i="33"/>
  <c r="AE131" i="33"/>
  <c r="Y131" i="33"/>
  <c r="Z131" i="33"/>
  <c r="AE130" i="33"/>
  <c r="AE129" i="33"/>
  <c r="AE128" i="33"/>
  <c r="AE127" i="33"/>
  <c r="AE126" i="33"/>
  <c r="AE125" i="33"/>
  <c r="AE124" i="33"/>
  <c r="Y124" i="33"/>
  <c r="Z124" i="33"/>
  <c r="AE123" i="33"/>
  <c r="AE122" i="33"/>
  <c r="Y122" i="33"/>
  <c r="Z122" i="33"/>
  <c r="AE121" i="33"/>
  <c r="Y121" i="33"/>
  <c r="Z121" i="33"/>
  <c r="AE120" i="33"/>
  <c r="Y120" i="33"/>
  <c r="Z120" i="33"/>
  <c r="AE119" i="33"/>
  <c r="Y119" i="33"/>
  <c r="Z119" i="33"/>
  <c r="AE118" i="33"/>
  <c r="AE117" i="33"/>
  <c r="Y117" i="33"/>
  <c r="Z117" i="33"/>
  <c r="AE116" i="33"/>
  <c r="AA116" i="33"/>
  <c r="AB116" i="33"/>
  <c r="U116" i="33"/>
  <c r="V116" i="33"/>
  <c r="Y116" i="33"/>
  <c r="Z116" i="33"/>
  <c r="AE115" i="33"/>
  <c r="AE114" i="33"/>
  <c r="Y114" i="33"/>
  <c r="Z114" i="33"/>
  <c r="AE113" i="33"/>
  <c r="Y113" i="33"/>
  <c r="Z113" i="33"/>
  <c r="AE112" i="33"/>
  <c r="AE111" i="33"/>
  <c r="AE110" i="33"/>
  <c r="AE109" i="33"/>
  <c r="AE108" i="33"/>
  <c r="Y108" i="33"/>
  <c r="Z108" i="33"/>
  <c r="AE107" i="33"/>
  <c r="Y107" i="33"/>
  <c r="Z107" i="33"/>
  <c r="AE106" i="33"/>
  <c r="Y106" i="33"/>
  <c r="Z106" i="33"/>
  <c r="AE105" i="33"/>
  <c r="Y105" i="33"/>
  <c r="Z105" i="33"/>
  <c r="AE104" i="33"/>
  <c r="Y104" i="33"/>
  <c r="Z104" i="33"/>
  <c r="AE103" i="33"/>
  <c r="Y103" i="33"/>
  <c r="Z103" i="33"/>
  <c r="AE102" i="33"/>
  <c r="AE101" i="33"/>
  <c r="AE100" i="33"/>
  <c r="AE99" i="33"/>
  <c r="Y99" i="33"/>
  <c r="Z99" i="33"/>
  <c r="AE98" i="33"/>
  <c r="AE97" i="33"/>
  <c r="Y97" i="33"/>
  <c r="Z97" i="33"/>
  <c r="AE96" i="33"/>
  <c r="AE95" i="33"/>
  <c r="Y95" i="33"/>
  <c r="Z95" i="33"/>
  <c r="AE94" i="33"/>
  <c r="Y94" i="33"/>
  <c r="Z94" i="33"/>
  <c r="AE93" i="33"/>
  <c r="Y93" i="33"/>
  <c r="Z93" i="33"/>
  <c r="AE92" i="33"/>
  <c r="Y92" i="33"/>
  <c r="Z92" i="33"/>
  <c r="AE91" i="33"/>
  <c r="AE90" i="33"/>
  <c r="Y90" i="33"/>
  <c r="Z90" i="33"/>
  <c r="AE89" i="33"/>
  <c r="Y89" i="33"/>
  <c r="Z89" i="33"/>
  <c r="AE88" i="33"/>
  <c r="Y88" i="33"/>
  <c r="Z88" i="33"/>
  <c r="AE87" i="33"/>
  <c r="Y87" i="33"/>
  <c r="Z87" i="33"/>
  <c r="AA86" i="33"/>
  <c r="AB86" i="33"/>
  <c r="U86" i="33"/>
  <c r="V86" i="33"/>
  <c r="AE86" i="33"/>
  <c r="Y86" i="33"/>
  <c r="Z86" i="33"/>
  <c r="AA85" i="33"/>
  <c r="AB85" i="33"/>
  <c r="U85" i="33"/>
  <c r="V85" i="33"/>
  <c r="AE85" i="33"/>
  <c r="Y85" i="33"/>
  <c r="Z85" i="33"/>
  <c r="AA84" i="33"/>
  <c r="AB84" i="33"/>
  <c r="U84" i="33"/>
  <c r="V84" i="33"/>
  <c r="AE84" i="33"/>
  <c r="Y84" i="33"/>
  <c r="Z84" i="33"/>
  <c r="AE83" i="33"/>
  <c r="Y83" i="33"/>
  <c r="Z83" i="33"/>
  <c r="AE82" i="33"/>
  <c r="Y82" i="33"/>
  <c r="Z82" i="33"/>
  <c r="AA81" i="33"/>
  <c r="AB81" i="33"/>
  <c r="U81" i="33"/>
  <c r="V81" i="33"/>
  <c r="AE81" i="33"/>
  <c r="Y81" i="33"/>
  <c r="Z81" i="33"/>
  <c r="AE80" i="33"/>
  <c r="AE79" i="33"/>
  <c r="AA78" i="33"/>
  <c r="AB78" i="33"/>
  <c r="U78" i="33"/>
  <c r="V78" i="33"/>
  <c r="AE78" i="33"/>
  <c r="Y78" i="33"/>
  <c r="Z78" i="33"/>
  <c r="AA77" i="33"/>
  <c r="AB77" i="33"/>
  <c r="U77" i="33"/>
  <c r="V77" i="33"/>
  <c r="AE77" i="33"/>
  <c r="Y77" i="33"/>
  <c r="Z77" i="33"/>
  <c r="AA76" i="33"/>
  <c r="AB76" i="33"/>
  <c r="U76" i="33"/>
  <c r="V76" i="33"/>
  <c r="AE76" i="33"/>
  <c r="Y76" i="33"/>
  <c r="Z76" i="33"/>
  <c r="AA75" i="33"/>
  <c r="AB75" i="33"/>
  <c r="U75" i="33"/>
  <c r="V75" i="33"/>
  <c r="AE75" i="33"/>
  <c r="Y75" i="33"/>
  <c r="Z75" i="33"/>
  <c r="AA74" i="33"/>
  <c r="AB74" i="33"/>
  <c r="U74" i="33"/>
  <c r="V74" i="33"/>
  <c r="AE74" i="33"/>
  <c r="Y74" i="33"/>
  <c r="Z74" i="33"/>
  <c r="AA73" i="33"/>
  <c r="AB73" i="33"/>
  <c r="U73" i="33"/>
  <c r="V73" i="33"/>
  <c r="AE73" i="33"/>
  <c r="Y73" i="33"/>
  <c r="Z73" i="33"/>
  <c r="AA72" i="33"/>
  <c r="AB72" i="33"/>
  <c r="U72" i="33"/>
  <c r="V72" i="33"/>
  <c r="AE72" i="33"/>
  <c r="Y72" i="33"/>
  <c r="Z72" i="33"/>
  <c r="AE71" i="33"/>
  <c r="Y71" i="33"/>
  <c r="Z71" i="33"/>
  <c r="AE70" i="33"/>
  <c r="Y70" i="33"/>
  <c r="Z70" i="33"/>
  <c r="AE69" i="33"/>
  <c r="Y69" i="33"/>
  <c r="Z69" i="33"/>
  <c r="AA68" i="33"/>
  <c r="AB68" i="33"/>
  <c r="U68" i="33"/>
  <c r="V68" i="33"/>
  <c r="AE68" i="33"/>
  <c r="Y68" i="33"/>
  <c r="Z68" i="33"/>
  <c r="AA67" i="33"/>
  <c r="AB67" i="33"/>
  <c r="U67" i="33"/>
  <c r="V67" i="33"/>
  <c r="AE67" i="33"/>
  <c r="Y67" i="33"/>
  <c r="Z67" i="33"/>
  <c r="AE66" i="33"/>
  <c r="Y66" i="33"/>
  <c r="Z66" i="33"/>
  <c r="AA65" i="33"/>
  <c r="AB65" i="33"/>
  <c r="U65" i="33"/>
  <c r="V65" i="33"/>
  <c r="AE65" i="33"/>
  <c r="Y65" i="33"/>
  <c r="Z65" i="33"/>
  <c r="AA64" i="33"/>
  <c r="AB64" i="33"/>
  <c r="U64" i="33"/>
  <c r="V64" i="33"/>
  <c r="AE64" i="33"/>
  <c r="Y64" i="33"/>
  <c r="Z64" i="33"/>
  <c r="AA63" i="33"/>
  <c r="AB63" i="33"/>
  <c r="U63" i="33"/>
  <c r="V63" i="33"/>
  <c r="AE63" i="33"/>
  <c r="Y63" i="33"/>
  <c r="Z63" i="33"/>
  <c r="AE62" i="33"/>
  <c r="Y62" i="33"/>
  <c r="Z62" i="33"/>
  <c r="AE61" i="33"/>
  <c r="Y61" i="33"/>
  <c r="Z61" i="33"/>
  <c r="AE60" i="33"/>
  <c r="Y60" i="33"/>
  <c r="Z60" i="33"/>
  <c r="AE59" i="33"/>
  <c r="Y59" i="33"/>
  <c r="Z59" i="33"/>
  <c r="AA58" i="33"/>
  <c r="AB58" i="33"/>
  <c r="U58" i="33"/>
  <c r="V58" i="33"/>
  <c r="AE58" i="33"/>
  <c r="Y58" i="33"/>
  <c r="Z58" i="33"/>
  <c r="AA57" i="33"/>
  <c r="AB57" i="33"/>
  <c r="U57" i="33"/>
  <c r="V57" i="33"/>
  <c r="AE57" i="33"/>
  <c r="Y57" i="33"/>
  <c r="Z57" i="33"/>
  <c r="AA56" i="33"/>
  <c r="AB56" i="33"/>
  <c r="U56" i="33"/>
  <c r="V56" i="33"/>
  <c r="AE56" i="33"/>
  <c r="Y56" i="33"/>
  <c r="Z56" i="33"/>
  <c r="AA55" i="33"/>
  <c r="AB55" i="33"/>
  <c r="U55" i="33"/>
  <c r="V55" i="33"/>
  <c r="AE55" i="33"/>
  <c r="Y55" i="33"/>
  <c r="Z55" i="33"/>
  <c r="AA54" i="33"/>
  <c r="AB54" i="33"/>
  <c r="U54" i="33"/>
  <c r="V54" i="33"/>
  <c r="AE54" i="33"/>
  <c r="Y54" i="33"/>
  <c r="Z54" i="33"/>
  <c r="AA53" i="33"/>
  <c r="AB53" i="33"/>
  <c r="U53" i="33"/>
  <c r="V53" i="33"/>
  <c r="AE53" i="33"/>
  <c r="Y53" i="33"/>
  <c r="Z53" i="33"/>
  <c r="AA52" i="33"/>
  <c r="AB52" i="33"/>
  <c r="U52" i="33"/>
  <c r="V52" i="33"/>
  <c r="AE52" i="33"/>
  <c r="Y52" i="33"/>
  <c r="Z52" i="33"/>
  <c r="AA51" i="33"/>
  <c r="AB51" i="33"/>
  <c r="U51" i="33"/>
  <c r="V51" i="33"/>
  <c r="AE51" i="33"/>
  <c r="Y51" i="33"/>
  <c r="Z51" i="33"/>
  <c r="AA50" i="33"/>
  <c r="AB50" i="33"/>
  <c r="U50" i="33"/>
  <c r="V50" i="33"/>
  <c r="AE50" i="33"/>
  <c r="Y50" i="33"/>
  <c r="Z50" i="33"/>
  <c r="U49" i="33"/>
  <c r="V49" i="33"/>
  <c r="AE49" i="33"/>
  <c r="AE48" i="33"/>
  <c r="Y48" i="33"/>
  <c r="Z48" i="33"/>
  <c r="AA47" i="33"/>
  <c r="AB47" i="33"/>
  <c r="U47" i="33"/>
  <c r="V47" i="33"/>
  <c r="AE47" i="33"/>
  <c r="Y47" i="33"/>
  <c r="Z47" i="33"/>
  <c r="AE46" i="33"/>
  <c r="Y46" i="33"/>
  <c r="Z46" i="33"/>
  <c r="AA45" i="33"/>
  <c r="AB45" i="33"/>
  <c r="U45" i="33"/>
  <c r="V45" i="33"/>
  <c r="AE45" i="33"/>
  <c r="Y45" i="33"/>
  <c r="Z45" i="33"/>
  <c r="AE44" i="33"/>
  <c r="Y44" i="33"/>
  <c r="Z44" i="33"/>
  <c r="U43" i="33"/>
  <c r="V43" i="33"/>
  <c r="AE43" i="33"/>
  <c r="AE42" i="33"/>
  <c r="Y42" i="33"/>
  <c r="Z42" i="33"/>
  <c r="AE41" i="33"/>
  <c r="Y41" i="33"/>
  <c r="Z41" i="33"/>
  <c r="AA40" i="33"/>
  <c r="AB40" i="33"/>
  <c r="U40" i="33"/>
  <c r="V40" i="33"/>
  <c r="AE40" i="33"/>
  <c r="Y40" i="33"/>
  <c r="Z40" i="33"/>
  <c r="AA39" i="33"/>
  <c r="AB39" i="33"/>
  <c r="U39" i="33"/>
  <c r="V39" i="33"/>
  <c r="AE39" i="33"/>
  <c r="Y39" i="33"/>
  <c r="Z39" i="33"/>
  <c r="AE38" i="33"/>
  <c r="AE37" i="33"/>
  <c r="AE36" i="33"/>
  <c r="AE35" i="33"/>
  <c r="AE34" i="33"/>
  <c r="Y34" i="33"/>
  <c r="Z34" i="33"/>
  <c r="AE33" i="33"/>
  <c r="AE32" i="33"/>
  <c r="AE31" i="33"/>
  <c r="AE30" i="33"/>
  <c r="AE29" i="33"/>
  <c r="AE28" i="33"/>
  <c r="Y28" i="33"/>
  <c r="Z28" i="33"/>
  <c r="AE27" i="33"/>
  <c r="Y27" i="33"/>
  <c r="Z27" i="33"/>
  <c r="AE26" i="33"/>
  <c r="AE25" i="33"/>
  <c r="AE24" i="33"/>
  <c r="AE23" i="33"/>
  <c r="Y22" i="33"/>
  <c r="AA22" i="33"/>
  <c r="U22" i="33"/>
  <c r="V22" i="33"/>
  <c r="AE22" i="33"/>
  <c r="Y21" i="33"/>
  <c r="AA21" i="33"/>
  <c r="U21" i="33"/>
  <c r="V21" i="33"/>
  <c r="AE21" i="33"/>
  <c r="AE20" i="33"/>
  <c r="Y20" i="33"/>
  <c r="Z20" i="33"/>
  <c r="AE19" i="33"/>
  <c r="AA18" i="33"/>
  <c r="AB18" i="33"/>
  <c r="U18" i="33"/>
  <c r="V18" i="33"/>
  <c r="AE18" i="33"/>
  <c r="Y18" i="33"/>
  <c r="Z18" i="33"/>
  <c r="AA17" i="33"/>
  <c r="AB17" i="33"/>
  <c r="U17" i="33"/>
  <c r="V17" i="33"/>
  <c r="AE17" i="33"/>
  <c r="Y17" i="33"/>
  <c r="Z17" i="33"/>
  <c r="AE16" i="33"/>
  <c r="Y16" i="33"/>
  <c r="Z16" i="33"/>
  <c r="AE15" i="33"/>
  <c r="Y15" i="33"/>
  <c r="Z15" i="33"/>
  <c r="AE14" i="33"/>
  <c r="Y14" i="33"/>
  <c r="Z14" i="33"/>
  <c r="AE13" i="33"/>
  <c r="AE12" i="33"/>
  <c r="Y12" i="33"/>
  <c r="Z12" i="33"/>
  <c r="AE11" i="33"/>
  <c r="AA10" i="33"/>
  <c r="AB10" i="33"/>
  <c r="U10" i="33"/>
  <c r="V10" i="33"/>
  <c r="AE10" i="33"/>
  <c r="Y10" i="33"/>
  <c r="Z10" i="33"/>
  <c r="AA9" i="33"/>
  <c r="AB9" i="33"/>
  <c r="U9" i="33"/>
  <c r="V9" i="33"/>
  <c r="AE9" i="33"/>
  <c r="Y9" i="33"/>
  <c r="Z9" i="33"/>
  <c r="AA8" i="33"/>
  <c r="AB8" i="33"/>
  <c r="U8" i="33"/>
  <c r="V8" i="33"/>
  <c r="AE8" i="33"/>
  <c r="Y8" i="33"/>
  <c r="Z8" i="33"/>
  <c r="AE7" i="33"/>
  <c r="Q302" i="33"/>
  <c r="Q301" i="33"/>
  <c r="Q300" i="33"/>
  <c r="Q299" i="33"/>
  <c r="Q250" i="33"/>
  <c r="Q249" i="33"/>
  <c r="Q248" i="33"/>
  <c r="Q247" i="33"/>
  <c r="Q254" i="33"/>
  <c r="Q253" i="33"/>
  <c r="Q252" i="33"/>
  <c r="Q251" i="33"/>
  <c r="Q258" i="33"/>
  <c r="Q257" i="33"/>
  <c r="Q256" i="33"/>
  <c r="Q255" i="33"/>
  <c r="Q262" i="33"/>
  <c r="Q261" i="33"/>
  <c r="Q260" i="33"/>
  <c r="Q259" i="33"/>
  <c r="Q266" i="33"/>
  <c r="Q265" i="33"/>
  <c r="Q264" i="33"/>
  <c r="Q263" i="33"/>
  <c r="Q270" i="33"/>
  <c r="Q269" i="33"/>
  <c r="Q268" i="33"/>
  <c r="Q267" i="33"/>
  <c r="Q274" i="33"/>
  <c r="Q273" i="33"/>
  <c r="Q272" i="33"/>
  <c r="Q271" i="33"/>
  <c r="Q278" i="33"/>
  <c r="Q277" i="33"/>
  <c r="Q276" i="33"/>
  <c r="Q275" i="33"/>
  <c r="Q284" i="33"/>
  <c r="Q286" i="33"/>
  <c r="Q285" i="33"/>
  <c r="Q283" i="33"/>
  <c r="Q282" i="33"/>
  <c r="Q281" i="33"/>
  <c r="Q280" i="33"/>
  <c r="Q279" i="33"/>
  <c r="Q294" i="33"/>
  <c r="Q293" i="33"/>
  <c r="Q292" i="33"/>
  <c r="Q291" i="33"/>
  <c r="AG7" i="33"/>
  <c r="F7" i="6"/>
  <c r="H7" i="6"/>
  <c r="AG11" i="33"/>
  <c r="F8" i="6"/>
  <c r="H8" i="6"/>
  <c r="AG15" i="33"/>
  <c r="F9" i="6"/>
  <c r="H9" i="6"/>
  <c r="AG19" i="33"/>
  <c r="F10" i="6"/>
  <c r="H10" i="6"/>
  <c r="AG23" i="33"/>
  <c r="F11" i="6"/>
  <c r="H11" i="6"/>
  <c r="AG27" i="33"/>
  <c r="F12" i="6"/>
  <c r="H12" i="6"/>
  <c r="N31" i="33"/>
  <c r="O31" i="33"/>
  <c r="P31" i="33"/>
  <c r="AM31" i="33"/>
  <c r="AM32" i="33"/>
  <c r="AM33" i="33"/>
  <c r="AM34" i="33"/>
  <c r="AN31" i="33"/>
  <c r="AG31" i="33"/>
  <c r="F13" i="6"/>
  <c r="H13" i="6"/>
  <c r="AG35" i="33"/>
  <c r="F14" i="6"/>
  <c r="H14" i="6"/>
  <c r="AG39" i="33"/>
  <c r="F15" i="6"/>
  <c r="H15" i="6"/>
  <c r="AG43" i="33"/>
  <c r="F16" i="6"/>
  <c r="H16" i="6"/>
  <c r="AG47" i="33"/>
  <c r="F17" i="6"/>
  <c r="H17" i="6"/>
  <c r="AG51" i="33"/>
  <c r="F18" i="6"/>
  <c r="H18" i="6"/>
  <c r="AG55" i="33"/>
  <c r="F19" i="6"/>
  <c r="H19" i="6"/>
  <c r="AG59" i="33"/>
  <c r="F20" i="6"/>
  <c r="H20" i="6"/>
  <c r="AG63" i="33"/>
  <c r="F21" i="6"/>
  <c r="H21" i="6"/>
  <c r="N67" i="33"/>
  <c r="N68" i="33"/>
  <c r="N69" i="33"/>
  <c r="N70" i="33"/>
  <c r="O67" i="33"/>
  <c r="O68" i="33"/>
  <c r="O69" i="33"/>
  <c r="O70" i="33"/>
  <c r="P67" i="33"/>
  <c r="P68" i="33"/>
  <c r="P69" i="33"/>
  <c r="P70" i="33"/>
  <c r="AM67" i="33"/>
  <c r="AM68" i="33"/>
  <c r="AM69" i="33"/>
  <c r="AM70" i="33"/>
  <c r="AN67" i="33"/>
  <c r="AG67" i="33"/>
  <c r="F22" i="6"/>
  <c r="H22" i="6"/>
  <c r="AG71" i="33"/>
  <c r="F23" i="6"/>
  <c r="H23" i="6"/>
  <c r="AG75" i="33"/>
  <c r="F24" i="6"/>
  <c r="H24" i="6"/>
  <c r="AG79" i="33"/>
  <c r="F25" i="6"/>
  <c r="H25" i="6"/>
  <c r="AG83" i="33"/>
  <c r="F26" i="6"/>
  <c r="H26" i="6"/>
  <c r="AG87" i="33"/>
  <c r="F27" i="6"/>
  <c r="H27" i="6"/>
  <c r="AG91" i="33"/>
  <c r="F28" i="6"/>
  <c r="H28" i="6"/>
  <c r="AG95" i="33"/>
  <c r="F29" i="6"/>
  <c r="H29" i="6"/>
  <c r="AG99" i="33"/>
  <c r="F30" i="6"/>
  <c r="H30" i="6"/>
  <c r="AG103" i="33"/>
  <c r="F31" i="6"/>
  <c r="H31" i="6"/>
  <c r="AG107" i="33"/>
  <c r="F32" i="6"/>
  <c r="H32" i="6"/>
  <c r="AG111" i="33"/>
  <c r="F33" i="6"/>
  <c r="H33" i="6"/>
  <c r="N115" i="33"/>
  <c r="N116" i="33"/>
  <c r="N117" i="33"/>
  <c r="N118" i="33"/>
  <c r="O115" i="33"/>
  <c r="O116" i="33"/>
  <c r="O117" i="33"/>
  <c r="O118" i="33"/>
  <c r="P115" i="33"/>
  <c r="P116" i="33"/>
  <c r="P117" i="33"/>
  <c r="P118" i="33"/>
  <c r="AM115" i="33"/>
  <c r="AM116" i="33"/>
  <c r="AM117" i="33"/>
  <c r="AM118" i="33"/>
  <c r="AN115" i="33"/>
  <c r="AG115" i="33"/>
  <c r="F34" i="6"/>
  <c r="H34" i="6"/>
  <c r="AG119" i="33"/>
  <c r="F35" i="6"/>
  <c r="H35" i="6"/>
  <c r="AG123" i="33"/>
  <c r="F36" i="6"/>
  <c r="H36" i="6"/>
  <c r="AG127" i="33"/>
  <c r="F37" i="6"/>
  <c r="H37" i="6"/>
  <c r="AG131" i="33"/>
  <c r="F38" i="6"/>
  <c r="H38" i="6"/>
  <c r="N135" i="33"/>
  <c r="N136" i="33"/>
  <c r="N137" i="33"/>
  <c r="N138" i="33"/>
  <c r="O135" i="33"/>
  <c r="O136" i="33"/>
  <c r="O137" i="33"/>
  <c r="O138" i="33"/>
  <c r="P135" i="33"/>
  <c r="P136" i="33"/>
  <c r="P137" i="33"/>
  <c r="P138" i="33"/>
  <c r="AM135" i="33"/>
  <c r="AM136" i="33"/>
  <c r="AM137" i="33"/>
  <c r="AM138" i="33"/>
  <c r="AN135" i="33"/>
  <c r="AG135" i="33"/>
  <c r="F39" i="6"/>
  <c r="H39" i="6"/>
  <c r="AG139" i="33"/>
  <c r="F40" i="6"/>
  <c r="H40" i="6"/>
  <c r="AG143" i="33"/>
  <c r="F41" i="6"/>
  <c r="H41" i="6"/>
  <c r="AG147" i="33"/>
  <c r="F42" i="6"/>
  <c r="H42" i="6"/>
  <c r="AG151" i="33"/>
  <c r="F43" i="6"/>
  <c r="H43" i="6"/>
  <c r="AG155" i="33"/>
  <c r="F44" i="6"/>
  <c r="H44" i="6"/>
  <c r="AG159" i="33"/>
  <c r="F45" i="6"/>
  <c r="H45" i="6"/>
  <c r="AG163" i="33"/>
  <c r="F46" i="6"/>
  <c r="H46" i="6"/>
  <c r="AG167" i="33"/>
  <c r="F47" i="6"/>
  <c r="H47" i="6"/>
  <c r="N171" i="33"/>
  <c r="N172" i="33"/>
  <c r="N173" i="33"/>
  <c r="N174" i="33"/>
  <c r="O171" i="33"/>
  <c r="O172" i="33"/>
  <c r="O173" i="33"/>
  <c r="O174" i="33"/>
  <c r="P171" i="33"/>
  <c r="P172" i="33"/>
  <c r="P173" i="33"/>
  <c r="P174" i="33"/>
  <c r="AM171" i="33"/>
  <c r="AM172" i="33"/>
  <c r="AM173" i="33"/>
  <c r="AM174" i="33"/>
  <c r="AN171" i="33"/>
  <c r="AG171" i="33"/>
  <c r="F48" i="6"/>
  <c r="H48" i="6"/>
  <c r="AG175" i="33"/>
  <c r="F49" i="6"/>
  <c r="H49" i="6"/>
  <c r="AG179" i="33"/>
  <c r="F50" i="6"/>
  <c r="H50" i="6"/>
  <c r="AG183" i="33"/>
  <c r="F51" i="6"/>
  <c r="H51" i="6"/>
  <c r="AG187" i="33"/>
  <c r="F52" i="6"/>
  <c r="H52" i="6"/>
  <c r="AG191" i="33"/>
  <c r="F53" i="6"/>
  <c r="H53" i="6"/>
  <c r="AG195" i="33"/>
  <c r="F54" i="6"/>
  <c r="H54" i="6"/>
  <c r="N199" i="33"/>
  <c r="N200" i="33"/>
  <c r="N201" i="33"/>
  <c r="N202" i="33"/>
  <c r="O199" i="33"/>
  <c r="O200" i="33"/>
  <c r="O201" i="33"/>
  <c r="O202" i="33"/>
  <c r="P199" i="33"/>
  <c r="P200" i="33"/>
  <c r="P201" i="33"/>
  <c r="P202" i="33"/>
  <c r="AM199" i="33"/>
  <c r="AM200" i="33"/>
  <c r="AM201" i="33"/>
  <c r="AM202" i="33"/>
  <c r="AN199" i="33"/>
  <c r="AG199" i="33"/>
  <c r="F55" i="6"/>
  <c r="H55" i="6"/>
  <c r="AG203" i="33"/>
  <c r="F56" i="6"/>
  <c r="H56" i="6"/>
  <c r="AG207" i="33"/>
  <c r="F57" i="6"/>
  <c r="H57" i="6"/>
  <c r="AG211" i="33"/>
  <c r="F58" i="6"/>
  <c r="H58" i="6"/>
  <c r="AG219" i="33"/>
  <c r="F60" i="6"/>
  <c r="H60" i="6"/>
  <c r="AG223" i="33"/>
  <c r="F61" i="6"/>
  <c r="H61" i="6"/>
  <c r="N227" i="33"/>
  <c r="N228" i="33"/>
  <c r="N229" i="33"/>
  <c r="N230" i="33"/>
  <c r="O227" i="33"/>
  <c r="O228" i="33"/>
  <c r="O229" i="33"/>
  <c r="O230" i="33"/>
  <c r="P227" i="33"/>
  <c r="P228" i="33"/>
  <c r="P229" i="33"/>
  <c r="P230" i="33"/>
  <c r="AM227" i="33"/>
  <c r="AM228" i="33"/>
  <c r="AM229" i="33"/>
  <c r="AM230" i="33"/>
  <c r="AN227" i="33"/>
  <c r="AF227" i="33"/>
  <c r="AG227" i="33"/>
  <c r="F62" i="6"/>
  <c r="H62" i="6"/>
  <c r="N231" i="33"/>
  <c r="N232" i="33"/>
  <c r="N233" i="33"/>
  <c r="N234" i="33"/>
  <c r="O231" i="33"/>
  <c r="O232" i="33"/>
  <c r="O233" i="33"/>
  <c r="O234" i="33"/>
  <c r="P231" i="33"/>
  <c r="P232" i="33"/>
  <c r="P233" i="33"/>
  <c r="P234" i="33"/>
  <c r="AM231" i="33"/>
  <c r="AM232" i="33"/>
  <c r="AM233" i="33"/>
  <c r="AM234" i="33"/>
  <c r="AN231" i="33"/>
  <c r="AF231" i="33"/>
  <c r="AG231" i="33"/>
  <c r="F63" i="6"/>
  <c r="H63" i="6"/>
  <c r="N235" i="33"/>
  <c r="N236" i="33"/>
  <c r="N237" i="33"/>
  <c r="N238" i="33"/>
  <c r="O235" i="33"/>
  <c r="O236" i="33"/>
  <c r="O237" i="33"/>
  <c r="O238" i="33"/>
  <c r="P235" i="33"/>
  <c r="P236" i="33"/>
  <c r="P237" i="33"/>
  <c r="P238" i="33"/>
  <c r="AM235" i="33"/>
  <c r="AM236" i="33"/>
  <c r="AM237" i="33"/>
  <c r="AM238" i="33"/>
  <c r="AN235" i="33"/>
  <c r="AF235" i="33"/>
  <c r="AG235" i="33"/>
  <c r="F64" i="6"/>
  <c r="H64" i="6"/>
  <c r="H65" i="6"/>
  <c r="H66" i="6"/>
  <c r="H67" i="6"/>
  <c r="H68" i="6"/>
  <c r="H69" i="6"/>
  <c r="H70" i="6"/>
  <c r="H71" i="6"/>
  <c r="H72" i="6"/>
  <c r="H73" i="6"/>
  <c r="H74" i="6"/>
  <c r="H75" i="6"/>
  <c r="H76" i="6"/>
  <c r="H77" i="6"/>
  <c r="H78" i="6"/>
  <c r="H79" i="6"/>
  <c r="H80" i="6"/>
  <c r="Y3" i="33"/>
  <c r="AA3" i="33"/>
  <c r="Z3" i="33"/>
  <c r="AB3" i="33"/>
  <c r="U3" i="33"/>
  <c r="V3" i="33"/>
  <c r="Y4" i="33"/>
  <c r="Z4" i="33"/>
  <c r="Y5" i="33"/>
  <c r="AA5" i="33"/>
  <c r="Z5" i="33"/>
  <c r="AB5" i="33"/>
  <c r="U5" i="33"/>
  <c r="V5" i="33"/>
  <c r="Y6" i="33"/>
  <c r="AA6" i="33"/>
  <c r="Z6" i="33"/>
  <c r="AB6" i="33"/>
  <c r="U6" i="33"/>
  <c r="V6" i="33"/>
  <c r="AC374" i="11"/>
  <c r="AC373" i="11"/>
  <c r="AC372" i="11"/>
  <c r="AC371" i="11"/>
  <c r="AC370" i="11"/>
  <c r="AC369" i="11"/>
  <c r="AC452" i="11"/>
  <c r="AC451" i="11"/>
  <c r="AC450" i="11"/>
  <c r="AC449" i="11"/>
  <c r="AC448" i="11"/>
  <c r="AC447" i="11"/>
  <c r="AC446" i="11"/>
  <c r="AC445" i="11"/>
  <c r="AC444" i="11"/>
  <c r="AC443" i="11"/>
  <c r="AC442" i="11"/>
  <c r="AC441" i="11"/>
  <c r="K9" i="26"/>
  <c r="AC156" i="11"/>
  <c r="AC73" i="11"/>
  <c r="AN53" i="11"/>
  <c r="AC15" i="11"/>
  <c r="M452" i="11"/>
  <c r="M451" i="11"/>
  <c r="M450" i="11"/>
  <c r="M449" i="11"/>
  <c r="M448" i="11"/>
  <c r="M447" i="11"/>
  <c r="M446" i="11"/>
  <c r="M445" i="11"/>
  <c r="M444" i="11"/>
  <c r="M443" i="11"/>
  <c r="M442" i="11"/>
  <c r="M441" i="11"/>
  <c r="M440" i="11"/>
  <c r="M439" i="11"/>
  <c r="M438" i="11"/>
  <c r="M437" i="11"/>
  <c r="M436" i="11"/>
  <c r="M435" i="11"/>
  <c r="M434" i="11"/>
  <c r="M433" i="11"/>
  <c r="M432" i="11"/>
  <c r="M431" i="11"/>
  <c r="M430" i="11"/>
  <c r="M429" i="11"/>
  <c r="M428" i="11"/>
  <c r="M427" i="11"/>
  <c r="M426" i="11"/>
  <c r="M425" i="11"/>
  <c r="M424" i="11"/>
  <c r="M423" i="11"/>
  <c r="M422" i="11"/>
  <c r="M421" i="11"/>
  <c r="M420" i="11"/>
  <c r="M419" i="11"/>
  <c r="M418" i="11"/>
  <c r="M417" i="11"/>
  <c r="M416" i="11"/>
  <c r="M415" i="11"/>
  <c r="M414" i="11"/>
  <c r="M413" i="11"/>
  <c r="M412" i="11"/>
  <c r="M411" i="11"/>
  <c r="M410" i="11"/>
  <c r="M409" i="11"/>
  <c r="M408" i="11"/>
  <c r="M407" i="11"/>
  <c r="M406" i="11"/>
  <c r="M405" i="11"/>
  <c r="M404" i="11"/>
  <c r="M403" i="11"/>
  <c r="M402" i="11"/>
  <c r="M401" i="11"/>
  <c r="M400" i="11"/>
  <c r="M399" i="11"/>
  <c r="M398" i="11"/>
  <c r="M397" i="11"/>
  <c r="M396" i="11"/>
  <c r="M395" i="11"/>
  <c r="M394" i="11"/>
  <c r="M393" i="11"/>
  <c r="M392" i="11"/>
  <c r="M391" i="11"/>
  <c r="M390" i="11"/>
  <c r="M389" i="11"/>
  <c r="M388" i="11"/>
  <c r="M387" i="11"/>
  <c r="M386" i="11"/>
  <c r="M385" i="11"/>
  <c r="M384" i="11"/>
  <c r="M383" i="11"/>
  <c r="M382" i="11"/>
  <c r="M381" i="11"/>
  <c r="M380" i="11"/>
  <c r="M379" i="11"/>
  <c r="M378" i="11"/>
  <c r="M377" i="11"/>
  <c r="M376" i="11"/>
  <c r="M375" i="11"/>
  <c r="M374" i="11"/>
  <c r="M373" i="11"/>
  <c r="M372" i="11"/>
  <c r="M371" i="11"/>
  <c r="M370" i="11"/>
  <c r="M369" i="11"/>
  <c r="M368" i="11"/>
  <c r="M367" i="11"/>
  <c r="M366" i="11"/>
  <c r="M365" i="11"/>
  <c r="M364" i="11"/>
  <c r="M363" i="11"/>
  <c r="M362" i="11"/>
  <c r="M361" i="11"/>
  <c r="M360" i="11"/>
  <c r="M359" i="11"/>
  <c r="M358" i="11"/>
  <c r="M357" i="11"/>
  <c r="M356" i="11"/>
  <c r="M355" i="11"/>
  <c r="M354" i="11"/>
  <c r="M353" i="11"/>
  <c r="M352" i="11"/>
  <c r="M351" i="11"/>
  <c r="M350" i="11"/>
  <c r="M349" i="11"/>
  <c r="M348" i="11"/>
  <c r="M347" i="11"/>
  <c r="M346" i="11"/>
  <c r="M345" i="11"/>
  <c r="M344" i="11"/>
  <c r="M343" i="11"/>
  <c r="M342" i="11"/>
  <c r="M341" i="11"/>
  <c r="M340" i="11"/>
  <c r="M339" i="11"/>
  <c r="M338" i="11"/>
  <c r="M337" i="11"/>
  <c r="M336" i="11"/>
  <c r="M335" i="11"/>
  <c r="M334" i="11"/>
  <c r="M333" i="11"/>
  <c r="M332" i="11"/>
  <c r="M331" i="11"/>
  <c r="M330" i="11"/>
  <c r="M329" i="11"/>
  <c r="M328" i="11"/>
  <c r="M327" i="11"/>
  <c r="M326" i="11"/>
  <c r="M325" i="11"/>
  <c r="M324" i="11"/>
  <c r="M323" i="11"/>
  <c r="M322" i="11"/>
  <c r="M321" i="11"/>
  <c r="M320" i="11"/>
  <c r="M319" i="11"/>
  <c r="M318" i="11"/>
  <c r="M317" i="11"/>
  <c r="M316" i="11"/>
  <c r="M315" i="11"/>
  <c r="M314" i="11"/>
  <c r="M313" i="11"/>
  <c r="M312" i="11"/>
  <c r="M311" i="11"/>
  <c r="M310" i="11"/>
  <c r="M309" i="11"/>
  <c r="M308" i="11"/>
  <c r="M307" i="11"/>
  <c r="M306" i="11"/>
  <c r="M305" i="11"/>
  <c r="M304" i="11"/>
  <c r="M303" i="11"/>
  <c r="M302" i="11"/>
  <c r="M301" i="11"/>
  <c r="M300" i="11"/>
  <c r="M299" i="11"/>
  <c r="M298" i="11"/>
  <c r="M297" i="11"/>
  <c r="M296" i="11"/>
  <c r="M295" i="11"/>
  <c r="M294" i="11"/>
  <c r="M293" i="11"/>
  <c r="M292" i="11"/>
  <c r="M291" i="11"/>
  <c r="M290" i="11"/>
  <c r="M289" i="11"/>
  <c r="M288" i="11"/>
  <c r="M287" i="11"/>
  <c r="M286" i="11"/>
  <c r="M285" i="11"/>
  <c r="M284" i="11"/>
  <c r="M283" i="11"/>
  <c r="M282" i="11"/>
  <c r="M281" i="11"/>
  <c r="M280" i="11"/>
  <c r="M279" i="11"/>
  <c r="M278" i="11"/>
  <c r="M277" i="11"/>
  <c r="M276" i="11"/>
  <c r="M275" i="11"/>
  <c r="M274" i="11"/>
  <c r="M273" i="11"/>
  <c r="M272" i="11"/>
  <c r="M271" i="11"/>
  <c r="M270" i="11"/>
  <c r="M269" i="11"/>
  <c r="M268" i="11"/>
  <c r="M267" i="11"/>
  <c r="M266" i="11"/>
  <c r="M265" i="11"/>
  <c r="M264" i="11"/>
  <c r="M263" i="11"/>
  <c r="M262" i="11"/>
  <c r="M261" i="11"/>
  <c r="M260" i="11"/>
  <c r="M259" i="11"/>
  <c r="M258" i="11"/>
  <c r="M257" i="11"/>
  <c r="M256" i="11"/>
  <c r="M255" i="11"/>
  <c r="M254" i="11"/>
  <c r="M253" i="11"/>
  <c r="M252" i="11"/>
  <c r="M251" i="11"/>
  <c r="M250" i="11"/>
  <c r="M249" i="11"/>
  <c r="M248" i="11"/>
  <c r="M247" i="11"/>
  <c r="M246" i="11"/>
  <c r="M245" i="11"/>
  <c r="M244" i="11"/>
  <c r="M243" i="11"/>
  <c r="M242" i="11"/>
  <c r="M241" i="11"/>
  <c r="M240" i="11"/>
  <c r="M239" i="11"/>
  <c r="M238" i="11"/>
  <c r="M237" i="11"/>
  <c r="M236" i="11"/>
  <c r="M235" i="11"/>
  <c r="M234" i="11"/>
  <c r="M233" i="11"/>
  <c r="M232" i="11"/>
  <c r="M231" i="11"/>
  <c r="M230" i="11"/>
  <c r="M229" i="11"/>
  <c r="M228" i="11"/>
  <c r="M227" i="11"/>
  <c r="M226" i="11"/>
  <c r="M225" i="11"/>
  <c r="M224" i="11"/>
  <c r="M223" i="11"/>
  <c r="M222" i="11"/>
  <c r="M221" i="11"/>
  <c r="M220" i="11"/>
  <c r="M219" i="11"/>
  <c r="M218" i="11"/>
  <c r="M217" i="11"/>
  <c r="M216" i="11"/>
  <c r="M215" i="11"/>
  <c r="M214" i="11"/>
  <c r="M213" i="11"/>
  <c r="M212" i="11"/>
  <c r="M211" i="11"/>
  <c r="M210" i="11"/>
  <c r="M209" i="11"/>
  <c r="M208" i="11"/>
  <c r="M207" i="11"/>
  <c r="M206" i="11"/>
  <c r="M205" i="11"/>
  <c r="M204" i="11"/>
  <c r="M203" i="11"/>
  <c r="M202" i="11"/>
  <c r="M201" i="11"/>
  <c r="M200" i="11"/>
  <c r="M199" i="11"/>
  <c r="M198" i="11"/>
  <c r="M197" i="11"/>
  <c r="M196" i="11"/>
  <c r="M195" i="11"/>
  <c r="M194" i="11"/>
  <c r="M193" i="11"/>
  <c r="M192" i="11"/>
  <c r="M191" i="11"/>
  <c r="M190" i="11"/>
  <c r="M189" i="11"/>
  <c r="M188" i="11"/>
  <c r="M187" i="11"/>
  <c r="M186" i="11"/>
  <c r="M185" i="11"/>
  <c r="M184" i="11"/>
  <c r="M183" i="11"/>
  <c r="M182" i="11"/>
  <c r="M181" i="11"/>
  <c r="M180" i="11"/>
  <c r="M179" i="11"/>
  <c r="M178" i="11"/>
  <c r="M177" i="11"/>
  <c r="M176" i="11"/>
  <c r="M175" i="11"/>
  <c r="M174" i="11"/>
  <c r="M173" i="11"/>
  <c r="M172" i="11"/>
  <c r="M171" i="11"/>
  <c r="M170" i="11"/>
  <c r="M169" i="11"/>
  <c r="M168" i="11"/>
  <c r="M167" i="11"/>
  <c r="M166" i="11"/>
  <c r="M165" i="11"/>
  <c r="M164" i="11"/>
  <c r="M163" i="11"/>
  <c r="M162" i="11"/>
  <c r="M161" i="11"/>
  <c r="M160" i="11"/>
  <c r="M159" i="11"/>
  <c r="M158" i="11"/>
  <c r="M157" i="11"/>
  <c r="M156" i="11"/>
  <c r="M155" i="11"/>
  <c r="M154" i="11"/>
  <c r="M153" i="11"/>
  <c r="M152" i="11"/>
  <c r="M151" i="11"/>
  <c r="M150" i="11"/>
  <c r="M149" i="11"/>
  <c r="M148" i="11"/>
  <c r="M147" i="11"/>
  <c r="M146" i="11"/>
  <c r="M145" i="11"/>
  <c r="M144" i="11"/>
  <c r="M143" i="11"/>
  <c r="M142" i="11"/>
  <c r="M141" i="11"/>
  <c r="M140" i="11"/>
  <c r="M139" i="11"/>
  <c r="M138" i="11"/>
  <c r="M137" i="11"/>
  <c r="M136" i="11"/>
  <c r="M135" i="11"/>
  <c r="M134" i="11"/>
  <c r="M133" i="11"/>
  <c r="M132" i="11"/>
  <c r="M131" i="11"/>
  <c r="M130" i="11"/>
  <c r="M129" i="11"/>
  <c r="M128" i="11"/>
  <c r="M127" i="11"/>
  <c r="M126" i="11"/>
  <c r="M125" i="11"/>
  <c r="M124" i="11"/>
  <c r="M123" i="11"/>
  <c r="M122" i="11"/>
  <c r="M121" i="11"/>
  <c r="M120" i="11"/>
  <c r="M119" i="11"/>
  <c r="M118" i="11"/>
  <c r="M117" i="11"/>
  <c r="M116" i="11"/>
  <c r="M115" i="11"/>
  <c r="M114" i="11"/>
  <c r="M113" i="11"/>
  <c r="M112" i="11"/>
  <c r="M111" i="11"/>
  <c r="M110" i="11"/>
  <c r="M109" i="11"/>
  <c r="M108" i="11"/>
  <c r="M107" i="11"/>
  <c r="M106" i="11"/>
  <c r="M105" i="11"/>
  <c r="M104" i="11"/>
  <c r="M103" i="11"/>
  <c r="M102" i="11"/>
  <c r="M101" i="11"/>
  <c r="M100" i="11"/>
  <c r="M99" i="11"/>
  <c r="M98" i="11"/>
  <c r="M97" i="11"/>
  <c r="M96" i="11"/>
  <c r="M95" i="11"/>
  <c r="M94" i="11"/>
  <c r="M93" i="11"/>
  <c r="M92" i="11"/>
  <c r="M91" i="11"/>
  <c r="M90" i="11"/>
  <c r="M89" i="11"/>
  <c r="M88" i="11"/>
  <c r="M87" i="11"/>
  <c r="M86" i="11"/>
  <c r="M85" i="11"/>
  <c r="M84" i="11"/>
  <c r="M83" i="11"/>
  <c r="M82" i="11"/>
  <c r="M81" i="11"/>
  <c r="M80" i="11"/>
  <c r="M79" i="11"/>
  <c r="M78" i="11"/>
  <c r="M77" i="11"/>
  <c r="M76" i="11"/>
  <c r="M75" i="11"/>
  <c r="M74" i="11"/>
  <c r="M73" i="11"/>
  <c r="M72" i="11"/>
  <c r="M71" i="11"/>
  <c r="M70" i="11"/>
  <c r="M69" i="11"/>
  <c r="M68" i="11"/>
  <c r="M67" i="11"/>
  <c r="M66" i="11"/>
  <c r="M65" i="11"/>
  <c r="M64" i="11"/>
  <c r="M63" i="11"/>
  <c r="M62" i="11"/>
  <c r="M61" i="11"/>
  <c r="M60" i="11"/>
  <c r="M59" i="11"/>
  <c r="M58" i="11"/>
  <c r="M57" i="11"/>
  <c r="M56" i="11"/>
  <c r="M55" i="11"/>
  <c r="M54" i="11"/>
  <c r="M53" i="11"/>
  <c r="M52" i="11"/>
  <c r="M51" i="11"/>
  <c r="M50" i="11"/>
  <c r="M49" i="11"/>
  <c r="M44" i="11"/>
  <c r="M43" i="11"/>
  <c r="M42" i="11"/>
  <c r="M41" i="11"/>
  <c r="M40" i="11"/>
  <c r="M39" i="11"/>
  <c r="M38" i="11"/>
  <c r="M37" i="11"/>
  <c r="M36" i="11"/>
  <c r="M35" i="11"/>
  <c r="M34" i="11"/>
  <c r="M33" i="11"/>
  <c r="M32" i="11"/>
  <c r="M31" i="11"/>
  <c r="M30" i="11"/>
  <c r="M29" i="11"/>
  <c r="M28" i="11"/>
  <c r="M27" i="11"/>
  <c r="M26" i="11"/>
  <c r="M25" i="11"/>
  <c r="M24" i="11"/>
  <c r="M23" i="11"/>
  <c r="M22" i="11"/>
  <c r="M21" i="11"/>
  <c r="M20" i="11"/>
  <c r="M19" i="11"/>
  <c r="M18" i="11"/>
  <c r="M17" i="11"/>
  <c r="M16" i="11"/>
  <c r="M15" i="11"/>
  <c r="M14" i="11"/>
  <c r="M13" i="11"/>
  <c r="M12" i="11"/>
  <c r="M11" i="11"/>
  <c r="M10" i="11"/>
  <c r="M9" i="11"/>
  <c r="AN446" i="11"/>
  <c r="U446" i="11"/>
  <c r="W446" i="11"/>
  <c r="V446" i="11"/>
  <c r="X446" i="11"/>
  <c r="Q446" i="11"/>
  <c r="R446" i="11"/>
  <c r="Y446" i="11"/>
  <c r="E446" i="11"/>
  <c r="AN445" i="11"/>
  <c r="U445" i="11"/>
  <c r="W445" i="11"/>
  <c r="V445" i="11"/>
  <c r="X445" i="11"/>
  <c r="Q445" i="11"/>
  <c r="R445" i="11"/>
  <c r="Y445" i="11"/>
  <c r="E445" i="11"/>
  <c r="AN444" i="11"/>
  <c r="U444" i="11"/>
  <c r="W444" i="11"/>
  <c r="V444" i="11"/>
  <c r="X444" i="11"/>
  <c r="Q444" i="11"/>
  <c r="R444" i="11"/>
  <c r="Y444" i="11"/>
  <c r="E444" i="11"/>
  <c r="AN443" i="11"/>
  <c r="U443" i="11"/>
  <c r="W443" i="11"/>
  <c r="V443" i="11"/>
  <c r="X443" i="11"/>
  <c r="Q443" i="11"/>
  <c r="R443" i="11"/>
  <c r="Y443" i="11"/>
  <c r="E443" i="11"/>
  <c r="AN442" i="11"/>
  <c r="U442" i="11"/>
  <c r="W442" i="11"/>
  <c r="V442" i="11"/>
  <c r="X442" i="11"/>
  <c r="Q442" i="11"/>
  <c r="R442" i="11"/>
  <c r="Y442" i="11"/>
  <c r="E442" i="11"/>
  <c r="AN441" i="11"/>
  <c r="U441" i="11"/>
  <c r="W441" i="11"/>
  <c r="V441" i="11"/>
  <c r="X441" i="11"/>
  <c r="Q441" i="11"/>
  <c r="R441" i="11"/>
  <c r="Y441" i="11"/>
  <c r="E441" i="11"/>
  <c r="AB441" i="11"/>
  <c r="AA441" i="11"/>
  <c r="AN440" i="11"/>
  <c r="AC440" i="11"/>
  <c r="U440" i="11"/>
  <c r="W440" i="11"/>
  <c r="V440" i="11"/>
  <c r="X440" i="11"/>
  <c r="Q440" i="11"/>
  <c r="R440" i="11"/>
  <c r="Y440" i="11"/>
  <c r="E440" i="11"/>
  <c r="AN439" i="11"/>
  <c r="AC439" i="11"/>
  <c r="U439" i="11"/>
  <c r="W439" i="11"/>
  <c r="V439" i="11"/>
  <c r="X439" i="11"/>
  <c r="Q439" i="11"/>
  <c r="R439" i="11"/>
  <c r="Y439" i="11"/>
  <c r="E439" i="11"/>
  <c r="AN438" i="11"/>
  <c r="AC438" i="11"/>
  <c r="U438" i="11"/>
  <c r="W438" i="11"/>
  <c r="V438" i="11"/>
  <c r="X438" i="11"/>
  <c r="Q438" i="11"/>
  <c r="R438" i="11"/>
  <c r="Y438" i="11"/>
  <c r="E438" i="11"/>
  <c r="AN437" i="11"/>
  <c r="U437" i="11"/>
  <c r="W437" i="11"/>
  <c r="V437" i="11"/>
  <c r="X437" i="11"/>
  <c r="Q437" i="11"/>
  <c r="R437" i="11"/>
  <c r="Y437" i="11"/>
  <c r="AC437" i="11"/>
  <c r="E437" i="11"/>
  <c r="AN436" i="11"/>
  <c r="U436" i="11"/>
  <c r="W436" i="11"/>
  <c r="V436" i="11"/>
  <c r="X436" i="11"/>
  <c r="Q436" i="11"/>
  <c r="R436" i="11"/>
  <c r="Y436" i="11"/>
  <c r="AC436" i="11"/>
  <c r="E436" i="11"/>
  <c r="AN435" i="11"/>
  <c r="U435" i="11"/>
  <c r="W435" i="11"/>
  <c r="V435" i="11"/>
  <c r="X435" i="11"/>
  <c r="Q435" i="11"/>
  <c r="R435" i="11"/>
  <c r="Y435" i="11"/>
  <c r="AC435" i="11"/>
  <c r="E435" i="11"/>
  <c r="AB435" i="11"/>
  <c r="AA435" i="11"/>
  <c r="AN434" i="11"/>
  <c r="U434" i="11"/>
  <c r="W434" i="11"/>
  <c r="V434" i="11"/>
  <c r="X434" i="11"/>
  <c r="Q434" i="11"/>
  <c r="R434" i="11"/>
  <c r="Y434" i="11"/>
  <c r="AC434" i="11"/>
  <c r="E434" i="11"/>
  <c r="AN433" i="11"/>
  <c r="AC433" i="11"/>
  <c r="U433" i="11"/>
  <c r="W433" i="11"/>
  <c r="V433" i="11"/>
  <c r="X433" i="11"/>
  <c r="Q433" i="11"/>
  <c r="R433" i="11"/>
  <c r="Y433" i="11"/>
  <c r="E433" i="11"/>
  <c r="AN432" i="11"/>
  <c r="U432" i="11"/>
  <c r="W432" i="11"/>
  <c r="V432" i="11"/>
  <c r="X432" i="11"/>
  <c r="Q432" i="11"/>
  <c r="R432" i="11"/>
  <c r="Y432" i="11"/>
  <c r="AC432" i="11"/>
  <c r="E432" i="11"/>
  <c r="AN431" i="11"/>
  <c r="U431" i="11"/>
  <c r="W431" i="11"/>
  <c r="V431" i="11"/>
  <c r="X431" i="11"/>
  <c r="Q431" i="11"/>
  <c r="R431" i="11"/>
  <c r="Y431" i="11"/>
  <c r="AC431" i="11"/>
  <c r="E431" i="11"/>
  <c r="AN430" i="11"/>
  <c r="U430" i="11"/>
  <c r="W430" i="11"/>
  <c r="V430" i="11"/>
  <c r="X430" i="11"/>
  <c r="Q430" i="11"/>
  <c r="R430" i="11"/>
  <c r="Y430" i="11"/>
  <c r="AC430" i="11"/>
  <c r="E430" i="11"/>
  <c r="AN429" i="11"/>
  <c r="AC429" i="11"/>
  <c r="E429" i="11"/>
  <c r="AB429" i="11"/>
  <c r="AA429" i="11"/>
  <c r="U429" i="11"/>
  <c r="W429" i="11"/>
  <c r="V429" i="11"/>
  <c r="X429" i="11"/>
  <c r="Q429" i="11"/>
  <c r="R429" i="11"/>
  <c r="Y429" i="11"/>
  <c r="AN428" i="11"/>
  <c r="AC428" i="11"/>
  <c r="U428" i="11"/>
  <c r="W428" i="11"/>
  <c r="V428" i="11"/>
  <c r="X428" i="11"/>
  <c r="Q428" i="11"/>
  <c r="R428" i="11"/>
  <c r="Y428" i="11"/>
  <c r="E428" i="11"/>
  <c r="AN427" i="11"/>
  <c r="U427" i="11"/>
  <c r="W427" i="11"/>
  <c r="V427" i="11"/>
  <c r="X427" i="11"/>
  <c r="Q427" i="11"/>
  <c r="R427" i="11"/>
  <c r="Y427" i="11"/>
  <c r="AC427" i="11"/>
  <c r="E427" i="11"/>
  <c r="AN426" i="11"/>
  <c r="U426" i="11"/>
  <c r="W426" i="11"/>
  <c r="V426" i="11"/>
  <c r="X426" i="11"/>
  <c r="Q426" i="11"/>
  <c r="R426" i="11"/>
  <c r="Y426" i="11"/>
  <c r="AC426" i="11"/>
  <c r="E426" i="11"/>
  <c r="AN425" i="11"/>
  <c r="U425" i="11"/>
  <c r="W425" i="11"/>
  <c r="V425" i="11"/>
  <c r="X425" i="11"/>
  <c r="Q425" i="11"/>
  <c r="R425" i="11"/>
  <c r="Y425" i="11"/>
  <c r="AC425" i="11"/>
  <c r="E425" i="11"/>
  <c r="AN424" i="11"/>
  <c r="U424" i="11"/>
  <c r="W424" i="11"/>
  <c r="V424" i="11"/>
  <c r="X424" i="11"/>
  <c r="Q424" i="11"/>
  <c r="R424" i="11"/>
  <c r="Y424" i="11"/>
  <c r="AC424" i="11"/>
  <c r="E424" i="11"/>
  <c r="AN423" i="11"/>
  <c r="U423" i="11"/>
  <c r="W423" i="11"/>
  <c r="V423" i="11"/>
  <c r="X423" i="11"/>
  <c r="Q423" i="11"/>
  <c r="R423" i="11"/>
  <c r="Y423" i="11"/>
  <c r="AC423" i="11"/>
  <c r="E423" i="11"/>
  <c r="AB423" i="11"/>
  <c r="AA423" i="11"/>
  <c r="AN422" i="11"/>
  <c r="U422" i="11"/>
  <c r="W422" i="11"/>
  <c r="V422" i="11"/>
  <c r="X422" i="11"/>
  <c r="Q422" i="11"/>
  <c r="R422" i="11"/>
  <c r="Y422" i="11"/>
  <c r="AC422" i="11"/>
  <c r="E422" i="11"/>
  <c r="AN421" i="11"/>
  <c r="U421" i="11"/>
  <c r="W421" i="11"/>
  <c r="V421" i="11"/>
  <c r="X421" i="11"/>
  <c r="Q421" i="11"/>
  <c r="R421" i="11"/>
  <c r="Y421" i="11"/>
  <c r="AC421" i="11"/>
  <c r="E421" i="11"/>
  <c r="AN420" i="11"/>
  <c r="U420" i="11"/>
  <c r="W420" i="11"/>
  <c r="V420" i="11"/>
  <c r="X420" i="11"/>
  <c r="Q420" i="11"/>
  <c r="R420" i="11"/>
  <c r="Y420" i="11"/>
  <c r="AC420" i="11"/>
  <c r="E420" i="11"/>
  <c r="AN419" i="11"/>
  <c r="U419" i="11"/>
  <c r="W419" i="11"/>
  <c r="V419" i="11"/>
  <c r="X419" i="11"/>
  <c r="Q419" i="11"/>
  <c r="R419" i="11"/>
  <c r="Y419" i="11"/>
  <c r="AC419" i="11"/>
  <c r="E419" i="11"/>
  <c r="AN418" i="11"/>
  <c r="U418" i="11"/>
  <c r="W418" i="11"/>
  <c r="V418" i="11"/>
  <c r="X418" i="11"/>
  <c r="Q418" i="11"/>
  <c r="R418" i="11"/>
  <c r="Y418" i="11"/>
  <c r="AC418" i="11"/>
  <c r="E418" i="11"/>
  <c r="AN417" i="11"/>
  <c r="U417" i="11"/>
  <c r="W417" i="11"/>
  <c r="V417" i="11"/>
  <c r="X417" i="11"/>
  <c r="Q417" i="11"/>
  <c r="R417" i="11"/>
  <c r="Y417" i="11"/>
  <c r="AC417" i="11"/>
  <c r="E417" i="11"/>
  <c r="AB417" i="11"/>
  <c r="AA417" i="11"/>
  <c r="AN416" i="11"/>
  <c r="AC416" i="11"/>
  <c r="U416" i="11"/>
  <c r="W416" i="11"/>
  <c r="V416" i="11"/>
  <c r="X416" i="11"/>
  <c r="Q416" i="11"/>
  <c r="R416" i="11"/>
  <c r="Y416" i="11"/>
  <c r="E416" i="11"/>
  <c r="AN415" i="11"/>
  <c r="AC415" i="11"/>
  <c r="U415" i="11"/>
  <c r="W415" i="11"/>
  <c r="V415" i="11"/>
  <c r="X415" i="11"/>
  <c r="Q415" i="11"/>
  <c r="R415" i="11"/>
  <c r="Y415" i="11"/>
  <c r="E415" i="11"/>
  <c r="AN414" i="11"/>
  <c r="U414" i="11"/>
  <c r="W414" i="11"/>
  <c r="V414" i="11"/>
  <c r="X414" i="11"/>
  <c r="Q414" i="11"/>
  <c r="R414" i="11"/>
  <c r="Y414" i="11"/>
  <c r="AC414" i="11"/>
  <c r="E414" i="11"/>
  <c r="AN413" i="11"/>
  <c r="U413" i="11"/>
  <c r="W413" i="11"/>
  <c r="V413" i="11"/>
  <c r="X413" i="11"/>
  <c r="Q413" i="11"/>
  <c r="R413" i="11"/>
  <c r="Y413" i="11"/>
  <c r="AC413" i="11"/>
  <c r="E413" i="11"/>
  <c r="AN412" i="11"/>
  <c r="U412" i="11"/>
  <c r="W412" i="11"/>
  <c r="V412" i="11"/>
  <c r="X412" i="11"/>
  <c r="Q412" i="11"/>
  <c r="R412" i="11"/>
  <c r="Y412" i="11"/>
  <c r="AC412" i="11"/>
  <c r="E412" i="11"/>
  <c r="AN411" i="11"/>
  <c r="U411" i="11"/>
  <c r="W411" i="11"/>
  <c r="V411" i="11"/>
  <c r="X411" i="11"/>
  <c r="Q411" i="11"/>
  <c r="R411" i="11"/>
  <c r="Y411" i="11"/>
  <c r="AC411" i="11"/>
  <c r="E411" i="11"/>
  <c r="AB411" i="11"/>
  <c r="AA411" i="11"/>
  <c r="AN410" i="11"/>
  <c r="U410" i="11"/>
  <c r="W410" i="11"/>
  <c r="V410" i="11"/>
  <c r="X410" i="11"/>
  <c r="Q410" i="11"/>
  <c r="R410" i="11"/>
  <c r="Y410" i="11"/>
  <c r="AC410" i="11"/>
  <c r="E410" i="11"/>
  <c r="AN409" i="11"/>
  <c r="U409" i="11"/>
  <c r="W409" i="11"/>
  <c r="V409" i="11"/>
  <c r="X409" i="11"/>
  <c r="Q409" i="11"/>
  <c r="R409" i="11"/>
  <c r="Y409" i="11"/>
  <c r="AC409" i="11"/>
  <c r="E409" i="11"/>
  <c r="AN408" i="11"/>
  <c r="U408" i="11"/>
  <c r="W408" i="11"/>
  <c r="V408" i="11"/>
  <c r="X408" i="11"/>
  <c r="Q408" i="11"/>
  <c r="R408" i="11"/>
  <c r="Y408" i="11"/>
  <c r="AC408" i="11"/>
  <c r="E408" i="11"/>
  <c r="AN407" i="11"/>
  <c r="U407" i="11"/>
  <c r="W407" i="11"/>
  <c r="V407" i="11"/>
  <c r="X407" i="11"/>
  <c r="Q407" i="11"/>
  <c r="R407" i="11"/>
  <c r="Y407" i="11"/>
  <c r="AC407" i="11"/>
  <c r="E407" i="11"/>
  <c r="AN406" i="11"/>
  <c r="U406" i="11"/>
  <c r="W406" i="11"/>
  <c r="V406" i="11"/>
  <c r="X406" i="11"/>
  <c r="Q406" i="11"/>
  <c r="R406" i="11"/>
  <c r="Y406" i="11"/>
  <c r="AC406" i="11"/>
  <c r="E406" i="11"/>
  <c r="AN405" i="11"/>
  <c r="U405" i="11"/>
  <c r="W405" i="11"/>
  <c r="V405" i="11"/>
  <c r="X405" i="11"/>
  <c r="Q405" i="11"/>
  <c r="R405" i="11"/>
  <c r="Y405" i="11"/>
  <c r="AC405" i="11"/>
  <c r="E405" i="11"/>
  <c r="AB405" i="11"/>
  <c r="AA405" i="11"/>
  <c r="AN404" i="11"/>
  <c r="U404" i="11"/>
  <c r="W404" i="11"/>
  <c r="V404" i="11"/>
  <c r="X404" i="11"/>
  <c r="Q404" i="11"/>
  <c r="R404" i="11"/>
  <c r="Y404" i="11"/>
  <c r="AC404" i="11"/>
  <c r="E404" i="11"/>
  <c r="AN403" i="11"/>
  <c r="U403" i="11"/>
  <c r="W403" i="11"/>
  <c r="V403" i="11"/>
  <c r="X403" i="11"/>
  <c r="Q403" i="11"/>
  <c r="R403" i="11"/>
  <c r="Y403" i="11"/>
  <c r="AC403" i="11"/>
  <c r="E403" i="11"/>
  <c r="AN402" i="11"/>
  <c r="U402" i="11"/>
  <c r="W402" i="11"/>
  <c r="V402" i="11"/>
  <c r="X402" i="11"/>
  <c r="Q402" i="11"/>
  <c r="R402" i="11"/>
  <c r="Y402" i="11"/>
  <c r="AC402" i="11"/>
  <c r="E402" i="11"/>
  <c r="AN401" i="11"/>
  <c r="U401" i="11"/>
  <c r="W401" i="11"/>
  <c r="V401" i="11"/>
  <c r="X401" i="11"/>
  <c r="Q401" i="11"/>
  <c r="R401" i="11"/>
  <c r="Y401" i="11"/>
  <c r="AC401" i="11"/>
  <c r="E401" i="11"/>
  <c r="AN400" i="11"/>
  <c r="U400" i="11"/>
  <c r="W400" i="11"/>
  <c r="V400" i="11"/>
  <c r="X400" i="11"/>
  <c r="Q400" i="11"/>
  <c r="R400" i="11"/>
  <c r="Y400" i="11"/>
  <c r="AC400" i="11"/>
  <c r="E400" i="11"/>
  <c r="AN399" i="11"/>
  <c r="U399" i="11"/>
  <c r="W399" i="11"/>
  <c r="V399" i="11"/>
  <c r="X399" i="11"/>
  <c r="Q399" i="11"/>
  <c r="R399" i="11"/>
  <c r="Y399" i="11"/>
  <c r="AC399" i="11"/>
  <c r="E399" i="11"/>
  <c r="AB399" i="11"/>
  <c r="AA399" i="11"/>
  <c r="AN398" i="11"/>
  <c r="AC398" i="11"/>
  <c r="U398" i="11"/>
  <c r="W398" i="11"/>
  <c r="V398" i="11"/>
  <c r="X398" i="11"/>
  <c r="Q398" i="11"/>
  <c r="R398" i="11"/>
  <c r="Y398" i="11"/>
  <c r="E398" i="11"/>
  <c r="AN397" i="11"/>
  <c r="AC397" i="11"/>
  <c r="U397" i="11"/>
  <c r="W397" i="11"/>
  <c r="V397" i="11"/>
  <c r="X397" i="11"/>
  <c r="Q397" i="11"/>
  <c r="R397" i="11"/>
  <c r="Y397" i="11"/>
  <c r="E397" i="11"/>
  <c r="AN396" i="11"/>
  <c r="AC396" i="11"/>
  <c r="U396" i="11"/>
  <c r="W396" i="11"/>
  <c r="V396" i="11"/>
  <c r="X396" i="11"/>
  <c r="Q396" i="11"/>
  <c r="R396" i="11"/>
  <c r="Y396" i="11"/>
  <c r="E396" i="11"/>
  <c r="AN395" i="11"/>
  <c r="U395" i="11"/>
  <c r="W395" i="11"/>
  <c r="V395" i="11"/>
  <c r="X395" i="11"/>
  <c r="Q395" i="11"/>
  <c r="R395" i="11"/>
  <c r="Y395" i="11"/>
  <c r="AC395" i="11"/>
  <c r="E395" i="11"/>
  <c r="AN394" i="11"/>
  <c r="U394" i="11"/>
  <c r="W394" i="11"/>
  <c r="V394" i="11"/>
  <c r="X394" i="11"/>
  <c r="Q394" i="11"/>
  <c r="R394" i="11"/>
  <c r="Y394" i="11"/>
  <c r="AC394" i="11"/>
  <c r="E394" i="11"/>
  <c r="AN393" i="11"/>
  <c r="U393" i="11"/>
  <c r="W393" i="11"/>
  <c r="V393" i="11"/>
  <c r="X393" i="11"/>
  <c r="Q393" i="11"/>
  <c r="R393" i="11"/>
  <c r="Y393" i="11"/>
  <c r="AC393" i="11"/>
  <c r="E393" i="11"/>
  <c r="AB393" i="11"/>
  <c r="AA393" i="11"/>
  <c r="AN392" i="11"/>
  <c r="AC392" i="11"/>
  <c r="U392" i="11"/>
  <c r="W392" i="11"/>
  <c r="V392" i="11"/>
  <c r="X392" i="11"/>
  <c r="Q392" i="11"/>
  <c r="R392" i="11"/>
  <c r="Y392" i="11"/>
  <c r="E392" i="11"/>
  <c r="AN391" i="11"/>
  <c r="AC391" i="11"/>
  <c r="U391" i="11"/>
  <c r="W391" i="11"/>
  <c r="V391" i="11"/>
  <c r="X391" i="11"/>
  <c r="Q391" i="11"/>
  <c r="R391" i="11"/>
  <c r="Y391" i="11"/>
  <c r="E391" i="11"/>
  <c r="AN390" i="11"/>
  <c r="U390" i="11"/>
  <c r="W390" i="11"/>
  <c r="V390" i="11"/>
  <c r="X390" i="11"/>
  <c r="Q390" i="11"/>
  <c r="R390" i="11"/>
  <c r="Y390" i="11"/>
  <c r="AC390" i="11"/>
  <c r="E390" i="11"/>
  <c r="AN389" i="11"/>
  <c r="U389" i="11"/>
  <c r="W389" i="11"/>
  <c r="V389" i="11"/>
  <c r="X389" i="11"/>
  <c r="Q389" i="11"/>
  <c r="R389" i="11"/>
  <c r="Y389" i="11"/>
  <c r="AC389" i="11"/>
  <c r="E389" i="11"/>
  <c r="AN388" i="11"/>
  <c r="U388" i="11"/>
  <c r="W388" i="11"/>
  <c r="V388" i="11"/>
  <c r="X388" i="11"/>
  <c r="Q388" i="11"/>
  <c r="R388" i="11"/>
  <c r="Y388" i="11"/>
  <c r="AC388" i="11"/>
  <c r="E388" i="11"/>
  <c r="AN387" i="11"/>
  <c r="U387" i="11"/>
  <c r="W387" i="11"/>
  <c r="V387" i="11"/>
  <c r="X387" i="11"/>
  <c r="Q387" i="11"/>
  <c r="R387" i="11"/>
  <c r="Y387" i="11"/>
  <c r="AC387" i="11"/>
  <c r="E387" i="11"/>
  <c r="AB387" i="11"/>
  <c r="AA387" i="11"/>
  <c r="AN386" i="11"/>
  <c r="U386" i="11"/>
  <c r="W386" i="11"/>
  <c r="V386" i="11"/>
  <c r="X386" i="11"/>
  <c r="Q386" i="11"/>
  <c r="R386" i="11"/>
  <c r="Y386" i="11"/>
  <c r="AC386" i="11"/>
  <c r="E386" i="11"/>
  <c r="AN385" i="11"/>
  <c r="U385" i="11"/>
  <c r="W385" i="11"/>
  <c r="V385" i="11"/>
  <c r="X385" i="11"/>
  <c r="Q385" i="11"/>
  <c r="R385" i="11"/>
  <c r="Y385" i="11"/>
  <c r="AC385" i="11"/>
  <c r="E385" i="11"/>
  <c r="AN384" i="11"/>
  <c r="U384" i="11"/>
  <c r="W384" i="11"/>
  <c r="V384" i="11"/>
  <c r="X384" i="11"/>
  <c r="Q384" i="11"/>
  <c r="R384" i="11"/>
  <c r="Y384" i="11"/>
  <c r="AC384" i="11"/>
  <c r="E384" i="11"/>
  <c r="AN383" i="11"/>
  <c r="U383" i="11"/>
  <c r="W383" i="11"/>
  <c r="V383" i="11"/>
  <c r="X383" i="11"/>
  <c r="Q383" i="11"/>
  <c r="R383" i="11"/>
  <c r="Y383" i="11"/>
  <c r="AC383" i="11"/>
  <c r="E383" i="11"/>
  <c r="AN382" i="11"/>
  <c r="U382" i="11"/>
  <c r="W382" i="11"/>
  <c r="V382" i="11"/>
  <c r="X382" i="11"/>
  <c r="Q382" i="11"/>
  <c r="R382" i="11"/>
  <c r="Y382" i="11"/>
  <c r="AC382" i="11"/>
  <c r="E382" i="11"/>
  <c r="AN381" i="11"/>
  <c r="U381" i="11"/>
  <c r="W381" i="11"/>
  <c r="V381" i="11"/>
  <c r="X381" i="11"/>
  <c r="Q381" i="11"/>
  <c r="R381" i="11"/>
  <c r="Y381" i="11"/>
  <c r="AC381" i="11"/>
  <c r="E381" i="11"/>
  <c r="AB381" i="11"/>
  <c r="AA381" i="11"/>
  <c r="AN380" i="11"/>
  <c r="AC380" i="11"/>
  <c r="U380" i="11"/>
  <c r="W380" i="11"/>
  <c r="V380" i="11"/>
  <c r="X380" i="11"/>
  <c r="Q380" i="11"/>
  <c r="R380" i="11"/>
  <c r="Y380" i="11"/>
  <c r="E380" i="11"/>
  <c r="AN379" i="11"/>
  <c r="AC379" i="11"/>
  <c r="U379" i="11"/>
  <c r="W379" i="11"/>
  <c r="V379" i="11"/>
  <c r="X379" i="11"/>
  <c r="Q379" i="11"/>
  <c r="R379" i="11"/>
  <c r="Y379" i="11"/>
  <c r="E379" i="11"/>
  <c r="AN378" i="11"/>
  <c r="AC378" i="11"/>
  <c r="U378" i="11"/>
  <c r="W378" i="11"/>
  <c r="V378" i="11"/>
  <c r="X378" i="11"/>
  <c r="Q378" i="11"/>
  <c r="R378" i="11"/>
  <c r="Y378" i="11"/>
  <c r="E378" i="11"/>
  <c r="AN377" i="11"/>
  <c r="U377" i="11"/>
  <c r="W377" i="11"/>
  <c r="V377" i="11"/>
  <c r="X377" i="11"/>
  <c r="Q377" i="11"/>
  <c r="R377" i="11"/>
  <c r="Y377" i="11"/>
  <c r="AC377" i="11"/>
  <c r="E377" i="11"/>
  <c r="AN376" i="11"/>
  <c r="U376" i="11"/>
  <c r="W376" i="11"/>
  <c r="V376" i="11"/>
  <c r="X376" i="11"/>
  <c r="Q376" i="11"/>
  <c r="R376" i="11"/>
  <c r="Y376" i="11"/>
  <c r="AC376" i="11"/>
  <c r="E376" i="11"/>
  <c r="AN375" i="11"/>
  <c r="U375" i="11"/>
  <c r="W375" i="11"/>
  <c r="V375" i="11"/>
  <c r="X375" i="11"/>
  <c r="Q375" i="11"/>
  <c r="R375" i="11"/>
  <c r="Y375" i="11"/>
  <c r="AC375" i="11"/>
  <c r="E375" i="11"/>
  <c r="AB375" i="11"/>
  <c r="AA375" i="11"/>
  <c r="AN374" i="11"/>
  <c r="U374" i="11"/>
  <c r="W374" i="11"/>
  <c r="V374" i="11"/>
  <c r="X374" i="11"/>
  <c r="Q374" i="11"/>
  <c r="R374" i="11"/>
  <c r="Y374" i="11"/>
  <c r="E374" i="11"/>
  <c r="AN373" i="11"/>
  <c r="U373" i="11"/>
  <c r="W373" i="11"/>
  <c r="V373" i="11"/>
  <c r="X373" i="11"/>
  <c r="Q373" i="11"/>
  <c r="R373" i="11"/>
  <c r="Y373" i="11"/>
  <c r="E373" i="11"/>
  <c r="AN372" i="11"/>
  <c r="U372" i="11"/>
  <c r="W372" i="11"/>
  <c r="V372" i="11"/>
  <c r="X372" i="11"/>
  <c r="Q372" i="11"/>
  <c r="R372" i="11"/>
  <c r="Y372" i="11"/>
  <c r="E372" i="11"/>
  <c r="AN371" i="11"/>
  <c r="U371" i="11"/>
  <c r="W371" i="11"/>
  <c r="V371" i="11"/>
  <c r="X371" i="11"/>
  <c r="Q371" i="11"/>
  <c r="R371" i="11"/>
  <c r="Y371" i="11"/>
  <c r="E371" i="11"/>
  <c r="AN370" i="11"/>
  <c r="U370" i="11"/>
  <c r="W370" i="11"/>
  <c r="V370" i="11"/>
  <c r="X370" i="11"/>
  <c r="Q370" i="11"/>
  <c r="R370" i="11"/>
  <c r="Y370" i="11"/>
  <c r="E370" i="11"/>
  <c r="AN369" i="11"/>
  <c r="U369" i="11"/>
  <c r="W369" i="11"/>
  <c r="V369" i="11"/>
  <c r="X369" i="11"/>
  <c r="Q369" i="11"/>
  <c r="R369" i="11"/>
  <c r="Y369" i="11"/>
  <c r="E369" i="11"/>
  <c r="AB369" i="11"/>
  <c r="AA369" i="11"/>
  <c r="U452" i="11"/>
  <c r="W452" i="11"/>
  <c r="V452" i="11"/>
  <c r="X452" i="11"/>
  <c r="Q452" i="11"/>
  <c r="R452" i="11"/>
  <c r="Y452" i="11"/>
  <c r="U451" i="11"/>
  <c r="W451" i="11"/>
  <c r="V451" i="11"/>
  <c r="X451" i="11"/>
  <c r="Q451" i="11"/>
  <c r="R451" i="11"/>
  <c r="Y451" i="11"/>
  <c r="U450" i="11"/>
  <c r="W450" i="11"/>
  <c r="V450" i="11"/>
  <c r="X450" i="11"/>
  <c r="Q450" i="11"/>
  <c r="R450" i="11"/>
  <c r="Y450" i="11"/>
  <c r="U449" i="11"/>
  <c r="W449" i="11"/>
  <c r="V449" i="11"/>
  <c r="X449" i="11"/>
  <c r="Q449" i="11"/>
  <c r="R449" i="11"/>
  <c r="Y449" i="11"/>
  <c r="U448" i="11"/>
  <c r="W448" i="11"/>
  <c r="V448" i="11"/>
  <c r="X448" i="11"/>
  <c r="Q448" i="11"/>
  <c r="R448" i="11"/>
  <c r="Y448" i="11"/>
  <c r="U447" i="11"/>
  <c r="W447" i="11"/>
  <c r="V447" i="11"/>
  <c r="X447" i="11"/>
  <c r="Q447" i="11"/>
  <c r="R447" i="11"/>
  <c r="Y447" i="11"/>
  <c r="U368" i="11"/>
  <c r="W368" i="11"/>
  <c r="V368" i="11"/>
  <c r="X368" i="11"/>
  <c r="Q368" i="11"/>
  <c r="R368" i="11"/>
  <c r="Y368" i="11"/>
  <c r="U367" i="11"/>
  <c r="W367" i="11"/>
  <c r="V367" i="11"/>
  <c r="X367" i="11"/>
  <c r="Q367" i="11"/>
  <c r="R367" i="11"/>
  <c r="Y367" i="11"/>
  <c r="U366" i="11"/>
  <c r="W366" i="11"/>
  <c r="V366" i="11"/>
  <c r="X366" i="11"/>
  <c r="Q366" i="11"/>
  <c r="R366" i="11"/>
  <c r="Y366" i="11"/>
  <c r="U365" i="11"/>
  <c r="W365" i="11"/>
  <c r="V365" i="11"/>
  <c r="X365" i="11"/>
  <c r="Q365" i="11"/>
  <c r="R365" i="11"/>
  <c r="Y365" i="11"/>
  <c r="U364" i="11"/>
  <c r="W364" i="11"/>
  <c r="V364" i="11"/>
  <c r="X364" i="11"/>
  <c r="Q364" i="11"/>
  <c r="R364" i="11"/>
  <c r="Y364" i="11"/>
  <c r="U363" i="11"/>
  <c r="W363" i="11"/>
  <c r="V363" i="11"/>
  <c r="X363" i="11"/>
  <c r="Q363" i="11"/>
  <c r="R363" i="11"/>
  <c r="Y363" i="11"/>
  <c r="U362" i="11"/>
  <c r="W362" i="11"/>
  <c r="V362" i="11"/>
  <c r="X362" i="11"/>
  <c r="Q362" i="11"/>
  <c r="R362" i="11"/>
  <c r="Y362" i="11"/>
  <c r="U361" i="11"/>
  <c r="W361" i="11"/>
  <c r="V361" i="11"/>
  <c r="X361" i="11"/>
  <c r="Q361" i="11"/>
  <c r="R361" i="11"/>
  <c r="Y361" i="11"/>
  <c r="U360" i="11"/>
  <c r="W360" i="11"/>
  <c r="V360" i="11"/>
  <c r="X360" i="11"/>
  <c r="Q360" i="11"/>
  <c r="R360" i="11"/>
  <c r="Y360" i="11"/>
  <c r="U359" i="11"/>
  <c r="W359" i="11"/>
  <c r="V359" i="11"/>
  <c r="X359" i="11"/>
  <c r="Q359" i="11"/>
  <c r="R359" i="11"/>
  <c r="Y359" i="11"/>
  <c r="U358" i="11"/>
  <c r="W358" i="11"/>
  <c r="V358" i="11"/>
  <c r="X358" i="11"/>
  <c r="Q358" i="11"/>
  <c r="R358" i="11"/>
  <c r="Y358" i="11"/>
  <c r="U357" i="11"/>
  <c r="W357" i="11"/>
  <c r="V357" i="11"/>
  <c r="X357" i="11"/>
  <c r="Q357" i="11"/>
  <c r="R357" i="11"/>
  <c r="Y357" i="11"/>
  <c r="U356" i="11"/>
  <c r="W356" i="11"/>
  <c r="V356" i="11"/>
  <c r="X356" i="11"/>
  <c r="Q356" i="11"/>
  <c r="R356" i="11"/>
  <c r="Y356" i="11"/>
  <c r="U355" i="11"/>
  <c r="W355" i="11"/>
  <c r="V355" i="11"/>
  <c r="X355" i="11"/>
  <c r="Q355" i="11"/>
  <c r="R355" i="11"/>
  <c r="Y355" i="11"/>
  <c r="U354" i="11"/>
  <c r="W354" i="11"/>
  <c r="V354" i="11"/>
  <c r="X354" i="11"/>
  <c r="Q354" i="11"/>
  <c r="R354" i="11"/>
  <c r="Y354" i="11"/>
  <c r="U353" i="11"/>
  <c r="W353" i="11"/>
  <c r="V353" i="11"/>
  <c r="X353" i="11"/>
  <c r="Q353" i="11"/>
  <c r="R353" i="11"/>
  <c r="Y353" i="11"/>
  <c r="U352" i="11"/>
  <c r="W352" i="11"/>
  <c r="V352" i="11"/>
  <c r="X352" i="11"/>
  <c r="Q352" i="11"/>
  <c r="R352" i="11"/>
  <c r="Y352" i="11"/>
  <c r="U351" i="11"/>
  <c r="W351" i="11"/>
  <c r="V351" i="11"/>
  <c r="X351" i="11"/>
  <c r="Q351" i="11"/>
  <c r="R351" i="11"/>
  <c r="Y351" i="11"/>
  <c r="U350" i="11"/>
  <c r="W350" i="11"/>
  <c r="V350" i="11"/>
  <c r="X350" i="11"/>
  <c r="Q350" i="11"/>
  <c r="R350" i="11"/>
  <c r="Y350" i="11"/>
  <c r="U349" i="11"/>
  <c r="W349" i="11"/>
  <c r="V349" i="11"/>
  <c r="X349" i="11"/>
  <c r="Q349" i="11"/>
  <c r="R349" i="11"/>
  <c r="Y349" i="11"/>
  <c r="U348" i="11"/>
  <c r="W348" i="11"/>
  <c r="V348" i="11"/>
  <c r="X348" i="11"/>
  <c r="Q348" i="11"/>
  <c r="R348" i="11"/>
  <c r="Y348" i="11"/>
  <c r="U347" i="11"/>
  <c r="W347" i="11"/>
  <c r="V347" i="11"/>
  <c r="X347" i="11"/>
  <c r="Q347" i="11"/>
  <c r="R347" i="11"/>
  <c r="Y347" i="11"/>
  <c r="U346" i="11"/>
  <c r="W346" i="11"/>
  <c r="V346" i="11"/>
  <c r="X346" i="11"/>
  <c r="Q346" i="11"/>
  <c r="R346" i="11"/>
  <c r="Y346" i="11"/>
  <c r="U345" i="11"/>
  <c r="W345" i="11"/>
  <c r="V345" i="11"/>
  <c r="X345" i="11"/>
  <c r="Q345" i="11"/>
  <c r="R345" i="11"/>
  <c r="Y345" i="11"/>
  <c r="U344" i="11"/>
  <c r="W344" i="11"/>
  <c r="V344" i="11"/>
  <c r="X344" i="11"/>
  <c r="Q344" i="11"/>
  <c r="R344" i="11"/>
  <c r="Y344" i="11"/>
  <c r="U343" i="11"/>
  <c r="W343" i="11"/>
  <c r="V343" i="11"/>
  <c r="X343" i="11"/>
  <c r="Q343" i="11"/>
  <c r="R343" i="11"/>
  <c r="Y343" i="11"/>
  <c r="U342" i="11"/>
  <c r="W342" i="11"/>
  <c r="V342" i="11"/>
  <c r="X342" i="11"/>
  <c r="Q342" i="11"/>
  <c r="R342" i="11"/>
  <c r="Y342" i="11"/>
  <c r="U341" i="11"/>
  <c r="W341" i="11"/>
  <c r="V341" i="11"/>
  <c r="X341" i="11"/>
  <c r="Q341" i="11"/>
  <c r="R341" i="11"/>
  <c r="Y341" i="11"/>
  <c r="U340" i="11"/>
  <c r="W340" i="11"/>
  <c r="V340" i="11"/>
  <c r="X340" i="11"/>
  <c r="Q340" i="11"/>
  <c r="R340" i="11"/>
  <c r="Y340" i="11"/>
  <c r="U339" i="11"/>
  <c r="W339" i="11"/>
  <c r="V339" i="11"/>
  <c r="X339" i="11"/>
  <c r="Q339" i="11"/>
  <c r="R339" i="11"/>
  <c r="Y339" i="11"/>
  <c r="U338" i="11"/>
  <c r="W338" i="11"/>
  <c r="V338" i="11"/>
  <c r="X338" i="11"/>
  <c r="Q338" i="11"/>
  <c r="R338" i="11"/>
  <c r="Y338" i="11"/>
  <c r="U337" i="11"/>
  <c r="W337" i="11"/>
  <c r="V337" i="11"/>
  <c r="X337" i="11"/>
  <c r="Q337" i="11"/>
  <c r="R337" i="11"/>
  <c r="Y337" i="11"/>
  <c r="U336" i="11"/>
  <c r="W336" i="11"/>
  <c r="V336" i="11"/>
  <c r="X336" i="11"/>
  <c r="Q336" i="11"/>
  <c r="R336" i="11"/>
  <c r="Y336" i="11"/>
  <c r="U335" i="11"/>
  <c r="W335" i="11"/>
  <c r="V335" i="11"/>
  <c r="X335" i="11"/>
  <c r="Q335" i="11"/>
  <c r="R335" i="11"/>
  <c r="Y335" i="11"/>
  <c r="U334" i="11"/>
  <c r="W334" i="11"/>
  <c r="V334" i="11"/>
  <c r="X334" i="11"/>
  <c r="Q334" i="11"/>
  <c r="R334" i="11"/>
  <c r="Y334" i="11"/>
  <c r="U333" i="11"/>
  <c r="W333" i="11"/>
  <c r="V333" i="11"/>
  <c r="X333" i="11"/>
  <c r="Q333" i="11"/>
  <c r="R333" i="11"/>
  <c r="Y333" i="11"/>
  <c r="U332" i="11"/>
  <c r="W332" i="11"/>
  <c r="V332" i="11"/>
  <c r="X332" i="11"/>
  <c r="Q332" i="11"/>
  <c r="R332" i="11"/>
  <c r="Y332" i="11"/>
  <c r="U331" i="11"/>
  <c r="W331" i="11"/>
  <c r="V331" i="11"/>
  <c r="X331" i="11"/>
  <c r="Q331" i="11"/>
  <c r="R331" i="11"/>
  <c r="Y331" i="11"/>
  <c r="U330" i="11"/>
  <c r="W330" i="11"/>
  <c r="V330" i="11"/>
  <c r="X330" i="11"/>
  <c r="Q330" i="11"/>
  <c r="R330" i="11"/>
  <c r="Y330" i="11"/>
  <c r="U329" i="11"/>
  <c r="W329" i="11"/>
  <c r="V329" i="11"/>
  <c r="X329" i="11"/>
  <c r="Q329" i="11"/>
  <c r="R329" i="11"/>
  <c r="Y329" i="11"/>
  <c r="U328" i="11"/>
  <c r="W328" i="11"/>
  <c r="V328" i="11"/>
  <c r="X328" i="11"/>
  <c r="Q328" i="11"/>
  <c r="R328" i="11"/>
  <c r="Y328" i="11"/>
  <c r="U327" i="11"/>
  <c r="W327" i="11"/>
  <c r="V327" i="11"/>
  <c r="X327" i="11"/>
  <c r="Q327" i="11"/>
  <c r="R327" i="11"/>
  <c r="Y327" i="11"/>
  <c r="U326" i="11"/>
  <c r="V326" i="11"/>
  <c r="U325" i="11"/>
  <c r="V325" i="11"/>
  <c r="U320" i="11"/>
  <c r="V320" i="11"/>
  <c r="U319" i="11"/>
  <c r="V319" i="11"/>
  <c r="U318" i="11"/>
  <c r="V318" i="11"/>
  <c r="U317" i="11"/>
  <c r="V317" i="11"/>
  <c r="U316" i="11"/>
  <c r="V316" i="11"/>
  <c r="U315" i="11"/>
  <c r="V315" i="11"/>
  <c r="U314" i="11"/>
  <c r="V314" i="11"/>
  <c r="U313" i="11"/>
  <c r="V313" i="11"/>
  <c r="U312" i="11"/>
  <c r="V312" i="11"/>
  <c r="U311" i="11"/>
  <c r="V311" i="11"/>
  <c r="U310" i="11"/>
  <c r="V310" i="11"/>
  <c r="U309" i="11"/>
  <c r="V309" i="11"/>
  <c r="U308" i="11"/>
  <c r="V308" i="11"/>
  <c r="U307" i="11"/>
  <c r="V307" i="11"/>
  <c r="U302" i="11"/>
  <c r="V302" i="11"/>
  <c r="U301" i="11"/>
  <c r="V301" i="11"/>
  <c r="U300" i="11"/>
  <c r="V300" i="11"/>
  <c r="U299" i="11"/>
  <c r="V299" i="11"/>
  <c r="U298" i="11"/>
  <c r="V298" i="11"/>
  <c r="U297" i="11"/>
  <c r="V297" i="11"/>
  <c r="U296" i="11"/>
  <c r="V296" i="11"/>
  <c r="U295" i="11"/>
  <c r="V295" i="11"/>
  <c r="U294" i="11"/>
  <c r="V294" i="11"/>
  <c r="U292" i="11"/>
  <c r="V292" i="11"/>
  <c r="U291" i="11"/>
  <c r="V291" i="11"/>
  <c r="U290" i="11"/>
  <c r="V290" i="11"/>
  <c r="U289" i="11"/>
  <c r="V289" i="11"/>
  <c r="U288" i="11"/>
  <c r="V288" i="11"/>
  <c r="U287" i="11"/>
  <c r="V287" i="11"/>
  <c r="U286" i="11"/>
  <c r="V286" i="11"/>
  <c r="U285" i="11"/>
  <c r="V285" i="11"/>
  <c r="U284" i="11"/>
  <c r="V284" i="11"/>
  <c r="U283" i="11"/>
  <c r="V283" i="11"/>
  <c r="U282" i="11"/>
  <c r="V282" i="11"/>
  <c r="U281" i="11"/>
  <c r="V281" i="11"/>
  <c r="U280" i="11"/>
  <c r="V280" i="11"/>
  <c r="U279" i="11"/>
  <c r="V279" i="11"/>
  <c r="U278" i="11"/>
  <c r="V278" i="11"/>
  <c r="U277" i="11"/>
  <c r="V277" i="11"/>
  <c r="U276" i="11"/>
  <c r="V276" i="11"/>
  <c r="U275" i="11"/>
  <c r="V275" i="11"/>
  <c r="U274" i="11"/>
  <c r="V274" i="11"/>
  <c r="U273" i="11"/>
  <c r="V273" i="11"/>
  <c r="U272" i="11"/>
  <c r="V272" i="11"/>
  <c r="U271" i="11"/>
  <c r="V271" i="11"/>
  <c r="U266" i="11"/>
  <c r="V266" i="11"/>
  <c r="U265" i="11"/>
  <c r="V265" i="11"/>
  <c r="U264" i="11"/>
  <c r="V264" i="11"/>
  <c r="U263" i="11"/>
  <c r="V263" i="11"/>
  <c r="U262" i="11"/>
  <c r="V262" i="11"/>
  <c r="U260" i="11"/>
  <c r="V260" i="11"/>
  <c r="U259" i="11"/>
  <c r="V259" i="11"/>
  <c r="U258" i="11"/>
  <c r="V258" i="11"/>
  <c r="U257" i="11"/>
  <c r="V257" i="11"/>
  <c r="U256" i="11"/>
  <c r="V256" i="11"/>
  <c r="U255" i="11"/>
  <c r="V255" i="11"/>
  <c r="U254" i="11"/>
  <c r="V254" i="11"/>
  <c r="U253" i="11"/>
  <c r="V253" i="11"/>
  <c r="U252" i="11"/>
  <c r="V252" i="11"/>
  <c r="U251" i="11"/>
  <c r="V251" i="11"/>
  <c r="U250" i="11"/>
  <c r="V250" i="11"/>
  <c r="U249" i="11"/>
  <c r="V249" i="11"/>
  <c r="U248" i="11"/>
  <c r="V248" i="11"/>
  <c r="U245" i="11"/>
  <c r="V245" i="11"/>
  <c r="U244" i="11"/>
  <c r="V244" i="11"/>
  <c r="U243" i="11"/>
  <c r="V243" i="11"/>
  <c r="U242" i="11"/>
  <c r="V242" i="11"/>
  <c r="U241" i="11"/>
  <c r="V241" i="11"/>
  <c r="U240" i="11"/>
  <c r="V240" i="11"/>
  <c r="U239" i="11"/>
  <c r="V239" i="11"/>
  <c r="U238" i="11"/>
  <c r="V238" i="11"/>
  <c r="U237" i="11"/>
  <c r="W237" i="11"/>
  <c r="V237" i="11"/>
  <c r="X237" i="11"/>
  <c r="Q237" i="11"/>
  <c r="R237" i="11"/>
  <c r="U236" i="11"/>
  <c r="V236" i="11"/>
  <c r="U235" i="11"/>
  <c r="V235" i="11"/>
  <c r="U234" i="11"/>
  <c r="V234" i="11"/>
  <c r="U233" i="11"/>
  <c r="V233" i="11"/>
  <c r="U232" i="11"/>
  <c r="V232" i="11"/>
  <c r="U231" i="11"/>
  <c r="V231" i="11"/>
  <c r="U230" i="11"/>
  <c r="V230" i="11"/>
  <c r="U229" i="11"/>
  <c r="V229" i="11"/>
  <c r="U228" i="11"/>
  <c r="V228" i="11"/>
  <c r="U227" i="11"/>
  <c r="V227" i="11"/>
  <c r="U226" i="11"/>
  <c r="V226" i="11"/>
  <c r="U225" i="11"/>
  <c r="V225" i="11"/>
  <c r="U224" i="11"/>
  <c r="V224" i="11"/>
  <c r="U223" i="11"/>
  <c r="V223" i="11"/>
  <c r="U222" i="11"/>
  <c r="V222" i="11"/>
  <c r="U221" i="11"/>
  <c r="V221" i="11"/>
  <c r="U220" i="11"/>
  <c r="V220" i="11"/>
  <c r="U219" i="11"/>
  <c r="V219" i="11"/>
  <c r="U218" i="11"/>
  <c r="V218" i="11"/>
  <c r="U217" i="11"/>
  <c r="V217" i="11"/>
  <c r="U216" i="11"/>
  <c r="V216" i="11"/>
  <c r="U212" i="11"/>
  <c r="V212" i="11"/>
  <c r="U211" i="11"/>
  <c r="V211" i="11"/>
  <c r="U210" i="11"/>
  <c r="V210" i="11"/>
  <c r="U209" i="11"/>
  <c r="V209" i="11"/>
  <c r="U208" i="11"/>
  <c r="V208" i="11"/>
  <c r="U207" i="11"/>
  <c r="V207" i="11"/>
  <c r="U206" i="11"/>
  <c r="V206" i="11"/>
  <c r="U205" i="11"/>
  <c r="V205" i="11"/>
  <c r="U204" i="11"/>
  <c r="V204" i="11"/>
  <c r="U200" i="11"/>
  <c r="V200" i="11"/>
  <c r="U199" i="11"/>
  <c r="W199" i="11"/>
  <c r="V199" i="11"/>
  <c r="X199" i="11"/>
  <c r="Q199" i="11"/>
  <c r="R199" i="11"/>
  <c r="U198" i="11"/>
  <c r="W198" i="11"/>
  <c r="V198" i="11"/>
  <c r="X198" i="11"/>
  <c r="Q198" i="11"/>
  <c r="R198" i="11"/>
  <c r="U197" i="11"/>
  <c r="W197" i="11"/>
  <c r="V197" i="11"/>
  <c r="X197" i="11"/>
  <c r="Q197" i="11"/>
  <c r="R197" i="11"/>
  <c r="U196" i="11"/>
  <c r="W196" i="11"/>
  <c r="V196" i="11"/>
  <c r="X196" i="11"/>
  <c r="Q196" i="11"/>
  <c r="R196" i="11"/>
  <c r="U195" i="11"/>
  <c r="W195" i="11"/>
  <c r="V195" i="11"/>
  <c r="X195" i="11"/>
  <c r="Q195" i="11"/>
  <c r="R195" i="11"/>
  <c r="U194" i="11"/>
  <c r="V194" i="11"/>
  <c r="U193" i="11"/>
  <c r="V193" i="11"/>
  <c r="U192" i="11"/>
  <c r="V192" i="11"/>
  <c r="U191" i="11"/>
  <c r="V191" i="11"/>
  <c r="U182" i="11"/>
  <c r="V182" i="11"/>
  <c r="U181" i="11"/>
  <c r="V181" i="11"/>
  <c r="U180" i="11"/>
  <c r="V180" i="11"/>
  <c r="U179" i="11"/>
  <c r="V179" i="11"/>
  <c r="U178" i="11"/>
  <c r="V178" i="11"/>
  <c r="U177" i="11"/>
  <c r="V177" i="11"/>
  <c r="U176" i="11"/>
  <c r="V176" i="11"/>
  <c r="U175" i="11"/>
  <c r="V175" i="11"/>
  <c r="U174" i="11"/>
  <c r="V174" i="11"/>
  <c r="U173" i="11"/>
  <c r="V173" i="11"/>
  <c r="U170" i="11"/>
  <c r="V170" i="11"/>
  <c r="U169" i="11"/>
  <c r="V169" i="11"/>
  <c r="U166" i="11"/>
  <c r="V166" i="11"/>
  <c r="U165" i="11"/>
  <c r="V165" i="11"/>
  <c r="U164" i="11"/>
  <c r="W164" i="11"/>
  <c r="V164" i="11"/>
  <c r="X164" i="11"/>
  <c r="Q164" i="11"/>
  <c r="R164" i="11"/>
  <c r="Y164" i="11"/>
  <c r="U163" i="11"/>
  <c r="W163" i="11"/>
  <c r="V163" i="11"/>
  <c r="X163" i="11"/>
  <c r="Q163" i="11"/>
  <c r="R163" i="11"/>
  <c r="Y163" i="11"/>
  <c r="U162" i="11"/>
  <c r="V162" i="11"/>
  <c r="Q162" i="11"/>
  <c r="R162" i="11"/>
  <c r="U161" i="11"/>
  <c r="V161" i="11"/>
  <c r="Q161" i="11"/>
  <c r="R161" i="11"/>
  <c r="Q160" i="11"/>
  <c r="R160" i="11"/>
  <c r="U159" i="11"/>
  <c r="V159" i="11"/>
  <c r="Q159" i="11"/>
  <c r="R159" i="11"/>
  <c r="U158" i="11"/>
  <c r="V158" i="11"/>
  <c r="U157" i="11"/>
  <c r="V157" i="11"/>
  <c r="U156" i="11"/>
  <c r="V156" i="11"/>
  <c r="U155" i="11"/>
  <c r="V155" i="11"/>
  <c r="U154" i="11"/>
  <c r="V154" i="11"/>
  <c r="U153" i="11"/>
  <c r="V153" i="11"/>
  <c r="U152" i="11"/>
  <c r="W152" i="11"/>
  <c r="V152" i="11"/>
  <c r="X152" i="11"/>
  <c r="Q152" i="11"/>
  <c r="R152" i="11"/>
  <c r="Y152" i="11"/>
  <c r="U151" i="11"/>
  <c r="W151" i="11"/>
  <c r="V151" i="11"/>
  <c r="X151" i="11"/>
  <c r="Q151" i="11"/>
  <c r="R151" i="11"/>
  <c r="Y151" i="11"/>
  <c r="U150" i="11"/>
  <c r="V150" i="11"/>
  <c r="U149" i="11"/>
  <c r="V149" i="11"/>
  <c r="U143" i="11"/>
  <c r="V143" i="11"/>
  <c r="U141" i="11"/>
  <c r="V141" i="11"/>
  <c r="U140" i="11"/>
  <c r="W140" i="11"/>
  <c r="V140" i="11"/>
  <c r="X140" i="11"/>
  <c r="Q140" i="11"/>
  <c r="R140" i="11"/>
  <c r="Y140" i="11"/>
  <c r="U139" i="11"/>
  <c r="W139" i="11"/>
  <c r="V139" i="11"/>
  <c r="X139" i="11"/>
  <c r="Q139" i="11"/>
  <c r="R139" i="11"/>
  <c r="Y139" i="11"/>
  <c r="U138" i="11"/>
  <c r="V138" i="11"/>
  <c r="U137" i="11"/>
  <c r="V137" i="11"/>
  <c r="U136" i="11"/>
  <c r="V136" i="11"/>
  <c r="U135" i="11"/>
  <c r="V135" i="11"/>
  <c r="U134" i="11"/>
  <c r="W134" i="11"/>
  <c r="V134" i="11"/>
  <c r="X134" i="11"/>
  <c r="Q134" i="11"/>
  <c r="R134" i="11"/>
  <c r="Y134" i="11"/>
  <c r="U133" i="11"/>
  <c r="W133" i="11"/>
  <c r="V133" i="11"/>
  <c r="X133" i="11"/>
  <c r="Q133" i="11"/>
  <c r="R133" i="11"/>
  <c r="Y133" i="11"/>
  <c r="U132" i="11"/>
  <c r="V132" i="11"/>
  <c r="U131" i="11"/>
  <c r="V131" i="11"/>
  <c r="U130" i="11"/>
  <c r="V130" i="11"/>
  <c r="U129" i="11"/>
  <c r="V129" i="11"/>
  <c r="U128" i="11"/>
  <c r="W128" i="11"/>
  <c r="V128" i="11"/>
  <c r="X128" i="11"/>
  <c r="Q128" i="11"/>
  <c r="R128" i="11"/>
  <c r="Y128" i="11"/>
  <c r="U127" i="11"/>
  <c r="V127" i="11"/>
  <c r="U126" i="11"/>
  <c r="W126" i="11"/>
  <c r="V126" i="11"/>
  <c r="X126" i="11"/>
  <c r="Q126" i="11"/>
  <c r="R126" i="11"/>
  <c r="U125" i="11"/>
  <c r="V125" i="11"/>
  <c r="U124" i="11"/>
  <c r="W124" i="11"/>
  <c r="V124" i="11"/>
  <c r="X124" i="11"/>
  <c r="Q124" i="11"/>
  <c r="R124" i="11"/>
  <c r="U123" i="11"/>
  <c r="W123" i="11"/>
  <c r="V123" i="11"/>
  <c r="X123" i="11"/>
  <c r="Q123" i="11"/>
  <c r="R123" i="11"/>
  <c r="W122" i="11"/>
  <c r="X122" i="11"/>
  <c r="Q122" i="11"/>
  <c r="R122" i="11"/>
  <c r="U122" i="11"/>
  <c r="V122" i="11"/>
  <c r="W121" i="11"/>
  <c r="X121" i="11"/>
  <c r="Q121" i="11"/>
  <c r="R121" i="11"/>
  <c r="U121" i="11"/>
  <c r="V121" i="11"/>
  <c r="U120" i="11"/>
  <c r="V120" i="11"/>
  <c r="U116" i="11"/>
  <c r="V116" i="11"/>
  <c r="U115" i="11"/>
  <c r="V115" i="11"/>
  <c r="U114" i="11"/>
  <c r="W114" i="11"/>
  <c r="V114" i="11"/>
  <c r="X114" i="11"/>
  <c r="Q114" i="11"/>
  <c r="R114" i="11"/>
  <c r="U113" i="11"/>
  <c r="W113" i="11"/>
  <c r="V113" i="11"/>
  <c r="X113" i="11"/>
  <c r="Q113" i="11"/>
  <c r="R113" i="11"/>
  <c r="U112" i="11"/>
  <c r="W112" i="11"/>
  <c r="V112" i="11"/>
  <c r="X112" i="11"/>
  <c r="Q112" i="11"/>
  <c r="R112" i="11"/>
  <c r="U111" i="11"/>
  <c r="W111" i="11"/>
  <c r="V111" i="11"/>
  <c r="X111" i="11"/>
  <c r="Q111" i="11"/>
  <c r="R111" i="11"/>
  <c r="U110" i="11"/>
  <c r="V110" i="11"/>
  <c r="U109" i="11"/>
  <c r="V109" i="11"/>
  <c r="U108" i="11"/>
  <c r="W108" i="11"/>
  <c r="V108" i="11"/>
  <c r="X108" i="11"/>
  <c r="Q108" i="11"/>
  <c r="R108" i="11"/>
  <c r="U107" i="11"/>
  <c r="W107" i="11"/>
  <c r="V107" i="11"/>
  <c r="X107" i="11"/>
  <c r="Q107" i="11"/>
  <c r="R107" i="11"/>
  <c r="U106" i="11"/>
  <c r="W106" i="11"/>
  <c r="V106" i="11"/>
  <c r="X106" i="11"/>
  <c r="Q106" i="11"/>
  <c r="R106" i="11"/>
  <c r="U105" i="11"/>
  <c r="V105" i="11"/>
  <c r="U104" i="11"/>
  <c r="V104" i="11"/>
  <c r="X103" i="11"/>
  <c r="Q103" i="11"/>
  <c r="R103" i="11"/>
  <c r="U102" i="11"/>
  <c r="V102" i="11"/>
  <c r="U101" i="11"/>
  <c r="V101" i="11"/>
  <c r="U100" i="11"/>
  <c r="W100" i="11"/>
  <c r="V100" i="11"/>
  <c r="X100" i="11"/>
  <c r="Q100" i="11"/>
  <c r="R100" i="11"/>
  <c r="U99" i="11"/>
  <c r="W99" i="11"/>
  <c r="V99" i="11"/>
  <c r="X99" i="11"/>
  <c r="Q99" i="11"/>
  <c r="R99" i="11"/>
  <c r="U98" i="11"/>
  <c r="V98" i="11"/>
  <c r="W97" i="11"/>
  <c r="X97" i="11"/>
  <c r="Q97" i="11"/>
  <c r="R97" i="11"/>
  <c r="U97" i="11"/>
  <c r="V97" i="11"/>
  <c r="W96" i="11"/>
  <c r="X96" i="11"/>
  <c r="Q96" i="11"/>
  <c r="R96" i="11"/>
  <c r="U96" i="11"/>
  <c r="V96" i="11"/>
  <c r="U95" i="11"/>
  <c r="W95" i="11"/>
  <c r="V95" i="11"/>
  <c r="X95" i="11"/>
  <c r="Q95" i="11"/>
  <c r="R95" i="11"/>
  <c r="U94" i="11"/>
  <c r="W94" i="11"/>
  <c r="V94" i="11"/>
  <c r="X94" i="11"/>
  <c r="Q94" i="11"/>
  <c r="R94" i="11"/>
  <c r="U93" i="11"/>
  <c r="W93" i="11"/>
  <c r="V93" i="11"/>
  <c r="X93" i="11"/>
  <c r="Q93" i="11"/>
  <c r="R93" i="11"/>
  <c r="U92" i="11"/>
  <c r="V92" i="11"/>
  <c r="W91" i="11"/>
  <c r="X91" i="11"/>
  <c r="Q91" i="11"/>
  <c r="R91" i="11"/>
  <c r="U91" i="11"/>
  <c r="V91" i="11"/>
  <c r="U90" i="11"/>
  <c r="W90" i="11"/>
  <c r="V90" i="11"/>
  <c r="X90" i="11"/>
  <c r="Q90" i="11"/>
  <c r="R90" i="11"/>
  <c r="U89" i="11"/>
  <c r="W89" i="11"/>
  <c r="V89" i="11"/>
  <c r="X89" i="11"/>
  <c r="Q89" i="11"/>
  <c r="R89" i="11"/>
  <c r="U88" i="11"/>
  <c r="W88" i="11"/>
  <c r="V88" i="11"/>
  <c r="X88" i="11"/>
  <c r="Q88" i="11"/>
  <c r="R88" i="11"/>
  <c r="U87" i="11"/>
  <c r="W87" i="11"/>
  <c r="V87" i="11"/>
  <c r="X87" i="11"/>
  <c r="Q87" i="11"/>
  <c r="R87" i="11"/>
  <c r="U86" i="11"/>
  <c r="W86" i="11"/>
  <c r="V86" i="11"/>
  <c r="X86" i="11"/>
  <c r="Q86" i="11"/>
  <c r="R86" i="11"/>
  <c r="U85" i="11"/>
  <c r="W85" i="11"/>
  <c r="V85" i="11"/>
  <c r="X85" i="11"/>
  <c r="Q85" i="11"/>
  <c r="R85" i="11"/>
  <c r="U84" i="11"/>
  <c r="W84" i="11"/>
  <c r="V84" i="11"/>
  <c r="X84" i="11"/>
  <c r="Q84" i="11"/>
  <c r="R84" i="11"/>
  <c r="U83" i="11"/>
  <c r="W83" i="11"/>
  <c r="V83" i="11"/>
  <c r="X83" i="11"/>
  <c r="Q83" i="11"/>
  <c r="R83" i="11"/>
  <c r="U82" i="11"/>
  <c r="W82" i="11"/>
  <c r="V82" i="11"/>
  <c r="X82" i="11"/>
  <c r="Q82" i="11"/>
  <c r="R82" i="11"/>
  <c r="U81" i="11"/>
  <c r="W81" i="11"/>
  <c r="V81" i="11"/>
  <c r="X81" i="11"/>
  <c r="Q81" i="11"/>
  <c r="R81" i="11"/>
  <c r="U80" i="11"/>
  <c r="W80" i="11"/>
  <c r="V80" i="11"/>
  <c r="X80" i="11"/>
  <c r="Q80" i="11"/>
  <c r="R80" i="11"/>
  <c r="U79" i="11"/>
  <c r="W79" i="11"/>
  <c r="V79" i="11"/>
  <c r="X79" i="11"/>
  <c r="Q79" i="11"/>
  <c r="R79" i="11"/>
  <c r="U78" i="11"/>
  <c r="W78" i="11"/>
  <c r="V78" i="11"/>
  <c r="X78" i="11"/>
  <c r="Q78" i="11"/>
  <c r="R78" i="11"/>
  <c r="U77" i="11"/>
  <c r="W77" i="11"/>
  <c r="V77" i="11"/>
  <c r="X77" i="11"/>
  <c r="Q77" i="11"/>
  <c r="R77" i="11"/>
  <c r="U76" i="11"/>
  <c r="W76" i="11"/>
  <c r="V76" i="11"/>
  <c r="X76" i="11"/>
  <c r="Q76" i="11"/>
  <c r="R76" i="11"/>
  <c r="U75" i="11"/>
  <c r="W75" i="11"/>
  <c r="V75" i="11"/>
  <c r="X75" i="11"/>
  <c r="Q75" i="11"/>
  <c r="R75" i="11"/>
  <c r="U74" i="11"/>
  <c r="W74" i="11"/>
  <c r="V74" i="11"/>
  <c r="X74" i="11"/>
  <c r="Q74" i="11"/>
  <c r="R74" i="11"/>
  <c r="Y74" i="11"/>
  <c r="U73" i="11"/>
  <c r="W73" i="11"/>
  <c r="V73" i="11"/>
  <c r="X73" i="11"/>
  <c r="Q73" i="11"/>
  <c r="R73" i="11"/>
  <c r="Y73" i="11"/>
  <c r="U72" i="11"/>
  <c r="W72" i="11"/>
  <c r="V72" i="11"/>
  <c r="X72" i="11"/>
  <c r="Q72" i="11"/>
  <c r="R72" i="11"/>
  <c r="X71" i="11"/>
  <c r="Q71" i="11"/>
  <c r="R71" i="11"/>
  <c r="U70" i="11"/>
  <c r="V70" i="11"/>
  <c r="U69" i="11"/>
  <c r="W69" i="11"/>
  <c r="V69" i="11"/>
  <c r="X69" i="11"/>
  <c r="Q69" i="11"/>
  <c r="R69" i="11"/>
  <c r="U68" i="11"/>
  <c r="W68" i="11"/>
  <c r="V68" i="11"/>
  <c r="X68" i="11"/>
  <c r="Q68" i="11"/>
  <c r="R68" i="11"/>
  <c r="Y68" i="11"/>
  <c r="U67" i="11"/>
  <c r="W67" i="11"/>
  <c r="V67" i="11"/>
  <c r="X67" i="11"/>
  <c r="Q67" i="11"/>
  <c r="R67" i="11"/>
  <c r="Y67" i="11"/>
  <c r="U66" i="11"/>
  <c r="W66" i="11"/>
  <c r="V66" i="11"/>
  <c r="X66" i="11"/>
  <c r="Q66" i="11"/>
  <c r="R66" i="11"/>
  <c r="U65" i="11"/>
  <c r="W65" i="11"/>
  <c r="V65" i="11"/>
  <c r="X65" i="11"/>
  <c r="Q65" i="11"/>
  <c r="R65" i="11"/>
  <c r="U64" i="11"/>
  <c r="W64" i="11"/>
  <c r="V64" i="11"/>
  <c r="X64" i="11"/>
  <c r="Q64" i="11"/>
  <c r="R64" i="11"/>
  <c r="U63" i="11"/>
  <c r="W63" i="11"/>
  <c r="V63" i="11"/>
  <c r="X63" i="11"/>
  <c r="Q63" i="11"/>
  <c r="R63" i="11"/>
  <c r="U62" i="11"/>
  <c r="W62" i="11"/>
  <c r="V62" i="11"/>
  <c r="X62" i="11"/>
  <c r="Q62" i="11"/>
  <c r="R62" i="11"/>
  <c r="Y62" i="11"/>
  <c r="U61" i="11"/>
  <c r="V61" i="11"/>
  <c r="U60" i="11"/>
  <c r="V60" i="11"/>
  <c r="U59" i="11"/>
  <c r="V59" i="11"/>
  <c r="U58" i="11"/>
  <c r="W58" i="11"/>
  <c r="V58" i="11"/>
  <c r="X58" i="11"/>
  <c r="Q58" i="11"/>
  <c r="R58" i="11"/>
  <c r="U57" i="11"/>
  <c r="W57" i="11"/>
  <c r="V57" i="11"/>
  <c r="X57" i="11"/>
  <c r="Q57" i="11"/>
  <c r="R57" i="11"/>
  <c r="U56" i="11"/>
  <c r="W56" i="11"/>
  <c r="V56" i="11"/>
  <c r="X56" i="11"/>
  <c r="Q56" i="11"/>
  <c r="R56" i="11"/>
  <c r="Y56" i="11"/>
  <c r="U53" i="11"/>
  <c r="V53" i="11"/>
  <c r="U50" i="11"/>
  <c r="W50" i="11"/>
  <c r="V50" i="11"/>
  <c r="X50" i="11"/>
  <c r="Q50" i="11"/>
  <c r="R50" i="11"/>
  <c r="Y50" i="11"/>
  <c r="U44" i="11"/>
  <c r="W44" i="11"/>
  <c r="V44" i="11"/>
  <c r="X44" i="11"/>
  <c r="Q44" i="11"/>
  <c r="R44" i="11"/>
  <c r="Y44" i="11"/>
  <c r="U43" i="11"/>
  <c r="V43" i="11"/>
  <c r="U41" i="11"/>
  <c r="V41" i="11"/>
  <c r="U40" i="11"/>
  <c r="V40" i="11"/>
  <c r="U39" i="11"/>
  <c r="V39" i="11"/>
  <c r="U38" i="11"/>
  <c r="W38" i="11"/>
  <c r="V38" i="11"/>
  <c r="X38" i="11"/>
  <c r="Q38" i="11"/>
  <c r="R38" i="11"/>
  <c r="U37" i="11"/>
  <c r="W37" i="11"/>
  <c r="V37" i="11"/>
  <c r="X37" i="11"/>
  <c r="Q37" i="11"/>
  <c r="R37" i="11"/>
  <c r="U36" i="11"/>
  <c r="W36" i="11"/>
  <c r="V36" i="11"/>
  <c r="X36" i="11"/>
  <c r="Q36" i="11"/>
  <c r="R36" i="11"/>
  <c r="U35" i="11"/>
  <c r="W35" i="11"/>
  <c r="V35" i="11"/>
  <c r="X35" i="11"/>
  <c r="Q35" i="11"/>
  <c r="R35" i="11"/>
  <c r="U34" i="11"/>
  <c r="W34" i="11"/>
  <c r="V34" i="11"/>
  <c r="X34" i="11"/>
  <c r="Q34" i="11"/>
  <c r="R34" i="11"/>
  <c r="W33" i="11"/>
  <c r="X33" i="11"/>
  <c r="Q33" i="11"/>
  <c r="R33" i="11"/>
  <c r="U33" i="11"/>
  <c r="V33" i="11"/>
  <c r="U32" i="11"/>
  <c r="W32" i="11"/>
  <c r="V32" i="11"/>
  <c r="X32" i="11"/>
  <c r="Q32" i="11"/>
  <c r="R32" i="11"/>
  <c r="Y32" i="11"/>
  <c r="U31" i="11"/>
  <c r="W31" i="11"/>
  <c r="V31" i="11"/>
  <c r="X31" i="11"/>
  <c r="Q31" i="11"/>
  <c r="R31" i="11"/>
  <c r="U30" i="11"/>
  <c r="W30" i="11"/>
  <c r="Q30" i="11"/>
  <c r="R30" i="11"/>
  <c r="U29" i="11"/>
  <c r="W29" i="11"/>
  <c r="Q29" i="11"/>
  <c r="R29" i="11"/>
  <c r="U28" i="11"/>
  <c r="V28" i="11"/>
  <c r="Q27" i="11"/>
  <c r="R27" i="11"/>
  <c r="U26" i="11"/>
  <c r="W26" i="11"/>
  <c r="Q26" i="11"/>
  <c r="R26" i="11"/>
  <c r="W25" i="11"/>
  <c r="X25" i="11"/>
  <c r="Q25" i="11"/>
  <c r="R25" i="11"/>
  <c r="U25" i="11"/>
  <c r="V25" i="11"/>
  <c r="U24" i="11"/>
  <c r="W24" i="11"/>
  <c r="V24" i="11"/>
  <c r="X24" i="11"/>
  <c r="Q24" i="11"/>
  <c r="R24" i="11"/>
  <c r="U23" i="11"/>
  <c r="W23" i="11"/>
  <c r="V23" i="11"/>
  <c r="X23" i="11"/>
  <c r="Q23" i="11"/>
  <c r="R23" i="11"/>
  <c r="U22" i="11"/>
  <c r="V22" i="11"/>
  <c r="U21" i="11"/>
  <c r="V21" i="11"/>
  <c r="U20" i="11"/>
  <c r="W20" i="11"/>
  <c r="V20" i="11"/>
  <c r="X20" i="11"/>
  <c r="Q20" i="11"/>
  <c r="R20" i="11"/>
  <c r="Y20" i="11"/>
  <c r="U19" i="11"/>
  <c r="W19" i="11"/>
  <c r="V19" i="11"/>
  <c r="X19" i="11"/>
  <c r="Q19" i="11"/>
  <c r="R19" i="11"/>
  <c r="Y19" i="11"/>
  <c r="U16" i="11"/>
  <c r="V16" i="11"/>
  <c r="U14" i="11"/>
  <c r="W14" i="11"/>
  <c r="V14" i="11"/>
  <c r="X14" i="11"/>
  <c r="Q14" i="11"/>
  <c r="R14" i="11"/>
  <c r="Y14" i="11"/>
  <c r="U13" i="11"/>
  <c r="W13" i="11"/>
  <c r="V13" i="11"/>
  <c r="X13" i="11"/>
  <c r="Q13" i="11"/>
  <c r="R13" i="11"/>
  <c r="Y13" i="11"/>
  <c r="U12" i="11"/>
  <c r="W12" i="11"/>
  <c r="V12" i="11"/>
  <c r="X12" i="11"/>
  <c r="Q12" i="11"/>
  <c r="R12" i="11"/>
  <c r="U11" i="11"/>
  <c r="W11" i="11"/>
  <c r="V11" i="11"/>
  <c r="X11" i="11"/>
  <c r="Q11" i="11"/>
  <c r="R11" i="11"/>
  <c r="U10" i="11"/>
  <c r="W10" i="11"/>
  <c r="V10" i="11"/>
  <c r="X10" i="11"/>
  <c r="Q10" i="11"/>
  <c r="R10" i="11"/>
  <c r="U8" i="11"/>
  <c r="W8" i="11"/>
  <c r="V8" i="11"/>
  <c r="X8" i="11"/>
  <c r="Y8" i="11"/>
  <c r="W7" i="11"/>
  <c r="X7" i="11"/>
  <c r="Y7" i="11"/>
  <c r="U7" i="11"/>
  <c r="V7" i="11"/>
  <c r="U6" i="11"/>
  <c r="W6" i="11"/>
  <c r="V6" i="11"/>
  <c r="X6" i="11"/>
  <c r="Y6" i="11"/>
  <c r="U5" i="11"/>
  <c r="W5" i="11"/>
  <c r="V5" i="11"/>
  <c r="X5" i="11"/>
  <c r="Q5" i="11"/>
  <c r="R5" i="11"/>
  <c r="U4" i="11"/>
  <c r="W4" i="11"/>
  <c r="V4" i="11"/>
  <c r="X4" i="11"/>
  <c r="Q4" i="11"/>
  <c r="R4" i="11"/>
  <c r="U3" i="11"/>
  <c r="W3" i="11"/>
  <c r="V3" i="11"/>
  <c r="X3" i="11"/>
  <c r="Q3" i="11"/>
  <c r="R3" i="11"/>
  <c r="E32" i="6"/>
  <c r="I9" i="26"/>
  <c r="AC72" i="11"/>
  <c r="E36" i="6"/>
  <c r="AA189" i="11"/>
  <c r="AB189" i="11"/>
  <c r="AC189" i="11"/>
  <c r="AN189" i="11"/>
  <c r="AC190" i="11"/>
  <c r="AN190" i="11"/>
  <c r="AC191" i="11"/>
  <c r="AN191" i="11"/>
  <c r="AC192" i="11"/>
  <c r="AN192" i="11"/>
  <c r="AC193" i="11"/>
  <c r="AN193" i="11"/>
  <c r="AC194" i="11"/>
  <c r="AN194" i="11"/>
  <c r="AA195" i="11"/>
  <c r="AB195" i="11"/>
  <c r="AC195" i="11"/>
  <c r="AN195" i="11"/>
  <c r="AC196" i="11"/>
  <c r="AN196" i="11"/>
  <c r="AC197" i="11"/>
  <c r="AN197" i="11"/>
  <c r="AC198" i="11"/>
  <c r="AN198" i="11"/>
  <c r="AC199" i="11"/>
  <c r="AN199" i="11"/>
  <c r="AC200" i="11"/>
  <c r="AN200" i="11"/>
  <c r="AA201" i="11"/>
  <c r="AB201" i="11"/>
  <c r="AC201" i="11"/>
  <c r="AN201" i="11"/>
  <c r="AC202" i="11"/>
  <c r="AN202" i="11"/>
  <c r="AC203" i="11"/>
  <c r="AN203" i="11"/>
  <c r="AC204" i="11"/>
  <c r="AN204" i="11"/>
  <c r="AC205" i="11"/>
  <c r="AN205" i="11"/>
  <c r="AC206" i="11"/>
  <c r="AN206" i="11"/>
  <c r="AA207" i="11"/>
  <c r="AB207" i="11"/>
  <c r="AC207" i="11"/>
  <c r="AN207" i="11"/>
  <c r="AC208" i="11"/>
  <c r="AN208" i="11"/>
  <c r="AC209" i="11"/>
  <c r="AN209" i="11"/>
  <c r="AC210" i="11"/>
  <c r="AN210" i="11"/>
  <c r="AC211" i="11"/>
  <c r="AN211" i="11"/>
  <c r="AC212" i="11"/>
  <c r="AN212" i="11"/>
  <c r="AA213" i="11"/>
  <c r="AB213" i="11"/>
  <c r="AC213" i="11"/>
  <c r="AN213" i="11"/>
  <c r="AC214" i="11"/>
  <c r="AN214" i="11"/>
  <c r="AC215" i="11"/>
  <c r="AN215" i="11"/>
  <c r="AC216" i="11"/>
  <c r="AN216" i="11"/>
  <c r="AN217" i="11"/>
  <c r="AC218" i="11"/>
  <c r="AN218" i="11"/>
  <c r="AA219" i="11"/>
  <c r="AB219" i="11"/>
  <c r="AC219" i="11"/>
  <c r="AN219" i="11"/>
  <c r="AC220" i="11"/>
  <c r="AN220" i="11"/>
  <c r="AC221" i="11"/>
  <c r="AN221" i="11"/>
  <c r="AC222" i="11"/>
  <c r="AN222" i="11"/>
  <c r="AC223" i="11"/>
  <c r="AN223" i="11"/>
  <c r="AC224" i="11"/>
  <c r="AN224" i="11"/>
  <c r="AA225" i="11"/>
  <c r="AB225" i="11"/>
  <c r="AC225" i="11"/>
  <c r="AN225" i="11"/>
  <c r="AC226" i="11"/>
  <c r="AN226" i="11"/>
  <c r="AC227" i="11"/>
  <c r="AN227" i="11"/>
  <c r="AC228" i="11"/>
  <c r="AN228" i="11"/>
  <c r="AC229" i="11"/>
  <c r="AN229" i="11"/>
  <c r="AN230" i="11"/>
  <c r="AA231" i="11"/>
  <c r="AB231" i="11"/>
  <c r="AC231" i="11"/>
  <c r="AN231" i="11"/>
  <c r="AC232" i="11"/>
  <c r="AN232" i="11"/>
  <c r="AC233" i="11"/>
  <c r="AN233" i="11"/>
  <c r="AC234" i="11"/>
  <c r="AN234" i="11"/>
  <c r="AC235" i="11"/>
  <c r="AN235" i="11"/>
  <c r="AC236" i="11"/>
  <c r="AN236" i="11"/>
  <c r="AA237" i="11"/>
  <c r="AB237" i="11"/>
  <c r="AN237" i="11"/>
  <c r="AC238" i="11"/>
  <c r="AN238" i="11"/>
  <c r="AC239" i="11"/>
  <c r="AN239" i="11"/>
  <c r="AN240" i="11"/>
  <c r="AN241" i="11"/>
  <c r="AC242" i="11"/>
  <c r="AN242" i="11"/>
  <c r="AA243" i="11"/>
  <c r="AB243" i="11"/>
  <c r="AC243" i="11"/>
  <c r="AN243" i="11"/>
  <c r="AC244" i="11"/>
  <c r="AN244" i="11"/>
  <c r="AC245" i="11"/>
  <c r="AN245" i="11"/>
  <c r="AC246" i="11"/>
  <c r="AN246" i="11"/>
  <c r="AC247" i="11"/>
  <c r="AN247" i="11"/>
  <c r="AC248" i="11"/>
  <c r="AN248" i="11"/>
  <c r="AA249" i="11"/>
  <c r="AB249" i="11"/>
  <c r="AC249" i="11"/>
  <c r="AN249" i="11"/>
  <c r="AC250" i="11"/>
  <c r="AN250" i="11"/>
  <c r="AC251" i="11"/>
  <c r="AN251" i="11"/>
  <c r="AC252" i="11"/>
  <c r="AN252" i="11"/>
  <c r="AC253" i="11"/>
  <c r="AN253" i="11"/>
  <c r="AC254" i="11"/>
  <c r="AN254" i="11"/>
  <c r="AA255" i="11"/>
  <c r="AB255" i="11"/>
  <c r="AC255" i="11"/>
  <c r="AN255" i="11"/>
  <c r="AC256" i="11"/>
  <c r="AN256" i="11"/>
  <c r="AC257" i="11"/>
  <c r="AN257" i="11"/>
  <c r="AC258" i="11"/>
  <c r="AN258" i="11"/>
  <c r="AC259" i="11"/>
  <c r="AN259" i="11"/>
  <c r="AC260" i="11"/>
  <c r="AN260" i="11"/>
  <c r="AA261" i="11"/>
  <c r="AB261" i="11"/>
  <c r="AC261" i="11"/>
  <c r="AN261" i="11"/>
  <c r="AC262" i="11"/>
  <c r="AN262" i="11"/>
  <c r="AC263" i="11"/>
  <c r="AN263" i="11"/>
  <c r="AN264" i="11"/>
  <c r="AN265" i="11"/>
  <c r="AC266" i="11"/>
  <c r="AN266" i="11"/>
  <c r="AA267" i="11"/>
  <c r="AB267" i="11"/>
  <c r="AC267" i="11"/>
  <c r="AN267" i="11"/>
  <c r="AC268" i="11"/>
  <c r="AN268" i="11"/>
  <c r="AC269" i="11"/>
  <c r="AN269" i="11"/>
  <c r="AC270" i="11"/>
  <c r="AN270" i="11"/>
  <c r="AC271" i="11"/>
  <c r="AN271" i="11"/>
  <c r="AC272" i="11"/>
  <c r="AN272" i="11"/>
  <c r="AA273" i="11"/>
  <c r="AB273" i="11"/>
  <c r="AC273" i="11"/>
  <c r="AN273" i="11"/>
  <c r="AC274" i="11"/>
  <c r="AN274" i="11"/>
  <c r="AC275" i="11"/>
  <c r="AN275" i="11"/>
  <c r="AC276" i="11"/>
  <c r="AN276" i="11"/>
  <c r="AC277" i="11"/>
  <c r="AN277" i="11"/>
  <c r="AC278" i="11"/>
  <c r="AN278" i="11"/>
  <c r="AA279" i="11"/>
  <c r="AB279" i="11"/>
  <c r="AC279" i="11"/>
  <c r="AN279" i="11"/>
  <c r="AC280" i="11"/>
  <c r="AN280" i="11"/>
  <c r="AC281" i="11"/>
  <c r="AN281" i="11"/>
  <c r="AC282" i="11"/>
  <c r="AN282" i="11"/>
  <c r="AC283" i="11"/>
  <c r="AN283" i="11"/>
  <c r="AC284" i="11"/>
  <c r="AN284" i="11"/>
  <c r="AA285" i="11"/>
  <c r="AB285" i="11"/>
  <c r="AC285" i="11"/>
  <c r="AN285" i="11"/>
  <c r="AC286" i="11"/>
  <c r="AN286" i="11"/>
  <c r="AC287" i="11"/>
  <c r="AN287" i="11"/>
  <c r="AC288" i="11"/>
  <c r="AN288" i="11"/>
  <c r="AC289" i="11"/>
  <c r="AN289" i="11"/>
  <c r="AC290" i="11"/>
  <c r="AN290" i="11"/>
  <c r="AA291" i="11"/>
  <c r="AB291" i="11"/>
  <c r="AC291" i="11"/>
  <c r="AN291" i="11"/>
  <c r="AC292" i="11"/>
  <c r="AN292" i="11"/>
  <c r="AC293" i="11"/>
  <c r="AN293" i="11"/>
  <c r="AN294" i="11"/>
  <c r="AC295" i="11"/>
  <c r="AN295" i="11"/>
  <c r="AC296" i="11"/>
  <c r="AN296" i="11"/>
  <c r="AA297" i="11"/>
  <c r="AB297" i="11"/>
  <c r="AC297" i="11"/>
  <c r="AN297" i="11"/>
  <c r="AC298" i="11"/>
  <c r="AN298" i="11"/>
  <c r="AC299" i="11"/>
  <c r="AN299" i="11"/>
  <c r="AC300" i="11"/>
  <c r="AN300" i="11"/>
  <c r="AC301" i="11"/>
  <c r="AN301" i="11"/>
  <c r="AC302" i="11"/>
  <c r="AN302" i="11"/>
  <c r="AA303" i="11"/>
  <c r="AB303" i="11"/>
  <c r="AC303" i="11"/>
  <c r="AN303" i="11"/>
  <c r="AC304" i="11"/>
  <c r="AN304" i="11"/>
  <c r="AC305" i="11"/>
  <c r="AN305" i="11"/>
  <c r="AC306" i="11"/>
  <c r="AN306" i="11"/>
  <c r="AC307" i="11"/>
  <c r="AN307" i="11"/>
  <c r="AN308" i="11"/>
  <c r="AA309" i="11"/>
  <c r="AB309" i="11"/>
  <c r="AC309" i="11"/>
  <c r="AN309" i="11"/>
  <c r="AC310" i="11"/>
  <c r="AN310" i="11"/>
  <c r="AC311" i="11"/>
  <c r="AN311" i="11"/>
  <c r="AC312" i="11"/>
  <c r="AN312" i="11"/>
  <c r="AC313" i="11"/>
  <c r="AN313" i="11"/>
  <c r="AC314" i="11"/>
  <c r="AN314" i="11"/>
  <c r="AA315" i="11"/>
  <c r="AB315" i="11"/>
  <c r="AC315" i="11"/>
  <c r="AN315" i="11"/>
  <c r="AC316" i="11"/>
  <c r="AN316" i="11"/>
  <c r="AC317" i="11"/>
  <c r="AN317" i="11"/>
  <c r="AC318" i="11"/>
  <c r="AN318" i="11"/>
  <c r="AC319" i="11"/>
  <c r="AN319" i="11"/>
  <c r="AC320" i="11"/>
  <c r="AN320" i="11"/>
  <c r="AA321" i="11"/>
  <c r="AB321" i="11"/>
  <c r="AC321" i="11"/>
  <c r="AN321" i="11"/>
  <c r="AC322" i="11"/>
  <c r="AN322" i="11"/>
  <c r="AC323" i="11"/>
  <c r="AN323" i="11"/>
  <c r="AN324" i="11"/>
  <c r="AC325" i="11"/>
  <c r="AN325" i="11"/>
  <c r="AC326" i="11"/>
  <c r="AN326" i="11"/>
  <c r="E327" i="11"/>
  <c r="AA327" i="11"/>
  <c r="E328" i="11"/>
  <c r="E329" i="11"/>
  <c r="E330" i="11"/>
  <c r="E331" i="11"/>
  <c r="E332" i="11"/>
  <c r="AB327" i="11"/>
  <c r="AC327" i="11"/>
  <c r="AN327" i="11"/>
  <c r="AC328" i="11"/>
  <c r="AN328" i="11"/>
  <c r="AC329" i="11"/>
  <c r="AN329" i="11"/>
  <c r="AC330" i="11"/>
  <c r="AN330" i="11"/>
  <c r="AC331" i="11"/>
  <c r="AN331" i="11"/>
  <c r="AC332" i="11"/>
  <c r="AN332" i="11"/>
  <c r="E333" i="11"/>
  <c r="AA333" i="11"/>
  <c r="E334" i="11"/>
  <c r="E335" i="11"/>
  <c r="E336" i="11"/>
  <c r="E337" i="11"/>
  <c r="E338" i="11"/>
  <c r="AB333" i="11"/>
  <c r="AC333" i="11"/>
  <c r="AN333" i="11"/>
  <c r="AC334" i="11"/>
  <c r="AN334" i="11"/>
  <c r="AC335" i="11"/>
  <c r="AN335" i="11"/>
  <c r="AC336" i="11"/>
  <c r="AN336" i="11"/>
  <c r="AC337" i="11"/>
  <c r="AN337" i="11"/>
  <c r="AC338" i="11"/>
  <c r="AN338" i="11"/>
  <c r="E339" i="11"/>
  <c r="AA339" i="11"/>
  <c r="E340" i="11"/>
  <c r="E341" i="11"/>
  <c r="E342" i="11"/>
  <c r="E343" i="11"/>
  <c r="E344" i="11"/>
  <c r="AB339" i="11"/>
  <c r="AC339" i="11"/>
  <c r="AN339" i="11"/>
  <c r="AC340" i="11"/>
  <c r="AN340" i="11"/>
  <c r="AC341" i="11"/>
  <c r="AN341" i="11"/>
  <c r="AC342" i="11"/>
  <c r="AN342" i="11"/>
  <c r="AC343" i="11"/>
  <c r="AN343" i="11"/>
  <c r="AC344" i="11"/>
  <c r="AN344" i="11"/>
  <c r="E345" i="11"/>
  <c r="AA345" i="11"/>
  <c r="E346" i="11"/>
  <c r="E347" i="11"/>
  <c r="E348" i="11"/>
  <c r="E349" i="11"/>
  <c r="E350" i="11"/>
  <c r="AB345" i="11"/>
  <c r="AC345" i="11"/>
  <c r="AN345" i="11"/>
  <c r="AC346" i="11"/>
  <c r="AN346" i="11"/>
  <c r="AC347" i="11"/>
  <c r="AN347" i="11"/>
  <c r="AC348" i="11"/>
  <c r="AN348" i="11"/>
  <c r="AC349" i="11"/>
  <c r="AN349" i="11"/>
  <c r="AC350" i="11"/>
  <c r="AN350" i="11"/>
  <c r="E351" i="11"/>
  <c r="AA351" i="11"/>
  <c r="E352" i="11"/>
  <c r="E353" i="11"/>
  <c r="E354" i="11"/>
  <c r="E355" i="11"/>
  <c r="E356" i="11"/>
  <c r="AB351" i="11"/>
  <c r="AC351" i="11"/>
  <c r="AN351" i="11"/>
  <c r="AC352" i="11"/>
  <c r="AN352" i="11"/>
  <c r="AC353" i="11"/>
  <c r="AN353" i="11"/>
  <c r="AC354" i="11"/>
  <c r="AN354" i="11"/>
  <c r="AC355" i="11"/>
  <c r="AN355" i="11"/>
  <c r="AC356" i="11"/>
  <c r="AN356" i="11"/>
  <c r="E357" i="11"/>
  <c r="AA357" i="11"/>
  <c r="E358" i="11"/>
  <c r="E359" i="11"/>
  <c r="E360" i="11"/>
  <c r="E361" i="11"/>
  <c r="E362" i="11"/>
  <c r="AB357" i="11"/>
  <c r="AC357" i="11"/>
  <c r="AN357" i="11"/>
  <c r="AC358" i="11"/>
  <c r="AN358" i="11"/>
  <c r="AC359" i="11"/>
  <c r="AN359" i="11"/>
  <c r="AC360" i="11"/>
  <c r="AN360" i="11"/>
  <c r="AC361" i="11"/>
  <c r="AN361" i="11"/>
  <c r="AC362" i="11"/>
  <c r="AN362" i="11"/>
  <c r="E363" i="11"/>
  <c r="AA363" i="11"/>
  <c r="E364" i="11"/>
  <c r="E365" i="11"/>
  <c r="E366" i="11"/>
  <c r="E367" i="11"/>
  <c r="E368" i="11"/>
  <c r="AB363" i="11"/>
  <c r="AC363" i="11"/>
  <c r="AN363" i="11"/>
  <c r="AC364" i="11"/>
  <c r="AN364" i="11"/>
  <c r="AC365" i="11"/>
  <c r="AN365" i="11"/>
  <c r="AC366" i="11"/>
  <c r="AN366" i="11"/>
  <c r="AC367" i="11"/>
  <c r="AN367" i="11"/>
  <c r="AC368" i="11"/>
  <c r="AN368" i="11"/>
  <c r="E447" i="11"/>
  <c r="AA447" i="11"/>
  <c r="E448" i="11"/>
  <c r="E449" i="11"/>
  <c r="E450" i="11"/>
  <c r="E451" i="11"/>
  <c r="E452" i="11"/>
  <c r="AB447" i="11"/>
  <c r="AN447" i="11"/>
  <c r="AN448" i="11"/>
  <c r="AN449" i="11"/>
  <c r="AN450" i="11"/>
  <c r="AN451" i="11"/>
  <c r="AN452" i="11"/>
  <c r="Q126" i="33"/>
  <c r="Q125" i="33"/>
  <c r="Q124" i="33"/>
  <c r="AN154" i="11"/>
  <c r="AN144" i="11"/>
  <c r="I3" i="30"/>
  <c r="J3" i="30"/>
  <c r="K3" i="30"/>
  <c r="L3" i="30"/>
  <c r="M3" i="30"/>
  <c r="E58" i="6"/>
  <c r="E57" i="6"/>
  <c r="E56" i="6"/>
  <c r="E55" i="6"/>
  <c r="E54" i="6"/>
  <c r="E53" i="6"/>
  <c r="E52" i="6"/>
  <c r="E51" i="6"/>
  <c r="E50" i="6"/>
  <c r="E49" i="6"/>
  <c r="E48" i="6"/>
  <c r="E47" i="6"/>
  <c r="E46" i="6"/>
  <c r="E45" i="6"/>
  <c r="E44" i="6"/>
  <c r="E43" i="6"/>
  <c r="E42" i="6"/>
  <c r="E41" i="6"/>
  <c r="E40" i="6"/>
  <c r="E39" i="6"/>
  <c r="E38" i="6"/>
  <c r="E37" i="6"/>
  <c r="E35" i="6"/>
  <c r="E34" i="6"/>
  <c r="E33" i="6"/>
  <c r="E31" i="6"/>
  <c r="E30" i="6"/>
  <c r="E29" i="6"/>
  <c r="E28" i="6"/>
  <c r="E27" i="6"/>
  <c r="E26" i="6"/>
  <c r="E25" i="6"/>
  <c r="E24" i="6"/>
  <c r="E23" i="6"/>
  <c r="E22" i="6"/>
  <c r="E21" i="6"/>
  <c r="E20" i="6"/>
  <c r="AC86" i="11"/>
  <c r="AC85" i="11"/>
  <c r="AC84" i="11"/>
  <c r="AC83" i="11"/>
  <c r="AC82" i="11"/>
  <c r="AC81" i="11"/>
  <c r="AB81" i="11"/>
  <c r="AA81" i="11"/>
  <c r="E19" i="6"/>
  <c r="E18" i="6"/>
  <c r="E17" i="6"/>
  <c r="E16" i="6"/>
  <c r="E15" i="6"/>
  <c r="E14" i="6"/>
  <c r="E13" i="6"/>
  <c r="E12" i="6"/>
  <c r="AC36" i="11"/>
  <c r="AC33" i="11"/>
  <c r="E11" i="6"/>
  <c r="E10" i="6"/>
  <c r="E9" i="6"/>
  <c r="E7" i="6"/>
  <c r="Q11" i="33"/>
  <c r="Q12" i="33"/>
  <c r="Q13" i="33"/>
  <c r="Q14" i="33"/>
  <c r="Q15" i="33"/>
  <c r="Q16" i="33"/>
  <c r="Q17" i="33"/>
  <c r="Q18" i="33"/>
  <c r="Q19" i="33"/>
  <c r="Q20" i="33"/>
  <c r="Q21" i="33"/>
  <c r="Q22" i="33"/>
  <c r="Q25" i="33"/>
  <c r="Q27" i="33"/>
  <c r="Q28" i="33"/>
  <c r="Q29" i="33"/>
  <c r="Q30" i="33"/>
  <c r="Q31" i="33"/>
  <c r="Q35" i="33"/>
  <c r="Q36" i="33"/>
  <c r="Q37" i="33"/>
  <c r="Q38" i="33"/>
  <c r="Q39" i="33"/>
  <c r="Q40" i="33"/>
  <c r="Q41" i="33"/>
  <c r="Q42" i="33"/>
  <c r="Q43" i="33"/>
  <c r="Q44" i="33"/>
  <c r="Q45" i="33"/>
  <c r="Q46" i="33"/>
  <c r="Q47" i="33"/>
  <c r="Q48" i="33"/>
  <c r="Q49" i="33"/>
  <c r="Q50" i="33"/>
  <c r="Q51" i="33"/>
  <c r="Q52" i="33"/>
  <c r="Q53" i="33"/>
  <c r="Q54" i="33"/>
  <c r="Q55" i="33"/>
  <c r="Q56" i="33"/>
  <c r="Q57" i="33"/>
  <c r="Q58" i="33"/>
  <c r="Q59" i="33"/>
  <c r="Q60" i="33"/>
  <c r="Q61" i="33"/>
  <c r="Q62" i="33"/>
  <c r="Q63" i="33"/>
  <c r="Q64" i="33"/>
  <c r="Q65" i="33"/>
  <c r="Q66" i="33"/>
  <c r="Q67" i="33"/>
  <c r="Q68" i="33"/>
  <c r="Q69" i="33"/>
  <c r="Q70" i="33"/>
  <c r="Q71" i="33"/>
  <c r="Q72" i="33"/>
  <c r="Q73" i="33"/>
  <c r="Q74" i="33"/>
  <c r="Q75" i="33"/>
  <c r="Q76" i="33"/>
  <c r="Q77" i="33"/>
  <c r="Q78" i="33"/>
  <c r="Q79" i="33"/>
  <c r="Q80" i="33"/>
  <c r="Q81" i="33"/>
  <c r="Q82" i="33"/>
  <c r="Q83" i="33"/>
  <c r="Q84" i="33"/>
  <c r="Q85" i="33"/>
  <c r="Q86" i="33"/>
  <c r="Q87" i="33"/>
  <c r="Q88" i="33"/>
  <c r="Q89" i="33"/>
  <c r="Q90" i="33"/>
  <c r="Q91" i="33"/>
  <c r="Q92" i="33"/>
  <c r="Q93" i="33"/>
  <c r="Q94" i="33"/>
  <c r="Q95" i="33"/>
  <c r="Q96" i="33"/>
  <c r="Q97" i="33"/>
  <c r="Q98" i="33"/>
  <c r="Q99" i="33"/>
  <c r="Q100" i="33"/>
  <c r="Q101" i="33"/>
  <c r="Q102" i="33"/>
  <c r="Q103" i="33"/>
  <c r="Q104" i="33"/>
  <c r="Q105" i="33"/>
  <c r="Q106" i="33"/>
  <c r="Q107" i="33"/>
  <c r="Q108" i="33"/>
  <c r="Q109" i="33"/>
  <c r="Q110" i="33"/>
  <c r="Q111" i="33"/>
  <c r="Q112" i="33"/>
  <c r="Q113" i="33"/>
  <c r="Q114" i="33"/>
  <c r="Q115" i="33"/>
  <c r="Q116" i="33"/>
  <c r="Q117" i="33"/>
  <c r="Q118" i="33"/>
  <c r="Q119" i="33"/>
  <c r="Q120" i="33"/>
  <c r="Q121" i="33"/>
  <c r="Q122" i="33"/>
  <c r="Q123" i="33"/>
  <c r="Q127" i="33"/>
  <c r="Q128" i="33"/>
  <c r="Q129" i="33"/>
  <c r="Q130" i="33"/>
  <c r="Q131" i="33"/>
  <c r="Q132" i="33"/>
  <c r="Q133" i="33"/>
  <c r="Q134" i="33"/>
  <c r="Q135" i="33"/>
  <c r="Q136" i="33"/>
  <c r="Q137" i="33"/>
  <c r="Q138" i="33"/>
  <c r="Q139" i="33"/>
  <c r="Q140" i="33"/>
  <c r="Q141" i="33"/>
  <c r="Q142" i="33"/>
  <c r="Q143" i="33"/>
  <c r="Q144" i="33"/>
  <c r="Q145" i="33"/>
  <c r="Q146" i="33"/>
  <c r="Q147" i="33"/>
  <c r="Q148" i="33"/>
  <c r="Q149" i="33"/>
  <c r="Q150" i="33"/>
  <c r="Q151" i="33"/>
  <c r="Q152" i="33"/>
  <c r="Q153" i="33"/>
  <c r="Q154" i="33"/>
  <c r="Q155" i="33"/>
  <c r="Q156" i="33"/>
  <c r="Q157" i="33"/>
  <c r="Q158" i="33"/>
  <c r="Q159" i="33"/>
  <c r="Q160" i="33"/>
  <c r="Q161" i="33"/>
  <c r="Q162" i="33"/>
  <c r="Q163" i="33"/>
  <c r="Q164" i="33"/>
  <c r="Q165" i="33"/>
  <c r="Q166" i="33"/>
  <c r="Q167" i="33"/>
  <c r="Q168" i="33"/>
  <c r="Q169" i="33"/>
  <c r="Q170" i="33"/>
  <c r="Q171" i="33"/>
  <c r="Q172" i="33"/>
  <c r="Q173" i="33"/>
  <c r="Q174" i="33"/>
  <c r="Q175" i="33"/>
  <c r="Q176" i="33"/>
  <c r="Q177" i="33"/>
  <c r="Q178" i="33"/>
  <c r="Q179" i="33"/>
  <c r="Q180" i="33"/>
  <c r="Q181" i="33"/>
  <c r="Q182" i="33"/>
  <c r="Q183" i="33"/>
  <c r="Q184" i="33"/>
  <c r="Q185" i="33"/>
  <c r="Q186" i="33"/>
  <c r="Q187" i="33"/>
  <c r="Q188" i="33"/>
  <c r="Q189" i="33"/>
  <c r="Q190" i="33"/>
  <c r="Q191" i="33"/>
  <c r="Q192" i="33"/>
  <c r="Q193" i="33"/>
  <c r="Q194" i="33"/>
  <c r="Q195" i="33"/>
  <c r="Q196" i="33"/>
  <c r="Q197" i="33"/>
  <c r="Q198" i="33"/>
  <c r="Q199" i="33"/>
  <c r="Q200" i="33"/>
  <c r="Q201" i="33"/>
  <c r="Q202" i="33"/>
  <c r="Q203" i="33"/>
  <c r="Q204" i="33"/>
  <c r="Q205" i="33"/>
  <c r="Q206" i="33"/>
  <c r="Q207" i="33"/>
  <c r="Q208" i="33"/>
  <c r="Q209" i="33"/>
  <c r="Q210" i="33"/>
  <c r="Q211" i="33"/>
  <c r="Q212" i="33"/>
  <c r="Q213" i="33"/>
  <c r="Q214" i="33"/>
  <c r="Q215" i="33"/>
  <c r="Q216" i="33"/>
  <c r="Q217" i="33"/>
  <c r="Q218" i="33"/>
  <c r="Q219" i="33"/>
  <c r="Q220" i="33"/>
  <c r="Q221" i="33"/>
  <c r="Q222" i="33"/>
  <c r="Q223" i="33"/>
  <c r="Q224" i="33"/>
  <c r="Q225" i="33"/>
  <c r="Q226" i="33"/>
  <c r="Q227" i="33"/>
  <c r="Q228" i="33"/>
  <c r="Q229" i="33"/>
  <c r="Q230" i="33"/>
  <c r="Q231" i="33"/>
  <c r="Q232" i="33"/>
  <c r="Q233" i="33"/>
  <c r="Q234" i="33"/>
  <c r="Q235" i="33"/>
  <c r="Q236" i="33"/>
  <c r="Q237" i="33"/>
  <c r="Q238" i="33"/>
  <c r="Q239" i="33"/>
  <c r="Q240" i="33"/>
  <c r="Q241" i="33"/>
  <c r="Q242" i="33"/>
  <c r="Q243" i="33"/>
  <c r="Q244" i="33"/>
  <c r="Q245" i="33"/>
  <c r="Q246" i="33"/>
  <c r="Q295" i="33"/>
  <c r="Q296" i="33"/>
  <c r="Q297" i="33"/>
  <c r="Q298" i="33"/>
  <c r="Q10" i="33"/>
  <c r="Q9" i="33"/>
  <c r="Q8" i="33"/>
  <c r="Q7" i="33"/>
  <c r="E6" i="6"/>
  <c r="AA3" i="11"/>
  <c r="AN50" i="11"/>
  <c r="AN49" i="11"/>
  <c r="AN48" i="11"/>
  <c r="AN47" i="11"/>
  <c r="AN46" i="11"/>
  <c r="AN45" i="11"/>
  <c r="I7" i="6"/>
  <c r="I6" i="6"/>
  <c r="L15" i="6"/>
  <c r="L14" i="6"/>
  <c r="L12" i="6"/>
  <c r="L11" i="6"/>
  <c r="L9" i="6"/>
  <c r="E21" i="11"/>
  <c r="E22" i="11"/>
  <c r="E23" i="11"/>
  <c r="E24" i="11"/>
  <c r="E25" i="11"/>
  <c r="E26" i="11"/>
  <c r="AB21" i="11"/>
  <c r="L8" i="6"/>
  <c r="L7" i="6"/>
  <c r="E9" i="11"/>
  <c r="E10" i="11"/>
  <c r="E11" i="11"/>
  <c r="E12" i="11"/>
  <c r="E13" i="11"/>
  <c r="E14" i="11"/>
  <c r="AB9" i="11"/>
  <c r="E15" i="11"/>
  <c r="E16" i="11"/>
  <c r="E17" i="11"/>
  <c r="E18" i="11"/>
  <c r="E19" i="11"/>
  <c r="E20" i="11"/>
  <c r="AB15" i="11"/>
  <c r="AC3" i="11"/>
  <c r="B76" i="6"/>
  <c r="B77" i="6"/>
  <c r="B78" i="6"/>
  <c r="B79" i="6"/>
  <c r="B80" i="6"/>
  <c r="B75" i="6"/>
  <c r="B74" i="6"/>
  <c r="B73" i="6"/>
  <c r="B72" i="6"/>
  <c r="B71" i="6"/>
  <c r="B70" i="6"/>
  <c r="B69" i="6"/>
  <c r="B68" i="6"/>
  <c r="Q6" i="33"/>
  <c r="Q5" i="33"/>
  <c r="Q4" i="33"/>
  <c r="Q3" i="33"/>
  <c r="AN188" i="11"/>
  <c r="AN187" i="11"/>
  <c r="AN186" i="11"/>
  <c r="AN185" i="11"/>
  <c r="AN184" i="11"/>
  <c r="AN183" i="11"/>
  <c r="AN182" i="11"/>
  <c r="AN181" i="11"/>
  <c r="AN180" i="11"/>
  <c r="AN179" i="11"/>
  <c r="AN178" i="11"/>
  <c r="AN177" i="11"/>
  <c r="AN176" i="11"/>
  <c r="AN175" i="11"/>
  <c r="AN174" i="11"/>
  <c r="AN173" i="11"/>
  <c r="AN172" i="11"/>
  <c r="AN171" i="11"/>
  <c r="AN170" i="11"/>
  <c r="AN169" i="11"/>
  <c r="AN168" i="11"/>
  <c r="AN167" i="11"/>
  <c r="AN166" i="11"/>
  <c r="AN165" i="11"/>
  <c r="AN164" i="11"/>
  <c r="AN163" i="11"/>
  <c r="AN162" i="11"/>
  <c r="AN161" i="11"/>
  <c r="AN160" i="11"/>
  <c r="AN159" i="11"/>
  <c r="AN158" i="11"/>
  <c r="AN157" i="11"/>
  <c r="AN156" i="11"/>
  <c r="AN155" i="11"/>
  <c r="AN153" i="11"/>
  <c r="AN152" i="11"/>
  <c r="AN151" i="11"/>
  <c r="AN150" i="11"/>
  <c r="AN149" i="11"/>
  <c r="AN148" i="11"/>
  <c r="AN147" i="11"/>
  <c r="AN146" i="11"/>
  <c r="AN145" i="11"/>
  <c r="AN143" i="11"/>
  <c r="AN142" i="11"/>
  <c r="AN141" i="11"/>
  <c r="AN140" i="11"/>
  <c r="AN139" i="11"/>
  <c r="AN138" i="11"/>
  <c r="AN137" i="11"/>
  <c r="AN136" i="11"/>
  <c r="AN135" i="11"/>
  <c r="AN134" i="11"/>
  <c r="AN133" i="11"/>
  <c r="AN132" i="11"/>
  <c r="AN131" i="11"/>
  <c r="AN130" i="11"/>
  <c r="AN129" i="11"/>
  <c r="AN128" i="11"/>
  <c r="AN127" i="11"/>
  <c r="AN126" i="11"/>
  <c r="AN125" i="11"/>
  <c r="AN124" i="11"/>
  <c r="AN123" i="11"/>
  <c r="AN122" i="11"/>
  <c r="AN121" i="11"/>
  <c r="AN120" i="11"/>
  <c r="AN119" i="11"/>
  <c r="AN118" i="11"/>
  <c r="AN117" i="11"/>
  <c r="AN116" i="11"/>
  <c r="AN115" i="11"/>
  <c r="AN114" i="11"/>
  <c r="AN113" i="11"/>
  <c r="AN112" i="11"/>
  <c r="AN111" i="11"/>
  <c r="AN110" i="11"/>
  <c r="AN109" i="11"/>
  <c r="AN108" i="11"/>
  <c r="AN107" i="11"/>
  <c r="AN106" i="11"/>
  <c r="AN105" i="11"/>
  <c r="AN104" i="11"/>
  <c r="AN103" i="11"/>
  <c r="AN102" i="11"/>
  <c r="AN101" i="11"/>
  <c r="AN100" i="11"/>
  <c r="AN99" i="11"/>
  <c r="AN98" i="11"/>
  <c r="AN97" i="11"/>
  <c r="AN96" i="11"/>
  <c r="AN95" i="11"/>
  <c r="AN94" i="11"/>
  <c r="AN93" i="11"/>
  <c r="AN92" i="11"/>
  <c r="AN91" i="11"/>
  <c r="AN90" i="11"/>
  <c r="AN89" i="11"/>
  <c r="AN88" i="11"/>
  <c r="AN87" i="11"/>
  <c r="AN80" i="11"/>
  <c r="AN79" i="11"/>
  <c r="AN78" i="11"/>
  <c r="AN77" i="11"/>
  <c r="AN76" i="11"/>
  <c r="AN75" i="11"/>
  <c r="AN74" i="11"/>
  <c r="AN73" i="11"/>
  <c r="AN72" i="11"/>
  <c r="AN71" i="11"/>
  <c r="AN70" i="11"/>
  <c r="AN69" i="11"/>
  <c r="AN68" i="11"/>
  <c r="AN67" i="11"/>
  <c r="AN66" i="11"/>
  <c r="AN65" i="11"/>
  <c r="AN64" i="11"/>
  <c r="AN63" i="11"/>
  <c r="AN62" i="11"/>
  <c r="AN61" i="11"/>
  <c r="AN60" i="11"/>
  <c r="AN59" i="11"/>
  <c r="AN58" i="11"/>
  <c r="AN57" i="11"/>
  <c r="AN56" i="11"/>
  <c r="AN55" i="11"/>
  <c r="AN54" i="11"/>
  <c r="AN52" i="11"/>
  <c r="AN51" i="11"/>
  <c r="AN44" i="11"/>
  <c r="AN43" i="11"/>
  <c r="AN42" i="11"/>
  <c r="AN41" i="11"/>
  <c r="AN40" i="11"/>
  <c r="AN39" i="11"/>
  <c r="AN32" i="11"/>
  <c r="AN31" i="11"/>
  <c r="AN30" i="11"/>
  <c r="AN29" i="11"/>
  <c r="AN28" i="11"/>
  <c r="AN27" i="11"/>
  <c r="AN26" i="11"/>
  <c r="AN25" i="11"/>
  <c r="AN24" i="11"/>
  <c r="AN23" i="11"/>
  <c r="AN22" i="11"/>
  <c r="AN21" i="11"/>
  <c r="AN20" i="11"/>
  <c r="AN19" i="11"/>
  <c r="AN18" i="11"/>
  <c r="AN17" i="11"/>
  <c r="AN16" i="11"/>
  <c r="AN15" i="11"/>
  <c r="AC188" i="11"/>
  <c r="AC187" i="11"/>
  <c r="AC186" i="11"/>
  <c r="AC185" i="11"/>
  <c r="AC184" i="11"/>
  <c r="AC183" i="11"/>
  <c r="AC182" i="11"/>
  <c r="AC181" i="11"/>
  <c r="AC180" i="11"/>
  <c r="AC179" i="11"/>
  <c r="AC178" i="11"/>
  <c r="AC177" i="11"/>
  <c r="AC176" i="11"/>
  <c r="AC173" i="11"/>
  <c r="AC172" i="11"/>
  <c r="AC171" i="11"/>
  <c r="AC170" i="11"/>
  <c r="AC169" i="11"/>
  <c r="AC168" i="11"/>
  <c r="AC167" i="11"/>
  <c r="AC166" i="11"/>
  <c r="AC165" i="11"/>
  <c r="AC164" i="11"/>
  <c r="AC163" i="11"/>
  <c r="AC162" i="11"/>
  <c r="AC161" i="11"/>
  <c r="AC160" i="11"/>
  <c r="AC159" i="11"/>
  <c r="AC158" i="11"/>
  <c r="AC157" i="11"/>
  <c r="AC155" i="11"/>
  <c r="AC154" i="11"/>
  <c r="AC153" i="11"/>
  <c r="AC152" i="11"/>
  <c r="AC151" i="11"/>
  <c r="AC150" i="11"/>
  <c r="AC148" i="11"/>
  <c r="AC147" i="11"/>
  <c r="AC146" i="11"/>
  <c r="AC145" i="11"/>
  <c r="AC143" i="11"/>
  <c r="AC142" i="11"/>
  <c r="AC141" i="11"/>
  <c r="AC140" i="11"/>
  <c r="AC139" i="11"/>
  <c r="AC138" i="11"/>
  <c r="AC136" i="11"/>
  <c r="AC134" i="11"/>
  <c r="AC133" i="11"/>
  <c r="AC132" i="11"/>
  <c r="AC131" i="11"/>
  <c r="AC130" i="11"/>
  <c r="AC129" i="11"/>
  <c r="AC128" i="11"/>
  <c r="AC127" i="11"/>
  <c r="AC126" i="11"/>
  <c r="AC125" i="11"/>
  <c r="AC124" i="11"/>
  <c r="AC123" i="11"/>
  <c r="AC122" i="11"/>
  <c r="AC121" i="11"/>
  <c r="AC120" i="11"/>
  <c r="AC119" i="11"/>
  <c r="AC118" i="11"/>
  <c r="AC117" i="11"/>
  <c r="AC116" i="11"/>
  <c r="AC115" i="11"/>
  <c r="AC114" i="11"/>
  <c r="AC113" i="11"/>
  <c r="AC112" i="11"/>
  <c r="AC111" i="11"/>
  <c r="AC110" i="11"/>
  <c r="AC109" i="11"/>
  <c r="AC108" i="11"/>
  <c r="AC107" i="11"/>
  <c r="AC106" i="11"/>
  <c r="AC105" i="11"/>
  <c r="AC104" i="11"/>
  <c r="AC103" i="11"/>
  <c r="AC102" i="11"/>
  <c r="AC101" i="11"/>
  <c r="AC100" i="11"/>
  <c r="AC99" i="11"/>
  <c r="AC98" i="11"/>
  <c r="AC97" i="11"/>
  <c r="AC96" i="11"/>
  <c r="AC95" i="11"/>
  <c r="AC94" i="11"/>
  <c r="AC93" i="11"/>
  <c r="AC92" i="11"/>
  <c r="AC91" i="11"/>
  <c r="AC90" i="11"/>
  <c r="AC89" i="11"/>
  <c r="AC88" i="11"/>
  <c r="AC87" i="11"/>
  <c r="AC80" i="11"/>
  <c r="AC79" i="11"/>
  <c r="AC78" i="11"/>
  <c r="AC77" i="11"/>
  <c r="AC76" i="11"/>
  <c r="AC75" i="11"/>
  <c r="AC74" i="11"/>
  <c r="AC71" i="11"/>
  <c r="AC70" i="11"/>
  <c r="AC69" i="11"/>
  <c r="AC68" i="11"/>
  <c r="AC67" i="11"/>
  <c r="AC65" i="11"/>
  <c r="AC64" i="11"/>
  <c r="AC63" i="11"/>
  <c r="AC62" i="11"/>
  <c r="AC61" i="11"/>
  <c r="AC60" i="11"/>
  <c r="AC59" i="11"/>
  <c r="AC58" i="11"/>
  <c r="AC57" i="11"/>
  <c r="AC56" i="11"/>
  <c r="AC55" i="11"/>
  <c r="AC54" i="11"/>
  <c r="AC53" i="11"/>
  <c r="AC52" i="11"/>
  <c r="AC51" i="11"/>
  <c r="AC50" i="11"/>
  <c r="AC48" i="11"/>
  <c r="AC47" i="11"/>
  <c r="AC46" i="11"/>
  <c r="AC45" i="11"/>
  <c r="AC44" i="11"/>
  <c r="AC43" i="11"/>
  <c r="AC42" i="11"/>
  <c r="AC41" i="11"/>
  <c r="AC40" i="11"/>
  <c r="AC39" i="11"/>
  <c r="AC38" i="11"/>
  <c r="AC35" i="11"/>
  <c r="AC32" i="11"/>
  <c r="AC31" i="11"/>
  <c r="AC30" i="11"/>
  <c r="AC29" i="11"/>
  <c r="AC28" i="11"/>
  <c r="AC27" i="11"/>
  <c r="AC26" i="11"/>
  <c r="AC25" i="11"/>
  <c r="AC24" i="11"/>
  <c r="AC23" i="11"/>
  <c r="AC22" i="11"/>
  <c r="AC21" i="11"/>
  <c r="AC20" i="11"/>
  <c r="AC19" i="11"/>
  <c r="AC18" i="11"/>
  <c r="AC17" i="11"/>
  <c r="AC16" i="11"/>
  <c r="AC14" i="11"/>
  <c r="AC13" i="11"/>
  <c r="AC12" i="11"/>
  <c r="AC11" i="11"/>
  <c r="AC10" i="11"/>
  <c r="AC9" i="11"/>
  <c r="AB183" i="11"/>
  <c r="AA183" i="11"/>
  <c r="AB177" i="11"/>
  <c r="AA177" i="11"/>
  <c r="AB171" i="11"/>
  <c r="AA171" i="11"/>
  <c r="AB165" i="11"/>
  <c r="AA165" i="11"/>
  <c r="AB159" i="11"/>
  <c r="AA159" i="11"/>
  <c r="AB153" i="11"/>
  <c r="AA153" i="11"/>
  <c r="AB147" i="11"/>
  <c r="AA147" i="11"/>
  <c r="AB141" i="11"/>
  <c r="AA141" i="11"/>
  <c r="AB135" i="11"/>
  <c r="AA135" i="11"/>
  <c r="AB129" i="11"/>
  <c r="AA129" i="11"/>
  <c r="AB123" i="11"/>
  <c r="AA123" i="11"/>
  <c r="AB117" i="11"/>
  <c r="AA117" i="11"/>
  <c r="AB111" i="11"/>
  <c r="AA111" i="11"/>
  <c r="AB105" i="11"/>
  <c r="AA105" i="11"/>
  <c r="AB99" i="11"/>
  <c r="AA99" i="11"/>
  <c r="AB93" i="11"/>
  <c r="AA93" i="11"/>
  <c r="AB87" i="11"/>
  <c r="AA87" i="11"/>
  <c r="AB75" i="11"/>
  <c r="AA75" i="11"/>
  <c r="AB69" i="11"/>
  <c r="AA69" i="11"/>
  <c r="AB63" i="11"/>
  <c r="AA63" i="11"/>
  <c r="E57" i="11"/>
  <c r="E58" i="11"/>
  <c r="E59" i="11"/>
  <c r="E60" i="11"/>
  <c r="E61" i="11"/>
  <c r="E62" i="11"/>
  <c r="AB57" i="11"/>
  <c r="AA57" i="11"/>
  <c r="E51" i="11"/>
  <c r="E52" i="11"/>
  <c r="E53" i="11"/>
  <c r="E54" i="11"/>
  <c r="E55" i="11"/>
  <c r="E56" i="11"/>
  <c r="AB51" i="11"/>
  <c r="AA51" i="11"/>
  <c r="E45" i="11"/>
  <c r="E46" i="11"/>
  <c r="E47" i="11"/>
  <c r="E48" i="11"/>
  <c r="E49" i="11"/>
  <c r="E50" i="11"/>
  <c r="AB45" i="11"/>
  <c r="AA45" i="11"/>
  <c r="E39" i="11"/>
  <c r="E40" i="11"/>
  <c r="E41" i="11"/>
  <c r="E42" i="11"/>
  <c r="E43" i="11"/>
  <c r="E44" i="11"/>
  <c r="AB39" i="11"/>
  <c r="AA39" i="11"/>
  <c r="E33" i="11"/>
  <c r="E34" i="11"/>
  <c r="E35" i="11"/>
  <c r="E36" i="11"/>
  <c r="E37" i="11"/>
  <c r="E38" i="11"/>
  <c r="AB33" i="11"/>
  <c r="AA33" i="11"/>
  <c r="E27" i="11"/>
  <c r="E28" i="11"/>
  <c r="E29" i="11"/>
  <c r="E30" i="11"/>
  <c r="E31" i="11"/>
  <c r="E32" i="11"/>
  <c r="AB27" i="11"/>
  <c r="AA21" i="11"/>
  <c r="AA15" i="11"/>
  <c r="AA9" i="11"/>
  <c r="E3" i="11"/>
  <c r="E4" i="11"/>
  <c r="E5" i="11"/>
  <c r="E6" i="11"/>
  <c r="E7" i="11"/>
  <c r="E8" i="11"/>
  <c r="AC8" i="11"/>
  <c r="AC7" i="11"/>
  <c r="AC6" i="11"/>
  <c r="AC5" i="11"/>
  <c r="AC4" i="11"/>
  <c r="AB3" i="11"/>
  <c r="M8" i="11"/>
  <c r="E13" i="26"/>
  <c r="K13" i="26"/>
  <c r="E12" i="26"/>
  <c r="K12" i="26"/>
  <c r="E11" i="26"/>
  <c r="K11" i="26"/>
  <c r="G13" i="26"/>
  <c r="G12" i="26"/>
  <c r="G11" i="26"/>
  <c r="M13" i="26"/>
  <c r="M12" i="26"/>
  <c r="M11" i="26"/>
  <c r="O13" i="26"/>
  <c r="O12" i="26"/>
  <c r="O11" i="26"/>
  <c r="I13" i="26"/>
  <c r="I12" i="26"/>
  <c r="I11" i="26"/>
  <c r="P1" i="14"/>
  <c r="L4" i="14"/>
  <c r="K11" i="14"/>
  <c r="E6" i="26"/>
  <c r="O6" i="26"/>
  <c r="E7" i="26"/>
  <c r="O7" i="26"/>
  <c r="E8" i="26"/>
  <c r="O8" i="26"/>
  <c r="E5" i="26"/>
  <c r="O5" i="26"/>
  <c r="G5" i="26"/>
  <c r="I5" i="26"/>
  <c r="K5" i="26"/>
  <c r="M5" i="26"/>
  <c r="G6" i="26"/>
  <c r="I6" i="26"/>
  <c r="K6" i="26"/>
  <c r="M6" i="26"/>
  <c r="G7" i="26"/>
  <c r="I7" i="26"/>
  <c r="K7" i="26"/>
  <c r="M7" i="26"/>
  <c r="G8" i="26"/>
  <c r="I8" i="26"/>
  <c r="K8" i="26"/>
  <c r="M8" i="26"/>
  <c r="M109" i="14"/>
  <c r="M107" i="14"/>
  <c r="M106" i="14"/>
  <c r="M104" i="14"/>
  <c r="K103" i="14"/>
  <c r="M103" i="14"/>
  <c r="M102" i="14"/>
  <c r="K101" i="14"/>
  <c r="M101" i="14"/>
  <c r="K100" i="14"/>
  <c r="M100" i="14"/>
  <c r="M99" i="14"/>
  <c r="K99" i="14"/>
  <c r="M98" i="14"/>
  <c r="K98" i="14"/>
  <c r="M97" i="14"/>
  <c r="K97" i="14"/>
  <c r="K96" i="14"/>
  <c r="M96" i="14"/>
  <c r="M95" i="14"/>
  <c r="K94" i="14"/>
  <c r="M94" i="14"/>
  <c r="K93" i="14"/>
  <c r="M93" i="14"/>
  <c r="M91" i="14"/>
  <c r="M90" i="14"/>
  <c r="K90" i="14"/>
  <c r="M87" i="14"/>
  <c r="M86" i="14"/>
  <c r="M84" i="14"/>
  <c r="M81" i="14"/>
  <c r="M79" i="14"/>
  <c r="K79" i="14"/>
  <c r="M78" i="14"/>
  <c r="K78" i="14"/>
  <c r="M76" i="14"/>
  <c r="K76" i="14"/>
  <c r="M74" i="14"/>
  <c r="M72" i="14"/>
  <c r="K71" i="14"/>
  <c r="M71" i="14"/>
  <c r="M70" i="14"/>
  <c r="K70" i="14"/>
  <c r="K69" i="14"/>
  <c r="M69" i="14"/>
  <c r="M68" i="14"/>
  <c r="K68" i="14"/>
  <c r="M67" i="14"/>
  <c r="K67" i="14"/>
  <c r="M66" i="14"/>
  <c r="K66" i="14"/>
  <c r="M65" i="14"/>
  <c r="K65" i="14"/>
  <c r="M64" i="14"/>
  <c r="K64" i="14"/>
  <c r="M63" i="14"/>
  <c r="K63" i="14"/>
  <c r="M62" i="14"/>
  <c r="K62" i="14"/>
  <c r="M61" i="14"/>
  <c r="K61" i="14"/>
  <c r="M60" i="14"/>
  <c r="K60" i="14"/>
  <c r="K59" i="14"/>
  <c r="M59" i="14"/>
  <c r="M58" i="14"/>
  <c r="K58" i="14"/>
  <c r="M57" i="14"/>
  <c r="K57" i="14"/>
  <c r="K56" i="14"/>
  <c r="M56" i="14"/>
  <c r="K55" i="14"/>
  <c r="M55" i="14"/>
  <c r="M53" i="14"/>
  <c r="K53" i="14"/>
  <c r="K52" i="14"/>
  <c r="M52" i="14"/>
  <c r="M51" i="14"/>
  <c r="K51" i="14"/>
  <c r="K50" i="14"/>
  <c r="M50" i="14"/>
  <c r="M49" i="14"/>
  <c r="K49" i="14"/>
  <c r="M48" i="14"/>
  <c r="K48" i="14"/>
  <c r="M45" i="14"/>
  <c r="K45" i="14"/>
  <c r="M44" i="14"/>
  <c r="K44" i="14"/>
  <c r="M43" i="14"/>
  <c r="K43" i="14"/>
  <c r="M40" i="14"/>
  <c r="K40" i="14"/>
  <c r="M38" i="14"/>
  <c r="K38" i="14"/>
  <c r="K37" i="14"/>
  <c r="M37" i="14"/>
  <c r="M36" i="14"/>
  <c r="K36" i="14"/>
  <c r="K35" i="14"/>
  <c r="M35" i="14"/>
  <c r="K34" i="14"/>
  <c r="M34" i="14"/>
  <c r="M33" i="14"/>
  <c r="K33" i="14"/>
  <c r="K32" i="14"/>
  <c r="M32" i="14"/>
  <c r="M31" i="14"/>
  <c r="M29" i="14"/>
  <c r="M28" i="14"/>
  <c r="K28" i="14"/>
  <c r="K27" i="14"/>
  <c r="M27" i="14"/>
  <c r="K26" i="14"/>
  <c r="M26" i="14"/>
  <c r="M25" i="14"/>
  <c r="K24" i="14"/>
  <c r="M24" i="14"/>
  <c r="M23" i="14"/>
  <c r="M21" i="14"/>
  <c r="K21" i="14"/>
  <c r="M20" i="14"/>
  <c r="K20" i="14"/>
  <c r="K19" i="14"/>
  <c r="M19" i="14"/>
  <c r="M18" i="14"/>
  <c r="K16" i="14"/>
  <c r="M16" i="14"/>
  <c r="M15" i="14"/>
  <c r="K15" i="14"/>
  <c r="K13" i="14"/>
  <c r="L13" i="14"/>
  <c r="M13" i="14"/>
  <c r="M12" i="14"/>
  <c r="K12" i="14"/>
  <c r="K9" i="14"/>
  <c r="M9" i="14"/>
  <c r="K8" i="14"/>
  <c r="K7" i="14"/>
  <c r="M6" i="14"/>
  <c r="M5" i="14"/>
  <c r="M4" i="14"/>
  <c r="K4" i="14"/>
  <c r="K3" i="14"/>
  <c r="M3" i="14"/>
  <c r="L8" i="14"/>
  <c r="M8" i="14"/>
  <c r="K104" i="14"/>
  <c r="K107" i="14"/>
  <c r="K85" i="14"/>
  <c r="M85" i="14"/>
  <c r="K80" i="14"/>
  <c r="M80" i="14"/>
  <c r="K81" i="14"/>
  <c r="K88" i="14"/>
  <c r="M88" i="14"/>
  <c r="K75" i="14"/>
  <c r="M75" i="14"/>
  <c r="K109" i="14"/>
  <c r="K73" i="14"/>
  <c r="M73" i="14"/>
  <c r="K89" i="14"/>
  <c r="M89" i="14"/>
  <c r="K92" i="14"/>
  <c r="M92" i="14"/>
  <c r="K84" i="14"/>
  <c r="K87" i="14"/>
  <c r="K10" i="14"/>
  <c r="M14" i="14"/>
  <c r="K17" i="14"/>
  <c r="M17" i="14"/>
  <c r="K23" i="14"/>
  <c r="K30" i="14"/>
  <c r="M30" i="14"/>
  <c r="K39" i="14"/>
  <c r="M39" i="14"/>
  <c r="K42" i="14"/>
  <c r="M42" i="14"/>
  <c r="K46" i="14"/>
  <c r="M46" i="14"/>
  <c r="K74" i="14"/>
  <c r="K77" i="14"/>
  <c r="M77" i="14"/>
  <c r="K83" i="14"/>
  <c r="M83" i="14"/>
  <c r="K86" i="14"/>
  <c r="K95" i="14"/>
  <c r="K102" i="14"/>
  <c r="K105" i="14"/>
  <c r="M105" i="14"/>
  <c r="K5" i="14"/>
  <c r="K6" i="14"/>
  <c r="L7" i="14"/>
  <c r="M7" i="14"/>
  <c r="K18" i="14"/>
  <c r="K22" i="14"/>
  <c r="M22" i="14"/>
  <c r="K25" i="14"/>
  <c r="K29" i="14"/>
  <c r="K31" i="14"/>
  <c r="K41" i="14"/>
  <c r="M41" i="14"/>
  <c r="K47" i="14"/>
  <c r="M47" i="14"/>
  <c r="K54" i="14"/>
  <c r="M54" i="14"/>
  <c r="K72" i="14"/>
  <c r="K82" i="14"/>
  <c r="M82" i="14"/>
  <c r="K91" i="14"/>
  <c r="K106" i="14"/>
  <c r="K108" i="14"/>
  <c r="M108" i="14"/>
  <c r="M10" i="14"/>
  <c r="L11" i="14"/>
  <c r="M11" i="14"/>
  <c r="S3" i="14"/>
  <c r="T3" i="14"/>
  <c r="S12" i="14"/>
  <c r="T12" i="14"/>
  <c r="P7" i="14"/>
  <c r="Q7" i="14"/>
  <c r="S11" i="14"/>
  <c r="T11" i="14"/>
  <c r="P8" i="14"/>
  <c r="Q8" i="14"/>
  <c r="P13" i="14"/>
  <c r="Q13" i="14"/>
  <c r="P6" i="14"/>
  <c r="Q6" i="14"/>
  <c r="S14" i="14"/>
  <c r="T14" i="14"/>
  <c r="P5" i="14"/>
  <c r="Q5" i="14"/>
  <c r="P4" i="14"/>
  <c r="Q4" i="14"/>
  <c r="S7" i="14"/>
  <c r="T7" i="14"/>
  <c r="S5" i="14"/>
  <c r="T5" i="14"/>
  <c r="S10" i="14"/>
  <c r="T10" i="14"/>
  <c r="S8" i="14"/>
  <c r="T8" i="14"/>
  <c r="P10" i="14"/>
  <c r="Q10" i="14"/>
  <c r="P14" i="14"/>
  <c r="Q14" i="14"/>
  <c r="S6" i="14"/>
  <c r="T6" i="14"/>
  <c r="S13" i="14"/>
  <c r="T13" i="14"/>
  <c r="S4" i="14"/>
  <c r="T4" i="14"/>
  <c r="P11" i="14"/>
  <c r="Q11" i="14"/>
  <c r="P12" i="14"/>
  <c r="Q12" i="14"/>
  <c r="S9" i="14"/>
  <c r="T9" i="14"/>
  <c r="P9" i="14"/>
  <c r="Q9" i="14"/>
  <c r="P3" i="14"/>
  <c r="Q3" i="14"/>
  <c r="L6" i="6"/>
</calcChain>
</file>

<file path=xl/connections.xml><?xml version="1.0" encoding="utf-8"?>
<connections xmlns="http://schemas.openxmlformats.org/spreadsheetml/2006/main">
  <connection id="1" name="data" type="6" refreshedVersion="5" background="1" saveData="1">
    <textPr codePage="65000" sourceFile="C:\Users\daramirez\Desktop\data.csv" tab="0" comma="1">
      <textFields count="11">
        <textField/>
        <textField/>
        <textField/>
        <textField/>
        <textField/>
        <textField/>
        <textField/>
        <textField/>
        <textField/>
        <textField/>
        <textField/>
      </textFields>
    </textPr>
  </connection>
  <connection id="2" name="data1" type="6" refreshedVersion="5" background="1" saveData="1">
    <textPr codePage="65000" sourceFile="C:\Users\daramirez\Desktop\data.csv" tab="0" comma="1">
      <textFields count="11">
        <textField/>
        <textField/>
        <textField/>
        <textField/>
        <textField/>
        <textField/>
        <textField/>
        <textField/>
        <textField/>
        <textField/>
        <textField/>
      </textFields>
    </textPr>
  </connection>
  <connection id="3" name="Datos" type="6" refreshedVersion="5" background="1" saveData="1">
    <textPr codePage="65000" sourceFile="C:\Users\daramirez\Desktop\Datos.csv" tab="0" comma="1">
      <textFields count="11">
        <textField/>
        <textField/>
        <textField/>
        <textField/>
        <textField/>
        <textField/>
        <textField/>
        <textField/>
        <textField/>
        <textField/>
        <textField/>
      </textFields>
    </textPr>
  </connection>
  <connection id="4" name="Datos1" type="6" refreshedVersion="5" background="1" saveData="1">
    <textPr codePage="65000" sourceFile="C:\Users\daramirez\Desktop\Datos.csv" tab="0" comma="1">
      <textFields count="11">
        <textField/>
        <textField/>
        <textField/>
        <textField/>
        <textField/>
        <textField/>
        <textField/>
        <textField/>
        <textField/>
        <textField/>
        <textField/>
      </textFields>
    </textPr>
  </connection>
</connections>
</file>

<file path=xl/sharedStrings.xml><?xml version="1.0" encoding="utf-8"?>
<sst xmlns="http://schemas.openxmlformats.org/spreadsheetml/2006/main" count="7494" uniqueCount="1273">
  <si>
    <t>SMMLV aportado por integrante Ex Especifica</t>
  </si>
  <si>
    <t>SMMLV aportado por integrante Ex General</t>
  </si>
  <si>
    <t xml:space="preserve">ACREDITA EL INTEGRANTE EL 25% DE LA EXPERIENCIA GENERAL Y ESPECIFICA </t>
  </si>
  <si>
    <t>NOTAS</t>
  </si>
  <si>
    <t xml:space="preserve">6) 10% Nomina Discapacidad  según Pliego de Condiciones </t>
  </si>
  <si>
    <t xml:space="preserve">3) Bienes o servicios nacionales o trato nacional </t>
  </si>
  <si>
    <t>IDN2</t>
  </si>
  <si>
    <t>IDN1</t>
  </si>
  <si>
    <t>SI</t>
  </si>
  <si>
    <t>NO</t>
  </si>
  <si>
    <t>INTEGRANTE</t>
  </si>
  <si>
    <t>ENTIDAD</t>
  </si>
  <si>
    <t>OBJETO DEL CONTRATO</t>
  </si>
  <si>
    <t>Fecha de inicio del contrato</t>
  </si>
  <si>
    <t>Fecha de terminación del contrato</t>
  </si>
  <si>
    <t>Valor del contrato incluido IVA</t>
  </si>
  <si>
    <t>MONEDA</t>
  </si>
  <si>
    <t>Tasa USD</t>
  </si>
  <si>
    <t>Valor del contrato USD</t>
  </si>
  <si>
    <t>Tasa COP</t>
  </si>
  <si>
    <t>Valor del contrato en Pesos incluido IVA</t>
  </si>
  <si>
    <t>COP</t>
  </si>
  <si>
    <t>Gerencia de Proyectos</t>
  </si>
  <si>
    <t>Ingeniería de Transporte</t>
  </si>
  <si>
    <t>Ingeniería Civil</t>
  </si>
  <si>
    <t xml:space="preserve">ACTIVIDADES RUP, FORMATO 2, MATRIZ O EJECUCIÓN  </t>
  </si>
  <si>
    <t>Clase
15</t>
  </si>
  <si>
    <t xml:space="preserve">SERIE SMLMV </t>
  </si>
  <si>
    <t xml:space="preserve">AÑO </t>
  </si>
  <si>
    <t>VALOR (COP)</t>
  </si>
  <si>
    <t>N°</t>
  </si>
  <si>
    <t>PROPONENTE</t>
  </si>
  <si>
    <t>INTEGRANTES</t>
  </si>
  <si>
    <t xml:space="preserve">EXPERIENCIA GENERAL </t>
  </si>
  <si>
    <t xml:space="preserve">PUNTAJE APOYO A LA INDUSTRIA </t>
  </si>
  <si>
    <t xml:space="preserve">PUNTAJE TOTAL </t>
  </si>
  <si>
    <t>Numeral 5.2 Literal 4</t>
  </si>
  <si>
    <t>Numeral 5.2 Literal 5</t>
  </si>
  <si>
    <t>PUNTAJE EXPERIENCIA ESPECÍFICA</t>
  </si>
  <si>
    <t>SMMLV Finalización /última facturación</t>
  </si>
  <si>
    <t>Año de Finalización/ última facturación</t>
  </si>
  <si>
    <t>PARTICIPACIÓN</t>
  </si>
  <si>
    <t>COPEBA LTDA</t>
  </si>
  <si>
    <t>CONSULTORES UNIDOS S.A.</t>
  </si>
  <si>
    <t>CODIGO DE INTEGRANTE</t>
  </si>
  <si>
    <t>ICEACSA CONSULTORES SUCURSAL COLOMBIA</t>
  </si>
  <si>
    <t>INZETT S.A.S.</t>
  </si>
  <si>
    <t>CIVING INGENIEROS CONTRATISTAS S EN C</t>
  </si>
  <si>
    <t>P01-01</t>
  </si>
  <si>
    <t>P01-02</t>
  </si>
  <si>
    <t>P01-03</t>
  </si>
  <si>
    <t>P02-01</t>
  </si>
  <si>
    <t>P03-01</t>
  </si>
  <si>
    <t>P04-01</t>
  </si>
  <si>
    <t>P05-01</t>
  </si>
  <si>
    <t>P02-02</t>
  </si>
  <si>
    <t>P03-02</t>
  </si>
  <si>
    <t>P04-02</t>
  </si>
  <si>
    <t>P05-02</t>
  </si>
  <si>
    <t>FOLIO CONTRATO</t>
  </si>
  <si>
    <t>Vigencia del contrato posterior a 01/01/90</t>
  </si>
  <si>
    <t>Sumatoria SMMLV aportada por Integrante</t>
  </si>
  <si>
    <t>INTEGRANTE QUE ACREDITA % NOMINA DISCAPACIDAD</t>
  </si>
  <si>
    <t>CUMPLIMIENTO NUMERAL 6. CRITERIOS DE DESEMPATE</t>
  </si>
  <si>
    <t>ACREDITA</t>
  </si>
  <si>
    <t>CUMPLE</t>
  </si>
  <si>
    <t>-</t>
  </si>
  <si>
    <t>EN PROCESO DE SUBSANACION</t>
  </si>
  <si>
    <t>NO HABIL</t>
  </si>
  <si>
    <t>NO CUMPLE</t>
  </si>
  <si>
    <t>NA</t>
  </si>
  <si>
    <t>PORCENTAJE DE PARTICIPACIÓN</t>
  </si>
  <si>
    <t>Proyecto (Interventoría)</t>
  </si>
  <si>
    <t>Concurso</t>
  </si>
  <si>
    <t>Presupuesto Oficial</t>
  </si>
  <si>
    <t>Año</t>
  </si>
  <si>
    <t>Presupuesto Oficial (SMMLV)</t>
  </si>
  <si>
    <t>Parametros</t>
  </si>
  <si>
    <t>Fecha de cierre según Adendas</t>
  </si>
  <si>
    <t>Fecha de cierre según Pliego</t>
  </si>
  <si>
    <t>Experiencia General</t>
  </si>
  <si>
    <t>Experiencia Especifica</t>
  </si>
  <si>
    <t>Desempate</t>
  </si>
  <si>
    <t>Sumatoria Exp. General</t>
  </si>
  <si>
    <t>Exp. Min por el Lider</t>
  </si>
  <si>
    <t>Exp. Min por contrato</t>
  </si>
  <si>
    <t>Criterio</t>
  </si>
  <si>
    <t>Valor</t>
  </si>
  <si>
    <t>AUTOPISTA AL MAR 2</t>
  </si>
  <si>
    <t>VJ-VGC-CM-019-2015</t>
  </si>
  <si>
    <t>VÍAS DEL NUS</t>
  </si>
  <si>
    <t xml:space="preserve"> VJ-VGC-CM-023-2015</t>
  </si>
  <si>
    <t>ÁREA METROPOLITANA DE CÚCUTA Y NORTE DE SANTANDER</t>
  </si>
  <si>
    <t>VJ-VGC-CM-001-2016</t>
  </si>
  <si>
    <t>RED FÉRREA DEL PACÍFICO</t>
  </si>
  <si>
    <t>VJ-VGC-CM-003-2016</t>
  </si>
  <si>
    <t>No. Contrato</t>
  </si>
  <si>
    <t>Porcentaje Requerido P.O.</t>
  </si>
  <si>
    <t/>
  </si>
  <si>
    <t>Tasa de cambio representativa del mercado (TRM)</t>
  </si>
  <si>
    <t>1.1.1. Serie histórica_periodicidad diaria</t>
  </si>
  <si>
    <t>Información disponible desde el 27 de noviembre de 1991.</t>
  </si>
  <si>
    <t>Fecha (dd/mm/aaaa)</t>
  </si>
  <si>
    <r>
      <rPr>
        <b/>
        <sz val="9"/>
        <color theme="1"/>
        <rFont val="Helvetica"/>
      </rPr>
      <t>Fuente:</t>
    </r>
    <r>
      <rPr>
        <sz val="9"/>
        <color theme="1"/>
        <rFont val="Helvetica"/>
      </rPr>
      <t xml:space="preserve"> Superintendencia Financiera de Colombia ( </t>
    </r>
    <r>
      <rPr>
        <u/>
        <sz val="9"/>
        <color rgb="FF0000FF"/>
        <rFont val="Helvetica"/>
      </rPr>
      <t>www.superfinanciera.gov.co</t>
    </r>
    <r>
      <rPr>
        <sz val="9"/>
        <color theme="1"/>
        <rFont val="Helvetica"/>
      </rPr>
      <t xml:space="preserve">). </t>
    </r>
  </si>
  <si>
    <t>Cotización del dólar</t>
  </si>
  <si>
    <t>1.3.1. Serie empalmada de datos promedio por meses y fin de mes_periodicidad mensual</t>
  </si>
  <si>
    <t>Información disponible a partir de 1950.</t>
  </si>
  <si>
    <t>Año(aaaa)-Mes(mm)</t>
  </si>
  <si>
    <t>Promedio</t>
  </si>
  <si>
    <t>Fin de mes</t>
  </si>
  <si>
    <r>
      <rPr>
        <b/>
        <sz val="9"/>
        <color theme="1"/>
        <rFont val="Helvetica"/>
      </rPr>
      <t>Fuente</t>
    </r>
    <r>
      <rPr>
        <sz val="9"/>
        <color theme="1"/>
        <rFont val="Helvetica"/>
      </rPr>
      <t>: la tasa de cambio en Colombia fue calculada por el Banco de la República hasta noviembre de 1980 (en aquél entonces era conocida como la tasa de certificado de cambio). Luego, en acuerdo con la Junta Directiva del Banco de la República, a partir de diciembre de 1980, la tasa de cambio es calculada por la Superintendencia Financiera de Colombia (</t>
    </r>
    <r>
      <rPr>
        <u/>
        <sz val="9"/>
        <color rgb="FF0000FF"/>
        <rFont val="Helvetica"/>
      </rPr>
      <t>www.superfinanciera.gov.co</t>
    </r>
    <r>
      <rPr>
        <sz val="9"/>
        <color theme="1"/>
        <rFont val="Helvetica"/>
      </rPr>
      <t>).</t>
    </r>
  </si>
  <si>
    <t>SMMLV Finalización / última facturación</t>
  </si>
  <si>
    <t>Nº CONSECUTIVO DEL  RUP / MATRIZ / EN EJECUCIÓN</t>
  </si>
  <si>
    <t>CM003P01</t>
  </si>
  <si>
    <t>CM003P02</t>
  </si>
  <si>
    <t>CM003P03</t>
  </si>
  <si>
    <t>CM003P04</t>
  </si>
  <si>
    <t>CM003P05</t>
  </si>
  <si>
    <t>CONSORCIO FERROCARRIL DEL PACÍFICO</t>
  </si>
  <si>
    <t>PAÍS DE EJECUCIÓN</t>
  </si>
  <si>
    <t>CONSORCIO FÉRREO DEL PACÍFICO</t>
  </si>
  <si>
    <t>INTERVENTORÍAS Y DISEÑOS S.A.</t>
  </si>
  <si>
    <t>INGENOBRAS CONSTRUCCIÓN Y CONSULTORÍA S.A.S. - INGENOBRAS S.A.S.</t>
  </si>
  <si>
    <t>CONSORCIO INGEANDINA - GEOCONTROL 003-2016</t>
  </si>
  <si>
    <t>INGEANDINA CONSULTORES DE INGENIERÍA S.A.S.</t>
  </si>
  <si>
    <t>GEOCONTROL S.A. SUCURSAL COLOMBIA</t>
  </si>
  <si>
    <t>CONSORCIO RED FÉRREA DEL PACÍFICO</t>
  </si>
  <si>
    <t>P04-03</t>
  </si>
  <si>
    <t>J. FELIPE ARDILA V &amp; CIA S.A.S.</t>
  </si>
  <si>
    <t>CONSORCIO REDES FÉRREAS</t>
  </si>
  <si>
    <t>MAB INGENIERÍA DE VALOR S.A.</t>
  </si>
  <si>
    <t>OMC AMEPRO COLOMBIA</t>
  </si>
  <si>
    <t>PARA GENERAL</t>
  </si>
  <si>
    <t>PARA ESPECÍFICA</t>
  </si>
  <si>
    <t>VERIFICACIÓN</t>
  </si>
  <si>
    <t>25% (100*EG+4*30%*EE)</t>
  </si>
  <si>
    <t>SMMLV aportado por integrante Exp General</t>
  </si>
  <si>
    <t>SMMLV aportado por integrante Exp Especifica</t>
  </si>
  <si>
    <t>CRITERIO DESEMPATE</t>
  </si>
  <si>
    <t>P01</t>
  </si>
  <si>
    <t>P02</t>
  </si>
  <si>
    <t>P03</t>
  </si>
  <si>
    <t>P04</t>
  </si>
  <si>
    <t>P05</t>
  </si>
  <si>
    <t>P06</t>
  </si>
  <si>
    <t>P07</t>
  </si>
  <si>
    <t>P08</t>
  </si>
  <si>
    <t>P09</t>
  </si>
  <si>
    <t>P10</t>
  </si>
  <si>
    <t>P11</t>
  </si>
  <si>
    <t>P12</t>
  </si>
  <si>
    <t>P13</t>
  </si>
  <si>
    <t>P14</t>
  </si>
  <si>
    <t>P15</t>
  </si>
  <si>
    <t>P16</t>
  </si>
  <si>
    <t>P17</t>
  </si>
  <si>
    <t>P18</t>
  </si>
  <si>
    <t>P19</t>
  </si>
  <si>
    <t>P20</t>
  </si>
  <si>
    <t>P21</t>
  </si>
  <si>
    <t>P22</t>
  </si>
  <si>
    <t>P23</t>
  </si>
  <si>
    <t>P24</t>
  </si>
  <si>
    <t>P25</t>
  </si>
  <si>
    <t>P26</t>
  </si>
  <si>
    <t>P27</t>
  </si>
  <si>
    <t>P28</t>
  </si>
  <si>
    <t>P29</t>
  </si>
  <si>
    <t>P30</t>
  </si>
  <si>
    <t>P31</t>
  </si>
  <si>
    <t>P32</t>
  </si>
  <si>
    <t>P33</t>
  </si>
  <si>
    <t>P34</t>
  </si>
  <si>
    <t>P35</t>
  </si>
  <si>
    <t>P36</t>
  </si>
  <si>
    <t>P37</t>
  </si>
  <si>
    <t>P38</t>
  </si>
  <si>
    <t>MÓDULO 1: CONTRATOS DE CONCESIÓN PORTUARIA No. 010 DE 2007, 012 DE 1994, 010 DE 1994</t>
  </si>
  <si>
    <t>MÓDULO 2: CONTRATOS DE CONCESIÓN PORTUARIA No. 010 DE 1994, 010 DE 2010, 007 DE 1993</t>
  </si>
  <si>
    <t>MÓDULO 3: CONTRATOS DE CONCESIÓN PORTUARIA No. 001 DE 2007, 008 DE 2004, 021 DE 1997 Y 001 DE 2009</t>
  </si>
  <si>
    <t>VJ-VGC-CM-005-2016</t>
  </si>
  <si>
    <t>MÓDULO 1 (SI/NO)</t>
  </si>
  <si>
    <t>CONTRATO VÁLIDO PARA ACREDITAR EXPERIENCIA (SI/NO)</t>
  </si>
  <si>
    <t xml:space="preserve">Familia
10 </t>
  </si>
  <si>
    <t>Clase
16</t>
  </si>
  <si>
    <t>Clase
22</t>
  </si>
  <si>
    <t>www.oanda.com/currency/historical-rates/</t>
  </si>
  <si>
    <t>End Date</t>
  </si>
  <si>
    <t>EUR/USD</t>
  </si>
  <si>
    <t>Period Average</t>
  </si>
  <si>
    <t>Period Low</t>
  </si>
  <si>
    <t>Period High</t>
  </si>
  <si>
    <t>Average monthly BID rates @  0%</t>
  </si>
  <si>
    <t>MÓDULO 1</t>
  </si>
  <si>
    <t>P39</t>
  </si>
  <si>
    <t>P40</t>
  </si>
  <si>
    <t>P41</t>
  </si>
  <si>
    <t>Fecha de Adjudicación</t>
  </si>
  <si>
    <t>P06-01</t>
  </si>
  <si>
    <t>P07-01</t>
  </si>
  <si>
    <t>P08-01</t>
  </si>
  <si>
    <t>P09-01</t>
  </si>
  <si>
    <t>P10-01</t>
  </si>
  <si>
    <t>P11-01</t>
  </si>
  <si>
    <t>P12-01</t>
  </si>
  <si>
    <t>P13-01</t>
  </si>
  <si>
    <t>P14-01</t>
  </si>
  <si>
    <t>P15-01</t>
  </si>
  <si>
    <t>P42</t>
  </si>
  <si>
    <t>P43</t>
  </si>
  <si>
    <t>P44</t>
  </si>
  <si>
    <t>P45</t>
  </si>
  <si>
    <t>P46</t>
  </si>
  <si>
    <t>P47</t>
  </si>
  <si>
    <t>P48</t>
  </si>
  <si>
    <t>P49</t>
  </si>
  <si>
    <t>P50</t>
  </si>
  <si>
    <t>P51</t>
  </si>
  <si>
    <t>P52</t>
  </si>
  <si>
    <t>P53</t>
  </si>
  <si>
    <t>P54</t>
  </si>
  <si>
    <t>P55</t>
  </si>
  <si>
    <t>P56</t>
  </si>
  <si>
    <t>P57</t>
  </si>
  <si>
    <t>P58</t>
  </si>
  <si>
    <t>P59</t>
  </si>
  <si>
    <t>P60</t>
  </si>
  <si>
    <t>P61</t>
  </si>
  <si>
    <t>P62</t>
  </si>
  <si>
    <t>P63</t>
  </si>
  <si>
    <t>P64</t>
  </si>
  <si>
    <t>P65</t>
  </si>
  <si>
    <t>P66</t>
  </si>
  <si>
    <t>P67</t>
  </si>
  <si>
    <t>P68</t>
  </si>
  <si>
    <t>P69</t>
  </si>
  <si>
    <t>P70</t>
  </si>
  <si>
    <t>P18-01</t>
  </si>
  <si>
    <t>P19-01</t>
  </si>
  <si>
    <t>P21-01</t>
  </si>
  <si>
    <t>P22-01</t>
  </si>
  <si>
    <t>P25-01</t>
  </si>
  <si>
    <t>P27-01</t>
  </si>
  <si>
    <t>P30-01</t>
  </si>
  <si>
    <t>P31-01</t>
  </si>
  <si>
    <t>P17-01</t>
  </si>
  <si>
    <t>P20-01</t>
  </si>
  <si>
    <t>P24-01</t>
  </si>
  <si>
    <t>P26-01</t>
  </si>
  <si>
    <t>P23-01</t>
  </si>
  <si>
    <t>P28-01</t>
  </si>
  <si>
    <t>P29-01</t>
  </si>
  <si>
    <t>P32-01</t>
  </si>
  <si>
    <t>EXPERIENCIA DEL LÍDER (SI/NO/NO APLICA)</t>
  </si>
  <si>
    <t>Segmento 80</t>
  </si>
  <si>
    <t>Segmento 81</t>
  </si>
  <si>
    <t>HÁBIL</t>
  </si>
  <si>
    <t>NO HÁBIL</t>
  </si>
  <si>
    <t>PENDIENTE</t>
  </si>
  <si>
    <t>CRITERIOS DE PONDERACIÓN</t>
  </si>
  <si>
    <t>¿LOS CONTRATOS APORTADOS CUMPLEN TODOS LOS REQUISITOS?</t>
  </si>
  <si>
    <t>FORM COND 1</t>
  </si>
  <si>
    <t>FORM COND 2</t>
  </si>
  <si>
    <t>FORM COND 3</t>
  </si>
  <si>
    <t>N/A</t>
  </si>
  <si>
    <r>
      <rPr>
        <sz val="9"/>
        <color theme="1"/>
        <rFont val="Helvetica"/>
      </rPr>
      <t xml:space="preserve"> </t>
    </r>
    <r>
      <rPr>
        <i/>
        <sz val="9"/>
        <color theme="1"/>
        <rFont val="Helvetica"/>
      </rPr>
      <t>Banco de la República - Gerencia Técnica - información extraída de la bodega de datos -Serankua- el 01/03/2017 17:36:43</t>
    </r>
    <r>
      <rPr>
        <sz val="9"/>
        <color theme="1"/>
        <rFont val="Helvetica"/>
      </rPr>
      <t xml:space="preserve"> </t>
    </r>
  </si>
  <si>
    <r>
      <rPr>
        <sz val="9"/>
        <color theme="1"/>
        <rFont val="Helvetica"/>
      </rPr>
      <t xml:space="preserve"> </t>
    </r>
    <r>
      <rPr>
        <i/>
        <sz val="9"/>
        <color theme="1"/>
        <rFont val="Helvetica"/>
      </rPr>
      <t>Banco de la República - Gerencia Técnica - información extraída de la bodega de datos -Serankua- el 01/03/2017 17:36:43</t>
    </r>
  </si>
  <si>
    <t>Daily BID rates @  0%</t>
  </si>
  <si>
    <t>SMMLV finalización del contrato PONDERADO</t>
  </si>
  <si>
    <t>SUMATORIA EXPERIENCIA GENERAL</t>
  </si>
  <si>
    <t>EXPERIENCIA MINIMA POR EL LIDER</t>
  </si>
  <si>
    <t>EXPERIENCIA MINIMA POR CONTRATO</t>
  </si>
  <si>
    <t>CALIFICACIÓN EXPERIENCIA GENERAL</t>
  </si>
  <si>
    <t>Cumplimiento Exp. Min por contrato</t>
  </si>
  <si>
    <t>PUNTAJE</t>
  </si>
  <si>
    <t>P71</t>
  </si>
  <si>
    <t>P72</t>
  </si>
  <si>
    <t>P73</t>
  </si>
  <si>
    <t>P74</t>
  </si>
  <si>
    <t>P75</t>
  </si>
  <si>
    <t>P06-02</t>
  </si>
  <si>
    <t>P11-02</t>
  </si>
  <si>
    <t>P17-02</t>
  </si>
  <si>
    <t>P19-02</t>
  </si>
  <si>
    <t>P21-02</t>
  </si>
  <si>
    <t>P24-02</t>
  </si>
  <si>
    <t>P28-02</t>
  </si>
  <si>
    <t>P30-02</t>
  </si>
  <si>
    <t>P32-02</t>
  </si>
  <si>
    <t>P16-01</t>
  </si>
  <si>
    <t>P20-02</t>
  </si>
  <si>
    <t>Numeral 5.2 Sub num 1</t>
  </si>
  <si>
    <t>Numeral 5.2 Sub num 4</t>
  </si>
  <si>
    <t>2017-03</t>
  </si>
  <si>
    <t>2017-04</t>
  </si>
  <si>
    <t>2017-05</t>
  </si>
  <si>
    <t>2017-06</t>
  </si>
  <si>
    <t>2017-07</t>
  </si>
  <si>
    <t>2017-08</t>
  </si>
  <si>
    <t>2017-09</t>
  </si>
  <si>
    <t>2017-10</t>
  </si>
  <si>
    <t>2017-11</t>
  </si>
  <si>
    <t>2017-12</t>
  </si>
  <si>
    <t>2018-01</t>
  </si>
  <si>
    <t>2018-02</t>
  </si>
  <si>
    <t>EUR</t>
  </si>
  <si>
    <r>
      <t xml:space="preserve">3) Contrato de interventoría de una </t>
    </r>
    <r>
      <rPr>
        <b/>
        <u/>
        <sz val="11"/>
        <color theme="0"/>
        <rFont val="Arial"/>
        <family val="2"/>
      </rPr>
      <t>CONCESIÓN DE UN PROYECTO DE INFRAESTRUCTURA DE TRANSPORTE</t>
    </r>
    <r>
      <rPr>
        <b/>
        <sz val="11"/>
        <color theme="0"/>
        <rFont val="Arial"/>
        <family val="2"/>
      </rPr>
      <t xml:space="preserve"> </t>
    </r>
    <r>
      <rPr>
        <b/>
        <u/>
        <sz val="11"/>
        <color theme="0"/>
        <rFont val="Arial"/>
        <family val="2"/>
      </rPr>
      <t xml:space="preserve">celebrado y ejecutado en Colombia </t>
    </r>
    <r>
      <rPr>
        <b/>
        <sz val="11"/>
        <color theme="0"/>
        <rFont val="Arial"/>
        <family val="2"/>
      </rPr>
      <t>y que incluya por lo menos dentro de su objeto y/o alcance la interventoría que puede ser técnica y financiera, y/o técnica y social, y/o técnica y ambiental del proyecto</t>
    </r>
  </si>
  <si>
    <t>EJECUCION</t>
  </si>
  <si>
    <t xml:space="preserve">CAPACIDAD FINANCIERA Y ORGANIZACIONAL </t>
  </si>
  <si>
    <t xml:space="preserve"> CAPACIDAD    JURÍDICA </t>
  </si>
  <si>
    <t>REQUISITOS HABILITANTES</t>
  </si>
  <si>
    <t>CRITERIOS DE CALIFICACION</t>
  </si>
  <si>
    <t>CRITERIOS DE DESEMPATE</t>
  </si>
  <si>
    <r>
      <t xml:space="preserve">2) Contrato de </t>
    </r>
    <r>
      <rPr>
        <b/>
        <u/>
        <sz val="11"/>
        <color theme="0"/>
        <rFont val="Arial"/>
        <family val="2"/>
      </rPr>
      <t>INTERVENTORÍA DE PROYECTOS DE INFRAESTRUCTURA DE TRANSPORTE VIAL</t>
    </r>
  </si>
  <si>
    <r>
      <rPr>
        <b/>
        <u/>
        <sz val="10"/>
        <color theme="0"/>
        <rFont val="Arial"/>
        <family val="2"/>
      </rPr>
      <t>Contratos de Interventoría</t>
    </r>
    <r>
      <rPr>
        <b/>
        <sz val="10"/>
        <color theme="0"/>
        <rFont val="Arial"/>
        <family val="2"/>
      </rPr>
      <t xml:space="preserve"> en proyectos de Infraestructura de Transporte</t>
    </r>
  </si>
  <si>
    <t xml:space="preserve">      SMMLV             Valor del contrato (o)  Inscrito RUP</t>
  </si>
  <si>
    <t>P15-02</t>
  </si>
  <si>
    <t>SMMLV          Valor del Cto. Ejecución  (o) Inscrito en RUP</t>
  </si>
  <si>
    <t>Valor del contrato en Pesos incluido IVA (Ejecución)</t>
  </si>
  <si>
    <t>P18-02</t>
  </si>
  <si>
    <t>P24-03</t>
  </si>
  <si>
    <t>P25-02</t>
  </si>
  <si>
    <t>P27-02</t>
  </si>
  <si>
    <t>RECHAZADO</t>
  </si>
  <si>
    <t>CONTRATACIÓN DE LA INTERVENTORÍA INTEGRAL QUE INCLUYE, PERO NO SE LIMITA A LA INTERVENTORÍA TÉCNICA, ECONÓMICA, FINANCIERA, CONTABLE, JURÍDICA, ADMINISTRATIVA, OPERATIVA, MEDIO AMBIENTAL Y SOCIO PREDIAL DEL CONTRATO DE CONCESIÓN No 007 del 13 DE AGOSTO DE 2007; CORRESPONDIENTE AL CORREDOR DENOMINADO “GIRARDOT-IBAGUE-CAJAMARCA”</t>
  </si>
  <si>
    <t>VJ-VGC-CM-002-2018</t>
  </si>
  <si>
    <r>
      <t xml:space="preserve">1) </t>
    </r>
    <r>
      <rPr>
        <b/>
        <u/>
        <sz val="11"/>
        <color theme="0"/>
        <rFont val="Arial"/>
        <family val="2"/>
      </rPr>
      <t>Contrato de Interventoría</t>
    </r>
    <r>
      <rPr>
        <b/>
        <sz val="11"/>
        <color theme="0"/>
        <rFont val="Arial"/>
        <family val="2"/>
      </rPr>
      <t xml:space="preserve"> en proyectos de infraestructura de transporte</t>
    </r>
  </si>
  <si>
    <t>CONCURSO DE MÉRITOS ABIERTO No.VJ-VGC-CM-002-2018</t>
  </si>
  <si>
    <t>CUMPLIMIENTO SUBNUMERAL 4. CRITERIOS DE DESEMPATE</t>
  </si>
  <si>
    <t xml:space="preserve">Sub num 4) 
10% Nomina Discapacidad  según Pliego de Condiciones </t>
  </si>
  <si>
    <t xml:space="preserve">Bienes o servicios nacionales o trato nacional </t>
  </si>
  <si>
    <t>CONSORCIO MAB</t>
  </si>
  <si>
    <t xml:space="preserve">MAB INGENIERÍA DE VALOR S.A. </t>
  </si>
  <si>
    <t>MAB SERVICIOS S.A.S.</t>
  </si>
  <si>
    <t>CONSORCIO INFRAESTRUCTURA A&amp;I</t>
  </si>
  <si>
    <t>AYESA INGENIERIA Y ARQUITECTURA SAU SUCURSAL COLOMBIA</t>
  </si>
  <si>
    <t>INTERSA SA</t>
  </si>
  <si>
    <t>INCGROUP SAS</t>
  </si>
  <si>
    <t>CONSORCIO SERVINC – ECG</t>
  </si>
  <si>
    <t xml:space="preserve">SERVICIOS DE INGENIERÍA Y CONSTRUCCIÓN LIMITADA “SERVINC LTDA </t>
  </si>
  <si>
    <t>ECG COLOMBIA S.A.S</t>
  </si>
  <si>
    <t>GESTION INTEGRAL DEL SUELO SL COLOMBIA "GIS"</t>
  </si>
  <si>
    <t>IDU</t>
  </si>
  <si>
    <t>COLOMBIA</t>
  </si>
  <si>
    <t>172 DE 2007</t>
  </si>
  <si>
    <t>INTERVENTORIA TECNICA ADMINISTRATIVA LEGAL FINANCIERA AMBIENTAL Y SOCIAL PARA LA EJECUCION DE LAS OBRAS DE CONSTRUCCION Y TODAS LAS OBRAS NECESARIAS PARA LA ADECUACION DE LA CALLE 26 (AV JORGE ELIECER GAITAN) Y DE LA CARRERA 10ª 8AV FERNANDO MAZUREN)</t>
  </si>
  <si>
    <t>INVIAS</t>
  </si>
  <si>
    <t>3606 DE 2008</t>
  </si>
  <si>
    <t>INTERVENTORIA PARA EL MEJORAMIENTO Y MANTENIMIENTO DE LAS CARRETERAS MEDIACANOA - ANSERMONUEVO - LA VIRGINIA CODIGO 2302 Y MIRANDA - RIO DESBARATADO - PRADERA - PALMIRA CODIGO 3105, MODULO 1</t>
  </si>
  <si>
    <t>CONCESION AUTOPISTA BOGOTA - GIRARDOT</t>
  </si>
  <si>
    <t>CABG-012-11</t>
  </si>
  <si>
    <t>REALIZAR LA INTERVENTORIA TECNICA INTEGRAL DE LAS ACTIVIDADES EJECUTADAS POR LA CABG REFERENTES AL DISEÑO CONSTRUCCION,MANTENIMIENTO,OPERACIÓN Y GESTION AMBIENTAL,ENCAMINADAS AL CUMPLIMIENTO DEL CONTRATO DE CONCESION.</t>
  </si>
  <si>
    <t>ANI</t>
  </si>
  <si>
    <t>283 DE 2010</t>
  </si>
  <si>
    <t>INTERVENTORIA INTEGRAL DEL CONTRATO DE CONCESION QUE INCLUYE OERO NO SE LIMITA A LA INTERVENTORIA TECNICA FINANCIRA CONTRABLE JURIDICA MEDIO AMBIENTAL SOCIO AMBIENTAL SOCIO PREDIAL, ADMINISTRATIVA DE SEGUROS OPERATIVA Y DE MANTENIMIENTO DEL CONTRATO DE CONCESION EL CUAL HACE PATE DEL PROYECTO RUTA DEL SOL Y QUE CORRESPONDE AL SECTOR 1 COMPRENDIDO ENTRE TOBIA GRANDE/ VILLETA+GUADUAS EL KORAN</t>
  </si>
  <si>
    <t>DGC DEMARCACION DE CARRETERAS DEL ESTADO EN ANDALUCIA ORIENTAL</t>
  </si>
  <si>
    <t>ESPAÑA</t>
  </si>
  <si>
    <t>AT 12-GR-2850</t>
  </si>
  <si>
    <t>CONTROL Y VGILANCIA DE LAS OBRAS AUTOVIA DEL MEDITERRANEO CN-340 DE CADIZ Y GIBRALTAR A BARCELONA. TRAMO: ALMUÑECAR (LA HERRADURA) - ALMUÑECAR (TARAMAY). PROVINCIA DE GRANADA</t>
  </si>
  <si>
    <t>062 DE 2005</t>
  </si>
  <si>
    <t>INTERVENTORIA TECNICA, AMBIENTAL, LEGAL, ADMINISTRATIVA, PREDIAL, FINANCIERA, Y OPERATIVA EN LA ETAPA DE OPERACIÓN DEL CONTRATO DE CONCESION # 0849 DE 1995 DESARROLLO VIAL CARRETERA NEIVA-ESPINAL-GIRARDOT.</t>
  </si>
  <si>
    <t>928 DE 2001</t>
  </si>
  <si>
    <t>INTERVENTORIA PARA EL MEJORAMIENTO Y PAVIMENTACION DE LA CARRETERA FUENTE DE ORO-PUERTO LLERAS-CRUCE PUERTO RICO-PUERTO ARTURO -SAN JOSE DEL GUAVIARE, SECTOR CRUCE DE PUERTO RICO-PUERTO ARTURO K62+000 AL K81+000.</t>
  </si>
  <si>
    <t>124 DE 2001</t>
  </si>
  <si>
    <t>INTERVENTORIA PARA EL MEJORAMIENTO Y PAVIMENTACION DE LA CARRETERA FUENTE DE ORO-PUERTO LLERAS-CRUCE PUERTO RICO-PUERTO ARTURO-SAN JOSE DEL GUAVIARE, SECTOR FUENTE DE ORO-PUERTO LLERAS, K0+000 AL K20+000.</t>
  </si>
  <si>
    <t>MINISTERIO DE FOMENTO</t>
  </si>
  <si>
    <t>588/06</t>
  </si>
  <si>
    <t>CONSULTORIA Y ASISTENCIA PARA “INSPECCCIÓN  DEL CONTRATO DE CONCESIÓN DE OBRAS PÚBLICAS PARA LA CONSERVACIÓN Y EXPLOTACIÓN DE AUTOVÍAS DE PRIMERA GENERACIÓN. AUTOVIA A-4 DEL SUR, DEL PK9.100 AL 67.500. TRAMO: MADRID-OCAÑA. RED DE CARRETERAS DEL ESTADO”. PROVINCIA DE MADRID</t>
  </si>
  <si>
    <t>INSTITUTO DE DESARROLLO URBANO</t>
  </si>
  <si>
    <t>174 DE 2007</t>
  </si>
  <si>
    <t>INTERVENTORIA TÉCNICA, ADMINISTRATIVA, FINANCIERA, AMBIENTAL Y SOCIAL PARA LA EJECUCIÓN DE LA TOTALIDAD DE LAS OBRAS DE CONSTRUCCIÓN Y TODAS LAS ACTIVIDADES NECESARIAS PARA LA ADECUACIÓN DE LA CALLE 26 (AVENIDA JORGE ELIÉCER GAITÁN) AL SISTEMA TRANSMILENIO, EN EL TRAMO 3 COMPRENDIDO ENTRE LA TRANSVERSAL 76 Y LA CARRERA 42B Y EN EL TRAMO 4 COPRENDIDO ENTRE LA CARRERA 42B Y LA CARRERA 19, GRUPO 4 DE LA LICITACIÓN NÚMERO IDU-LP-DG-022-2007, EN BOGOTÁ D.C.</t>
  </si>
  <si>
    <t>CONTROL Y VIGILANCIA DE LAS OBRAS DE CONSTRUCCIÓN: VARIANTE DE POBLACIÓN CN-401, DE MADRID A CIUDAD REAL POR TOLEDO. PK 79.5000 AL PK 81.800. TRAMO BURGUILLOS DE TOLEDO. PROVINCIA DE TOLEDO</t>
  </si>
  <si>
    <t>MATRIZ</t>
  </si>
  <si>
    <t>CONSULTORÍA Y ASISTENCIA TÉCNICA PARA EL CONTROL Y VIGILANCIA DE LAS OBRAS DE CONSTRUCCIÓN: AUTOVÍA DEL CANTÁBRICO A LA MESETA. P.K. 161 AL 171. TRAMO CORRALES DE BUELNA (SUR)-MOLLEDO</t>
  </si>
  <si>
    <t>12-S-4500</t>
  </si>
  <si>
    <t>23-TO-2760</t>
  </si>
  <si>
    <t>085 DE 2012</t>
  </si>
  <si>
    <t>INTERVENTORIA INTEGRAL DEL CONTRATO DE CONCESIÓN, QUE INCLUYE PERO NO SE LIMITA A LA INTERVENTORIA TÉCNICA, FINANCIERA, CONTABLE, JURÍDICA. MEDIO AMBIENTAL, SOCIO-PREDIAL, OPERATIVA, ADMINISTRATIVA DEL CONTRATO DE CONCESION No. GG-040 DE 2004</t>
  </si>
  <si>
    <t>SEA-016</t>
  </si>
  <si>
    <t>INTERVENTORIA INTEGRAL DEL CONTRATO DE CONCESION ,QUE INCLUYE PERO NO SE LIMITA  A LA INTERVENTORIA  TECNICA ,FINANCIERA,CONTABLE , JURIDICA,MEDIOAMBIENTAL ,SOCIO-PREDIAL, ADMINISTRATIVA ,DE SEGUROS,OPERATIVA  Y DE MANTENIIENTO DEL CONTRATO DE CONCESION ,EL CUAL HACE PARTE DEL PROYECTO  VIAL RUTA DEL SOL Y QUE CORRESPONDE AL SECTOR 2 ENTRE PUERTO SALGAR- SAN ROQUE.</t>
  </si>
  <si>
    <t>160 DE 2014</t>
  </si>
  <si>
    <t>INTERVENTORIA TECNICA, ECONOMICA, FINANCIERA, CONTABLE, JURIDICA, ADMINISTRATIVA, OPERATIVA, MEDIO AMBIENTAL Y SOCIO PREDIAL DEL CONTRATO DE CONCESION BAJO UN ESQUEMA DE ASOCIACION PUBLICO PRIVADA DE IP QUE SE DERIVE DEL PROCESO LICITATORIO VE-IP-LP-007-2013 CORRESPONDIENTE AL CORREDOR DENOMINADO CONCESION AUTOPISTA CONEXION PACIFICO 1 DEL PROYECTO AUTOPISTAS PARA LA PROSPERIDAD"</t>
  </si>
  <si>
    <t>ICCU</t>
  </si>
  <si>
    <t>SOP-V-049-2006</t>
  </si>
  <si>
    <t>INTERVENTORIA TECNICA,SOCIO AMBIENTAL,ADMINISTRATIVA Y FINANCIERA DE LOS SIGUIENTES PROYECTOS : 1. REHABILITACION DE LA VIA TENJO - LA PUNTA- SIBERIA-TEMJO-TABIO-CAJICA- MUNICIPIO DE TENJO. 2. MEJORAMIENTO DE LA VIA SUBACHOQUE. 3. ESTUDIOS,DISEÑOS  Y PAVIMENTACION DELA VIA  CASCO URBANO DE MADRID.- LOS ARBOLES PUENTE PIEDRA  EN EL MUNICIPIO DE MADRID. 4......MUNICIPIO DE PACHO  DPTO DE CUNDINAMARCA.</t>
  </si>
  <si>
    <t>TRANSCARIBE</t>
  </si>
  <si>
    <t>TC-CPN-001-2013</t>
  </si>
  <si>
    <t>INTERVENTORIA TECNICA,ADMINISTRATIVA,FINANCIERA,CONTABLE,AMBIENTAL Y JURIDICA DEL CONTRATO DE OBRA CUYO OBJETO ES LA CONSTRUCCION DE LA PRIMERA ETAPA DE LAS OBRAS FALTANTES DEL TRAMO 5A,COMPRENDIDO ENTRE EL SECTOR DEL MERCADO DE BAZURTO HASTA LA SUBIDA....SIN FORMULA DE REAJUSTE.</t>
  </si>
  <si>
    <t>2083 DE 2014</t>
  </si>
  <si>
    <t>INTERVENTORIA PARA EL MEJORAMIENTO Y REHABILITACION DE LA PRIMERA CALZADA DE LA VIA CIRCUNVALAR DE BARRANQUILLA</t>
  </si>
  <si>
    <t>MINISTERIO DE FOMENTO
DIRECCIÓN GENERAL DE
CARRETERAS - DEMARCACION DE
CARRETERAS DEL ESTADO DE
CANTABRIA</t>
  </si>
  <si>
    <t>AT-S-4080</t>
  </si>
  <si>
    <t>ASISTENCIA TÉCNICA PARA EL CONTROL Y VIGILANCIA DE LAS OBRAS DE "DISTRIBUIDOR LA MARGA - LA ALBERICIA. TRAMO: CARRETERA N-611 - AUTOVÍA S-20, PROVINCIA DE CANTABRIA"</t>
  </si>
  <si>
    <t>ADIF</t>
  </si>
  <si>
    <t>CON 033/10</t>
  </si>
  <si>
    <t>SERVICIOS DE ASISTENCIA PARA EL CONTROL DE LAS OBRAS DE PLATAFORMA DE LA LINEA DE ALTA VELOCIDAD - GRANADA. TRAMO: NUDO DE BOBADILLA - ANTEQUERA"</t>
  </si>
  <si>
    <t>469 DE 2015</t>
  </si>
  <si>
    <t>REALIZAR LA INTERVENTORÍA INTEGRAL QUE INCLUYE PERO NO SE LIMITA A LA INTERVENTORÍA TÉCNICA, ECONÓMICA, FINANCIERA, CONTABLE, JURÍDICA, ADMINISTRATIVA, OPERATIVA, MEDIO AMBIENTAL Y SOCIO PREDIAL DEL CONTRATO DE CONCESIÓN BAJO EL ESQUEMA DE ASOCIACIÓN PÚBLICO PRIVADA DE LA INICIATIVA PRIVADA CUYO OBJETO ES "REALIZAR LOS ESTUDIOS Y DISEÑOS DEFINITIVOS, FINANCIACIÓN, GESTIÓN AMBIENTAL, PREDIAL Y SOCIAL, CONSTRUCCIÓN, MEJORAMIENTO, REHABILITACIÓN, OPERACIÓN, MANTENIMIENTO Y REVERSIÓN DEL CORREDOR VIAL BUCARAMANGA - BARRANCABERMEJA - YONDÓ.</t>
  </si>
  <si>
    <t xml:space="preserve"> AYUNTAMIENTO DE MADRID</t>
  </si>
  <si>
    <t>SIN</t>
  </si>
  <si>
    <t>ASISTENCIA TÉCNICA PARA LA SUPERVISIÓN, CONTROL Y VIGILANCIA DE LAS OBRAS DE REHABILITACIÓN, MANTENIMIENTO Y REPAVIMENTACIÓN DE VÍAS URBANAS PRINCIPALES, TODAS ELLAS PAVIMENTADAS CON PAVIMENTO ASFÁLTICO, INCLUÍDAS SUS REDES SUBTERRANEAS DE SERVICIOS PÚBLICOS DOMICILIARIOS.</t>
  </si>
  <si>
    <t>SUPERVISIÓN, CONTROL Y VIGILANCIA DE LAS OBRAS DE REHABILITACIÓN, MANTENIMIENTO Y REPARACIÓN DE VÍAS URBANAS PRINCIPALES, TODAS ELLAS PAVIMENTADAS CON PAVIMENTO ASFÁLTICO, INCLUIDAS SUS REDES SUBTERRÁNEAS DE SERVICIOS PÚBLICOS DOMICILIARIOS.</t>
  </si>
  <si>
    <t>CONSORCIO VIAL TOLIMA</t>
  </si>
  <si>
    <t>INGENIERIA DE PROYECTOS SAS</t>
  </si>
  <si>
    <t>INGENIEROS CIVILES ESPECIALISTAS LTDA</t>
  </si>
  <si>
    <t>P07-02</t>
  </si>
  <si>
    <t>CONSORCIO INTERCONCESIONES</t>
  </si>
  <si>
    <t>CONCOL CONSULTORES SAS</t>
  </si>
  <si>
    <t>P08-02</t>
  </si>
  <si>
    <t>CONSORCIO INTERVENTORIA GIC</t>
  </si>
  <si>
    <t>INGEANDINA CONSULTORES DE INGENIERIA SAS</t>
  </si>
  <si>
    <t>APPLUS SERVICIOS INTEGRALES SAS</t>
  </si>
  <si>
    <t>P09-02</t>
  </si>
  <si>
    <t>CONSORCIO GIC</t>
  </si>
  <si>
    <t>AMAUTA CONSULTORIA E INGENIERIA SAS</t>
  </si>
  <si>
    <t>GEOTECNIA Y CIMIENTOS INGEOCIM SAS</t>
  </si>
  <si>
    <t>AFA CONSULTORES Y CONSTRUCTORES SA</t>
  </si>
  <si>
    <t>1948 DE 2004</t>
  </si>
  <si>
    <t>INTERVENTORIA DEL MEJORAMIENTO Y MANTENIMIENTO INTEGRAL DE LA RUTA BUENAVENTURA-BUGA DEL CORREDOR VIAL DEL PACIFICO (INCLUIDO EL MANTENIMIENTO RUTINARIO, LA SEÑALIZACIÓN, EL MONITOREO Y VIGILANCIA Y LOS CONTEOS DE TRANSITO Y RUTA 40 TRAMO 4001</t>
  </si>
  <si>
    <t>FONDO DE DESARROLLO LOCAL DE BOSA</t>
  </si>
  <si>
    <t>147 DE 2011</t>
  </si>
  <si>
    <t>REALIZAR LA NTERVENTORIA TÉCNICA, ADMINISTRATIVA Y FINANCIERA DEL CONTRATO QUE RESULTE DE LA LICITACION PÚBLICA No. 075-2011 QUE ACTUALMENTE ADELANTA EL FONDO DE DESARROLLO LOCAL DE BOSA PARA EL MEJORAMIENTO DE LA MALLA VIAL LOCAL A TRAVES DE 2 ACCIONES:
1. MANTENIMIENTO A TRAVES DEL SISTEMA DE FRESADO ESTABILIZADO O/Y OTROS ADITIVOS DE ESTABILIZACIÓN
2. CONSTRUCCIÓN DE VÍAS DEL BARRIO VILLA EMMA</t>
  </si>
  <si>
    <t xml:space="preserve">METROCALI </t>
  </si>
  <si>
    <t>MC-IT-01-2011</t>
  </si>
  <si>
    <t>INTERVENTORIA TECNICA, ADMINISTRATIVA, FINANCIERA, SOCIAL Y AMBIENTAL PARA LA CONSTRUCCIÓN DE LOS CARRILES MIXTOS Y EL ESPACIO PUBLICO DEL CORREDOR TRONCAL DE LA CALLE 5 CARRERA 100 ENTRE CARRERA 56 Y CALLE 20 Y OBRAS COMPLEMENTARIAS DEL SISTEMA INTEGRADO DE TRANSPORTE MASIVO DE PASAJEROS DE SANTIAGO DE CALI</t>
  </si>
  <si>
    <t>DEPARTAMENTO DEL ATLANTICO  SECRETARIA DE INFRAESTRUCTURA</t>
  </si>
  <si>
    <t>90-93</t>
  </si>
  <si>
    <t>INTERVENTORIA DE LAS OBRAS DE AMPLIACIÓN Y RECTIFICACIÓN DE LA CRA 51B SECTOR VÍA CIRCUNVALAR – EMPALME AUTOPISTA PUERTO COLOMBIA 2) CONSTRUCIÓN PUENTE INTERSECCIÓN VÍA CIRCUNVALAR CRA 51B Y SUS ACCESORIOS VIALES 3) CONSTRUCCIÓN RED PRIMARIA E ILUMINCAIÓN DEL SEPARADOR CENTRAL DE LA CARA 51B, TRAMO COMPRENDIDO ENTRE LA VÍA CIRCUNVALAR Y LA UNIVERSIDAD DEL ATLÁNTICO, EN EL DEPARTAMENTO DEL ATLÁNTICO</t>
  </si>
  <si>
    <t>DEPARTAMENTO DEL ATLANTICO</t>
  </si>
  <si>
    <t>009-FNC-CH</t>
  </si>
  <si>
    <t>INTERVENTORIA DE LAS OBRAS DE RECUPERACIÓN DE LA BANCA EN LOS CORREDORES VIALES YE DE GUAIMARAL-TUBARA-EL VAIVEN-PIOJO Y JUAN DE ACOSTA-SIBARCO EN EL DEPARTAMENTO DEL ATLANTICO</t>
  </si>
  <si>
    <t>SECRETARIA DE OBRAS PÚBLICAS GOBERNACIÓN DE LA GUAJIRA</t>
  </si>
  <si>
    <t>018 DE 2000</t>
  </si>
  <si>
    <t>INTERVENTORIA TÉCNICA Y ADMINISTRATIVA DE LA CONCESIÓN PARA LA ADECUACIÓN Y/O REHABILITACIÓN DE LA RED VIAL SECUNDARIA Y TERCIARIA, SU OPERACIÓN Y MANTENIMIENTO EN UNA LONGITUD DE 88,5 KM EN EL DEPARTAMENTO DE LA GUAJIRA</t>
  </si>
  <si>
    <t>WSP INGENIERIA COLOMBIA SAS</t>
  </si>
  <si>
    <t>173 DE 2007</t>
  </si>
  <si>
    <t>INTERVENTORIA TECNICA, ADMINISTRATIVA, LEGAL, FINANCIERA, AMBIENTAL Y SOCIAL PARA LAS OBRAS DE CONSTRUCCION Y TODAS LAS ACTIVIDADES NECESARIAS PARA LA ADECUACIÓN DE LA CARRERA 10 AL SISTEMA TRASMILENIO, EN EL TRAMO 1, COMPRENDIDO ENTRE LA CALLE 31 SUR Y LA CALLE 30 A SUR Y LA CALLE 31 SUR ENTRE CARRERA 10 Y CARRERA 5, INCLUYE PATIO Y PORTAL Y SUS VIAS PERIMETRALES, EN BOGOTA</t>
  </si>
  <si>
    <t>1310 DE 2009</t>
  </si>
  <si>
    <t>INTERVENTORIA TECNICA, LEGAL, FINANCIERA, ADMNISTRATIVA, AMBIENTAL, PREDIAL Y SOCIAL DEL PROYECTO ESTUDIOS Y DISEÑOS, GESTION SOCIAL, PREDIAL, AMBIENTAL Y CONSTRUCCION DEL PROYECTO DOBLE CALZADA BUCARAMANGA - CUCUTA</t>
  </si>
  <si>
    <t>1457 DE 2009</t>
  </si>
  <si>
    <t>INTERVENTORIA TECNICA, LEGAL, FINANCIERA, ADMISNITRATIVA, MABIENTAL, PREDIAL Y SOCIAL DEL PROYECTO ESTUDIOS Y DISEÑOS GESTION SOCIAL, PREDIAL, AMBIENTAL Y MEJORAMIENTO DEL PROYECTO CORREDOR DE LAS PALMERAS</t>
  </si>
  <si>
    <t>025 DE 2002</t>
  </si>
  <si>
    <t>INTERVENTORIA TECNICA, ADMISTRATIVA, LEGAL, FINANCIERA Y AMBIENTAL DE LA ADECUACION DE LA TRONCAL CALLE 13 AL SISTEMA TRASMILENIO ENTRE LA TRONCAL CARACAS Y PUENTE ARANDA</t>
  </si>
  <si>
    <t>TRANSMETRO</t>
  </si>
  <si>
    <t>TM-300-001-06 DE 2006</t>
  </si>
  <si>
    <t>INTERVENTORIA TECNIA, ADMISTRATIVA, FINANCIERA Y AMBIENTAL PARA LA CONSTRUCION DE LAS OBRAS DEL SISTEMA DE TRANSPORTE INTEGRADO MASIVO DEL DISTRITO DE BARRANQUILLA Y SU AREA METROPOLITANA, SISTEMA TRANSMETRO DE ACUERDO CON LOS PLANOS DE INTERVENCION DE CADA UNO DE LOS COMPPONENTES (TRONCALES, ESTACIONES Y PORTALES)</t>
  </si>
  <si>
    <t>INCO</t>
  </si>
  <si>
    <t>035 DE 2006</t>
  </si>
  <si>
    <t>020 DE 2009</t>
  </si>
  <si>
    <t>INTERVENTORIA INTEGRAL TECNICA, AMBIENTAL, LEGAL, ADMINISTRATIVA, PREDIAL, SOCIAL Y FINANCIERA DEL CONTRATO DE CONCESION PARA LA REHABILITACIÓN, RECONSTRUCCION, CONSERVACION, MANTENIMIENTO, OPERACIÓN Y EXPLOTACION DE LA RED FERREA DEL PACIFICO (BUENAVENTURA - LA FELISA Y ZARZAL - LA TEBAIDA)</t>
  </si>
  <si>
    <t>INTERVENTORIA TECNICA, ADMINISTRATIVA, LEGAL, OPERATIVA, FINANCIERA, PREDIAL, SOCIAL Y AMBIENTAL AL CONTRATO DE CONCESION NºBGG-040-2004 CELEBRADO ENTRE EL INCO Y LA SOCIEDAD AUTOPISTA BOGOTA- GIRARDOT SAS DE CONFORMIDAD CON LOS PLIEGOS DE CONDICIONES DEL CONCURSO DE MERITOS SEA-CM-014-2008</t>
  </si>
  <si>
    <t>CHILE</t>
  </si>
  <si>
    <t>CONSULTORÍA (URBANA INTERURBANA) DE LA ASESORÍA A LA INSPECCIÓN FISCAL DE LA CONSTRUCCIÓN DE LA OBRA "CONCESIÓN RUTA 5 TRAMO SANTIAGO-TOLCA Y ACCESO SUR A SANTIAGO.</t>
  </si>
  <si>
    <t>ASESORÍA A LA INSPECCIÓN FISCAL  A LA CONSTRUCCIÓN DE LA CONCESIÓN INTERNACIONAL VIAL SANTIAGO-VALPARAISO-VIÑA DEL MAR</t>
  </si>
  <si>
    <t>ASESORÍA A LA INSPECCIÓN FISCAL A LA CONCESIÓN INTERNACIONAL SISTEMA NORTE – SUR,  EJE GENERAL VELÁSQUEZ, REGIÓN METROPOLITANA</t>
  </si>
  <si>
    <t>ASESORÍA DE INSPECCIÓN TÉCNICA A LA EXPLOTACIÓN (OPERACIÓN Y MANTENIMIENTO) DE LA OBRA VIAL CONCESIONADA: SISTEMA ORIENTE-PONENTE</t>
  </si>
  <si>
    <t>MINISTERIO DE OBRAS PÚBLICAS DE CHILE</t>
  </si>
  <si>
    <t>MINISTERIO DE OBRAS PÙBLICAS DE CHILE</t>
  </si>
  <si>
    <t>USD</t>
  </si>
  <si>
    <t>AUTOPISTAS DEL ATLANTICO CONCESIONARIA ESPAÑOLA SA</t>
  </si>
  <si>
    <t>ASITENCIA TECNICA PARA EL CONTROL Y VIGILANCIA DE LAS OBRAS DE CONSTRUCCION, INLCUIDO SEGUIMIENTO AMNIENTAL DEL TRAMO "INTERCAMBIADOR DE REBULLON - FRONTERA PORTUGUESA" DE LA AUTPISTA DEL ATLANTICO</t>
  </si>
  <si>
    <t>092-2012</t>
  </si>
  <si>
    <t>INTERVENTORÌA INTEGRAL DEL CONTRATO DE CONCESIÓN QUE INCLUYE PERO NO SE LIMITA A LA INTERVENTORÌA TÈCNICA, FINANCIERA, CONTABLE, JURÌDICA, MEDIO AMBIENTAL, SOCIO PREDIAL, OPERATIVA Y ADMINISTRATIVA DEL CONTRATO DE CONCESIÒN NO 007 DE 2007</t>
  </si>
  <si>
    <t>GOBERNACIÓN DE CASANARE</t>
  </si>
  <si>
    <t>0852 DE 1997</t>
  </si>
  <si>
    <t>CONTRATO NO. 0852 DE 1997: INTERVENTORÍA Y ASESORÍA TÉCNICA Y ADMINISTRATIVA PARA LAS OBRAS DE AMPLIACIÓN, RECTIFICACIÓN Y PAVIMENTACIÓN DE LA VÍA AGUAZUL - MANÍ, SECTOR K33+000 A MANÍ</t>
  </si>
  <si>
    <t>INSTITUTO NACIONAL DE CONCESIONES - INCO</t>
  </si>
  <si>
    <t>CONTRATO NO. 062 DE 2005: INTERVENTORÍA TÉCNICA, AMBIENTAL, LEGAL, ADMINISTRATIVA, PREDIAL, FINANCIERA, Y OPERATIVA EN LA ETAPA DE OPERACIÓN DEL CONTRATO DE CONCESIÓN NO. 0849 DE 1995 DESARROLLO VIAL CARRETERA NEIVA – ESPINAL-GIRARDOT, DE CONFORMIDAD CON EL NUMERAL 5.1 DE LOS TÉRMINOS DE REFERENCIA, ES REVISAR, VERIFICAR, ANAÑIZAR Y CONCEPTUAR PERMANENTEMENTE TODOS LOS ASPECTOS TÉCNICOS, FINANCIEROS, AMBIENTALES, OPERATIVOS, JURÍDICOS, ADMINISTRATIVOS Y PREDIALES RELACIONADOS CON EL CONTRATO DE CONCESIÓN 849-95, A EFECTO DE CONSTATAR EL CUMPLIMIENTO POR PARTE DEL CONTRATISTA (CONCESIONARIO) DE LAS CONDICIONES ESTABLECIDAS EN EL MISMO, PARA EL DESARROLLO Y CONTROL INTEGRAL DEL PROYECTO Y DETERMINAR OPORTUNAMENTE LAS ACCIONES NECESARIAS PARA GARANTIZAR EL LOGRO DE LOS OBJETIVOS PREVISTOS DE ACUERDO CON LAS CONDICIONES ESTABLECIDAS EN EL CAPÍTULO V DE LOS TÉRMINOS DE REFERENCIA DEL CONCURSO PÚBLICO NO. SEA-C-007 DE 2005.</t>
  </si>
  <si>
    <t>2221 DE 2010</t>
  </si>
  <si>
    <t>INTERVENTORIA PARA EL MANTENIMIENTO Y REHABILITACION DE LAS CARRETERAS PEREIRA - MANIZALES SECTOR CHINCHINA - ESTACION URIBE, RUTA 29 TRAMO 2902; TRES PUERTAS - PUENTE LA LIBERTAD, SECTOR TRES PUERTAS LA MANUELA RUTA 50 TRAMO 5005, TRES PUERTAS - LA ESTRELLA, RUTA 50CL02; QUIEBRA DE VELEZ IRRA - LA FELISA, SECTOR LA ESTRELLA LA FELISA RUTA 29 TRAMO 2903; CAUYA . LA PINTADA, SECTOR LA FELISA - LA PINTADA, RUTA 25 TRAMO 2508, DEPARTAMENTO DE CALDAS. MODULO 1</t>
  </si>
  <si>
    <t>282 DE 2013</t>
  </si>
  <si>
    <t>INTERVENTORIA TECNICA, ECONOMICA, FINANCIERA, JURIDICA, ADMINISTRATIVA, OPERATIVA, MEDIO AMBIENTAL Y SOCIO PREDIAL DEL CONTRATO DE CONCESION BAJO UN ESQUEMA DE ASOCIACION PUBLICO PRIVADA QUE SE DERIVE DEL PROCESO LICITATORIO VJ-VE-LP-005-2012 CORRESPONDIENTE AL COREDOR LOBOGUERRERO-BUGA</t>
  </si>
  <si>
    <t>MINISTERIO DE FOMENTO - DMG DEL ESTADO DE ARAGON</t>
  </si>
  <si>
    <t>12-Z-3370</t>
  </si>
  <si>
    <t>CONSULTORIA Y ASISTENCIA PARA EL CONTROL Y VIGILANCIA DE LAS OBRAS AUTOVIA DE LEVANTE A FRANCIA POR ARAGON. TRAMO: MARIA DE HUERVA - ZARAGOZA. PROVINCIA DE ZARAGOZA</t>
  </si>
  <si>
    <t>DEPARATAMENTO DEL MAGDALENA</t>
  </si>
  <si>
    <t>051 DE 1993</t>
  </si>
  <si>
    <t>INTERVENTORÍA AL CONTRATO DE CONCESIÓN Nº 0441993 PARA LA REHABILITACIÓN, CONSTRUCCIÓN, MEJORAMIENTO, CONSERVACIÓN, MANTENIMIENTO Y OPERACIÓN DE LA VÍA BARRANQUILLA - CIÉNAGA ENTRE LAS ABSCISAS K0+000 AL K62+000</t>
  </si>
  <si>
    <t>ALCALDIA MAYOR DE CARTAGENA</t>
  </si>
  <si>
    <t>VAL-03-2006</t>
  </si>
  <si>
    <t xml:space="preserve">INTERVENTORÍA AL CONTRATO DE CONCESIÓN PARA LA CONSTRUCCIÓN Y MEJORAMIENTO DE LA VÍA TRASVERSAL DE BARU </t>
  </si>
  <si>
    <t>DEPARTAMENTO DEL MAGDALENA</t>
  </si>
  <si>
    <t>001 DE 2007</t>
  </si>
  <si>
    <t>INTERVENTORIA A LA PRIMERA FASE DEL PLAN VIAL DEL NORTE DEL DEPARTAMENTO DEL MAGDALENA</t>
  </si>
  <si>
    <t>024 DE 2015</t>
  </si>
  <si>
    <t>INTERVENTORIA TECNICA, ECONOMICA,  FINANCIERA, JURIDICA ,ADMINISTRATIVA, OPERATIVA, MEDIO AMBIENTAL Y SOCIO PREDIAL DE LOS CONTRATOS DE CONCESIÓN BAJO UN ESQUEMA DE ASOCIACIÓN PUBLICO PRIVADA QUE DERIVA DE LOS PROCESOS LICITATORIOS NO VJ-VE-IP-LP-006-2013 CORRESPONDIENTE AL CORREDOR CONCESIONARIO "AUTOPISTA AL RIO MAGDALENA 2"</t>
  </si>
  <si>
    <t>VGC-251 DE 2015</t>
  </si>
  <si>
    <t>INTERVENTORIA TECNICA, ECONOMICA,  FINANCIERA, JURIDICA ,ADMINISTRATIVA, OPERATIVA, MEDIO AMBIENTAL Y SOCIO PREDIAL DE LOS CONTRATOS DE CONCESIÓN BAJO UN ESQUEMA DE ASOCIACIÓN PUBLICO PRIVADA DEL PROYECTO DENOMINADO MALLA VIAL DEL META</t>
  </si>
  <si>
    <t>CONSORCIO SEG - PLANES</t>
  </si>
  <si>
    <t>SONDEOS ESTRUCTURAS Y GEOTECNIA SUCURSAL COLOMBIA</t>
  </si>
  <si>
    <t>PLANES S.A.S.</t>
  </si>
  <si>
    <t>JORGE PIDDO SEGUIDO DE LA EXPRESION SUCURSAL COLOMBIA</t>
  </si>
  <si>
    <t>CANO JIMÉNEZ ESTUDIOS S.A.</t>
  </si>
  <si>
    <t>CONSORCIO CORREDOR VIAL 2018</t>
  </si>
  <si>
    <t>CONSULTORES TÉCNICOS Y ECONÓMICOS S.A.S.</t>
  </si>
  <si>
    <t>P14-02</t>
  </si>
  <si>
    <t>CONSULTORES E INTERVENTORES TÉCNICOS S.A.S.</t>
  </si>
  <si>
    <t>P14-03</t>
  </si>
  <si>
    <t>HIDROCONSULTA S.A.S.</t>
  </si>
  <si>
    <t>CONSORCIO GIC*</t>
  </si>
  <si>
    <t>GRUPO POSSO S.A.S.</t>
  </si>
  <si>
    <t>JOSE MANUEL GUARDO POLO</t>
  </si>
  <si>
    <t>CONSORCIO CR CONCESIÓN</t>
  </si>
  <si>
    <t>COMPAÑÍA COLOMBIANA DE CONSULTORES S.A.S. (CCC)</t>
  </si>
  <si>
    <t>P16-02</t>
  </si>
  <si>
    <t>CONSULTORES EN INGENIERÍA S.A.S.</t>
  </si>
  <si>
    <t>CONSORCIO GC&amp;Q - METRO</t>
  </si>
  <si>
    <t>GRUPO METRO COLOMBIA -GMC INGENIEROS SA</t>
  </si>
  <si>
    <t>GC&amp;Q INGENIEROS CONSULTORES SAS</t>
  </si>
  <si>
    <t>CONSORCIO PEB-PROGIN 002</t>
  </si>
  <si>
    <t>PAULO EMILIO BRAVO CONSULTORES S.A.S.</t>
  </si>
  <si>
    <t>PROGIN COLOMBIA</t>
  </si>
  <si>
    <t>CONSORCIO ID-2</t>
  </si>
  <si>
    <t>INTERDISEÑOS INTERNACIONAL S.A.S.</t>
  </si>
  <si>
    <t>CONSORCIO CORREDORES VIALES</t>
  </si>
  <si>
    <t>GIC GERENCIA INTERVENTORÍA Y CONSULTORÍA S.A.S (GIC S.A.S.)</t>
  </si>
  <si>
    <t>CONSULTORES INTERVENTORES COLOMBIANOS S.A.S (CONCIC S.A.S)</t>
  </si>
  <si>
    <t>ECOVIAS S.A.S.</t>
  </si>
  <si>
    <t>BATEMAN INGENIERIA</t>
  </si>
  <si>
    <t>30.001/05-6</t>
  </si>
  <si>
    <t>CONSULTORÍA Y ASISTENCIA PARA LA REALIZACIÓN DEL CONTROL Y VIGILANCIA DE LAS OBRAS: AUTOVÍA A-63 DE OVIEDO A LA ESPINA. TRAMO: SALAS - LA ESPINA (1A CALZADA).</t>
  </si>
  <si>
    <t>CONSULTORÍA Y ASISTENCIA PARA EL CONTROL Y VIGILANCIA DE LAS OBORAS (INTERVENTORÍA): EJE ATLÁNTICO DE ALTA VELOCIDAD VARIANTE DE PORTAS (PONTEVEDRA). TRAMO II: PORTAS- VILA GARCÍA DE ARROUSA. PLATAFORMA Y VÍA. SUPRESIÓN DE P.N EN LA R.F DE GALICIA. LÍNEA MONFORTE - VIGO, PK 33/307, 35/347, 36/289 Y 37/908 DEL MUNICIPIO DE COLES (ORENSE).</t>
  </si>
  <si>
    <t>SECRETARIA DE OBRAS Y VIAS DEL DEPARTAMENTO DE LA GUAJIRA</t>
  </si>
  <si>
    <t>018 DEL 29-12-2000</t>
  </si>
  <si>
    <t>INTERVENTORÍA TÉCNICA Y ADMINISTRATIVA DE LA CONCESIÓN PARA LA ADECUACIÓN Y/O REHABILITACIÓN DE LA RED VIAL SECUNDARIA Y TERCIARIA, SU OPERACIÓN Y MANTENIMIENTO EN UNA LONGITUD DE 88,5 KM. EN EL DEPARTAMENTO DE LA GUAJIRA.</t>
  </si>
  <si>
    <t>VALORIZACIÓN DEPARTAMENTAL DEL VALLE</t>
  </si>
  <si>
    <t>003-95</t>
  </si>
  <si>
    <t>INTERVENTORÍA OBRA PAVIMENTACIÓN DE LA VÍA DARIÉN-JIGUALES-PUENTE TIERRA.</t>
  </si>
  <si>
    <t>086 DE 2012</t>
  </si>
  <si>
    <t>INTERVENTORIA INTEGRAL DEL CONTRATO DE CONCESION QUE INCLUYE PERO NO SE LIMITA A LA INTERVENTORIA TECNICA, FINACNIERA, OPERATIVA, CONTABLE, JURIDICA, MEDIOMABIENTAL, SOCIO-PREDIAL, ADMINISTRATIVA DEL CONTRATO DE CONCESION Nº002 DE 2006 Y DEMAS DOCUMENTOS QUE LO MODIFIQUEN, ADICIONEN O COMPLEMENTEN PARA LA CONCESION ZONA METROPOLITANA DE BUCARAMANGA</t>
  </si>
  <si>
    <t>SEA 68 DE 2012</t>
  </si>
  <si>
    <t>INTERVENTORIA TECNICA INTEGRAL QUE INCLUYE PERO NO SE LIMITA A LA INTERVENTORIA TECNICA, ADMINISTRATIVA, FINANCIERA, JURIDICA, OPERATIVA, PREDIAL, SOCIO-PREDIAL MEDIAMBIENTAL DEL PROYECTO DE CONCESION MALLA VIAL DEL VALLE DEL CAUCA Y CAUCA DEL CONTRATO DE CONCESION 005 DE 1999</t>
  </si>
  <si>
    <t>COORDINACIÓN DE CONCESIONES DE OBRAS PÚBLICAS - MINISTERIO DE OBRAS PÚBLICAS</t>
  </si>
  <si>
    <t>ASESORÍA A LA INSPECCIÓN FISCAL DEL CONTRATO DE CONCESIÓN INTERNACIONAL VIAL SANTIAGO VALPARAISO -VIÑA DEL MAR</t>
  </si>
  <si>
    <t>SECRETARIA DE INFRAESTRUCTURA FISICA - GOBERNACION DE ANTIOQUIA</t>
  </si>
  <si>
    <t>2013-SS-20-0030</t>
  </si>
  <si>
    <t>INTERVENTORIA TECNICA AMBIENTAL ADMINISTRAYIVA FINANCIERA Y LEGAL PARA LA CONSTRUCCION DE LA DOBLE CALZADA DESDE EL INTERCAMBIO VIAL DE LA CARRERA 80, HASTA EL EMPALME DE LA VIA DE ACCESO ORIENTAL AL TUNEL FERNANDO GOMEZ MARTINEZ, ENE L SECTOR LOMA HERMOSA Y OBRAS COMPLEMENTARIAS (CONEXION VIAL GUILLERMO GAVIRIA CORREA)</t>
  </si>
  <si>
    <t>034 DEL 21 DE SEP DE 2005</t>
  </si>
  <si>
    <t>INTERVENTORÍA TÉCNICA, FINANCIERA, AMBIENTAL Y OPERATIVA EN LA ETAPA DE CONSTRUCCIÓN DEL CONTRATO DE CONCESIÓN NO. 112 DE 1997 DESARROLLO VIAL ARMENIA - PEREIRA - MANIZALES.</t>
  </si>
  <si>
    <t>SGC-014</t>
  </si>
  <si>
    <t>INTERVENTORÍA TÉCNICA, FINANCIERA, OPERATIVA, PREDIAL, SOCIOAMBIENTAL Y LEGAL DEL PROYECTO DE CONCESIÓN VIAL SANTA - MARTA - RIOHACHA - PARAGUACHON, EN EL MARCO DEL CONTRATO DE CONCESIÓN 445 DE 1194 DE CONFORMIDAD CON LOS TERMINOS DE REFERENCIA DEL CONCURSO.</t>
  </si>
  <si>
    <t>SGC-015</t>
  </si>
  <si>
    <t>INTERVENTORÍA TÉCNICA, JURÍDICA, ADMINISTRATIVA, OPERATIVA Y FINANCIERA AL CONTRATO DE CONCESIÓN NO. 0377 DE 2002 CONCESIÓN "BRICEÑO - TUNJA - SOGAMOSO" CELEBRADO ENTRE EL INSTITUTO NACIONAL DE CONCESIONES Y EL CONSORCIO SOLARTE SOLARTE.</t>
  </si>
  <si>
    <t>0042 DE 2004</t>
  </si>
  <si>
    <t>INTERVENTORIA TECNICA, FINANCIERA Y OPERATIVA EN LA ETAPA DE OPERACIÓN DEL CONTRTO DE CONCESION NRO. 0937 DE 1995, SANTAFE DE BOGOTA (FONTIBON) - FACATATIVA - LOS ALPES. DE IGUAL MANERA DEBERA EFECTUAR LA INTERVENTORIA DE LAS ACTIVIDADES QUE SE REALICEN DURANTE LAS ETAPAS DE OPERACION DE LOS TRAMOS QUE SE DESARROLLEN DURANTE LA VIGENCIA DE ESTE CONTRATO.</t>
  </si>
  <si>
    <t>SEA-C-MVCC-089 DE 2004</t>
  </si>
  <si>
    <t>INTERVENTORIA TÉCNICA, FINANCIERA Y OPERATIVA EN LA ETAPA DE CONSTRUCCION DEL CONTRATO DE CONCESION NRO. 005 DE 1999, MALLA VIAL DEL VALLE DEL CAUCA Y CAUCA. DE IGUAL MANERA DEBE EFECTUAR LA INTERVENTORIA DE LAS ACTIVIDADES QUE SE REALICEN DURANTE LAS ETAPAS DE OPERACIÓN DE LOS TRAMOS QUE SE DESARROLLEN DURANTE LA VIGENCIA DEL CONTRATO.</t>
  </si>
  <si>
    <t>INSTITUTO DE DESARROLLO URBANO - IDU</t>
  </si>
  <si>
    <t>001-2004</t>
  </si>
  <si>
    <t>INTERVENTORÍA TÉCNICA, ADMINISTRATIVA, LEGAL, FINANCIERA Y AMBIENTAL PARA LA ADECUACIÓN DE LA TRONCAL NQS AL SISTEMA DE TRANSMILENIO, TRAMO SUR, SUR, ENTRE LA AVENIDA CIUDAD DE VILLAVICENCIO Y EL LÍMITE DEL DISTRITO CON SOACHA, INCLUYE PORTAL Y PATIO EN BOGOTÁ D. C.</t>
  </si>
  <si>
    <t>1935 DE 2004</t>
  </si>
  <si>
    <t>INTERVENTORIA PARA EL MEJORAMIENTO Y MANTENIMIENTO INTEGRAL DE LA RUTA RUMICHACA-PASTO-MOJARRAS DEL CORREDOR VIAL DE OCCIDENTE (INCLUIDO EL MANTENIMIENTO RUTINARIO, LA SEÑALIZACIÓN, EL MONITOREO Y VIGILANCIA A LOS CONTETOS DE TRÁNSITO), RUTA 25, TRAMO 2501 Y 2502.</t>
  </si>
  <si>
    <t>2139 DE 2012</t>
  </si>
  <si>
    <t>INTERVENTORIA PARA EL MANTENIMIENTO Y REHABILITACION DE LA CARRETERA PUERTO ARAUJO - LANDAZURI - BARBOSA, SECTORES PUERTO ARAUJO - CIMITARRA Y LANDAZURI  - BARBOSA RUTA 62 TRAMOS 6207 Y 6208 DEPARTAMENTO DE SANTANDER MODULO 4.</t>
  </si>
  <si>
    <t>1323 DE 2009</t>
  </si>
  <si>
    <t>INTERVENTORIA  TECNICA, LEGAL, FINANCIERA ,ADMINISTRATIVA ,AMBIENTAL PREDIAL Y SOCIAL DEL PROYECTO  ESTUDIOS Y DISEÑOS GESTION SOCIAL PREDIAL AMBIENTAL Y CONSTRUCCION DEL PROYECTO  "TRANSVERSAL DE BOYACA".</t>
  </si>
  <si>
    <t>GOBERNACIÓN DE SUCRE</t>
  </si>
  <si>
    <t>CM-001-2014</t>
  </si>
  <si>
    <t>INTERVENTORÍA TÉCNICA, ADMINISTRATIVA, FINANCIERA Y AMBIENTAL PARA LAS OBRAS DE MEJORAMIENTO EN PAVIMENTO ASFALTICO DE LA VIA SAMPUES - SAN BENITO ABAD MUNICIPIOS DE SAMPUES (K49+500) Y SAN BENITO ABAD (K0+000) EN EL DEPARTAMENTO DE SUCRE.</t>
  </si>
  <si>
    <t>CM 015-2014</t>
  </si>
  <si>
    <t>INTERVENTORIA TECNICA, ADMINISTRATIVA, FINANCIERA Y AMBIENTAL PARA LAS OBRAS DE MEJORAMIENTO EN PAVIMENTO ASFALTICO DE LA VIA SINCELEJO-EL CERREITO DE LA PALMA-LAGUNA LA FLOR-SAN ANTONIO DE PALMITO, MUNICIPIOS DE SINCELEJO Y SAN ANTONIO DE PALMITO EN EL DEPARTAMENTO DE SUCRE.</t>
  </si>
  <si>
    <t>AREA METROPOLITANA DE BARRANQUILLA</t>
  </si>
  <si>
    <t>002-95</t>
  </si>
  <si>
    <t>INTERVENTORIA A LAS OBRAS QUE DEBERA EMPRENDER EL AREA METROPOLOTANA DE BARRANQUILLA PARA LA CONSTRUCCIÓN DEL PUENTE VEHICULAR Y DE LOS INTERCAMBIOS VIALES LOCALIZADOS EN LA INTERSECCION DE LA CALLE 45 MURILLO CON LA AVENIDA CIRCUNVALAR.</t>
  </si>
  <si>
    <t>003-93</t>
  </si>
  <si>
    <t>INTERVENTORIA GENERAL (TÉCNICA, ADMINISTRATIVA, FINANCIERA Y CONTABLE) PARA LA RECONSTRUCCION DE LA CALLE 17 ENTRE LAS CARRERAS 38 DE BARRANQUILLA Y SU INTERSECCIÓN CON LA CALLE 30 EN EL MUNICIPIO DE SOLEDAD EN EL SITIO DENOMINADO LA VIRGENCITA.</t>
  </si>
  <si>
    <t>INTERVENTORIA PARA EL MEJORAMIENTO Y MANTENIMIENTO INTEGRAL DE LA RUTA BUENAVENTURA-BUGA DEL CORREDOR VIAL DEL PACIFICO (INCLUIDO EL MANTENIMIENTO Y RUTINARIO, LA SEÑALIZACION, EL MONITOREO Y VIGILANCIA Y LOS CONTEOS DE TRANSITO) RUTA 40 TRAMO 4001.</t>
  </si>
  <si>
    <t>GOBERNACIÓN DE ANTIOQUIA</t>
  </si>
  <si>
    <t>95-CO-21-058</t>
  </si>
  <si>
    <t>INTERVENTORÍA DE LA AMPLIACIÓN, RECTIFICACIÓN Y PAVIMENTACIÓN DE LA CARRETERA GUATAPÉ - SAN RAFAEL - SAN CARLOS.</t>
  </si>
  <si>
    <t>44 DE 2001</t>
  </si>
  <si>
    <t>INTERVENTORIA DE LAS OBRAS DE REHABILITACIÓN DEL SECTOR QUIBDÓ - YUTO.</t>
  </si>
  <si>
    <t>1190 DE 2001</t>
  </si>
  <si>
    <t>INTERVENTORIA PARA EL MEJORAMIENTO Y PAVIMENTACÓN DE LA CARRETERA FUENTE DE ORO-PUERTO LLERAS - CRUCE PUERTO RICO - PUERTO ARTURO - SAN JOSÉ DEL GUAVIARE SECTOR CRUCE DE PUERTO RICO - PUERTO ARTURO.</t>
  </si>
  <si>
    <t>1098 - 1995</t>
  </si>
  <si>
    <t>INTERVENTORÍA TÉCNICA EN SU ETAPA DE CONSTRUCCIÓN DE LA CONCESIÓN DEL PROYECTO VIAL DENOMINADO DESARROLLO VIAL PARA EL NORTE DE BOGOTÁ EN EL DEPARTAMENTO DE CUNDINAMARCA.</t>
  </si>
  <si>
    <t>0074 - 1997</t>
  </si>
  <si>
    <t>INTERVENTORÍA TÉCNICA Y FINANCIERA EN SU ETAPA DE CONSTRUCCIÓN DE LA CONCESIÓN DEL SECTOR SANTA FE DE BOGOTÁ - CAQUEZA (PUENTE REAL), QUE INCLUYE LA CONSTRUCCIÓN DEL TÚNEL DEL BOQUERÓN (LONGITUD) APROXIMADA DE 2.3 KILOMETROS) Y LA INTERVENTORIA DE OPERACIÓN DEL SECTOR PORTAL BOGOTÁ - CAÑO SECO DE LA CARRETERA SANTAFÉ DE BOGOTÁ - VILLAVICENCIO.</t>
  </si>
  <si>
    <t>SEA-057 DE 2012</t>
  </si>
  <si>
    <t>INTERVENTORÍA AL CONTRATO DE CONCESIÓN NO. 007/2010 PROYECTO VIAL RUTAL DEL SOL SECTOR 3.</t>
  </si>
  <si>
    <t>196-2006</t>
  </si>
  <si>
    <t>INTERVENTORÍA TÉCNICA, ADMINISTRATIVA, FINANCIERA Y SOCIO AMBIENTAL PARA LA CONSTRUCCIÓN Y/O REHABILITACIÓN DE VÍAS EN LAS LOCALIDADES DE USAQUÉN, TEUSAQUILLO, BARRIOS UNIDOS, ANTONIO NARIÑO Y ENGATIVÁ GRUPO 1 EN BOGOTÁ D.C.</t>
  </si>
  <si>
    <t>METRO CALI SA</t>
  </si>
  <si>
    <t>MT-IT-01-13</t>
  </si>
  <si>
    <t>INTERVENTORÍA TÉCNICA, ADMINISTRATIVA, FINANCIERA, SOCIAL Y AMBIENTAL PARA LA ADECUACIÓN DE LA CONDICIÓN FUNCIONAL VIAL DE LOS CORREDORES PRETRONCALES Y ALIMENTADORES DEL SISTEMA INTEGRADO DE TRANSPORTE MASIVO SITM - MIO, GRUPOS 1, 2 Y 3 DE SANTIAGO DE CALI.</t>
  </si>
  <si>
    <t>365-2015</t>
  </si>
  <si>
    <t>INTERVENTORIA INTEGRAL QUE INCLUYE PERO NO SE LIMITA A LA INTERVENTORIA TECNICA ECONOMICA, CONTABLE, JURIDICA, ADMINISTRATIVA, OPERATIVA, MEDIO AMBIENTAL Y SOCIO PREDIAL DEL CONTRATO DE CONCESION BAJO EL ESQUEMA DE ASOCIACION PUBLICO PRIVADA DE INICIATIVA PRIVADA CUYO OBJETO ES REALIZAR LOS ESTUDIOS, DISEÑOS, FINANCIACIÓN OPERACIÓN, MANTENIMIENTO, GESTION SOCIAL, PREDIAL Y AMBIENTAL DE UNA NUEVA CALZADA ENTRE CHIRAJARA Y LA INTERSECCION FUNDADORES. Y EL MANTENIMIENTO DE TODO EL CORREDOR BOGOTA - VILLAVICENCIO.</t>
  </si>
  <si>
    <t>INTERVENTORIA INTEGRAL DEL CONTRATO DE CONCESIÓN, QUE INCLUYE PERO NO SE LIMITA A LA INTERVENTORÍA TÉCNICA, FINANCIERA, CONTABLE, JURÍDICA, MEDIOAMBIENTAL, SOCIO-PREDIAL, ADMINISTRATIVA, DE SEGUROS, OPERATIVA Y DE MANTENIMIENTO DEL CONTRATO DE CONCESIÓN, EL CUAL HACE PARTE DEL PROYECTO VIAL RUTA DEL SOL Y QUE CORRESPONDE AL SECTOR 2 COMPRENDIDO ENTRE PUERTO SALGAR - SAN ROQUE.</t>
  </si>
  <si>
    <t>MINISTERIO DE OBORAS PÚBLICAS DE CHILE</t>
  </si>
  <si>
    <t>ASESORÍA A LA INSPECCIÓN FISCAL DEL PROYECTO CONSTRUCIÓN DEL BY PASS PENCO, VIII REGIÓN.</t>
  </si>
  <si>
    <t>SEA 020 DE 2012</t>
  </si>
  <si>
    <t>INTERVENTORÍA INTEGRAL DEL CONTRATO DE CONCESIÓN NO. 008 DE 2010, CUYO OBJETO ES EL OTORGAMIENTO DE UNA CONCESIÓN, PARA QUE UN CONCESIONARIO REALICE POR SU CUENTA Y RIESGO LAS OBRAS NECESARIAS PARA LA CONSTRUCCIÓN, REHABILITACIÓN, AMPLIACIÓN, MEJORAMIENTO Y CONSERVACIÓN, SEGÚN CORRESPONDA DEL PROYECTO VIAL TRANSVERSAL DE LAS AMÉRICAS Y LA PREPARACIÓN DE LOS ESTUDIOS Y DISEÑOS DEFINITIVOS, LA GESTIÓN PREDIAL, SOCIAL Y AMBIENTAL, LA OBTENCIÓN Y/O MODIFICACIÓN DE LICENCIAS AMBIENTALES, AL FINANCIACIÓN, LA OPERACIÓN Y EL MANTENIMIENTO DE LAS OBRAS, EN EL CORREDOR VIAL "TRANSVERSAL DE LAS AMÉRICAS SECTOR 1", DENOMINADO CORREDOR VIAL DEL CARIBE.</t>
  </si>
  <si>
    <t>0779 DE 1998</t>
  </si>
  <si>
    <t>INTERVENTORÍA DE LA CONSTRUCCIÓN Y PAVIMENTACIÓN DEL SECTOR QUEBRADA LAS DORADAS - DEPRESIÓN EL VERGEL - ORRAPHUASI DE LA CARRETERA ALTAMIRA - FLORENCIA.</t>
  </si>
  <si>
    <t>ITALFERR
GRUPO FERROCARRILES ITALIANOS DEL ESTADO</t>
  </si>
  <si>
    <t>ITALIA</t>
  </si>
  <si>
    <t>DT 242/2002</t>
  </si>
  <si>
    <t>CERTIFICACION DE PRESTACIONES DE INGENIERIA LLEVADAS A CABO POR EL CONSORCIO TPLAV EN EL AMBITO DEL SISTEMA FERROVIARIO ITALIANO DE ALTA VELOCIDAD.</t>
  </si>
  <si>
    <t>PROVINCIA DE CROTONE SEDOR OBRAS PÚBLICAS ESTRUCTURA APQ</t>
  </si>
  <si>
    <t>2300185-ROMA</t>
  </si>
  <si>
    <t>TRABAJOS DE MODERNIZACIÓN DE LA CARRETERA QUE CONECTA LA SS107 CON CRETONEI Y TREPIDÓ LOTE 1, CERTIFICACION REALTIVA A LA EJECUCION DEL SERVICIO DE PROYECTO Y SUPERVISION DE TRABAJOS.</t>
  </si>
  <si>
    <t>138/2002</t>
  </si>
  <si>
    <t>INTERVENTORÍA DE LAS OBRAS DE CONSTRUCCIÓN Y PAVIMENTACIÓN DE LA VÍA ALTERNA INTERNA A BUENAVENTURA, SECTOR VIADUCTO K7 - INTERSECCIÓN CITRONELA, RUTA 40 TRAMO 4001.</t>
  </si>
  <si>
    <t>235/2003</t>
  </si>
  <si>
    <t>INTERVENTORÍA AL CONTRATO DE CONCESIÓN N° 180, PARA LA ADECUACIÓN DE LA TRONCAL NQS SECTOR SUR AL SISTEMA TRANSMILENIO, PARA EL TRAMO COMPRENDIDO ENTRE LA ESCUELA GENERAL SANTANDER Y LA AVENIDA CIUDAD DE VILLAVICENCIO EN BOGOTÁ D.C.</t>
  </si>
  <si>
    <t>TRANSMETRO S.A.</t>
  </si>
  <si>
    <t>CPT-TM-300-001-08</t>
  </si>
  <si>
    <t>INTERVENTORÍA TÉCNICA, ADMINISTRATIVA, FINANCIERA Y AMBIENTAL PARA LA CONSTRUCCIÓN DE LAS OBRAS DEL SISTEMA INTEGRADO DE TRANSPORTE MASIVO, DEL DISTRITO DE BARRANQUILLA  Y SU AREA METROPOLITANA, SISTEMA TRANSMETRO, DE ACUERDO CON LOS PLANOS DE INTERVENCIÓN DE CADA UNO DE LOS COMPONENTES.</t>
  </si>
  <si>
    <t>CDI-002-08</t>
  </si>
  <si>
    <t>INTERVENTORÍA TÉCNICA, ADMINISTRATIVA, FINANCIERA Y AMBIENTAL PARA LA CONSTRUCCIÓN DE LAS OBRAS DEL SISTEMA INTEGRADO DE TRANSPORTE MASIVO DEL DISTRITO DE BARRANQUILLA Y SU ÁREA METROPOLITANA, SISTEMA TRANSMETRO, DE ACUERDO CON LOS PLANOS DE INTERVENCIÓN DE CADA UNO DE LOS COMPONENTES.</t>
  </si>
  <si>
    <t>REGIÓN DE MURCIA CONSEJERIA DE OBRAS PÚBLICAS Y ORDENACIÓN DEL TERRITORIO DIRECCIÓN GENERAL DE CARRETERAS</t>
  </si>
  <si>
    <t>FISCALIZACION DE LAS OBRAS, ASISTENCIA TECNICA A LA DIRECCION DE LAS OBRAS PARA EL CONTROL Y SUPERVISIÓN, COMPROBACIÓN DE TOPOGRAFÍA, GESTION DE EXPROPIACIONES, VIGILANCIA AMBIENTAL, ENSAYOS DE CONTRASTE Y COORDINACIÓN DE SEGURIDAD Y SALUD, EN LAS OBRAS DEL PROYECTO DE CONSTRUCCIÓN: MEJORA DE TRAZADO Y ACONDICIONAMIENTO DE LA PLATAFORMA DE LA CARRETERA MU-701 SEGUNDA FASE: LORCA - LA PARROQUIA P.P.K.K. 0+000 AL 15+689 TM DE LORCA
NOTA N°1: EXPERIENCIA A TRAVÉS DE SU MATRIZ CONTROLANTE M&amp;K INGENIERÍA CIVIL SLP.</t>
  </si>
  <si>
    <t>FISCALIZACION DE LAS OBRAS, ASISTENCIA TECNICA PARA LA  SUPERVISIÓN, COMPROBACIÓN, VIGILANCIA AMBIENTAL, Y COORDINACIÓN DE SEGURIDAD Y SALUD, EN LAS OBRAS DE LA AUTOVIA A-7 EN SANTOMERA CON LA COMARCA DEL MAR MENOR. TRAMO : ZENETA-SAN JAVIER. T.T.M.M., DE MURCIA, SANTOMERA, BENIEL Y SAN JAVIER.
NOTA N°1: EXPERIENCIA A TRAVÉS DE SU MATRIZ CONTROLANTE M&amp;K INGENIERÍA CIVIL SLP.</t>
  </si>
  <si>
    <t>FISCALIZACIÓN DE LAS OBRAS, ASISTENCIA TÉCNICA PARA SUPERVISIÓN, COMPROBACIÓN Y VIGILANCIA AMBIENTAL EN LAS OBRAS DE CONSTRUCCIÓN DE LOS ACCESOS AL NUEVO AEROPUERTO DE LA REGIÓN MURCIA DESDE LA AUTOVÍA A-30 (MURICA-CARTAGENA).
NOTA N°1: EXPERIENCIA A TRAVÉS DE SU MATRIZ CONTROLANTE M&amp;K INGENIERÍA CIVIL SLP.</t>
  </si>
  <si>
    <t>181 DE 2016</t>
  </si>
  <si>
    <t>INTERVENTORIA INTEGRAL QUE INCLUYE PERO NO SE LIMITA A LA INTERVENTORIA TECNICA, ECONOMICA, FINANCIERA, CONTABLE, JURIDICA, ADMINISTRATIVA, OPERATIVA, MEDIO AMBIENTAL Y SOCIO PREDIAL DEL CONTRATO DE CONCESION Nº09-COMP-98 DE LA RED FÉRREA DEL PACIFICO</t>
  </si>
  <si>
    <t>623 DE 2012</t>
  </si>
  <si>
    <t>INTERVENTORIA INTEGRAL QUE INCLUYE PERO NO SE LIMITA A LA INTERVENTORIA TECNICA, FINANCIERA, ADMINISTRATIVA, JURIDICA, GESTION SOCIAL, PREDIAL Y AMBIENTAL PARA EL MEJORAMIENTO DEL PROYECTO TRANSVERSAL DEL CUSIANA FASE 2 EN EL PROGRAMA DE CORREDORES PRIORITARIOS PARA LA PROSPERIDAD MODULO 4
NOTA N°1: EXPERIENCIA A TRAVÉS DE SU MATRIZ CONTROLANTE M&amp;K INGENIERÍA CIVIL SLP.</t>
  </si>
  <si>
    <t>622 DE 2012</t>
  </si>
  <si>
    <t>INTERVENTORIA INTEGRAL QUE INCLUYE PERO NO SE LIMITA A LA INTERVENTORIA TECNICA, FINANCIERA, ADMINISTRATIVA, JURIDICA, GESTION SOCIAL, PREDIAL Y AMBIENTAL PARA EL MEJORAMIENTO DEL PROYECTO CORREDOR HONDA - MANIZALES FASE 2 EN EL PROGRAMA DE CORREDORES PRIORITARIOS PARA LA PROSPERIDAD.
NOTA N°1: EXPERIENCIA A TRAVÉS DE SU MATRIZ CONTROLANTE M&amp;K INGENIERÍA CIVIL SLP.</t>
  </si>
  <si>
    <t>CPI-TM-300-001-09</t>
  </si>
  <si>
    <t>INTERVENTORÍA TÉCNICA, FINANCIERA Y AMBIENTAL PARA EL MEJORAMIENTO INTEGRAL DE VÍAS EN LAS ZONAS DE PRECARGAS DEL SISTEMA DE TRANSPORTE MASIVO DEL DISTRITO DE BARRANQUILLA Y SU ÁREA METROPOLITANA SISTEMA TRANSMETRO, DE ACUERDO CON LOS PLANOS DE INTERVENCIÓN DE CADA UNO DE LOS COMPONENTES, GRUPOS No. 1, No. 2, No. 3, No. 4 Y No. 5</t>
  </si>
  <si>
    <t>ALCALDIA DISTRITAL DE BARRANQUILLA</t>
  </si>
  <si>
    <t>0112-2013-000054</t>
  </si>
  <si>
    <t>INTERVENTORÍA TÉCNICA, ADMINISTRATIVA, AMBIENTAL Y FINANCIERA DE LA RECONSTRUCCIÓN VIAL Y CONDUCCIÓN DEL ARROYO DE LA CALLE 84 ENTRE CARRERAS 51 B Y 74 EN EL DISTRITO DE BARRANQUILLA Y SUS OBRAS COMPLEMENTARIAS, ENMARCADO DENTRO DEL PROGRAMA DE OBRAS PCR VALORIZACIÓN POR BENEFICIO GENERAL 2012.</t>
  </si>
  <si>
    <t>GPI-001-2000</t>
  </si>
  <si>
    <t>INTERVENTORÍA A LOS TRABAJOS DE DISEÑO, CONSTRUCCIÓN, REHABILITACIÓN Y MANTENIMIENTO DE LA MALLA VIAL DEL DISTRITO DE BARRANQUILLA POR EL SISTRMA DE CONCESIÓN.</t>
  </si>
  <si>
    <t>SGC-C-BV-75 DE 2004</t>
  </si>
  <si>
    <t>INTERVENTORÍA TÉCNICA, FINANCIERA Y OPERATIVA EN LA ETAPA DE OPERACIÓN DEL CONTRATO DE CONCESIÓN NO. 444 DE LA VIA BOGOTÁ - VILLAVICENCIO.</t>
  </si>
  <si>
    <t>CLP</t>
  </si>
  <si>
    <t>AENA
AEROPUERTOS</t>
  </si>
  <si>
    <t>547-96</t>
  </si>
  <si>
    <t>ASISTENCIA TÉCNICA PARA EL CONTROL Y VIGILANCIA DE LA OBRA: PISTA DE VUELO 18R-36L Y BALIZAMIENTO CAT II/III DE LA PISTA 18R/36L, CALLES DE RODAJE Y CENTRAL ELÉCTRICA LADO AIRE DASE II EN EL AEROPUERTO MADRID/BARAJAS.</t>
  </si>
  <si>
    <t>001 DE 2014</t>
  </si>
  <si>
    <t>INTERVENTORÍA FINANCIERA, ADMINISTRATIVA, TÉCNICA, LEGAL, OPERATIVA, AMBIENTAL, Y DE SEGURIDAD DEL CONTRATO DE CONCESIÓN NO. 0186 DE 1996 Y SUS ADICIONES, OTROSÍES Y DEMÁS DOCUMENTOS QUE LO ACLARAN, MODIFICAN, COMPLEMENTAN O SUSTITUYEN CUYO OBJETO ES LA ADMINISTRACIÓN Y EXPLOTACIÓN ECONÓMICA POR EL SISTEMA DE CONCESIÓN DEL AEROPUERTO RAFAEL NÚÑEZ.</t>
  </si>
  <si>
    <t>SECRETARIA DE OBRAS Y VÍAS DEL DEPARTAMENTO DE GUAJIRA</t>
  </si>
  <si>
    <t>CORABASTOS</t>
  </si>
  <si>
    <t>073-2005</t>
  </si>
  <si>
    <t>INTERVENTORÍA TÉCNICA, LEGAL, ADMINNISTRATIVA, FINANCIERA Y OPERATIVA DEL CONTRATO DE CONCESIÓN NO. 070 DE 2005 PARA EL DISEÑO, CONSTRUCCIÓN, OPERACIÓN Y MANTENIMIENTO DE LA MALLA VIAL DE LA CENTRAL DE ABASTOS S.A. (CORABASTOS) EN LA CIUDAD DE BOGOTÁ. EN EJECUCIÓN</t>
  </si>
  <si>
    <t>INTERVENTORIA INTEGRAL DEL CONTRATO DE CONCESION QUE INCLUYE PERO NO SE LIMITA A LA INTERVENTORIA TECNICA, FINACNIERA, OPERATIVA, CONTABLE, JURIDICA, MEDIOMABIENTAL, SOCIO-PREDIAL, ADMINISTRATIVA DEL CONTRATO DE CONCESION Nº002 DE 2006 Y DEMAS DOCUMENTOS QUE LO MODIFIQUEN, ADICIONEN O COMPLEMENTEN PARA LA CONCESION ZONA METROPOLITANA DE BUCARAMANGA.</t>
  </si>
  <si>
    <t>INTERVENTORIA TECNICA INTEGRAL QUE INCLUYE PERO NO SE LIMITA A LA INTERVENTORIA TECNICA, ADMINISTRATIVA, FINANCIERA, JURIDICA, OPERATIVA, PREDIAL, SOCIO-PREDIAL MEDIAMBIENTAL DEL PROYECTO DE CONCESION MALLA VIAL DEL VALLE DEL CAUCA Y CAUCA DEL CONTRATO DE CONCESION 005 DE 1999.</t>
  </si>
  <si>
    <t>ASESORÍA A LA INSPECCIÓN FISCAL DEL CONTRATO DE CONCESIÓN INTERNACIONAL VIAL SANTIAGO VALPARAISO -VIÑA DEL MAR.</t>
  </si>
  <si>
    <t>INTERVENTORIA TECNICA AMBIENTAL ADMINISTRAYIVA FINANCIERA Y LEGAL PARA LA CONSTRUCCION DE LA DOBLE CALZADA DESDE EL INTERCAMBIO VIAL DE LA CARRERA 80, HASTA EL EMPALME DE LA VIA DE ACCESO ORIENTAL AL TUNEL FERNANDO GOMEZ MARTINEZ, ENE L SECTOR LOMA HERMOSA Y OBRAS COMPLEMENTARIAS (CONEXION VIAL GUILLERMO GAVIRIA CORREA).</t>
  </si>
  <si>
    <t>014 DEL 26 MARZO 2009</t>
  </si>
  <si>
    <t>INTERVENTOROA TÉCNICA, FINANCIERA, OPERATIVA, PREDIAL, SOCIO-AMBIENTAL, PREDIAL Y SOCIO-AMBIENTAL DEL PROYECTO CONCESIÓN VIAL VILLAVICENCIO -GRANADA, VILLAVICENCIO - PUERTO LOPEZ Y VILLAVICENCIO - CUMARAL - K7 VIA PARATEBUENO DENOMINADO CARRETERAS NACIONALES DEL META EN EL MARCO DEL CONTRATO DE CONCESIÓN NO. 0446/94.</t>
  </si>
  <si>
    <t>001 DE 2004</t>
  </si>
  <si>
    <t>3353 DE 2007</t>
  </si>
  <si>
    <t>INTERVENTORIA PARA LA CONTRUCCIÓN DE LA DOBLE CALZADA SECTOR CITRONELA (PR15+000) - ALTOS DE ZARAGOZA (PR29+0000) DE LA CARRETERA BUENAVENTURA - CRUCE RUTA 25 (BUGA) RUTA 40 TRAMO 01 EN EL DEPARTAMENTO DEL VALLE DEL CAUCA.</t>
  </si>
  <si>
    <t>INTERVENTORIA PARA EL MEJORAMIENTO Y MANTENIMIENTO INTEGRAL DE LA RUTA BUENAVENTURA BUGA DEL CORREDOR VIAL DEL PACIFICO (INCLUIDO EL MANTENIMIENTO Y RUTINARIO, LA SEÑALIZACION, EL MONITOREO Y VIGILANCIA Y LOS CONTEOS DE TRANSITO) RUTA 40 TRAMO 4001.</t>
  </si>
  <si>
    <t>ALCALDIA DE BARRANQUILLA</t>
  </si>
  <si>
    <t>INTERVENTORIA A LOS TRABAJOS DE DISEÑO, CONSTRUCCION, REHABILITACION Y MATENIMIENTO DE LA MALLA VIAL DE BARRANQUILLA POR EL SISTEMA DE CONCESION.</t>
  </si>
  <si>
    <t>GOBERNACION DE SUCRE</t>
  </si>
  <si>
    <t>CM-015-2014</t>
  </si>
  <si>
    <t>INTERVENTORIA TECNICA, ADMINISTRATIVA, FINANCIERA Y AMBIENTAL PARA EL  MEJORAMIENTO EN PAVIMENTO ASFALTICO DE LA VIA SINCELEJO-CERREITO DE LA PALMA-LAGUNA FLOR-SAN ANTONIO DE PALMITO, DEPARTAMENTO DE SUCRE.</t>
  </si>
  <si>
    <t>95-C0-21-058</t>
  </si>
  <si>
    <t>1098-1995</t>
  </si>
  <si>
    <t>0074-1997</t>
  </si>
  <si>
    <t>SEA-057- DE 2012</t>
  </si>
  <si>
    <t>INTERVENTORÍA TÉCNICA, FINANCIERA, CONTABLE Y JURIDICA, MEDIAMBIENTAL, SOCIO-PREDIAL, ADMINITRATIVA DE SEGUROS, OPERATIVA Y DE MANTENIMIENTO DEL CONTRATO DE CONCESIÓN EL CUAL HACE PARTE DEL PROYECTO VIAL RUTA DEL SOL Y QUE CORRESONDE AL SECTOR 3 COMPRENDIDO ENTRE SAN ROQUE - YE DE CIÉNAGA - VALLEDUPAR - CARMEN DE BOLÍVAR.</t>
  </si>
  <si>
    <t>INTERVENTORÍA TÉCNICA, ADMINISTRATIVA, FINANCIERA Y SOCIO AMBIENTAL PARA LA CONSTRUCCIÓN Y/O REHABILITACIÓN DE VÍAS EN LAS LOCALIDADES DE USAQUÉN, TEUSAQUILLO, BARRIOS UNIDOS, ANTONIO NARIÑO Y ENGATIVA GRUPO 1 EN BOGOTÁ D.C.</t>
  </si>
  <si>
    <t>INTERVENTORIA INTEGRAL QUE INCLUYE PERO NO SE LIMITA A LA INTERVENTORIA TECNICA ECONÓMICA, FINANCIERA, CONTABLE, JURIDICA, ADMINISTRATIVA, OPERATIVA, MEDIO AMBIENTAL Y SOCIO PREDIAL DEL CONTRATO DE CONCESION BAJO EL ESQUEMA DE ASOCIACION PUBLICO PRIVADA DE INICIATIVA PRIVADA CUYO OBJETO ES "REALIZAR LOS ESTUDIOS, DISEÑOS, FINANCIACIÓN, CONSTRUCCIÓN, OPERACIÓN, MANTENIMIENTO, GESTION SOCIAL, PREDIAL Y AMBIENTAL DE UNA NUEVA CALZADA ENTRE CHIRAJARA Y LA INTERSECCION FUNDADORES Y EL MANTENIMIENTO DE TODO EL CORREDOR BOGOTA - VILLAVICENCIO.</t>
  </si>
  <si>
    <t>INTERVENTORÍA INTEGRAL DEL CONTRATO DE CONCESIÓN, QUE INCLUYE PERO NO SE LIMITA A LA INTERVENTORÍA TÉCNICA, FINANCIERA, CONTABLE, JURÍDICA, MEDIOAMBIENTAL, SOCIOPREDIAL, ADMINISTRATIVA, DE SEGUROS, OPERATIVA Y DE MANTENIMIENTO DEL CONTRATO DE CONCESIÓN, EL CUAL HACE OARTE DEL PROYECTO VIAL RUTA DEL SOL Y QUE CORRESPONDE AL SECTOR 2 COMPRENDIDO ENTRE PUERTO SALGAR - SAN ROQUE.</t>
  </si>
  <si>
    <t>INTERVENTORÍA DE LA CONSTRUCCIÓN Y PAVIMENTACIÓN DEL SECTOR QUEBRADA LAS DORADAS - DEPRESIÓN DEL VERGEL - ORRAPIHUASI DE LA CARRETERA ALTAMIRA - FLORENCIA.</t>
  </si>
  <si>
    <t>SGC 012 2008</t>
  </si>
  <si>
    <t>INTERVENTORÍA TÉCNICA, FINANCIERA, OPERATIVA, PREDIAL, SOCIO - AMBIENTAL Y LEGAL DEL PROYECTO DE CONCESIÓN VIAL NO. 503 DE 1994. "CARTAGENA - BARRANQUILLA"</t>
  </si>
  <si>
    <t>0167 DE 1997</t>
  </si>
  <si>
    <t>INTERVENTORÍA DE LAS OBRAS DE PAVIMENTACIÓN DE LA CARRETERA CEBADAL - CONSACÁ - SANDONÁ - PASTO.</t>
  </si>
  <si>
    <t>190/2003</t>
  </si>
  <si>
    <t>INTERVENTORÍA TÉCNICA, ADMINISTRATIVA, FINANCIERA, SOCIAL, AMBIENTAL Y LEGAL AL CONTRATO DE CONCESIÓN N° 146 DE 2003, PARA LA ADECUACIÓN DE LA TRONCAL AVENIDA SUBA AL SISTEMA TRANSMILENIO PARA EL TRAMO 2: COMPRENDIDO ENTRE LA CALLE 127 A Y LA AV. CIUDAD DE CALI EN BOGOTÁ D.C.</t>
  </si>
  <si>
    <t xml:space="preserve">FISCALIZACION DE LAS OBRAS, ASISTENCIA TECNICA A LA DIRECCION DE LAS OBRAS PARA EL CONTROL Y SUPERVISIÓN, COMPROBACIÓN DE TOPOGRAFÍA, GESTION DE EXPROPIACIONES, VIGILANCIA AMBIENTAL, ENSAYOS DE CONTRASTE Y COORDINACIÓN DE SEGURIDAD Y SALUD, EN LAS OBRAS DEL PROYECTO DE CONSTRUCCIÓN: MEJORA DE TRAZADO Y ACONDICIONAMIENTO DE LA PLATAFORMA DE LA CARRETERA MU-701 SEGUNDA FASE: LORCA - LA PARROQUIA P.P.K.K. 0+000 AL 15+689 TM DE LORCA.
</t>
  </si>
  <si>
    <t>FISCALIZACION DE LAS OBRAS, ASISTENCIA TECNICA PARA LA  SUPERVISIÓN, COMPROBACIÓN, VIGILANCIA AMBIENTAL, Y COORDINACIÓN DE SEGURIDAD Y SALUD, EN LAS OBRAS DE LA AUTOVIA A-7 EN SANTOMERA CON LA COMARCA DEL MAR MENOR. TRAMO : ZENETA-SAN JAVIER. T.T.M.M., DE MURCIA, SANTOMERA, BENIEL Y SAN JAVIER.</t>
  </si>
  <si>
    <t>INTERVENTORÍA TÉCNICA, ADMINISTRATIVA, FINANCIERA Y AMBIENTAL PARA EL MEJORAMIENTO INTEGRAL DE VÍAS EN LAS ZONAS DE PRECARGAS DEL SISTEMA DE TRANSPORTE MASIVO DEL DISTRITO DE BARRANQUILLA Y SUS AREA METROPOLITANA SISTEMA TRANSMETRO, DE ACUERDO CON LOS PLANOS DE INTERVENCIÓN DE CADA UNO DE LOS COMPONENTES, GRUPOS NO. 1, NO. 2, NO. 3, NO. 4 Y NO. 5.</t>
  </si>
  <si>
    <t>GOBERNACIÓN DEL CASANARE</t>
  </si>
  <si>
    <t>0851-97</t>
  </si>
  <si>
    <t>INTERENTORÍA, ASESOTÍRA TÉCNICA Y ADMINISTRATIVA PARA LAS OBRAS DE AMPLIACIÓN, RECTIFICACIÓN Y PAVIMENTACIÓN DE LA VIA PORE - TRINIDAD SECO K17+000 A TRINIDAD, DEPARTAMENTO DEL CASANARE.</t>
  </si>
  <si>
    <t>SGC-C-BV- 75 DE 2004</t>
  </si>
  <si>
    <t xml:space="preserve">INTERVENTORÍA TÉCNICA, FINANCIERA Y OPERATIVA EN LA ETAPA DE OPERACIÓN DEL CONTRATO DE CONCESIÓN NO. 444 DE LA VIA BOGOTÁ - VILLA DE LA VIA BOGOTÁ - VILLAVICENCIO. </t>
  </si>
  <si>
    <t xml:space="preserve">CONSORCIO REGION CENTRAL </t>
  </si>
  <si>
    <t>SALGADO MELENDEZ Y ASOCIADOS INGENIEROS  CONSULTORES S.A.S.</t>
  </si>
  <si>
    <t>P22-02</t>
  </si>
  <si>
    <t>SERTIC S.A.S</t>
  </si>
  <si>
    <t>CONSORCIO EPSILON TOLIMA</t>
  </si>
  <si>
    <t>PROYECTOS E INTERVENTORIAS LIMITADA</t>
  </si>
  <si>
    <t>P23-02</t>
  </si>
  <si>
    <t xml:space="preserve">INGENIERIA DE ESTUDIOS Y ASESORIAS SAS INESAS </t>
  </si>
  <si>
    <t xml:space="preserve">CONSORCIO INTERVENTORES CAJAMARCA </t>
  </si>
  <si>
    <t>EPYPSA COLOMBIA</t>
  </si>
  <si>
    <t>CONSULTORES DE INGENIERIA UG21 SL</t>
  </si>
  <si>
    <t xml:space="preserve">ICEACSA CONSULTORES SUCURSAL COLOMBIA </t>
  </si>
  <si>
    <t>CONSORCIO INTER CAJAMARCA</t>
  </si>
  <si>
    <t>CONSULTORES DONOVAN S.A.S</t>
  </si>
  <si>
    <t>CPS INFRAESTRUCTURA MOVILIDAD Y MEDIO AMBIENTE SL, SUCURSAL COLOMBIA</t>
  </si>
  <si>
    <t>CONSORCIO CORREDOR VIAL SYS</t>
  </si>
  <si>
    <t>SUPERING</t>
  </si>
  <si>
    <t>INGEVAL SAS</t>
  </si>
  <si>
    <t>CONSORCIO VIAL I-S</t>
  </si>
  <si>
    <t>SAITEC S.A SUCURSAL EN COLOMBIA</t>
  </si>
  <si>
    <t>INGENIERIA CONSULTORIA Y PLANEACION S.A</t>
  </si>
  <si>
    <t>CONSORCIO COBA-INGENIERIA DF. SAS</t>
  </si>
  <si>
    <t>COBA CONSULTORES DE INGENIERIA Y MEDIO AMBIENTE S.A SUCURSAL COLOMBIA</t>
  </si>
  <si>
    <t>P29-02</t>
  </si>
  <si>
    <t>INGENIERIA DF. SAS</t>
  </si>
  <si>
    <t>CONSORCIO VIAL ALAS</t>
  </si>
  <si>
    <t xml:space="preserve">JUAN AMADO LIZARAZO </t>
  </si>
  <si>
    <t>JESUS ALBERTO ALMEIDA SAAIBI</t>
  </si>
  <si>
    <t>CONSORCIO INTERVENTOR CORREDOR CAJAMARCA</t>
  </si>
  <si>
    <t>AECOM TECHNICAL SERVICES INC</t>
  </si>
  <si>
    <t>P31-02</t>
  </si>
  <si>
    <t xml:space="preserve">GPO COLOMBIA S.A.S </t>
  </si>
  <si>
    <t>CONSORCIO VIAL DE COLOMBIA</t>
  </si>
  <si>
    <t>CONSULTORIA INTEGRAL EN INGENIERIA SA DE CV</t>
  </si>
  <si>
    <t>INGENIERIA Y CONSULTORIA INGECON SAS</t>
  </si>
  <si>
    <t>JOYCO SAS</t>
  </si>
  <si>
    <r>
      <t xml:space="preserve">% </t>
    </r>
    <r>
      <rPr>
        <sz val="7"/>
        <color theme="0"/>
        <rFont val="Calibri"/>
        <family val="2"/>
        <scheme val="minor"/>
      </rPr>
      <t>PARTICIPACIÓN</t>
    </r>
  </si>
  <si>
    <t>INTERVENTORIA A LA PRIMERA FASE DEL PLAN VIAL DEL NORTE DEL DEPARTAMENTO DEL MAGDALENA. ACTUALMENTE EN CONCESION.</t>
  </si>
  <si>
    <t>GOBERNACION DEL MAGDALENA</t>
  </si>
  <si>
    <t>CONTRATO DE INTERVENTORIA Nº001 DE 2007 PARA LA PRIMERA FASE DEL PLAN VIAL DEL NORTE DEL DEPARTAMENTO DEL MAGADALENA</t>
  </si>
  <si>
    <t>1944 DE 2004</t>
  </si>
  <si>
    <t>INTERVENTORIA PARA EL MEJORAMIENTO Y MANTENIMIENTO INTEGRAL DE LA RUTA SINCELEJO-TOLUVIEJO- CARTAGENA DEL CORREDOR VIAL DEL CARIBE (INCLUIDO EL MANTENIMEINTO RUTINARIO, LA SEÑALIZACION, EL MONITOREO Y VIGILANCIA Y LOS CONTEORS DE TRANSITO ) RUTA 25 SC 01 Y RUTA 90, TRAMOS 9004 Y 9005</t>
  </si>
  <si>
    <t>IDU-054-2009</t>
  </si>
  <si>
    <t>INTERVENTORIA TECNICA, ADMINISTRATIVA, FICNANIERA, LEGAL, SOCIAL Y AMBIENTAL PARA LA CONTRUCCION DE LA CLZADA SUR DE LA AVENIDA SIERENA (CALLE 153) DESDE LA AVENIDA PASEO DE LOS LIBERTADORES (AUTOPISTA NORTE) HASTA LA AVENIDA BOYACA EN BOGOTA D.C</t>
  </si>
  <si>
    <t>SEA-15-2012</t>
  </si>
  <si>
    <t xml:space="preserve">INTERVENTORÍA TÉCNICA ADMINISTRATIVA, FINANCIERA, AMBIENTAL, OPERATIVA Y JURÍDICA AL PLAN DE INVERSIONES DE LOS CONTRATOS DE CONCESIÓN PORTUARIA NO DE 1993, 009 DE 1994 Y 003 DE 2008- SUSCRITOS ENTRA LA NACIÓN - SUPERINTENDENCIA GENERAL DE PUERTOS Y/O EL INSTITUTO NACIONAL DE CONCESIONES INCO, HOY ADMINISTRADOS POR LA AGENCIA NACIONAL DE INFRAESTRUCTURA Y LAS SOCIEDADES PORTUARIAS REGIONAL DE SANTA MARTA S.A Y LA SOCIEDAD TERMINAL DE CONTENEDORES DE CARTAGENA S.A CONTECAR S.A RESPECTIVAMENTE SUS ADICIONES Y OTROSÍES, ASÍ COMO REGULAR LOS TÉRMINOS Y CONDICIONES BAJO LOS CUALES LA AGENCIA NACIONAL DE INFRAESTRUCTURA PAGARA AL INTERVENTOR Y ACEPTADA POR LA AGENCIA NACIONAL DE INFRAESTRUCTURA DURANTE EL CONCURSO DE MÉRITOS ABIERTO, CONSISTENTE EN LA SUMA GLOBAL FIJA, QUE INCLUYE LOS COSTOS DIRECTOR, VIÁTICOS HONORARIOS Y EL IMPUESTO AL VALOR AGREGADO IVA. </t>
  </si>
  <si>
    <t>SEA- 15-2012</t>
  </si>
  <si>
    <t>INTERVENTORÍA TÉCNICA, ADMINISTRATIVA, FINANCIERA, AMBIENTAL, OPERATIVA Y JURÍDICA AL PLAN DE INVERSIONES DE LOS CONTRATOS DE CONCESIÓN PORTUARIA Nº006 DE 1993, 009 DE 1994 Y 003 DE 2008 - SUSCRITOS ENTRE LA NACIÓN - SUPERINTENDENCIA  GENERAL DE PUERTOS Y/O EL INSTITUTO NACIONAL DE CONCESIONES - INCO , HOY ADMINISTRADOS POR LA AGENCIA NACIONAL DE INFRAESTRUCTURAS Y LAS SOCIEDADES PORTUARIAS REGIONAL DE SANTA MARTA S.A., REGIONAL DE BUENAVENTURA S.A. Y LA SOCIEDAD TERMINAL DE CONTENEDORES DE CARTAGENA S.A.- CONTECAR S.A.</t>
  </si>
  <si>
    <t>INTERVENTORIA TECNICA,ADMINISTRATIVA,FINANCIERA,LEGAL,SOCIAL Y AMBIENTAL PARA LA CONSTRUCCION DE LA CALZADA SUR DE LA AVENIDA LA SIRENA (CALLE 153) DESDE LA AVENIDA PASEO DE LOS LIBERTADORES (AUTOPISTA NORTE) HASTA LA AVENIDA BOYACA EN BOGOTA D.C</t>
  </si>
  <si>
    <t>INTERVENTORIA PARA EL MEJORAMIENTO Y MANTENIMIENTO INTEGRAL DE LA RUTA SINCELEJO -TOLUVIEJO-CARTAGENA DEL CORREDOR VIAL DEL CARIBE (INCLUIDO EL MANTENIMIENTO RUTINARIO,LA SEÑALIZACION,EL MONITOREO Y VIGILANCIA Y LOS CONTEOS DE TRANSITO) RUTA 25 SC 01 Y RUTA 90,TRAMO 9004 Y 9005.</t>
  </si>
  <si>
    <t>20/1272004</t>
  </si>
  <si>
    <t>190 DE 2005</t>
  </si>
  <si>
    <t>INTERVENTORIA TECNICA, ADMINISTRATIVA, FIANNCIERA SOCIAL Y AMBIENTAL PARA LA CONTRUCCION Y REHABILITACION DE RUTAS ALIMENTADORAS DEL SISTEMA TRASMILENIO, ZONA 2 GRUPO 2 EN BOGOTA D.C CON FINANCIACION DEL BANCO MUNDIAL</t>
  </si>
  <si>
    <t xml:space="preserve">ACCION SOCIAL </t>
  </si>
  <si>
    <t>892 DE 2008</t>
  </si>
  <si>
    <t xml:space="preserve">INTERVENTORIA ADMINISTRATIVA, TECNICA, AMBIENTAL Y FINANCIERA PARA EL DISEÑO, LA REHABILITACION Y RECUPERACION DE LA VIA RIO BLANCO-CHAPARRAL Y LA VIA ATACO PLANADAS EN EL DEPARTAMENTO DE TOLIMA </t>
  </si>
  <si>
    <t>FUERA AEREA</t>
  </si>
  <si>
    <t>341-00-A-COFAC-DINSA 2012</t>
  </si>
  <si>
    <t>INTERVENTORIA TECNICA, FINANCIERA Y ADMINISTRATIVA DE LA EJECUCION DE LAS OBRAS PARA EL MANTENIMIENTO, ADECUACION Y AMPLIACION DE LOS AERODROMOS EN EL CACOM-1 (PTRO. SALGAR-CUNDINAMARCA) Y EL CACOM-2 (APIAY-META)</t>
  </si>
  <si>
    <t>INVIAS CESAR</t>
  </si>
  <si>
    <t>1937 DE 2004</t>
  </si>
  <si>
    <t>INTERVENTORIA PARA EL MEJORAMIENTO Y MANTENIMEINTO INTEGRAL DE LA RUTA LA MATA-BOSCONIA DEL CORREDOR VIAL DEL MAGDALENA (INCLUIDO EL MANTENIMEINTO RUTINARIO, LA SEÑALIZACION, EL MONITOREO Y VIGILANCIA Y LSO CONTEOS DE TRANSITO )RUTA 45 TRANMO 4515 Y 4516</t>
  </si>
  <si>
    <t>10 DE 2006</t>
  </si>
  <si>
    <t>INTERVENTORIA TECNICA, FIANNCIERA, OPERATIVA, PREDIAL , SOCIO-AMBIENTAL Y LEGAL DEL PROYECTO CONCESION MALLA VIALD EL VALLE DEL CAUCA Y CAUCA-MVVCC</t>
  </si>
  <si>
    <t>092 DE 2008</t>
  </si>
  <si>
    <t xml:space="preserve">INTERVENTORIA TECNICA, ADMINISTRATIVA, FINANCIERA, LEGAL SOCIAL Y AMBNIENTAL DE LAS OBRAS Y ACTIVIDADES PARA LA MALLA VIAL ARTERIA, INTERMEDIA Y LOCAL DE LOS DISTRITOS DE CONSERVACION EN LA CIUDAD DE BOGOTA D.C CORRESPONDIENTE AL GRUPO 2 - CENTRO </t>
  </si>
  <si>
    <t>098 DE 2014</t>
  </si>
  <si>
    <t>INTERVENTORIA TECNICA, SOCIAL, AMBIENTAL, PREDIAL, FINANCIERA, LEGAL Y ADMINSITRATIVA DE LAS OBRAS DERIVADAS DEL OTRO SI Nº1, ASOCIADAS AL CONTRATO DE CONCESION Nº58-CON-2000, CUYO OBJETO ES LA ADMINSTRACION, OPERACIÓN Y EXPLOTACION ECONOMICA DEL AREA CONCESIONADA DEL AEROPUERTO ALFONSO BONILLA ARAGON DE LA CIUDAD DE PALMIRA QUE SIRVE A LA CIUDAD DE CALI</t>
  </si>
  <si>
    <t xml:space="preserve">AUTORIDAD PORTUARIA DE MELILLA MINISTERIO DE FOMENTO </t>
  </si>
  <si>
    <t>ASISTENCIA TÉCNICA PARA LA VIGILANCIA Y CONTROL MEDIOAMBIENTAL DE LAS OBRAS DE NUEVA ALINEACIÓN DEL MUELLE RIBERA I EN EL PUERTO DE MELILLA.</t>
  </si>
  <si>
    <t>UNIDAD ADMINISTRATIVA ESPECIAL DE AERONÁUTICA CIVIL</t>
  </si>
  <si>
    <t>12000253-OK-2012</t>
  </si>
  <si>
    <t>INTERVENTORÍA TÉCNICA Y ADMINISTRATIVA PARA LA CONSTRUCCIÓN DE LA TORRE DE CONTROL DEL AEROPUERTO INTERNACIONAL EL DORADO Y CENTRO DE GESTIÓN AERONÁUTICO DE COLOMBIA C.G.A.C.</t>
  </si>
  <si>
    <t>JUNTA DE ANDALUCÍA GIASA</t>
  </si>
  <si>
    <t>C-SS5106/0D00</t>
  </si>
  <si>
    <t>ASISTENCIA TÉCNICA Y DIRECCIÓN DE OBRA DE ACONDICIONAMIENTO DE LA CARRETERA A-432 TRAMO ALANIS - GUADALCANAL.</t>
  </si>
  <si>
    <t xml:space="preserve">XUNTA DE GALICIA </t>
  </si>
  <si>
    <t>ASISTENCIA TECNICA PARA CONTROL Y VIGILANCIA DE OBRAS, Y COORDINACION DE SEGURIDAD Y SALUD</t>
  </si>
  <si>
    <t>ASISTENCIA TECNICA PARA CONTROL Y VIGLANCIA DE OBRAS (INTERVENTORIA O SUPERVISION DE OBRAS) Y COORDINCACION DE SEGURIDAD Y SALUD</t>
  </si>
  <si>
    <t>XUNTA DE GALICIA</t>
  </si>
  <si>
    <t>ASISTENCIA TÉCNICA PARA EL CONTROL Y VIGILANCIA  (INTERVENTORÍA) Y COORDINACIÓN DE SEGURIDAD Y SALUD DE LA OBRAS DE CONSTRUCCIÓN DE LA AUTOVÍA AG-64 FERROL  - VILALBA. TRAMO: IGREXAFEITA - ESPIÑAREDO. (INTERVENTORÍA DE PROYECTOS DE INFRAESTRUCTURA DE TRANSPORTE VIAL, BAJO LA MODALIDAD DE CONCESIÓN O DE OBRA PÚBLICA)</t>
  </si>
  <si>
    <t>CLAVE 33-CS-5620</t>
  </si>
  <si>
    <t>CONTROL Y VIGILANCIA DE LAS OBRAS DE SEGURIDAD VIAL, MEJORA INTEGRAL DE LA SEGURIDAD VIAL EN LA N-340 TRAMO ALMENARES-NULES (CLAVE 33-CS-5620)</t>
  </si>
  <si>
    <t>GENERALITAT VALENCIANA CONSELLERIA D' INFRAESTRUCTURES, TERRITORI MEDIAMBIENTE</t>
  </si>
  <si>
    <t>APOYO A LA DIRECCIÓN DE OBRAS CIERRE RONDA NORTE DE VALENCIA Y CONEXIONES CON MAESTRO RODRIGO-BENIMAMET, CV35, BURJASSOT Y FUTURA VIA PARQUE NORTE.</t>
  </si>
  <si>
    <t>199 de 2015</t>
  </si>
  <si>
    <t>INTERVENTORÍA INTEGRAL DEL CONTRATO DE CONCESIÓN QUE INCLUYE PERO NO LIMITA LA INTERVENTORÍA TÉCNICA, FINANCIERA JURIDICA ADMINISTRATIVA AMBIENTAL SOCIAL DEL  CONTRATO DE CONCESIÓN PORTUARIA No. 005 DE 2007  SOCIEDAD TERMINAL DE CONTENEDORES DE BUENAVENTURA.</t>
  </si>
  <si>
    <t>015 DE 2012</t>
  </si>
  <si>
    <t>INTERVENTORÍA INTEGRAL DEL CONTRATO  DE CONCESIÓN CONTROL, SUPERVISIÓN Y VERIFICACIÓN DEL CUMPLIMIENTO DE LAS NORMAS O INDICADORES  DE TODAS LAS ACTIVIDADES QUE INVOLUCRAN LA ETAPA PREOPERATIVA(FASE DE PRECONSTRUCCIÓN Y FASE DE CONSTRUCCIÓN) Y UN AÑO DE LA ETAPA DE OPERACIÓN Y MANTENIMIENTO DEL CONTRATO DE CONCESIÓN BAJO UN ESQUEMA DE ASOCIACIÓN PÚBLICO PRIVADA (CONCESIÓN AUTOPISTA CONEXIÓN NORTE)</t>
  </si>
  <si>
    <t>2005/09/336</t>
  </si>
  <si>
    <t>GENERALITAT VALENCIANA. CONSELLERIA D`INFRAESTRUCTURES, TERRITORI I MEDI AMBIENT</t>
  </si>
  <si>
    <t>2003/09/94</t>
  </si>
  <si>
    <t>CONSULTORÍA Y ASISTENCIA DE "APOYO A LA DIRECCIÓN DE OBRA RONDA NORTE DE VALENCIA. TRAMO BENIMAMET-CIUDAD FALLERA Y MODIFICADO Nº1 (EXPTE. 2003/09/94)</t>
  </si>
  <si>
    <t>INCO_ANI</t>
  </si>
  <si>
    <t>SGC-C-VPLC-73-2004</t>
  </si>
  <si>
    <t xml:space="preserve">INTERVENTORÍA TÉCNICA, ADMINISTRATIVA, FINANCIERA Y OPERATIVA EN LA ETAPA DE OPERACIÒN DEL CONTRATO DE CONCESIÒN NO 0446 DE 1994. PROYECTO VIAL VILLAVICENCIO-GRANADA; VILLAVICENCIO-PUERTO LOPEZ Y VILLAVICENCIO-RESTREPO-CUMARAL-K7 VÌA A PARATEBUENO, DENOMINADO CARRETERAS NACIONALES DEL META.
</t>
  </si>
  <si>
    <t>1826 DE 2005</t>
  </si>
  <si>
    <t xml:space="preserve">INTERVENTORÍA DE LOS ESTUDIOS Y DISEÑOS, PAVIMENTACIÓN Y/O REPAVIMENTACIÓN DE LAS VÍAS INCLUIDAS DENTRO DEL PROGRAMA DE PAVIMENTACIÓN DE INFRAESTRUCTURA VIAL DE INTEGRACIÓN Y DESARROLLO GRUPO 65 TRAMO 1 VÍA FUENTE DE ORO - SAN JOSE DEL GUAVIARE CON UNA LONGITUD DE 28,50 KILOMETROS; TRAMO 2 VIA FUENTE DE ORO - SAN JOSE DEL GUAVIARE CON UNA LONGITUD DE 27,25 KILOMETROS EN EL DEPARTAMENTO DEL META.
</t>
  </si>
  <si>
    <t>044 DE 2008</t>
  </si>
  <si>
    <t xml:space="preserve">INTERVENTORIA TECNICA, JURIDICA, ADMINISTRATIVA, OPERATIVA Y FINANCIERA AL CONTRATO DE CONCESION NO 007 DE 2007 CONCESION "GIRARDOT-IBAGUE-CAJAMARCA" CELEBRADO ENTRE EL INSTITUTO NACIONAL DE CONCESIONES Y LA CONCESION SAN RAFAEL S.A.
</t>
  </si>
  <si>
    <t>1908 DE 2008</t>
  </si>
  <si>
    <t xml:space="preserve">INTERVENTORIA PARA EL MEJORAMIENTO Y MANTENIMIENTO DE LAS CARRETERAS CUCUTA-PUERTO SANTANDER SECTOR PR2+0900 PUERTO SANTANDER CODIGO 5507, AGUACLARA-OCAÑA CODIGO 7007, OCAÑA-ALTO EL POZO-SARDINATA, CODIGO 7008, SARDINATA-CUCUTA (SECTOR SARDINATA-EL ZULIA) CODIGO 7009, RIONEGRO-SAN ALBERTO CODIGO 45 A 08 Y OCAÑA- CONVENCION
</t>
  </si>
  <si>
    <t>124 DE 1996</t>
  </si>
  <si>
    <t xml:space="preserve">CONSULTORÍA, ASESORÍA E INTERVENTORÍA TÉCNICA Y ADMINISTRATIVA PARA LA CONSTRUCCIÓN Y PAVIMENTACIÓN DE LA CARRETERA POPAYÁN - TOTORÓ - INZA, SECTOR POPAYÁN - TOTORÓ.
</t>
  </si>
  <si>
    <t>2150 de 2005</t>
  </si>
  <si>
    <t xml:space="preserve">INTERVENTORIA DE LOS ESTUDIOS Y DISEÑOS, PAVIMENTACIÓN Y/O REPAVIMENTACIÓN DE LAS VIAS INCLUIDAS DENTRO DEL PROGRAMA DE PAVIMENTACIÓN DE INFRAESTRUCTURA VIAL DE INTEGRACIÓN Y DESARROLLO GRUPO 61 TRAMO 1 VIA PIVIJAY - FUNDACIÓN CON UNA LONGITUD DE 51,50 KILOMETROS; TRAMO 2 VIA SALAMINA - PIVIJAY CON UNA LONGITUD DE 3,50 KILOMETROS EN EL DEPARTAMENTO DEL MAGDALENA.
</t>
  </si>
  <si>
    <t>INTERVENTORIA TÉCNICA, ADMINISTRATIVA FINANCIERA Y OPERATIVA AL CONTRATO DE CONCESIÓN PARA LA REHABILITACIÓN, CONSERVACIÓN, OPERACIÓN Y EXPLOTACIÓN DE LA RED FÉRREA DEL ATLÁNTICO ( NO CONTRATO 04-0197-0-01 DE 2001) </t>
  </si>
  <si>
    <t>INTERVENTORÍA TÉCNICA, OPERATIVA Y FINANCIERA EN LA ETAPA DE CONSTRUCCIÓN DEL CONTRATO DE CONCESIÓN  0113 DE 1997, CARRETERA ARMENIA-PEREIRA-MANIZALES (NO CONTRATO INV-110 DE 2.003)</t>
  </si>
  <si>
    <t>INGENIERO INDEPENDIENTE (SUPERVISIÓN) PARA LA CONSTRUCCIÓN DE LA NUEVA AUTOPISTA CONCESIONADA AMOZOC - PEROTE EN LOS ESTADOS DE PUEBLA, TLAXCALA Y VERACRUZ</t>
  </si>
  <si>
    <t>INGENIERO INDEPENDIENTE (SUPERVISIÓN)   PARA LA CONSTRUCCIÓN DE LA NUEVA AUTOPISTA CONCESIONADA CERRITOS - ENTRONQUE A TULA EN EL ESTADO DE SAN LUIS POTOSÍ</t>
  </si>
  <si>
    <t>04-0197-0-01 DE 2001</t>
  </si>
  <si>
    <t>INV-110 DE 2003</t>
  </si>
  <si>
    <t>SECRETARIA DE COMUNICACIONES Y TRANSPORTES</t>
  </si>
  <si>
    <t>MEXICO</t>
  </si>
  <si>
    <t>JUNTA ESTATAL CAMINOS DEL ESTADO</t>
  </si>
  <si>
    <t>MXN</t>
  </si>
  <si>
    <t>CONSORCIO CORREDOR VIAL 2018*</t>
  </si>
  <si>
    <t>128 DE 2003</t>
  </si>
  <si>
    <t>INTERVENTORIA TECNICA, ADMINISTRATIVA, FINANCIERA, SOCIAL Y AMBIENTAL DE LA ADECUACION DE LA TRONCAL NQS AL SISTEMA TRASMILENIO PARA EL TRAMO COMPRENDIDO ENTRE LA CALLE 68 Y LA CALLE 10 EN BOGOTA AL CONTRATO DE CONCESION Nº105 DE 2003</t>
  </si>
  <si>
    <t>AGENCIA PARA LA INFRAESTRUCTURA DEL META</t>
  </si>
  <si>
    <t>060 DE 2014</t>
  </si>
  <si>
    <t>INTERVENTORIA TECNICA LEGAL, ADMINISTRATIVA, FINANCIERA Y CONTABLE AL MEJORAMIENTO DE VIAS SECUNDARIAS Y TERCIARIAS EN EL MUNICIPIO DE PUERTO RICO, META, DEPARTAMENTO DEL META</t>
  </si>
  <si>
    <t>CONSORCIO CEMOSA 2018</t>
  </si>
  <si>
    <t>P33-01</t>
  </si>
  <si>
    <t>CEMOSA (COLOMBIA)</t>
  </si>
  <si>
    <t>P33-02</t>
  </si>
  <si>
    <t>CEMOSA INGENIERIA Y CONTROL S.A.S.</t>
  </si>
  <si>
    <t>CONSORCIO TOLIMA 2018</t>
  </si>
  <si>
    <t>P34-01</t>
  </si>
  <si>
    <t>PROJECT PARTNERS LTD. CONSULTING ENGINEERS COLOMBIA - PPENG CO</t>
  </si>
  <si>
    <t>NO ACREDITA</t>
  </si>
  <si>
    <t>P34-02</t>
  </si>
  <si>
    <t>GAVINCO INGENIEROS CONSULTORES S.A.S.</t>
  </si>
  <si>
    <t>CONSORCIO CONCESION TP</t>
  </si>
  <si>
    <t>P35-01</t>
  </si>
  <si>
    <t>TECNOLOGIAS Y CONSULTAS AMBIENTALES Y DE GESTION - TECNICONSULTA S.A.S.</t>
  </si>
  <si>
    <t>P35-02</t>
  </si>
  <si>
    <t>PROYECTOS TECNICOS DE COLOMBIA - PROYTECO S.A.S.</t>
  </si>
  <si>
    <t>CONSORCIO RUTAS DEL TOLIMA GRANDE</t>
  </si>
  <si>
    <t>P36-01</t>
  </si>
  <si>
    <t>EUROCONTROL S.A.</t>
  </si>
  <si>
    <t>P36-02</t>
  </si>
  <si>
    <t>COMPAÑÍA DE PROYECTOS TECNICOS CPT S.A.</t>
  </si>
  <si>
    <t>P36-03</t>
  </si>
  <si>
    <t>INYPSA INFORME Y PROYECTOS S.A. SUCURSAL COLOMBIA</t>
  </si>
  <si>
    <t>CONSORCIO SEDIC - CB</t>
  </si>
  <si>
    <t>P37-01</t>
  </si>
  <si>
    <t>SEDIC S.A.</t>
  </si>
  <si>
    <t>P37-02</t>
  </si>
  <si>
    <t>CB INGENIEROS S.A.S.</t>
  </si>
  <si>
    <t>CONSORCIO ECOIBAGUE</t>
  </si>
  <si>
    <t>P38-01</t>
  </si>
  <si>
    <t>DICONSULTORIA S.A.</t>
  </si>
  <si>
    <t>P38-02</t>
  </si>
  <si>
    <t>ESTRUCTURADOR COLOMBIA S.A.S.</t>
  </si>
  <si>
    <t>CONSORCIO VIAL 2018</t>
  </si>
  <si>
    <t>P39-01</t>
  </si>
  <si>
    <t>ARREDONDO MADRID INGENIEROS CIVILES S.A.S. (AIM S.A.S)</t>
  </si>
  <si>
    <t>P39-02</t>
  </si>
  <si>
    <t>TEA CONSULTORIAS S.A.S.</t>
  </si>
  <si>
    <t>CONSORCIO INTERTOLIMA 002-2018</t>
  </si>
  <si>
    <t>P40-01</t>
  </si>
  <si>
    <t>JAHV McGREGOR S.A.S.</t>
  </si>
  <si>
    <t>P40-02</t>
  </si>
  <si>
    <t>TOP SUELOS INGENIERIA S.A.S.</t>
  </si>
  <si>
    <t>CONSORCIO GCA-IVICSA</t>
  </si>
  <si>
    <t>P41-01</t>
  </si>
  <si>
    <t>GOMEZ CAJIAO Y ASOCIADOS S.A.</t>
  </si>
  <si>
    <t>P41-02</t>
  </si>
  <si>
    <t>IVICSA S.A.S.</t>
  </si>
  <si>
    <t>CONSORCIO VQ-CGR</t>
  </si>
  <si>
    <t>P42-01</t>
  </si>
  <si>
    <t>VQ INGENIERIA S.A.S.</t>
  </si>
  <si>
    <t>P42-02</t>
  </si>
  <si>
    <t>VQM S.A.S.</t>
  </si>
  <si>
    <t>P42-03</t>
  </si>
  <si>
    <t>CGR S.A.S.</t>
  </si>
  <si>
    <t>CONSORCIO GIC 2018</t>
  </si>
  <si>
    <t>P43-01</t>
  </si>
  <si>
    <t>CONSTRUCTORA A&amp;C S.A.</t>
  </si>
  <si>
    <t>P43-02</t>
  </si>
  <si>
    <t>INGEOBRAS S.A.S</t>
  </si>
  <si>
    <t>P43-03</t>
  </si>
  <si>
    <t>P43-04</t>
  </si>
  <si>
    <t>JOSE ALBERTO ROJAS PRIETO</t>
  </si>
  <si>
    <t>CONSORCIO INGENIERIA 2018</t>
  </si>
  <si>
    <t>P44-01</t>
  </si>
  <si>
    <t>TOMAS LLAVADOR ARQUITECTOS E INGENIEROS S.L. SUCURSAL COLOMBIA</t>
  </si>
  <si>
    <t>P44-02</t>
  </si>
  <si>
    <t>CAYCO S.A.S.</t>
  </si>
  <si>
    <t>P44-03</t>
  </si>
  <si>
    <t>PROYECTOS CONSTRUCCIONES CIVILES Y VIALES S.A.S</t>
  </si>
  <si>
    <t>CONSORCIO GINPRO - IDON 2018</t>
  </si>
  <si>
    <t>P45-01</t>
  </si>
  <si>
    <t>IDOM CONSULTING, ENGINEERING, ARQUITECTURE S.A.U.</t>
  </si>
  <si>
    <t>P45-02</t>
  </si>
  <si>
    <t>GINPROSA COLOMBIA S.A.S.</t>
  </si>
  <si>
    <t>CONSORCIO GIC**</t>
  </si>
  <si>
    <t>P46-01</t>
  </si>
  <si>
    <t>SILVA CARREÑO Y ASOCIADOS S.A.S.</t>
  </si>
  <si>
    <t>P46-02</t>
  </si>
  <si>
    <t>ELSA TORRES ARENAS</t>
  </si>
  <si>
    <t>P46-03</t>
  </si>
  <si>
    <t>LA VIALIDAD LIMITADA</t>
  </si>
  <si>
    <t>CONSORCIO INTERCONCESION</t>
  </si>
  <si>
    <t>P47-01</t>
  </si>
  <si>
    <t>INTERPRO S.A.S</t>
  </si>
  <si>
    <t>P47-02</t>
  </si>
  <si>
    <t>PROCONSULTING S.A.S.</t>
  </si>
  <si>
    <t>CONSORCIO GIRARDOT - CAJAMARCA</t>
  </si>
  <si>
    <t>P48-01</t>
  </si>
  <si>
    <t>3B PROYECTOS S.A.S</t>
  </si>
  <si>
    <t>P48-02</t>
  </si>
  <si>
    <t>CSH INFRAESTRUCTURA S.A.S.</t>
  </si>
  <si>
    <t>CONSORCIO ETSA SIGA</t>
  </si>
  <si>
    <t>P49-01</t>
  </si>
  <si>
    <t>SIGA INGENIERIA Y CONSULTORIA S.A. SUCURSAL COLOMBIA</t>
  </si>
  <si>
    <t>P49-02</t>
  </si>
  <si>
    <t>ESTUDIOS TÉCNICOS S.A.S.</t>
  </si>
  <si>
    <t>CONSORCIO INTEGRAL 2018</t>
  </si>
  <si>
    <t>P50-01</t>
  </si>
  <si>
    <t>SERVICIOS DE INTERVENTORIA DE SUPERVISIÓN S.A.S</t>
  </si>
  <si>
    <t>P50-02</t>
  </si>
  <si>
    <t>INTEGRAL ONGENIERIA DE SUPERVISION S.A.S.</t>
  </si>
  <si>
    <t>CONSORCIO INTERVENTORIAS C&amp;M - ESTEYCO</t>
  </si>
  <si>
    <t>P51-01</t>
  </si>
  <si>
    <t>ESTEYCO SECURSAL COLOMBIA</t>
  </si>
  <si>
    <t>P51-02</t>
  </si>
  <si>
    <t>C&amp;M CONSULTORES S.A.</t>
  </si>
  <si>
    <t>CONSORCIO CORREDOR GIRARDOT -  CAJAMARCA</t>
  </si>
  <si>
    <t>P52-01</t>
  </si>
  <si>
    <t>HMV CONSULTORIA S.A.S.</t>
  </si>
  <si>
    <t>P52-02</t>
  </si>
  <si>
    <t>HMV INFRAESTRUCTURA S.A.S.</t>
  </si>
  <si>
    <t>CONSORCIO GIC***</t>
  </si>
  <si>
    <t>P53-01</t>
  </si>
  <si>
    <t>DISEÑOS INTERVENTORIAS Y SERVICIOS S.A.S - DIS S.A.S</t>
  </si>
  <si>
    <t>P53-02</t>
  </si>
  <si>
    <t>SESAC S.A.</t>
  </si>
  <si>
    <t>CONSORCIO CORREDOR 007</t>
  </si>
  <si>
    <t>P54-01</t>
  </si>
  <si>
    <t>PEYCO COLOMBIA</t>
  </si>
  <si>
    <t>P54-02</t>
  </si>
  <si>
    <t>SERINCO COLOMBIA</t>
  </si>
  <si>
    <t>9000070-OK</t>
  </si>
  <si>
    <t>INTERVENTORÍA OPERATIVA, AMBIENTAL Y DE MANTENIMIENTO, PARA LA CONCESIÓN DE LA ADMINISTRACIÓN, OPERACIÓN, EXPLOTACIÓN COMERCIAL, MANTENIMIENTO, MODERNIZACIÓN Y EXPANSIÓN, DEL AEROPUERTO  INTERNACIONAL EL DORADO DE LA CIUDAD DE BOGOTÁ D.C.</t>
  </si>
  <si>
    <t>No SEA-15-2012</t>
  </si>
  <si>
    <t>INTERVENTORÍA TÉCNICA, ADMINISTRATIVA, FINANCIERA, AMBIENTAL, OPERATIVA, JURÍDICA AL PLAN DE INVERSIONES DE LOS CONTRATOS DE CONCESIÓN PORTUARIA NO. 006 DE 1993 009 DE 1994 Y 003 DE 2008</t>
  </si>
  <si>
    <t>INTERBIAK</t>
  </si>
  <si>
    <t xml:space="preserve">
D.O. CONSTRUCCIÓN DEL CORREDOR DEL CADAGUA TRAMO ARBUIO‐ SODUPE Y DESDOBLAMIENTO PADURA‐ARANGUREN
</t>
  </si>
  <si>
    <t>EUSKAL TRENBIDE SAREA</t>
  </si>
  <si>
    <t>C22000268</t>
  </si>
  <si>
    <t xml:space="preserve">SERVICIO DE APOYO A LA DIRECCIÓN DE LAS OBRAS (INTERVENTORÍA/SUPERVISIÓN) DEL TRAMO PORTUGALETE‐SANTURTZI DE LA LÍNEA 2 DEL FERROCARRIL METROPOLITANO DE BILBAO
</t>
  </si>
  <si>
    <t xml:space="preserve">MINISTERIO DE CONTRUCCION </t>
  </si>
  <si>
    <t>ANGOLA</t>
  </si>
  <si>
    <t>INTERVENTORÍA Y CONTROL DE CALIDAD DE 78 KILOMETROS DE LA CARRETERAS QUE CONECTAN LUANDA A VIANA Y LUANDA A BARRA DO CUANZA.(REHABILITACIÓN DE LAS CARRETERAS LUANDA/BARRA DO CUANZA Y LUANDA/VIANA)</t>
  </si>
  <si>
    <t>INTERVENTORÍA DE LOS TRABAJOS DE OBRACONSTRUCCIÓN AUTOPISTA EST-QUEST.AUTOPISTA DE CIRCUNVALACION DE CONSTANTINE.TRAMOS ENTRE AIN SMARA Y AIN EL BEY</t>
  </si>
  <si>
    <t>IDU-067-2009</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</si>
  <si>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</si>
  <si>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2096 DE 2005</t>
  </si>
  <si>
    <t>INTERVENTORIA DE LOS ESTUDIOS Y DISEÑOS, PAVIMENTACIÓN Y/O REPAVIMENTACIÓN DE LAS VIAS INCLUIDAS DENTRO DEL PROGRAMA DE PAVIMENTACION DE
INFRAESTRUCTURA VIAL DE INTEGRACION Y DESARROLLO GRUPO 48 VIA YACOPI - LA PALMA. TRONCAL DE RIONEGRO CON UNA LONGITUD DE 23,67 KILÓMETROS EN EL
DEPARTAMENTO DE CUNDINAMARCA.</t>
  </si>
  <si>
    <t>ALCALDIA MAYOR DE BOGOTA</t>
  </si>
  <si>
    <t>FDLS-33 DE 2012</t>
  </si>
  <si>
    <t>INTERVENTORIA TÉCNICA, ADMINISTRATIVA, FINANCIERA, LEGAL, SOCIAL Y AMBIENTAL A LA EJECUCION DEL  MEJORAMIENTO INTEGRAL DE LA MALLA VIAL INTERMEDIA Y LOCAL DE LA LOCALIDAD DE SUBA.</t>
  </si>
  <si>
    <t>1947-2004</t>
  </si>
  <si>
    <t>INTERVENTORÍA PARA EL MEJORAMIENTO Y MANTENIMIENTO INTEGRAL DE LA RUTA CALARCA - IBAGUÉ Y VARIANTE DE IBAGUÉ DEL CORREDOR VIAL DEL PACIFICO (INCLUIDO EL MANTENIMIENTO RUTINARIO, LA SEÑALIZACIÓN, EL MONITOREO Y VIGILANCIA Y LOS CONTEOS DE TRÁNSITO, RUTA 40 TRAMO 4003 Y 40 TLC.</t>
  </si>
  <si>
    <t>GOBERNACION DE CASANARE</t>
  </si>
  <si>
    <t>751 DE 2005</t>
  </si>
  <si>
    <t>INTERVENTORÍA TÉCNICA Y ADMINISTRATIVA PARA LA PAVIMENTACION VIÍA HATO COROZAL SAN SALVADOR (K0+000 AL K17+670) MUNICIPIO DE HATOCOROZAL - DEPARTAMENTO DE CASANARE</t>
  </si>
  <si>
    <t>AUTORIDAD DE AUTOPISTAS DE NEW JERSEY</t>
  </si>
  <si>
    <t>ESTADOS UNIDOS</t>
  </si>
  <si>
    <t>INTERVENTORÍA (GERENCIA DE CONSTRUCCIÓN) DE LA CONSTRUCCIÓN DEL INTERCAMBIADOR SEACAUSUS Y SEAVIEW DRIVE.</t>
  </si>
  <si>
    <t xml:space="preserve">MINSITERIO DE FOMENTO </t>
  </si>
  <si>
    <t>30.322/03-6</t>
  </si>
  <si>
    <t>CONTROL Y VIGILANCIA DE IAS OBRAS. PROYECTO DE CONSTRUCCIÓN. AUTOVIA A—26 EJE PIRENAICO. DESDOBLAMIENTO DE CALZADA. TRAMO: BESALﬂ - ARGELAGUER.PROVINCIA: GIRONA</t>
  </si>
  <si>
    <t>30.294/05—6;48</t>
  </si>
  <si>
    <t>CONSULTORIA Y ASISTENCIA PARA EL CONTROL Y VIGILANCIA DE LAS OBRAS:PROYECTO DE CONSTRUCCIÉN AUTOVIA DEL MEDITERRÉNEO A—7. TRAMO: SEGUNDO CINTURÓN DE TARRAGONA. PROVINCIA DE TARRAGONA</t>
  </si>
  <si>
    <t>40-B-2330</t>
  </si>
  <si>
    <t>SERVICIOS DE CONTROL Y VIGILANCIA DE LAS OBRAS DE CONSTRUCCION DE LA AUTOVIA DEL BAIX LLOBREGAT. TRAMO: MARTOREII-CINTURON LITORAL: VARIANTE DE LA N—II. CLAVE 40 — B —2330 (PROVINCIA DE BARCELONA)</t>
  </si>
  <si>
    <t>200630070 ACT C31</t>
  </si>
  <si>
    <t>CONSULTORIA Y ASISTENCIA PARA EL CONTROL Y VIGILANCIA DE LAS OBRAS: EJE ATLANTICO DE ALTA VELOCIDAD. TRAMOS UXES-POCOMACO Y POCOMACO-SAN CRISTOBAL (A CORUﬁA). PLATAFORMA Y VIA Y COORDINACIÉN EN MATERIA DE SEGURIDAD Y SALUD</t>
  </si>
  <si>
    <t>30.351/07</t>
  </si>
  <si>
    <t>CONSULTORIA Y ASISTENCIA TÉCNICA PARA EL CONTROL Y VIGILANCIA DE LAS OBRAS: «AUTOVIA DEL CANTÉBRICO A-B, TRAMO: CASTROMAIOR - ABADIN». PROVINCIA DE LUGO</t>
  </si>
  <si>
    <t>SECRETARIA DE OBRAS Y SERVICIOS DE LA CIUDAD DE MÉXICO</t>
  </si>
  <si>
    <t>FIMEVIC-SER/015/2002</t>
  </si>
  <si>
    <t>SUPERVISON A LA CONSTRUCCIÓN  DEL DISTRIBUIDOR VIAL SAN ANTONIO EN LOS TRAMOS IV, V Y VI</t>
  </si>
  <si>
    <t>FIMEVIC-SER/022/2003</t>
  </si>
  <si>
    <t xml:space="preserve">SUPERVISON A LA CONSTRUCCIÓN  DE LOS PUENTES VEHICULARES FRAY SERVANDO Y AV DEL TALLER EN EL CRUCE DE FRANCISCO DEL PASO Y TRONCOSO Y AV DEL TALLER </t>
  </si>
  <si>
    <t>TRANSCARIBE S.A.</t>
  </si>
  <si>
    <t>CPI-TC-01-06</t>
  </si>
  <si>
    <t>ASESORÍA E INTERVENTORÍA TÉCNICA, FINANCIERA Y AMBIENTAL PARA LA CONSTRUCCIÓN DE UN TRAMO DE CORREDOR DEL SISTEMA INTEGRADO DE TRANSPORTE MASIVO TRANSCARIBE DEL AMPARO A CUATRO VIENTOS CARTAGENA DE INDIAS D.T. Y C.</t>
  </si>
  <si>
    <t>42-MA-4320</t>
  </si>
  <si>
    <t>CONTRATO DE CONSULTORIA PARA LA ASISTENCIA TECNICA DE CONTROL Y VIGILANCIA DE LA OBRA "ACCESO SUR AL AEROPUERTO DE MALAGA"</t>
  </si>
  <si>
    <t>CONSULTORIA Y ASISTENCIA TECNICA PARA EL CONTROL Y VIGILANCIA DE LAS OBRAS AUTOVIA A-44 AUTOVIA DE SIERRA NEVADA TRAMO IZBOR-VELEZ DE BENAUDALLA</t>
  </si>
  <si>
    <t>CLAVE: 45-MA-4080</t>
  </si>
  <si>
    <t>CONSULTORIA Y ASISTENCIA PARA EL CONTROL Y VIGILANCIA DE LAS OBRAS ACCESO AEROPUERTO MALAGA 2A FASE MA-22 TRAMO MA-21 CENTRAL TERMICA PROVINCIA DE MALAGA EXPEDIENTE 30.324/05-6, CLAVE 45-MA-4080</t>
  </si>
  <si>
    <t>GOBERNACION DEL CESAR</t>
  </si>
  <si>
    <t>2014-02-1290</t>
  </si>
  <si>
    <t>INTERVENTORIA TECNICA, ADMINISTRATIVA, FINANCIERA Y AMBIENTAL PARA LA REHABILITACIÓN Y/O MEJORAMIENTO DE DIFERENTES TRAMOS VIALES EN EL DEPARTAMENTO DEL CESAR, GRUPO 1, GRUPO 2 Y GRUPO3</t>
  </si>
  <si>
    <t>Nº101 DE 2014</t>
  </si>
  <si>
    <t>INTERVENTORIA INTEGRAL DEL CONTRATO DE CONCESION QUE INCLUYE PERO NO SE LIMITA A LA INTERVENTORIA FINANCIERA, ADMINISTRATIVA, TECNICA, LEGAL, OPERTAIVA, AMBIENTAL Y DE SEGURIDAD DELC CONTRATO DE CONCESIÓN Nº10000078OK DE 2010 Y SUS APENDICES, OTROSI No. 1 Y DEMAS DOCUMENTOS QUE LO ACLARAN, MODIFICAN, COMPLEMENTAN O SUSTITUYEN, CUYO OBJETO ES LA CONCESIÓN DE LAS TERMINALES AEROPORTUARIAS DE NORORIENTE - AEROPUERTOS CAMILO DAZA DE CUCUTA, PALONEGRO DE BUCARAMANGA, YARIGUIES DE BARRANCABERMEJA, ALFONSO LOPEZ DE VALLEDUPAR, SIMON BOLIVAR DE SANTA MARTA Y ALMIRANTE PADILLA DE RIOHACHA</t>
  </si>
  <si>
    <t>ALP TRANSIT SAN GOTTARDO SA</t>
  </si>
  <si>
    <t>SUIZA</t>
  </si>
  <si>
    <t>L604-606-607</t>
  </si>
  <si>
    <t>DISEÑO Y SUPERVISION TECNICA DE LAS OBRAS. DISEÑO PRELIMINAR Y DEFINITIVO, LA PREPARACION DE LA DOCUMENTACION DE LA LICITACION PARA EMPRESAS CONSTRUCTORAS, LA INTERVENTORIA Y LAS PRUEBAS DE FUNCIONAMIENTO DE LAS OBRAS "L604-606-607"  QUE INCLUYE: NUEVA CARRETERA PRIMARIA, NUEVA GLORIETA VIAL, MODIFICACION DEL TRAZADO DE LA LINEA FERROVIARIA EXISTENTE DE DOBLE VIA Y NUEVO TUNEL FERROVIARIO DE DOS TUBOS DE VÍA UNICA</t>
  </si>
  <si>
    <t>L626</t>
  </si>
  <si>
    <t>DISEÑO PRELIMINAR Y  DEFINITIVO, LA PREPARACION DE LA DOCUMENTACION DE LICITACION PARA EMPRESAS CONSTRUCTORAS, LA INTERVENTORIA Y LAS PRUEBAS DE FUNCIONAMIENTO DE LAS OBRAS CORRESPONDIENTES AL CONTRATO "L626" QUE INCLUYE: NUEVA VIA PRIMARIA DE CONEXION ENTRE LOS MINICIPIOS DE VIASCA Y OSOGNA Y NUEVO ACCESO A AUTOPISTA, VIA ALTERNA DE CONEXION PARA GARANTIZAR EL FUNCIONAMIENTO DE LOS FERROCARRILES Y DE LA CARRETERA URBANA E INTERURBANA EXISTENTE POR TODO EL TIEMPO DE EJECUCION DE LA SOBRAS, NUEVO PUENTE FERROVIARIO SOBRE EL RIO FRODA, NUEVO TUNEL FERROVIARIO, OBRAS HIDRAULICAS, PASO SUBTERRANEO PARA PEATONES Y BICICLETAS, RAMPA DE ACCESO A AUTOPISTA Y NUEVO PUENTE SOBRE TUNEL EXISTENTE DE FFS (FERROCARRIL SUIZO)         FERROVIARIAS Y VIAL</t>
  </si>
  <si>
    <t>DEPARTAMENTO DEL TERRITORIO OFICINA DE PROYECTOS DE SOPRACENERI</t>
  </si>
  <si>
    <t>CH-6916 GRANCIA</t>
  </si>
  <si>
    <t>EL DISEÑO PRELIMINAR, EL DISEÑO DEFINITIVO, LA PREPARACION DE LA DOCUMENTACION DE LICITACION PARA LAS EMPRESAS CONSTRUCTORAS, EL DISEÑO EJECUTIVO, LA INTERVENTORIA TECNICA Y LA INTEGRACION EN EL PROYECTO DE INFRAESTRUCTURAS DE LAS ENTIDADES RESPONSABLES DEL NUEVO PUENTE VEHICULAR DENOMINADO "PONTE SEMENTINA-GIUBIASCO"</t>
  </si>
  <si>
    <t>TRANSMILENIO S.A.</t>
  </si>
  <si>
    <t>411-2012</t>
  </si>
  <si>
    <t>REALIZAR LA INTERVENTORIA TECNICA, ADMINISTRATIVA Y FINANCIERA DEL CONTRATO DE LAS OBRAS DE MANTENIMIENTO DE LA INFRAESTRUCTURA DEL SISTEMA DE TRANSPORTE MASIVO DE LA CIUDAD DE BOGOTA D.C., A CARGO DE LA EMPRESA DE TRANSPORTE DEL TERCER MILENIO - TRANSMILENIO S.A.</t>
  </si>
  <si>
    <t>IDU-091 de 2008</t>
  </si>
  <si>
    <t>INTERVENTORIA TECNICA, ADMINISTRATIVA, FINANCIERA, LEGAL, SOCIAL Y AMBIENTAL DE LAS OBRAS Y ACTIVIDADES PARA LA MALLA VIAL ARTERIAL, INTERMEDIA Y LOCAL DE LOS DISTRITOS DE CONSERVACION EN LA CIUDAD DE BOGOTA D.C., CORRESPONDIENTE AL GRUPO No. 1 NORTE.</t>
  </si>
  <si>
    <t>GOBERNACION DE LA GUAJIRA</t>
  </si>
  <si>
    <t>197-2013</t>
  </si>
  <si>
    <t>INTERVENTORIA TECNICA, ADMINISTRATIVA, FINANCIERA, AMBIENTAL Y SOCIAL AL CONTRATO DE OBRA PUBLICA No. 382 DE 2012, CUYO OBJETO ES LA CONSTRUCCION DE LA PRIMERA ETAPA DE LAS VIAS PRIORIZADAS EN EL PLAN VIAL DEL DEPARTAMENTO DE LA GUAJIRA.</t>
  </si>
  <si>
    <t>IDU-93-2008</t>
  </si>
  <si>
    <t>INTERVENTORIA TECNICA, ADMINISTRATIVA, FINANCIERA, LEGAL, SOCIAL Y AMBIENTAL DE LAS OBRAS Y ACTIVIDADES PARA LA MALLA VIAL ARTERIAL, INTERMEDIA Y LOCAL DE LOS DISTRITOS DE CONSERVACION EN LA CIUDAD DE BOGOTA D.C., CORRESPONDIENTE AL GRUPO No. 3</t>
  </si>
  <si>
    <t>12-AV-2850</t>
  </si>
  <si>
    <t>"CONSULTORÍA Y ASISTENCIA PARA EL CONTROL Y VIGILANCIA DE LAS OBRAS DE LA AUTOVÍA A-50 ÁVILA - SALAMANCA, EN EL TRAMO: PEÑALBA DE ÁVILA - SAN PEDRO DEL ARROYO (PROVINCIA DE ÁVILA)"</t>
  </si>
  <si>
    <t>12-T-3270</t>
  </si>
  <si>
    <t>CONSULTORÍA Y ASISTENCIA PARA EL CONTROL Y VIGILANCIA DE LAS OBRAS DE LA AUTOVÍA A-34, EN EL TRAMO: CAMBRILS - VARIANTE DE VILASECA (PROVINCIA DE TARRAGONA)</t>
  </si>
  <si>
    <t>12-MU-5440</t>
  </si>
  <si>
    <t>CONTROL Y VIGILANCIA DE LAS OBRAS: AUTOVÍA A-33 MURCIA - FUENTE DE LA HIGUERA. TRAMO: AUTOVÍA A-30 ENLACE CON LA A-10 PROVINCIA DE MURCIA</t>
  </si>
  <si>
    <t>IDU-036- DE 2007</t>
  </si>
  <si>
    <t>CONTRATO DE INTERVENTORIA IDU- 036 DE 2007. INTERVENTORIA TÉCNICA ADMINISTRATIVA, FINANCIERA Y AMBIENTAL PARA EL MANTENIMIENTO CORRECTIVO Y PERIÓDICO DE LA CARRETERA BOGOTÁ - CHOACHI DESDE EL K2+000 AL K13+000 EN BOGOTÁ D.C</t>
  </si>
  <si>
    <t>GOBERNACIÓN DEL TOLIMA</t>
  </si>
  <si>
    <t>1390 DE 2010</t>
  </si>
  <si>
    <t>CONTRATO NO. 1390 DE 2010.  INTERVENTORÍA TÉCNICA, ADMINISTRATIVA, FINANCIERA Y AMBIENTAL PARA REALIZAR EL SEGUIMIENTO PARA LOS CONTRATOS DE OBRA CUYO OBJETO ES MEJORAMIENTO Y REHABILITACIÓN DE LAS VÍAS SECUNDARIAS DEL CARMEN DE APICALA - CUNDAY, CASTILLA - COYAIMA, SAN LUIS - GUAMO, SAN FELIPE - FALÁN, ROVIRA - IBAGUÉ, EL PASO - SUAREZ, BATATAS - PURIFICACIÓN Y VARIANTE EL TOTUMO.</t>
  </si>
  <si>
    <t>GOBERNACION DE ANTIOQUIA</t>
  </si>
  <si>
    <t>17-02- DE 1994</t>
  </si>
  <si>
    <t>INTERVENTORIA DE LA CARRETERA DE LA AMPLIACION, RECTIFICACION Y PAVIMENTACION DE LA CARRETERA " BOLOMBOLO-SANTA FE DE ANTIOQUIA"</t>
  </si>
  <si>
    <t>ALCALDIA DE CARTAGENA</t>
  </si>
  <si>
    <t>VAL-04-26-1999</t>
  </si>
  <si>
    <t>INTERVENTORIA INTEGRAL (TECNICA, ADMINISTRATIVA, AMBIENTAL Y FINANCIERA) DE LA EJECUCION DEL CONTRATO DE CONCESION DEL PROYECTO "CORREDOR DE ACCESO RAPIDO A LA VARIANTE DE CARTAGENA</t>
  </si>
  <si>
    <t>417 DE 1990</t>
  </si>
  <si>
    <t>CONSULTORIA, ASESORIA E INTERVENTORIA TECNICA Y ADMINISTRATIVA DE LAS OBRAS DE PAVIMENTACION DE LOS SECTORES REMOLINO- CIUDAD BOLIVAR DE LA CARRETERA AMAGA - CIUDAD BOLIVAR Y REMOLINO - JARDIN DE LA CARRETERA AMAGÁ - JARDIN</t>
  </si>
  <si>
    <t>0047 DE 1996</t>
  </si>
  <si>
    <t>CONSULTORIA, ASESORIA E INTERVENTORIA TECNICA Y ADMINISTRATIVA A LAS OBRAS DE REHABILITACION DEL SECTOR OIBA - SOCORRO - SAN GIL DE LA CARRETERA BARBOSA  - OIBA - BUCARAMANGA</t>
  </si>
  <si>
    <t>1569-2009</t>
  </si>
  <si>
    <t>INTERVENTORIA TECNICA LEGAL,FINANCIERA,ADMINISTRATIVA,AMBIENTAL,,PREDIAL Y SOCIAL DEL PROYECTO"ESTUDIOS Y DISEÑOS ,GESTION SOCIAL,PREDIAL AMBIENTAL Y MEJORAMIENTO DEL PROYECTO CORREDOR DEL SUR Y MARGINAL DELA SELVA"</t>
  </si>
  <si>
    <t>METROCALI S.A</t>
  </si>
  <si>
    <t>MC-IT-02-2006</t>
  </si>
  <si>
    <t>INTERVENTORIA TECNICA,ADMINISTRATIVA, FINANCIERA,AMBIENTAL Y SOCIAL DE LA CONSTRUCCION DEL CORREDOR TRONCAL CENTRO Y OBAS COMPLEMENTARIAS DEL SISTEMA INTEGRADO DE TRANSPORTE MASIVO DE PASAJEROS DE SANTIAGO DE CALI., DE ACUERDO A LOS FRENTES 3 Y FRENTE 4.</t>
  </si>
  <si>
    <t>SECRETARIA DE MACROPROYECTOS DE INFRAESTRUCTURA Y TRANSPORTE - GOBERNACION DEL VALLE</t>
  </si>
  <si>
    <t>0995 DE 2011</t>
  </si>
  <si>
    <t>INTERVENTORIA TECNICA ADMINISTRAIVA Y FINANCIERA DEL PROYECTO DE RAHABILITACION VIAL DEL DEPARTAMENTO DEL VALLE DEL CAUCA APROBADOS POR COLOMBIA HUMANITARIA QUE COMPRENDE LAS SIGUIENTES OBRAS : REHABILITACION DE LA VIA JAMUNDI-RIOCLARO-TIMBA (TRAMO 2)</t>
  </si>
  <si>
    <t xml:space="preserve">INSTITUTO DE DESARROLLO DE ANTIOQUIA - IDEA </t>
  </si>
  <si>
    <t>INTERVENTORIA DE LAS OBRAS DE CONSTRUCCION DEL PUENTE SOBRE EL RIO MAGDALENA ENTRE LOS MUNICIPIOS DE BARRANCABERMEJA Y YONDO (ANTIOQUIA).</t>
  </si>
  <si>
    <t>INCO -  ANI</t>
  </si>
  <si>
    <t>674  DE 2001</t>
  </si>
  <si>
    <t>INTERVENTORIA TECNICA,OPERATIVA Y FINANCIERA DEL CONTRATO DE CONCESION No 0849/95 CARRETERA NEIVA - ESPINAL -GIRARDOT (INCLUYE LA INTERVENTORIA DE OBRAS COMPLEMENTARIAS ADICIONALES AUTORIZADAS POR RL CONCESIONARIO)</t>
  </si>
  <si>
    <t xml:space="preserve"> INVIAS</t>
  </si>
  <si>
    <t>481 DE 2010</t>
  </si>
  <si>
    <t>DESARROLLO VIAL TRANSVERSAL DEL SUR MODULO 2.INTERVENTORIAS PARA EL MEJORAMIENTO YMANTENIMIENTO DEL CORREDOR TUMACO-PASTO-MOCOA.</t>
  </si>
  <si>
    <t>GOBERNACION ANTIOQUIA</t>
  </si>
  <si>
    <t>2013-SS-20-0020</t>
  </si>
  <si>
    <t>INTERVENTORÍA TÉCNICA, ADMINISTRATIVA, AMBIENTAL, FINANCIERA, MANTENIMIENTO Y CONSTRUCCIÓN DE OBRAS COMPLEMENTARIAS EN LA RED VIAL DE LAS SUBREGIONES NORTE Y BAJO CAUCA DEL DEPARTAMENTO DE ANTIOQUIA.</t>
  </si>
  <si>
    <t>0673-2001</t>
  </si>
  <si>
    <t>INTERVENTORIA TECNICA OPERATIVA Y FINANCIERA DEL CONTRATO DE CONCESION NO. 0275 DE 1996 DESARROLLO VIAL DEL ORIENTE DE MEDELLIN Y VALLE DEL RIO NEGRO Y CONEXIÓN A PUERTO TRIUNFO</t>
  </si>
  <si>
    <t>SEA-C-DM-98</t>
  </si>
  <si>
    <t>INTERVENTORÍA TÉCNICA, FINANCIERA Y OPERATIVA EN LA ETAPA DE OPERACIÓN DEL CONTRATO DE CONCESIÓN NO. 0275 DE 1996 DEVIMED</t>
  </si>
  <si>
    <t>INTERVENTORIA INTEGRAL DEL CONTRATO DE CONCESIÓN No. 007 DEL 04 DE AGOSTO DE 2010, EL CUAL HACE PARTE DEL PROYECTO VIAL RUTA DEL SOL Y QUE CORRESPONDE AL SECTOR 3: SAN ROQUE-YE DE CIENAGA Y CARMEN DE BOLIVAR-VALLEDUPAR</t>
  </si>
  <si>
    <t>697-2001</t>
  </si>
  <si>
    <t>INTERVENTORIA TECNICA, OPERATIVA Y FINANCIERA EN LA ETAPA DE CONSTRUCCION Y OPERACIÓN DEL CONTRATO DE CONCESION No. 005 DE 1999 PROYECTO VIAL DEMONIACO MALLA VIAL VALLE DEL CAUCA Y CAUCA</t>
  </si>
  <si>
    <t>TRANSMILENIO S. A.</t>
  </si>
  <si>
    <t>381 DE 2014</t>
  </si>
  <si>
    <t>INTERVENTORIA INTEGRAL DEL PROCESO DE CONTROL Y VIGILANCIA SOBRE LA EJECUCION DE LOS SIGUIENTES CONTRATOS DE CONCESION DE RECAUDO: SIN NUMERO DEL 19 DE ABRIL DE 2000 SUSCRITO ENTRE TRANSMILENIO S.A. Y ANGELCOM S.A. PARA LA FASE I DEL SISTEMA TRANSMILENIO. EL NP. 183  DEL 4 DE JUNIO DE 2003 SUSCRITO ENTRE TRANSMILENIO S.A. Y UT FASE II, PARA LA FASE II DEL SISTEMA TRANSMILENIO. ASI MISMO LA INTERVENTORIA INTEGRAL DE CUALQUIER TIPO DE ACUERDO CONTRACTUAL, COMERCIAL SUSCRITO ENTRE TRANSMILENIO Y LOS CONCESIONARIOS  DE FASE I Y II.</t>
  </si>
  <si>
    <t>SECRETARIA DISTRITAL DE MOVILIDAD</t>
  </si>
  <si>
    <t>INTERVENTORIA ADMINISTRATIVA, TECNICA, OPERATIVA, FINANCIERA, CONTABLE Y JURIDICA A LA EJECUCION DEL CONTRATO DE CONCESION No. 071 DE 2007 CELEBRADO ENTRE LA SECRETARIA DISTRITAL DE MOVILIDAD Y EL CONSORCIO SERVICIOS INTEGRALES PARA LA MOVILIDAD - SIM, AL REGLAMENTO DE LA CONCESION A SUS MODIFICACIONES CONTRACTUALES Y A LOS DEMAS DOCUMENTOS QUE SE GENEREN EN DESARROLLO DE LA EJECUCION  DEL CITADO CONTRATO DE CONCESION</t>
  </si>
  <si>
    <t>1316 del 2009</t>
  </si>
  <si>
    <t>INTERVENTORIA TECNICA, LEGAL, FINANCIERA, ADMINISTRATIVA, AMBIENTAL, PREDIAL Y SOCIAL DEL PROYECTO "ESTUDIOS Y DISEÑOS, GESTION SOCIAL PREDIAL, AMBIENTAL Y MEJORAMIENTO DEL PROYECTO TRANSVERSAL DEL LIBERTADOR"</t>
  </si>
  <si>
    <t>GOBERNACION DE ARAUCA</t>
  </si>
  <si>
    <t>295 de 2005</t>
  </si>
  <si>
    <t>INTERVENTORIA TECNICA, ADMINISTRATIVA, FINANCIERA Y AMBIENTAL A LAS OBRAS DE MEJORAMIENTO CONSTRUCCION Y PAVIMENTACION DE LA VIA ARAICA - TAME, EN EL SECTOR RIO LIPA (K111+000) Y COROCORO (K131+000) Y ENTRE PUENTE AGUA LIMON (K136+000) Y LA ANTIOQUEÑA (K151+750) MUNICIPIO DE ARAUCA, DEPARTAMENTO DE ARAUCA</t>
  </si>
  <si>
    <t>DEPARTAMENTO DE ARAUCA</t>
  </si>
  <si>
    <t>380 de 2002</t>
  </si>
  <si>
    <t>INTERVENTORIA TECNICA, ADMINISTRATIVA Y AMBIENTAL A LAS OBRAS DE MEJORAMIENTO, VIAL MEDIANTE PAVIMENTACION DE LA TRANSVERSAL TAME-COROCORO-ARAUCA, EN EL SECTOR COMPRENDIDO ENTRE EL K83+250 AL K96+750 (TOMANDO K0+000 MUNICIPIO DE TAME), DEPARTAMENTO DE ARAUCA</t>
  </si>
  <si>
    <t>1463de2009</t>
  </si>
  <si>
    <t>INTERVENTORIA TECNICA, LEGAL, FINANCIERA, ADMINISTRATIVA, AMBIENTAL, PREDIAL Y SOCIAL DEL PROYECTO ESTUDIOS Y DISEÑOS, GESTION PREDIAL, AMBIENTAL Y MEJORAMIENTO DEL PROYECTO "TRANSVERSAL DEL CUSIANA"</t>
  </si>
  <si>
    <t>654 DE 1996</t>
  </si>
  <si>
    <t>CONSULTORIA, ASESORIA E INTERVENTORIA TÉCNICA Y ADMINISTRATIVA DE LAS OBRAS DE CONSTRUCCION DE LA VARIANTE DE IBAGUE</t>
  </si>
  <si>
    <t>EJERCER LA INTERVENTORIA TÉCNICA, ADMINISTRATIVA, LEGAL, FINANCIERA Y AMBIENTAL PARA LA ADECUACION DE LA TRONCAL NQS AL SISTEMA DE TRASMILENIO. TRAMO SUR, SUR ENTRE LA AVENIDA CIUDAD DE VILLAVICENCIO Y EL LIMITE DEL DISTRITO CON SOACHA, INCLUYE PORTAL Y PATIO EN BOGOTA DC</t>
  </si>
  <si>
    <t>INTERVENTORIA TECNICA, JURIDICA, ADMINISTRATIVA, OPERATIVA Y FINANCIERA AL CONTRATO DE CONCESION "GIRARDOT-IBAGUE-CAJAMARCA" CELEBRADO ENTRE EL INCO Y LA CONCESIONARIA SAN RAFAEL SA.</t>
  </si>
  <si>
    <t>CONSELLERÍA DE INFRAESTRUCTURAS, TERRITORIO Y MEDIO AMBIENTE DE LA GENARALITAT VALENCIANA</t>
  </si>
  <si>
    <t>CONSULTORÍA Y ASISTENCIA TÉCNICA DE DIRECCIÓN, CONTROL Y VIGILANCIA DE LAS OBRAS (INTERVENTORÍA) DE LA AUTOVÍA DE LA PLANA (CV - 10) TRAMO POBLA TORNESA - VILLANOVA D'ALCOLEA (AEROPUERTO) CASTELLÓN.</t>
  </si>
  <si>
    <t>CONSULTORÍA Y ASISTENCIA TÉCNICA DE DIRECCIÓN, CONTROL Y VIGILANCIA DE LAS OBRAS (INTERVENTORÍA), DE LA PROLONGACIÓN DE LA LÍNEA T-4 DE TRANVÍA DE METROVALENCIA, TRAMO RADIO TELEVISIÓN VALENCIANA (RTVV) - BARRIO DE LA COMA/VALTERNA.</t>
  </si>
  <si>
    <t>1460 DE 2009</t>
  </si>
  <si>
    <t>INTERVENTORIA TECNICA, LEGAL,FINANCIERA, ADMINISTRATIVA, AMBIENTAL, PREDIAL Y SOCIAL DEL PRYECTO ESTUDIOS Y DISEÑOS GESTION SOCIAL, PREDIAL, AMBIENTAL Y MEJORAMIENTO DEL PROYECTO "TRONCAL CENTRAL DEL NORTE"</t>
  </si>
  <si>
    <t>2183 DE 2005</t>
  </si>
  <si>
    <t>INTERVENTORÍA DE LOS ESTUDIOS Y DISEÑOS, PAVIMENTACIÓN Y/O REPAVIMENTACIÓN DE LAS VÍAS INCLUIDAS DENTRO DEL PROGRAMA DE PAVIMENTACIÓN DE INFRAESTRUCTURA VIAL DE INTEGRACIÓN Y DESARROLLO GRUPO 63 VÍA PUERTO LÓPEZ - PUERTO GAITÁN CON UNA LONGITUD DE 29,30 KILÓMETROS EN EL DEPARTAMENTO DEL META</t>
  </si>
  <si>
    <t>071 DE 2016</t>
  </si>
  <si>
    <t>INTERVENTORIA INTEGRAL QUE INCLUYE PERO NO SE LIMITA A LA INTERVENTORIA TECNICA, ECONOMICA, FINANCIERA, CONTABLE, JURIDICA, ADMINISTRATIVA, OPERATIVA, MEDIO AMBIENTAL Y SOCIO PREDIAL DEL CONTRATO DE CONCESION BAJO EL ESQUEMA DE ASOCIACION PUBLICO PRIVADA QUE SE DERIVE DEL PROCESO LICITATORIO VJ-VE-APP-IPV-008-2015 CORRESPONDIENTE AL CORREDOR DENOMINADO “VIAS DEL NUS” CUYO OBJETO ES “REALIZAR ESTUDIOS Y DISEÑOS, FINANCIACION, GESTION AMBIENTAL, PREDIAL Y SOCIAL, CONSTRUCCION, REHABILITACION, MEJORAMIENTO, OPERACIÓN, MANTENIMIENTO Y REVERSION DE LA CONCESION VIAS DEL NUS</t>
  </si>
  <si>
    <t>8000047 OK</t>
  </si>
  <si>
    <t>INTERVENTORIA A LAS OBRAS DE MODERNIZACION Y EXPANSION DEL AEROPUERTO EL DORADO</t>
  </si>
  <si>
    <t>2011-04-0094</t>
  </si>
  <si>
    <t>INTERVENTORÍA TÉCNICA, ADMINISTRATIVA, FINANCIERA Y AMBIENTAL A CONTRATOS DE OBRAS MAYORES A EJECUTARSE EN LA VIGENCIA 2011 EN EL DEPARTAMENTO DEL CESAR CON RECURSOS DEL FONDO NACIONAL DE CALAMIDADES, SUBCUENTA COLOMBIA HUMANITARIA</t>
  </si>
  <si>
    <t>1999/2004</t>
  </si>
  <si>
    <t>INTERVENTORIA PARA EL MEJORAMIENOT Y MANTENIMIENTO INTEGRAL DE LA RUTA SAN ALBERTO - LA MATA - Y BARRANCABERMEJA -L EBRIJA DEL CORREDOR VIAL NORORIENTE</t>
  </si>
  <si>
    <t>1931-04</t>
  </si>
  <si>
    <t>INTERVENTORIA PARA EL MEJORAMIENTO Y MANTENIMIENTO INTEGRAL DE LA RUTA IBAGUE MARIQUITA Y FRESNO - HONDA DEL CORREDOR VIAL DEL CENTRO</t>
  </si>
  <si>
    <t>FERIA VALENCIA</t>
  </si>
  <si>
    <t xml:space="preserve">REDACCION DE PROYECTO, DIRECCION DE LAS OBRAS Y ASISTENCIA TECNICA DE LAS OBRAS DE CONEXIÓN VIARIA DE LAS CARRETERAS CV-31 Y CV-35 EN EL MUNICIPIO DE VALENCIA </t>
  </si>
  <si>
    <t>1086-2011</t>
  </si>
  <si>
    <t>INTERVENTORIA PARA LA CONSTRUCCION Y PAVIMENTACION DE LA VIA ALTERNA AL PUERTO DE SANTA MARTA. SECTOR MAMATOCO-TERMINAL MARITIMO</t>
  </si>
  <si>
    <t>174 de 2007</t>
  </si>
  <si>
    <t>INTERVENTORÍA TÉCNICA, ADMINISTRATIVA, LEGAL, FINANCIERA, AMBIENTAL  Y SOCIAL PARA LA EJECUCIÓN DE LAS OBRAS DE CONSTRUCCIÓN Y TODAS LAS ACTIVIDADES NECESARIAS PARA LA ADECUACIÓN DE LA CALLE 26 (AVENIDA JORGE ELIÉCER GAITÁN) Y DE LA CARRERA 10ª (AVENIDA FERNANDO MAZUERA), AL SISTEMA TRANSMILENIO, EN EL TRAMO 3 COMPRENDIDO ENTRE LA TRANSVERSAL 76 Y LA CARRERA 42 B Y EL TRAMO 4 COMPRENDIDO ENTRE LA CARRERA 42 B Y CARRERA 19, GRUPO 4 DE LA LICITACIÓN PUBLICA IDU-LP-DG-022-2007 EN BOGOTÁ, D.C.</t>
  </si>
  <si>
    <t>2189 DE 2014</t>
  </si>
  <si>
    <t>INTERVENTORÍA PARA LA CONSTRUCCIÓN DE LA FASE II DE LA DOBLE CALZADA CISNEROS (PR 49+000)-LOBOGUERRERO (PR 63+000), SECTOR (PR 51+000) AL (PR 61+500) DE LA CARRETERA BUGA-BUENAVENTURA, INCLUYE AJUSTE DE DISEÑOS, GESTIÓN SOCIAL, PREDIAL Y AMBIENTAL</t>
  </si>
  <si>
    <t>IDU-1697 DE 2014</t>
  </si>
  <si>
    <t>INTERVENTORÍA TÉCNICA, ADMINISTRATIVA, FINANCIERA, LEGAL, SOCIAL Y SEGURIDAD INDUSTRIAL, SALUD EN EL TRABAJO Y MEDIO AMBIENTE DE LAS OBRAS Y ACTIVIDADES PARA LA CONSERVACIÓN DE LA MALLA VIAL ARTERIAL TRONCAL Y MALLA VIAL INTERMEDIA QUE SOPORTA LAS RUTAS DEL SISTEMA INTEGRADO DE TRANSPORTE- SITP- GRUPOS 3: TRONCAL SUBA (LOCALIDAD DE SUBA) EN LA CIUDAD DE BOGOTÁ D.C.</t>
  </si>
  <si>
    <t xml:space="preserve">MINISTERIO DE FOMENTO DEL ESTADO EN CASTILLA - LA MANCHA; ESPAÑA </t>
  </si>
  <si>
    <t>CONSULTORIA Y ASISTENCIA PARA EL CONTROL Y VIGILANCIA DE LAS OBRAS DE LA AUTOVIA A-40, TRAMO: TARANCON – ALCAZAR DEL REY. PROVINCIADE CUENCA</t>
  </si>
  <si>
    <t>MINISTERIO DE FOMENTO  DE ESPAÑA</t>
  </si>
  <si>
    <t>12-SO-2880</t>
  </si>
  <si>
    <t>CONSULTORIA Y ASISTENCIA PARA EL CONTROL Y VIGILANCIA DE LA OBRA: AUTOVIA DEL DUERO N-122 DE ZARAGOZA POR ZAMORA, P.K. 98, 1 AL 106,6 TRAMO: VARIANTE DE AGREDA. PROVINCIA DE SORIA.</t>
  </si>
  <si>
    <t>116/03</t>
  </si>
  <si>
    <t>AUTOVIA A-41 CIUDAD REAL - PUERTOLLANO SUBTRAMO: POBLETE - ARGAMASILLA DE CALATRAVA</t>
  </si>
  <si>
    <t>92/05</t>
  </si>
  <si>
    <t>CONTROL Y VIGILANCIA DE LAS OBRAS AUTOVIA A-50. AVILA SALAMANCA CN-501 DE MADRID DE SALAMANCA TRAMO: VILLAR DE GALLINAZO - ENCINAS DE ABAJO. PROVINCIA DE SALAMANCA</t>
  </si>
  <si>
    <t>FONDO ADAPTACIÓN</t>
  </si>
  <si>
    <t>79 DE 2003</t>
  </si>
  <si>
    <t>INTERVENTORIA INTEGRAL DE LAS OBRAS PARA LA RECONSTRUCCIÓN Y ESTABILIZACIÓN DE 13 SITIOS CRÍTICOS EN LA VÍA CÚCUTA PAMPLONA, DEPARTAMENTO DE NORTE DE SANTANDER.</t>
  </si>
  <si>
    <t>INSTITUTO NACIONAL DE VÍAS - INVÍAS</t>
  </si>
  <si>
    <t>0133-2001</t>
  </si>
  <si>
    <t>INTERVENTORÍA PARA EL MEJORAMIENTO Y PAVIMENTACIÓN DE LA CARRETERA FUENTE DE ORO - PUERTO LLERAS - CRUCE PUERTE RICO -  PUERTO ARTURO - SAN JOSÉ DEL GUAVIARE, SECTOR FUENTE DE ORO - PUERTO LLERAS K32+000 AL K34+000.</t>
  </si>
  <si>
    <t>503 DE 2015</t>
  </si>
  <si>
    <t>LA INTERVENTORIA TECNICA, ECONOMICA, FINANCIERA, CONTABLE, JURIDICA, ADMINISTRATIVA, OPERATIVA, AMBIENTAL, SOCIAL Y PREDIAL DEL CONTRATO DE CONCESION No. 10000078 OK DE 2010</t>
  </si>
  <si>
    <t>1934 DE 2004</t>
  </si>
  <si>
    <t>INTERVENTORÍA PARA EL MEJORAMIENTO Y MANTENIMIENTO INTEGRAL DE LA RUTA CAUCASIA - SINCELEJO DEL CORREDOR VIAL DE OCCIDENTE (INCLUIDO EL MANTENIMIENTO RUTINARIO, LA SEÑALIZACIÓN, EL MONITOREO Y VIGILANCIA Y LOS CONTEOS DE TRANSITO) RUTA 25 TRAMO 2513 Y 2514. (INTERV. CAUCASIA - SINCELEJO).</t>
  </si>
  <si>
    <t>METROLINEA</t>
  </si>
  <si>
    <t>002 DE 2006</t>
  </si>
  <si>
    <t>INTERVENTORIA TECNICA, ADMINISTRATIVA, LEGAL, FINANCIERA Y AMBIENTAL PARA LA CONSTRUCCION DE CUATRO TRAMOS DE INFRAESTRUCTURA DEL SISTEMA INTEGRADO DE TRANSPORTE MASIVO PARA EL AREA METROPOLITANA DE BUCARAMANGA, SOBRE LA CARRERA QUINCE ENTRE LA VIRGEN Y LA AVENIDA QUEBRADA SECA, SOBRE LA AUTOPISTA BUCARAMANGA-FLORIDABLANCA, ENTRE EL PUENTE PROVENZA Y EL PUENTE VEHICULAR DE CAÑAVERAL Y ENTRE EL PUENTE VEHICULAR CAÑAVERAL Y PAPI QUIERO PIÑA, SOBRE LA CARRERA 27 ENTRE LA UIS Y LA AVENIDA QUEBRADASECA Y EL PAR VIAL CALLE 10 - CALLE 11 DEL MUNICIPIO DE BUCARAMANGA.</t>
  </si>
  <si>
    <t>GOBERNACION DEL CASANARE</t>
  </si>
  <si>
    <t>4610007176 DE 2011</t>
  </si>
  <si>
    <t>INTERVENTORIA TECNICA, AMBIENTAL, ADMINISTRATIVA Y FINANCIERA PARA LA CONSTRUCCION DE PAVIMENTO EN CONCRETO ASFALTICO DESDE EL K4+400 O ENTRADA AL CPF DE CUSIANA HASTA LA MARGINAL DE LA SELVA E INTERSECCIONA DESNIVEL EN TROMPETA CON PUENTE SOBRE LA MARGINAL</t>
  </si>
  <si>
    <t>ALCALDIA DE BUCARAMANGA</t>
  </si>
  <si>
    <t>348 DE 2010</t>
  </si>
  <si>
    <t>INTERVENTORIA DE LA ACTUALIZACION DE ESTUDIOS Y DISEÑOS A FASE III Y CONSTRUCCION DEL VIADUCTO DE LA CARRERA NOVENA Y OBRAS COMPLEMENTARIAS EN EL MUNICIPIO DE BUCARAMANGA</t>
  </si>
  <si>
    <t>001 DE 2006</t>
  </si>
  <si>
    <t>INTERVENTORIA TECNICA, ADMINISTRATIVA Y AMBIENTAL PARA LA CONSTRUCCION DE TRES TRAMOS DE INFRAESTRUCTURA DEL SISTEMA INTEGRADO DE TRANSPORTE MASIVO PARA EL AREA METROPOLITANA DE BUCARAMANGA, SOBRE LA DIAGONAL QUEINCE ENTRE AVENIDA QUEBRADASECA Y EL INTERCAMBIADOR DE LA PUERTA DEL SOL Y LA AUTOPISTA BUCARAMANGA-FLORIDABLANCA, ENTRE EL INTERCAMBIADOR DE LA PUERTA DEL SOL Y EL PUENTE PROVENZA DEL MUNICIPIO DE BUCARAMANGA</t>
  </si>
  <si>
    <t>SGC-C-BSPV-085 DE 2004</t>
  </si>
  <si>
    <t>INTERVENTORIA TECNICA, FINANCIERA Y OPERATIVA EN LA ETAPA DE OPERACIÓN CEL CONTRATO DE CONCESIÓN No 0447 DE 1994 CARRETERA SANTAFE DE BOGOTA (PUENTE EL CORTIJO)-SIBERIA -LA PUNTA-EL CHUSCAL-LA VEGA-RIO TOBIA.VILLETA CON BASE EN EL ACTA DE INCORPORACIÓN DEL ACUERDO CONCILIATORIO SUSCRITO ENTRE LA SOCIEDAD CONCESIÓN SABANA DE OCCIDENTE Y EL INCO, DENTRO DEL CONTRATO DE CONCESIÓN No 0447 DE 1994, SUSCRITA EL 10 DE ENERO DE 2008. DE IGUAL MANERA DEBERA EFECTUAR LA INTERVENTORIA DE LAS ACTIVIDADES DE MANTENIMIENTO QUE SE DESARROLLEN DURANTE LA VIGENCIA DEL CONTRATO</t>
  </si>
  <si>
    <t>TRANSCARIBE SA</t>
  </si>
  <si>
    <t>CPI-TC-001-2007</t>
  </si>
  <si>
    <t xml:space="preserve">ASESORIA E INTERVENTORIA TECNICA, ADMINISTRATIVA Y AMBIENTAL EN LA CONSTRUCCION DE UN TRAMO DE CORREDOR DEL SISTEMA INTEGRADO DE TRANSPORTE MASIVO TRANSCARIBE DESDE CUATRO VIENTOS A BAZURTO EN CARTAGENA DE INDIAS DISTRITO TURISTICO Y CULTURAL </t>
  </si>
  <si>
    <t>IDU-183-2006</t>
  </si>
  <si>
    <t>INTERVENTORIA TÉCNICA, ADMINISTRATIVA, FINANCIERA Y AMBIENTAL, PARA LAS INTERVENCIONES INTEGRALES A LA MALLA VIAL LOCAL DEL GRUPO VIAL FASE II, GRUPO 2 (LOCALIDADES DE FONTIBON, PUENTE ARANDA Y BARRIOS UNIDOS) CON RECURSOS CONFINADOS ENTRE EL IDU Y LOS FONDOS DE DESARROLLO LOCAL EN LA CUIDAD DE BOGOTA D.C</t>
  </si>
  <si>
    <t>METROPLUS</t>
  </si>
  <si>
    <t>86 DE 2006</t>
  </si>
  <si>
    <t>SUPERVISION PARA LA CONSTRUCCION DE DOS TRASMOS DE CORREDOR PARA EL SISTEMA DE TRANSPORTE MASIVO METROPLUS DEL VALLE DE ABURRA. LOTE 1: CALLER 30 ENTRE CARRERA 70 Y 87 Y LOTE 2: CARRERA 45 ENTRE CALLE 67 Y 86, INCLUYE LA ADECUACIÓN DE LAS CARRERAS 44 Y 46 ENTRE CALLES 67 Y 93</t>
  </si>
  <si>
    <t>SEA 068 DE 2012</t>
  </si>
  <si>
    <t>INTERVENTORIA INTEGRAL QUE INCLUYE PERO NO SE LIMITA A LA INTERVENTORIA TECNICA, ADMINISTRATIVA, FINANCIERA, JURIDICA, OPERATIVA, PREDIAL. SOCIO PREDIAL, MEDIO AMBIENTAL DEL PROYECTO DE CONCESIONES MALLA VIAL DEL VALLE DEL CAUCA Y CAUCA MVVCC EN EL MARCO DEL CONTRATO DE CONCESIONES 005 DE 1999</t>
  </si>
  <si>
    <t>METROPLÚS S.A.</t>
  </si>
  <si>
    <t>073-2010</t>
  </si>
  <si>
    <t>AJUSTES DE ESTUDIOS Y DISEÑO DE LA PRETRONCAL DE ITAGÜI E INTERVENTORÍA PARA LA CONSTRUCCIÓN CORREDOR PARCIAL DE ITAGÜI E INTERVENTORÍA PARA LA CONSTRUCCIÓN CORREDOR PARCIAL DE ITAGÜI CARRERA 52D ENTRE CALLES 87 Y EL PUENTE DEL PARQUE DEL ARTISTA Y CARRERA 52 ENTRE CALLE 87 Y EL PUENTE DEL PARQUE DEL ARTISTA. LONGITUD 4.2 KM PARA EL SISTEMA INTEGRADO DE TRANSPORTE MASIVO METROPLÚS DEL VALLE DE ABURRÁ. (TRAMO 3)</t>
  </si>
  <si>
    <t>METRO REGIONAL DE VALPARAISO</t>
  </si>
  <si>
    <t>S/N</t>
  </si>
  <si>
    <t>INSPECCIÓN TÉCNICA DE OBRAS PARA EL SISTEMA DE VÍAS Y CATENARIAS PROYECTO IV ETAPA DE INTERCONEXIÓN VIAL VALPARAISO-VIÑA DEL MAR</t>
  </si>
  <si>
    <t>FONADE</t>
  </si>
  <si>
    <t>INTERVENTORÍA A LAS OBRAS Y ACTIVIDADES PARA EL MANTENIMIENTO, REHABILTACIÓN, MEJORAMIENTO Y PAVIMENTACIÓN DE LA VÍA TAME - ARAUCA, ENTRE LOS SECTORES K 111 + 000 (PUENTE SOBRE EL RÍO LIPA) Y EL K 151 + 722 ("Y" DE LA ANTIOQUEÑA), EN ELDEPARTAMENTO DE ARAUCA</t>
  </si>
  <si>
    <t>1478-2009</t>
  </si>
  <si>
    <t>INTERVENTORIA TÉCNICA, LEGAL, FINANCIERA, ADMINISTRATIVA, AMBIENTAL, PREDIAL Y SOCIAL DEL PROYECTO "ESTUDIOS Y DISEÑOS, GESTIÓN SOCIAL, PREDIAL AMBIENTAL Y CONSTRUCCIÓN DEL PROYECTO HONDA MANIZALES"</t>
  </si>
  <si>
    <t>INSTITUTO NACIONAL DE VÍAS - INVIAS</t>
  </si>
  <si>
    <t>0229 DE 1997</t>
  </si>
  <si>
    <t>INTERVENTORÍA DE LAS OBRAS DE REHABILITACIÓN DE LA CARRETERA BUCARAMANGA - SANTA MARTA, SECTOR SAN ALBERTO - SAN ROQUE.</t>
  </si>
  <si>
    <t>DEPARTAMENTO ADMINISTRATIVO DE VALORIZACIÓN (ANTIOQUIA)</t>
  </si>
  <si>
    <t>001 DE 1995</t>
  </si>
  <si>
    <t>INTERVENTORÍA PARA LA AMPLIACIÓN, RECTIFICACIÓN Y PAVIMENTACIÓN DE LA CARRETERA DON MATÍAS - ENTRERRIOS - SANTA ROSA</t>
  </si>
  <si>
    <t>032 DE 1996</t>
  </si>
  <si>
    <t>CONSULTORÍA, ASESORÍA E INTERVENTORÍA TÉCNICA Y ADMINISTRATIVA DE LAS OBRAS DE REHABILITACIÓN DEL SECTOR CAMPO GODOY - LA PIÑUELA, DE LA CARRETERA MEDELLÍN - PUERTO TRIUNFO</t>
  </si>
  <si>
    <t>0170 DE 1997</t>
  </si>
  <si>
    <t>INTERVENTORÍA Y APOYO GERENCIAL PARA LA CONSTRUCCIÓN PAVIMENTACIÓN DE LA CARRETERA MEDELLÍN - SANTAFÉ DE ANTIOQUIA (TAMBIÉN LLAMADA COM¿NEXIÓN VIAL ABURRA - CAUCA).</t>
  </si>
  <si>
    <t>DGC - DEMARCACION DE CARRETERAS DEL ESTADO EN CASTILLA - LA MANCHA</t>
  </si>
  <si>
    <t>CLAVE 12-GR-3330</t>
  </si>
  <si>
    <t>CONTROL Y VIGILANCIA DE LAS OBRAS "AUTOVÍA DE GRANADA. N-323 DE BAILEN A MOTRIL. TRAMO: IZBOR - VÉLEZ DE BENAUDALLA"</t>
  </si>
  <si>
    <t>CLAVE 12-CR-3460</t>
  </si>
  <si>
    <t xml:space="preserve">CONTROL Y VIGILANCIA DE LAS OBRAS. AUTOVÍA DE LEVANTE A EXTREMADURA. TRAMO: CIUDAD REAL (N-430) - ATALAYA DEL CAÑAVATE (A-31). SUBTRAMO DAIMIEL(E) - MANZANARES (E) </t>
  </si>
  <si>
    <t>DGC - DEMARCACION DE CARRETERAS DEL ESTADO DE CANTABRIA</t>
  </si>
  <si>
    <t>CLAVE AT 26/00</t>
  </si>
  <si>
    <t>CONTROL Y VIGILANCIA DE LAS OBRAS : ENLACE DE LA MARGA. CN-635 DE SANTANDER A FRANCIA, PK. 0+200. CIUDAD DE SANTANDER</t>
  </si>
  <si>
    <t>33A/03</t>
  </si>
  <si>
    <t xml:space="preserve">DIRECCION DE LOS PROYECTOS CONSTRUCTIVOS DE LA PLATAFORMA DE CUATRO TRAMOS DE LA LINEA DE ALTA VELOCIDAD EN EL TERRITORIO HISTOTICO DE GIPUZKOA </t>
  </si>
  <si>
    <t>049 DE 2014</t>
  </si>
  <si>
    <t>INTERVENTORÍA INTEGRAL DEL CONTRATO DE CONCESIÓN, QUE INCLUYE PERO NO SE LIMITA ALA INTERVENTORÍA FINANCIERA, ADMINISTRATÍVA, TÉCNICA, LEGAL, OPERATIVA, AMBIENTAL, Y DE SEGURIDAD AEROPORTUARIA DEL CONTRATO DE CONCESIÓN 8000011 OK DE 2008, ASÍ COMO REGULAR LOS TÉRMINOS Y CONDICIONES BAJO LOS CUALES LOS CONTRATANTES PAGARÁN AL INTERVENTOR DE FORMA MENSUAL LA CONTRAPRESTACIÓN OFRECIDA POR EL INTERVENTOR Y ACEPTADA POR LOS CONTRATANTES DURANTE EL CONCURSO DE MÉRITOS ABIERTO CONSISTENTE EN UNA SUMA GLOBAL FIJA.</t>
  </si>
  <si>
    <t>AERONAUTICA CIVIL</t>
  </si>
  <si>
    <t>12000105-OH-2012</t>
  </si>
  <si>
    <t>INTERVENTORÍA TÉCNICA Y ADMINISTRATIVA DE PARA LAS OBRAS DE MANTENIMIENTO DE LA PISTA DEL AEROPUERTO SIMÓN BOLÍVAR DE LA CIUDAD DE SANTA MARTA (ADJUDICACIÓN PARCIAL ÍTEM 1).</t>
  </si>
  <si>
    <t>AGENCIA NACIONAL DE INFRAESTRCUTURA - ANI</t>
  </si>
  <si>
    <t>484 DE 2015</t>
  </si>
  <si>
    <t>CONTRATAR LA INTEREVENTORIA INTEGRAL QUE INCLUYE PERO NO SE LIMITA A LA INTERVENTORIA TÈCNICA, ECONOMICA, FINANCIERA, CONTABLE, JURIDICA, ADMINISTRATIVA, OERATIVA, MEDIO AMBIENTAL Y SOCIO PREDIAL DEL CONTRATO DE CONCESION BAJO UN ESQUEMA DE ASOCIACION PUBLICO PRIVADA DE INICIATIVA PUBLICA QUE SE DERIVE DEL PROCESO LICITATORIO VJ-VE-IP-LP-014-2013 CORRESPONDIENTE AL CORREDOR DENOMINADO RUMICHACA - PASTO</t>
  </si>
  <si>
    <t>793 DE 2015</t>
  </si>
  <si>
    <t xml:space="preserve">REALIZAR LA INTEREVNTORIA INTEGRAL QUE INCLUYE PERO NO SE LIMITA A LA INTEREVENTORIA, TECNICA , ECONOMICA, FINANCIERA, CONTABLE, JURIDICA, ADMINSITRATIVA, OPERATIVA MEDIO AMBIENTAL Y SOCIO PREDIAL DEL CONTRATO DE CONCESIÓN BAJO EL ESQUEMA DE ASOCIACION PUBLICO PRIVADA DE INICIATIVA PRICADA QUE SE DERIVE DEL PROCESO LICITATORIO VJ-VE-IPV-005-2015 CORRESPONDIENTE A CORREDOR  DENOMINADO NEIVA-ALPE-CASTILLA-ESPINAL-GIRARDOT
</t>
  </si>
  <si>
    <t>214 DE 2005</t>
  </si>
  <si>
    <t>INTERVENTORÍA TÉCNICA, ADMINISTRATIVA, FINANCIERA Y AMBIENTAL PARA LA CONSTRUCCIÓN DE LA AVENIDA CIUDAD DE CALI DESDE LA TRANSVERSAL 91 HASTA EL APROCHE ORIENTAL DE LOS PUENTES VEHICULARES SOBRE EL BRAZO DEL HUMEDAL JUAN AMARILLO EN BOGOTÁ D.C.</t>
  </si>
  <si>
    <t>1933 DE 2004</t>
  </si>
  <si>
    <t>INTERVENTORÍA PARA EL MEJORAMIENTO Y MANTENIMIENTO INTEGRAL DE LA RUTA HATILLO (CRUCE DON MATÍAS) - CAUCÁSIA DEL CORREDOR VIAL DE OCCIDENTE (INCLUIDO EL MANTENIMIENTO RUTINARIO, LA SEÑALIZACIÓN, EL MONITOREO Y VIGILANCIA Y LOS CONTEOS DE TRÁNSITO), RUTA 25 TRAMO 2510, 2511 Y 2512.</t>
  </si>
  <si>
    <t>779 DE 1998</t>
  </si>
  <si>
    <t>INTERVENTORÍA DE LA CONSTRUCCIÓN Y PAVIMENTACIÓN DEL SECTOR QUEBRADA LAS DORADAS - DEPRESIÓN EL VERGEL - ORRAPIHUASI DE LA CARRETERA ALTAMIRA FLORENCIA. INCLUYE DISEÑO DE OBRAS DE PROTECCION, ESTABILIZACION Y DRENAJE DE MAS DE 20SITIOS DE TALUDES INESTABLES</t>
  </si>
  <si>
    <t>144 DE 2006</t>
  </si>
  <si>
    <t>INTERVENTORÍA TÉCNICA, ADMINISTRATIVA, FINANCIERA, LEGAL, SOCIAL Y AMBIENTAL PARA LA AMPLIACIÓN DE LA AUTOPISTA NORTE ENTRE CALLES 180 A 192 Y CONSTRUCCIÓN DE LAS OBRAS COMPLEMENTARIAS DEL PUENTE NORTE DE LA CALLE 183 (FUTURA AVENIDA SAN ANTONIO) POR AUTOPISTA NORTE ENTRE CARRERA 36 Y LA CARRETA 47 EN BOGOTÁ D.C.</t>
  </si>
  <si>
    <t>088 DE 2000</t>
  </si>
  <si>
    <t>INTERVENTORIA TECNICA, OPERATIVA, FINANCIERA Y ADMINISTRATIVA ALA CONRATO DE CONCESION No. 044 DE 1993 PARA LA REHABILITACION, MEJORAMIENTO Y OPERACIÓN DE LA CARRETERA CIENAGA-BARRANQUILLA</t>
  </si>
  <si>
    <t>INSTITUTO NACIONAL DE VIAS</t>
  </si>
  <si>
    <t>148 DE 1998</t>
  </si>
  <si>
    <t>INTERVENTORIA PARA LA TERMINACION DEL TUNEL BUENAVISTA UBICADO EN LA CARRETERA BOGOTA - VILLAVICENCIO</t>
  </si>
  <si>
    <t>37 DE 2006</t>
  </si>
  <si>
    <t>INTERVENTORIA TECNICA, PREDIAL, SOCIO AMBIENTAL Y LEGAL DE LA CONSTRUCCION DE LOS TRAMOS CAPELLANIA- ZIPAQUIRA, VARIANTE PORTACHUELO Y OTRAS PERTENECIENTES AL CONTRATO DE CONCESION No.0664 DE 1994 "DESARROLLO VIAL DEL NORTE DE BOGOTA"</t>
  </si>
  <si>
    <t>INTERVENTORÍA PARA EL MANTENIMIENTO DE LAS CARRETERAS MEDIACANOA - ANSERMANUEVO - LA VIRGINIA, MIRANDA - RÍO DESBARATADO - PRADERA - PALMIRA</t>
  </si>
  <si>
    <t>ACT-CS-68</t>
  </si>
  <si>
    <t>CONSULTORIA Y ASISTENCIA PARA EL CONTROL Y VIGILANCIA DE LAS OBRAS: "LÍNEA VALENCIA - TARRAGONA. TRAMO: LAS PALMAS - OROPESA. VÍA Y ELECTRIFICACIÓN, INSTALACIONES DE SEGURIDAD Y COMUNICACIONES, ESTACIÓN DE BENICASSIM E INTEGRACIÓN URBANA DEL F.C.. EN LAS  PROXIMIDADES DE LA ESTACIÓN DE OROPESA.</t>
  </si>
  <si>
    <t>GOBIERNO DE NAVARRA</t>
  </si>
  <si>
    <t>45-055547</t>
  </si>
  <si>
    <t>ASISTENCIA TÉCNICA A LA DIRECCIÓN DE LAS OBRAS EN EL CONTROL TOPOGRÁFICO, CUALITATICO Y CUANTITATIVO DE LAS OBRAS DEL EJE DE BELATE N-121-A (VARIANTE DE OSTIZ, SUNBILLA-ETXALAR-BERA, ERA-ENDARLATSA).</t>
  </si>
  <si>
    <t>CONSULTORÍA Y ASISTENCIA TÉCNICA PARA EL CONTROL Y VIGILANCIA DE LA OBRA “EJE ATLÁNTICO DE ALTA VELOCIDAD. VARIANTE DE ORDES (A CORUÑA)</t>
  </si>
  <si>
    <t>55/04 (23-BA-2890)</t>
  </si>
  <si>
    <t>CONTROL Y VIGILANCIA DURANTE LA EJECUCIÓN DE LAS OBRAS: CARRETERA N-432 DE BAJADOZ A GRANADA. TRAMO: VARIANTE DE LA ALBUERA</t>
  </si>
  <si>
    <t>25/10/210</t>
  </si>
  <si>
    <t>FRANCO SUIZO</t>
  </si>
  <si>
    <t>EN EJECUCION</t>
  </si>
  <si>
    <t>ENEJECUCION</t>
  </si>
  <si>
    <t>D.O. CONSTRUCCIÓN DEL CORREDOR DEL CADAGUA TRAMO ARBUIO‐ SODUPE Y DESDOBLAMIENTO PADURA‐ARANGUREN</t>
  </si>
  <si>
    <t>SERVICIO DE APOYO A LA DIRECCIÓN DE LAS OBRAS
(INTERVENTORÍA/SUPERVISIÓN) DEL TRAMO PORTUGALETE‐SANTURTZI DE
LA LÍNEA 2 DEL FERROCARRIL METROPOLITANO DE BILBAO</t>
  </si>
  <si>
    <t>NTERVENTORÍA OPERATIVA, AMBIENTAL Y DE MANTENIMIENTO, PARA LA CONCESIÓN DE LA ADMINISTRACIÓN, OPERACIÓN, EXPLOTACIÓN COMERCIAL, MANTENIMIENTO, MODERNIZACIÓN Y EXPANSIÓN, DEL AEROPUERTO  INTERNACIONAL EL DORADO DE LA CIUDAD DE BOGOTÁ D.C.</t>
  </si>
  <si>
    <t>INTERVENTORÍA TÉCNICA, ADMINISTRATIVA, FINANCIERA, AMBIENTAL,
OPERATIVA, JURÍDICA AL PLAN DE INVERSIONES DE LOS CONTRATOS DE
CONCESIÓN PORTUARIA NO. 006 DE 1993 009 DE 1994 Y 003 DE
2008</t>
  </si>
  <si>
    <t>INTERVENTORÍA Y CONTROL DE CALIDAD DE 78 KILOMETROS DE LA CARRETERAS QUE CONECTAN LUANDA A VIANA Y
LUANDA A BARRA DO CUANZA.(REHABILITACIÓN DE LAS CARRETERAS LUANDA/BARRA DO CUANZA Y LUANDA/VIANA)</t>
  </si>
  <si>
    <t>ASISTENCIA TÉCNICA, ADMINISTRATIVA, FINANCIERA, LEGAL, SOCIAL Y AMBIENTAL PARA LA CONCESIÓN TREN DE OCCIDENTE. - INCO.</t>
  </si>
  <si>
    <t>INTERVENTORÍA TÉCNICA, ADMINISTRATIVA, FINANCIERA, LEGAL, SOCIAL Y AMBIENTAL, PARA LA CONSTRUCCION DE LA AVENIDA LAUREANO GÓMEZ (AK 9) DESDE AV. SAN JUAN BOSCO (AC 170) HASTA LA AV. CEDRITOS (AC 147) Y CONSTRUCCIÓN DE LA CALZADA SUR DE LA AVENIDA SAN JOSÉ (AC 170) DESDE AVENIDA BOYACÁ HASTA AVENIDA COTA (AK 91), CORRESPONDIENTES A LAS OBRAS CON CODIGO DE OBRA 101 Y 107 DEL ACUERDO 180 DE 2005 DE VALORIZACIÓN, EN BOGOTÁ D.C.</t>
  </si>
  <si>
    <t>INTERVENTORÍA DE LOS TRABAJOS DE OBRACONSTRUCCIÓN AUTOPISTA ESTQUEST.AUTOPISTA DE CIRCUNVALACION DE CONSTANTINE.TRAMOS ENTRE AIN SMARA Y AIN EL BEY.</t>
  </si>
  <si>
    <t>2376-2012</t>
  </si>
  <si>
    <t xml:space="preserve">INTERVENTORIA PARA EL MANTENIMIENTO  Y REHABILITACION DE LA CARRETERA CIRCUNVALACION DE LA ISLA DE SAN ANDRÉS RUTA 0101
</t>
  </si>
  <si>
    <t>"INTERVENTORÍA TÉCNICA, ECONOMICA, FINANCIERA, CONTABLE, JURIDICA,
ADMINISTRATIVA, OPERATIVA, AMBIENTAL,SOCIAL Y PREDIAL DEL CONTRATO DE CONCESION No.10000078 OK DE 2010</t>
  </si>
  <si>
    <t>236 DE 2016</t>
  </si>
  <si>
    <t>CONTRATO NRO. 236 DE 14 JULIO 2016 PARA CONTRATAR LA INTERVENTORÍA INTEGRAL QUE INCLUYE PERO NO SE LIMITA A LA INTERVENTORÍA TÉCNICA, ADMINISTRATIVA, JURÍDICA, LEGAL, FINANCIERA, AMBIENTAL, SOCIAL, PREDIAL DEL CONTRATO DE CONCESIÓN NO. O-ATLA-00-99</t>
  </si>
  <si>
    <t>129 DE 2003</t>
  </si>
  <si>
    <t>INTERVENTORÍA AL CONTRATO DE CONCESIÓN No. 106 DEL 5 DE JUNIO DE 2003 PARA LA ADECUACIÓN DE LA TRONCAL NQS SECTOR NORTE TRAMO NQS SECTOR NORTE TRAMO COMPRENDIDO ENTRE EL TRAMO COMPRENDIDO ENTRE LA CALLE 92 Y LA CALLE 68.</t>
  </si>
  <si>
    <t>015-20015</t>
  </si>
  <si>
    <t>REGULAR LOS TERMINOS Y CONDICIONES BAJO LOS CUALES EL INTERVENTOR SE OBLIGA A EJECUTAR PARA LA ANI LA INTERVENTORIA INTEGRAL DEL CONTRATO DE CONCESIÓN, QUE INCLUYE LAS ACTIVIDADES QUE SE DESCRIBEN EN EL PRESENTE CONTRATO DE INTERVENTORIA, ASÍ COMO LAS ACTIVIDADES QUE EN CABEZA DEL INTERVENTOR SON ASIGNADAS AL CONTRATO DE CONCESION</t>
  </si>
  <si>
    <t>INTERVENTORIA TECNICA, ECONOMICA, FINANCIERA, CONTABLE, JURIDICA ADMINISTRATIVA, OPERTAIVA, AMBIENTAL SOCIAL Y PREDIAL DEL CONTRATO DE CONCESIÓN NO. 10000078OK DE 2010</t>
  </si>
  <si>
    <t>11-SA-2960</t>
  </si>
  <si>
    <t>CONSULTORÍA Y ASISTENCIA PARA EL CONTROL Y VIGILANCIA DE LAS OBRAS DE LA AUTOVÍA A-62, EN EL TRAMO: CIUDAD RODRIGO - FUENTES DE OÑORO  (PROVINCIA DE SALAMANCA)</t>
  </si>
  <si>
    <t>069 DE 2012</t>
  </si>
  <si>
    <t>INTERVENTORÍA INTEGRAL DEL CONTRATO DE CONCESIÓN, QUE INCLUYE, PERO NO SE LIMITA A LA INTERVENTORÍA TÉCNICA, FINANCIERA, CONTABLE, JURÍDICA MEDIOAMBIENTAL, SOCIO-PREDIAL, ADMINISTRATIVA, DE SEGUROS, OPERATIVA Y DE MANTENIMIENTO DEL CONTRATO DE CONCESIÓN No. 008 DE 2007 Y DEMÁS DOCUMENTOS QUE LO MODIFIQUEN, ADICIONEN O COMPLEMENTEN PARA LA CONCESIÓN VIAL RUTA CARIBE, ASÍ COMO REGULAR LOS TÉRMINOS Y CONDICIONES BAJO LOS CUALES LA AGENCIA PAGARÁ AL INTERVENTOR DE FORMA MENSUAL LA CONTRAPRESTACIÓN OFRECIDA POR EL INTERVENTOR Y ACEPTADA POR LA AGENCIA DURANTE EL CONCURSO DE MÉRITOS ABIERTOS CONSISTENTES EN UNA SUMA GLOBAL FIJA.</t>
  </si>
  <si>
    <t>1095 DE 1995</t>
  </si>
  <si>
    <t>INTERVENTORIA TECNICA EN SU ETAPA DE CONSTRUCCION DE LA CONCESION DE LA CARRETERA VILLAVICENCIO - GRANADA - VILLAVICENCIO -PUERTO LOPEZ Y VILLAVICENCIO - RESTREPO - CUMARAL, EN EL DEPARTAMENTO DEL META</t>
  </si>
  <si>
    <t xml:space="preserve">7000357-OH-2007
</t>
  </si>
  <si>
    <t>INTERVENTORÍA FINANCIERA, CONTABLE, TRIBUTARIA Y ADMINISTRATIVA, PARA LA CONCESIÓN DE LA ADMINISTRACIÓN, OPERACIÓN, EXPLOTACIÓN COMERCIAL, MANTENIMIENTO, MODERNIZACIÓN Y EXPANSIÓN DEL AEROPUERTO INTERNACIONAL EL DORADO DE LA DIUDAD DE BOGOTÁ D. C. SEGÚN LAS DEFINICIONES ESTE CONTRATO EJECTUA ACTIVIDADES DE AUDITORIA FINANCIERA, CONTABLE, TRIBUTARIA Y ADMINISTRATIVA.</t>
  </si>
  <si>
    <t xml:space="preserve">20151239
</t>
  </si>
  <si>
    <t>INTERVENTORÍA ADMINISTRATIVA, TÉCNICA, OPERATIVA, FINANCIERA, CONTABLE Y JURÍDICA A LA EJECUCIÓN DEL CONTRATO DE CONCESIÓN NO. 071 DE 2007 CELEBRADO ENTRE LA SECRETARÍA DISTRITAL DE MOVILIDAD Y EL CONSORCIO SERVICIOS INTEGRALES PARA LA MOVILIDAD –SIM, AL REGLAMENTO DE LA CONCESIÓN, A SUS MODIFICACIONES CONTRACTUALES Y A LOS DEMÁS DOCUMENTOS QUE SE GENEREN EN DESARROLLO DE LA EJECUCIÓN DEL CITADO CONTRATO DE CONCESIÓN.</t>
  </si>
  <si>
    <t xml:space="preserve">1316 del 2009
</t>
  </si>
  <si>
    <t>INTERVENTORIA TECNICA , LEGAL, FINANCIERA, ADMINISTRATIVA, AMBIENTAL, PREDIAL Y SOCIAL DEL PROYECTO "ESTUDIOS Y DISEÑOS, GESTION SOCIAL PREDIAL, AMBIENTAL Y MEJORAMIENTO DEL PROYECTO TRANSVERSALDEL LIBERTADOR"</t>
  </si>
  <si>
    <t xml:space="preserve">1463 de 2009
</t>
  </si>
  <si>
    <t>1173 DE 1995</t>
  </si>
  <si>
    <t>INTERVENTORIA TECNICA Y FINANCIERA EN SUS ETAPAS DE DISEÑO Y PROGRAMACION Y DE CONSTRUCCION DE LA CONCESION DE LA CARRETERA ESPINAL - NEIVA, DEL TRAMO 06 NEIVA CASTILLA Y EL SECTOR CASTILLA - ESPINAL DEL TRAMO 07 DE LA RUTA 45 EN LOS DEPARTAMENTOS DE HUILA Y TOLIMA</t>
  </si>
  <si>
    <t>137 DE 2002</t>
  </si>
  <si>
    <t>INTERVENTORIA DE LA OBRAS DE CONSTRUCCION Y PAVIMENTACION DE LA VIA ALTERNA INTERNA A BUENAVENTURA. SECTOR INTERSECCION SENA-VIADUCTO K7, RUTA 40 TRAMO 4001</t>
  </si>
  <si>
    <t>11-SA-2930</t>
  </si>
  <si>
    <t>CONTROL Y VIGILANCIA DE LAS OBRAS: AUTOVIA DE CASTILLA CN-620 DE BURGOS A PORTUGAL P.K. 250 AL 272,400. TRAMO SALAMANCA - ALDEHUELA DE LA BOVEDA. PROVINCIA DE SALAMANCA</t>
  </si>
  <si>
    <t>DEPARTAMENTO DE ANTIOQUIA</t>
  </si>
  <si>
    <t>2015-SS-20-0003 DE 2015</t>
  </si>
  <si>
    <t>INTERVENTORÍA TÉCNICA, ADMINISTRATIVA, FINANCIERA, AMBIENTAL Y LEGAL, DE LAS OBRAS Y ACTIVIDADES DE CONSTRUCCIÓN, DE OPERACIÓN, DE MEJORAMIENTO DE TODAS LAS VÍAS Y FASES DEL CONTRATO DE CONCESIÓN 97-CO-20-18-11.</t>
  </si>
  <si>
    <t>375 DE 2013</t>
  </si>
  <si>
    <t>INTERVENTORIA TECNICA, FINANCIERA, CONTABLE, JURIDICA, ADMINISTRATIVA, OPERATIVA, AMBIENTAL Y SOCIO - PREDIAL DEL CONTRATO DE CONCESION NO. 113 DE 1997 CONCESION ARMENIA-PEREIRA-MANIZALES-LA PAILA.</t>
  </si>
  <si>
    <t>METROLINEA SA</t>
  </si>
  <si>
    <t>AGENCIA NACIONAL DE INFRAESTRUCTURA</t>
  </si>
  <si>
    <t>091 DE 2012</t>
  </si>
  <si>
    <t>INTERVENTORÍA INTEGRAL DEL CONTRATO DE CONCESIÓN, QUE INCLUYE PERO NO SE LIMITA A LA INTERVENTORÍA TÉCNICA, FINANCIERA, OPERATIVA, CONTABLE, JURÍDICA, MEDIOAMBIENTAL, SOCIO PREDIAL, ADMINISTRATIVA, DEL CONTRATO DE CONCESIÓN NO. 003 DE 2006, INCLUIDO EL "ALCANCE OPCIONAL - TÚNEL DAZA, SEGÚN EL MODIFICATORIO NO. 1 DEL 28 DE DICIEMBRE DE 2007 Y DEMÁS DOCUMENTOS QUE LO MODIFIQUEN, ADICIONES O COMPLEMENTEN PARA LA CONCESIÓN “RUMICHACA - PASTO - CHACHAGÜÍ - AEROPUERTO“. CONCESIONARIA DESARROLLO VIAL DE NARIÑO S.A., ASÍ COMO REGULAR LOS TÉRMINOS Y CONDICIONES BAJO LOS CUALES LA AGENCIA PAGARÁ AL INTERVENTORÍA DE FORMA MENSUAL LA CONTRAPRESTACIÓN OFRECIDA POR EL INTERVENTOR Y ACEPTADA POR LA AGENCIA DURANTE EL CONCURSO DE MÉRITOS ABIERTO CONSISTENTE EN UNA SUMA GLOBAL FIJA.</t>
  </si>
  <si>
    <t>DEPARTAMENTO DE ANTIOQUIA - GERENCIA DE PROYECTOS ESTRATÉGICOS, ANTES GERENCIA DE CONCESIONES</t>
  </si>
  <si>
    <t>98-CC-20-0006</t>
  </si>
  <si>
    <t>INTERVENTORÍA TÉCNICA Y FINANCIERA DURANTE LAS ETAPAS DE DISEÑO Y CONSTRUCCIÓN DE LA CONCESIÓN PARA EL DESARROLLO VIAL DEL ABURRÁ NORTE (DOBLE CALZADA NIQUÍA - EL HATILLO).</t>
  </si>
  <si>
    <t>INSTITUTO NACIONAL DE VÍAS</t>
  </si>
  <si>
    <t>909 DE 2002</t>
  </si>
  <si>
    <t>INTERVENTORÍA DE LAS OBRAS DE PAVIMENTACIÓN DEL SECTOR K133+000 AL K146+900 DE LA CARRETERA ZARAGOZA - CAUCASIA.</t>
  </si>
  <si>
    <t>GERENCIA DE MEGAPROYECTOS DEL DEPARTAMENTO DE ANTIOQUIA</t>
  </si>
  <si>
    <t>2002-CL-20-0076</t>
  </si>
  <si>
    <t>INTERVENTORÍA A LA CONSTRUCCIÓN DEL PROYECTO CONEXIÓN VIAL ABURRÁ - RÍO CAUCA (TÚNEL DE OCCIDENTE)</t>
  </si>
  <si>
    <t>AGENCIA NACIONAL DE INFRAESTRUCTURA - ANI</t>
  </si>
  <si>
    <t>169-2014</t>
  </si>
  <si>
    <t>CONTRATO DE INTERVENTORÍA CONCESIÓN PERIMETRAL DEL ORIENTE DE CUNDINAMARCA</t>
  </si>
  <si>
    <t>31-CC-505</t>
  </si>
  <si>
    <t>ASISTENCIA TECNICA CONTROL Y VIGILANCIA DEL PROYECTO DE ACONDICIONAMIENTO DE LA CARRETERA N-110 (SORIA A PLASENCIA) TRAMO: PLASENCIA-NAVACONCEJO. PROVINCIA CACERES</t>
  </si>
  <si>
    <t>ACT-CS68</t>
  </si>
  <si>
    <t>CONSULTORIA Y ASISTENCIA PARA EL CONTROL Y VIGILANCIA DE LAS OBRAS: “LINEA VALENCIA-TARRAGONA, TRAMO: LAS PALMAS-OROPESA. VÍA Y ELECTRIFICACIÓN, INSTALACIONES DE SEGURIDAD Y COMUNICACIONES, ESTACIÓN DE BERICASSIM E INTEGRACIÓN URBANA DEL FERROCARRIL EN LAS PROXIMIDADES DE LA ESTACIÓN DE OROPESA”</t>
  </si>
  <si>
    <t>15/6//2012</t>
  </si>
  <si>
    <t xml:space="preserve"> N/A </t>
  </si>
  <si>
    <t xml:space="preserve"> COP </t>
  </si>
  <si>
    <t>TREN DE OCCIDENTE SA</t>
  </si>
  <si>
    <t>NH</t>
  </si>
  <si>
    <t>LUIS EDUARDO POMBO RAMOS</t>
  </si>
  <si>
    <t>ARGELIA</t>
  </si>
  <si>
    <t>O2/97</t>
  </si>
  <si>
    <t>EVALUACIÓN DEFINITIVA CONSOLIDADO</t>
  </si>
  <si>
    <t>ASITENCIA TECNICA PARA EL CONTROL Y VIGILANCIA DE LAS OBRAS DE CONSTRUCCION, INCLUIDO SEGUIMIENTO AMBIENTAL DEL TRAMO "INTERCAMBIADOR DE REBULLON - FRONTERA PORTUGUESA" DE LA AUTOPISTA DEL ATLANTICO</t>
  </si>
  <si>
    <t>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</si>
</sst>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4">
    <numFmt numFmtId="42" formatCode="_-&quot;$&quot;* #,##0_-;\-&quot;$&quot;* #,##0_-;_-&quot;$&quot;* &quot;-&quot;_-;_-@_-"/>
    <numFmt numFmtId="41" formatCode="_-* #,##0_-;\-* #,##0_-;_-* &quot;-&quot;_-;_-@_-"/>
    <numFmt numFmtId="44" formatCode="_-&quot;$&quot;* #,##0.00_-;\-&quot;$&quot;* #,##0.00_-;_-&quot;$&quot;* &quot;-&quot;??_-;_-@_-"/>
    <numFmt numFmtId="164" formatCode="_-* #,##0.00\ _€_-;\-* #,##0.00\ _€_-;_-* &quot;-&quot;??\ _€_-;_-@_-"/>
    <numFmt numFmtId="165" formatCode="_(&quot;$&quot;* #,##0.00_);_(&quot;$&quot;* \(#,##0.00\);_(&quot;$&quot;* &quot;-&quot;??_);_(@_)"/>
    <numFmt numFmtId="166" formatCode="_(* #,##0.00_);_(* \(#,##0.00\);_(* &quot;-&quot;??_);_(@_)"/>
    <numFmt numFmtId="167" formatCode="_(&quot;$&quot;\ * #,##0.00_);_(&quot;$&quot;\ * \(#,##0.00\);_(&quot;$&quot;\ * &quot;-&quot;??_);_(@_)"/>
    <numFmt numFmtId="168" formatCode="dd/mm/yyyy;@"/>
    <numFmt numFmtId="169" formatCode="_ * #,##0.00_ ;_ * \-#,##0.00_ ;_ * &quot;-&quot;??_ ;_ @_ "/>
    <numFmt numFmtId="170" formatCode="&quot;$&quot;#,##0;[Red]&quot;$&quot;#,##0"/>
    <numFmt numFmtId="171" formatCode="_-[$$-240A]\ * #,##0_-;_-[$$-240A]\ * #,##0\-;_-[$$-240A]\ * &quot;-&quot;_-;_-@_-"/>
    <numFmt numFmtId="172" formatCode="_-[$$-409]* #,##0.00_ ;_-[$$-409]* \-#,##0.00\ ;_-[$$-409]* &quot;-&quot;??_ ;_-@_ "/>
    <numFmt numFmtId="173" formatCode="0.0%"/>
    <numFmt numFmtId="174" formatCode="&quot;$&quot;#,##0.00;[Red]&quot;$&quot;#,##0.00"/>
    <numFmt numFmtId="175" formatCode="_-[$$-240A]* #,##0.00_-;\-[$$-240A]* #,##0.00_-;_-[$$-240A]* &quot;-&quot;??_-;_-@_-"/>
    <numFmt numFmtId="176" formatCode="[$$]\ #,##0.00;\-[$$]\ #,##0.00"/>
    <numFmt numFmtId="177" formatCode="#,##0.00\ _€"/>
    <numFmt numFmtId="178" formatCode="####\-##"/>
    <numFmt numFmtId="179" formatCode="&quot;$&quot;#,##0.00"/>
    <numFmt numFmtId="180" formatCode="#,##0.00000"/>
    <numFmt numFmtId="181" formatCode="0.00000"/>
    <numFmt numFmtId="182" formatCode="_-* #,##0.0000\ _€_-;\-* #,##0.0000\ _€_-;_-* &quot;-&quot;??\ _€_-;_-@_-"/>
    <numFmt numFmtId="183" formatCode="_-* #,##0\ _€_-;\-* #,##0\ _€_-;_-* &quot;-&quot;??\ _€_-;_-@_-"/>
    <numFmt numFmtId="184" formatCode="#,##0\ _€;[Red]#,##0\ _€"/>
  </numFmts>
  <fonts count="92"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family val="2"/>
      <scheme val="minor"/>
    </font>
    <font>
      <sz val="12"/>
      <color theme="0"/>
      <name val="Calibri"/>
      <family val="2"/>
      <scheme val="minor"/>
    </font>
    <font>
      <sz val="11"/>
      <color theme="1"/>
      <name val="Arial"/>
      <family val="2"/>
    </font>
    <font>
      <sz val="11"/>
      <color theme="0"/>
      <name val="Arial"/>
      <family val="2"/>
    </font>
    <font>
      <u/>
      <sz val="9.9"/>
      <color theme="10"/>
      <name val="Calibri"/>
      <family val="2"/>
    </font>
    <font>
      <sz val="10"/>
      <name val="Arial"/>
      <family val="2"/>
    </font>
    <font>
      <sz val="11"/>
      <color theme="1"/>
      <name val="Calibri"/>
      <family val="2"/>
      <scheme val="minor"/>
    </font>
    <font>
      <u/>
      <sz val="12"/>
      <color theme="10"/>
      <name val="Calibri"/>
      <family val="2"/>
      <scheme val="minor"/>
    </font>
    <font>
      <u/>
      <sz val="12"/>
      <color theme="11"/>
      <name val="Calibri"/>
      <family val="2"/>
      <scheme val="minor"/>
    </font>
    <font>
      <b/>
      <sz val="14"/>
      <color theme="0"/>
      <name val="Arial"/>
      <family val="2"/>
    </font>
    <font>
      <b/>
      <sz val="11"/>
      <color theme="0"/>
      <name val="Arial"/>
      <family val="2"/>
    </font>
    <font>
      <b/>
      <i/>
      <sz val="12"/>
      <color theme="1"/>
      <name val="Calibri"/>
      <family val="2"/>
      <scheme val="minor"/>
    </font>
    <font>
      <sz val="11"/>
      <name val="Arial"/>
      <family val="2"/>
    </font>
    <font>
      <b/>
      <i/>
      <sz val="11"/>
      <color theme="1"/>
      <name val="Arial"/>
      <family val="2"/>
    </font>
    <font>
      <sz val="8"/>
      <color theme="0"/>
      <name val="Calibri"/>
      <family val="2"/>
      <scheme val="minor"/>
    </font>
    <font>
      <sz val="8"/>
      <name val="Calibri"/>
      <family val="2"/>
      <scheme val="minor"/>
    </font>
    <font>
      <sz val="8"/>
      <color theme="1"/>
      <name val="Calibri"/>
      <family val="2"/>
      <scheme val="minor"/>
    </font>
    <font>
      <b/>
      <sz val="9"/>
      <color theme="0"/>
      <name val="Arial"/>
      <family val="2"/>
    </font>
    <font>
      <sz val="11"/>
      <color theme="1"/>
      <name val="Arial"/>
      <family val="2"/>
    </font>
    <font>
      <sz val="8"/>
      <color rgb="FFFFFFFF"/>
      <name val="Calibri"/>
      <family val="2"/>
      <scheme val="minor"/>
    </font>
    <font>
      <sz val="8"/>
      <color rgb="FF000000"/>
      <name val="Calibri"/>
      <family val="2"/>
      <scheme val="minor"/>
    </font>
    <font>
      <sz val="11"/>
      <color theme="1"/>
      <name val="Calibri"/>
      <family val="2"/>
    </font>
    <font>
      <b/>
      <sz val="11"/>
      <color theme="1"/>
      <name val="Arial"/>
      <family val="2"/>
    </font>
    <font>
      <sz val="11"/>
      <color indexed="8"/>
      <name val="Calibri"/>
      <family val="2"/>
    </font>
    <font>
      <b/>
      <sz val="11"/>
      <color theme="0"/>
      <name val="Calibri"/>
      <family val="2"/>
      <scheme val="minor"/>
    </font>
    <font>
      <b/>
      <sz val="11"/>
      <color theme="1"/>
      <name val="Calibri"/>
      <family val="2"/>
      <scheme val="minor"/>
    </font>
    <font>
      <sz val="11"/>
      <color theme="0"/>
      <name val="Calibri"/>
      <family val="2"/>
      <scheme val="minor"/>
    </font>
    <font>
      <b/>
      <sz val="11"/>
      <color rgb="FF333399"/>
      <name val="Calibri"/>
      <family val="2"/>
    </font>
    <font>
      <sz val="11"/>
      <color rgb="FF333399"/>
      <name val="Calibri"/>
      <family val="2"/>
    </font>
    <font>
      <sz val="9"/>
      <color theme="1"/>
      <name val="Helvetica"/>
    </font>
    <font>
      <i/>
      <sz val="9"/>
      <color theme="1"/>
      <name val="Helvetica"/>
    </font>
    <font>
      <b/>
      <sz val="11"/>
      <color theme="1"/>
      <name val="Calibri"/>
      <family val="2"/>
    </font>
    <font>
      <b/>
      <sz val="9"/>
      <color theme="1"/>
      <name val="Helvetica"/>
    </font>
    <font>
      <u/>
      <sz val="9"/>
      <color rgb="FF0000FF"/>
      <name val="Helvetica"/>
    </font>
    <font>
      <b/>
      <sz val="11"/>
      <color rgb="FFFF0000"/>
      <name val="Arial"/>
      <family val="2"/>
    </font>
    <font>
      <b/>
      <sz val="8"/>
      <color rgb="FF000000"/>
      <name val="Calibri"/>
      <family val="2"/>
      <scheme val="minor"/>
    </font>
    <font>
      <b/>
      <sz val="8"/>
      <color theme="1"/>
      <name val="Calibri"/>
      <family val="2"/>
      <scheme val="minor"/>
    </font>
    <font>
      <b/>
      <sz val="12"/>
      <name val="Calibri"/>
      <family val="2"/>
      <scheme val="minor"/>
    </font>
    <font>
      <b/>
      <sz val="10"/>
      <color theme="0"/>
      <name val="Calibri"/>
      <family val="2"/>
      <scheme val="minor"/>
    </font>
    <font>
      <b/>
      <sz val="10"/>
      <color theme="0"/>
      <name val="Arial"/>
      <family val="2"/>
    </font>
    <font>
      <b/>
      <sz val="11"/>
      <color theme="0" tint="-4.9989318521683403E-2"/>
      <name val="Arial"/>
      <family val="2"/>
    </font>
    <font>
      <b/>
      <sz val="14"/>
      <color theme="0"/>
      <name val="Calibri"/>
      <family val="2"/>
      <scheme val="minor"/>
    </font>
    <font>
      <sz val="9"/>
      <color theme="0"/>
      <name val="Calibri"/>
      <family val="2"/>
      <scheme val="minor"/>
    </font>
    <font>
      <sz val="36"/>
      <color theme="1"/>
      <name val="Arial"/>
      <family val="2"/>
    </font>
    <font>
      <b/>
      <u/>
      <sz val="11"/>
      <color theme="0"/>
      <name val="Arial"/>
      <family val="2"/>
    </font>
    <font>
      <sz val="11"/>
      <color rgb="FFFF0000"/>
      <name val="Arial"/>
      <family val="2"/>
    </font>
    <font>
      <sz val="12"/>
      <color rgb="FFFF0000"/>
      <name val="Calibri"/>
      <family val="2"/>
      <scheme val="minor"/>
    </font>
    <font>
      <b/>
      <sz val="11"/>
      <name val="Calibri"/>
      <family val="2"/>
      <scheme val="minor"/>
    </font>
    <font>
      <sz val="10"/>
      <color theme="1"/>
      <name val="Calibri"/>
      <family val="2"/>
      <scheme val="minor"/>
    </font>
    <font>
      <sz val="11"/>
      <color rgb="FF000000"/>
      <name val="Arial"/>
      <family val="2"/>
    </font>
    <font>
      <b/>
      <sz val="14"/>
      <color rgb="FFFF0000"/>
      <name val="Arial"/>
      <family val="2"/>
    </font>
    <font>
      <sz val="11"/>
      <name val="Calibri"/>
      <family val="2"/>
      <scheme val="minor"/>
    </font>
    <font>
      <sz val="9"/>
      <color theme="1"/>
      <name val="Calibri"/>
      <family val="2"/>
      <scheme val="minor"/>
    </font>
    <font>
      <sz val="10"/>
      <color theme="1"/>
      <name val="Arial"/>
      <family val="2"/>
    </font>
    <font>
      <sz val="10"/>
      <color theme="0"/>
      <name val="Calibri"/>
      <family val="2"/>
      <scheme val="minor"/>
    </font>
    <font>
      <sz val="10"/>
      <name val="Calibri"/>
      <family val="2"/>
      <scheme val="minor"/>
    </font>
    <font>
      <sz val="12"/>
      <name val="Calibri"/>
      <family val="2"/>
      <scheme val="minor"/>
    </font>
    <font>
      <b/>
      <sz val="14"/>
      <color theme="1"/>
      <name val="Calibri"/>
      <family val="2"/>
      <scheme val="minor"/>
    </font>
    <font>
      <b/>
      <u/>
      <sz val="10"/>
      <color theme="0"/>
      <name val="Arial"/>
      <family val="2"/>
    </font>
    <font>
      <b/>
      <sz val="12"/>
      <color theme="1"/>
      <name val="Arial"/>
      <family val="2"/>
    </font>
    <font>
      <sz val="10"/>
      <color rgb="FF000000"/>
      <name val="Arial"/>
      <family val="2"/>
    </font>
    <font>
      <sz val="10"/>
      <color theme="1"/>
      <name val="Arial Narrow"/>
      <family val="2"/>
    </font>
    <font>
      <sz val="10"/>
      <color rgb="FF000000"/>
      <name val="Arial Narrow"/>
      <family val="2"/>
    </font>
    <font>
      <sz val="9"/>
      <name val="Calibri"/>
      <family val="2"/>
      <scheme val="minor"/>
    </font>
    <font>
      <b/>
      <sz val="26"/>
      <color theme="1"/>
      <name val="Arial"/>
      <family val="2"/>
    </font>
    <font>
      <sz val="26"/>
      <color theme="1"/>
      <name val="Arial"/>
      <family val="2"/>
    </font>
    <font>
      <sz val="14"/>
      <color theme="0"/>
      <name val="Calibri"/>
      <family val="2"/>
      <scheme val="minor"/>
    </font>
    <font>
      <sz val="14"/>
      <color theme="1"/>
      <name val="Calibri"/>
      <family val="2"/>
      <scheme val="minor"/>
    </font>
    <font>
      <sz val="14"/>
      <name val="Calibri"/>
      <family val="2"/>
      <scheme val="minor"/>
    </font>
    <font>
      <i/>
      <sz val="12"/>
      <color theme="1"/>
      <name val="Calibri"/>
      <family val="2"/>
      <scheme val="minor"/>
    </font>
    <font>
      <sz val="7"/>
      <color theme="0"/>
      <name val="Calibri"/>
      <family val="2"/>
      <scheme val="minor"/>
    </font>
    <font>
      <sz val="11"/>
      <name val="Arial Narrow"/>
      <family val="2"/>
    </font>
    <font>
      <sz val="18"/>
      <color theme="1"/>
      <name val="Arial"/>
      <family val="2"/>
    </font>
    <font>
      <b/>
      <sz val="11"/>
      <color rgb="FFFF0000"/>
      <name val="Calibri"/>
      <family val="2"/>
      <scheme val="minor"/>
    </font>
    <font>
      <b/>
      <sz val="14"/>
      <color rgb="FFFF0000"/>
      <name val="Calibri"/>
      <family val="2"/>
      <scheme val="minor"/>
    </font>
  </fonts>
  <fills count="27">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9" tint="-0.249977111117893"/>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9" tint="-0.249977111117893"/>
        <bgColor rgb="FF000000"/>
      </patternFill>
    </fill>
    <fill>
      <patternFill patternType="solid">
        <fgColor theme="9" tint="0.59999389629810485"/>
        <bgColor indexed="64"/>
      </patternFill>
    </fill>
    <fill>
      <patternFill patternType="solid">
        <fgColor theme="4" tint="0.59999389629810485"/>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rgb="FFFFFFFF"/>
      </patternFill>
    </fill>
    <fill>
      <patternFill patternType="solid">
        <fgColor rgb="FFCFE0F1"/>
      </patternFill>
    </fill>
    <fill>
      <patternFill patternType="solid">
        <fgColor rgb="FFF2F5F9"/>
      </patternFill>
    </fill>
    <fill>
      <patternFill patternType="solid">
        <fgColor rgb="FF00B050"/>
        <bgColor indexed="64"/>
      </patternFill>
    </fill>
    <fill>
      <patternFill patternType="solid">
        <fgColor rgb="FFCFE0F1"/>
        <bgColor indexed="64"/>
      </patternFill>
    </fill>
    <fill>
      <patternFill patternType="solid">
        <fgColor rgb="FFCFE0F7"/>
        <bgColor indexed="64"/>
      </patternFill>
    </fill>
    <fill>
      <patternFill patternType="solid">
        <fgColor theme="2" tint="-0.499984740745262"/>
        <bgColor indexed="64"/>
      </patternFill>
    </fill>
    <fill>
      <patternFill patternType="solid">
        <fgColor theme="6" tint="-0.249977111117893"/>
        <bgColor indexed="64"/>
      </patternFill>
    </fill>
    <fill>
      <patternFill patternType="solid">
        <fgColor rgb="FF00B0F0"/>
        <bgColor indexed="64"/>
      </patternFill>
    </fill>
    <fill>
      <patternFill patternType="solid">
        <fgColor rgb="FFFFFFFF"/>
        <bgColor indexed="64"/>
      </patternFill>
    </fill>
    <fill>
      <patternFill patternType="solid">
        <fgColor rgb="FF0070C0"/>
        <bgColor indexed="64"/>
      </patternFill>
    </fill>
    <fill>
      <patternFill patternType="solid">
        <fgColor theme="6" tint="-0.499984740745262"/>
        <bgColor indexed="64"/>
      </patternFill>
    </fill>
    <fill>
      <patternFill patternType="solid">
        <fgColor theme="6" tint="-0.499984740745262"/>
        <bgColor rgb="FF000000"/>
      </patternFill>
    </fill>
    <fill>
      <patternFill patternType="solid">
        <fgColor rgb="FFFF0000"/>
        <bgColor indexed="64"/>
      </patternFill>
    </fill>
  </fills>
  <borders count="77">
    <border>
      <left/>
      <right/>
      <top/>
      <bottom/>
      <diagonal/>
    </border>
    <border>
      <left style="thin">
        <color auto="1"/>
      </left>
      <right style="thin">
        <color auto="1"/>
      </right>
      <top/>
      <bottom/>
      <diagonal/>
    </border>
    <border>
      <left style="thin">
        <color auto="1"/>
      </left>
      <right/>
      <top/>
      <bottom/>
      <diagonal/>
    </border>
    <border>
      <left/>
      <right style="thin">
        <color auto="1"/>
      </right>
      <top/>
      <bottom/>
      <diagonal/>
    </border>
    <border>
      <left style="thin">
        <color auto="1"/>
      </left>
      <right style="thin">
        <color auto="1"/>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style="thin">
        <color auto="1"/>
      </top>
      <bottom/>
      <diagonal/>
    </border>
    <border>
      <left/>
      <right style="medium">
        <color auto="1"/>
      </right>
      <top style="medium">
        <color auto="1"/>
      </top>
      <bottom style="medium">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style="medium">
        <color auto="1"/>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style="thin">
        <color auto="1"/>
      </left>
      <right/>
      <top/>
      <bottom style="medium">
        <color auto="1"/>
      </bottom>
      <diagonal/>
    </border>
    <border>
      <left style="thin">
        <color auto="1"/>
      </left>
      <right style="thin">
        <color auto="1"/>
      </right>
      <top/>
      <bottom style="medium">
        <color auto="1"/>
      </bottom>
      <diagonal/>
    </border>
    <border>
      <left style="thin">
        <color auto="1"/>
      </left>
      <right style="thin">
        <color auto="1"/>
      </right>
      <top style="medium">
        <color auto="1"/>
      </top>
      <bottom/>
      <diagonal/>
    </border>
    <border>
      <left style="medium">
        <color auto="1"/>
      </left>
      <right style="medium">
        <color auto="1"/>
      </right>
      <top/>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thin">
        <color auto="1"/>
      </left>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thin">
        <color auto="1"/>
      </left>
      <right/>
      <top style="thin">
        <color auto="1"/>
      </top>
      <bottom style="medium">
        <color indexed="64"/>
      </bottom>
      <diagonal/>
    </border>
    <border>
      <left/>
      <right style="medium">
        <color indexed="64"/>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style="medium">
        <color indexed="64"/>
      </left>
      <right style="thin">
        <color auto="1"/>
      </right>
      <top/>
      <bottom style="medium">
        <color indexed="64"/>
      </bottom>
      <diagonal/>
    </border>
    <border>
      <left style="thin">
        <color auto="1"/>
      </left>
      <right style="medium">
        <color indexed="64"/>
      </right>
      <top style="thin">
        <color auto="1"/>
      </top>
      <bottom/>
      <diagonal/>
    </border>
    <border>
      <left style="medium">
        <color indexed="64"/>
      </left>
      <right style="thin">
        <color auto="1"/>
      </right>
      <top/>
      <bottom/>
      <diagonal/>
    </border>
    <border>
      <left style="medium">
        <color indexed="64"/>
      </left>
      <right style="thin">
        <color auto="1"/>
      </right>
      <top style="thin">
        <color auto="1"/>
      </top>
      <bottom/>
      <diagonal/>
    </border>
    <border>
      <left style="medium">
        <color indexed="64"/>
      </left>
      <right/>
      <top style="medium">
        <color indexed="64"/>
      </top>
      <bottom style="thin">
        <color auto="1"/>
      </bottom>
      <diagonal/>
    </border>
    <border>
      <left style="medium">
        <color indexed="64"/>
      </left>
      <right/>
      <top style="thin">
        <color auto="1"/>
      </top>
      <bottom style="thin">
        <color auto="1"/>
      </bottom>
      <diagonal/>
    </border>
    <border>
      <left style="thin">
        <color auto="1"/>
      </left>
      <right style="medium">
        <color indexed="64"/>
      </right>
      <top style="medium">
        <color indexed="64"/>
      </top>
      <bottom/>
      <diagonal/>
    </border>
    <border>
      <left/>
      <right style="medium">
        <color indexed="64"/>
      </right>
      <top/>
      <bottom style="thin">
        <color auto="1"/>
      </bottom>
      <diagonal/>
    </border>
    <border>
      <left style="thin">
        <color auto="1"/>
      </left>
      <right style="medium">
        <color indexed="64"/>
      </right>
      <top/>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diagonal/>
    </border>
    <border>
      <left/>
      <right/>
      <top/>
      <bottom style="thick">
        <color rgb="FFA3BED8"/>
      </bottom>
      <diagonal/>
    </border>
    <border>
      <left style="thin">
        <color rgb="FF979991"/>
      </left>
      <right/>
      <top style="thin">
        <color rgb="FF979991"/>
      </top>
      <bottom/>
      <diagonal/>
    </border>
    <border>
      <left style="thin">
        <color rgb="FF979991"/>
      </left>
      <right style="thin">
        <color rgb="FF979991"/>
      </right>
      <top style="thin">
        <color rgb="FF979991"/>
      </top>
      <bottom/>
      <diagonal/>
    </border>
    <border>
      <left style="thin">
        <color rgb="FF979991"/>
      </left>
      <right/>
      <top style="thin">
        <color rgb="FF979991"/>
      </top>
      <bottom style="thin">
        <color rgb="FF979991"/>
      </bottom>
      <diagonal/>
    </border>
    <border>
      <left style="thin">
        <color rgb="FF979991"/>
      </left>
      <right style="thin">
        <color rgb="FF979991"/>
      </right>
      <top style="thin">
        <color rgb="FF979991"/>
      </top>
      <bottom style="thin">
        <color rgb="FF979991"/>
      </bottom>
      <diagonal/>
    </border>
    <border>
      <left style="medium">
        <color indexed="64"/>
      </left>
      <right style="thin">
        <color auto="1"/>
      </right>
      <top style="medium">
        <color indexed="64"/>
      </top>
      <bottom/>
      <diagonal/>
    </border>
    <border>
      <left/>
      <right style="thin">
        <color auto="1"/>
      </right>
      <top/>
      <bottom style="medium">
        <color auto="1"/>
      </bottom>
      <diagonal/>
    </border>
    <border>
      <left/>
      <right style="thin">
        <color auto="1"/>
      </right>
      <top style="medium">
        <color indexed="64"/>
      </top>
      <bottom style="thin">
        <color auto="1"/>
      </bottom>
      <diagonal/>
    </border>
    <border>
      <left/>
      <right style="thin">
        <color auto="1"/>
      </right>
      <top style="thin">
        <color auto="1"/>
      </top>
      <bottom style="medium">
        <color indexed="64"/>
      </bottom>
      <diagonal/>
    </border>
    <border>
      <left style="medium">
        <color indexed="64"/>
      </left>
      <right/>
      <top style="thin">
        <color auto="1"/>
      </top>
      <bottom/>
      <diagonal/>
    </border>
    <border>
      <left style="thin">
        <color auto="1"/>
      </left>
      <right style="medium">
        <color indexed="64"/>
      </right>
      <top/>
      <bottom style="medium">
        <color auto="1"/>
      </bottom>
      <diagonal/>
    </border>
    <border>
      <left style="medium">
        <color indexed="64"/>
      </left>
      <right style="medium">
        <color indexed="64"/>
      </right>
      <top style="medium">
        <color indexed="64"/>
      </top>
      <bottom/>
      <diagonal/>
    </border>
    <border>
      <left/>
      <right/>
      <top style="medium">
        <color indexed="64"/>
      </top>
      <bottom style="thin">
        <color auto="1"/>
      </bottom>
      <diagonal/>
    </border>
    <border>
      <left/>
      <right/>
      <top style="thin">
        <color auto="1"/>
      </top>
      <bottom style="medium">
        <color indexed="64"/>
      </bottom>
      <diagonal/>
    </border>
    <border>
      <left style="thin">
        <color auto="1"/>
      </left>
      <right/>
      <top style="medium">
        <color auto="1"/>
      </top>
      <bottom/>
      <diagonal/>
    </border>
    <border>
      <left style="medium">
        <color auto="1"/>
      </left>
      <right style="medium">
        <color auto="1"/>
      </right>
      <top style="medium">
        <color indexed="64"/>
      </top>
      <bottom style="thin">
        <color auto="1"/>
      </bottom>
      <diagonal/>
    </border>
    <border>
      <left style="medium">
        <color auto="1"/>
      </left>
      <right style="medium">
        <color auto="1"/>
      </right>
      <top style="medium">
        <color indexed="64"/>
      </top>
      <bottom style="medium">
        <color indexed="64"/>
      </bottom>
      <diagonal/>
    </border>
    <border>
      <left style="medium">
        <color indexed="64"/>
      </left>
      <right/>
      <top/>
      <bottom style="thin">
        <color auto="1"/>
      </bottom>
      <diagonal/>
    </border>
  </borders>
  <cellStyleXfs count="93">
    <xf numFmtId="0" fontId="0" fillId="0" borderId="0"/>
    <xf numFmtId="9" fontId="17" fillId="0" borderId="0" applyFont="0" applyFill="0" applyBorder="0" applyAlignment="0" applyProtection="0"/>
    <xf numFmtId="0" fontId="18" fillId="2" borderId="0" applyNumberFormat="0" applyBorder="0" applyAlignment="0" applyProtection="0"/>
    <xf numFmtId="0" fontId="18" fillId="3" borderId="0" applyNumberFormat="0" applyBorder="0" applyAlignment="0" applyProtection="0"/>
    <xf numFmtId="0" fontId="21" fillId="0" borderId="0" applyNumberFormat="0" applyFill="0" applyBorder="0" applyAlignment="0" applyProtection="0">
      <alignment vertical="top"/>
      <protection locked="0"/>
    </xf>
    <xf numFmtId="41" fontId="17" fillId="0" borderId="0" applyFont="0" applyFill="0" applyBorder="0" applyAlignment="0" applyProtection="0"/>
    <xf numFmtId="169" fontId="22" fillId="0" borderId="0" applyFont="0" applyFill="0" applyBorder="0" applyAlignment="0" applyProtection="0"/>
    <xf numFmtId="42" fontId="17" fillId="0" borderId="0" applyFont="0" applyFill="0" applyBorder="0" applyAlignment="0" applyProtection="0"/>
    <xf numFmtId="167" fontId="22" fillId="0" borderId="0" applyFont="0" applyFill="0" applyBorder="0" applyAlignment="0" applyProtection="0"/>
    <xf numFmtId="0" fontId="23" fillId="0" borderId="0"/>
    <xf numFmtId="0" fontId="22" fillId="0" borderId="0"/>
    <xf numFmtId="0" fontId="22" fillId="0" borderId="0"/>
    <xf numFmtId="9" fontId="17" fillId="0" borderId="0" applyFont="0" applyFill="0" applyBorder="0" applyAlignment="0" applyProtection="0"/>
    <xf numFmtId="9" fontId="17" fillId="0" borderId="0" applyFon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4" fillId="0" borderId="0" applyNumberFormat="0" applyFill="0" applyBorder="0" applyAlignment="0" applyProtection="0"/>
    <xf numFmtId="0" fontId="25" fillId="0" borderId="0" applyNumberFormat="0" applyFill="0" applyBorder="0" applyAlignment="0" applyProtection="0"/>
    <xf numFmtId="9" fontId="17" fillId="0" borderId="0" applyFont="0" applyFill="0" applyBorder="0" applyAlignment="0" applyProtection="0"/>
    <xf numFmtId="0" fontId="16" fillId="0" borderId="0"/>
    <xf numFmtId="9" fontId="17" fillId="0" borderId="0" applyFont="0" applyFill="0" applyBorder="0" applyAlignment="0" applyProtection="0"/>
    <xf numFmtId="166" fontId="22" fillId="0" borderId="0" applyFont="0" applyFill="0" applyBorder="0" applyAlignment="0" applyProtection="0"/>
    <xf numFmtId="0" fontId="22" fillId="0" borderId="0" applyFont="0" applyFill="0" applyBorder="0" applyAlignment="0" applyProtection="0"/>
    <xf numFmtId="166" fontId="17"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167" fontId="17" fillId="0" borderId="0" applyFont="0" applyFill="0" applyBorder="0" applyAlignment="0" applyProtection="0"/>
    <xf numFmtId="167" fontId="40" fillId="0" borderId="0" applyFont="0" applyFill="0" applyBorder="0" applyAlignment="0" applyProtection="0"/>
    <xf numFmtId="165"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44" fontId="22" fillId="0" borderId="0" applyFont="0" applyFill="0" applyBorder="0" applyAlignment="0" applyProtection="0"/>
    <xf numFmtId="0" fontId="16" fillId="0" borderId="0"/>
    <xf numFmtId="0" fontId="16" fillId="0" borderId="0"/>
    <xf numFmtId="0" fontId="22" fillId="0" borderId="0"/>
    <xf numFmtId="9" fontId="40" fillId="0" borderId="0" applyFont="0" applyFill="0" applyBorder="0" applyAlignment="0" applyProtection="0"/>
    <xf numFmtId="0" fontId="15" fillId="0" borderId="0"/>
    <xf numFmtId="0" fontId="43" fillId="2" borderId="0" applyNumberFormat="0" applyBorder="0" applyAlignment="0" applyProtection="0"/>
    <xf numFmtId="0" fontId="38" fillId="0" borderId="0"/>
    <xf numFmtId="164" fontId="17" fillId="0" borderId="0" applyFont="0" applyFill="0" applyBorder="0" applyAlignment="0" applyProtection="0"/>
    <xf numFmtId="0" fontId="12" fillId="0" borderId="0"/>
    <xf numFmtId="0" fontId="33" fillId="0" borderId="47" xfId="0" applyFont="1" applyBorder="1" applyAlignment="1">
      <alignment vertical="center" wrapText="1"/>
    </xf>
    <xf numFmtId="0" fontId="10" fillId="0" borderId="0"/>
    <xf numFmtId="0" fontId="22" fillId="0" borderId="0"/>
  </cellStyleXfs>
  <cellXfs count="1338">
    <xf numFmtId="0" fontId="0" fillId="0" borderId="0" xfId="0"/>
    <xf numFmtId="0" fontId="33" fillId="0" borderId="4" xfId="0" applyFont="1" applyBorder="1" applyAlignment="1">
      <alignment horizontal="left" vertical="center" wrapText="1"/>
    </xf>
    <xf numFmtId="0" fontId="33" fillId="0" borderId="0" xfId="0" applyFont="1"/>
    <xf numFmtId="0" fontId="33" fillId="0" borderId="0" xfId="0" applyFont="1" applyAlignment="1">
      <alignment horizontal="left"/>
    </xf>
    <xf numFmtId="10" fontId="33" fillId="0" borderId="4" xfId="0" applyNumberFormat="1" applyFont="1" applyBorder="1" applyAlignment="1">
      <alignment horizontal="center" vertical="center" wrapText="1"/>
    </xf>
    <xf numFmtId="10" fontId="33" fillId="0" borderId="0" xfId="0" applyNumberFormat="1" applyFont="1" applyAlignment="1">
      <alignment horizontal="center"/>
    </xf>
    <xf numFmtId="0" fontId="33" fillId="0" borderId="4" xfId="0" applyFont="1" applyBorder="1" applyAlignment="1">
      <alignment horizontal="left"/>
    </xf>
    <xf numFmtId="10" fontId="33" fillId="0" borderId="4" xfId="0" applyNumberFormat="1" applyFont="1" applyBorder="1" applyAlignment="1">
      <alignment horizontal="center"/>
    </xf>
    <xf numFmtId="9" fontId="33" fillId="0" borderId="4" xfId="1" applyFont="1" applyBorder="1" applyAlignment="1">
      <alignment horizontal="center" vertical="center" wrapText="1"/>
    </xf>
    <xf numFmtId="168" fontId="27" fillId="5" borderId="7" xfId="2" applyNumberFormat="1" applyFont="1" applyFill="1" applyBorder="1" applyAlignment="1">
      <alignment horizontal="center" vertical="center" wrapText="1"/>
    </xf>
    <xf numFmtId="4" fontId="19" fillId="0" borderId="4" xfId="0" applyNumberFormat="1" applyFont="1" applyFill="1" applyBorder="1" applyAlignment="1">
      <alignment horizontal="center" vertical="center" wrapText="1"/>
    </xf>
    <xf numFmtId="0" fontId="19" fillId="0" borderId="4" xfId="0" applyFont="1" applyFill="1" applyBorder="1" applyAlignment="1">
      <alignment horizontal="center" vertical="center"/>
    </xf>
    <xf numFmtId="0" fontId="28" fillId="0" borderId="4" xfId="0" applyFont="1" applyFill="1" applyBorder="1" applyAlignment="1">
      <alignment horizontal="center" vertical="center" wrapText="1"/>
    </xf>
    <xf numFmtId="9" fontId="19" fillId="0" borderId="4" xfId="12" applyFont="1" applyFill="1" applyBorder="1" applyAlignment="1">
      <alignment horizontal="center" vertical="center"/>
    </xf>
    <xf numFmtId="168" fontId="19" fillId="0" borderId="4" xfId="0" applyNumberFormat="1" applyFont="1" applyFill="1" applyBorder="1" applyAlignment="1">
      <alignment horizontal="center" vertical="center" wrapText="1"/>
    </xf>
    <xf numFmtId="0" fontId="19" fillId="0" borderId="4" xfId="0" applyNumberFormat="1" applyFont="1" applyFill="1" applyBorder="1" applyAlignment="1">
      <alignment horizontal="center" vertical="center" wrapText="1"/>
    </xf>
    <xf numFmtId="170" fontId="19" fillId="0" borderId="4" xfId="0" applyNumberFormat="1" applyFont="1" applyFill="1" applyBorder="1" applyAlignment="1">
      <alignment horizontal="center" vertical="center" wrapText="1"/>
    </xf>
    <xf numFmtId="170" fontId="19" fillId="0" borderId="4" xfId="0" applyNumberFormat="1" applyFont="1" applyFill="1" applyBorder="1" applyAlignment="1">
      <alignment horizontal="center" vertical="center"/>
    </xf>
    <xf numFmtId="4" fontId="19" fillId="0" borderId="4" xfId="1" applyNumberFormat="1" applyFont="1" applyFill="1" applyBorder="1" applyAlignment="1">
      <alignment horizontal="center" vertical="center"/>
    </xf>
    <xf numFmtId="0" fontId="19" fillId="0" borderId="4" xfId="0" applyFont="1" applyFill="1" applyBorder="1" applyAlignment="1">
      <alignment horizontal="center" vertical="center" wrapText="1"/>
    </xf>
    <xf numFmtId="9" fontId="19" fillId="0" borderId="4" xfId="12" applyFont="1" applyFill="1" applyBorder="1" applyAlignment="1">
      <alignment horizontal="center" vertical="center" wrapText="1"/>
    </xf>
    <xf numFmtId="0" fontId="19" fillId="0" borderId="24" xfId="0" applyFont="1" applyFill="1" applyBorder="1" applyAlignment="1">
      <alignment horizontal="center" vertical="center"/>
    </xf>
    <xf numFmtId="170" fontId="19" fillId="0" borderId="24" xfId="0" applyNumberFormat="1" applyFont="1" applyFill="1" applyBorder="1" applyAlignment="1">
      <alignment horizontal="center" vertical="center" wrapText="1"/>
    </xf>
    <xf numFmtId="170" fontId="19" fillId="0" borderId="24" xfId="0" applyNumberFormat="1" applyFont="1" applyFill="1" applyBorder="1" applyAlignment="1">
      <alignment horizontal="center" vertical="center"/>
    </xf>
    <xf numFmtId="4" fontId="19" fillId="0" borderId="24" xfId="1" applyNumberFormat="1" applyFont="1" applyFill="1" applyBorder="1" applyAlignment="1">
      <alignment horizontal="center" vertical="center"/>
    </xf>
    <xf numFmtId="0" fontId="19" fillId="0" borderId="30" xfId="0" applyFont="1" applyFill="1" applyBorder="1" applyAlignment="1">
      <alignment horizontal="center" vertical="center"/>
    </xf>
    <xf numFmtId="0" fontId="28" fillId="0" borderId="30" xfId="0" applyFont="1" applyFill="1" applyBorder="1" applyAlignment="1">
      <alignment horizontal="center" vertical="center" wrapText="1"/>
    </xf>
    <xf numFmtId="9" fontId="19" fillId="0" borderId="30" xfId="12" applyFont="1" applyFill="1" applyBorder="1" applyAlignment="1">
      <alignment horizontal="center" vertical="center"/>
    </xf>
    <xf numFmtId="168" fontId="19" fillId="0" borderId="30" xfId="0" applyNumberFormat="1" applyFont="1" applyFill="1" applyBorder="1" applyAlignment="1">
      <alignment horizontal="center" vertical="center" wrapText="1"/>
    </xf>
    <xf numFmtId="0" fontId="19" fillId="0" borderId="30" xfId="0" applyNumberFormat="1" applyFont="1" applyFill="1" applyBorder="1" applyAlignment="1">
      <alignment horizontal="center" vertical="center" wrapText="1"/>
    </xf>
    <xf numFmtId="170" fontId="19" fillId="0" borderId="30" xfId="0" applyNumberFormat="1" applyFont="1" applyFill="1" applyBorder="1" applyAlignment="1">
      <alignment horizontal="center" vertical="center"/>
    </xf>
    <xf numFmtId="4" fontId="19" fillId="0" borderId="30" xfId="1" applyNumberFormat="1" applyFont="1" applyFill="1" applyBorder="1" applyAlignment="1">
      <alignment horizontal="center" vertical="center"/>
    </xf>
    <xf numFmtId="0" fontId="19" fillId="0" borderId="30" xfId="0" applyFont="1" applyFill="1" applyBorder="1" applyAlignment="1">
      <alignment horizontal="center" vertical="center" wrapText="1"/>
    </xf>
    <xf numFmtId="0" fontId="19" fillId="0" borderId="35" xfId="0" applyFont="1" applyFill="1" applyBorder="1" applyAlignment="1">
      <alignment horizontal="center" vertical="center"/>
    </xf>
    <xf numFmtId="1" fontId="35" fillId="0" borderId="35" xfId="0" applyNumberFormat="1" applyFont="1" applyFill="1" applyBorder="1" applyAlignment="1">
      <alignment horizontal="center" vertical="center" wrapText="1"/>
    </xf>
    <xf numFmtId="9" fontId="19" fillId="0" borderId="35" xfId="12" applyFont="1" applyFill="1" applyBorder="1" applyAlignment="1">
      <alignment horizontal="center" vertical="center"/>
    </xf>
    <xf numFmtId="0" fontId="19" fillId="0" borderId="35" xfId="0" applyNumberFormat="1" applyFont="1" applyFill="1" applyBorder="1" applyAlignment="1">
      <alignment horizontal="center" vertical="center" wrapText="1"/>
    </xf>
    <xf numFmtId="170" fontId="19" fillId="0" borderId="35" xfId="0" applyNumberFormat="1" applyFont="1" applyFill="1" applyBorder="1" applyAlignment="1">
      <alignment horizontal="center" vertical="center" wrapText="1"/>
    </xf>
    <xf numFmtId="170" fontId="19" fillId="0" borderId="35" xfId="0" applyNumberFormat="1" applyFont="1" applyFill="1" applyBorder="1" applyAlignment="1">
      <alignment horizontal="center" vertical="center"/>
    </xf>
    <xf numFmtId="4" fontId="19" fillId="0" borderId="35" xfId="1" applyNumberFormat="1" applyFont="1" applyFill="1" applyBorder="1" applyAlignment="1">
      <alignment horizontal="center" vertical="center"/>
    </xf>
    <xf numFmtId="4" fontId="19" fillId="0" borderId="35" xfId="0" applyNumberFormat="1" applyFont="1" applyFill="1" applyBorder="1" applyAlignment="1">
      <alignment horizontal="center" vertical="center" wrapText="1"/>
    </xf>
    <xf numFmtId="0" fontId="33" fillId="0" borderId="24" xfId="0" applyFont="1" applyBorder="1" applyAlignment="1">
      <alignment horizontal="center" vertical="center"/>
    </xf>
    <xf numFmtId="0" fontId="33" fillId="0" borderId="4" xfId="0" applyFont="1" applyBorder="1" applyAlignment="1">
      <alignment horizontal="center" vertical="center" wrapText="1"/>
    </xf>
    <xf numFmtId="0" fontId="33" fillId="0" borderId="4" xfId="0" applyFont="1" applyBorder="1" applyAlignment="1">
      <alignment horizontal="center" vertical="center"/>
    </xf>
    <xf numFmtId="0" fontId="19" fillId="0" borderId="24" xfId="0" applyNumberFormat="1" applyFont="1" applyFill="1" applyBorder="1" applyAlignment="1">
      <alignment horizontal="center" vertical="center" wrapText="1"/>
    </xf>
    <xf numFmtId="0" fontId="28" fillId="0" borderId="35" xfId="0" applyFont="1" applyFill="1" applyBorder="1" applyAlignment="1">
      <alignment horizontal="center" vertical="center" wrapText="1"/>
    </xf>
    <xf numFmtId="0" fontId="33" fillId="0" borderId="30" xfId="0" applyFont="1" applyBorder="1" applyAlignment="1">
      <alignment horizontal="center" vertical="center" wrapText="1"/>
    </xf>
    <xf numFmtId="0" fontId="33" fillId="0" borderId="30" xfId="0" applyFont="1" applyBorder="1" applyAlignment="1">
      <alignment horizontal="left" vertical="center" wrapText="1"/>
    </xf>
    <xf numFmtId="9" fontId="33" fillId="0" borderId="30" xfId="1" applyFont="1" applyBorder="1" applyAlignment="1">
      <alignment horizontal="center" vertical="center" wrapText="1"/>
    </xf>
    <xf numFmtId="0" fontId="37" fillId="0" borderId="30" xfId="0" applyNumberFormat="1" applyFont="1" applyFill="1" applyBorder="1" applyAlignment="1">
      <alignment horizontal="center" vertical="center"/>
    </xf>
    <xf numFmtId="4" fontId="33" fillId="0" borderId="29" xfId="0" applyNumberFormat="1" applyFont="1" applyBorder="1" applyAlignment="1">
      <alignment horizontal="center" vertical="center" wrapText="1"/>
    </xf>
    <xf numFmtId="4" fontId="33" fillId="0" borderId="30" xfId="0" applyNumberFormat="1" applyFont="1" applyBorder="1" applyAlignment="1">
      <alignment horizontal="center" vertical="center" wrapText="1"/>
    </xf>
    <xf numFmtId="0" fontId="33" fillId="0" borderId="39" xfId="0" applyFont="1" applyFill="1" applyBorder="1" applyAlignment="1">
      <alignment horizontal="center" vertical="center"/>
    </xf>
    <xf numFmtId="0" fontId="33" fillId="0" borderId="30" xfId="0" applyFont="1" applyFill="1" applyBorder="1" applyAlignment="1">
      <alignment horizontal="center" vertical="center"/>
    </xf>
    <xf numFmtId="0" fontId="37" fillId="0" borderId="4" xfId="0" applyNumberFormat="1" applyFont="1" applyFill="1" applyBorder="1" applyAlignment="1">
      <alignment horizontal="center" vertical="center"/>
    </xf>
    <xf numFmtId="4" fontId="33" fillId="0" borderId="32" xfId="0" applyNumberFormat="1" applyFont="1" applyBorder="1" applyAlignment="1">
      <alignment horizontal="center" vertical="center" wrapText="1"/>
    </xf>
    <xf numFmtId="4" fontId="33" fillId="0" borderId="4" xfId="0" applyNumberFormat="1" applyFont="1" applyBorder="1" applyAlignment="1">
      <alignment horizontal="center" vertical="center" wrapText="1"/>
    </xf>
    <xf numFmtId="0" fontId="33" fillId="0" borderId="9" xfId="0" applyFont="1" applyFill="1" applyBorder="1" applyAlignment="1">
      <alignment horizontal="center" vertical="center"/>
    </xf>
    <xf numFmtId="0" fontId="33" fillId="0" borderId="4" xfId="0" applyFont="1" applyFill="1" applyBorder="1" applyAlignment="1">
      <alignment horizontal="center" vertical="center"/>
    </xf>
    <xf numFmtId="0" fontId="33" fillId="0" borderId="35" xfId="0" applyFont="1" applyBorder="1" applyAlignment="1">
      <alignment horizontal="center" vertical="center" wrapText="1"/>
    </xf>
    <xf numFmtId="0" fontId="33" fillId="0" borderId="35" xfId="0" applyFont="1" applyBorder="1" applyAlignment="1">
      <alignment horizontal="left" vertical="center" wrapText="1"/>
    </xf>
    <xf numFmtId="9" fontId="33" fillId="0" borderId="35" xfId="1" applyFont="1" applyBorder="1" applyAlignment="1">
      <alignment horizontal="center" vertical="center" wrapText="1"/>
    </xf>
    <xf numFmtId="0" fontId="37" fillId="0" borderId="35" xfId="0" applyNumberFormat="1" applyFont="1" applyFill="1" applyBorder="1" applyAlignment="1">
      <alignment horizontal="center" vertical="center"/>
    </xf>
    <xf numFmtId="4" fontId="33" fillId="0" borderId="34" xfId="0" applyNumberFormat="1" applyFont="1" applyBorder="1" applyAlignment="1">
      <alignment horizontal="center" vertical="center" wrapText="1"/>
    </xf>
    <xf numFmtId="4" fontId="33" fillId="0" borderId="35" xfId="0" applyNumberFormat="1" applyFont="1" applyBorder="1" applyAlignment="1">
      <alignment horizontal="center" vertical="center" wrapText="1"/>
    </xf>
    <xf numFmtId="0" fontId="33" fillId="0" borderId="42" xfId="0" applyFont="1" applyFill="1" applyBorder="1" applyAlignment="1">
      <alignment horizontal="center" vertical="center"/>
    </xf>
    <xf numFmtId="0" fontId="33" fillId="0" borderId="35" xfId="0" applyFont="1" applyFill="1" applyBorder="1" applyAlignment="1">
      <alignment horizontal="center" vertical="center"/>
    </xf>
    <xf numFmtId="0" fontId="33" fillId="0" borderId="30" xfId="0" applyFont="1" applyBorder="1" applyAlignment="1">
      <alignment horizontal="center" vertical="center"/>
    </xf>
    <xf numFmtId="4" fontId="33" fillId="0" borderId="29" xfId="0" applyNumberFormat="1" applyFont="1" applyBorder="1" applyAlignment="1">
      <alignment horizontal="center" vertical="center"/>
    </xf>
    <xf numFmtId="4" fontId="33" fillId="0" borderId="30" xfId="0" applyNumberFormat="1" applyFont="1" applyBorder="1" applyAlignment="1">
      <alignment horizontal="center" vertical="center"/>
    </xf>
    <xf numFmtId="0" fontId="33" fillId="0" borderId="35" xfId="0" applyFont="1" applyBorder="1" applyAlignment="1">
      <alignment horizontal="center" vertical="center"/>
    </xf>
    <xf numFmtId="4" fontId="33" fillId="0" borderId="34" xfId="0" applyNumberFormat="1" applyFont="1" applyBorder="1" applyAlignment="1">
      <alignment horizontal="center" vertical="center"/>
    </xf>
    <xf numFmtId="4" fontId="33" fillId="0" borderId="35" xfId="0" applyNumberFormat="1" applyFont="1" applyBorder="1" applyAlignment="1">
      <alignment horizontal="center" vertical="center"/>
    </xf>
    <xf numFmtId="0" fontId="33" fillId="0" borderId="44" xfId="0" applyFont="1" applyFill="1" applyBorder="1" applyAlignment="1">
      <alignment vertical="center" wrapText="1"/>
    </xf>
    <xf numFmtId="0" fontId="33" fillId="0" borderId="45" xfId="0" applyFont="1" applyFill="1" applyBorder="1" applyAlignment="1">
      <alignment horizontal="center" vertical="center" wrapText="1"/>
    </xf>
    <xf numFmtId="0" fontId="33" fillId="0" borderId="45" xfId="0" applyFont="1" applyBorder="1" applyAlignment="1">
      <alignment horizontal="center" vertical="center" wrapText="1"/>
    </xf>
    <xf numFmtId="0" fontId="33" fillId="0" borderId="45" xfId="0" applyFont="1" applyBorder="1" applyAlignment="1">
      <alignment horizontal="left" vertical="center" wrapText="1"/>
    </xf>
    <xf numFmtId="9" fontId="33" fillId="0" borderId="45" xfId="1" applyFont="1" applyBorder="1" applyAlignment="1">
      <alignment horizontal="center" vertical="center" wrapText="1"/>
    </xf>
    <xf numFmtId="0" fontId="33" fillId="0" borderId="45" xfId="0" applyFont="1" applyBorder="1" applyAlignment="1">
      <alignment horizontal="center" vertical="center"/>
    </xf>
    <xf numFmtId="0" fontId="37" fillId="0" borderId="45" xfId="0" applyNumberFormat="1" applyFont="1" applyFill="1" applyBorder="1" applyAlignment="1">
      <alignment horizontal="center" vertical="center"/>
    </xf>
    <xf numFmtId="4" fontId="33" fillId="0" borderId="44" xfId="0" applyNumberFormat="1" applyFont="1" applyBorder="1" applyAlignment="1">
      <alignment horizontal="center" vertical="center"/>
    </xf>
    <xf numFmtId="4" fontId="33" fillId="0" borderId="45" xfId="0" applyNumberFormat="1" applyFont="1" applyBorder="1" applyAlignment="1">
      <alignment horizontal="center" vertical="center"/>
    </xf>
    <xf numFmtId="4" fontId="33" fillId="0" borderId="45" xfId="0" applyNumberFormat="1" applyFont="1" applyBorder="1" applyAlignment="1">
      <alignment horizontal="center" vertical="center" wrapText="1"/>
    </xf>
    <xf numFmtId="0" fontId="33" fillId="0" borderId="46" xfId="0" applyFont="1" applyFill="1" applyBorder="1" applyAlignment="1">
      <alignment horizontal="center" vertical="center"/>
    </xf>
    <xf numFmtId="0" fontId="33" fillId="0" borderId="45" xfId="0" applyFont="1" applyFill="1" applyBorder="1" applyAlignment="1">
      <alignment horizontal="center" vertical="center"/>
    </xf>
    <xf numFmtId="0" fontId="33" fillId="0" borderId="12" xfId="0" applyFont="1" applyBorder="1" applyAlignment="1">
      <alignment horizontal="center" vertical="center" wrapText="1"/>
    </xf>
    <xf numFmtId="4" fontId="33" fillId="0" borderId="32" xfId="0" applyNumberFormat="1" applyFont="1" applyBorder="1" applyAlignment="1">
      <alignment horizontal="center" vertical="center"/>
    </xf>
    <xf numFmtId="4" fontId="33" fillId="0" borderId="4" xfId="0" applyNumberFormat="1" applyFont="1" applyBorder="1" applyAlignment="1">
      <alignment horizontal="center" vertical="center"/>
    </xf>
    <xf numFmtId="173" fontId="33" fillId="0" borderId="30" xfId="1" applyNumberFormat="1" applyFont="1" applyBorder="1" applyAlignment="1">
      <alignment horizontal="center" vertical="center" wrapText="1"/>
    </xf>
    <xf numFmtId="173" fontId="33" fillId="0" borderId="35" xfId="1" applyNumberFormat="1" applyFont="1" applyBorder="1" applyAlignment="1">
      <alignment horizontal="center" vertical="center" wrapText="1"/>
    </xf>
    <xf numFmtId="0" fontId="33" fillId="0" borderId="47" xfId="0" applyFont="1" applyBorder="1" applyAlignment="1">
      <alignment vertical="center" wrapText="1"/>
    </xf>
    <xf numFmtId="0" fontId="33" fillId="0" borderId="26" xfId="0" applyFont="1" applyFill="1" applyBorder="1" applyAlignment="1">
      <alignment horizontal="center" vertical="center" wrapText="1"/>
    </xf>
    <xf numFmtId="0" fontId="33" fillId="0" borderId="26" xfId="0" applyFont="1" applyBorder="1" applyAlignment="1">
      <alignment horizontal="center" vertical="center" wrapText="1"/>
    </xf>
    <xf numFmtId="0" fontId="33" fillId="0" borderId="26" xfId="0" applyFont="1" applyBorder="1" applyAlignment="1">
      <alignment horizontal="left" vertical="center" wrapText="1"/>
    </xf>
    <xf numFmtId="9" fontId="33" fillId="0" borderId="26" xfId="1" applyFont="1" applyBorder="1" applyAlignment="1">
      <alignment horizontal="center" vertical="center" wrapText="1"/>
    </xf>
    <xf numFmtId="0" fontId="33" fillId="0" borderId="26" xfId="0" applyFont="1" applyBorder="1" applyAlignment="1">
      <alignment horizontal="center" vertical="center"/>
    </xf>
    <xf numFmtId="0" fontId="37" fillId="0" borderId="26" xfId="0" applyNumberFormat="1" applyFont="1" applyFill="1" applyBorder="1" applyAlignment="1">
      <alignment horizontal="center" vertical="center"/>
    </xf>
    <xf numFmtId="2" fontId="33" fillId="0" borderId="44" xfId="0" applyNumberFormat="1" applyFont="1" applyBorder="1" applyAlignment="1">
      <alignment horizontal="center" vertical="center"/>
    </xf>
    <xf numFmtId="2" fontId="33" fillId="0" borderId="45" xfId="0" applyNumberFormat="1" applyFont="1" applyBorder="1" applyAlignment="1">
      <alignment horizontal="center" vertical="center"/>
    </xf>
    <xf numFmtId="10" fontId="33" fillId="0" borderId="30" xfId="0" applyNumberFormat="1" applyFont="1" applyBorder="1" applyAlignment="1">
      <alignment horizontal="center" vertical="center" wrapText="1"/>
    </xf>
    <xf numFmtId="2" fontId="33" fillId="0" borderId="29" xfId="0" applyNumberFormat="1" applyFont="1" applyBorder="1" applyAlignment="1">
      <alignment horizontal="center" vertical="center"/>
    </xf>
    <xf numFmtId="2" fontId="33" fillId="0" borderId="30" xfId="0" applyNumberFormat="1" applyFont="1" applyBorder="1" applyAlignment="1">
      <alignment horizontal="center" vertical="center"/>
    </xf>
    <xf numFmtId="10" fontId="33" fillId="0" borderId="35" xfId="0" applyNumberFormat="1" applyFont="1" applyBorder="1" applyAlignment="1">
      <alignment horizontal="center" vertical="center" wrapText="1"/>
    </xf>
    <xf numFmtId="2" fontId="33" fillId="0" borderId="34" xfId="0" applyNumberFormat="1" applyFont="1" applyBorder="1" applyAlignment="1">
      <alignment horizontal="center" vertical="center"/>
    </xf>
    <xf numFmtId="2" fontId="33" fillId="0" borderId="35" xfId="0" applyNumberFormat="1" applyFont="1" applyBorder="1" applyAlignment="1">
      <alignment horizontal="center" vertical="center"/>
    </xf>
    <xf numFmtId="2" fontId="33" fillId="0" borderId="32" xfId="0" applyNumberFormat="1" applyFont="1" applyBorder="1" applyAlignment="1">
      <alignment horizontal="center" vertical="center"/>
    </xf>
    <xf numFmtId="2" fontId="33" fillId="0" borderId="4" xfId="0" applyNumberFormat="1" applyFont="1" applyBorder="1" applyAlignment="1">
      <alignment horizontal="center" vertical="center"/>
    </xf>
    <xf numFmtId="0" fontId="33" fillId="0" borderId="35" xfId="0" applyFont="1" applyFill="1" applyBorder="1" applyAlignment="1">
      <alignment horizontal="left" vertical="center" wrapText="1"/>
    </xf>
    <xf numFmtId="10" fontId="33" fillId="0" borderId="35" xfId="0" applyNumberFormat="1" applyFont="1" applyFill="1" applyBorder="1" applyAlignment="1">
      <alignment horizontal="center" vertical="center" wrapText="1"/>
    </xf>
    <xf numFmtId="4" fontId="33" fillId="0" borderId="29" xfId="0" applyNumberFormat="1" applyFont="1" applyFill="1" applyBorder="1" applyAlignment="1">
      <alignment horizontal="center" vertical="center"/>
    </xf>
    <xf numFmtId="4" fontId="33" fillId="0" borderId="30" xfId="0" applyNumberFormat="1" applyFont="1" applyFill="1" applyBorder="1" applyAlignment="1">
      <alignment horizontal="center" vertical="center"/>
    </xf>
    <xf numFmtId="4" fontId="33" fillId="0" borderId="34" xfId="0" applyNumberFormat="1" applyFont="1" applyFill="1" applyBorder="1" applyAlignment="1">
      <alignment horizontal="center" vertical="center"/>
    </xf>
    <xf numFmtId="4" fontId="33" fillId="0" borderId="35" xfId="0" applyNumberFormat="1" applyFont="1" applyFill="1" applyBorder="1" applyAlignment="1">
      <alignment horizontal="center" vertical="center"/>
    </xf>
    <xf numFmtId="0" fontId="33" fillId="0" borderId="30" xfId="0" applyFont="1" applyBorder="1" applyAlignment="1">
      <alignment horizontal="left"/>
    </xf>
    <xf numFmtId="10" fontId="33" fillId="0" borderId="30" xfId="0" applyNumberFormat="1" applyFont="1" applyBorder="1" applyAlignment="1">
      <alignment horizontal="center"/>
    </xf>
    <xf numFmtId="0" fontId="33" fillId="0" borderId="35" xfId="0" applyFont="1" applyBorder="1" applyAlignment="1">
      <alignment horizontal="left"/>
    </xf>
    <xf numFmtId="10" fontId="33" fillId="0" borderId="35" xfId="0" applyNumberFormat="1" applyFont="1" applyBorder="1" applyAlignment="1">
      <alignment horizontal="center"/>
    </xf>
    <xf numFmtId="4" fontId="33" fillId="0" borderId="2" xfId="0" applyNumberFormat="1" applyFont="1" applyBorder="1" applyAlignment="1">
      <alignment horizontal="center" vertical="center"/>
    </xf>
    <xf numFmtId="4" fontId="33" fillId="0" borderId="24" xfId="0" applyNumberFormat="1" applyFont="1" applyBorder="1" applyAlignment="1">
      <alignment horizontal="center" vertical="center"/>
    </xf>
    <xf numFmtId="4" fontId="33" fillId="0" borderId="24" xfId="0" applyNumberFormat="1" applyFont="1" applyBorder="1" applyAlignment="1">
      <alignment horizontal="center" vertical="center" wrapText="1"/>
    </xf>
    <xf numFmtId="0" fontId="33" fillId="0" borderId="22" xfId="0" applyFont="1" applyFill="1" applyBorder="1" applyAlignment="1">
      <alignment horizontal="center" vertical="center"/>
    </xf>
    <xf numFmtId="0" fontId="33" fillId="0" borderId="24" xfId="0" applyFont="1" applyFill="1" applyBorder="1" applyAlignment="1">
      <alignment horizontal="center" vertical="center"/>
    </xf>
    <xf numFmtId="4" fontId="33" fillId="0" borderId="7" xfId="0" applyNumberFormat="1" applyFont="1" applyBorder="1" applyAlignment="1">
      <alignment horizontal="center" vertical="center"/>
    </xf>
    <xf numFmtId="4" fontId="33" fillId="0" borderId="7" xfId="0" applyNumberFormat="1" applyFont="1" applyBorder="1" applyAlignment="1">
      <alignment horizontal="center" vertical="center" wrapText="1"/>
    </xf>
    <xf numFmtId="0" fontId="33" fillId="0" borderId="20" xfId="0" applyFont="1" applyFill="1" applyBorder="1" applyAlignment="1">
      <alignment horizontal="center" vertical="center"/>
    </xf>
    <xf numFmtId="0" fontId="33" fillId="0" borderId="7" xfId="0" applyFont="1" applyFill="1" applyBorder="1" applyAlignment="1">
      <alignment horizontal="center" vertical="center"/>
    </xf>
    <xf numFmtId="0" fontId="33" fillId="0" borderId="44" xfId="0" applyFont="1" applyBorder="1" applyAlignment="1">
      <alignment horizontal="center" vertical="center" wrapText="1"/>
    </xf>
    <xf numFmtId="0" fontId="33" fillId="0" borderId="45" xfId="0" applyFont="1" applyBorder="1" applyAlignment="1">
      <alignment vertical="center"/>
    </xf>
    <xf numFmtId="10" fontId="33" fillId="0" borderId="45" xfId="0" applyNumberFormat="1" applyFont="1" applyBorder="1" applyAlignment="1">
      <alignment horizontal="center"/>
    </xf>
    <xf numFmtId="0" fontId="33" fillId="10" borderId="12" xfId="0" applyFont="1" applyFill="1" applyBorder="1" applyAlignment="1">
      <alignment horizontal="center" vertical="center" wrapText="1"/>
    </xf>
    <xf numFmtId="10" fontId="33" fillId="0" borderId="45" xfId="0" applyNumberFormat="1" applyFont="1" applyBorder="1" applyAlignment="1">
      <alignment horizontal="center" vertical="center"/>
    </xf>
    <xf numFmtId="0" fontId="33" fillId="0" borderId="2" xfId="0" applyFont="1" applyBorder="1" applyAlignment="1">
      <alignment horizontal="center" vertical="center"/>
    </xf>
    <xf numFmtId="0" fontId="33" fillId="0" borderId="0" xfId="0" applyFont="1" applyBorder="1" applyAlignment="1">
      <alignment horizontal="center" vertical="center"/>
    </xf>
    <xf numFmtId="0" fontId="33" fillId="0" borderId="1" xfId="0" applyFont="1" applyBorder="1"/>
    <xf numFmtId="0" fontId="33" fillId="0" borderId="0" xfId="0" applyFont="1" applyAlignment="1">
      <alignment horizontal="center"/>
    </xf>
    <xf numFmtId="0" fontId="30" fillId="0" borderId="30"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35" xfId="0" applyFont="1" applyFill="1" applyBorder="1" applyAlignment="1">
      <alignment horizontal="center" vertical="center"/>
    </xf>
    <xf numFmtId="0" fontId="30" fillId="0" borderId="24" xfId="0" applyFont="1" applyFill="1" applyBorder="1" applyAlignment="1">
      <alignment horizontal="center" vertical="center"/>
    </xf>
    <xf numFmtId="0" fontId="19" fillId="0" borderId="35" xfId="0" applyFont="1" applyFill="1" applyBorder="1" applyAlignment="1">
      <alignment horizontal="center" vertical="center" wrapText="1"/>
    </xf>
    <xf numFmtId="170" fontId="19" fillId="0" borderId="27" xfId="0" applyNumberFormat="1" applyFont="1" applyFill="1" applyBorder="1" applyAlignment="1">
      <alignment horizontal="center" vertical="center" wrapText="1"/>
    </xf>
    <xf numFmtId="0" fontId="28" fillId="0" borderId="24" xfId="0" applyFont="1" applyFill="1" applyBorder="1" applyAlignment="1">
      <alignment horizontal="center" vertical="center" wrapText="1"/>
    </xf>
    <xf numFmtId="0" fontId="19" fillId="0" borderId="24" xfId="0" applyFont="1" applyFill="1" applyBorder="1" applyAlignment="1">
      <alignment horizontal="center" vertical="center" wrapText="1"/>
    </xf>
    <xf numFmtId="0" fontId="39" fillId="0" borderId="4" xfId="0" applyFont="1" applyFill="1" applyBorder="1" applyAlignment="1">
      <alignment horizontal="center" vertical="center"/>
    </xf>
    <xf numFmtId="0" fontId="39" fillId="0" borderId="30" xfId="0" applyFont="1" applyFill="1" applyBorder="1" applyAlignment="1">
      <alignment horizontal="center" vertical="center"/>
    </xf>
    <xf numFmtId="0" fontId="39" fillId="0" borderId="35" xfId="0" applyFont="1" applyFill="1" applyBorder="1" applyAlignment="1">
      <alignment horizontal="center" vertical="center"/>
    </xf>
    <xf numFmtId="0" fontId="41" fillId="12" borderId="50" xfId="85" applyFont="1" applyFill="1" applyBorder="1" applyAlignment="1">
      <alignment horizontal="center" vertical="center"/>
    </xf>
    <xf numFmtId="177" fontId="41" fillId="12" borderId="7" xfId="85" applyNumberFormat="1" applyFont="1" applyFill="1" applyBorder="1" applyAlignment="1">
      <alignment horizontal="center" vertical="center"/>
    </xf>
    <xf numFmtId="177" fontId="41" fillId="12" borderId="48" xfId="85" applyNumberFormat="1" applyFont="1" applyFill="1" applyBorder="1" applyAlignment="1">
      <alignment horizontal="center" vertical="center"/>
    </xf>
    <xf numFmtId="0" fontId="15" fillId="0" borderId="4" xfId="85" applyBorder="1" applyAlignment="1">
      <alignment vertical="center" wrapText="1"/>
    </xf>
    <xf numFmtId="175" fontId="15" fillId="0" borderId="4" xfId="85" applyNumberFormat="1" applyBorder="1" applyAlignment="1">
      <alignment vertical="center" wrapText="1"/>
    </xf>
    <xf numFmtId="177" fontId="15" fillId="0" borderId="4" xfId="85" applyNumberFormat="1" applyBorder="1" applyAlignment="1">
      <alignment horizontal="center" vertical="center" wrapText="1"/>
    </xf>
    <xf numFmtId="0" fontId="15" fillId="0" borderId="4" xfId="85" applyBorder="1" applyAlignment="1">
      <alignment horizontal="center" vertical="center" wrapText="1"/>
    </xf>
    <xf numFmtId="0" fontId="15" fillId="0" borderId="4" xfId="85" applyBorder="1" applyAlignment="1">
      <alignment vertical="center"/>
    </xf>
    <xf numFmtId="175" fontId="15" fillId="0" borderId="4" xfId="85" applyNumberFormat="1" applyFill="1" applyBorder="1" applyAlignment="1">
      <alignment vertical="center"/>
    </xf>
    <xf numFmtId="0" fontId="15" fillId="0" borderId="4" xfId="85" applyBorder="1" applyAlignment="1">
      <alignment horizontal="center" vertical="center"/>
    </xf>
    <xf numFmtId="175" fontId="15" fillId="0" borderId="4" xfId="85" applyNumberFormat="1" applyBorder="1" applyAlignment="1">
      <alignment vertical="center"/>
    </xf>
    <xf numFmtId="177" fontId="15" fillId="0" borderId="9" xfId="85" applyNumberFormat="1" applyBorder="1" applyAlignment="1">
      <alignment horizontal="center" vertical="center" wrapText="1"/>
    </xf>
    <xf numFmtId="0" fontId="15" fillId="11" borderId="0" xfId="85" applyFill="1" applyAlignment="1">
      <alignment horizontal="center" vertical="center" wrapText="1"/>
    </xf>
    <xf numFmtId="0" fontId="15" fillId="11" borderId="0" xfId="85" applyFill="1" applyAlignment="1">
      <alignment horizontal="center" vertical="center"/>
    </xf>
    <xf numFmtId="0" fontId="15" fillId="11" borderId="0" xfId="85" applyFill="1" applyAlignment="1">
      <alignment vertical="center" wrapText="1"/>
    </xf>
    <xf numFmtId="0" fontId="15" fillId="11" borderId="0" xfId="85" applyFill="1" applyAlignment="1">
      <alignment vertical="center"/>
    </xf>
    <xf numFmtId="0" fontId="15" fillId="11" borderId="0" xfId="85" applyFill="1" applyBorder="1" applyAlignment="1">
      <alignment vertical="center"/>
    </xf>
    <xf numFmtId="175" fontId="15" fillId="11" borderId="0" xfId="85" applyNumberFormat="1" applyFill="1" applyBorder="1" applyAlignment="1">
      <alignment vertical="center"/>
    </xf>
    <xf numFmtId="177" fontId="15" fillId="11" borderId="16" xfId="85" applyNumberFormat="1" applyFill="1" applyBorder="1" applyAlignment="1">
      <alignment horizontal="center" vertical="center"/>
    </xf>
    <xf numFmtId="0" fontId="15" fillId="11" borderId="15" xfId="85" applyFill="1" applyBorder="1" applyAlignment="1">
      <alignment horizontal="center" vertical="center"/>
    </xf>
    <xf numFmtId="0" fontId="15" fillId="11" borderId="0" xfId="85" applyFill="1" applyBorder="1" applyAlignment="1">
      <alignment horizontal="center" vertical="center"/>
    </xf>
    <xf numFmtId="177" fontId="15" fillId="11" borderId="0" xfId="85" applyNumberFormat="1" applyFill="1" applyBorder="1" applyAlignment="1">
      <alignment horizontal="center" vertical="center"/>
    </xf>
    <xf numFmtId="177" fontId="15" fillId="11" borderId="16" xfId="85" applyNumberFormat="1" applyFill="1" applyBorder="1" applyAlignment="1">
      <alignment vertical="center"/>
    </xf>
    <xf numFmtId="14" fontId="15" fillId="11" borderId="15" xfId="85" applyNumberFormat="1" applyFill="1" applyBorder="1" applyAlignment="1">
      <alignment vertical="center"/>
    </xf>
    <xf numFmtId="14" fontId="15" fillId="11" borderId="16" xfId="85" applyNumberFormat="1" applyFill="1" applyBorder="1" applyAlignment="1">
      <alignment vertical="center"/>
    </xf>
    <xf numFmtId="0" fontId="15" fillId="11" borderId="8" xfId="85" applyFill="1" applyBorder="1" applyAlignment="1">
      <alignment vertical="center"/>
    </xf>
    <xf numFmtId="175" fontId="15" fillId="11" borderId="8" xfId="85" applyNumberFormat="1" applyFill="1" applyBorder="1" applyAlignment="1">
      <alignment vertical="center"/>
    </xf>
    <xf numFmtId="177" fontId="15" fillId="11" borderId="19" xfId="85" applyNumberFormat="1" applyFill="1" applyBorder="1" applyAlignment="1">
      <alignment horizontal="center" vertical="center"/>
    </xf>
    <xf numFmtId="0" fontId="15" fillId="11" borderId="18" xfId="85" applyFill="1" applyBorder="1" applyAlignment="1">
      <alignment horizontal="center" vertical="center"/>
    </xf>
    <xf numFmtId="0" fontId="15" fillId="11" borderId="8" xfId="85" applyFill="1" applyBorder="1" applyAlignment="1">
      <alignment horizontal="center" vertical="center"/>
    </xf>
    <xf numFmtId="177" fontId="15" fillId="11" borderId="8" xfId="85" applyNumberFormat="1" applyFill="1" applyBorder="1" applyAlignment="1">
      <alignment horizontal="center" vertical="center"/>
    </xf>
    <xf numFmtId="177" fontId="15" fillId="11" borderId="19" xfId="85" applyNumberFormat="1" applyFill="1" applyBorder="1" applyAlignment="1">
      <alignment vertical="center"/>
    </xf>
    <xf numFmtId="14" fontId="15" fillId="11" borderId="18" xfId="85" applyNumberFormat="1" applyFill="1" applyBorder="1" applyAlignment="1">
      <alignment vertical="center"/>
    </xf>
    <xf numFmtId="14" fontId="15" fillId="11" borderId="19" xfId="85" applyNumberFormat="1" applyFill="1" applyBorder="1" applyAlignment="1">
      <alignment vertical="center"/>
    </xf>
    <xf numFmtId="175" fontId="15" fillId="11" borderId="0" xfId="85" applyNumberFormat="1" applyFill="1" applyAlignment="1">
      <alignment vertical="center"/>
    </xf>
    <xf numFmtId="177" fontId="15" fillId="11" borderId="0" xfId="85" applyNumberFormat="1" applyFill="1" applyAlignment="1">
      <alignment horizontal="center" vertical="center"/>
    </xf>
    <xf numFmtId="177" fontId="15" fillId="11" borderId="0" xfId="85" applyNumberFormat="1" applyFill="1" applyAlignment="1">
      <alignment vertical="center"/>
    </xf>
    <xf numFmtId="14" fontId="15" fillId="11" borderId="0" xfId="85" applyNumberFormat="1" applyFill="1" applyAlignment="1">
      <alignment vertical="center"/>
    </xf>
    <xf numFmtId="0" fontId="20" fillId="11" borderId="14" xfId="86" applyFont="1" applyFill="1" applyBorder="1" applyAlignment="1">
      <alignment horizontal="center" vertical="center"/>
    </xf>
    <xf numFmtId="0" fontId="15" fillId="0" borderId="4" xfId="85" applyBorder="1" applyAlignment="1">
      <alignment horizontal="justify" vertical="center" wrapText="1"/>
    </xf>
    <xf numFmtId="0" fontId="15" fillId="11" borderId="15" xfId="85" applyFill="1" applyBorder="1" applyAlignment="1">
      <alignment horizontal="justify" vertical="center" wrapText="1"/>
    </xf>
    <xf numFmtId="0" fontId="15" fillId="11" borderId="18" xfId="85" applyFill="1" applyBorder="1" applyAlignment="1">
      <alignment horizontal="justify" vertical="center" wrapText="1"/>
    </xf>
    <xf numFmtId="0" fontId="15" fillId="11" borderId="0" xfId="85" applyFill="1" applyAlignment="1">
      <alignment horizontal="justify" vertical="center" wrapText="1"/>
    </xf>
    <xf numFmtId="0" fontId="20" fillId="11" borderId="13" xfId="86" applyFont="1" applyFill="1" applyBorder="1" applyAlignment="1">
      <alignment horizontal="justify" vertical="center"/>
    </xf>
    <xf numFmtId="0" fontId="19" fillId="11" borderId="37" xfId="85" applyFont="1" applyFill="1" applyBorder="1" applyAlignment="1">
      <alignment horizontal="center" vertical="center"/>
    </xf>
    <xf numFmtId="172" fontId="19" fillId="11" borderId="38" xfId="85" applyNumberFormat="1" applyFont="1" applyFill="1" applyBorder="1" applyAlignment="1">
      <alignment vertical="center"/>
    </xf>
    <xf numFmtId="0" fontId="19" fillId="11" borderId="32" xfId="85" applyFont="1" applyFill="1" applyBorder="1" applyAlignment="1">
      <alignment horizontal="center" vertical="center"/>
    </xf>
    <xf numFmtId="172" fontId="19" fillId="11" borderId="33" xfId="85" applyNumberFormat="1" applyFont="1" applyFill="1" applyBorder="1" applyAlignment="1">
      <alignment vertical="center"/>
    </xf>
    <xf numFmtId="0" fontId="20" fillId="5" borderId="32" xfId="86" applyFont="1" applyFill="1" applyBorder="1" applyAlignment="1">
      <alignment horizontal="center" vertical="center"/>
    </xf>
    <xf numFmtId="0" fontId="20" fillId="5" borderId="33" xfId="86" applyFont="1" applyFill="1" applyBorder="1" applyAlignment="1">
      <alignment horizontal="center" vertical="center"/>
    </xf>
    <xf numFmtId="9" fontId="15" fillId="0" borderId="32" xfId="1" applyFont="1" applyBorder="1" applyAlignment="1">
      <alignment horizontal="center" vertical="center"/>
    </xf>
    <xf numFmtId="9" fontId="15" fillId="0" borderId="32" xfId="1" applyFont="1" applyBorder="1" applyAlignment="1">
      <alignment horizontal="center" vertical="center" wrapText="1"/>
    </xf>
    <xf numFmtId="0" fontId="41" fillId="12" borderId="50" xfId="85" applyFont="1" applyFill="1" applyBorder="1" applyAlignment="1">
      <alignment horizontal="center" vertical="center" wrapText="1"/>
    </xf>
    <xf numFmtId="0" fontId="41" fillId="12" borderId="7" xfId="85" applyFont="1" applyFill="1" applyBorder="1" applyAlignment="1">
      <alignment horizontal="center" vertical="center" wrapText="1"/>
    </xf>
    <xf numFmtId="10" fontId="15" fillId="0" borderId="4" xfId="1" applyNumberFormat="1" applyFont="1" applyBorder="1" applyAlignment="1">
      <alignment horizontal="center" vertical="center" wrapText="1"/>
    </xf>
    <xf numFmtId="10" fontId="15" fillId="0" borderId="4" xfId="1" applyNumberFormat="1" applyFont="1" applyBorder="1" applyAlignment="1">
      <alignment horizontal="center" vertical="center"/>
    </xf>
    <xf numFmtId="177" fontId="15" fillId="0" borderId="33" xfId="85" applyNumberFormat="1" applyBorder="1" applyAlignment="1">
      <alignment horizontal="center" vertical="center" wrapText="1"/>
    </xf>
    <xf numFmtId="10" fontId="15" fillId="0" borderId="32" xfId="1" applyNumberFormat="1" applyFont="1" applyBorder="1" applyAlignment="1">
      <alignment horizontal="center" vertical="center" wrapText="1"/>
    </xf>
    <xf numFmtId="14" fontId="15" fillId="0" borderId="32" xfId="85" applyNumberFormat="1" applyBorder="1" applyAlignment="1">
      <alignment horizontal="center" vertical="center" wrapText="1"/>
    </xf>
    <xf numFmtId="14" fontId="15" fillId="0" borderId="33" xfId="85" applyNumberFormat="1" applyBorder="1" applyAlignment="1">
      <alignment horizontal="center" vertical="center" wrapText="1"/>
    </xf>
    <xf numFmtId="14" fontId="15" fillId="0" borderId="32" xfId="85" applyNumberFormat="1" applyBorder="1" applyAlignment="1">
      <alignment horizontal="center" vertical="center"/>
    </xf>
    <xf numFmtId="14" fontId="15" fillId="0" borderId="33" xfId="85" applyNumberFormat="1" applyBorder="1" applyAlignment="1">
      <alignment horizontal="center" vertical="center"/>
    </xf>
    <xf numFmtId="14" fontId="14" fillId="0" borderId="32" xfId="85" applyNumberFormat="1" applyFont="1" applyBorder="1" applyAlignment="1">
      <alignment horizontal="center" vertical="center"/>
    </xf>
    <xf numFmtId="0" fontId="19" fillId="11" borderId="0" xfId="0" applyFont="1" applyFill="1" applyAlignment="1">
      <alignment vertical="center"/>
    </xf>
    <xf numFmtId="0" fontId="19" fillId="11" borderId="0" xfId="0" applyFont="1" applyFill="1"/>
    <xf numFmtId="0" fontId="0" fillId="11" borderId="0" xfId="0" applyFill="1"/>
    <xf numFmtId="0" fontId="0" fillId="11" borderId="0" xfId="0" applyFont="1" applyFill="1"/>
    <xf numFmtId="0" fontId="19" fillId="11" borderId="0" xfId="0" applyFont="1" applyFill="1" applyAlignment="1">
      <alignment wrapText="1"/>
    </xf>
    <xf numFmtId="0" fontId="0" fillId="11" borderId="0" xfId="0" applyFill="1" applyAlignment="1">
      <alignment wrapText="1"/>
    </xf>
    <xf numFmtId="0" fontId="33" fillId="11" borderId="0" xfId="0" applyFont="1" applyFill="1"/>
    <xf numFmtId="41" fontId="33" fillId="11" borderId="0" xfId="0" applyNumberFormat="1" applyFont="1" applyFill="1" applyAlignment="1">
      <alignment horizontal="right"/>
    </xf>
    <xf numFmtId="41" fontId="33" fillId="11" borderId="0" xfId="0" applyNumberFormat="1" applyFont="1" applyFill="1" applyAlignment="1">
      <alignment horizontal="center"/>
    </xf>
    <xf numFmtId="0" fontId="38" fillId="0" borderId="0" xfId="87"/>
    <xf numFmtId="0" fontId="38" fillId="0" borderId="0" xfId="87" applyAlignment="1">
      <alignment horizontal="center" vertical="center" wrapText="1"/>
    </xf>
    <xf numFmtId="168" fontId="27" fillId="11" borderId="2" xfId="2" applyNumberFormat="1" applyFont="1" applyFill="1" applyBorder="1" applyAlignment="1">
      <alignment horizontal="center" vertical="center" wrapText="1"/>
    </xf>
    <xf numFmtId="168" fontId="27" fillId="11" borderId="0" xfId="2" applyNumberFormat="1" applyFont="1" applyFill="1" applyBorder="1" applyAlignment="1">
      <alignment horizontal="center" vertical="center" wrapText="1"/>
    </xf>
    <xf numFmtId="0" fontId="19" fillId="11" borderId="0" xfId="0" applyFont="1" applyFill="1" applyBorder="1" applyAlignment="1">
      <alignment vertical="center"/>
    </xf>
    <xf numFmtId="0" fontId="0" fillId="11" borderId="0" xfId="0" applyFill="1" applyBorder="1" applyAlignment="1">
      <alignment vertical="center"/>
    </xf>
    <xf numFmtId="0" fontId="0" fillId="11" borderId="2" xfId="0" applyFill="1" applyBorder="1" applyAlignment="1">
      <alignment vertical="center"/>
    </xf>
    <xf numFmtId="1" fontId="19" fillId="0" borderId="4"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0" fontId="13" fillId="0" borderId="4" xfId="85" applyFont="1" applyBorder="1" applyAlignment="1">
      <alignment vertical="center"/>
    </xf>
    <xf numFmtId="164" fontId="19" fillId="11" borderId="0" xfId="88" applyFont="1" applyFill="1" applyBorder="1" applyAlignment="1">
      <alignment vertical="center"/>
    </xf>
    <xf numFmtId="164" fontId="27" fillId="11" borderId="0" xfId="88" applyFont="1" applyFill="1" applyBorder="1" applyAlignment="1">
      <alignment horizontal="center" vertical="center" wrapText="1"/>
    </xf>
    <xf numFmtId="164" fontId="0" fillId="11" borderId="0" xfId="88" applyFont="1" applyFill="1" applyBorder="1" applyAlignment="1">
      <alignment vertical="center"/>
    </xf>
    <xf numFmtId="0" fontId="19" fillId="0" borderId="4" xfId="0" applyFont="1" applyFill="1" applyBorder="1" applyAlignment="1">
      <alignment horizontal="justify" vertical="center" wrapText="1"/>
    </xf>
    <xf numFmtId="0" fontId="19" fillId="0" borderId="30" xfId="0" applyFont="1" applyFill="1" applyBorder="1" applyAlignment="1">
      <alignment horizontal="justify" vertical="center" wrapText="1"/>
    </xf>
    <xf numFmtId="0" fontId="19" fillId="0" borderId="35" xfId="0" applyFont="1" applyFill="1" applyBorder="1" applyAlignment="1">
      <alignment horizontal="justify" vertical="center" wrapText="1"/>
    </xf>
    <xf numFmtId="0" fontId="19" fillId="0" borderId="24" xfId="0" applyFont="1" applyFill="1" applyBorder="1" applyAlignment="1">
      <alignment horizontal="justify" vertical="center" wrapText="1"/>
    </xf>
    <xf numFmtId="0" fontId="29" fillId="0" borderId="33" xfId="0" applyFont="1" applyFill="1" applyBorder="1" applyAlignment="1">
      <alignment horizontal="justify" vertical="center" wrapText="1"/>
    </xf>
    <xf numFmtId="0" fontId="19" fillId="0" borderId="36" xfId="0" applyFont="1" applyFill="1" applyBorder="1" applyAlignment="1">
      <alignment horizontal="justify" vertical="center" wrapText="1"/>
    </xf>
    <xf numFmtId="0" fontId="19" fillId="11" borderId="0" xfId="0" applyFont="1" applyFill="1" applyBorder="1" applyAlignment="1">
      <alignment horizontal="center" vertical="center" wrapText="1"/>
    </xf>
    <xf numFmtId="0" fontId="0" fillId="11" borderId="0" xfId="0" applyFill="1" applyBorder="1" applyAlignment="1">
      <alignment horizontal="center" vertical="center" wrapText="1"/>
    </xf>
    <xf numFmtId="0" fontId="0" fillId="11" borderId="2" xfId="0" applyFill="1" applyBorder="1" applyAlignment="1">
      <alignment horizontal="center" vertical="center" wrapText="1"/>
    </xf>
    <xf numFmtId="10" fontId="19" fillId="11" borderId="0" xfId="1" applyNumberFormat="1" applyFont="1" applyFill="1" applyBorder="1" applyAlignment="1">
      <alignment vertical="center"/>
    </xf>
    <xf numFmtId="0" fontId="33" fillId="0" borderId="1" xfId="0" applyFont="1" applyBorder="1" applyAlignment="1">
      <alignment horizontal="center" vertical="center" wrapText="1"/>
    </xf>
    <xf numFmtId="0" fontId="33" fillId="0" borderId="1" xfId="0" applyFont="1" applyBorder="1" applyAlignment="1">
      <alignment horizontal="left" vertical="center" wrapText="1"/>
    </xf>
    <xf numFmtId="9" fontId="33" fillId="0" borderId="1" xfId="1" applyFont="1" applyBorder="1" applyAlignment="1">
      <alignment horizontal="center" vertical="center" wrapText="1"/>
    </xf>
    <xf numFmtId="0" fontId="37" fillId="0" borderId="1" xfId="0" applyNumberFormat="1" applyFont="1" applyFill="1" applyBorder="1" applyAlignment="1">
      <alignment horizontal="center" vertical="center"/>
    </xf>
    <xf numFmtId="4" fontId="33" fillId="0" borderId="49" xfId="0" applyNumberFormat="1" applyFont="1" applyBorder="1" applyAlignment="1">
      <alignment horizontal="center" vertical="center" wrapText="1"/>
    </xf>
    <xf numFmtId="4" fontId="33" fillId="0" borderId="1" xfId="0" applyNumberFormat="1" applyFont="1" applyBorder="1" applyAlignment="1">
      <alignment horizontal="center" vertical="center" wrapText="1"/>
    </xf>
    <xf numFmtId="0" fontId="33" fillId="0" borderId="2" xfId="0" applyFont="1" applyFill="1" applyBorder="1" applyAlignment="1">
      <alignment horizontal="center" vertical="center"/>
    </xf>
    <xf numFmtId="0" fontId="33" fillId="0" borderId="1" xfId="0" applyFont="1" applyFill="1" applyBorder="1" applyAlignment="1">
      <alignment horizontal="center" vertical="center"/>
    </xf>
    <xf numFmtId="0" fontId="52" fillId="0" borderId="4" xfId="0" applyNumberFormat="1" applyFont="1" applyFill="1" applyBorder="1" applyAlignment="1">
      <alignment horizontal="center" vertical="center"/>
    </xf>
    <xf numFmtId="0" fontId="52" fillId="0" borderId="35" xfId="0" applyNumberFormat="1" applyFont="1" applyFill="1" applyBorder="1" applyAlignment="1">
      <alignment horizontal="center" vertical="center"/>
    </xf>
    <xf numFmtId="0" fontId="33" fillId="11" borderId="0" xfId="0" applyFont="1" applyFill="1" applyAlignment="1">
      <alignment wrapText="1"/>
    </xf>
    <xf numFmtId="164" fontId="53" fillId="11" borderId="0" xfId="88" applyFont="1" applyFill="1" applyAlignment="1">
      <alignment horizontal="center" vertical="center" wrapText="1"/>
    </xf>
    <xf numFmtId="4" fontId="19" fillId="11" borderId="0" xfId="0" applyNumberFormat="1" applyFont="1" applyFill="1" applyBorder="1" applyAlignment="1">
      <alignment vertical="center"/>
    </xf>
    <xf numFmtId="0" fontId="52" fillId="0" borderId="30" xfId="0" applyNumberFormat="1" applyFont="1" applyFill="1" applyBorder="1" applyAlignment="1">
      <alignment horizontal="center" vertical="center"/>
    </xf>
    <xf numFmtId="0" fontId="52" fillId="0" borderId="1" xfId="0" applyNumberFormat="1" applyFont="1" applyFill="1" applyBorder="1" applyAlignment="1">
      <alignment horizontal="center" vertical="center"/>
    </xf>
    <xf numFmtId="0" fontId="51" fillId="11" borderId="53" xfId="0" applyFont="1" applyFill="1" applyBorder="1" applyAlignment="1">
      <alignment horizontal="justify" vertical="center" wrapText="1"/>
    </xf>
    <xf numFmtId="0" fontId="51" fillId="11" borderId="33" xfId="0" applyFont="1" applyFill="1" applyBorder="1" applyAlignment="1">
      <alignment horizontal="justify" vertical="center" wrapText="1"/>
    </xf>
    <xf numFmtId="41" fontId="33" fillId="11" borderId="0" xfId="0" applyNumberFormat="1" applyFont="1" applyFill="1" applyAlignment="1">
      <alignment horizontal="left"/>
    </xf>
    <xf numFmtId="168" fontId="29" fillId="0" borderId="4" xfId="0" applyNumberFormat="1" applyFont="1" applyFill="1" applyBorder="1" applyAlignment="1">
      <alignment horizontal="center" vertical="center" wrapText="1"/>
    </xf>
    <xf numFmtId="0" fontId="37" fillId="11" borderId="30" xfId="0" applyNumberFormat="1" applyFont="1" applyFill="1" applyBorder="1" applyAlignment="1">
      <alignment horizontal="center" vertical="center"/>
    </xf>
    <xf numFmtId="0" fontId="33" fillId="11" borderId="0" xfId="0" applyFont="1" applyFill="1" applyAlignment="1">
      <alignment horizontal="center"/>
    </xf>
    <xf numFmtId="9" fontId="33" fillId="11" borderId="0" xfId="0" applyNumberFormat="1" applyFont="1" applyFill="1" applyAlignment="1">
      <alignment horizontal="center" vertical="center"/>
    </xf>
    <xf numFmtId="0" fontId="33" fillId="11" borderId="0" xfId="0" applyFont="1" applyFill="1" applyBorder="1" applyAlignment="1">
      <alignment horizontal="center" vertical="center"/>
    </xf>
    <xf numFmtId="0" fontId="15" fillId="11" borderId="32" xfId="85" applyFill="1" applyBorder="1" applyAlignment="1">
      <alignment horizontal="justify" vertical="center" wrapText="1"/>
    </xf>
    <xf numFmtId="175" fontId="15" fillId="11" borderId="4" xfId="85" applyNumberFormat="1" applyFill="1" applyBorder="1" applyAlignment="1">
      <alignment vertical="center"/>
    </xf>
    <xf numFmtId="0" fontId="15" fillId="11" borderId="4" xfId="85" applyFill="1" applyBorder="1" applyAlignment="1">
      <alignment horizontal="center" vertical="center"/>
    </xf>
    <xf numFmtId="177" fontId="15" fillId="11" borderId="33" xfId="85" applyNumberFormat="1" applyFill="1" applyBorder="1" applyAlignment="1">
      <alignment horizontal="center" vertical="center"/>
    </xf>
    <xf numFmtId="177" fontId="15" fillId="11" borderId="4" xfId="85" applyNumberFormat="1" applyFill="1" applyBorder="1" applyAlignment="1">
      <alignment horizontal="center" vertical="center"/>
    </xf>
    <xf numFmtId="177" fontId="15" fillId="11" borderId="33" xfId="85" applyNumberFormat="1" applyFill="1" applyBorder="1" applyAlignment="1">
      <alignment vertical="center"/>
    </xf>
    <xf numFmtId="10" fontId="15" fillId="11" borderId="4" xfId="1" applyNumberFormat="1" applyFont="1" applyFill="1" applyBorder="1" applyAlignment="1">
      <alignment horizontal="center" vertical="center"/>
    </xf>
    <xf numFmtId="9" fontId="15" fillId="11" borderId="32" xfId="1" applyFont="1" applyFill="1" applyBorder="1" applyAlignment="1">
      <alignment horizontal="center" vertical="center"/>
    </xf>
    <xf numFmtId="9" fontId="15" fillId="11" borderId="32" xfId="1" applyNumberFormat="1" applyFont="1" applyFill="1" applyBorder="1" applyAlignment="1">
      <alignment horizontal="center" vertical="center"/>
    </xf>
    <xf numFmtId="14" fontId="15" fillId="11" borderId="32" xfId="85" applyNumberFormat="1" applyFill="1" applyBorder="1" applyAlignment="1">
      <alignment vertical="center"/>
    </xf>
    <xf numFmtId="14" fontId="15" fillId="11" borderId="33" xfId="85" applyNumberFormat="1" applyFill="1" applyBorder="1" applyAlignment="1">
      <alignment vertical="center"/>
    </xf>
    <xf numFmtId="168" fontId="29" fillId="0" borderId="30" xfId="0" applyNumberFormat="1" applyFont="1" applyFill="1" applyBorder="1" applyAlignment="1">
      <alignment horizontal="center" vertical="center" wrapText="1"/>
    </xf>
    <xf numFmtId="168" fontId="29" fillId="0" borderId="35" xfId="0" applyNumberFormat="1" applyFont="1" applyFill="1" applyBorder="1" applyAlignment="1">
      <alignment horizontal="center" vertical="center" wrapText="1"/>
    </xf>
    <xf numFmtId="0" fontId="12" fillId="11" borderId="0" xfId="89" applyFill="1"/>
    <xf numFmtId="0" fontId="42" fillId="11" borderId="4" xfId="89" applyFont="1" applyFill="1" applyBorder="1" applyAlignment="1">
      <alignment horizontal="center" vertical="center"/>
    </xf>
    <xf numFmtId="0" fontId="54" fillId="0" borderId="4" xfId="0" applyFont="1" applyFill="1" applyBorder="1" applyAlignment="1">
      <alignment horizontal="center" vertical="center" wrapText="1"/>
    </xf>
    <xf numFmtId="14" fontId="15" fillId="0" borderId="41" xfId="85" applyNumberFormat="1" applyBorder="1" applyAlignment="1">
      <alignment horizontal="center" vertical="center" wrapText="1"/>
    </xf>
    <xf numFmtId="14" fontId="15" fillId="0" borderId="41" xfId="85" applyNumberFormat="1" applyBorder="1" applyAlignment="1">
      <alignment horizontal="center" vertical="center"/>
    </xf>
    <xf numFmtId="14" fontId="15" fillId="11" borderId="41" xfId="85" applyNumberFormat="1" applyFill="1" applyBorder="1" applyAlignment="1">
      <alignment vertical="center"/>
    </xf>
    <xf numFmtId="9" fontId="15" fillId="11" borderId="32" xfId="85" applyNumberFormat="1" applyFill="1" applyBorder="1" applyAlignment="1">
      <alignment horizontal="center" vertical="center"/>
    </xf>
    <xf numFmtId="9" fontId="15" fillId="11" borderId="4" xfId="1" applyFont="1" applyFill="1" applyBorder="1" applyAlignment="1">
      <alignment horizontal="center" vertical="center"/>
    </xf>
    <xf numFmtId="177" fontId="15" fillId="11" borderId="4" xfId="85" applyNumberFormat="1" applyFill="1" applyBorder="1" applyAlignment="1">
      <alignment horizontal="right" vertical="center"/>
    </xf>
    <xf numFmtId="177" fontId="15" fillId="11" borderId="33" xfId="85" applyNumberFormat="1" applyFill="1" applyBorder="1" applyAlignment="1">
      <alignment horizontal="right" vertical="center"/>
    </xf>
    <xf numFmtId="0" fontId="28" fillId="0" borderId="27" xfId="0" applyFont="1" applyFill="1" applyBorder="1" applyAlignment="1">
      <alignment horizontal="center" vertical="center" wrapText="1"/>
    </xf>
    <xf numFmtId="0" fontId="54" fillId="0" borderId="27" xfId="0" applyFont="1" applyFill="1" applyBorder="1" applyAlignment="1">
      <alignment horizontal="center" vertical="center" wrapText="1"/>
    </xf>
    <xf numFmtId="0" fontId="54" fillId="0" borderId="35" xfId="0" applyFont="1" applyFill="1" applyBorder="1" applyAlignment="1">
      <alignment horizontal="center" vertical="center" wrapText="1"/>
    </xf>
    <xf numFmtId="1" fontId="19" fillId="0" borderId="58" xfId="0" applyNumberFormat="1" applyFont="1" applyFill="1" applyBorder="1" applyAlignment="1">
      <alignment horizontal="center" vertical="center" wrapText="1"/>
    </xf>
    <xf numFmtId="1" fontId="19" fillId="0" borderId="53" xfId="0" applyNumberFormat="1" applyFont="1" applyFill="1" applyBorder="1" applyAlignment="1">
      <alignment horizontal="center" vertical="center" wrapText="1"/>
    </xf>
    <xf numFmtId="1" fontId="19" fillId="0" borderId="33" xfId="0" applyNumberFormat="1" applyFont="1" applyFill="1" applyBorder="1" applyAlignment="1">
      <alignment horizontal="center" vertical="center" wrapText="1"/>
    </xf>
    <xf numFmtId="0" fontId="19" fillId="0" borderId="66" xfId="0" applyFont="1" applyFill="1" applyBorder="1" applyAlignment="1">
      <alignment horizontal="center" vertical="center" wrapText="1"/>
    </xf>
    <xf numFmtId="0" fontId="19" fillId="0" borderId="6" xfId="0" applyFont="1" applyFill="1" applyBorder="1" applyAlignment="1">
      <alignment horizontal="center" vertical="center" wrapText="1"/>
    </xf>
    <xf numFmtId="4" fontId="19" fillId="0" borderId="67" xfId="0" applyNumberFormat="1" applyFont="1" applyFill="1" applyBorder="1" applyAlignment="1">
      <alignment horizontal="center" vertical="center" wrapText="1"/>
    </xf>
    <xf numFmtId="4" fontId="19" fillId="0" borderId="6" xfId="0" applyNumberFormat="1" applyFont="1" applyFill="1" applyBorder="1" applyAlignment="1">
      <alignment horizontal="center" vertical="center" wrapText="1"/>
    </xf>
    <xf numFmtId="4" fontId="19" fillId="0" borderId="6" xfId="0" applyNumberFormat="1" applyFont="1" applyFill="1" applyBorder="1" applyAlignment="1">
      <alignment horizontal="center" vertical="center"/>
    </xf>
    <xf numFmtId="4" fontId="19" fillId="0" borderId="66" xfId="0" applyNumberFormat="1" applyFont="1" applyFill="1" applyBorder="1" applyAlignment="1">
      <alignment horizontal="center" vertical="center" wrapText="1"/>
    </xf>
    <xf numFmtId="1" fontId="19" fillId="0" borderId="36" xfId="0" applyNumberFormat="1" applyFont="1" applyFill="1" applyBorder="1" applyAlignment="1">
      <alignment horizontal="center" vertical="center" wrapText="1"/>
    </xf>
    <xf numFmtId="1" fontId="19" fillId="0" borderId="3" xfId="0" applyNumberFormat="1" applyFont="1" applyFill="1" applyBorder="1" applyAlignment="1">
      <alignment horizontal="center" vertical="center" wrapText="1"/>
    </xf>
    <xf numFmtId="4" fontId="51" fillId="11" borderId="40" xfId="0" applyNumberFormat="1" applyFont="1" applyFill="1" applyBorder="1" applyAlignment="1">
      <alignment horizontal="justify" vertical="center" wrapText="1"/>
    </xf>
    <xf numFmtId="0" fontId="19" fillId="0" borderId="41" xfId="0" applyFont="1" applyFill="1" applyBorder="1" applyAlignment="1">
      <alignment horizontal="justify" vertical="center" wrapText="1"/>
    </xf>
    <xf numFmtId="170" fontId="29" fillId="0" borderId="41" xfId="0" applyNumberFormat="1" applyFont="1" applyFill="1" applyBorder="1" applyAlignment="1">
      <alignment horizontal="justify" vertical="center" wrapText="1"/>
    </xf>
    <xf numFmtId="0" fontId="29" fillId="0" borderId="43" xfId="0" applyFont="1" applyFill="1" applyBorder="1" applyAlignment="1">
      <alignment horizontal="justify" vertical="center" wrapText="1"/>
    </xf>
    <xf numFmtId="4" fontId="19" fillId="0" borderId="54" xfId="0" applyNumberFormat="1" applyFont="1" applyFill="1" applyBorder="1" applyAlignment="1">
      <alignment horizontal="justify" vertical="center" wrapText="1"/>
    </xf>
    <xf numFmtId="0" fontId="51" fillId="11" borderId="40" xfId="0" applyFont="1" applyFill="1" applyBorder="1" applyAlignment="1">
      <alignment horizontal="justify" vertical="center" wrapText="1"/>
    </xf>
    <xf numFmtId="0" fontId="51" fillId="11" borderId="41" xfId="0" applyFont="1" applyFill="1" applyBorder="1" applyAlignment="1">
      <alignment horizontal="justify" vertical="center" wrapText="1"/>
    </xf>
    <xf numFmtId="0" fontId="19" fillId="0" borderId="40" xfId="0" applyFont="1" applyFill="1" applyBorder="1" applyAlignment="1">
      <alignment horizontal="justify" vertical="center" wrapText="1"/>
    </xf>
    <xf numFmtId="0" fontId="0" fillId="0" borderId="41" xfId="0" applyFill="1" applyBorder="1" applyAlignment="1">
      <alignment horizontal="justify" vertical="center" wrapText="1"/>
    </xf>
    <xf numFmtId="0" fontId="19" fillId="0" borderId="43" xfId="0" applyFont="1" applyFill="1" applyBorder="1" applyAlignment="1">
      <alignment horizontal="justify" vertical="center" wrapText="1"/>
    </xf>
    <xf numFmtId="168" fontId="31" fillId="19" borderId="21" xfId="2" applyNumberFormat="1" applyFont="1" applyFill="1" applyBorder="1" applyAlignment="1">
      <alignment horizontal="center" vertical="center" wrapText="1"/>
    </xf>
    <xf numFmtId="168" fontId="31" fillId="19" borderId="7" xfId="2" applyNumberFormat="1" applyFont="1" applyFill="1" applyBorder="1" applyAlignment="1">
      <alignment horizontal="center" vertical="center" wrapText="1"/>
    </xf>
    <xf numFmtId="0" fontId="39" fillId="11" borderId="0" xfId="0" applyFont="1" applyFill="1"/>
    <xf numFmtId="0" fontId="19" fillId="11" borderId="0" xfId="0" applyFont="1" applyFill="1" applyAlignment="1">
      <alignment horizontal="center"/>
    </xf>
    <xf numFmtId="0" fontId="28" fillId="0" borderId="1" xfId="0" applyFont="1" applyFill="1" applyBorder="1" applyAlignment="1">
      <alignment horizontal="center" vertical="center" wrapText="1"/>
    </xf>
    <xf numFmtId="168" fontId="19" fillId="0" borderId="24" xfId="0" applyNumberFormat="1" applyFont="1" applyFill="1" applyBorder="1" applyAlignment="1">
      <alignment horizontal="center" vertical="center" wrapText="1"/>
    </xf>
    <xf numFmtId="4" fontId="19" fillId="0" borderId="24" xfId="0" applyNumberFormat="1" applyFont="1" applyFill="1" applyBorder="1" applyAlignment="1">
      <alignment horizontal="center" vertical="center" wrapText="1"/>
    </xf>
    <xf numFmtId="168" fontId="19" fillId="0" borderId="35" xfId="0" applyNumberFormat="1" applyFont="1" applyFill="1" applyBorder="1" applyAlignment="1">
      <alignment horizontal="center" vertical="center" wrapText="1"/>
    </xf>
    <xf numFmtId="0" fontId="19" fillId="0" borderId="7" xfId="0" applyFont="1" applyFill="1" applyBorder="1" applyAlignment="1">
      <alignment horizontal="center" vertical="center" wrapText="1"/>
    </xf>
    <xf numFmtId="177" fontId="15" fillId="11" borderId="0" xfId="85" applyNumberFormat="1" applyFill="1" applyBorder="1" applyAlignment="1">
      <alignment vertical="center"/>
    </xf>
    <xf numFmtId="14" fontId="15" fillId="11" borderId="0" xfId="85" applyNumberFormat="1" applyFill="1" applyBorder="1" applyAlignment="1">
      <alignment vertical="center"/>
    </xf>
    <xf numFmtId="14" fontId="19" fillId="11" borderId="0" xfId="12" applyNumberFormat="1" applyFont="1" applyFill="1" applyBorder="1" applyAlignment="1">
      <alignment horizontal="center" vertical="center"/>
    </xf>
    <xf numFmtId="14" fontId="19" fillId="11" borderId="0" xfId="0" applyNumberFormat="1" applyFont="1" applyFill="1" applyBorder="1" applyAlignment="1">
      <alignment horizontal="center" vertical="center"/>
    </xf>
    <xf numFmtId="0" fontId="19" fillId="11" borderId="0" xfId="0" applyNumberFormat="1" applyFont="1" applyFill="1" applyBorder="1" applyAlignment="1">
      <alignment horizontal="center" vertical="center"/>
    </xf>
    <xf numFmtId="170" fontId="19" fillId="11" borderId="0" xfId="0" applyNumberFormat="1" applyFont="1" applyFill="1" applyBorder="1" applyAlignment="1">
      <alignment horizontal="center" vertical="center"/>
    </xf>
    <xf numFmtId="4" fontId="19" fillId="11" borderId="0" xfId="0" applyNumberFormat="1" applyFont="1" applyFill="1" applyBorder="1" applyAlignment="1">
      <alignment horizontal="center" vertical="center"/>
    </xf>
    <xf numFmtId="0" fontId="19" fillId="11" borderId="0" xfId="0" applyFont="1" applyFill="1" applyBorder="1" applyAlignment="1">
      <alignment horizontal="center" vertical="center"/>
    </xf>
    <xf numFmtId="0" fontId="19" fillId="11" borderId="0" xfId="0" applyFont="1" applyFill="1" applyBorder="1" applyAlignment="1">
      <alignment horizontal="justify" vertical="center" wrapText="1"/>
    </xf>
    <xf numFmtId="0" fontId="19" fillId="11" borderId="2" xfId="0" applyFont="1" applyFill="1" applyBorder="1" applyAlignment="1">
      <alignment horizontal="center" vertical="center"/>
    </xf>
    <xf numFmtId="0" fontId="30" fillId="11" borderId="0" xfId="0" applyFont="1" applyFill="1" applyBorder="1" applyAlignment="1">
      <alignment horizontal="center" vertical="center"/>
    </xf>
    <xf numFmtId="0" fontId="19" fillId="11" borderId="0" xfId="0" applyFont="1" applyFill="1" applyBorder="1" applyAlignment="1">
      <alignment vertical="center" wrapText="1"/>
    </xf>
    <xf numFmtId="171" fontId="19" fillId="11" borderId="0" xfId="0" applyNumberFormat="1" applyFont="1" applyFill="1" applyBorder="1" applyAlignment="1">
      <alignment horizontal="center" vertical="center"/>
    </xf>
    <xf numFmtId="168" fontId="27" fillId="5" borderId="7" xfId="2" quotePrefix="1"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0" borderId="6" xfId="0" applyNumberFormat="1" applyFont="1" applyFill="1" applyBorder="1" applyAlignment="1">
      <alignment horizontal="center" vertical="center" wrapText="1"/>
    </xf>
    <xf numFmtId="0" fontId="19" fillId="6" borderId="4" xfId="0" applyFont="1" applyFill="1" applyBorder="1" applyAlignment="1">
      <alignment horizontal="center" vertical="center"/>
    </xf>
    <xf numFmtId="0" fontId="39" fillId="6" borderId="4" xfId="0" applyFont="1" applyFill="1" applyBorder="1" applyAlignment="1">
      <alignment horizontal="center" vertical="center"/>
    </xf>
    <xf numFmtId="0" fontId="19" fillId="6" borderId="4" xfId="0" applyFont="1" applyFill="1" applyBorder="1" applyAlignment="1">
      <alignment horizontal="center" vertical="center" wrapText="1"/>
    </xf>
    <xf numFmtId="0" fontId="19" fillId="6" borderId="4" xfId="0" applyFont="1" applyFill="1" applyBorder="1" applyAlignment="1">
      <alignment horizontal="justify" vertical="center" wrapText="1"/>
    </xf>
    <xf numFmtId="0" fontId="19" fillId="6" borderId="4" xfId="0" applyFont="1" applyFill="1" applyBorder="1" applyAlignment="1">
      <alignment vertical="center" wrapText="1"/>
    </xf>
    <xf numFmtId="14" fontId="19" fillId="6" borderId="4" xfId="12" applyNumberFormat="1" applyFont="1" applyFill="1" applyBorder="1" applyAlignment="1">
      <alignment horizontal="center" vertical="center"/>
    </xf>
    <xf numFmtId="14" fontId="19" fillId="6" borderId="4" xfId="0" applyNumberFormat="1" applyFont="1" applyFill="1" applyBorder="1" applyAlignment="1">
      <alignment horizontal="center" vertical="center"/>
    </xf>
    <xf numFmtId="0" fontId="19" fillId="6" borderId="4" xfId="0" applyNumberFormat="1" applyFont="1" applyFill="1" applyBorder="1" applyAlignment="1">
      <alignment horizontal="center" vertical="center"/>
    </xf>
    <xf numFmtId="170" fontId="19" fillId="6" borderId="4" xfId="0" applyNumberFormat="1" applyFont="1" applyFill="1" applyBorder="1" applyAlignment="1">
      <alignment horizontal="center" vertical="center"/>
    </xf>
    <xf numFmtId="0" fontId="19" fillId="0" borderId="6" xfId="0" applyFont="1" applyFill="1" applyBorder="1" applyAlignment="1">
      <alignment horizontal="center" vertical="center"/>
    </xf>
    <xf numFmtId="0" fontId="19" fillId="6" borderId="6" xfId="0" applyFont="1" applyFill="1" applyBorder="1" applyAlignment="1">
      <alignment horizontal="left" vertical="center" wrapText="1"/>
    </xf>
    <xf numFmtId="179" fontId="19" fillId="0" borderId="4" xfId="0" applyNumberFormat="1" applyFont="1" applyFill="1" applyBorder="1" applyAlignment="1">
      <alignment horizontal="center" vertical="center" wrapText="1"/>
    </xf>
    <xf numFmtId="179" fontId="19" fillId="0" borderId="35" xfId="0" applyNumberFormat="1" applyFont="1" applyFill="1" applyBorder="1" applyAlignment="1">
      <alignment horizontal="center" vertical="center" wrapText="1"/>
    </xf>
    <xf numFmtId="179" fontId="19" fillId="0" borderId="24" xfId="0" applyNumberFormat="1" applyFont="1" applyFill="1" applyBorder="1" applyAlignment="1">
      <alignment horizontal="center" vertical="center" wrapText="1"/>
    </xf>
    <xf numFmtId="174" fontId="19" fillId="0" borderId="30" xfId="0" applyNumberFormat="1" applyFont="1" applyFill="1" applyBorder="1" applyAlignment="1">
      <alignment horizontal="center" vertical="center" wrapText="1"/>
    </xf>
    <xf numFmtId="174" fontId="19" fillId="0" borderId="4" xfId="0" applyNumberFormat="1" applyFont="1" applyFill="1" applyBorder="1" applyAlignment="1">
      <alignment horizontal="center" vertical="center" wrapText="1"/>
    </xf>
    <xf numFmtId="174" fontId="19" fillId="0" borderId="35" xfId="0" applyNumberFormat="1" applyFont="1" applyFill="1" applyBorder="1" applyAlignment="1">
      <alignment horizontal="center" vertical="center" wrapText="1"/>
    </xf>
    <xf numFmtId="0" fontId="19" fillId="0" borderId="10" xfId="0" applyFont="1" applyFill="1" applyBorder="1" applyAlignment="1">
      <alignment horizontal="center" vertical="center"/>
    </xf>
    <xf numFmtId="168" fontId="57" fillId="20" borderId="34" xfId="2" applyNumberFormat="1" applyFont="1" applyFill="1" applyBorder="1" applyAlignment="1">
      <alignment horizontal="center" vertical="center" wrapText="1"/>
    </xf>
    <xf numFmtId="0" fontId="18" fillId="11" borderId="0" xfId="0" applyFont="1" applyFill="1" applyBorder="1" applyAlignment="1">
      <alignment horizontal="center" vertical="center"/>
    </xf>
    <xf numFmtId="0" fontId="20" fillId="11" borderId="0" xfId="0" applyFont="1" applyFill="1" applyBorder="1" applyAlignment="1" applyProtection="1">
      <alignment horizontal="center" vertical="center"/>
    </xf>
    <xf numFmtId="4" fontId="37" fillId="11" borderId="30" xfId="0" applyNumberFormat="1" applyFont="1" applyFill="1" applyBorder="1" applyAlignment="1">
      <alignment horizontal="center" vertical="center"/>
    </xf>
    <xf numFmtId="14" fontId="12" fillId="17" borderId="4" xfId="89" applyNumberFormat="1" applyFill="1" applyBorder="1" applyAlignment="1">
      <alignment horizontal="center" vertical="center"/>
    </xf>
    <xf numFmtId="0" fontId="12" fillId="11" borderId="4" xfId="89" applyFill="1" applyBorder="1" applyAlignment="1">
      <alignment horizontal="center" vertical="center"/>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0" fontId="33" fillId="11" borderId="30" xfId="0" applyFont="1" applyFill="1" applyBorder="1" applyAlignment="1">
      <alignment horizontal="center" vertical="center" wrapText="1"/>
    </xf>
    <xf numFmtId="0" fontId="15" fillId="11" borderId="37" xfId="85" applyFill="1" applyBorder="1" applyAlignment="1">
      <alignment horizontal="justify" vertical="center" wrapText="1"/>
    </xf>
    <xf numFmtId="175" fontId="15" fillId="11" borderId="24" xfId="85" applyNumberFormat="1" applyFill="1" applyBorder="1" applyAlignment="1">
      <alignment vertical="center"/>
    </xf>
    <xf numFmtId="0" fontId="15" fillId="11" borderId="24" xfId="85" applyFill="1" applyBorder="1" applyAlignment="1">
      <alignment horizontal="center" vertical="center"/>
    </xf>
    <xf numFmtId="177" fontId="15" fillId="11" borderId="38" xfId="85" applyNumberFormat="1" applyFill="1" applyBorder="1" applyAlignment="1">
      <alignment horizontal="center" vertical="center"/>
    </xf>
    <xf numFmtId="9" fontId="15" fillId="0" borderId="37" xfId="1" applyFont="1" applyBorder="1" applyAlignment="1">
      <alignment horizontal="center" vertical="center"/>
    </xf>
    <xf numFmtId="177" fontId="15" fillId="11" borderId="24" xfId="85" applyNumberFormat="1" applyFill="1" applyBorder="1" applyAlignment="1">
      <alignment horizontal="center" vertical="center"/>
    </xf>
    <xf numFmtId="10" fontId="15" fillId="11" borderId="24" xfId="1" applyNumberFormat="1" applyFont="1" applyFill="1" applyBorder="1" applyAlignment="1">
      <alignment horizontal="center" vertical="center"/>
    </xf>
    <xf numFmtId="10" fontId="15" fillId="0" borderId="24" xfId="1" applyNumberFormat="1" applyFont="1" applyBorder="1" applyAlignment="1">
      <alignment horizontal="center" vertical="center" wrapText="1"/>
    </xf>
    <xf numFmtId="177" fontId="15" fillId="11" borderId="38" xfId="85" applyNumberFormat="1" applyFill="1" applyBorder="1" applyAlignment="1">
      <alignment vertical="center"/>
    </xf>
    <xf numFmtId="9" fontId="15" fillId="11" borderId="37" xfId="1" applyNumberFormat="1" applyFont="1" applyFill="1" applyBorder="1" applyAlignment="1">
      <alignment horizontal="center" vertical="center"/>
    </xf>
    <xf numFmtId="9" fontId="15" fillId="11" borderId="37" xfId="1" applyFont="1" applyFill="1" applyBorder="1" applyAlignment="1">
      <alignment horizontal="center" vertical="center"/>
    </xf>
    <xf numFmtId="14" fontId="15" fillId="11" borderId="37" xfId="85" applyNumberFormat="1" applyFill="1" applyBorder="1" applyAlignment="1">
      <alignment vertical="center"/>
    </xf>
    <xf numFmtId="14" fontId="15" fillId="11" borderId="38" xfId="85" applyNumberFormat="1" applyFill="1" applyBorder="1" applyAlignment="1">
      <alignment vertical="center"/>
    </xf>
    <xf numFmtId="14" fontId="15" fillId="11" borderId="54" xfId="85" applyNumberFormat="1" applyFill="1" applyBorder="1" applyAlignment="1">
      <alignment vertical="center"/>
    </xf>
    <xf numFmtId="0" fontId="15" fillId="11" borderId="68" xfId="85" applyFill="1" applyBorder="1" applyAlignment="1">
      <alignment horizontal="justify" vertical="center" wrapText="1"/>
    </xf>
    <xf numFmtId="0" fontId="15" fillId="11" borderId="11" xfId="85" applyFill="1" applyBorder="1" applyAlignment="1">
      <alignment vertical="center"/>
    </xf>
    <xf numFmtId="175" fontId="15" fillId="11" borderId="11" xfId="85" applyNumberFormat="1" applyFill="1" applyBorder="1" applyAlignment="1">
      <alignment vertical="center"/>
    </xf>
    <xf numFmtId="0" fontId="15" fillId="11" borderId="11" xfId="85" applyFill="1" applyBorder="1" applyAlignment="1">
      <alignment horizontal="center" vertical="center"/>
    </xf>
    <xf numFmtId="177" fontId="15" fillId="11" borderId="11" xfId="85" applyNumberFormat="1" applyFill="1" applyBorder="1" applyAlignment="1">
      <alignment horizontal="center" vertical="center"/>
    </xf>
    <xf numFmtId="9" fontId="15" fillId="11" borderId="11" xfId="85" applyNumberFormat="1" applyFill="1" applyBorder="1" applyAlignment="1">
      <alignment horizontal="center" vertical="center"/>
    </xf>
    <xf numFmtId="177" fontId="15" fillId="11" borderId="11" xfId="85" applyNumberFormat="1" applyFill="1" applyBorder="1" applyAlignment="1">
      <alignment horizontal="right" vertical="center"/>
    </xf>
    <xf numFmtId="9" fontId="15" fillId="11" borderId="11" xfId="1" applyFont="1" applyFill="1" applyBorder="1" applyAlignment="1">
      <alignment horizontal="center" vertical="center"/>
    </xf>
    <xf numFmtId="177" fontId="15" fillId="11" borderId="11" xfId="85" applyNumberFormat="1" applyFill="1" applyBorder="1" applyAlignment="1">
      <alignment vertical="center"/>
    </xf>
    <xf numFmtId="14" fontId="15" fillId="11" borderId="11" xfId="85" applyNumberFormat="1" applyFill="1" applyBorder="1" applyAlignment="1">
      <alignment vertical="center"/>
    </xf>
    <xf numFmtId="0" fontId="19" fillId="21" borderId="34" xfId="85" applyFont="1" applyFill="1" applyBorder="1" applyAlignment="1">
      <alignment horizontal="center" vertical="center"/>
    </xf>
    <xf numFmtId="172" fontId="19" fillId="21" borderId="36" xfId="85" applyNumberFormat="1" applyFont="1" applyFill="1" applyBorder="1" applyAlignment="1">
      <alignment vertical="center"/>
    </xf>
    <xf numFmtId="168" fontId="51" fillId="11" borderId="0" xfId="2" applyNumberFormat="1" applyFont="1" applyFill="1" applyBorder="1" applyAlignment="1">
      <alignment horizontal="center" vertical="center" wrapText="1"/>
    </xf>
    <xf numFmtId="0" fontId="62" fillId="11" borderId="0" xfId="0" applyFont="1" applyFill="1" applyBorder="1" applyAlignment="1">
      <alignment vertical="center"/>
    </xf>
    <xf numFmtId="0" fontId="63" fillId="11" borderId="0" xfId="0" applyFont="1" applyFill="1" applyBorder="1" applyAlignment="1">
      <alignment vertical="center"/>
    </xf>
    <xf numFmtId="0" fontId="20" fillId="11" borderId="0" xfId="0" applyFont="1" applyFill="1" applyBorder="1" applyAlignment="1">
      <alignment vertical="center"/>
    </xf>
    <xf numFmtId="164" fontId="20" fillId="11" borderId="0" xfId="88" applyFont="1" applyFill="1" applyBorder="1" applyAlignment="1">
      <alignment vertical="center"/>
    </xf>
    <xf numFmtId="0" fontId="18" fillId="11" borderId="0" xfId="0" applyFont="1" applyFill="1" applyBorder="1" applyAlignment="1">
      <alignment vertical="center"/>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35" fillId="0" borderId="4" xfId="0" applyNumberFormat="1" applyFont="1" applyFill="1" applyBorder="1" applyAlignment="1">
      <alignment horizontal="center" vertical="center" wrapText="1"/>
    </xf>
    <xf numFmtId="1" fontId="35" fillId="0" borderId="35"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0" fontId="12" fillId="11" borderId="0" xfId="89" applyFill="1" applyAlignment="1">
      <alignment horizontal="center" vertical="center"/>
    </xf>
    <xf numFmtId="14" fontId="11" fillId="11" borderId="52" xfId="85" applyNumberFormat="1" applyFont="1" applyFill="1" applyBorder="1" applyAlignment="1">
      <alignment horizontal="center" vertical="center"/>
    </xf>
    <xf numFmtId="14" fontId="11" fillId="11" borderId="33" xfId="85" applyNumberFormat="1" applyFont="1" applyFill="1" applyBorder="1" applyAlignment="1">
      <alignment horizontal="center" vertical="center"/>
    </xf>
    <xf numFmtId="14" fontId="15" fillId="11" borderId="41" xfId="85" applyNumberFormat="1" applyFill="1" applyBorder="1" applyAlignment="1">
      <alignment horizontal="center" vertical="center"/>
    </xf>
    <xf numFmtId="0" fontId="31" fillId="11" borderId="27" xfId="0" applyNumberFormat="1" applyFont="1" applyFill="1" applyBorder="1" applyAlignment="1">
      <alignment horizontal="center" vertical="center"/>
    </xf>
    <xf numFmtId="0" fontId="31" fillId="11" borderId="30" xfId="0" applyNumberFormat="1" applyFont="1" applyFill="1" applyBorder="1" applyAlignment="1">
      <alignment horizontal="center" vertical="center"/>
    </xf>
    <xf numFmtId="0" fontId="18" fillId="0" borderId="30" xfId="0" applyFont="1" applyFill="1" applyBorder="1" applyAlignment="1">
      <alignment horizontal="center" vertical="center" wrapText="1"/>
    </xf>
    <xf numFmtId="0" fontId="18" fillId="0" borderId="4" xfId="0" applyFont="1" applyFill="1" applyBorder="1" applyAlignment="1">
      <alignment horizontal="center" vertical="center" wrapText="1"/>
    </xf>
    <xf numFmtId="0" fontId="18" fillId="0" borderId="35" xfId="0" applyFont="1" applyFill="1" applyBorder="1" applyAlignment="1">
      <alignment horizontal="center" vertical="center" wrapText="1"/>
    </xf>
    <xf numFmtId="0" fontId="0" fillId="0" borderId="0" xfId="0" applyAlignment="1">
      <alignment horizontal="center" vertical="top" wrapText="1"/>
    </xf>
    <xf numFmtId="0" fontId="48" fillId="13" borderId="60" xfId="0" applyFont="1" applyFill="1" applyBorder="1" applyAlignment="1">
      <alignment horizontal="center" vertical="center" wrapText="1"/>
    </xf>
    <xf numFmtId="0" fontId="48" fillId="13" borderId="61" xfId="0" applyFont="1" applyFill="1" applyBorder="1" applyAlignment="1">
      <alignment horizontal="center" vertical="center" wrapText="1"/>
    </xf>
    <xf numFmtId="14" fontId="0" fillId="14" borderId="60" xfId="0" applyNumberFormat="1" applyFill="1" applyBorder="1" applyAlignment="1">
      <alignment horizontal="right" vertical="center" wrapText="1"/>
    </xf>
    <xf numFmtId="176" fontId="0" fillId="13" borderId="61" xfId="0" applyNumberFormat="1" applyFill="1" applyBorder="1" applyAlignment="1">
      <alignment horizontal="right" vertical="center" wrapText="1"/>
    </xf>
    <xf numFmtId="176" fontId="0" fillId="15" borderId="61" xfId="0" applyNumberFormat="1" applyFill="1" applyBorder="1" applyAlignment="1">
      <alignment horizontal="right" vertical="center" wrapText="1"/>
    </xf>
    <xf numFmtId="14" fontId="0" fillId="14" borderId="62" xfId="0" applyNumberFormat="1" applyFill="1" applyBorder="1" applyAlignment="1">
      <alignment horizontal="right" vertical="center" wrapText="1"/>
    </xf>
    <xf numFmtId="176" fontId="0" fillId="15" borderId="63" xfId="0" applyNumberFormat="1" applyFill="1" applyBorder="1" applyAlignment="1">
      <alignment horizontal="right" vertical="center" wrapText="1"/>
    </xf>
    <xf numFmtId="178" fontId="0" fillId="15" borderId="60" xfId="0" applyNumberFormat="1" applyFill="1" applyBorder="1" applyAlignment="1">
      <alignment horizontal="center" vertical="center" wrapText="1"/>
    </xf>
    <xf numFmtId="176" fontId="0" fillId="15" borderId="60" xfId="0" applyNumberFormat="1" applyFill="1" applyBorder="1" applyAlignment="1">
      <alignment horizontal="center" vertical="top" wrapText="1"/>
    </xf>
    <xf numFmtId="176" fontId="0" fillId="15" borderId="61" xfId="0" applyNumberFormat="1" applyFill="1" applyBorder="1" applyAlignment="1">
      <alignment horizontal="center" vertical="center" wrapText="1"/>
    </xf>
    <xf numFmtId="178" fontId="0" fillId="13" borderId="60" xfId="0" applyNumberFormat="1" applyFill="1" applyBorder="1" applyAlignment="1">
      <alignment horizontal="center" vertical="center" wrapText="1"/>
    </xf>
    <xf numFmtId="176" fontId="0" fillId="13" borderId="60" xfId="0" applyNumberFormat="1" applyFill="1" applyBorder="1" applyAlignment="1">
      <alignment horizontal="center" vertical="top" wrapText="1"/>
    </xf>
    <xf numFmtId="176" fontId="0" fillId="13" borderId="61" xfId="0" applyNumberFormat="1" applyFill="1" applyBorder="1" applyAlignment="1">
      <alignment horizontal="center" vertical="center" wrapText="1"/>
    </xf>
    <xf numFmtId="178" fontId="0" fillId="13" borderId="62" xfId="0" applyNumberFormat="1" applyFill="1" applyBorder="1" applyAlignment="1">
      <alignment horizontal="center" vertical="center" wrapText="1"/>
    </xf>
    <xf numFmtId="176" fontId="0" fillId="13" borderId="62" xfId="0" applyNumberFormat="1" applyFill="1" applyBorder="1" applyAlignment="1">
      <alignment horizontal="center" vertical="top" wrapText="1"/>
    </xf>
    <xf numFmtId="176" fontId="0" fillId="13" borderId="63" xfId="0" applyNumberFormat="1" applyFill="1" applyBorder="1" applyAlignment="1">
      <alignment horizontal="center" vertical="center" wrapText="1"/>
    </xf>
    <xf numFmtId="0" fontId="10" fillId="11" borderId="4" xfId="89" applyFont="1" applyFill="1" applyBorder="1" applyAlignment="1">
      <alignment horizontal="center" vertical="center"/>
    </xf>
    <xf numFmtId="14" fontId="12" fillId="18" borderId="4" xfId="89" applyNumberFormat="1" applyFill="1" applyBorder="1"/>
    <xf numFmtId="0" fontId="12" fillId="11" borderId="4" xfId="89" applyFill="1" applyBorder="1"/>
    <xf numFmtId="180" fontId="19" fillId="0" borderId="35" xfId="0" applyNumberFormat="1" applyFont="1" applyFill="1" applyBorder="1" applyAlignment="1">
      <alignment horizontal="center" vertical="center" wrapText="1"/>
    </xf>
    <xf numFmtId="180" fontId="19" fillId="0" borderId="30" xfId="0" applyNumberFormat="1" applyFont="1" applyFill="1" applyBorder="1" applyAlignment="1">
      <alignment horizontal="center" vertical="center" wrapText="1"/>
    </xf>
    <xf numFmtId="180" fontId="19" fillId="0" borderId="4" xfId="0" applyNumberFormat="1" applyFont="1" applyFill="1" applyBorder="1" applyAlignment="1">
      <alignment horizontal="center" vertical="center" wrapText="1"/>
    </xf>
    <xf numFmtId="181" fontId="19" fillId="0" borderId="30" xfId="0" applyNumberFormat="1" applyFont="1" applyFill="1" applyBorder="1" applyAlignment="1">
      <alignment horizontal="center" vertical="center" wrapText="1"/>
    </xf>
    <xf numFmtId="181" fontId="19" fillId="0" borderId="4" xfId="0" applyNumberFormat="1" applyFont="1" applyFill="1" applyBorder="1" applyAlignment="1">
      <alignment horizontal="center" vertical="center" wrapText="1"/>
    </xf>
    <xf numFmtId="181" fontId="19" fillId="0" borderId="35" xfId="0" applyNumberFormat="1" applyFont="1" applyFill="1" applyBorder="1" applyAlignment="1">
      <alignment horizontal="center" vertical="center" wrapText="1"/>
    </xf>
    <xf numFmtId="168" fontId="57" fillId="20" borderId="36" xfId="2" applyNumberFormat="1" applyFont="1" applyFill="1" applyBorder="1" applyAlignment="1">
      <alignment horizontal="center" vertical="center" wrapText="1"/>
    </xf>
    <xf numFmtId="182" fontId="37" fillId="11" borderId="30" xfId="88" applyNumberFormat="1" applyFont="1" applyFill="1" applyBorder="1" applyAlignment="1">
      <alignment horizontal="center" vertical="center"/>
    </xf>
    <xf numFmtId="0" fontId="33" fillId="0" borderId="30" xfId="0" applyFont="1" applyBorder="1" applyAlignment="1">
      <alignment horizontal="center" vertical="center" wrapText="1"/>
    </xf>
    <xf numFmtId="0" fontId="9" fillId="11" borderId="4" xfId="0"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0" fontId="33" fillId="11" borderId="24" xfId="0" applyFont="1" applyFill="1" applyBorder="1" applyAlignment="1">
      <alignment horizontal="center" vertical="center" wrapText="1"/>
    </xf>
    <xf numFmtId="0" fontId="37" fillId="11" borderId="24" xfId="0" applyNumberFormat="1" applyFont="1" applyFill="1" applyBorder="1" applyAlignment="1">
      <alignment horizontal="center" vertical="center"/>
    </xf>
    <xf numFmtId="0" fontId="31" fillId="11" borderId="1" xfId="0" applyNumberFormat="1" applyFont="1" applyFill="1" applyBorder="1" applyAlignment="1">
      <alignment horizontal="center" vertical="center"/>
    </xf>
    <xf numFmtId="182" fontId="37" fillId="11" borderId="24" xfId="88" applyNumberFormat="1" applyFont="1" applyFill="1" applyBorder="1" applyAlignment="1">
      <alignment horizontal="center" vertical="center"/>
    </xf>
    <xf numFmtId="0" fontId="33" fillId="11" borderId="1" xfId="0" applyFont="1" applyFill="1" applyBorder="1" applyAlignment="1">
      <alignment horizontal="center" vertical="center" wrapText="1"/>
    </xf>
    <xf numFmtId="0" fontId="31" fillId="11" borderId="24" xfId="0" applyNumberFormat="1" applyFont="1" applyFill="1" applyBorder="1" applyAlignment="1">
      <alignment horizontal="center" vertical="center"/>
    </xf>
    <xf numFmtId="0" fontId="37" fillId="11" borderId="4" xfId="0" applyNumberFormat="1" applyFont="1" applyFill="1" applyBorder="1" applyAlignment="1">
      <alignment horizontal="center" vertical="center"/>
    </xf>
    <xf numFmtId="0" fontId="31" fillId="11" borderId="4" xfId="0" applyNumberFormat="1" applyFont="1" applyFill="1" applyBorder="1" applyAlignment="1">
      <alignment horizontal="center" vertical="center"/>
    </xf>
    <xf numFmtId="182" fontId="37" fillId="11" borderId="4" xfId="88" applyNumberFormat="1" applyFont="1" applyFill="1" applyBorder="1" applyAlignment="1">
      <alignment horizontal="center" vertical="center"/>
    </xf>
    <xf numFmtId="0" fontId="37" fillId="11" borderId="35" xfId="0" applyNumberFormat="1" applyFont="1" applyFill="1" applyBorder="1" applyAlignment="1">
      <alignment horizontal="center" vertical="center"/>
    </xf>
    <xf numFmtId="0" fontId="31" fillId="11" borderId="35" xfId="0" applyNumberFormat="1" applyFont="1" applyFill="1" applyBorder="1" applyAlignment="1">
      <alignment horizontal="center" vertical="center"/>
    </xf>
    <xf numFmtId="182" fontId="37" fillId="11" borderId="35" xfId="88" applyNumberFormat="1" applyFont="1" applyFill="1" applyBorder="1" applyAlignment="1">
      <alignment horizontal="center" vertical="center"/>
    </xf>
    <xf numFmtId="0" fontId="33" fillId="0" borderId="24" xfId="0" applyFont="1" applyBorder="1" applyAlignment="1">
      <alignment horizontal="center" vertical="center" wrapText="1"/>
    </xf>
    <xf numFmtId="0" fontId="33" fillId="0" borderId="27" xfId="0" applyFont="1" applyBorder="1" applyAlignment="1">
      <alignment horizontal="center" vertical="center" wrapText="1"/>
    </xf>
    <xf numFmtId="0" fontId="31" fillId="11" borderId="26" xfId="0" applyNumberFormat="1" applyFont="1" applyFill="1" applyBorder="1" applyAlignment="1">
      <alignment horizontal="center" vertical="center"/>
    </xf>
    <xf numFmtId="0" fontId="65" fillId="11" borderId="0" xfId="0" applyFont="1" applyFill="1"/>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64" fontId="29" fillId="0" borderId="4" xfId="0" applyNumberFormat="1" applyFont="1" applyFill="1" applyBorder="1" applyAlignment="1">
      <alignment vertical="center" wrapText="1"/>
    </xf>
    <xf numFmtId="164" fontId="19" fillId="11" borderId="0" xfId="0" applyNumberFormat="1" applyFont="1" applyFill="1" applyBorder="1" applyAlignment="1">
      <alignment horizontal="center" vertical="center"/>
    </xf>
    <xf numFmtId="164" fontId="19" fillId="6" borderId="4" xfId="0" applyNumberFormat="1" applyFont="1" applyFill="1" applyBorder="1" applyAlignment="1">
      <alignment horizontal="center" vertical="center"/>
    </xf>
    <xf numFmtId="9" fontId="19" fillId="0" borderId="24" xfId="12" applyFont="1" applyFill="1" applyBorder="1" applyAlignment="1">
      <alignment horizontal="center" vertical="center"/>
    </xf>
    <xf numFmtId="0" fontId="54" fillId="0" borderId="24" xfId="0" applyFont="1" applyFill="1" applyBorder="1" applyAlignment="1">
      <alignment horizontal="center" vertical="center" wrapText="1"/>
    </xf>
    <xf numFmtId="0" fontId="18" fillId="0" borderId="24" xfId="0" applyFont="1" applyFill="1" applyBorder="1" applyAlignment="1">
      <alignment horizontal="center" vertical="center" wrapText="1"/>
    </xf>
    <xf numFmtId="180" fontId="19" fillId="0" borderId="24" xfId="0" applyNumberFormat="1" applyFont="1" applyFill="1" applyBorder="1" applyAlignment="1">
      <alignment horizontal="center" vertical="center" wrapText="1"/>
    </xf>
    <xf numFmtId="1" fontId="19" fillId="0" borderId="38" xfId="0" applyNumberFormat="1" applyFont="1" applyFill="1" applyBorder="1" applyAlignment="1">
      <alignment horizontal="center" vertical="center" wrapText="1"/>
    </xf>
    <xf numFmtId="0" fontId="19" fillId="0" borderId="23" xfId="0" applyFont="1" applyFill="1" applyBorder="1" applyAlignment="1">
      <alignment horizontal="center" vertical="center" wrapText="1"/>
    </xf>
    <xf numFmtId="0" fontId="29" fillId="0" borderId="38" xfId="0" applyFont="1" applyFill="1" applyBorder="1" applyAlignment="1">
      <alignment horizontal="justify" vertical="center" wrapText="1"/>
    </xf>
    <xf numFmtId="0" fontId="19" fillId="11" borderId="5" xfId="0" applyFont="1" applyFill="1" applyBorder="1" applyAlignment="1">
      <alignment horizontal="center" vertical="center" wrapText="1"/>
    </xf>
    <xf numFmtId="0" fontId="19" fillId="11" borderId="5" xfId="0" applyFont="1" applyFill="1" applyBorder="1" applyAlignment="1">
      <alignment vertical="center"/>
    </xf>
    <xf numFmtId="164" fontId="19" fillId="11" borderId="5" xfId="88" applyFont="1" applyFill="1" applyBorder="1" applyAlignment="1">
      <alignment vertical="center"/>
    </xf>
    <xf numFmtId="0" fontId="51" fillId="11" borderId="38" xfId="0" applyFont="1" applyFill="1" applyBorder="1" applyAlignment="1">
      <alignment horizontal="justify" vertical="center" wrapText="1"/>
    </xf>
    <xf numFmtId="0" fontId="19" fillId="11" borderId="24" xfId="0" applyFont="1" applyFill="1" applyBorder="1" applyAlignment="1">
      <alignment horizontal="center" vertical="center" wrapText="1"/>
    </xf>
    <xf numFmtId="0" fontId="51" fillId="11" borderId="43" xfId="0" applyFont="1" applyFill="1" applyBorder="1" applyAlignment="1">
      <alignment horizontal="justify" vertical="center" wrapText="1"/>
    </xf>
    <xf numFmtId="0" fontId="19" fillId="11" borderId="8" xfId="0" applyFont="1" applyFill="1" applyBorder="1" applyAlignment="1">
      <alignment horizontal="center" vertical="center" wrapText="1"/>
    </xf>
    <xf numFmtId="0" fontId="19" fillId="11" borderId="8" xfId="0" applyFont="1" applyFill="1" applyBorder="1" applyAlignment="1">
      <alignment vertical="center"/>
    </xf>
    <xf numFmtId="0" fontId="20" fillId="11" borderId="8" xfId="0" applyFont="1" applyFill="1" applyBorder="1" applyAlignment="1">
      <alignment vertical="center"/>
    </xf>
    <xf numFmtId="0" fontId="20" fillId="11" borderId="8" xfId="0" applyFont="1" applyFill="1" applyBorder="1" applyAlignment="1" applyProtection="1">
      <alignment horizontal="center" vertical="center"/>
    </xf>
    <xf numFmtId="0" fontId="62" fillId="11" borderId="8" xfId="0" applyFont="1" applyFill="1" applyBorder="1" applyAlignment="1">
      <alignment vertical="center"/>
    </xf>
    <xf numFmtId="0" fontId="51" fillId="11" borderId="33" xfId="0" applyFont="1" applyFill="1" applyBorder="1" applyAlignment="1">
      <alignment horizontal="center" vertical="center" wrapText="1"/>
    </xf>
    <xf numFmtId="164" fontId="19" fillId="0" borderId="24" xfId="1" applyNumberFormat="1" applyFont="1" applyFill="1" applyBorder="1" applyAlignment="1">
      <alignment horizontal="center" vertical="center" wrapText="1"/>
    </xf>
    <xf numFmtId="0" fontId="51" fillId="11" borderId="55" xfId="0" applyFont="1" applyFill="1" applyBorder="1" applyAlignment="1">
      <alignment vertical="center" wrapText="1"/>
    </xf>
    <xf numFmtId="0" fontId="51" fillId="11" borderId="69" xfId="0" applyFont="1" applyFill="1" applyBorder="1" applyAlignment="1">
      <alignment vertical="center" wrapText="1"/>
    </xf>
    <xf numFmtId="0" fontId="51" fillId="11" borderId="33" xfId="0" applyFont="1" applyFill="1" applyBorder="1" applyAlignment="1">
      <alignment vertical="center" wrapText="1"/>
    </xf>
    <xf numFmtId="164" fontId="19" fillId="0" borderId="30" xfId="1" applyNumberFormat="1" applyFont="1" applyFill="1" applyBorder="1" applyAlignment="1">
      <alignment horizontal="center" vertical="center" wrapText="1"/>
    </xf>
    <xf numFmtId="164" fontId="19" fillId="0" borderId="4" xfId="1" applyNumberFormat="1" applyFont="1" applyFill="1" applyBorder="1" applyAlignment="1">
      <alignment horizontal="center" vertical="center" wrapText="1"/>
    </xf>
    <xf numFmtId="164" fontId="19" fillId="0" borderId="35" xfId="1" applyNumberFormat="1" applyFont="1" applyFill="1" applyBorder="1" applyAlignment="1">
      <alignment horizontal="center" vertical="center" wrapText="1"/>
    </xf>
    <xf numFmtId="164" fontId="19" fillId="0" borderId="4" xfId="0" applyNumberFormat="1" applyFont="1" applyFill="1" applyBorder="1" applyAlignment="1">
      <alignment horizontal="center" vertical="center"/>
    </xf>
    <xf numFmtId="1" fontId="19" fillId="0" borderId="30"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35" fillId="0" borderId="35" xfId="0" applyNumberFormat="1" applyFont="1" applyFill="1" applyBorder="1" applyAlignment="1">
      <alignment horizontal="center" vertical="center" wrapText="1"/>
    </xf>
    <xf numFmtId="0" fontId="19" fillId="11" borderId="4" xfId="0" applyFont="1" applyFill="1" applyBorder="1" applyAlignment="1">
      <alignment horizontal="center" vertical="center" wrapText="1"/>
    </xf>
    <xf numFmtId="0" fontId="19" fillId="11" borderId="4" xfId="0" applyFont="1" applyFill="1" applyBorder="1" applyAlignment="1">
      <alignment horizontal="left" vertical="center" wrapText="1"/>
    </xf>
    <xf numFmtId="168" fontId="19" fillId="11" borderId="4" xfId="0" applyNumberFormat="1" applyFont="1" applyFill="1" applyBorder="1" applyAlignment="1">
      <alignment horizontal="center" vertical="center" wrapText="1"/>
    </xf>
    <xf numFmtId="168" fontId="29" fillId="11" borderId="24" xfId="0" applyNumberFormat="1" applyFont="1" applyFill="1" applyBorder="1" applyAlignment="1">
      <alignment horizontal="center" vertical="center" wrapText="1"/>
    </xf>
    <xf numFmtId="168" fontId="29" fillId="0" borderId="24" xfId="0" applyNumberFormat="1" applyFont="1" applyFill="1" applyBorder="1" applyAlignment="1">
      <alignment horizontal="center" vertical="center" wrapText="1"/>
    </xf>
    <xf numFmtId="0" fontId="19" fillId="0" borderId="54" xfId="0" applyFont="1" applyFill="1" applyBorder="1" applyAlignment="1">
      <alignment horizontal="justify" vertical="center" wrapText="1"/>
    </xf>
    <xf numFmtId="0" fontId="0" fillId="11" borderId="8" xfId="0" applyFill="1" applyBorder="1" applyAlignment="1">
      <alignment horizontal="center" vertical="center" wrapText="1"/>
    </xf>
    <xf numFmtId="0" fontId="0" fillId="11" borderId="8" xfId="0" applyFill="1" applyBorder="1" applyAlignment="1">
      <alignment vertical="center"/>
    </xf>
    <xf numFmtId="164" fontId="18" fillId="11" borderId="8" xfId="88" applyFont="1" applyFill="1" applyBorder="1" applyAlignment="1">
      <alignment vertical="center"/>
    </xf>
    <xf numFmtId="0" fontId="63" fillId="11" borderId="8" xfId="0" applyFont="1" applyFill="1" applyBorder="1" applyAlignment="1">
      <alignment vertical="center"/>
    </xf>
    <xf numFmtId="170" fontId="19" fillId="0" borderId="30" xfId="0" applyNumberFormat="1" applyFont="1" applyFill="1" applyBorder="1" applyAlignment="1">
      <alignment horizontal="center" vertical="center" wrapText="1"/>
    </xf>
    <xf numFmtId="164" fontId="19" fillId="0" borderId="4" xfId="0" applyNumberFormat="1" applyFont="1" applyFill="1" applyBorder="1" applyAlignment="1">
      <alignment horizontal="center" vertical="center" wrapText="1"/>
    </xf>
    <xf numFmtId="10" fontId="19" fillId="0" borderId="30" xfId="12" applyNumberFormat="1" applyFont="1" applyFill="1" applyBorder="1" applyAlignment="1">
      <alignment horizontal="center" vertical="center"/>
    </xf>
    <xf numFmtId="10" fontId="19" fillId="0" borderId="4" xfId="12" applyNumberFormat="1" applyFont="1" applyFill="1" applyBorder="1" applyAlignment="1">
      <alignment horizontal="center" vertical="center" wrapText="1"/>
    </xf>
    <xf numFmtId="10" fontId="19" fillId="0" borderId="4" xfId="12" applyNumberFormat="1" applyFont="1" applyFill="1" applyBorder="1" applyAlignment="1">
      <alignment horizontal="center" vertical="center"/>
    </xf>
    <xf numFmtId="10" fontId="19" fillId="0" borderId="35" xfId="12" applyNumberFormat="1" applyFont="1" applyFill="1" applyBorder="1" applyAlignment="1">
      <alignment horizontal="center" vertical="center"/>
    </xf>
    <xf numFmtId="10" fontId="19" fillId="0" borderId="24" xfId="12" applyNumberFormat="1" applyFont="1" applyFill="1" applyBorder="1" applyAlignment="1">
      <alignment horizontal="center" vertical="center"/>
    </xf>
    <xf numFmtId="10" fontId="19" fillId="11" borderId="4" xfId="12" applyNumberFormat="1" applyFont="1" applyFill="1" applyBorder="1" applyAlignment="1">
      <alignment horizontal="center" vertical="center" wrapText="1"/>
    </xf>
    <xf numFmtId="10" fontId="29" fillId="11" borderId="24" xfId="12" applyNumberFormat="1" applyFont="1" applyFill="1" applyBorder="1" applyAlignment="1">
      <alignment horizontal="center" vertical="center" wrapText="1"/>
    </xf>
    <xf numFmtId="10" fontId="19" fillId="11" borderId="0" xfId="1" applyNumberFormat="1" applyFont="1" applyFill="1" applyBorder="1" applyAlignment="1">
      <alignment horizontal="center" vertical="center"/>
    </xf>
    <xf numFmtId="170" fontId="19" fillId="11" borderId="4" xfId="0" applyNumberFormat="1" applyFont="1" applyFill="1" applyBorder="1" applyAlignment="1">
      <alignment horizontal="center" vertical="center"/>
    </xf>
    <xf numFmtId="0" fontId="19" fillId="11" borderId="7" xfId="0" applyFont="1" applyFill="1" applyBorder="1" applyAlignment="1">
      <alignment horizontal="center" vertical="center" wrapText="1"/>
    </xf>
    <xf numFmtId="9" fontId="19" fillId="11" borderId="7" xfId="12" applyNumberFormat="1" applyFont="1" applyFill="1" applyBorder="1" applyAlignment="1">
      <alignment horizontal="center" vertical="center"/>
    </xf>
    <xf numFmtId="168" fontId="19" fillId="11" borderId="7" xfId="0" applyNumberFormat="1" applyFont="1" applyFill="1" applyBorder="1" applyAlignment="1">
      <alignment horizontal="center" vertical="center" wrapText="1"/>
    </xf>
    <xf numFmtId="170" fontId="19" fillId="11" borderId="7" xfId="0" applyNumberFormat="1" applyFont="1" applyFill="1" applyBorder="1" applyAlignment="1">
      <alignment horizontal="center" vertical="center"/>
    </xf>
    <xf numFmtId="1" fontId="19" fillId="11" borderId="4" xfId="0" applyNumberFormat="1" applyFont="1" applyFill="1" applyBorder="1" applyAlignment="1">
      <alignment horizontal="center" vertical="center" wrapText="1"/>
    </xf>
    <xf numFmtId="168" fontId="19" fillId="11" borderId="24" xfId="0" applyNumberFormat="1" applyFont="1" applyFill="1" applyBorder="1" applyAlignment="1">
      <alignment horizontal="center" vertical="center" wrapText="1"/>
    </xf>
    <xf numFmtId="0" fontId="19" fillId="0" borderId="9" xfId="0" applyFont="1" applyFill="1" applyBorder="1" applyAlignment="1">
      <alignment horizontal="center" vertical="center" wrapText="1"/>
    </xf>
    <xf numFmtId="170" fontId="19" fillId="11" borderId="24" xfId="0" applyNumberFormat="1" applyFont="1" applyFill="1" applyBorder="1" applyAlignment="1">
      <alignment horizontal="center" vertical="center"/>
    </xf>
    <xf numFmtId="0" fontId="19" fillId="0" borderId="42" xfId="0" applyFont="1" applyFill="1" applyBorder="1" applyAlignment="1">
      <alignment horizontal="center" vertical="center" wrapText="1"/>
    </xf>
    <xf numFmtId="0" fontId="19" fillId="11" borderId="35" xfId="0" applyFont="1" applyFill="1" applyBorder="1" applyAlignment="1">
      <alignment horizontal="center" vertical="center" wrapText="1"/>
    </xf>
    <xf numFmtId="1" fontId="19" fillId="11" borderId="35" xfId="0" applyNumberFormat="1" applyFont="1" applyFill="1" applyBorder="1" applyAlignment="1">
      <alignment horizontal="center" vertical="center" wrapText="1"/>
    </xf>
    <xf numFmtId="41" fontId="8" fillId="11" borderId="7" xfId="0" applyNumberFormat="1" applyFont="1" applyFill="1" applyBorder="1" applyAlignment="1">
      <alignment horizontal="center"/>
    </xf>
    <xf numFmtId="41" fontId="8" fillId="11" borderId="4" xfId="0" applyNumberFormat="1" applyFont="1" applyFill="1" applyBorder="1" applyAlignment="1">
      <alignment horizontal="right"/>
    </xf>
    <xf numFmtId="41" fontId="8" fillId="11" borderId="4" xfId="0" applyNumberFormat="1" applyFont="1" applyFill="1" applyBorder="1" applyAlignment="1">
      <alignment horizontal="center"/>
    </xf>
    <xf numFmtId="41" fontId="8" fillId="11" borderId="4" xfId="0" applyNumberFormat="1" applyFont="1" applyFill="1" applyBorder="1" applyAlignment="1">
      <alignment horizontal="left"/>
    </xf>
    <xf numFmtId="0" fontId="19" fillId="11" borderId="24" xfId="0" applyFont="1" applyFill="1" applyBorder="1" applyAlignment="1">
      <alignment horizontal="left" vertical="center" wrapText="1"/>
    </xf>
    <xf numFmtId="0" fontId="19" fillId="11" borderId="9" xfId="0" applyFont="1" applyFill="1" applyBorder="1" applyAlignment="1">
      <alignment horizontal="center" vertical="center" wrapText="1"/>
    </xf>
    <xf numFmtId="9" fontId="29" fillId="0" borderId="4" xfId="10" applyNumberFormat="1" applyFont="1" applyBorder="1" applyAlignment="1">
      <alignment horizontal="center" vertical="center"/>
    </xf>
    <xf numFmtId="168" fontId="19" fillId="0" borderId="7" xfId="0" applyNumberFormat="1" applyFont="1" applyFill="1" applyBorder="1" applyAlignment="1">
      <alignment horizontal="center" vertical="center" wrapText="1"/>
    </xf>
    <xf numFmtId="168" fontId="19" fillId="0" borderId="26" xfId="0" applyNumberFormat="1" applyFont="1" applyFill="1" applyBorder="1" applyAlignment="1">
      <alignment horizontal="center" vertical="center" wrapText="1"/>
    </xf>
    <xf numFmtId="9" fontId="19" fillId="11" borderId="4" xfId="12" applyFont="1" applyFill="1" applyBorder="1" applyAlignment="1">
      <alignment horizontal="center" vertical="center" wrapText="1"/>
    </xf>
    <xf numFmtId="168" fontId="29" fillId="11" borderId="4" xfId="0" applyNumberFormat="1" applyFont="1" applyFill="1" applyBorder="1" applyAlignment="1">
      <alignment horizontal="center" vertical="center" wrapText="1"/>
    </xf>
    <xf numFmtId="9" fontId="29" fillId="11" borderId="24" xfId="12" applyFont="1" applyFill="1" applyBorder="1" applyAlignment="1">
      <alignment horizontal="center" vertical="center" wrapText="1"/>
    </xf>
    <xf numFmtId="170" fontId="19" fillId="0" borderId="26" xfId="0" applyNumberFormat="1" applyFont="1" applyFill="1" applyBorder="1" applyAlignment="1">
      <alignment horizontal="center" vertical="center"/>
    </xf>
    <xf numFmtId="0" fontId="19" fillId="0" borderId="66" xfId="0" applyNumberFormat="1" applyFont="1" applyFill="1" applyBorder="1" applyAlignment="1">
      <alignment horizontal="center" vertical="center" wrapText="1"/>
    </xf>
    <xf numFmtId="0" fontId="19" fillId="0" borderId="6" xfId="0" applyNumberFormat="1" applyFont="1" applyFill="1" applyBorder="1" applyAlignment="1">
      <alignment horizontal="center" vertical="center" wrapText="1"/>
    </xf>
    <xf numFmtId="0" fontId="19" fillId="0" borderId="67" xfId="0" applyNumberFormat="1" applyFont="1" applyFill="1" applyBorder="1" applyAlignment="1">
      <alignment horizontal="center" vertical="center" wrapText="1"/>
    </xf>
    <xf numFmtId="3" fontId="19" fillId="11" borderId="24" xfId="0" applyNumberFormat="1" applyFont="1" applyFill="1" applyBorder="1" applyAlignment="1">
      <alignment horizontal="center" vertical="center" wrapText="1"/>
    </xf>
    <xf numFmtId="3" fontId="19" fillId="11" borderId="32" xfId="0" applyNumberFormat="1" applyFont="1" applyFill="1" applyBorder="1" applyAlignment="1">
      <alignment horizontal="center" vertical="center" wrapText="1"/>
    </xf>
    <xf numFmtId="3" fontId="19" fillId="0" borderId="23" xfId="0" applyNumberFormat="1" applyFont="1" applyFill="1" applyBorder="1" applyAlignment="1">
      <alignment horizontal="center" vertical="center" wrapText="1"/>
    </xf>
    <xf numFmtId="3" fontId="19" fillId="0" borderId="35" xfId="0" applyNumberFormat="1" applyFont="1" applyFill="1" applyBorder="1" applyAlignment="1">
      <alignment horizontal="center" vertical="center" wrapText="1"/>
    </xf>
    <xf numFmtId="0" fontId="19" fillId="0" borderId="22" xfId="0" applyFont="1" applyFill="1" applyBorder="1" applyAlignment="1">
      <alignment horizontal="center" vertical="center" wrapText="1"/>
    </xf>
    <xf numFmtId="0" fontId="19" fillId="11" borderId="9" xfId="0" applyFont="1" applyFill="1" applyBorder="1" applyAlignment="1">
      <alignment horizontal="left" vertical="center" wrapText="1"/>
    </xf>
    <xf numFmtId="0" fontId="19" fillId="0" borderId="67"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9" fillId="0" borderId="1" xfId="0" applyFont="1" applyFill="1" applyBorder="1" applyAlignment="1">
      <alignment horizontal="justify" vertical="center" wrapText="1"/>
    </xf>
    <xf numFmtId="0" fontId="19" fillId="0" borderId="26" xfId="0" applyFont="1" applyFill="1" applyBorder="1" applyAlignment="1">
      <alignment horizontal="center" vertical="center" wrapText="1"/>
    </xf>
    <xf numFmtId="0" fontId="19" fillId="11" borderId="26" xfId="0" applyFont="1" applyFill="1" applyBorder="1" applyAlignment="1">
      <alignment horizontal="center" vertical="center" wrapText="1"/>
    </xf>
    <xf numFmtId="0" fontId="39" fillId="0" borderId="24" xfId="0" applyFont="1" applyFill="1" applyBorder="1" applyAlignment="1">
      <alignment horizontal="center" vertical="center"/>
    </xf>
    <xf numFmtId="0" fontId="66" fillId="0" borderId="24" xfId="0" applyFont="1" applyBorder="1" applyAlignment="1">
      <alignment vertical="center" wrapText="1"/>
    </xf>
    <xf numFmtId="1" fontId="19" fillId="0" borderId="55" xfId="0" applyNumberFormat="1" applyFont="1" applyFill="1" applyBorder="1" applyAlignment="1">
      <alignment horizontal="center" vertical="center" wrapText="1"/>
    </xf>
    <xf numFmtId="0" fontId="51" fillId="11" borderId="55" xfId="0" applyFont="1" applyFill="1" applyBorder="1" applyAlignment="1">
      <alignment horizontal="justify" vertical="center" wrapText="1"/>
    </xf>
    <xf numFmtId="0" fontId="28" fillId="0" borderId="26" xfId="0" applyFont="1" applyFill="1" applyBorder="1" applyAlignment="1">
      <alignment horizontal="center" vertical="center" wrapText="1"/>
    </xf>
    <xf numFmtId="164" fontId="19" fillId="11" borderId="8" xfId="88" applyFont="1" applyFill="1" applyBorder="1" applyAlignment="1">
      <alignment vertical="center"/>
    </xf>
    <xf numFmtId="9" fontId="19" fillId="11" borderId="4" xfId="12" applyFont="1" applyFill="1" applyBorder="1" applyAlignment="1">
      <alignment horizontal="center" vertical="center"/>
    </xf>
    <xf numFmtId="168" fontId="19" fillId="0" borderId="25" xfId="0" applyNumberFormat="1" applyFont="1" applyFill="1" applyBorder="1" applyAlignment="1">
      <alignment horizontal="center" vertical="center" wrapText="1"/>
    </xf>
    <xf numFmtId="0" fontId="19" fillId="11" borderId="30" xfId="0" applyFont="1" applyFill="1" applyBorder="1" applyAlignment="1">
      <alignment horizontal="center" vertical="center" wrapText="1"/>
    </xf>
    <xf numFmtId="3" fontId="19" fillId="0" borderId="67" xfId="0" applyNumberFormat="1" applyFont="1" applyFill="1" applyBorder="1" applyAlignment="1">
      <alignment horizontal="center" vertical="center" wrapText="1"/>
    </xf>
    <xf numFmtId="3" fontId="19" fillId="11" borderId="4" xfId="0" applyNumberFormat="1" applyFont="1" applyFill="1" applyBorder="1" applyAlignment="1">
      <alignment horizontal="center" vertical="center" wrapText="1"/>
    </xf>
    <xf numFmtId="3" fontId="19" fillId="0" borderId="6" xfId="0" applyNumberFormat="1" applyFont="1" applyFill="1" applyBorder="1" applyAlignment="1">
      <alignment horizontal="center" vertical="center" wrapText="1"/>
    </xf>
    <xf numFmtId="1" fontId="19" fillId="11" borderId="30" xfId="0" applyNumberFormat="1" applyFont="1" applyFill="1" applyBorder="1" applyAlignment="1">
      <alignment horizontal="center" vertical="center" wrapText="1"/>
    </xf>
    <xf numFmtId="1" fontId="35" fillId="11" borderId="4" xfId="0" applyNumberFormat="1" applyFont="1" applyFill="1" applyBorder="1" applyAlignment="1">
      <alignment horizontal="center" vertical="center" wrapText="1"/>
    </xf>
    <xf numFmtId="9" fontId="19" fillId="11" borderId="35" xfId="12" applyFont="1" applyFill="1" applyBorder="1" applyAlignment="1">
      <alignment horizontal="center" vertical="center"/>
    </xf>
    <xf numFmtId="0" fontId="19" fillId="0" borderId="22" xfId="0" applyFont="1" applyFill="1" applyBorder="1" applyAlignment="1">
      <alignment horizontal="left" vertical="center" wrapText="1"/>
    </xf>
    <xf numFmtId="0" fontId="19" fillId="0" borderId="9" xfId="0" applyFont="1" applyFill="1" applyBorder="1" applyAlignment="1">
      <alignment horizontal="left" vertical="center" wrapText="1"/>
    </xf>
    <xf numFmtId="0" fontId="66" fillId="0" borderId="4" xfId="0" applyFont="1" applyBorder="1" applyAlignment="1">
      <alignment horizontal="justify" vertical="center" wrapText="1"/>
    </xf>
    <xf numFmtId="0" fontId="19" fillId="11" borderId="22" xfId="0" applyFont="1" applyFill="1" applyBorder="1" applyAlignment="1">
      <alignment horizontal="left" vertical="center" wrapText="1"/>
    </xf>
    <xf numFmtId="0" fontId="19" fillId="0" borderId="4" xfId="0" applyFont="1" applyFill="1" applyBorder="1" applyAlignment="1">
      <alignment horizontal="left" vertical="center" wrapText="1"/>
    </xf>
    <xf numFmtId="3" fontId="19" fillId="11" borderId="6" xfId="0" applyNumberFormat="1" applyFont="1" applyFill="1" applyBorder="1" applyAlignment="1">
      <alignment horizontal="center" vertical="center" wrapText="1"/>
    </xf>
    <xf numFmtId="0" fontId="66" fillId="22" borderId="24" xfId="0" applyFont="1" applyFill="1" applyBorder="1" applyAlignment="1">
      <alignment horizontal="center" vertical="center" wrapText="1"/>
    </xf>
    <xf numFmtId="0" fontId="66" fillId="22" borderId="24" xfId="0" applyFont="1" applyFill="1" applyBorder="1" applyAlignment="1">
      <alignment vertical="center" wrapText="1"/>
    </xf>
    <xf numFmtId="0" fontId="66" fillId="22" borderId="7" xfId="0" applyFont="1" applyFill="1" applyBorder="1" applyAlignment="1">
      <alignment horizontal="center" vertical="center" wrapText="1"/>
    </xf>
    <xf numFmtId="0" fontId="66" fillId="22" borderId="7" xfId="0" applyFont="1" applyFill="1" applyBorder="1" applyAlignment="1">
      <alignment vertical="center" wrapText="1"/>
    </xf>
    <xf numFmtId="0" fontId="0" fillId="0" borderId="4" xfId="0" applyFont="1" applyFill="1" applyBorder="1" applyAlignment="1">
      <alignment horizontal="center" vertical="center" wrapText="1"/>
    </xf>
    <xf numFmtId="0" fontId="19" fillId="0" borderId="26" xfId="0" applyFont="1" applyFill="1" applyBorder="1" applyAlignment="1">
      <alignment horizontal="left" vertical="center" wrapText="1"/>
    </xf>
    <xf numFmtId="3" fontId="19" fillId="0" borderId="6" xfId="0" applyNumberFormat="1" applyFont="1" applyFill="1" applyBorder="1" applyAlignment="1">
      <alignment horizontal="center" vertical="center"/>
    </xf>
    <xf numFmtId="3" fontId="19" fillId="0" borderId="67" xfId="0" applyNumberFormat="1" applyFont="1" applyFill="1" applyBorder="1" applyAlignment="1">
      <alignment horizontal="center" vertical="center"/>
    </xf>
    <xf numFmtId="3" fontId="19" fillId="11" borderId="30" xfId="0" applyNumberFormat="1" applyFont="1" applyFill="1" applyBorder="1" applyAlignment="1">
      <alignment horizontal="center" vertical="center" wrapText="1"/>
    </xf>
    <xf numFmtId="3" fontId="19" fillId="0" borderId="66" xfId="0" applyNumberFormat="1" applyFont="1" applyFill="1" applyBorder="1" applyAlignment="1">
      <alignment horizontal="center" vertical="center" wrapText="1"/>
    </xf>
    <xf numFmtId="3" fontId="19" fillId="0" borderId="24" xfId="0" applyNumberFormat="1" applyFont="1" applyFill="1" applyBorder="1" applyAlignment="1">
      <alignment horizontal="center" vertical="center" wrapText="1"/>
    </xf>
    <xf numFmtId="3" fontId="19" fillId="0" borderId="26" xfId="0" applyNumberFormat="1" applyFont="1" applyFill="1" applyBorder="1" applyAlignment="1">
      <alignment horizontal="center" vertical="center" wrapText="1"/>
    </xf>
    <xf numFmtId="0" fontId="19" fillId="11" borderId="35" xfId="0" applyFont="1" applyFill="1" applyBorder="1" applyAlignment="1">
      <alignment horizontal="left" vertical="center" wrapText="1"/>
    </xf>
    <xf numFmtId="0" fontId="19" fillId="0" borderId="1" xfId="0" applyFont="1" applyFill="1" applyBorder="1" applyAlignment="1">
      <alignment horizontal="left" vertical="center" wrapText="1"/>
    </xf>
    <xf numFmtId="0" fontId="66" fillId="0" borderId="4" xfId="0" applyFont="1" applyFill="1" applyBorder="1" applyAlignment="1">
      <alignment horizontal="center" vertical="center" wrapText="1"/>
    </xf>
    <xf numFmtId="168" fontId="19" fillId="11" borderId="35" xfId="0" applyNumberFormat="1" applyFont="1" applyFill="1" applyBorder="1" applyAlignment="1">
      <alignment horizontal="center" vertical="center" wrapText="1"/>
    </xf>
    <xf numFmtId="164" fontId="19" fillId="0" borderId="24" xfId="0" applyNumberFormat="1" applyFont="1" applyFill="1" applyBorder="1" applyAlignment="1">
      <alignment horizontal="center" vertical="center"/>
    </xf>
    <xf numFmtId="0" fontId="66" fillId="22" borderId="4" xfId="0" applyFont="1" applyFill="1" applyBorder="1" applyAlignment="1">
      <alignment vertical="center" wrapText="1"/>
    </xf>
    <xf numFmtId="0" fontId="19" fillId="11" borderId="30" xfId="0" applyFont="1" applyFill="1" applyBorder="1" applyAlignment="1">
      <alignment horizontal="left" vertical="center" wrapText="1"/>
    </xf>
    <xf numFmtId="1" fontId="19" fillId="0" borderId="35" xfId="0" applyNumberFormat="1" applyFont="1" applyFill="1" applyBorder="1" applyAlignment="1">
      <alignment horizontal="center" vertical="center" wrapText="1"/>
    </xf>
    <xf numFmtId="0" fontId="19" fillId="0" borderId="32" xfId="0" applyFont="1" applyFill="1" applyBorder="1" applyAlignment="1">
      <alignment horizontal="center" vertical="center" wrapText="1"/>
    </xf>
    <xf numFmtId="3" fontId="19" fillId="11" borderId="7" xfId="0" applyNumberFormat="1" applyFont="1" applyFill="1" applyBorder="1" applyAlignment="1">
      <alignment horizontal="center" vertical="center" wrapText="1"/>
    </xf>
    <xf numFmtId="0" fontId="28" fillId="11" borderId="4" xfId="0" applyFont="1" applyFill="1" applyBorder="1" applyAlignment="1">
      <alignment horizontal="center" vertical="center" wrapText="1"/>
    </xf>
    <xf numFmtId="1" fontId="19" fillId="11" borderId="24" xfId="0" applyNumberFormat="1" applyFont="1" applyFill="1" applyBorder="1" applyAlignment="1">
      <alignment horizontal="center" vertical="center" wrapText="1"/>
    </xf>
    <xf numFmtId="1" fontId="19" fillId="11" borderId="30"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0" fontId="19" fillId="11" borderId="52" xfId="0" applyFont="1" applyFill="1" applyBorder="1" applyAlignment="1">
      <alignment horizontal="center" vertical="center" wrapText="1"/>
    </xf>
    <xf numFmtId="0" fontId="7" fillId="11" borderId="4" xfId="0" applyFont="1" applyFill="1" applyBorder="1" applyAlignment="1">
      <alignment wrapText="1"/>
    </xf>
    <xf numFmtId="0" fontId="7" fillId="11" borderId="4" xfId="0" applyFont="1" applyFill="1" applyBorder="1"/>
    <xf numFmtId="0" fontId="7" fillId="11" borderId="7" xfId="0" applyFont="1" applyFill="1" applyBorder="1"/>
    <xf numFmtId="0" fontId="7" fillId="11" borderId="7" xfId="0" applyFont="1" applyFill="1" applyBorder="1" applyAlignment="1">
      <alignment wrapText="1"/>
    </xf>
    <xf numFmtId="41" fontId="68" fillId="11" borderId="4" xfId="0" applyNumberFormat="1" applyFont="1" applyFill="1" applyBorder="1" applyAlignment="1">
      <alignment horizontal="center"/>
    </xf>
    <xf numFmtId="41" fontId="68" fillId="11" borderId="7" xfId="0" applyNumberFormat="1" applyFont="1" applyFill="1" applyBorder="1" applyAlignment="1">
      <alignment horizontal="center"/>
    </xf>
    <xf numFmtId="9" fontId="19" fillId="11" borderId="30" xfId="12" applyFont="1" applyFill="1" applyBorder="1" applyAlignment="1">
      <alignment horizontal="center" vertical="center"/>
    </xf>
    <xf numFmtId="0" fontId="19" fillId="11" borderId="24" xfId="0" applyNumberFormat="1" applyFont="1" applyFill="1" applyBorder="1" applyAlignment="1">
      <alignment horizontal="center" vertical="center" wrapText="1"/>
    </xf>
    <xf numFmtId="0" fontId="19" fillId="11" borderId="4" xfId="0" applyNumberFormat="1" applyFont="1" applyFill="1" applyBorder="1" applyAlignment="1">
      <alignment horizontal="center" vertical="center" wrapText="1"/>
    </xf>
    <xf numFmtId="170" fontId="19" fillId="11" borderId="4" xfId="0" applyNumberFormat="1" applyFont="1" applyFill="1" applyBorder="1" applyAlignment="1">
      <alignment horizontal="center" vertical="center" wrapText="1"/>
    </xf>
    <xf numFmtId="0" fontId="19" fillId="11" borderId="30" xfId="0" applyFont="1" applyFill="1" applyBorder="1" applyAlignment="1">
      <alignment horizontal="center" vertical="center"/>
    </xf>
    <xf numFmtId="0" fontId="28" fillId="11" borderId="30" xfId="0" applyFont="1" applyFill="1" applyBorder="1" applyAlignment="1">
      <alignment horizontal="center" vertical="center" wrapText="1"/>
    </xf>
    <xf numFmtId="0" fontId="28" fillId="11" borderId="27" xfId="0" applyFont="1" applyFill="1" applyBorder="1" applyAlignment="1">
      <alignment horizontal="center" vertical="center" wrapText="1"/>
    </xf>
    <xf numFmtId="0" fontId="54" fillId="11" borderId="27" xfId="0" applyFont="1" applyFill="1" applyBorder="1" applyAlignment="1">
      <alignment horizontal="center" vertical="center" wrapText="1"/>
    </xf>
    <xf numFmtId="0" fontId="18" fillId="11" borderId="30" xfId="0" applyFont="1" applyFill="1" applyBorder="1" applyAlignment="1">
      <alignment horizontal="center" vertical="center" wrapText="1"/>
    </xf>
    <xf numFmtId="170" fontId="19" fillId="11" borderId="24" xfId="0" applyNumberFormat="1" applyFont="1" applyFill="1" applyBorder="1" applyAlignment="1">
      <alignment horizontal="center" vertical="center" wrapText="1"/>
    </xf>
    <xf numFmtId="4" fontId="19" fillId="11" borderId="24" xfId="0" applyNumberFormat="1" applyFont="1" applyFill="1" applyBorder="1" applyAlignment="1">
      <alignment horizontal="center" vertical="center" wrapText="1"/>
    </xf>
    <xf numFmtId="0" fontId="19" fillId="11" borderId="4" xfId="0" applyFont="1" applyFill="1" applyBorder="1" applyAlignment="1">
      <alignment horizontal="center" vertical="center"/>
    </xf>
    <xf numFmtId="0" fontId="54" fillId="11" borderId="4" xfId="0" applyFont="1" applyFill="1" applyBorder="1" applyAlignment="1">
      <alignment horizontal="center" vertical="center" wrapText="1"/>
    </xf>
    <xf numFmtId="0" fontId="18" fillId="11" borderId="4" xfId="0" applyFont="1" applyFill="1" applyBorder="1" applyAlignment="1">
      <alignment horizontal="center" vertical="center" wrapText="1"/>
    </xf>
    <xf numFmtId="4" fontId="19" fillId="11" borderId="4" xfId="0" applyNumberFormat="1" applyFont="1" applyFill="1" applyBorder="1" applyAlignment="1">
      <alignment horizontal="center" vertical="center" wrapText="1"/>
    </xf>
    <xf numFmtId="0" fontId="19" fillId="11" borderId="35" xfId="0" applyFont="1" applyFill="1" applyBorder="1" applyAlignment="1">
      <alignment horizontal="center" vertical="center"/>
    </xf>
    <xf numFmtId="0" fontId="30" fillId="11" borderId="35" xfId="0" applyFont="1" applyFill="1" applyBorder="1" applyAlignment="1">
      <alignment horizontal="center" vertical="center"/>
    </xf>
    <xf numFmtId="0" fontId="18" fillId="11" borderId="35" xfId="0" applyFont="1" applyFill="1" applyBorder="1" applyAlignment="1">
      <alignment horizontal="center" vertical="center" wrapText="1"/>
    </xf>
    <xf numFmtId="1" fontId="35" fillId="11" borderId="35" xfId="0" applyNumberFormat="1" applyFont="1" applyFill="1" applyBorder="1" applyAlignment="1">
      <alignment horizontal="center" vertical="center" wrapText="1"/>
    </xf>
    <xf numFmtId="4" fontId="19" fillId="11" borderId="35"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0" fontId="19" fillId="11" borderId="50" xfId="85" applyFont="1" applyFill="1" applyBorder="1" applyAlignment="1">
      <alignment horizontal="center" vertical="center"/>
    </xf>
    <xf numFmtId="172" fontId="19" fillId="11" borderId="48" xfId="85" applyNumberFormat="1" applyFont="1" applyFill="1" applyBorder="1" applyAlignment="1">
      <alignment vertical="center"/>
    </xf>
    <xf numFmtId="10" fontId="19" fillId="11" borderId="30" xfId="12" applyNumberFormat="1" applyFont="1" applyFill="1" applyBorder="1" applyAlignment="1">
      <alignment horizontal="center" vertical="center"/>
    </xf>
    <xf numFmtId="10" fontId="19" fillId="11" borderId="4" xfId="12" applyNumberFormat="1" applyFont="1" applyFill="1" applyBorder="1" applyAlignment="1">
      <alignment horizontal="center" vertical="center"/>
    </xf>
    <xf numFmtId="0" fontId="69" fillId="11" borderId="32" xfId="85" applyFont="1" applyFill="1" applyBorder="1" applyAlignment="1">
      <alignment horizontal="justify" vertical="center" wrapText="1"/>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35" fillId="0" borderId="4" xfId="0" applyNumberFormat="1" applyFont="1" applyFill="1" applyBorder="1" applyAlignment="1">
      <alignment horizontal="center" vertical="center" wrapText="1"/>
    </xf>
    <xf numFmtId="1" fontId="35" fillId="0" borderId="35" xfId="0" applyNumberFormat="1" applyFont="1" applyFill="1" applyBorder="1" applyAlignment="1">
      <alignment horizontal="center" vertical="center" wrapText="1"/>
    </xf>
    <xf numFmtId="0" fontId="33" fillId="11" borderId="1" xfId="0"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8" fillId="11" borderId="4" xfId="0" applyNumberFormat="1" applyFont="1" applyFill="1" applyBorder="1" applyAlignment="1">
      <alignment horizontal="center" vertical="center"/>
    </xf>
    <xf numFmtId="1" fontId="68" fillId="11" borderId="4" xfId="0" applyNumberFormat="1" applyFont="1" applyFill="1" applyBorder="1" applyAlignment="1">
      <alignment horizontal="center" vertical="center"/>
    </xf>
    <xf numFmtId="1" fontId="8" fillId="11" borderId="7" xfId="0" applyNumberFormat="1" applyFont="1" applyFill="1" applyBorder="1" applyAlignment="1">
      <alignment horizontal="center" vertical="center"/>
    </xf>
    <xf numFmtId="0" fontId="19" fillId="11" borderId="0" xfId="0" applyFont="1" applyFill="1" applyAlignment="1">
      <alignment horizontal="center" vertical="center"/>
    </xf>
    <xf numFmtId="0" fontId="37" fillId="11" borderId="31" xfId="0" applyNumberFormat="1" applyFont="1" applyFill="1" applyBorder="1" applyAlignment="1">
      <alignment horizontal="center" vertical="center"/>
    </xf>
    <xf numFmtId="0" fontId="19" fillId="11" borderId="5" xfId="0" applyFont="1" applyFill="1" applyBorder="1" applyAlignment="1">
      <alignment wrapText="1"/>
    </xf>
    <xf numFmtId="0" fontId="0" fillId="11" borderId="5" xfId="0" applyFill="1" applyBorder="1" applyAlignment="1">
      <alignment wrapText="1"/>
    </xf>
    <xf numFmtId="0" fontId="71" fillId="5" borderId="1" xfId="3" applyFont="1" applyFill="1" applyBorder="1" applyAlignment="1">
      <alignment horizontal="center" vertical="center" wrapText="1"/>
    </xf>
    <xf numFmtId="41" fontId="72" fillId="9" borderId="4" xfId="3" applyNumberFormat="1" applyFont="1" applyFill="1" applyBorder="1" applyAlignment="1">
      <alignment horizontal="center" vertical="center" wrapText="1"/>
    </xf>
    <xf numFmtId="0" fontId="70" fillId="11" borderId="0" xfId="0" applyFont="1" applyFill="1"/>
    <xf numFmtId="0" fontId="18" fillId="5" borderId="5" xfId="3" applyFont="1" applyFill="1" applyBorder="1" applyAlignment="1">
      <alignment horizontal="center" vertical="center" wrapText="1"/>
    </xf>
    <xf numFmtId="10" fontId="19" fillId="11" borderId="35" xfId="12" applyNumberFormat="1" applyFont="1" applyFill="1" applyBorder="1" applyAlignment="1">
      <alignment horizontal="center" vertical="center"/>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0" fontId="19" fillId="11" borderId="7" xfId="0" applyNumberFormat="1" applyFont="1" applyFill="1" applyBorder="1" applyAlignment="1">
      <alignment horizontal="center" vertical="center" wrapText="1"/>
    </xf>
    <xf numFmtId="10" fontId="19" fillId="11" borderId="30" xfId="12" applyNumberFormat="1" applyFont="1" applyFill="1" applyBorder="1" applyAlignment="1">
      <alignment horizontal="center" vertical="center" wrapText="1"/>
    </xf>
    <xf numFmtId="10" fontId="29" fillId="11" borderId="30" xfId="12" applyNumberFormat="1" applyFont="1" applyFill="1" applyBorder="1" applyAlignment="1">
      <alignment horizontal="center" vertical="center"/>
    </xf>
    <xf numFmtId="10" fontId="19" fillId="6" borderId="4" xfId="1" applyNumberFormat="1" applyFont="1" applyFill="1" applyBorder="1" applyAlignment="1">
      <alignment horizontal="center" vertical="center"/>
    </xf>
    <xf numFmtId="0" fontId="19" fillId="11" borderId="5" xfId="0" applyFont="1" applyFill="1" applyBorder="1"/>
    <xf numFmtId="0" fontId="0" fillId="11" borderId="5" xfId="0" applyFill="1" applyBorder="1"/>
    <xf numFmtId="1" fontId="19" fillId="11" borderId="55" xfId="0" applyNumberFormat="1" applyFont="1" applyFill="1" applyBorder="1" applyAlignment="1">
      <alignment horizontal="center" vertical="center" wrapText="1"/>
    </xf>
    <xf numFmtId="164" fontId="29" fillId="0" borderId="30" xfId="0" applyNumberFormat="1" applyFont="1" applyFill="1" applyBorder="1" applyAlignment="1">
      <alignment horizontal="center" vertical="center"/>
    </xf>
    <xf numFmtId="164" fontId="29" fillId="0" borderId="4" xfId="0" applyNumberFormat="1" applyFont="1" applyFill="1" applyBorder="1" applyAlignment="1">
      <alignment horizontal="center" vertical="center" wrapText="1"/>
    </xf>
    <xf numFmtId="164" fontId="29" fillId="0" borderId="35" xfId="0" applyNumberFormat="1" applyFont="1" applyFill="1" applyBorder="1" applyAlignment="1">
      <alignment horizontal="center" vertical="center" wrapText="1"/>
    </xf>
    <xf numFmtId="164" fontId="29" fillId="0" borderId="24" xfId="0" applyNumberFormat="1" applyFont="1" applyFill="1" applyBorder="1" applyAlignment="1">
      <alignment horizontal="center" vertical="center" wrapText="1"/>
    </xf>
    <xf numFmtId="164" fontId="19" fillId="11" borderId="4" xfId="0" applyNumberFormat="1" applyFont="1" applyFill="1" applyBorder="1" applyAlignment="1">
      <alignment horizontal="center" vertical="center" wrapText="1"/>
    </xf>
    <xf numFmtId="164" fontId="19" fillId="11" borderId="24" xfId="0" applyNumberFormat="1" applyFont="1" applyFill="1" applyBorder="1" applyAlignment="1">
      <alignment horizontal="center" vertical="center" wrapText="1"/>
    </xf>
    <xf numFmtId="164" fontId="29" fillId="11" borderId="4" xfId="0" applyNumberFormat="1" applyFont="1" applyFill="1" applyBorder="1" applyAlignment="1">
      <alignment horizontal="center" vertical="center" wrapText="1"/>
    </xf>
    <xf numFmtId="164" fontId="29" fillId="0" borderId="26" xfId="0" applyNumberFormat="1" applyFont="1" applyFill="1" applyBorder="1" applyAlignment="1">
      <alignment horizontal="center" vertical="center" wrapText="1"/>
    </xf>
    <xf numFmtId="164" fontId="29" fillId="11" borderId="24" xfId="0" applyNumberFormat="1" applyFont="1" applyFill="1" applyBorder="1" applyAlignment="1">
      <alignment horizontal="center" vertical="center"/>
    </xf>
    <xf numFmtId="164" fontId="19" fillId="11" borderId="4" xfId="0" applyNumberFormat="1" applyFont="1" applyFill="1" applyBorder="1" applyAlignment="1">
      <alignment horizontal="center" vertical="center"/>
    </xf>
    <xf numFmtId="164" fontId="29" fillId="11" borderId="7" xfId="0" applyNumberFormat="1" applyFont="1" applyFill="1" applyBorder="1" applyAlignment="1">
      <alignment horizontal="center" vertical="center"/>
    </xf>
    <xf numFmtId="164" fontId="19" fillId="11" borderId="24" xfId="0" applyNumberFormat="1" applyFont="1" applyFill="1" applyBorder="1" applyAlignment="1">
      <alignment horizontal="center" vertical="center"/>
    </xf>
    <xf numFmtId="164" fontId="29" fillId="11" borderId="4" xfId="10" applyNumberFormat="1" applyFont="1" applyFill="1" applyBorder="1" applyAlignment="1">
      <alignment horizontal="center" vertical="center" wrapText="1"/>
    </xf>
    <xf numFmtId="164" fontId="29" fillId="11" borderId="7" xfId="10" applyNumberFormat="1" applyFont="1" applyFill="1" applyBorder="1" applyAlignment="1">
      <alignment horizontal="center" vertical="center" wrapText="1"/>
    </xf>
    <xf numFmtId="0" fontId="76" fillId="11" borderId="0" xfId="0" applyFont="1" applyFill="1" applyBorder="1" applyAlignment="1">
      <alignment horizontal="center" vertical="center"/>
    </xf>
    <xf numFmtId="1" fontId="19" fillId="0" borderId="4"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0" fontId="28" fillId="11" borderId="26" xfId="0" applyFont="1" applyFill="1" applyBorder="1" applyAlignment="1">
      <alignment horizontal="center" vertical="center" wrapText="1"/>
    </xf>
    <xf numFmtId="10" fontId="19" fillId="11" borderId="24" xfId="12" applyNumberFormat="1" applyFont="1" applyFill="1" applyBorder="1" applyAlignment="1">
      <alignment horizontal="center" vertical="center"/>
    </xf>
    <xf numFmtId="0" fontId="19" fillId="0" borderId="27" xfId="0" applyFont="1" applyFill="1" applyBorder="1" applyAlignment="1">
      <alignment horizontal="center" vertical="center" wrapText="1"/>
    </xf>
    <xf numFmtId="0" fontId="19" fillId="11" borderId="8" xfId="0" applyFont="1" applyFill="1" applyBorder="1"/>
    <xf numFmtId="0" fontId="0" fillId="11" borderId="8" xfId="0" applyFill="1" applyBorder="1"/>
    <xf numFmtId="0" fontId="19" fillId="11" borderId="71" xfId="0" applyFont="1" applyFill="1" applyBorder="1"/>
    <xf numFmtId="0" fontId="0" fillId="11" borderId="71" xfId="0" applyFill="1" applyBorder="1"/>
    <xf numFmtId="0" fontId="70" fillId="0" borderId="24" xfId="0" applyFont="1" applyFill="1" applyBorder="1" applyAlignment="1">
      <alignment horizontal="justify" vertical="center" wrapText="1"/>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0" fontId="37" fillId="11" borderId="33" xfId="0" applyNumberFormat="1" applyFont="1" applyFill="1" applyBorder="1" applyAlignment="1">
      <alignment horizontal="center" vertical="center"/>
    </xf>
    <xf numFmtId="0" fontId="39" fillId="0" borderId="4" xfId="0" applyFont="1" applyFill="1" applyBorder="1" applyAlignment="1">
      <alignment horizontal="center" vertical="center" wrapText="1"/>
    </xf>
    <xf numFmtId="168" fontId="19" fillId="11" borderId="30" xfId="0" applyNumberFormat="1" applyFont="1" applyFill="1" applyBorder="1" applyAlignment="1">
      <alignment horizontal="center" vertical="center" wrapText="1"/>
    </xf>
    <xf numFmtId="164" fontId="29" fillId="11" borderId="30" xfId="0" applyNumberFormat="1" applyFont="1" applyFill="1" applyBorder="1" applyAlignment="1">
      <alignment horizontal="center" vertical="center"/>
    </xf>
    <xf numFmtId="0" fontId="19" fillId="11" borderId="22" xfId="0" applyFont="1" applyFill="1" applyBorder="1" applyAlignment="1">
      <alignment horizontal="center" vertical="center" wrapText="1"/>
    </xf>
    <xf numFmtId="9" fontId="29" fillId="0" borderId="4" xfId="12" applyFont="1" applyFill="1" applyBorder="1" applyAlignment="1">
      <alignment horizontal="center" vertical="center"/>
    </xf>
    <xf numFmtId="1" fontId="19" fillId="0" borderId="4" xfId="0" applyNumberFormat="1" applyFont="1" applyFill="1" applyBorder="1" applyAlignment="1">
      <alignment horizontal="center" vertical="center" wrapText="1"/>
    </xf>
    <xf numFmtId="179" fontId="19" fillId="11" borderId="4" xfId="0" applyNumberFormat="1" applyFont="1" applyFill="1" applyBorder="1" applyAlignment="1">
      <alignment horizontal="center" vertical="center" wrapText="1"/>
    </xf>
    <xf numFmtId="0" fontId="70" fillId="0" borderId="26" xfId="0" applyFont="1" applyFill="1" applyBorder="1" applyAlignment="1">
      <alignment horizontal="justify" vertical="center" wrapText="1"/>
    </xf>
    <xf numFmtId="0" fontId="29" fillId="0" borderId="26" xfId="0" applyFont="1" applyFill="1" applyBorder="1" applyAlignment="1">
      <alignment horizontal="center" vertical="center" wrapText="1"/>
    </xf>
    <xf numFmtId="0" fontId="70" fillId="0" borderId="30" xfId="0" applyFont="1" applyFill="1" applyBorder="1" applyAlignment="1">
      <alignment horizontal="justify" vertical="center" wrapText="1"/>
    </xf>
    <xf numFmtId="0" fontId="70" fillId="0" borderId="4" xfId="0" applyFont="1" applyFill="1" applyBorder="1" applyAlignment="1">
      <alignment horizontal="justify" vertical="center" wrapText="1"/>
    </xf>
    <xf numFmtId="0" fontId="70" fillId="0" borderId="35" xfId="0" applyFont="1" applyFill="1" applyBorder="1" applyAlignment="1">
      <alignment horizontal="justify" vertical="center" wrapText="1"/>
    </xf>
    <xf numFmtId="0" fontId="70" fillId="0" borderId="35" xfId="0" applyFont="1" applyFill="1" applyBorder="1" applyAlignment="1">
      <alignment horizontal="left" vertical="center" wrapText="1"/>
    </xf>
    <xf numFmtId="0" fontId="70" fillId="11" borderId="24" xfId="0" applyFont="1" applyFill="1" applyBorder="1" applyAlignment="1">
      <alignment vertical="center" wrapText="1"/>
    </xf>
    <xf numFmtId="0" fontId="70" fillId="0" borderId="1" xfId="0" applyFont="1" applyFill="1" applyBorder="1" applyAlignment="1">
      <alignment horizontal="justify" vertical="center" wrapText="1"/>
    </xf>
    <xf numFmtId="0" fontId="70" fillId="11" borderId="4" xfId="0" applyFont="1" applyFill="1" applyBorder="1" applyAlignment="1">
      <alignment horizontal="justify" vertical="center" wrapText="1"/>
    </xf>
    <xf numFmtId="0" fontId="70" fillId="11" borderId="26" xfId="0" applyFont="1" applyFill="1" applyBorder="1" applyAlignment="1">
      <alignment horizontal="justify" vertical="center" wrapText="1"/>
    </xf>
    <xf numFmtId="0" fontId="70" fillId="0" borderId="27" xfId="0" applyFont="1" applyFill="1" applyBorder="1" applyAlignment="1">
      <alignment horizontal="justify" vertical="center" wrapText="1"/>
    </xf>
    <xf numFmtId="0" fontId="70" fillId="0" borderId="24" xfId="0" applyFont="1" applyFill="1" applyBorder="1" applyAlignment="1">
      <alignment vertical="center" wrapText="1"/>
    </xf>
    <xf numFmtId="0" fontId="77" fillId="0" borderId="4" xfId="0" applyFont="1" applyBorder="1" applyAlignment="1">
      <alignment horizontal="justify" vertical="center" wrapText="1"/>
    </xf>
    <xf numFmtId="0" fontId="77" fillId="22" borderId="4" xfId="0" applyFont="1" applyFill="1" applyBorder="1" applyAlignment="1">
      <alignment vertical="center" wrapText="1"/>
    </xf>
    <xf numFmtId="0" fontId="70" fillId="11" borderId="24" xfId="0" applyFont="1" applyFill="1" applyBorder="1" applyAlignment="1">
      <alignment horizontal="left" vertical="center" wrapText="1"/>
    </xf>
    <xf numFmtId="0" fontId="77" fillId="0" borderId="24" xfId="0" applyFont="1" applyBorder="1" applyAlignment="1">
      <alignment horizontal="justify" vertical="center" wrapText="1"/>
    </xf>
    <xf numFmtId="0" fontId="70" fillId="6" borderId="4" xfId="0" applyFont="1" applyFill="1" applyBorder="1" applyAlignment="1">
      <alignment horizontal="justify" vertical="center" wrapText="1"/>
    </xf>
    <xf numFmtId="1" fontId="19" fillId="0" borderId="24"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1" fontId="19" fillId="11" borderId="24" xfId="0" applyNumberFormat="1" applyFont="1" applyFill="1" applyBorder="1" applyAlignment="1">
      <alignment horizontal="center" vertical="center" wrapText="1"/>
    </xf>
    <xf numFmtId="0" fontId="59" fillId="5" borderId="1" xfId="3" applyFont="1" applyFill="1" applyBorder="1" applyAlignment="1">
      <alignment horizontal="center" vertical="center" wrapText="1"/>
    </xf>
    <xf numFmtId="0" fontId="19" fillId="0" borderId="7" xfId="0" applyFont="1" applyFill="1" applyBorder="1" applyAlignment="1">
      <alignment horizontal="center" vertical="center"/>
    </xf>
    <xf numFmtId="0" fontId="66" fillId="0" borderId="24" xfId="0" applyFont="1" applyBorder="1" applyAlignment="1">
      <alignment horizontal="justify" vertical="center" wrapText="1"/>
    </xf>
    <xf numFmtId="0" fontId="19" fillId="11" borderId="4" xfId="0" applyFont="1" applyFill="1" applyBorder="1" applyAlignment="1">
      <alignment horizontal="justify" vertical="center" wrapText="1"/>
    </xf>
    <xf numFmtId="0" fontId="19" fillId="11" borderId="35" xfId="0" applyFont="1" applyFill="1" applyBorder="1" applyAlignment="1">
      <alignment horizontal="justify" vertical="center" wrapText="1"/>
    </xf>
    <xf numFmtId="0" fontId="19" fillId="11" borderId="39" xfId="0" applyFont="1" applyFill="1" applyBorder="1" applyAlignment="1">
      <alignment horizontal="center" vertical="center" wrapText="1"/>
    </xf>
    <xf numFmtId="0" fontId="19" fillId="11" borderId="42" xfId="0" applyFont="1" applyFill="1" applyBorder="1" applyAlignment="1">
      <alignment horizontal="center" vertical="center" wrapText="1"/>
    </xf>
    <xf numFmtId="10" fontId="19" fillId="0" borderId="26" xfId="12" applyNumberFormat="1" applyFont="1" applyFill="1" applyBorder="1" applyAlignment="1">
      <alignment horizontal="center" vertical="center"/>
    </xf>
    <xf numFmtId="164" fontId="29" fillId="0" borderId="4" xfId="0" applyNumberFormat="1" applyFont="1" applyFill="1" applyBorder="1" applyAlignment="1">
      <alignment horizontal="center" vertical="center"/>
    </xf>
    <xf numFmtId="0" fontId="19" fillId="11" borderId="66" xfId="0" applyFont="1" applyFill="1" applyBorder="1" applyAlignment="1">
      <alignment horizontal="center" vertical="center" wrapText="1"/>
    </xf>
    <xf numFmtId="0" fontId="70" fillId="11" borderId="30" xfId="0" applyFont="1" applyFill="1" applyBorder="1" applyAlignment="1">
      <alignment horizontal="justify" vertical="center" wrapText="1"/>
    </xf>
    <xf numFmtId="0" fontId="22" fillId="0" borderId="35" xfId="10" applyFont="1" applyBorder="1" applyAlignment="1">
      <alignment horizontal="justify" vertical="center" wrapText="1"/>
    </xf>
    <xf numFmtId="0" fontId="70" fillId="0" borderId="4" xfId="0" applyFont="1" applyFill="1" applyBorder="1" applyAlignment="1">
      <alignment vertical="center" wrapText="1"/>
    </xf>
    <xf numFmtId="0" fontId="70" fillId="0" borderId="7" xfId="0" applyFont="1" applyFill="1" applyBorder="1" applyAlignment="1">
      <alignment horizontal="justify" vertical="center" wrapText="1"/>
    </xf>
    <xf numFmtId="0" fontId="70" fillId="11" borderId="35" xfId="0" applyFont="1" applyFill="1" applyBorder="1" applyAlignment="1">
      <alignment horizontal="justify" vertical="center" wrapText="1"/>
    </xf>
    <xf numFmtId="0" fontId="70" fillId="11" borderId="4" xfId="0" applyFont="1" applyFill="1" applyBorder="1" applyAlignment="1">
      <alignment horizontal="justify" vertical="center"/>
    </xf>
    <xf numFmtId="0" fontId="78" fillId="0" borderId="30" xfId="0" applyFont="1" applyBorder="1" applyAlignment="1">
      <alignment horizontal="justify" vertical="center" wrapText="1"/>
    </xf>
    <xf numFmtId="0" fontId="78" fillId="0" borderId="4" xfId="0" applyFont="1" applyBorder="1" applyAlignment="1">
      <alignment horizontal="justify" vertical="center" wrapText="1"/>
    </xf>
    <xf numFmtId="0" fontId="79" fillId="0" borderId="4" xfId="0" applyFont="1" applyBorder="1" applyAlignment="1">
      <alignment horizontal="justify" vertical="center" wrapText="1"/>
    </xf>
    <xf numFmtId="0" fontId="79" fillId="0" borderId="35" xfId="0" applyFont="1" applyBorder="1" applyAlignment="1">
      <alignment horizontal="justify" vertical="center" wrapText="1"/>
    </xf>
    <xf numFmtId="0" fontId="70" fillId="11" borderId="0" xfId="0" applyFont="1" applyFill="1" applyBorder="1" applyAlignment="1">
      <alignment vertical="center" wrapText="1"/>
    </xf>
    <xf numFmtId="0" fontId="66" fillId="22" borderId="1" xfId="0" applyFont="1" applyFill="1" applyBorder="1" applyAlignment="1">
      <alignment vertical="center" wrapText="1"/>
    </xf>
    <xf numFmtId="0" fontId="19" fillId="11" borderId="26" xfId="0" applyFont="1" applyFill="1" applyBorder="1" applyAlignment="1">
      <alignment horizontal="left" vertical="center" wrapText="1"/>
    </xf>
    <xf numFmtId="0" fontId="19" fillId="0" borderId="24" xfId="0" applyFont="1" applyFill="1" applyBorder="1" applyAlignment="1">
      <alignment horizontal="justify" vertical="center"/>
    </xf>
    <xf numFmtId="0" fontId="19" fillId="0" borderId="4" xfId="0" applyFont="1" applyFill="1" applyBorder="1" applyAlignment="1">
      <alignment horizontal="justify" vertical="center"/>
    </xf>
    <xf numFmtId="0" fontId="0" fillId="0" borderId="4" xfId="0" applyFill="1" applyBorder="1" applyAlignment="1">
      <alignment horizontal="justify" vertical="center" wrapText="1"/>
    </xf>
    <xf numFmtId="0" fontId="66" fillId="0" borderId="4" xfId="0" applyFont="1" applyFill="1" applyBorder="1" applyAlignment="1">
      <alignment horizontal="justify" vertical="center" wrapText="1"/>
    </xf>
    <xf numFmtId="0" fontId="33" fillId="11" borderId="45" xfId="0" applyFont="1" applyFill="1" applyBorder="1" applyAlignment="1">
      <alignment horizontal="center" vertical="center" wrapText="1"/>
    </xf>
    <xf numFmtId="0" fontId="37" fillId="11" borderId="36" xfId="0" applyNumberFormat="1" applyFont="1" applyFill="1" applyBorder="1" applyAlignment="1">
      <alignment horizontal="center" vertical="center"/>
    </xf>
    <xf numFmtId="0" fontId="6" fillId="11" borderId="4" xfId="0" applyFont="1" applyFill="1" applyBorder="1" applyAlignment="1">
      <alignment horizontal="center" vertical="center"/>
    </xf>
    <xf numFmtId="0" fontId="68" fillId="11" borderId="4" xfId="0" applyFont="1" applyFill="1" applyBorder="1" applyAlignment="1">
      <alignment horizontal="center" vertical="center" wrapText="1"/>
    </xf>
    <xf numFmtId="1" fontId="19" fillId="11" borderId="27" xfId="0" applyNumberFormat="1" applyFont="1" applyFill="1" applyBorder="1" applyAlignment="1">
      <alignment horizontal="center" vertical="center" wrapText="1"/>
    </xf>
    <xf numFmtId="41" fontId="8" fillId="11" borderId="4" xfId="0" applyNumberFormat="1" applyFont="1" applyFill="1" applyBorder="1" applyAlignment="1">
      <alignment horizontal="left" vertical="center"/>
    </xf>
    <xf numFmtId="41" fontId="68" fillId="11" borderId="4" xfId="0" applyNumberFormat="1" applyFont="1" applyFill="1" applyBorder="1" applyAlignment="1">
      <alignment horizontal="center" vertical="center"/>
    </xf>
    <xf numFmtId="41" fontId="8" fillId="11" borderId="4" xfId="0" applyNumberFormat="1" applyFont="1" applyFill="1" applyBorder="1" applyAlignment="1">
      <alignment horizontal="center" vertical="center"/>
    </xf>
    <xf numFmtId="41" fontId="6" fillId="11" borderId="4" xfId="0" applyNumberFormat="1" applyFont="1" applyFill="1" applyBorder="1" applyAlignment="1">
      <alignment horizontal="center"/>
    </xf>
    <xf numFmtId="41" fontId="80" fillId="9" borderId="4" xfId="3"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0" fontId="19" fillId="11" borderId="6" xfId="0"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11" borderId="24" xfId="0" applyNumberFormat="1" applyFont="1" applyFill="1" applyBorder="1" applyAlignment="1">
      <alignment horizontal="center" vertical="center" wrapText="1"/>
    </xf>
    <xf numFmtId="1" fontId="19" fillId="0" borderId="6"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0" fontId="82" fillId="11" borderId="0" xfId="0" applyFont="1" applyFill="1" applyBorder="1" applyAlignment="1">
      <alignment horizontal="center" vertical="center"/>
    </xf>
    <xf numFmtId="0" fontId="83" fillId="5" borderId="22" xfId="3" applyFont="1" applyFill="1" applyBorder="1" applyAlignment="1">
      <alignment horizontal="center" vertical="center" wrapText="1"/>
    </xf>
    <xf numFmtId="0" fontId="84" fillId="11" borderId="4" xfId="0" applyFont="1" applyFill="1" applyBorder="1" applyAlignment="1">
      <alignment horizontal="center" vertical="center" wrapText="1"/>
    </xf>
    <xf numFmtId="0" fontId="84" fillId="11" borderId="49" xfId="0" applyFont="1" applyFill="1" applyBorder="1" applyAlignment="1">
      <alignment horizontal="center" vertical="center" wrapText="1"/>
    </xf>
    <xf numFmtId="0" fontId="84" fillId="11" borderId="32" xfId="0" applyFont="1" applyFill="1" applyBorder="1" applyAlignment="1">
      <alignment horizontal="center" vertical="center" wrapText="1"/>
    </xf>
    <xf numFmtId="0" fontId="84" fillId="11" borderId="0" xfId="0" applyFont="1" applyFill="1"/>
    <xf numFmtId="175" fontId="17" fillId="11" borderId="4" xfId="85" applyNumberFormat="1" applyFont="1" applyFill="1" applyBorder="1" applyAlignment="1">
      <alignment vertical="center"/>
    </xf>
    <xf numFmtId="0" fontId="4" fillId="11" borderId="4" xfId="85" applyFont="1" applyFill="1" applyBorder="1" applyAlignment="1">
      <alignment vertical="center"/>
    </xf>
    <xf numFmtId="0" fontId="85" fillId="11" borderId="4" xfId="0" applyFont="1" applyFill="1" applyBorder="1" applyAlignment="1">
      <alignment horizontal="center" vertical="center" wrapText="1"/>
    </xf>
    <xf numFmtId="0" fontId="39" fillId="0" borderId="7" xfId="0" applyFont="1" applyFill="1" applyBorder="1" applyAlignment="1">
      <alignment horizontal="center" vertical="center"/>
    </xf>
    <xf numFmtId="0" fontId="28" fillId="0" borderId="7"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9" fillId="0" borderId="7" xfId="0" applyFont="1" applyFill="1" applyBorder="1" applyAlignment="1">
      <alignment horizontal="justify" vertical="center" wrapText="1"/>
    </xf>
    <xf numFmtId="0" fontId="19" fillId="6" borderId="30" xfId="0" applyFont="1" applyFill="1" applyBorder="1" applyAlignment="1">
      <alignment horizontal="center" vertical="center"/>
    </xf>
    <xf numFmtId="0" fontId="39" fillId="6" borderId="30" xfId="0" applyFont="1" applyFill="1" applyBorder="1" applyAlignment="1">
      <alignment horizontal="center" vertical="center"/>
    </xf>
    <xf numFmtId="0" fontId="19" fillId="6" borderId="30" xfId="0" applyFont="1" applyFill="1" applyBorder="1" applyAlignment="1">
      <alignment horizontal="center" vertical="center" wrapText="1"/>
    </xf>
    <xf numFmtId="0" fontId="70" fillId="6" borderId="30" xfId="0" applyFont="1" applyFill="1" applyBorder="1" applyAlignment="1">
      <alignment horizontal="justify" vertical="center" wrapText="1"/>
    </xf>
    <xf numFmtId="10" fontId="33" fillId="11" borderId="39" xfId="0" applyNumberFormat="1" applyFont="1" applyFill="1" applyBorder="1" applyAlignment="1">
      <alignment horizontal="center" vertical="center"/>
    </xf>
    <xf numFmtId="10" fontId="33" fillId="11" borderId="39" xfId="1" applyNumberFormat="1" applyFont="1" applyFill="1" applyBorder="1" applyAlignment="1">
      <alignment horizontal="center" vertical="center" wrapText="1"/>
    </xf>
    <xf numFmtId="10" fontId="33" fillId="11" borderId="22" xfId="1" applyNumberFormat="1" applyFont="1" applyFill="1" applyBorder="1" applyAlignment="1">
      <alignment horizontal="center" vertical="center" wrapText="1"/>
    </xf>
    <xf numFmtId="10" fontId="33" fillId="11" borderId="73" xfId="1" applyNumberFormat="1" applyFont="1" applyFill="1" applyBorder="1" applyAlignment="1">
      <alignment horizontal="center" vertical="center" wrapText="1"/>
    </xf>
    <xf numFmtId="10" fontId="33" fillId="11" borderId="42" xfId="1" applyNumberFormat="1" applyFont="1" applyFill="1" applyBorder="1" applyAlignment="1">
      <alignment horizontal="center" vertical="center" wrapText="1"/>
    </xf>
    <xf numFmtId="10" fontId="33" fillId="11" borderId="25" xfId="1" applyNumberFormat="1" applyFont="1" applyFill="1" applyBorder="1" applyAlignment="1">
      <alignment horizontal="center" vertical="center" wrapText="1"/>
    </xf>
    <xf numFmtId="10" fontId="32" fillId="11" borderId="39" xfId="1" applyNumberFormat="1" applyFont="1" applyFill="1" applyBorder="1" applyAlignment="1">
      <alignment horizontal="center" vertical="center" wrapText="1"/>
    </xf>
    <xf numFmtId="0" fontId="37" fillId="11" borderId="66" xfId="0" applyNumberFormat="1" applyFont="1" applyFill="1" applyBorder="1" applyAlignment="1">
      <alignment horizontal="center" vertical="center"/>
    </xf>
    <xf numFmtId="0" fontId="37" fillId="11" borderId="23" xfId="0" applyNumberFormat="1" applyFont="1" applyFill="1" applyBorder="1" applyAlignment="1">
      <alignment horizontal="center" vertical="center"/>
    </xf>
    <xf numFmtId="0" fontId="37" fillId="11" borderId="58" xfId="0" applyNumberFormat="1" applyFont="1" applyFill="1" applyBorder="1" applyAlignment="1">
      <alignment horizontal="center" vertical="center"/>
    </xf>
    <xf numFmtId="0" fontId="37" fillId="11" borderId="67" xfId="0" applyNumberFormat="1" applyFont="1" applyFill="1" applyBorder="1" applyAlignment="1">
      <alignment horizontal="center" vertical="center"/>
    </xf>
    <xf numFmtId="0" fontId="37" fillId="11" borderId="65" xfId="0" applyNumberFormat="1" applyFont="1" applyFill="1" applyBorder="1" applyAlignment="1">
      <alignment horizontal="center" vertical="center"/>
    </xf>
    <xf numFmtId="0" fontId="37" fillId="11" borderId="3" xfId="0" applyNumberFormat="1" applyFont="1" applyFill="1" applyBorder="1" applyAlignment="1">
      <alignment horizontal="center" vertical="center"/>
    </xf>
    <xf numFmtId="0" fontId="37" fillId="11" borderId="6" xfId="0" applyNumberFormat="1" applyFont="1" applyFill="1" applyBorder="1" applyAlignment="1">
      <alignment horizontal="center" vertical="center"/>
    </xf>
    <xf numFmtId="0" fontId="32" fillId="11" borderId="75" xfId="0" applyFont="1" applyFill="1" applyBorder="1" applyAlignment="1">
      <alignment horizontal="center" vertical="center" wrapText="1"/>
    </xf>
    <xf numFmtId="9" fontId="33" fillId="11" borderId="28" xfId="0" applyNumberFormat="1" applyFont="1" applyFill="1" applyBorder="1" applyAlignment="1">
      <alignment horizontal="center" vertical="center"/>
    </xf>
    <xf numFmtId="0" fontId="33" fillId="11" borderId="24" xfId="0" applyFont="1" applyFill="1" applyBorder="1" applyAlignment="1">
      <alignment horizontal="center" vertical="center" wrapText="1"/>
    </xf>
    <xf numFmtId="0" fontId="33" fillId="11" borderId="30" xfId="0" applyFont="1" applyFill="1" applyBorder="1" applyAlignment="1">
      <alignment horizontal="center" vertical="center" wrapText="1"/>
    </xf>
    <xf numFmtId="0" fontId="33" fillId="11" borderId="64" xfId="0" applyFont="1" applyFill="1" applyBorder="1" applyAlignment="1">
      <alignment horizontal="center" vertical="center" wrapText="1"/>
    </xf>
    <xf numFmtId="0" fontId="32" fillId="11" borderId="70" xfId="0" applyFont="1" applyFill="1" applyBorder="1" applyAlignment="1">
      <alignment horizontal="center" vertical="center" wrapText="1"/>
    </xf>
    <xf numFmtId="0" fontId="65" fillId="11" borderId="24" xfId="0" applyFont="1" applyFill="1" applyBorder="1" applyAlignment="1">
      <alignment horizontal="center" vertical="center" wrapText="1"/>
    </xf>
    <xf numFmtId="10" fontId="33" fillId="11" borderId="36" xfId="0" applyNumberFormat="1" applyFont="1" applyFill="1" applyBorder="1" applyAlignment="1">
      <alignment horizontal="center" vertical="center"/>
    </xf>
    <xf numFmtId="0" fontId="37" fillId="11" borderId="37" xfId="0" applyNumberFormat="1" applyFont="1" applyFill="1" applyBorder="1" applyAlignment="1">
      <alignment horizontal="center" vertical="center"/>
    </xf>
    <xf numFmtId="4" fontId="37" fillId="11" borderId="35" xfId="0" applyNumberFormat="1" applyFont="1" applyFill="1" applyBorder="1" applyAlignment="1">
      <alignment horizontal="center" vertical="center"/>
    </xf>
    <xf numFmtId="0" fontId="17" fillId="11" borderId="0" xfId="0" applyFont="1" applyFill="1" applyAlignment="1">
      <alignment horizontal="center" vertical="center"/>
    </xf>
    <xf numFmtId="0" fontId="65" fillId="11" borderId="45" xfId="0" applyFont="1" applyFill="1" applyBorder="1" applyAlignment="1">
      <alignment horizontal="center" vertical="center" wrapText="1"/>
    </xf>
    <xf numFmtId="0" fontId="65" fillId="11" borderId="0" xfId="0" applyFont="1" applyFill="1" applyAlignment="1">
      <alignment horizontal="left"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0" fontId="33" fillId="11" borderId="64" xfId="0" applyFont="1" applyFill="1" applyBorder="1" applyAlignment="1">
      <alignment horizontal="center" vertical="center" wrapText="1"/>
    </xf>
    <xf numFmtId="0" fontId="32" fillId="11" borderId="70" xfId="0" applyFont="1" applyFill="1" applyBorder="1" applyAlignment="1">
      <alignment horizontal="center" vertical="center" wrapText="1"/>
    </xf>
    <xf numFmtId="0" fontId="33" fillId="11" borderId="30" xfId="0" applyFont="1" applyFill="1" applyBorder="1" applyAlignment="1">
      <alignment horizontal="center" vertical="center" wrapText="1"/>
    </xf>
    <xf numFmtId="0" fontId="33" fillId="11" borderId="24" xfId="0"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26" xfId="0" applyNumberFormat="1" applyFont="1" applyFill="1" applyBorder="1" applyAlignment="1">
      <alignment horizontal="center" vertical="center" wrapText="1"/>
    </xf>
    <xf numFmtId="1" fontId="19" fillId="11" borderId="35" xfId="0" applyNumberFormat="1" applyFont="1" applyFill="1" applyBorder="1" applyAlignment="1">
      <alignment horizontal="center" vertical="center" wrapText="1"/>
    </xf>
    <xf numFmtId="4" fontId="19" fillId="0" borderId="31" xfId="0" applyNumberFormat="1" applyFont="1" applyFill="1" applyBorder="1" applyAlignment="1">
      <alignment horizontal="center" vertical="center" wrapText="1"/>
    </xf>
    <xf numFmtId="4" fontId="19" fillId="0" borderId="33" xfId="0" applyNumberFormat="1" applyFont="1" applyFill="1" applyBorder="1" applyAlignment="1">
      <alignment horizontal="center" vertical="center" wrapText="1"/>
    </xf>
    <xf numFmtId="4" fontId="19" fillId="0" borderId="36" xfId="0" applyNumberFormat="1" applyFont="1" applyFill="1" applyBorder="1" applyAlignment="1">
      <alignment horizontal="center" vertical="center" wrapText="1"/>
    </xf>
    <xf numFmtId="164" fontId="29" fillId="0" borderId="24" xfId="0" applyNumberFormat="1" applyFont="1" applyFill="1" applyBorder="1" applyAlignment="1">
      <alignment horizontal="center" vertical="center"/>
    </xf>
    <xf numFmtId="164" fontId="29" fillId="0" borderId="35" xfId="0" applyNumberFormat="1" applyFont="1" applyFill="1" applyBorder="1" applyAlignment="1">
      <alignment horizontal="center" vertical="center"/>
    </xf>
    <xf numFmtId="1" fontId="29" fillId="0" borderId="35" xfId="0" applyNumberFormat="1" applyFont="1" applyFill="1" applyBorder="1" applyAlignment="1">
      <alignment horizontal="center" vertical="center" wrapText="1"/>
    </xf>
    <xf numFmtId="170" fontId="19" fillId="0" borderId="1" xfId="0" applyNumberFormat="1" applyFont="1" applyFill="1" applyBorder="1" applyAlignment="1">
      <alignment horizontal="center" vertical="center" wrapText="1"/>
    </xf>
    <xf numFmtId="181" fontId="19" fillId="0" borderId="24" xfId="0" applyNumberFormat="1" applyFont="1" applyFill="1" applyBorder="1" applyAlignment="1">
      <alignment horizontal="center" vertical="center" wrapText="1"/>
    </xf>
    <xf numFmtId="174" fontId="19" fillId="0" borderId="24" xfId="0" applyNumberFormat="1" applyFont="1" applyFill="1" applyBorder="1" applyAlignment="1">
      <alignment horizontal="center" vertical="center" wrapText="1"/>
    </xf>
    <xf numFmtId="4" fontId="19" fillId="0" borderId="23" xfId="0" applyNumberFormat="1" applyFont="1" applyFill="1" applyBorder="1" applyAlignment="1">
      <alignment horizontal="center" vertical="center" wrapText="1"/>
    </xf>
    <xf numFmtId="0" fontId="19" fillId="11" borderId="76" xfId="0" applyFont="1" applyFill="1" applyBorder="1" applyAlignment="1">
      <alignment horizontal="center" vertical="center" wrapText="1"/>
    </xf>
    <xf numFmtId="1" fontId="19" fillId="0" borderId="65" xfId="0" applyNumberFormat="1" applyFont="1" applyFill="1" applyBorder="1" applyAlignment="1">
      <alignment horizontal="center" vertical="center" wrapText="1"/>
    </xf>
    <xf numFmtId="4" fontId="29" fillId="0" borderId="66" xfId="0" applyNumberFormat="1" applyFont="1" applyFill="1" applyBorder="1" applyAlignment="1">
      <alignment horizontal="center" vertical="center" wrapText="1"/>
    </xf>
    <xf numFmtId="4" fontId="29" fillId="0" borderId="24" xfId="0" applyNumberFormat="1" applyFont="1" applyFill="1" applyBorder="1" applyAlignment="1">
      <alignment horizontal="center" vertical="center" wrapText="1"/>
    </xf>
    <xf numFmtId="10" fontId="33" fillId="11" borderId="31" xfId="1" applyNumberFormat="1" applyFont="1" applyFill="1" applyBorder="1" applyAlignment="1">
      <alignment horizontal="center" vertical="center" wrapText="1"/>
    </xf>
    <xf numFmtId="1" fontId="19" fillId="0" borderId="6"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11" borderId="35" xfId="0" applyNumberFormat="1" applyFont="1" applyFill="1" applyBorder="1" applyAlignment="1">
      <alignment horizontal="center" vertical="center" wrapText="1"/>
    </xf>
    <xf numFmtId="1" fontId="19" fillId="0" borderId="1" xfId="0" applyNumberFormat="1" applyFont="1" applyFill="1" applyBorder="1" applyAlignment="1">
      <alignment horizontal="center" vertical="center" wrapText="1"/>
    </xf>
    <xf numFmtId="1" fontId="29" fillId="11" borderId="4" xfId="0" applyNumberFormat="1" applyFont="1" applyFill="1" applyBorder="1" applyAlignment="1">
      <alignment horizontal="center" vertical="center" wrapText="1"/>
    </xf>
    <xf numFmtId="0" fontId="32" fillId="11" borderId="70" xfId="0" applyFont="1" applyFill="1" applyBorder="1" applyAlignment="1">
      <alignment horizontal="center" vertical="center" wrapText="1"/>
    </xf>
    <xf numFmtId="0" fontId="33" fillId="11" borderId="4" xfId="0" applyFont="1" applyFill="1" applyBorder="1" applyAlignment="1">
      <alignment horizontal="center" vertical="center" wrapText="1"/>
    </xf>
    <xf numFmtId="0" fontId="33" fillId="11" borderId="35" xfId="0" applyFont="1" applyFill="1" applyBorder="1" applyAlignment="1">
      <alignment horizontal="center" vertical="center" wrapText="1"/>
    </xf>
    <xf numFmtId="0" fontId="33" fillId="11" borderId="30" xfId="0" applyFont="1" applyFill="1" applyBorder="1" applyAlignment="1">
      <alignment horizontal="center" vertical="center" wrapText="1"/>
    </xf>
    <xf numFmtId="0" fontId="33" fillId="11" borderId="1" xfId="0" applyFont="1" applyFill="1" applyBorder="1" applyAlignment="1">
      <alignment horizontal="center" vertical="center" wrapText="1"/>
    </xf>
    <xf numFmtId="0" fontId="33" fillId="11" borderId="26" xfId="0" applyFont="1" applyFill="1" applyBorder="1" applyAlignment="1">
      <alignment horizontal="center" vertical="center" wrapText="1"/>
    </xf>
    <xf numFmtId="0" fontId="33" fillId="11" borderId="24" xfId="0" applyFont="1" applyFill="1" applyBorder="1" applyAlignment="1">
      <alignment horizontal="center" vertical="center" wrapText="1"/>
    </xf>
    <xf numFmtId="0" fontId="33" fillId="0" borderId="30"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1" xfId="0" applyFont="1" applyBorder="1" applyAlignment="1">
      <alignment horizontal="center" vertical="center" wrapText="1"/>
    </xf>
    <xf numFmtId="164" fontId="29" fillId="11" borderId="35" xfId="0" applyNumberFormat="1" applyFont="1" applyFill="1" applyBorder="1" applyAlignment="1">
      <alignment horizontal="center" vertical="center"/>
    </xf>
    <xf numFmtId="170" fontId="19" fillId="11" borderId="35" xfId="0" applyNumberFormat="1" applyFont="1" applyFill="1" applyBorder="1" applyAlignment="1">
      <alignment horizontal="center" vertical="center"/>
    </xf>
    <xf numFmtId="4" fontId="19" fillId="0" borderId="38" xfId="0" applyNumberFormat="1" applyFont="1" applyFill="1" applyBorder="1" applyAlignment="1">
      <alignment horizontal="center" vertical="center" wrapText="1"/>
    </xf>
    <xf numFmtId="170" fontId="19" fillId="0" borderId="33" xfId="0" applyNumberFormat="1" applyFont="1" applyFill="1" applyBorder="1" applyAlignment="1">
      <alignment horizontal="center" vertical="center"/>
    </xf>
    <xf numFmtId="168" fontId="29" fillId="11" borderId="35" xfId="0" applyNumberFormat="1" applyFont="1" applyFill="1" applyBorder="1" applyAlignment="1">
      <alignment horizontal="center" vertical="center" wrapText="1"/>
    </xf>
    <xf numFmtId="183" fontId="29" fillId="0" borderId="4" xfId="0" applyNumberFormat="1" applyFont="1" applyFill="1" applyBorder="1" applyAlignment="1">
      <alignment horizontal="center" vertical="center" wrapText="1"/>
    </xf>
    <xf numFmtId="183" fontId="29" fillId="0" borderId="35" xfId="0" applyNumberFormat="1" applyFont="1" applyFill="1" applyBorder="1" applyAlignment="1">
      <alignment horizontal="center" vertical="center" wrapText="1"/>
    </xf>
    <xf numFmtId="10" fontId="19" fillId="11" borderId="35" xfId="12" applyNumberFormat="1" applyFont="1" applyFill="1" applyBorder="1" applyAlignment="1">
      <alignment horizontal="center" vertical="center" wrapText="1"/>
    </xf>
    <xf numFmtId="164" fontId="29" fillId="11" borderId="35" xfId="0" applyNumberFormat="1" applyFont="1" applyFill="1" applyBorder="1" applyAlignment="1">
      <alignment vertical="center" wrapText="1"/>
    </xf>
    <xf numFmtId="1" fontId="19" fillId="0" borderId="30"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1"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1" fontId="19" fillId="11" borderId="24" xfId="0" applyNumberFormat="1" applyFont="1" applyFill="1" applyBorder="1" applyAlignment="1">
      <alignment horizontal="center" vertical="center" wrapText="1"/>
    </xf>
    <xf numFmtId="10" fontId="33" fillId="11" borderId="46" xfId="1" applyNumberFormat="1" applyFont="1" applyFill="1" applyBorder="1" applyAlignment="1">
      <alignment horizontal="center" vertical="center" wrapText="1"/>
    </xf>
    <xf numFmtId="0" fontId="33" fillId="11" borderId="70" xfId="0" applyFont="1" applyFill="1" applyBorder="1" applyAlignment="1">
      <alignment horizontal="center" vertical="center" wrapText="1"/>
    </xf>
    <xf numFmtId="0" fontId="33" fillId="11" borderId="75" xfId="0" applyFont="1" applyFill="1" applyBorder="1" applyAlignment="1">
      <alignment horizontal="center" vertical="center" wrapText="1"/>
    </xf>
    <xf numFmtId="10" fontId="33" fillId="11" borderId="9" xfId="1" applyNumberFormat="1" applyFont="1" applyFill="1" applyBorder="1" applyAlignment="1">
      <alignment horizontal="center" vertical="center" wrapText="1"/>
    </xf>
    <xf numFmtId="10" fontId="33" fillId="11" borderId="2" xfId="1" applyNumberFormat="1" applyFont="1" applyFill="1" applyBorder="1" applyAlignment="1">
      <alignment horizontal="center" vertical="center" wrapText="1"/>
    </xf>
    <xf numFmtId="0" fontId="19" fillId="0" borderId="1" xfId="0" applyFont="1" applyFill="1" applyBorder="1" applyAlignment="1">
      <alignment horizontal="center" vertical="center"/>
    </xf>
    <xf numFmtId="1" fontId="19" fillId="0" borderId="7" xfId="0" applyNumberFormat="1" applyFont="1" applyFill="1" applyBorder="1" applyAlignment="1">
      <alignment horizontal="center" vertical="center" wrapText="1"/>
    </xf>
    <xf numFmtId="0" fontId="29" fillId="0" borderId="4" xfId="10" applyFont="1" applyBorder="1" applyAlignment="1">
      <alignment horizontal="center" vertical="center" wrapText="1"/>
    </xf>
    <xf numFmtId="0" fontId="70" fillId="0" borderId="4" xfId="0" applyFont="1" applyBorder="1" applyAlignment="1">
      <alignment vertical="center" wrapText="1"/>
    </xf>
    <xf numFmtId="0" fontId="54" fillId="11" borderId="1" xfId="0" applyFont="1" applyFill="1" applyBorder="1" applyAlignment="1">
      <alignment horizontal="center" vertical="center" wrapText="1"/>
    </xf>
    <xf numFmtId="9" fontId="19" fillId="0" borderId="7" xfId="12" applyFont="1" applyFill="1" applyBorder="1" applyAlignment="1">
      <alignment horizontal="center" vertical="center"/>
    </xf>
    <xf numFmtId="9" fontId="19" fillId="11" borderId="7" xfId="12" applyFont="1" applyFill="1" applyBorder="1" applyAlignment="1">
      <alignment horizontal="center" vertical="center" wrapText="1"/>
    </xf>
    <xf numFmtId="168" fontId="29" fillId="11" borderId="7" xfId="0" applyNumberFormat="1" applyFont="1" applyFill="1" applyBorder="1" applyAlignment="1">
      <alignment horizontal="center" vertical="center" wrapText="1"/>
    </xf>
    <xf numFmtId="9" fontId="19" fillId="11" borderId="24" xfId="12" applyFont="1" applyFill="1" applyBorder="1" applyAlignment="1">
      <alignment horizontal="center" vertical="center"/>
    </xf>
    <xf numFmtId="14" fontId="29" fillId="0" borderId="6" xfId="10" applyNumberFormat="1" applyFont="1" applyBorder="1" applyAlignment="1">
      <alignment horizontal="center" vertical="center"/>
    </xf>
    <xf numFmtId="14" fontId="29" fillId="0" borderId="4" xfId="10" applyNumberFormat="1" applyFont="1" applyBorder="1" applyAlignment="1">
      <alignment horizontal="center" vertical="center"/>
    </xf>
    <xf numFmtId="9" fontId="29" fillId="0" borderId="4" xfId="10" applyNumberFormat="1" applyFont="1" applyFill="1" applyBorder="1" applyAlignment="1">
      <alignment horizontal="center" vertical="center"/>
    </xf>
    <xf numFmtId="14" fontId="29" fillId="0" borderId="6" xfId="10" applyNumberFormat="1" applyFont="1" applyFill="1" applyBorder="1" applyAlignment="1">
      <alignment horizontal="center" vertical="center"/>
    </xf>
    <xf numFmtId="14" fontId="29" fillId="0" borderId="4" xfId="10" applyNumberFormat="1" applyFont="1" applyFill="1" applyBorder="1" applyAlignment="1">
      <alignment horizontal="center" vertical="center"/>
    </xf>
    <xf numFmtId="0" fontId="19" fillId="0" borderId="7" xfId="0" applyNumberFormat="1" applyFont="1" applyFill="1" applyBorder="1" applyAlignment="1">
      <alignment horizontal="center" vertical="center" wrapText="1"/>
    </xf>
    <xf numFmtId="0" fontId="29" fillId="0" borderId="30" xfId="10" applyFont="1" applyBorder="1" applyAlignment="1">
      <alignment horizontal="center" vertical="center"/>
    </xf>
    <xf numFmtId="0" fontId="29" fillId="0" borderId="4" xfId="10" applyFont="1" applyBorder="1" applyAlignment="1">
      <alignment horizontal="center" vertical="center"/>
    </xf>
    <xf numFmtId="0" fontId="29" fillId="0" borderId="35" xfId="10" applyFont="1" applyBorder="1" applyAlignment="1">
      <alignment horizontal="center" vertical="center"/>
    </xf>
    <xf numFmtId="0" fontId="29" fillId="0" borderId="24" xfId="10" applyFont="1" applyBorder="1" applyAlignment="1">
      <alignment horizontal="center" vertical="center"/>
    </xf>
    <xf numFmtId="0" fontId="19" fillId="0" borderId="21" xfId="0" applyNumberFormat="1" applyFont="1" applyFill="1" applyBorder="1" applyAlignment="1">
      <alignment horizontal="center" vertical="center" wrapText="1"/>
    </xf>
    <xf numFmtId="4" fontId="19" fillId="0" borderId="30" xfId="0" applyNumberFormat="1" applyFont="1" applyFill="1" applyBorder="1" applyAlignment="1">
      <alignment horizontal="center" vertical="center" wrapText="1"/>
    </xf>
    <xf numFmtId="4" fontId="19" fillId="0" borderId="7" xfId="0" applyNumberFormat="1" applyFont="1" applyFill="1" applyBorder="1" applyAlignment="1">
      <alignment horizontal="center" vertical="center" wrapText="1"/>
    </xf>
    <xf numFmtId="14" fontId="19" fillId="0" borderId="30" xfId="0" applyNumberFormat="1" applyFont="1" applyFill="1" applyBorder="1" applyAlignment="1">
      <alignment horizontal="center" vertical="center" wrapText="1"/>
    </xf>
    <xf numFmtId="0" fontId="77" fillId="22" borderId="1" xfId="0" applyFont="1" applyFill="1" applyBorder="1" applyAlignment="1">
      <alignment vertical="center" wrapText="1"/>
    </xf>
    <xf numFmtId="0" fontId="70" fillId="11" borderId="35" xfId="0" applyFont="1" applyFill="1" applyBorder="1" applyAlignment="1">
      <alignment horizontal="left" vertical="center" wrapText="1"/>
    </xf>
    <xf numFmtId="0" fontId="70" fillId="11" borderId="7" xfId="0" applyFont="1" applyFill="1" applyBorder="1" applyAlignment="1">
      <alignment horizontal="left" vertical="center" wrapText="1"/>
    </xf>
    <xf numFmtId="0" fontId="70" fillId="0" borderId="30" xfId="0" applyFont="1" applyFill="1" applyBorder="1" applyAlignment="1">
      <alignment vertical="center" wrapText="1"/>
    </xf>
    <xf numFmtId="0" fontId="29" fillId="0" borderId="4" xfId="0" applyFont="1" applyFill="1" applyBorder="1" applyAlignment="1">
      <alignment horizontal="center" vertical="center" wrapText="1"/>
    </xf>
    <xf numFmtId="168" fontId="19" fillId="0" borderId="1" xfId="0" applyNumberFormat="1" applyFont="1" applyFill="1" applyBorder="1" applyAlignment="1">
      <alignment horizontal="center" vertical="center" wrapText="1"/>
    </xf>
    <xf numFmtId="10" fontId="19" fillId="0" borderId="7" xfId="12" applyNumberFormat="1" applyFont="1" applyFill="1" applyBorder="1" applyAlignment="1">
      <alignment horizontal="center" vertical="center"/>
    </xf>
    <xf numFmtId="168" fontId="29" fillId="0" borderId="7" xfId="0" applyNumberFormat="1" applyFont="1" applyFill="1" applyBorder="1" applyAlignment="1">
      <alignment horizontal="center" vertical="center" wrapText="1"/>
    </xf>
    <xf numFmtId="164" fontId="29" fillId="0" borderId="35" xfId="0" applyNumberFormat="1" applyFont="1" applyFill="1" applyBorder="1" applyAlignment="1">
      <alignment vertical="center"/>
    </xf>
    <xf numFmtId="164" fontId="29" fillId="0" borderId="7" xfId="0" applyNumberFormat="1" applyFont="1" applyFill="1" applyBorder="1" applyAlignment="1">
      <alignment horizontal="center" vertical="center"/>
    </xf>
    <xf numFmtId="170" fontId="19" fillId="0" borderId="7" xfId="0" applyNumberFormat="1" applyFont="1" applyFill="1" applyBorder="1" applyAlignment="1">
      <alignment horizontal="center" vertical="center"/>
    </xf>
    <xf numFmtId="164" fontId="29" fillId="0" borderId="30" xfId="0" applyNumberFormat="1" applyFont="1" applyFill="1" applyBorder="1" applyAlignment="1">
      <alignment horizontal="center" vertical="center" wrapText="1"/>
    </xf>
    <xf numFmtId="164" fontId="29" fillId="0" borderId="26" xfId="0" applyNumberFormat="1" applyFont="1" applyFill="1" applyBorder="1" applyAlignment="1">
      <alignment horizontal="center" vertical="center"/>
    </xf>
    <xf numFmtId="166" fontId="19" fillId="11" borderId="4" xfId="0" applyNumberFormat="1" applyFont="1" applyFill="1" applyBorder="1" applyAlignment="1">
      <alignment vertical="center"/>
    </xf>
    <xf numFmtId="4" fontId="19" fillId="0" borderId="48" xfId="0" applyNumberFormat="1" applyFont="1" applyFill="1" applyBorder="1" applyAlignment="1">
      <alignment horizontal="center" vertical="center" wrapText="1"/>
    </xf>
    <xf numFmtId="10" fontId="33" fillId="11" borderId="74" xfId="1" applyNumberFormat="1" applyFont="1" applyFill="1" applyBorder="1" applyAlignment="1">
      <alignment horizontal="center" vertical="center" wrapText="1"/>
    </xf>
    <xf numFmtId="0" fontId="37" fillId="11" borderId="29" xfId="0" applyNumberFormat="1" applyFont="1" applyFill="1" applyBorder="1" applyAlignment="1">
      <alignment horizontal="center" vertical="center"/>
    </xf>
    <xf numFmtId="10" fontId="33" fillId="11" borderId="5" xfId="1" applyNumberFormat="1" applyFont="1" applyFill="1" applyBorder="1" applyAlignment="1">
      <alignment horizontal="center" vertical="center" wrapText="1"/>
    </xf>
    <xf numFmtId="10" fontId="33" fillId="11" borderId="71" xfId="1" applyNumberFormat="1" applyFont="1" applyFill="1" applyBorder="1" applyAlignment="1">
      <alignment horizontal="center" vertical="center" wrapText="1"/>
    </xf>
    <xf numFmtId="0" fontId="37" fillId="11" borderId="32" xfId="0" applyNumberFormat="1" applyFont="1" applyFill="1" applyBorder="1" applyAlignment="1">
      <alignment horizontal="center" vertical="center"/>
    </xf>
    <xf numFmtId="10" fontId="33" fillId="11" borderId="8" xfId="1" applyNumberFormat="1" applyFont="1" applyFill="1" applyBorder="1" applyAlignment="1">
      <alignment horizontal="center" vertical="center" wrapText="1"/>
    </xf>
    <xf numFmtId="10" fontId="33" fillId="11" borderId="71" xfId="0" applyNumberFormat="1" applyFont="1" applyFill="1" applyBorder="1" applyAlignment="1">
      <alignment horizontal="center" vertical="center" wrapText="1"/>
    </xf>
    <xf numFmtId="10" fontId="33" fillId="11" borderId="8" xfId="0" applyNumberFormat="1" applyFont="1" applyFill="1" applyBorder="1" applyAlignment="1">
      <alignment horizontal="center" vertical="center" wrapText="1"/>
    </xf>
    <xf numFmtId="10" fontId="33" fillId="11" borderId="5" xfId="0" applyNumberFormat="1" applyFont="1" applyFill="1" applyBorder="1" applyAlignment="1">
      <alignment horizontal="center" vertical="center" wrapText="1"/>
    </xf>
    <xf numFmtId="10" fontId="33" fillId="11" borderId="74" xfId="0" applyNumberFormat="1" applyFont="1" applyFill="1" applyBorder="1" applyAlignment="1">
      <alignment horizontal="center" vertical="center" wrapText="1"/>
    </xf>
    <xf numFmtId="0" fontId="86" fillId="11" borderId="45" xfId="0" applyFont="1" applyFill="1" applyBorder="1" applyAlignment="1">
      <alignment horizontal="center" vertical="center" wrapText="1"/>
    </xf>
    <xf numFmtId="4" fontId="37" fillId="11" borderId="24" xfId="0" applyNumberFormat="1" applyFont="1" applyFill="1" applyBorder="1" applyAlignment="1">
      <alignment horizontal="center" vertical="center"/>
    </xf>
    <xf numFmtId="4" fontId="37" fillId="11" borderId="4" xfId="0" applyNumberFormat="1" applyFont="1" applyFill="1" applyBorder="1" applyAlignment="1">
      <alignment horizontal="center" vertical="center"/>
    </xf>
    <xf numFmtId="0" fontId="66" fillId="22" borderId="4" xfId="0" applyFont="1" applyFill="1" applyBorder="1" applyAlignment="1">
      <alignment horizontal="center" vertical="center" wrapText="1"/>
    </xf>
    <xf numFmtId="0" fontId="66" fillId="0" borderId="4" xfId="0" applyFont="1" applyBorder="1" applyAlignment="1">
      <alignment horizontal="center" vertical="center" wrapText="1"/>
    </xf>
    <xf numFmtId="0" fontId="19" fillId="11" borderId="23" xfId="0" applyFont="1" applyFill="1" applyBorder="1" applyAlignment="1">
      <alignment horizontal="center" vertical="center" wrapText="1"/>
    </xf>
    <xf numFmtId="0" fontId="19" fillId="11" borderId="27" xfId="0" applyFont="1" applyFill="1" applyBorder="1" applyAlignment="1">
      <alignment horizontal="center" vertical="center" wrapText="1"/>
    </xf>
    <xf numFmtId="9" fontId="19" fillId="0" borderId="27" xfId="12" applyFont="1" applyFill="1" applyBorder="1" applyAlignment="1">
      <alignment horizontal="center" vertical="center"/>
    </xf>
    <xf numFmtId="168" fontId="19" fillId="0" borderId="27" xfId="0" applyNumberFormat="1" applyFont="1" applyFill="1" applyBorder="1" applyAlignment="1">
      <alignment horizontal="center" vertical="center" wrapText="1"/>
    </xf>
    <xf numFmtId="168" fontId="19" fillId="11" borderId="27" xfId="0" applyNumberFormat="1" applyFont="1" applyFill="1" applyBorder="1" applyAlignment="1">
      <alignment horizontal="center" vertical="center" wrapText="1"/>
    </xf>
    <xf numFmtId="10" fontId="19" fillId="0" borderId="35" xfId="12" applyNumberFormat="1" applyFont="1" applyFill="1" applyBorder="1" applyAlignment="1">
      <alignment horizontal="center" vertical="center" wrapText="1"/>
    </xf>
    <xf numFmtId="164" fontId="19" fillId="11" borderId="27" xfId="0" applyNumberFormat="1" applyFont="1" applyFill="1" applyBorder="1" applyAlignment="1">
      <alignment vertical="center" wrapText="1"/>
    </xf>
    <xf numFmtId="170" fontId="19" fillId="11" borderId="27" xfId="0" applyNumberFormat="1" applyFont="1" applyFill="1" applyBorder="1" applyAlignment="1">
      <alignment horizontal="center" vertical="center"/>
    </xf>
    <xf numFmtId="184" fontId="19" fillId="11" borderId="4" xfId="0" applyNumberFormat="1" applyFont="1" applyFill="1" applyBorder="1" applyAlignment="1">
      <alignment horizontal="center" vertical="center"/>
    </xf>
    <xf numFmtId="164" fontId="19" fillId="0" borderId="35" xfId="0" applyNumberFormat="1" applyFont="1" applyFill="1" applyBorder="1" applyAlignment="1">
      <alignment horizontal="center" vertical="center" wrapText="1"/>
    </xf>
    <xf numFmtId="0" fontId="65" fillId="11" borderId="30" xfId="0" applyFont="1" applyFill="1" applyBorder="1" applyAlignment="1">
      <alignment horizontal="center" vertical="center" wrapText="1"/>
    </xf>
    <xf numFmtId="0" fontId="65" fillId="11" borderId="35" xfId="0" applyFont="1" applyFill="1" applyBorder="1" applyAlignment="1">
      <alignment horizontal="center" vertical="center" wrapText="1"/>
    </xf>
    <xf numFmtId="1" fontId="19" fillId="11" borderId="1" xfId="0" applyNumberFormat="1" applyFont="1" applyFill="1" applyBorder="1" applyAlignment="1">
      <alignment horizontal="center" vertical="center" wrapText="1"/>
    </xf>
    <xf numFmtId="0" fontId="70" fillId="11" borderId="24" xfId="0" applyFont="1" applyFill="1" applyBorder="1" applyAlignment="1">
      <alignment horizontal="justify" vertical="center" wrapText="1"/>
    </xf>
    <xf numFmtId="164" fontId="29" fillId="11" borderId="24" xfId="0" applyNumberFormat="1" applyFont="1" applyFill="1" applyBorder="1" applyAlignment="1">
      <alignment horizontal="center" vertical="center" wrapText="1"/>
    </xf>
    <xf numFmtId="0" fontId="19" fillId="11" borderId="32" xfId="0"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1" fontId="19" fillId="0" borderId="1"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0" fontId="86" fillId="11" borderId="27" xfId="0" applyFont="1" applyFill="1" applyBorder="1" applyAlignment="1">
      <alignment horizontal="center" vertical="center" wrapText="1"/>
    </xf>
    <xf numFmtId="0" fontId="86" fillId="11" borderId="30" xfId="0" applyFont="1" applyFill="1" applyBorder="1" applyAlignment="1">
      <alignment horizontal="center" vertical="center" wrapText="1"/>
    </xf>
    <xf numFmtId="0" fontId="65" fillId="11" borderId="26" xfId="0" applyFont="1" applyFill="1" applyBorder="1" applyAlignment="1">
      <alignment horizontal="center" vertical="center" wrapText="1"/>
    </xf>
    <xf numFmtId="0" fontId="65" fillId="11" borderId="27" xfId="0" applyFont="1" applyFill="1" applyBorder="1" applyAlignment="1">
      <alignment horizontal="center" vertical="center" wrapText="1"/>
    </xf>
    <xf numFmtId="0" fontId="65" fillId="11" borderId="4" xfId="0" applyFont="1" applyFill="1" applyBorder="1" applyAlignment="1">
      <alignment horizontal="center" vertical="center" wrapText="1"/>
    </xf>
    <xf numFmtId="0" fontId="65" fillId="11" borderId="1" xfId="0" applyFont="1" applyFill="1" applyBorder="1" applyAlignment="1">
      <alignment horizontal="center" vertical="center" wrapText="1"/>
    </xf>
    <xf numFmtId="0" fontId="65" fillId="11" borderId="31" xfId="0" applyFont="1" applyFill="1" applyBorder="1" applyAlignment="1">
      <alignment horizontal="center" vertical="center" wrapText="1"/>
    </xf>
    <xf numFmtId="0" fontId="65" fillId="11" borderId="36" xfId="0" applyFont="1" applyFill="1" applyBorder="1" applyAlignment="1">
      <alignment horizontal="center" vertical="center" wrapText="1"/>
    </xf>
    <xf numFmtId="0" fontId="65" fillId="11" borderId="33" xfId="0" applyFont="1" applyFill="1" applyBorder="1" applyAlignment="1">
      <alignment horizontal="center" vertical="center" wrapText="1"/>
    </xf>
    <xf numFmtId="1" fontId="3" fillId="11" borderId="4" xfId="0" applyNumberFormat="1" applyFont="1" applyFill="1" applyBorder="1" applyAlignment="1">
      <alignment horizontal="center" vertical="center"/>
    </xf>
    <xf numFmtId="41" fontId="3" fillId="11" borderId="4" xfId="0" applyNumberFormat="1" applyFont="1" applyFill="1" applyBorder="1" applyAlignment="1">
      <alignment horizontal="right"/>
    </xf>
    <xf numFmtId="10" fontId="33" fillId="11" borderId="22" xfId="0" applyNumberFormat="1" applyFont="1" applyFill="1" applyBorder="1" applyAlignment="1">
      <alignment horizontal="center" vertical="center" wrapText="1"/>
    </xf>
    <xf numFmtId="10" fontId="33" fillId="11" borderId="25" xfId="0" applyNumberFormat="1" applyFont="1" applyFill="1" applyBorder="1" applyAlignment="1">
      <alignment horizontal="center" vertical="center" wrapText="1"/>
    </xf>
    <xf numFmtId="10" fontId="33" fillId="11" borderId="42" xfId="0" applyNumberFormat="1" applyFont="1" applyFill="1" applyBorder="1" applyAlignment="1">
      <alignment horizontal="center" vertical="center" wrapText="1"/>
    </xf>
    <xf numFmtId="0" fontId="33" fillId="11" borderId="27" xfId="0" applyFont="1" applyFill="1" applyBorder="1" applyAlignment="1">
      <alignment horizontal="center" vertical="center" wrapText="1"/>
    </xf>
    <xf numFmtId="10" fontId="33" fillId="11" borderId="73" xfId="0" applyNumberFormat="1" applyFont="1" applyFill="1" applyBorder="1" applyAlignment="1">
      <alignment horizontal="center" vertical="center"/>
    </xf>
    <xf numFmtId="10" fontId="33" fillId="11" borderId="9" xfId="0" applyNumberFormat="1" applyFont="1" applyFill="1" applyBorder="1" applyAlignment="1">
      <alignment horizontal="center" vertical="center"/>
    </xf>
    <xf numFmtId="10" fontId="33" fillId="11" borderId="25" xfId="0" applyNumberFormat="1" applyFont="1" applyFill="1" applyBorder="1" applyAlignment="1">
      <alignment horizontal="center" vertical="center"/>
    </xf>
    <xf numFmtId="10" fontId="33" fillId="11" borderId="22" xfId="0" applyNumberFormat="1" applyFont="1" applyFill="1" applyBorder="1" applyAlignment="1">
      <alignment horizontal="center" vertical="center"/>
    </xf>
    <xf numFmtId="10" fontId="33" fillId="11" borderId="42" xfId="0" applyNumberFormat="1" applyFont="1" applyFill="1" applyBorder="1" applyAlignment="1">
      <alignment horizontal="center" vertical="center"/>
    </xf>
    <xf numFmtId="10" fontId="33" fillId="11" borderId="2" xfId="0" applyNumberFormat="1" applyFont="1" applyFill="1" applyBorder="1" applyAlignment="1">
      <alignment horizontal="center" vertical="center"/>
    </xf>
    <xf numFmtId="0" fontId="33" fillId="11" borderId="7" xfId="0" applyFont="1" applyFill="1" applyBorder="1" applyAlignment="1">
      <alignment horizontal="center" vertical="center" wrapText="1"/>
    </xf>
    <xf numFmtId="10" fontId="33" fillId="11" borderId="20" xfId="0" applyNumberFormat="1" applyFont="1" applyFill="1" applyBorder="1" applyAlignment="1">
      <alignment horizontal="center" vertical="center"/>
    </xf>
    <xf numFmtId="0" fontId="33" fillId="11" borderId="24" xfId="0" applyFont="1" applyFill="1" applyBorder="1" applyAlignment="1">
      <alignment horizontal="center" vertical="center"/>
    </xf>
    <xf numFmtId="0" fontId="33" fillId="11" borderId="26" xfId="0" applyFont="1" applyFill="1" applyBorder="1" applyAlignment="1">
      <alignment horizontal="center" vertical="center"/>
    </xf>
    <xf numFmtId="0" fontId="37" fillId="11" borderId="38" xfId="0" applyNumberFormat="1" applyFont="1" applyFill="1" applyBorder="1" applyAlignment="1">
      <alignment horizontal="center" vertical="center"/>
    </xf>
    <xf numFmtId="4" fontId="37" fillId="11" borderId="26" xfId="0" applyNumberFormat="1" applyFont="1" applyFill="1" applyBorder="1" applyAlignment="1">
      <alignment horizontal="center" vertical="center"/>
    </xf>
    <xf numFmtId="182" fontId="37" fillId="11" borderId="26" xfId="88" applyNumberFormat="1" applyFont="1" applyFill="1" applyBorder="1" applyAlignment="1">
      <alignment horizontal="center" vertical="center"/>
    </xf>
    <xf numFmtId="0" fontId="37" fillId="11" borderId="26" xfId="0" applyNumberFormat="1" applyFont="1" applyFill="1" applyBorder="1" applyAlignment="1">
      <alignment horizontal="center" vertical="center"/>
    </xf>
    <xf numFmtId="0" fontId="37" fillId="11" borderId="69" xfId="0" applyNumberFormat="1" applyFont="1" applyFill="1" applyBorder="1" applyAlignment="1">
      <alignment horizontal="center" vertical="center"/>
    </xf>
    <xf numFmtId="0" fontId="37" fillId="11" borderId="34" xfId="0" applyNumberFormat="1" applyFont="1" applyFill="1" applyBorder="1" applyAlignment="1">
      <alignment horizontal="center" vertical="center"/>
    </xf>
    <xf numFmtId="0" fontId="33" fillId="11" borderId="8" xfId="0" applyFont="1" applyFill="1" applyBorder="1" applyAlignment="1">
      <alignment horizontal="center" vertical="center"/>
    </xf>
    <xf numFmtId="4" fontId="19" fillId="11" borderId="4" xfId="1" applyNumberFormat="1" applyFont="1" applyFill="1" applyBorder="1" applyAlignment="1">
      <alignment horizontal="center" vertical="center" wrapText="1"/>
    </xf>
    <xf numFmtId="4" fontId="19" fillId="11" borderId="4" xfId="1" applyNumberFormat="1" applyFont="1" applyFill="1" applyBorder="1" applyAlignment="1">
      <alignment horizontal="center" vertical="center"/>
    </xf>
    <xf numFmtId="0" fontId="88" fillId="0" borderId="4" xfId="10" applyFont="1" applyBorder="1" applyAlignment="1">
      <alignment horizontal="center" wrapText="1"/>
    </xf>
    <xf numFmtId="0" fontId="88" fillId="0" borderId="4" xfId="10" applyFont="1" applyBorder="1" applyAlignment="1">
      <alignment horizontal="center" vertical="center" wrapText="1"/>
    </xf>
    <xf numFmtId="0" fontId="88" fillId="0" borderId="4" xfId="10" applyFont="1" applyBorder="1" applyAlignment="1">
      <alignment horizontal="center" vertical="center"/>
    </xf>
    <xf numFmtId="0" fontId="78" fillId="11" borderId="30" xfId="0" applyFont="1" applyFill="1" applyBorder="1" applyAlignment="1">
      <alignment horizontal="justify" vertical="center" wrapText="1"/>
    </xf>
    <xf numFmtId="0" fontId="79" fillId="11" borderId="4" xfId="0" applyFont="1" applyFill="1" applyBorder="1" applyAlignment="1">
      <alignment horizontal="justify" vertical="center" wrapText="1"/>
    </xf>
    <xf numFmtId="14" fontId="19" fillId="0" borderId="4" xfId="12" applyNumberFormat="1" applyFont="1" applyFill="1" applyBorder="1" applyAlignment="1">
      <alignment horizontal="center" vertical="center"/>
    </xf>
    <xf numFmtId="9" fontId="29" fillId="0" borderId="4" xfId="0" applyNumberFormat="1" applyFont="1" applyBorder="1" applyAlignment="1">
      <alignment horizontal="center" vertical="center"/>
    </xf>
    <xf numFmtId="4" fontId="29" fillId="0" borderId="4" xfId="0" applyNumberFormat="1" applyFont="1" applyFill="1" applyBorder="1" applyAlignment="1">
      <alignment horizontal="center" vertical="center" wrapText="1"/>
    </xf>
    <xf numFmtId="183" fontId="29" fillId="11" borderId="35" xfId="0" applyNumberFormat="1" applyFont="1" applyFill="1" applyBorder="1" applyAlignment="1">
      <alignment horizontal="center" vertical="center" wrapText="1"/>
    </xf>
    <xf numFmtId="3" fontId="19" fillId="11" borderId="23" xfId="0" applyNumberFormat="1" applyFont="1" applyFill="1" applyBorder="1" applyAlignment="1">
      <alignment horizontal="center" vertical="center" wrapText="1"/>
    </xf>
    <xf numFmtId="3" fontId="19" fillId="11" borderId="6" xfId="0" applyNumberFormat="1" applyFont="1" applyFill="1" applyBorder="1" applyAlignment="1">
      <alignment horizontal="center" vertical="center"/>
    </xf>
    <xf numFmtId="0" fontId="19" fillId="26" borderId="66" xfId="0" applyFont="1" applyFill="1" applyBorder="1" applyAlignment="1">
      <alignment horizontal="center" vertical="center" wrapText="1"/>
    </xf>
    <xf numFmtId="0" fontId="19" fillId="26" borderId="6" xfId="0" applyFont="1" applyFill="1" applyBorder="1" applyAlignment="1">
      <alignment horizontal="center" vertical="center" wrapText="1"/>
    </xf>
    <xf numFmtId="3" fontId="19" fillId="11" borderId="66" xfId="0" applyNumberFormat="1" applyFont="1" applyFill="1" applyBorder="1" applyAlignment="1">
      <alignment horizontal="center" vertical="center" wrapText="1"/>
    </xf>
    <xf numFmtId="1" fontId="29" fillId="0" borderId="4" xfId="0" applyNumberFormat="1" applyFont="1" applyFill="1" applyBorder="1" applyAlignment="1">
      <alignment horizontal="center" vertical="center" wrapText="1"/>
    </xf>
    <xf numFmtId="0" fontId="54" fillId="0" borderId="1" xfId="0" applyFont="1" applyFill="1" applyBorder="1" applyAlignment="1">
      <alignment horizontal="center" vertical="center" wrapText="1"/>
    </xf>
    <xf numFmtId="0" fontId="54" fillId="11" borderId="26" xfId="0" applyFont="1" applyFill="1" applyBorder="1" applyAlignment="1">
      <alignment horizontal="center" vertical="center" wrapText="1"/>
    </xf>
    <xf numFmtId="0" fontId="19" fillId="11" borderId="27" xfId="0" applyFont="1" applyFill="1" applyBorder="1" applyAlignment="1">
      <alignment horizontal="center" vertical="center"/>
    </xf>
    <xf numFmtId="0" fontId="19" fillId="11" borderId="24" xfId="0" applyFont="1" applyFill="1" applyBorder="1" applyAlignment="1">
      <alignment horizontal="center" vertical="center"/>
    </xf>
    <xf numFmtId="0" fontId="19" fillId="0" borderId="27" xfId="0" applyFont="1" applyFill="1" applyBorder="1" applyAlignment="1">
      <alignment horizontal="center" vertical="center"/>
    </xf>
    <xf numFmtId="1" fontId="19" fillId="10" borderId="4" xfId="0" applyNumberFormat="1" applyFont="1" applyFill="1" applyBorder="1" applyAlignment="1">
      <alignment horizontal="center" vertical="center" wrapText="1"/>
    </xf>
    <xf numFmtId="0" fontId="66" fillId="11" borderId="4" xfId="0" applyFont="1" applyFill="1" applyBorder="1" applyAlignment="1">
      <alignment horizontal="justify" vertical="center" wrapText="1"/>
    </xf>
    <xf numFmtId="0" fontId="19" fillId="11" borderId="35" xfId="0" applyFont="1" applyFill="1" applyBorder="1" applyAlignment="1">
      <alignment horizontal="justify" vertical="center"/>
    </xf>
    <xf numFmtId="9" fontId="29" fillId="0" borderId="35" xfId="12" applyFont="1" applyFill="1" applyBorder="1" applyAlignment="1">
      <alignment horizontal="center" vertical="center"/>
    </xf>
    <xf numFmtId="10" fontId="29" fillId="0" borderId="4" xfId="0" applyNumberFormat="1" applyFont="1" applyBorder="1" applyAlignment="1">
      <alignment horizontal="center" vertical="center"/>
    </xf>
    <xf numFmtId="9" fontId="19" fillId="0" borderId="24" xfId="12" applyFont="1" applyFill="1" applyBorder="1" applyAlignment="1">
      <alignment horizontal="center" vertical="center" wrapText="1"/>
    </xf>
    <xf numFmtId="0" fontId="3" fillId="11" borderId="4" xfId="0" applyFont="1" applyFill="1" applyBorder="1" applyAlignment="1">
      <alignment horizontal="center" vertical="center"/>
    </xf>
    <xf numFmtId="4" fontId="19" fillId="11" borderId="33" xfId="0" applyNumberFormat="1" applyFont="1" applyFill="1" applyBorder="1" applyAlignment="1">
      <alignment horizontal="center" vertical="center" wrapText="1"/>
    </xf>
    <xf numFmtId="4" fontId="19" fillId="11" borderId="36" xfId="0" applyNumberFormat="1" applyFont="1" applyFill="1" applyBorder="1" applyAlignment="1">
      <alignment horizontal="center" vertical="center" wrapText="1"/>
    </xf>
    <xf numFmtId="4" fontId="19" fillId="11" borderId="38" xfId="0" applyNumberFormat="1" applyFont="1" applyFill="1" applyBorder="1" applyAlignment="1">
      <alignment horizontal="center" vertical="center" wrapText="1"/>
    </xf>
    <xf numFmtId="9" fontId="19" fillId="0" borderId="35" xfId="12" applyFont="1" applyFill="1" applyBorder="1" applyAlignment="1">
      <alignment horizontal="center" vertical="center" wrapText="1"/>
    </xf>
    <xf numFmtId="0" fontId="17" fillId="11" borderId="0" xfId="0" applyFont="1" applyFill="1" applyAlignment="1">
      <alignment horizontal="center"/>
    </xf>
    <xf numFmtId="0" fontId="17" fillId="0" borderId="64" xfId="0" applyFont="1" applyFill="1" applyBorder="1" applyAlignment="1">
      <alignment horizontal="center" vertical="center" wrapText="1"/>
    </xf>
    <xf numFmtId="0" fontId="17" fillId="0" borderId="44"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17" fillId="0" borderId="0" xfId="0" applyFont="1" applyFill="1" applyAlignment="1">
      <alignment horizontal="center"/>
    </xf>
    <xf numFmtId="41" fontId="8" fillId="11" borderId="4" xfId="0" applyNumberFormat="1" applyFont="1" applyFill="1" applyBorder="1" applyAlignment="1">
      <alignment horizontal="right" vertical="center"/>
    </xf>
    <xf numFmtId="0" fontId="2" fillId="11" borderId="4" xfId="0" applyFont="1" applyFill="1" applyBorder="1" applyAlignment="1">
      <alignment horizontal="center" vertical="center" wrapText="1"/>
    </xf>
    <xf numFmtId="1" fontId="90" fillId="11" borderId="4" xfId="0" applyNumberFormat="1" applyFont="1" applyFill="1" applyBorder="1" applyAlignment="1">
      <alignment horizontal="center" vertical="center"/>
    </xf>
    <xf numFmtId="0" fontId="90" fillId="11" borderId="4" xfId="0" applyFont="1" applyFill="1" applyBorder="1" applyAlignment="1">
      <alignment horizontal="center" vertical="center" wrapText="1"/>
    </xf>
    <xf numFmtId="41" fontId="5" fillId="11" borderId="4" xfId="0" applyNumberFormat="1" applyFont="1" applyFill="1" applyBorder="1" applyAlignment="1">
      <alignment horizontal="center"/>
    </xf>
    <xf numFmtId="41" fontId="2" fillId="11" borderId="4" xfId="0" applyNumberFormat="1" applyFont="1" applyFill="1" applyBorder="1" applyAlignment="1">
      <alignment horizontal="center"/>
    </xf>
    <xf numFmtId="1" fontId="68" fillId="11" borderId="4" xfId="0" applyNumberFormat="1" applyFont="1" applyFill="1" applyBorder="1" applyAlignment="1">
      <alignment horizontal="center" vertical="center" wrapText="1"/>
    </xf>
    <xf numFmtId="1" fontId="29" fillId="11" borderId="4" xfId="0" applyNumberFormat="1" applyFont="1" applyFill="1" applyBorder="1" applyAlignment="1">
      <alignment horizontal="center" vertical="center" wrapText="1"/>
    </xf>
    <xf numFmtId="0" fontId="0" fillId="11" borderId="4" xfId="0"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0" fontId="1" fillId="11" borderId="4" xfId="0" applyFont="1" applyFill="1" applyBorder="1" applyAlignment="1">
      <alignment horizontal="center" vertical="center" wrapText="1"/>
    </xf>
    <xf numFmtId="1" fontId="1" fillId="11" borderId="4" xfId="0" applyNumberFormat="1" applyFont="1" applyFill="1" applyBorder="1" applyAlignment="1">
      <alignment horizontal="center" vertical="center"/>
    </xf>
    <xf numFmtId="0" fontId="91" fillId="11" borderId="4" xfId="0" applyFont="1" applyFill="1" applyBorder="1" applyAlignment="1">
      <alignment horizontal="center" vertical="center" wrapText="1"/>
    </xf>
    <xf numFmtId="0" fontId="1" fillId="11" borderId="4" xfId="0" applyFont="1" applyFill="1" applyBorder="1" applyAlignment="1">
      <alignment horizontal="center" vertical="center"/>
    </xf>
    <xf numFmtId="0" fontId="90" fillId="11" borderId="4" xfId="0" applyFont="1" applyFill="1" applyBorder="1" applyAlignment="1">
      <alignment horizontal="center" vertical="center"/>
    </xf>
    <xf numFmtId="0" fontId="37" fillId="11" borderId="21" xfId="0" applyNumberFormat="1" applyFont="1" applyFill="1" applyBorder="1" applyAlignment="1">
      <alignment horizontal="center" vertical="center"/>
    </xf>
    <xf numFmtId="0" fontId="28" fillId="26" borderId="4" xfId="0" applyFont="1" applyFill="1" applyBorder="1" applyAlignment="1">
      <alignment horizontal="center" vertical="center" wrapText="1"/>
    </xf>
    <xf numFmtId="41" fontId="1" fillId="11" borderId="4" xfId="0" applyNumberFormat="1" applyFont="1" applyFill="1" applyBorder="1" applyAlignment="1">
      <alignment horizontal="center"/>
    </xf>
    <xf numFmtId="0" fontId="41" fillId="12" borderId="29" xfId="85" applyFont="1" applyFill="1" applyBorder="1" applyAlignment="1">
      <alignment horizontal="center" vertical="center"/>
    </xf>
    <xf numFmtId="0" fontId="41" fillId="12" borderId="30" xfId="85" applyFont="1" applyFill="1" applyBorder="1" applyAlignment="1">
      <alignment horizontal="center" vertical="center"/>
    </xf>
    <xf numFmtId="0" fontId="41" fillId="12" borderId="31" xfId="85" applyFont="1" applyFill="1" applyBorder="1" applyAlignment="1">
      <alignment horizontal="center" vertical="center"/>
    </xf>
    <xf numFmtId="0" fontId="41" fillId="12" borderId="51" xfId="85" applyFont="1" applyFill="1" applyBorder="1" applyAlignment="1">
      <alignment horizontal="center" vertical="center"/>
    </xf>
    <xf numFmtId="0" fontId="41" fillId="12" borderId="40" xfId="85" applyFont="1" applyFill="1" applyBorder="1" applyAlignment="1">
      <alignment horizontal="center" vertical="center"/>
    </xf>
    <xf numFmtId="0" fontId="41" fillId="12" borderId="32" xfId="85" applyFont="1" applyFill="1" applyBorder="1" applyAlignment="1">
      <alignment horizontal="center" vertical="center"/>
    </xf>
    <xf numFmtId="0" fontId="41" fillId="12" borderId="33" xfId="85" applyFont="1" applyFill="1" applyBorder="1" applyAlignment="1">
      <alignment horizontal="center" vertical="center"/>
    </xf>
    <xf numFmtId="0" fontId="41" fillId="12" borderId="56" xfId="85" applyFont="1" applyFill="1" applyBorder="1" applyAlignment="1">
      <alignment horizontal="center" vertical="center" wrapText="1"/>
    </xf>
    <xf numFmtId="0" fontId="41" fillId="12" borderId="45" xfId="85" applyFont="1" applyFill="1" applyBorder="1" applyAlignment="1">
      <alignment horizontal="center" vertical="center" wrapText="1"/>
    </xf>
    <xf numFmtId="0" fontId="41" fillId="12" borderId="57" xfId="85" applyFont="1" applyFill="1" applyBorder="1" applyAlignment="1">
      <alignment horizontal="center" vertical="center" wrapText="1"/>
    </xf>
    <xf numFmtId="0" fontId="41" fillId="12" borderId="52" xfId="85" applyFont="1" applyFill="1" applyBorder="1" applyAlignment="1">
      <alignment horizontal="center" vertical="center"/>
    </xf>
    <xf numFmtId="0" fontId="41" fillId="12" borderId="6" xfId="85" applyFont="1" applyFill="1" applyBorder="1" applyAlignment="1">
      <alignment horizontal="center" vertical="center"/>
    </xf>
    <xf numFmtId="0" fontId="41" fillId="12" borderId="9" xfId="85" applyFont="1" applyFill="1" applyBorder="1" applyAlignment="1">
      <alignment horizontal="center" vertical="center"/>
    </xf>
    <xf numFmtId="0" fontId="41" fillId="12" borderId="41" xfId="85" applyFont="1" applyFill="1" applyBorder="1" applyAlignment="1">
      <alignment horizontal="center" vertical="center"/>
    </xf>
    <xf numFmtId="14" fontId="41" fillId="12" borderId="33" xfId="85" applyNumberFormat="1" applyFont="1" applyFill="1" applyBorder="1" applyAlignment="1">
      <alignment horizontal="center" vertical="center" wrapText="1"/>
    </xf>
    <xf numFmtId="14" fontId="41" fillId="12" borderId="48" xfId="85" applyNumberFormat="1" applyFont="1" applyFill="1" applyBorder="1" applyAlignment="1">
      <alignment horizontal="center" vertical="center" wrapText="1"/>
    </xf>
    <xf numFmtId="14" fontId="41" fillId="12" borderId="29" xfId="85" applyNumberFormat="1" applyFont="1" applyFill="1" applyBorder="1" applyAlignment="1">
      <alignment horizontal="center" vertical="center" wrapText="1"/>
    </xf>
    <xf numFmtId="14" fontId="41" fillId="12" borderId="32" xfId="85" applyNumberFormat="1" applyFont="1" applyFill="1" applyBorder="1" applyAlignment="1">
      <alignment horizontal="center" vertical="center" wrapText="1"/>
    </xf>
    <xf numFmtId="14" fontId="41" fillId="12" borderId="50" xfId="85" applyNumberFormat="1" applyFont="1" applyFill="1" applyBorder="1" applyAlignment="1">
      <alignment horizontal="center" vertical="center" wrapText="1"/>
    </xf>
    <xf numFmtId="0" fontId="41" fillId="12" borderId="29" xfId="85" applyFont="1" applyFill="1" applyBorder="1" applyAlignment="1">
      <alignment horizontal="center" vertical="center" wrapText="1"/>
    </xf>
    <xf numFmtId="0" fontId="41" fillId="12" borderId="32" xfId="85" applyFont="1" applyFill="1" applyBorder="1" applyAlignment="1">
      <alignment horizontal="center" vertical="center" wrapText="1"/>
    </xf>
    <xf numFmtId="0" fontId="41" fillId="12" borderId="50" xfId="85" applyFont="1" applyFill="1" applyBorder="1" applyAlignment="1">
      <alignment horizontal="center" vertical="center" wrapText="1"/>
    </xf>
    <xf numFmtId="0" fontId="41" fillId="12" borderId="30" xfId="85" applyFont="1" applyFill="1" applyBorder="1" applyAlignment="1">
      <alignment horizontal="center" vertical="center" wrapText="1"/>
    </xf>
    <xf numFmtId="0" fontId="41" fillId="12" borderId="4" xfId="85" applyFont="1" applyFill="1" applyBorder="1" applyAlignment="1">
      <alignment horizontal="center" vertical="center" wrapText="1"/>
    </xf>
    <xf numFmtId="0" fontId="41" fillId="12" borderId="7" xfId="85" applyFont="1" applyFill="1" applyBorder="1" applyAlignment="1">
      <alignment horizontal="center" vertical="center" wrapText="1"/>
    </xf>
    <xf numFmtId="175" fontId="41" fillId="12" borderId="30" xfId="85" applyNumberFormat="1" applyFont="1" applyFill="1" applyBorder="1" applyAlignment="1">
      <alignment horizontal="center" vertical="center" wrapText="1"/>
    </xf>
    <xf numFmtId="175" fontId="41" fillId="12" borderId="4" xfId="85" applyNumberFormat="1" applyFont="1" applyFill="1" applyBorder="1" applyAlignment="1">
      <alignment horizontal="center" vertical="center" wrapText="1"/>
    </xf>
    <xf numFmtId="175" fontId="41" fillId="12" borderId="7" xfId="85" applyNumberFormat="1" applyFont="1" applyFill="1" applyBorder="1" applyAlignment="1">
      <alignment horizontal="center" vertical="center" wrapText="1"/>
    </xf>
    <xf numFmtId="177" fontId="41" fillId="12" borderId="31" xfId="85" applyNumberFormat="1" applyFont="1" applyFill="1" applyBorder="1" applyAlignment="1">
      <alignment horizontal="center" vertical="center" wrapText="1"/>
    </xf>
    <xf numFmtId="177" fontId="41" fillId="12" borderId="33" xfId="85" applyNumberFormat="1" applyFont="1" applyFill="1" applyBorder="1" applyAlignment="1">
      <alignment horizontal="center" vertical="center" wrapText="1"/>
    </xf>
    <xf numFmtId="177" fontId="41" fillId="12" borderId="48" xfId="85" applyNumberFormat="1" applyFont="1" applyFill="1" applyBorder="1" applyAlignment="1">
      <alignment horizontal="center" vertical="center" wrapText="1"/>
    </xf>
    <xf numFmtId="41" fontId="73" fillId="8" borderId="20" xfId="0" applyNumberFormat="1" applyFont="1" applyFill="1" applyBorder="1" applyAlignment="1">
      <alignment horizontal="center" vertical="center" wrapText="1"/>
    </xf>
    <xf numFmtId="41" fontId="73" fillId="8" borderId="11" xfId="0" applyNumberFormat="1" applyFont="1" applyFill="1" applyBorder="1" applyAlignment="1">
      <alignment horizontal="center" vertical="center" wrapText="1"/>
    </xf>
    <xf numFmtId="41" fontId="73" fillId="8" borderId="21" xfId="0" applyNumberFormat="1" applyFont="1" applyFill="1" applyBorder="1" applyAlignment="1">
      <alignment horizontal="center" vertical="center" wrapText="1"/>
    </xf>
    <xf numFmtId="41" fontId="73" fillId="8" borderId="2" xfId="0" applyNumberFormat="1" applyFont="1" applyFill="1" applyBorder="1" applyAlignment="1">
      <alignment horizontal="center" vertical="center" wrapText="1"/>
    </xf>
    <xf numFmtId="41" fontId="73" fillId="8" borderId="0" xfId="0" applyNumberFormat="1" applyFont="1" applyFill="1" applyBorder="1" applyAlignment="1">
      <alignment horizontal="center" vertical="center" wrapText="1"/>
    </xf>
    <xf numFmtId="41" fontId="73" fillId="8" borderId="3" xfId="0" applyNumberFormat="1" applyFont="1" applyFill="1" applyBorder="1" applyAlignment="1">
      <alignment horizontal="center" vertical="center" wrapText="1"/>
    </xf>
    <xf numFmtId="41" fontId="73" fillId="8" borderId="22" xfId="0" applyNumberFormat="1" applyFont="1" applyFill="1" applyBorder="1" applyAlignment="1">
      <alignment horizontal="center" vertical="center" wrapText="1"/>
    </xf>
    <xf numFmtId="41" fontId="73" fillId="8" borderId="5" xfId="0" applyNumberFormat="1" applyFont="1" applyFill="1" applyBorder="1" applyAlignment="1">
      <alignment horizontal="center" vertical="center" wrapText="1"/>
    </xf>
    <xf numFmtId="41" fontId="73" fillId="8" borderId="23" xfId="0" applyNumberFormat="1" applyFont="1" applyFill="1" applyBorder="1" applyAlignment="1">
      <alignment horizontal="center" vertical="center" wrapText="1"/>
    </xf>
    <xf numFmtId="4" fontId="74" fillId="0" borderId="4" xfId="0" applyNumberFormat="1" applyFont="1" applyBorder="1" applyAlignment="1">
      <alignment horizontal="center" vertical="center"/>
    </xf>
    <xf numFmtId="0" fontId="58" fillId="4" borderId="11" xfId="0" applyFont="1" applyFill="1" applyBorder="1" applyAlignment="1">
      <alignment horizontal="center" vertical="center" wrapText="1"/>
    </xf>
    <xf numFmtId="0" fontId="58" fillId="4" borderId="21" xfId="0" applyFont="1" applyFill="1" applyBorder="1" applyAlignment="1">
      <alignment horizontal="center" vertical="center" wrapText="1"/>
    </xf>
    <xf numFmtId="0" fontId="41" fillId="4" borderId="22" xfId="0" applyFont="1" applyFill="1" applyBorder="1" applyAlignment="1">
      <alignment horizontal="center" vertical="center" wrapText="1"/>
    </xf>
    <xf numFmtId="0" fontId="41" fillId="4" borderId="5" xfId="0" applyFont="1" applyFill="1" applyBorder="1" applyAlignment="1">
      <alignment horizontal="center" vertical="center" wrapText="1"/>
    </xf>
    <xf numFmtId="0" fontId="41" fillId="4" borderId="23" xfId="0" applyFont="1" applyFill="1" applyBorder="1" applyAlignment="1">
      <alignment horizontal="center" vertical="center" wrapText="1"/>
    </xf>
    <xf numFmtId="0" fontId="83" fillId="5" borderId="20" xfId="3" applyFont="1" applyFill="1" applyBorder="1" applyAlignment="1">
      <alignment horizontal="center" vertical="center" wrapText="1"/>
    </xf>
    <xf numFmtId="0" fontId="83" fillId="5" borderId="22" xfId="3" applyFont="1" applyFill="1" applyBorder="1" applyAlignment="1">
      <alignment horizontal="center" vertical="center" wrapText="1"/>
    </xf>
    <xf numFmtId="0" fontId="18" fillId="5" borderId="11" xfId="3" applyFont="1" applyFill="1" applyBorder="1" applyAlignment="1">
      <alignment horizontal="center" vertical="center" wrapText="1"/>
    </xf>
    <xf numFmtId="0" fontId="18" fillId="5" borderId="5" xfId="3" applyFont="1" applyFill="1" applyBorder="1" applyAlignment="1">
      <alignment horizontal="center" vertical="center" wrapText="1"/>
    </xf>
    <xf numFmtId="0" fontId="41" fillId="23" borderId="11" xfId="0" applyFont="1" applyFill="1" applyBorder="1" applyAlignment="1">
      <alignment horizontal="center" wrapText="1"/>
    </xf>
    <xf numFmtId="0" fontId="41" fillId="23" borderId="21" xfId="0" applyFont="1" applyFill="1" applyBorder="1" applyAlignment="1">
      <alignment horizontal="center" wrapText="1"/>
    </xf>
    <xf numFmtId="0" fontId="19" fillId="0" borderId="29" xfId="0" applyFont="1" applyFill="1" applyBorder="1" applyAlignment="1">
      <alignment horizontal="center" vertical="center"/>
    </xf>
    <xf numFmtId="0" fontId="19" fillId="0" borderId="32" xfId="0" applyFont="1" applyFill="1" applyBorder="1" applyAlignment="1">
      <alignment horizontal="center" vertical="center"/>
    </xf>
    <xf numFmtId="0" fontId="19" fillId="0" borderId="34" xfId="0" applyFont="1" applyFill="1" applyBorder="1" applyAlignment="1">
      <alignment horizontal="center" vertical="center"/>
    </xf>
    <xf numFmtId="1" fontId="76" fillId="0" borderId="27" xfId="0" applyNumberFormat="1" applyFont="1" applyFill="1" applyBorder="1" applyAlignment="1">
      <alignment horizontal="center" vertical="center" wrapText="1"/>
    </xf>
    <xf numFmtId="1" fontId="76" fillId="0" borderId="1" xfId="0" applyNumberFormat="1" applyFont="1" applyFill="1" applyBorder="1" applyAlignment="1">
      <alignment horizontal="center" vertical="center" wrapText="1"/>
    </xf>
    <xf numFmtId="1" fontId="76" fillId="0" borderId="26" xfId="0" applyNumberFormat="1" applyFont="1" applyFill="1" applyBorder="1" applyAlignment="1">
      <alignment horizontal="center" vertical="center" wrapText="1"/>
    </xf>
    <xf numFmtId="1" fontId="19" fillId="0" borderId="30" xfId="0" applyNumberFormat="1" applyFont="1" applyFill="1" applyBorder="1" applyAlignment="1">
      <alignment horizontal="center" vertical="center" wrapText="1"/>
    </xf>
    <xf numFmtId="1" fontId="81" fillId="0" borderId="27" xfId="0" applyNumberFormat="1" applyFont="1" applyFill="1" applyBorder="1" applyAlignment="1">
      <alignment horizontal="center" vertical="center" wrapText="1"/>
    </xf>
    <xf numFmtId="1" fontId="81" fillId="0" borderId="1" xfId="0" applyNumberFormat="1" applyFont="1" applyFill="1" applyBorder="1" applyAlignment="1">
      <alignment horizontal="center" vertical="center" wrapText="1"/>
    </xf>
    <xf numFmtId="1" fontId="81" fillId="0" borderId="26" xfId="0" applyNumberFormat="1" applyFont="1" applyFill="1" applyBorder="1" applyAlignment="1">
      <alignment horizontal="center" vertical="center" wrapText="1"/>
    </xf>
    <xf numFmtId="1" fontId="19" fillId="0" borderId="4" xfId="0" applyNumberFormat="1" applyFont="1" applyFill="1" applyBorder="1" applyAlignment="1">
      <alignment horizontal="center" vertical="center" wrapText="1"/>
    </xf>
    <xf numFmtId="1" fontId="19" fillId="0" borderId="9" xfId="0" applyNumberFormat="1" applyFont="1" applyFill="1" applyBorder="1" applyAlignment="1">
      <alignment horizontal="center" vertical="center" wrapText="1"/>
    </xf>
    <xf numFmtId="1" fontId="19" fillId="0" borderId="10" xfId="0" applyNumberFormat="1" applyFont="1" applyFill="1" applyBorder="1" applyAlignment="1">
      <alignment horizontal="center" vertical="center" wrapText="1"/>
    </xf>
    <xf numFmtId="1" fontId="19" fillId="0" borderId="6" xfId="0" applyNumberFormat="1" applyFont="1" applyFill="1" applyBorder="1" applyAlignment="1">
      <alignment horizontal="center" vertical="center" wrapText="1"/>
    </xf>
    <xf numFmtId="1" fontId="19" fillId="0" borderId="42" xfId="0" applyNumberFormat="1" applyFont="1" applyFill="1" applyBorder="1" applyAlignment="1">
      <alignment horizontal="center" vertical="center" wrapText="1"/>
    </xf>
    <xf numFmtId="1" fontId="19" fillId="0" borderId="72" xfId="0" applyNumberFormat="1" applyFont="1" applyFill="1" applyBorder="1" applyAlignment="1">
      <alignment horizontal="center" vertical="center" wrapText="1"/>
    </xf>
    <xf numFmtId="1" fontId="19" fillId="0" borderId="67" xfId="0" applyNumberFormat="1" applyFont="1" applyFill="1" applyBorder="1" applyAlignment="1">
      <alignment horizontal="center" vertical="center" wrapText="1"/>
    </xf>
    <xf numFmtId="1" fontId="19" fillId="11" borderId="9" xfId="0" applyNumberFormat="1" applyFont="1" applyFill="1" applyBorder="1" applyAlignment="1">
      <alignment horizontal="center" vertical="center" wrapText="1"/>
    </xf>
    <xf numFmtId="1" fontId="19" fillId="11" borderId="10" xfId="0" applyNumberFormat="1" applyFont="1" applyFill="1" applyBorder="1" applyAlignment="1">
      <alignment horizontal="center" vertical="center" wrapText="1"/>
    </xf>
    <xf numFmtId="1" fontId="19" fillId="11" borderId="6" xfId="0" applyNumberFormat="1" applyFont="1" applyFill="1" applyBorder="1" applyAlignment="1">
      <alignment horizontal="center" vertical="center" wrapText="1"/>
    </xf>
    <xf numFmtId="1" fontId="19" fillId="0" borderId="35" xfId="0" applyNumberFormat="1" applyFont="1" applyFill="1" applyBorder="1" applyAlignment="1">
      <alignment horizontal="center" vertical="center" wrapText="1"/>
    </xf>
    <xf numFmtId="1" fontId="19" fillId="11" borderId="4" xfId="0" applyNumberFormat="1" applyFont="1" applyFill="1" applyBorder="1" applyAlignment="1">
      <alignment horizontal="center" vertical="center" wrapText="1"/>
    </xf>
    <xf numFmtId="0" fontId="19" fillId="11" borderId="29" xfId="0" applyFont="1" applyFill="1" applyBorder="1" applyAlignment="1">
      <alignment horizontal="center" vertical="center"/>
    </xf>
    <xf numFmtId="0" fontId="19" fillId="11" borderId="32" xfId="0" applyFont="1" applyFill="1" applyBorder="1" applyAlignment="1">
      <alignment horizontal="center" vertical="center"/>
    </xf>
    <xf numFmtId="0" fontId="19" fillId="11" borderId="34" xfId="0" applyFont="1" applyFill="1" applyBorder="1" applyAlignment="1">
      <alignment horizontal="center" vertical="center"/>
    </xf>
    <xf numFmtId="0" fontId="51" fillId="11" borderId="53" xfId="0" applyFont="1" applyFill="1" applyBorder="1" applyAlignment="1">
      <alignment horizontal="center" vertical="center" wrapText="1"/>
    </xf>
    <xf numFmtId="0" fontId="51" fillId="11" borderId="38" xfId="0" applyFont="1" applyFill="1" applyBorder="1" applyAlignment="1">
      <alignment horizontal="center" vertical="center" wrapText="1"/>
    </xf>
    <xf numFmtId="1" fontId="81" fillId="11" borderId="27" xfId="0" applyNumberFormat="1" applyFont="1" applyFill="1" applyBorder="1" applyAlignment="1">
      <alignment horizontal="center" vertical="center" wrapText="1"/>
    </xf>
    <xf numFmtId="1" fontId="81" fillId="11" borderId="1" xfId="0" applyNumberFormat="1" applyFont="1" applyFill="1" applyBorder="1" applyAlignment="1">
      <alignment horizontal="center" vertical="center" wrapText="1"/>
    </xf>
    <xf numFmtId="1" fontId="81" fillId="11" borderId="26" xfId="0" applyNumberFormat="1" applyFont="1" applyFill="1" applyBorder="1" applyAlignment="1">
      <alignment horizontal="center" vertical="center" wrapText="1"/>
    </xf>
    <xf numFmtId="1" fontId="81" fillId="26" borderId="27" xfId="0" applyNumberFormat="1" applyFont="1" applyFill="1" applyBorder="1" applyAlignment="1">
      <alignment horizontal="center" vertical="center" wrapText="1"/>
    </xf>
    <xf numFmtId="1" fontId="81" fillId="26" borderId="1" xfId="0" applyNumberFormat="1" applyFont="1" applyFill="1" applyBorder="1" applyAlignment="1">
      <alignment horizontal="center" vertical="center" wrapText="1"/>
    </xf>
    <xf numFmtId="1" fontId="81" fillId="26" borderId="26" xfId="0" applyNumberFormat="1" applyFont="1" applyFill="1" applyBorder="1" applyAlignment="1">
      <alignment horizontal="center" vertical="center" wrapText="1"/>
    </xf>
    <xf numFmtId="1" fontId="19" fillId="0" borderId="24" xfId="0" applyNumberFormat="1" applyFont="1" applyFill="1" applyBorder="1" applyAlignment="1">
      <alignment horizontal="center" vertical="center" wrapText="1"/>
    </xf>
    <xf numFmtId="0" fontId="89" fillId="11" borderId="29" xfId="0" applyFont="1" applyFill="1" applyBorder="1" applyAlignment="1">
      <alignment horizontal="center" vertical="center"/>
    </xf>
    <xf numFmtId="0" fontId="89" fillId="11" borderId="32" xfId="0" applyFont="1" applyFill="1" applyBorder="1" applyAlignment="1">
      <alignment horizontal="center" vertical="center"/>
    </xf>
    <xf numFmtId="0" fontId="89" fillId="11" borderId="34" xfId="0" applyFont="1" applyFill="1" applyBorder="1" applyAlignment="1">
      <alignment horizontal="center" vertical="center"/>
    </xf>
    <xf numFmtId="1" fontId="19" fillId="11" borderId="30" xfId="0" applyNumberFormat="1" applyFont="1" applyFill="1" applyBorder="1" applyAlignment="1">
      <alignment horizontal="center" vertical="center" wrapText="1"/>
    </xf>
    <xf numFmtId="1" fontId="29" fillId="11" borderId="4" xfId="0" applyNumberFormat="1" applyFont="1" applyFill="1" applyBorder="1" applyAlignment="1">
      <alignment horizontal="center" vertical="center" wrapText="1"/>
    </xf>
    <xf numFmtId="1" fontId="19" fillId="0" borderId="27" xfId="0" applyNumberFormat="1" applyFont="1" applyFill="1" applyBorder="1" applyAlignment="1">
      <alignment horizontal="center" vertical="center" wrapText="1"/>
    </xf>
    <xf numFmtId="1" fontId="19" fillId="26" borderId="30" xfId="0" applyNumberFormat="1" applyFont="1" applyFill="1" applyBorder="1" applyAlignment="1">
      <alignment horizontal="center" vertical="center" wrapText="1"/>
    </xf>
    <xf numFmtId="1" fontId="19" fillId="26" borderId="4" xfId="0" applyNumberFormat="1" applyFont="1" applyFill="1" applyBorder="1" applyAlignment="1">
      <alignment horizontal="center" vertical="center" wrapText="1"/>
    </xf>
    <xf numFmtId="1" fontId="19" fillId="0" borderId="39" xfId="0" applyNumberFormat="1" applyFont="1" applyFill="1" applyBorder="1" applyAlignment="1">
      <alignment horizontal="center" vertical="center" wrapText="1"/>
    </xf>
    <xf numFmtId="1" fontId="19" fillId="0" borderId="71" xfId="0" applyNumberFormat="1" applyFont="1" applyFill="1" applyBorder="1" applyAlignment="1">
      <alignment horizontal="center" vertical="center" wrapText="1"/>
    </xf>
    <xf numFmtId="1" fontId="19" fillId="0" borderId="66" xfId="0" applyNumberFormat="1" applyFont="1" applyFill="1" applyBorder="1" applyAlignment="1">
      <alignment horizontal="center" vertical="center" wrapText="1"/>
    </xf>
    <xf numFmtId="1" fontId="19" fillId="0" borderId="26" xfId="0" applyNumberFormat="1" applyFont="1" applyFill="1" applyBorder="1" applyAlignment="1">
      <alignment horizontal="center" vertical="center" wrapText="1"/>
    </xf>
    <xf numFmtId="1" fontId="19" fillId="0" borderId="1" xfId="0" applyNumberFormat="1" applyFont="1" applyFill="1" applyBorder="1" applyAlignment="1">
      <alignment horizontal="center" vertical="center" wrapText="1"/>
    </xf>
    <xf numFmtId="1" fontId="76" fillId="11" borderId="27" xfId="0" applyNumberFormat="1" applyFont="1" applyFill="1" applyBorder="1" applyAlignment="1">
      <alignment horizontal="center" vertical="center" wrapText="1"/>
    </xf>
    <xf numFmtId="1" fontId="76" fillId="11" borderId="1" xfId="0" applyNumberFormat="1" applyFont="1" applyFill="1" applyBorder="1" applyAlignment="1">
      <alignment horizontal="center" vertical="center" wrapText="1"/>
    </xf>
    <xf numFmtId="1" fontId="76" fillId="11" borderId="26" xfId="0" applyNumberFormat="1" applyFont="1" applyFill="1" applyBorder="1" applyAlignment="1">
      <alignment horizontal="center" vertical="center" wrapText="1"/>
    </xf>
    <xf numFmtId="1" fontId="76" fillId="0" borderId="30" xfId="0" applyNumberFormat="1" applyFont="1" applyFill="1" applyBorder="1" applyAlignment="1">
      <alignment horizontal="center" vertical="center" wrapText="1"/>
    </xf>
    <xf numFmtId="1" fontId="76" fillId="0" borderId="4" xfId="0" applyNumberFormat="1" applyFont="1" applyFill="1" applyBorder="1" applyAlignment="1">
      <alignment horizontal="center" vertical="center" wrapText="1"/>
    </xf>
    <xf numFmtId="1" fontId="76" fillId="0" borderId="35" xfId="0" applyNumberFormat="1" applyFont="1" applyFill="1" applyBorder="1" applyAlignment="1">
      <alignment horizontal="center" vertical="center" wrapText="1"/>
    </xf>
    <xf numFmtId="1" fontId="19" fillId="11" borderId="24" xfId="0" applyNumberFormat="1" applyFont="1" applyFill="1" applyBorder="1" applyAlignment="1">
      <alignment horizontal="center" vertical="center" wrapText="1"/>
    </xf>
    <xf numFmtId="1" fontId="19" fillId="0" borderId="22" xfId="0" applyNumberFormat="1" applyFont="1" applyFill="1" applyBorder="1" applyAlignment="1">
      <alignment horizontal="center" vertical="center" wrapText="1"/>
    </xf>
    <xf numFmtId="1" fontId="19" fillId="0" borderId="5" xfId="0" applyNumberFormat="1" applyFont="1" applyFill="1" applyBorder="1" applyAlignment="1">
      <alignment horizontal="center" vertical="center" wrapText="1"/>
    </xf>
    <xf numFmtId="1" fontId="19" fillId="0" borderId="23" xfId="0" applyNumberFormat="1" applyFont="1" applyFill="1" applyBorder="1" applyAlignment="1">
      <alignment horizontal="center" vertical="center" wrapText="1"/>
    </xf>
    <xf numFmtId="1" fontId="19" fillId="11" borderId="27" xfId="0" applyNumberFormat="1" applyFont="1" applyFill="1" applyBorder="1" applyAlignment="1">
      <alignment horizontal="center" vertical="center" wrapText="1"/>
    </xf>
    <xf numFmtId="168" fontId="27" fillId="5" borderId="4" xfId="2" applyNumberFormat="1" applyFont="1" applyFill="1" applyBorder="1" applyAlignment="1">
      <alignment horizontal="center" vertical="center" wrapText="1"/>
    </xf>
    <xf numFmtId="168" fontId="27" fillId="5" borderId="7" xfId="2" applyNumberFormat="1" applyFont="1" applyFill="1" applyBorder="1" applyAlignment="1">
      <alignment horizontal="center" vertical="center" wrapText="1"/>
    </xf>
    <xf numFmtId="168" fontId="56" fillId="5" borderId="4" xfId="2" applyNumberFormat="1" applyFont="1" applyFill="1" applyBorder="1" applyAlignment="1">
      <alignment horizontal="center" vertical="center" wrapText="1"/>
    </xf>
    <xf numFmtId="168" fontId="56" fillId="5" borderId="7" xfId="2" applyNumberFormat="1" applyFont="1" applyFill="1" applyBorder="1" applyAlignment="1">
      <alignment horizontal="center" vertical="center" wrapText="1"/>
    </xf>
    <xf numFmtId="10" fontId="27" fillId="5" borderId="4" xfId="1" applyNumberFormat="1" applyFont="1" applyFill="1" applyBorder="1" applyAlignment="1">
      <alignment horizontal="center" vertical="center" wrapText="1"/>
    </xf>
    <xf numFmtId="10" fontId="27" fillId="5" borderId="7" xfId="1" applyNumberFormat="1" applyFont="1" applyFill="1" applyBorder="1" applyAlignment="1">
      <alignment horizontal="center" vertical="center" wrapText="1"/>
    </xf>
    <xf numFmtId="168" fontId="56" fillId="4" borderId="4" xfId="2" applyNumberFormat="1" applyFont="1" applyFill="1" applyBorder="1" applyAlignment="1">
      <alignment horizontal="center" vertical="center" wrapText="1"/>
    </xf>
    <xf numFmtId="168" fontId="56" fillId="4" borderId="7" xfId="2" applyNumberFormat="1" applyFont="1" applyFill="1" applyBorder="1" applyAlignment="1">
      <alignment horizontal="center" vertical="center" wrapText="1"/>
    </xf>
    <xf numFmtId="14" fontId="27" fillId="5" borderId="4" xfId="2" applyNumberFormat="1" applyFont="1" applyFill="1" applyBorder="1" applyAlignment="1">
      <alignment horizontal="center" vertical="center" wrapText="1"/>
    </xf>
    <xf numFmtId="14" fontId="27" fillId="5" borderId="7" xfId="2" applyNumberFormat="1" applyFont="1" applyFill="1" applyBorder="1" applyAlignment="1">
      <alignment horizontal="center" vertical="center" wrapText="1"/>
    </xf>
    <xf numFmtId="168" fontId="27" fillId="4" borderId="4" xfId="2" applyNumberFormat="1" applyFont="1" applyFill="1" applyBorder="1" applyAlignment="1">
      <alignment horizontal="center" vertical="center" wrapText="1"/>
    </xf>
    <xf numFmtId="168" fontId="27" fillId="4" borderId="7" xfId="2" applyNumberFormat="1" applyFont="1" applyFill="1" applyBorder="1" applyAlignment="1">
      <alignment horizontal="center" vertical="center" wrapText="1"/>
    </xf>
    <xf numFmtId="0" fontId="27" fillId="5" borderId="4" xfId="2" applyNumberFormat="1" applyFont="1" applyFill="1" applyBorder="1" applyAlignment="1">
      <alignment horizontal="center" vertical="center" wrapText="1"/>
    </xf>
    <xf numFmtId="0" fontId="27" fillId="5" borderId="7" xfId="2" applyNumberFormat="1" applyFont="1" applyFill="1" applyBorder="1" applyAlignment="1">
      <alignment horizontal="center" vertical="center" wrapText="1"/>
    </xf>
    <xf numFmtId="164" fontId="27" fillId="5" borderId="4" xfId="2" applyNumberFormat="1" applyFont="1" applyFill="1" applyBorder="1" applyAlignment="1">
      <alignment horizontal="center" vertical="center" wrapText="1"/>
    </xf>
    <xf numFmtId="164" fontId="27" fillId="5" borderId="7" xfId="2" applyNumberFormat="1" applyFont="1" applyFill="1" applyBorder="1" applyAlignment="1">
      <alignment horizontal="center" vertical="center" wrapText="1"/>
    </xf>
    <xf numFmtId="168" fontId="27" fillId="5" borderId="26" xfId="2" applyNumberFormat="1" applyFont="1" applyFill="1" applyBorder="1" applyAlignment="1">
      <alignment horizontal="center" vertical="center" wrapText="1"/>
    </xf>
    <xf numFmtId="168" fontId="27" fillId="19" borderId="7" xfId="2" applyNumberFormat="1" applyFont="1" applyFill="1" applyBorder="1" applyAlignment="1">
      <alignment horizontal="center" vertical="center" wrapText="1"/>
    </xf>
    <xf numFmtId="168" fontId="27" fillId="19" borderId="26" xfId="2" applyNumberFormat="1" applyFont="1" applyFill="1" applyBorder="1" applyAlignment="1">
      <alignment horizontal="center" vertical="center" wrapText="1"/>
    </xf>
    <xf numFmtId="9" fontId="27" fillId="5" borderId="4" xfId="1" applyFont="1" applyFill="1" applyBorder="1" applyAlignment="1">
      <alignment horizontal="center" vertical="center" wrapText="1"/>
    </xf>
    <xf numFmtId="9" fontId="27" fillId="5" borderId="7" xfId="1" applyFont="1" applyFill="1" applyBorder="1" applyAlignment="1">
      <alignment horizontal="center" vertical="center" wrapText="1"/>
    </xf>
    <xf numFmtId="168" fontId="20" fillId="5" borderId="7" xfId="2" applyNumberFormat="1" applyFont="1" applyFill="1" applyBorder="1" applyAlignment="1">
      <alignment horizontal="center" vertical="center" wrapText="1"/>
    </xf>
    <xf numFmtId="168" fontId="20" fillId="5" borderId="26" xfId="2" applyNumberFormat="1" applyFont="1" applyFill="1" applyBorder="1" applyAlignment="1">
      <alignment horizontal="center" vertical="center" wrapText="1"/>
    </xf>
    <xf numFmtId="164" fontId="27" fillId="4" borderId="4" xfId="2" applyNumberFormat="1" applyFont="1" applyFill="1" applyBorder="1" applyAlignment="1">
      <alignment horizontal="center" vertical="center" wrapText="1"/>
    </xf>
    <xf numFmtId="164" fontId="27" fillId="4" borderId="7" xfId="2" applyNumberFormat="1" applyFont="1" applyFill="1" applyBorder="1" applyAlignment="1">
      <alignment horizontal="center" vertical="center" wrapText="1"/>
    </xf>
    <xf numFmtId="168" fontId="26" fillId="5" borderId="4" xfId="2" applyNumberFormat="1" applyFont="1" applyFill="1" applyBorder="1" applyAlignment="1">
      <alignment horizontal="center" vertical="center" wrapText="1"/>
    </xf>
    <xf numFmtId="168" fontId="26" fillId="5" borderId="7" xfId="2" applyNumberFormat="1" applyFont="1" applyFill="1" applyBorder="1" applyAlignment="1">
      <alignment horizontal="center" vertical="center" wrapText="1"/>
    </xf>
    <xf numFmtId="168" fontId="57" fillId="19" borderId="4" xfId="2" applyNumberFormat="1" applyFont="1" applyFill="1" applyBorder="1" applyAlignment="1">
      <alignment horizontal="center" vertical="center" wrapText="1"/>
    </xf>
    <xf numFmtId="168" fontId="57" fillId="19" borderId="7" xfId="2" applyNumberFormat="1" applyFont="1" applyFill="1" applyBorder="1" applyAlignment="1">
      <alignment horizontal="center" vertical="center" wrapText="1"/>
    </xf>
    <xf numFmtId="168" fontId="34" fillId="5" borderId="6" xfId="2" applyNumberFormat="1" applyFont="1" applyFill="1" applyBorder="1" applyAlignment="1">
      <alignment horizontal="center" vertical="center" wrapText="1"/>
    </xf>
    <xf numFmtId="168" fontId="34" fillId="5" borderId="21" xfId="2" applyNumberFormat="1" applyFont="1" applyFill="1" applyBorder="1" applyAlignment="1">
      <alignment horizontal="center" vertical="center" wrapText="1"/>
    </xf>
    <xf numFmtId="168" fontId="57" fillId="19" borderId="33" xfId="2" applyNumberFormat="1" applyFont="1" applyFill="1" applyBorder="1" applyAlignment="1">
      <alignment horizontal="center" vertical="center" wrapText="1"/>
    </xf>
    <xf numFmtId="168" fontId="57" fillId="19" borderId="48" xfId="2" applyNumberFormat="1" applyFont="1" applyFill="1" applyBorder="1" applyAlignment="1">
      <alignment horizontal="center" vertical="center" wrapText="1"/>
    </xf>
    <xf numFmtId="1" fontId="19" fillId="0" borderId="7" xfId="0" applyNumberFormat="1" applyFont="1" applyFill="1" applyBorder="1" applyAlignment="1">
      <alignment horizontal="center" vertical="center" wrapText="1"/>
    </xf>
    <xf numFmtId="1" fontId="60" fillId="0" borderId="64" xfId="0" applyNumberFormat="1" applyFont="1" applyFill="1" applyBorder="1" applyAlignment="1">
      <alignment horizontal="center" vertical="center" wrapText="1"/>
    </xf>
    <xf numFmtId="1" fontId="60" fillId="0" borderId="49" xfId="0" applyNumberFormat="1" applyFont="1" applyFill="1" applyBorder="1" applyAlignment="1">
      <alignment horizontal="center" vertical="center" wrapText="1"/>
    </xf>
    <xf numFmtId="1" fontId="60" fillId="0" borderId="47" xfId="0" applyNumberFormat="1" applyFont="1" applyFill="1" applyBorder="1" applyAlignment="1">
      <alignment horizontal="center" vertical="center" wrapText="1"/>
    </xf>
    <xf numFmtId="1" fontId="60" fillId="0" borderId="53" xfId="0" applyNumberFormat="1" applyFont="1" applyFill="1" applyBorder="1" applyAlignment="1">
      <alignment horizontal="center" vertical="center" wrapText="1"/>
    </xf>
    <xf numFmtId="1" fontId="60" fillId="0" borderId="55" xfId="0" applyNumberFormat="1" applyFont="1" applyFill="1" applyBorder="1" applyAlignment="1">
      <alignment horizontal="center" vertical="center" wrapText="1"/>
    </xf>
    <xf numFmtId="1" fontId="60" fillId="0" borderId="69" xfId="0" applyNumberFormat="1" applyFont="1" applyFill="1" applyBorder="1" applyAlignment="1">
      <alignment horizontal="center" vertical="center" wrapText="1"/>
    </xf>
    <xf numFmtId="0" fontId="19" fillId="0" borderId="50" xfId="0" applyFont="1" applyFill="1" applyBorder="1" applyAlignment="1">
      <alignment horizontal="center" vertical="center"/>
    </xf>
    <xf numFmtId="0" fontId="19" fillId="0" borderId="64" xfId="0" applyFont="1" applyFill="1" applyBorder="1" applyAlignment="1">
      <alignment horizontal="center" vertical="center"/>
    </xf>
    <xf numFmtId="0" fontId="19" fillId="0" borderId="49" xfId="0" applyFont="1" applyFill="1" applyBorder="1" applyAlignment="1">
      <alignment horizontal="center" vertical="center"/>
    </xf>
    <xf numFmtId="0" fontId="19" fillId="0" borderId="47" xfId="0" applyFont="1" applyFill="1" applyBorder="1" applyAlignment="1">
      <alignment horizontal="center" vertical="center"/>
    </xf>
    <xf numFmtId="0" fontId="67" fillId="0" borderId="70" xfId="0" applyFont="1" applyFill="1" applyBorder="1" applyAlignment="1">
      <alignment horizontal="center" vertical="center" wrapText="1"/>
    </xf>
    <xf numFmtId="0" fontId="67" fillId="0" borderId="28" xfId="0" applyFont="1" applyFill="1" applyBorder="1" applyAlignment="1">
      <alignment horizontal="center" vertical="center" wrapText="1"/>
    </xf>
    <xf numFmtId="0" fontId="67" fillId="0" borderId="17" xfId="0" applyFont="1" applyFill="1" applyBorder="1" applyAlignment="1">
      <alignment horizontal="center" vertical="center" wrapText="1"/>
    </xf>
    <xf numFmtId="0" fontId="51" fillId="11" borderId="70" xfId="0" applyFont="1" applyFill="1" applyBorder="1" applyAlignment="1">
      <alignment horizontal="center" vertical="center" wrapText="1"/>
    </xf>
    <xf numFmtId="0" fontId="51" fillId="11" borderId="28" xfId="0" applyFont="1" applyFill="1" applyBorder="1" applyAlignment="1">
      <alignment horizontal="center" vertical="center" wrapText="1"/>
    </xf>
    <xf numFmtId="0" fontId="51" fillId="11" borderId="17" xfId="0" applyFont="1" applyFill="1" applyBorder="1" applyAlignment="1">
      <alignment horizontal="center" vertical="center" wrapText="1"/>
    </xf>
    <xf numFmtId="168" fontId="26" fillId="5" borderId="6" xfId="2" applyNumberFormat="1" applyFont="1" applyFill="1" applyBorder="1" applyAlignment="1">
      <alignment horizontal="center" vertical="center" wrapText="1"/>
    </xf>
    <xf numFmtId="168" fontId="26" fillId="5" borderId="21" xfId="2" applyNumberFormat="1" applyFont="1" applyFill="1" applyBorder="1" applyAlignment="1">
      <alignment horizontal="center" vertical="center" wrapText="1"/>
    </xf>
    <xf numFmtId="168" fontId="27" fillId="24" borderId="33" xfId="2" applyNumberFormat="1" applyFont="1" applyFill="1" applyBorder="1" applyAlignment="1">
      <alignment horizontal="center" vertical="center" wrapText="1"/>
    </xf>
    <xf numFmtId="168" fontId="27" fillId="24" borderId="48" xfId="2" applyNumberFormat="1" applyFont="1" applyFill="1" applyBorder="1" applyAlignment="1">
      <alignment horizontal="center" vertical="center" wrapText="1"/>
    </xf>
    <xf numFmtId="168" fontId="57" fillId="19" borderId="21" xfId="2" applyNumberFormat="1" applyFont="1" applyFill="1" applyBorder="1" applyAlignment="1">
      <alignment horizontal="center" vertical="center" wrapText="1"/>
    </xf>
    <xf numFmtId="168" fontId="57" fillId="19" borderId="65" xfId="2" applyNumberFormat="1" applyFont="1" applyFill="1" applyBorder="1" applyAlignment="1">
      <alignment horizontal="center" vertical="center" wrapText="1"/>
    </xf>
    <xf numFmtId="168" fontId="57" fillId="20" borderId="52" xfId="2" applyNumberFormat="1" applyFont="1" applyFill="1" applyBorder="1" applyAlignment="1">
      <alignment horizontal="center" vertical="center" wrapText="1"/>
    </xf>
    <xf numFmtId="168" fontId="57" fillId="20" borderId="41" xfId="2" applyNumberFormat="1" applyFont="1" applyFill="1" applyBorder="1" applyAlignment="1">
      <alignment horizontal="center" vertical="center" wrapText="1"/>
    </xf>
    <xf numFmtId="168" fontId="27" fillId="4" borderId="26" xfId="2" applyNumberFormat="1" applyFont="1" applyFill="1" applyBorder="1" applyAlignment="1">
      <alignment horizontal="center" vertical="center" wrapText="1"/>
    </xf>
    <xf numFmtId="168" fontId="27" fillId="16" borderId="7" xfId="2" applyNumberFormat="1" applyFont="1" applyFill="1" applyBorder="1" applyAlignment="1">
      <alignment horizontal="center" vertical="center" wrapText="1"/>
    </xf>
    <xf numFmtId="168" fontId="27" fillId="16" borderId="26" xfId="2" applyNumberFormat="1" applyFont="1" applyFill="1" applyBorder="1" applyAlignment="1">
      <alignment horizontal="center" vertical="center" wrapText="1"/>
    </xf>
    <xf numFmtId="0" fontId="32" fillId="11" borderId="70" xfId="0" applyFont="1" applyFill="1" applyBorder="1" applyAlignment="1">
      <alignment horizontal="center" vertical="center" wrapText="1"/>
    </xf>
    <xf numFmtId="0" fontId="32" fillId="11" borderId="17" xfId="0" applyFont="1" applyFill="1" applyBorder="1" applyAlignment="1">
      <alignment horizontal="center" vertical="center" wrapText="1"/>
    </xf>
    <xf numFmtId="0" fontId="32" fillId="11" borderId="28" xfId="0" applyFont="1" applyFill="1" applyBorder="1" applyAlignment="1">
      <alignment horizontal="center" vertical="center" wrapText="1"/>
    </xf>
    <xf numFmtId="0" fontId="17" fillId="0" borderId="64" xfId="0" applyFont="1" applyFill="1" applyBorder="1" applyAlignment="1">
      <alignment horizontal="center" vertical="center" wrapText="1"/>
    </xf>
    <xf numFmtId="0" fontId="17" fillId="0" borderId="47" xfId="0" applyFont="1" applyFill="1" applyBorder="1" applyAlignment="1">
      <alignment horizontal="center" vertical="center" wrapText="1"/>
    </xf>
    <xf numFmtId="0" fontId="17" fillId="11" borderId="27" xfId="0" applyFont="1" applyFill="1" applyBorder="1" applyAlignment="1">
      <alignment horizontal="center" vertical="center" wrapText="1"/>
    </xf>
    <xf numFmtId="0" fontId="17" fillId="11" borderId="26" xfId="0" applyFont="1" applyFill="1" applyBorder="1" applyAlignment="1">
      <alignment horizontal="center" vertical="center" wrapText="1"/>
    </xf>
    <xf numFmtId="0" fontId="17" fillId="0" borderId="29" xfId="0" applyFont="1" applyFill="1" applyBorder="1" applyAlignment="1">
      <alignment horizontal="center" vertical="center" wrapText="1"/>
    </xf>
    <xf numFmtId="0" fontId="17" fillId="0" borderId="34" xfId="0" applyFont="1" applyFill="1" applyBorder="1" applyAlignment="1">
      <alignment horizontal="center" vertical="center" wrapText="1"/>
    </xf>
    <xf numFmtId="0" fontId="28" fillId="11" borderId="27" xfId="0" applyFont="1" applyFill="1" applyBorder="1" applyAlignment="1">
      <alignment horizontal="center" vertical="center" wrapText="1"/>
    </xf>
    <xf numFmtId="0" fontId="28" fillId="11" borderId="26" xfId="0" applyFont="1" applyFill="1" applyBorder="1" applyAlignment="1">
      <alignment horizontal="center" vertical="center" wrapText="1"/>
    </xf>
    <xf numFmtId="0" fontId="17" fillId="0" borderId="49" xfId="0" applyFont="1" applyFill="1" applyBorder="1" applyAlignment="1">
      <alignment horizontal="center" vertical="center" wrapText="1"/>
    </xf>
    <xf numFmtId="0" fontId="17" fillId="11" borderId="1" xfId="0" applyFont="1" applyFill="1" applyBorder="1" applyAlignment="1">
      <alignment horizontal="center" vertical="center" wrapText="1"/>
    </xf>
    <xf numFmtId="0" fontId="28" fillId="11" borderId="1" xfId="0" applyFont="1" applyFill="1" applyBorder="1" applyAlignment="1">
      <alignment horizontal="center" vertical="center" wrapText="1"/>
    </xf>
    <xf numFmtId="0" fontId="17" fillId="11" borderId="30" xfId="0" applyFont="1" applyFill="1" applyBorder="1" applyAlignment="1">
      <alignment horizontal="center" vertical="center" wrapText="1"/>
    </xf>
    <xf numFmtId="0" fontId="17" fillId="11" borderId="35" xfId="0" applyFont="1" applyFill="1" applyBorder="1" applyAlignment="1">
      <alignment horizontal="center" vertical="center" wrapText="1"/>
    </xf>
    <xf numFmtId="0" fontId="17" fillId="0" borderId="37" xfId="0" applyFont="1" applyFill="1" applyBorder="1" applyAlignment="1">
      <alignment horizontal="center" vertical="center" wrapText="1"/>
    </xf>
    <xf numFmtId="0" fontId="86" fillId="11" borderId="66" xfId="0" applyFont="1" applyFill="1" applyBorder="1" applyAlignment="1">
      <alignment horizontal="center" vertical="center" wrapText="1"/>
    </xf>
    <xf numFmtId="0" fontId="86" fillId="11" borderId="67" xfId="0" applyFont="1" applyFill="1" applyBorder="1" applyAlignment="1">
      <alignment horizontal="center" vertical="center" wrapText="1"/>
    </xf>
    <xf numFmtId="0" fontId="17" fillId="0" borderId="13" xfId="0" applyFont="1" applyFill="1" applyBorder="1" applyAlignment="1">
      <alignment horizontal="center" vertical="center" wrapText="1"/>
    </xf>
    <xf numFmtId="0" fontId="17" fillId="0" borderId="18" xfId="0" applyFont="1" applyFill="1" applyBorder="1" applyAlignment="1">
      <alignment horizontal="center" vertical="center" wrapText="1"/>
    </xf>
    <xf numFmtId="0" fontId="86" fillId="11" borderId="30" xfId="0" applyFont="1" applyFill="1" applyBorder="1" applyAlignment="1">
      <alignment horizontal="center" vertical="center" wrapText="1"/>
    </xf>
    <xf numFmtId="0" fontId="86" fillId="11" borderId="35" xfId="0" applyFont="1" applyFill="1" applyBorder="1" applyAlignment="1">
      <alignment horizontal="center" vertical="center" wrapText="1"/>
    </xf>
    <xf numFmtId="0" fontId="86" fillId="11" borderId="27" xfId="0" applyFont="1" applyFill="1" applyBorder="1" applyAlignment="1">
      <alignment horizontal="center" vertical="center" wrapText="1"/>
    </xf>
    <xf numFmtId="0" fontId="86" fillId="11" borderId="26" xfId="0" applyFont="1" applyFill="1" applyBorder="1" applyAlignment="1">
      <alignment horizontal="center" vertical="center" wrapText="1"/>
    </xf>
    <xf numFmtId="0" fontId="33" fillId="11" borderId="64" xfId="0" applyFont="1" applyFill="1" applyBorder="1" applyAlignment="1">
      <alignment horizontal="center" vertical="center" wrapText="1"/>
    </xf>
    <xf numFmtId="0" fontId="33" fillId="11" borderId="47" xfId="0" applyFont="1" applyFill="1" applyBorder="1" applyAlignment="1">
      <alignment horizontal="center" vertical="center" wrapText="1"/>
    </xf>
    <xf numFmtId="0" fontId="33" fillId="11" borderId="70" xfId="0" applyFont="1" applyFill="1" applyBorder="1" applyAlignment="1">
      <alignment horizontal="center" vertical="center" wrapText="1"/>
    </xf>
    <xf numFmtId="0" fontId="33" fillId="11" borderId="17" xfId="0" applyFont="1" applyFill="1" applyBorder="1" applyAlignment="1">
      <alignment horizontal="center" vertical="center" wrapText="1"/>
    </xf>
    <xf numFmtId="0" fontId="20" fillId="5" borderId="1" xfId="2" applyFont="1" applyFill="1" applyBorder="1" applyAlignment="1">
      <alignment horizontal="center" vertical="center" wrapText="1"/>
    </xf>
    <xf numFmtId="0" fontId="20" fillId="5" borderId="24" xfId="2" applyFont="1" applyFill="1" applyBorder="1" applyAlignment="1">
      <alignment horizontal="center" vertical="center" wrapText="1"/>
    </xf>
    <xf numFmtId="0" fontId="58" fillId="19" borderId="24" xfId="0" applyFont="1" applyFill="1" applyBorder="1" applyAlignment="1">
      <alignment horizontal="center" vertical="center" wrapText="1"/>
    </xf>
    <xf numFmtId="0" fontId="58" fillId="19" borderId="22" xfId="0" applyFont="1" applyFill="1" applyBorder="1" applyAlignment="1">
      <alignment horizontal="center" vertical="center" wrapText="1"/>
    </xf>
    <xf numFmtId="0" fontId="18" fillId="5" borderId="1" xfId="3" applyFont="1" applyFill="1" applyBorder="1" applyAlignment="1">
      <alignment horizontal="center" vertical="center" wrapText="1"/>
    </xf>
    <xf numFmtId="0" fontId="18" fillId="5" borderId="26" xfId="3" applyFont="1" applyFill="1" applyBorder="1" applyAlignment="1">
      <alignment horizontal="center" vertical="center" wrapText="1"/>
    </xf>
    <xf numFmtId="0" fontId="59" fillId="5" borderId="1" xfId="3" applyFont="1" applyFill="1" applyBorder="1" applyAlignment="1">
      <alignment horizontal="center" vertical="center" wrapText="1"/>
    </xf>
    <xf numFmtId="0" fontId="59" fillId="5" borderId="26" xfId="3" applyFont="1" applyFill="1" applyBorder="1" applyAlignment="1">
      <alignment horizontal="center" vertical="center" wrapText="1"/>
    </xf>
    <xf numFmtId="0" fontId="71" fillId="5" borderId="1" xfId="3" applyFont="1" applyFill="1" applyBorder="1" applyAlignment="1">
      <alignment horizontal="center" vertical="center" wrapText="1"/>
    </xf>
    <xf numFmtId="0" fontId="71" fillId="5" borderId="26" xfId="3" applyFont="1" applyFill="1" applyBorder="1" applyAlignment="1">
      <alignment horizontal="center" vertical="center" wrapText="1"/>
    </xf>
    <xf numFmtId="9" fontId="31" fillId="5" borderId="2" xfId="3" applyNumberFormat="1" applyFont="1" applyFill="1" applyBorder="1" applyAlignment="1">
      <alignment horizontal="center" vertical="center" wrapText="1"/>
    </xf>
    <xf numFmtId="9" fontId="31" fillId="5" borderId="25" xfId="3" applyNumberFormat="1" applyFont="1" applyFill="1" applyBorder="1" applyAlignment="1">
      <alignment horizontal="center" vertical="center" wrapText="1"/>
    </xf>
    <xf numFmtId="0" fontId="36" fillId="25" borderId="3" xfId="0" applyFont="1" applyFill="1" applyBorder="1" applyAlignment="1">
      <alignment horizontal="center" vertical="center" wrapText="1"/>
    </xf>
    <xf numFmtId="0" fontId="36" fillId="25" borderId="65" xfId="0" applyFont="1" applyFill="1" applyBorder="1" applyAlignment="1">
      <alignment horizontal="center" vertical="center" wrapText="1"/>
    </xf>
    <xf numFmtId="168" fontId="55" fillId="19" borderId="7" xfId="2" applyNumberFormat="1" applyFont="1" applyFill="1" applyBorder="1" applyAlignment="1">
      <alignment horizontal="center" vertical="center" wrapText="1"/>
    </xf>
    <xf numFmtId="168" fontId="55" fillId="19" borderId="26" xfId="2" applyNumberFormat="1" applyFont="1" applyFill="1" applyBorder="1" applyAlignment="1">
      <alignment horizontal="center" vertical="center" wrapText="1"/>
    </xf>
    <xf numFmtId="0" fontId="36" fillId="7" borderId="28" xfId="0" applyFont="1" applyFill="1" applyBorder="1" applyAlignment="1">
      <alignment horizontal="center" vertical="center" wrapText="1"/>
    </xf>
    <xf numFmtId="0" fontId="36" fillId="7" borderId="17" xfId="0" applyFont="1" applyFill="1" applyBorder="1" applyAlignment="1">
      <alignment horizontal="center" vertical="center" wrapText="1"/>
    </xf>
    <xf numFmtId="0" fontId="33" fillId="11" borderId="28" xfId="0" applyFont="1" applyFill="1" applyBorder="1" applyAlignment="1">
      <alignment horizontal="center" vertical="center" wrapText="1"/>
    </xf>
    <xf numFmtId="0" fontId="86" fillId="11" borderId="1" xfId="0" applyFont="1" applyFill="1" applyBorder="1" applyAlignment="1">
      <alignment horizontal="center" vertical="center" wrapText="1"/>
    </xf>
    <xf numFmtId="0" fontId="33" fillId="11" borderId="49" xfId="0" applyFont="1" applyFill="1" applyBorder="1" applyAlignment="1">
      <alignment horizontal="center" vertical="center" wrapText="1"/>
    </xf>
    <xf numFmtId="0" fontId="17" fillId="0" borderId="32" xfId="0" applyFont="1" applyFill="1" applyBorder="1" applyAlignment="1">
      <alignment horizontal="center" vertical="center" wrapText="1"/>
    </xf>
    <xf numFmtId="0" fontId="28" fillId="11" borderId="30" xfId="0" applyFont="1" applyFill="1" applyBorder="1" applyAlignment="1">
      <alignment horizontal="center" vertical="center" wrapText="1"/>
    </xf>
    <xf numFmtId="0" fontId="28" fillId="11" borderId="4" xfId="0" applyFont="1" applyFill="1" applyBorder="1" applyAlignment="1">
      <alignment horizontal="center" vertical="center" wrapText="1"/>
    </xf>
    <xf numFmtId="0" fontId="28" fillId="11" borderId="35" xfId="0" applyFont="1" applyFill="1" applyBorder="1" applyAlignment="1">
      <alignment horizontal="center" vertical="center" wrapText="1"/>
    </xf>
    <xf numFmtId="0" fontId="86" fillId="11" borderId="6" xfId="0" applyFont="1" applyFill="1" applyBorder="1" applyAlignment="1">
      <alignment horizontal="center" vertical="center" wrapText="1"/>
    </xf>
    <xf numFmtId="0" fontId="33" fillId="0" borderId="29" xfId="0" applyFont="1" applyBorder="1" applyAlignment="1">
      <alignment horizontal="center" vertical="center" wrapText="1"/>
    </xf>
    <xf numFmtId="0" fontId="33" fillId="0" borderId="32" xfId="0" applyFont="1" applyBorder="1" applyAlignment="1">
      <alignment horizontal="center" vertical="center" wrapText="1"/>
    </xf>
    <xf numFmtId="0" fontId="33" fillId="0" borderId="34" xfId="0" applyFont="1" applyBorder="1" applyAlignment="1">
      <alignment horizontal="center" vertical="center" wrapText="1"/>
    </xf>
    <xf numFmtId="0" fontId="33" fillId="0" borderId="30" xfId="0" applyFont="1" applyBorder="1" applyAlignment="1">
      <alignment horizontal="center" vertical="center"/>
    </xf>
    <xf numFmtId="0" fontId="33" fillId="0" borderId="4" xfId="0" applyFont="1" applyBorder="1" applyAlignment="1">
      <alignment horizontal="center" vertical="center"/>
    </xf>
    <xf numFmtId="0" fontId="33" fillId="0" borderId="35" xfId="0" applyFont="1" applyBorder="1" applyAlignment="1">
      <alignment horizontal="center" vertical="center"/>
    </xf>
    <xf numFmtId="0" fontId="33" fillId="10" borderId="40" xfId="0" applyFont="1" applyFill="1" applyBorder="1" applyAlignment="1">
      <alignment horizontal="center" vertical="center" wrapText="1"/>
    </xf>
    <xf numFmtId="0" fontId="33" fillId="10" borderId="41" xfId="0" applyFont="1" applyFill="1" applyBorder="1" applyAlignment="1">
      <alignment horizontal="center" vertical="center" wrapText="1"/>
    </xf>
    <xf numFmtId="0" fontId="33" fillId="10" borderId="43" xfId="0" applyFont="1" applyFill="1" applyBorder="1" applyAlignment="1">
      <alignment horizontal="center" vertical="center" wrapText="1"/>
    </xf>
    <xf numFmtId="0" fontId="33" fillId="0" borderId="40" xfId="0" applyFont="1" applyBorder="1" applyAlignment="1">
      <alignment horizontal="center" vertical="center" wrapText="1"/>
    </xf>
    <xf numFmtId="0" fontId="33" fillId="0" borderId="43" xfId="0" applyFont="1" applyBorder="1" applyAlignment="1">
      <alignment horizontal="center" vertical="center" wrapText="1"/>
    </xf>
    <xf numFmtId="0" fontId="33" fillId="0" borderId="23" xfId="0" applyFont="1" applyBorder="1" applyAlignment="1">
      <alignment horizontal="center" vertical="center" wrapText="1"/>
    </xf>
    <xf numFmtId="0" fontId="33" fillId="0" borderId="21" xfId="0" applyFont="1" applyBorder="1" applyAlignment="1">
      <alignment horizontal="center" vertical="center" wrapText="1"/>
    </xf>
    <xf numFmtId="0" fontId="33" fillId="0" borderId="30" xfId="0" applyFont="1" applyBorder="1" applyAlignment="1">
      <alignment horizontal="center" vertical="center" wrapText="1"/>
    </xf>
    <xf numFmtId="0" fontId="33" fillId="0" borderId="4" xfId="0" applyFont="1" applyBorder="1" applyAlignment="1">
      <alignment horizontal="center" vertical="center" wrapText="1"/>
    </xf>
    <xf numFmtId="0" fontId="33" fillId="0" borderId="35" xfId="0" applyFont="1" applyBorder="1" applyAlignment="1">
      <alignment horizontal="center" vertical="center" wrapText="1"/>
    </xf>
    <xf numFmtId="0" fontId="33" fillId="0" borderId="41" xfId="0" applyFont="1" applyBorder="1" applyAlignment="1">
      <alignment horizontal="center" vertical="center" wrapText="1"/>
    </xf>
    <xf numFmtId="0" fontId="33" fillId="0" borderId="29" xfId="0" applyFont="1" applyFill="1" applyBorder="1" applyAlignment="1">
      <alignment horizontal="center" vertical="center" wrapText="1"/>
    </xf>
    <xf numFmtId="0" fontId="33" fillId="0" borderId="32" xfId="0" applyFont="1" applyFill="1" applyBorder="1" applyAlignment="1">
      <alignment horizontal="center" vertical="center" wrapText="1"/>
    </xf>
    <xf numFmtId="0" fontId="33" fillId="0" borderId="34" xfId="0" applyFont="1" applyFill="1" applyBorder="1" applyAlignment="1">
      <alignment horizontal="center" vertical="center" wrapText="1"/>
    </xf>
    <xf numFmtId="0" fontId="33" fillId="11" borderId="40" xfId="0" applyFont="1" applyFill="1" applyBorder="1" applyAlignment="1">
      <alignment horizontal="center" vertical="center" wrapText="1"/>
    </xf>
    <xf numFmtId="0" fontId="33" fillId="11" borderId="41" xfId="0" applyFont="1" applyFill="1" applyBorder="1" applyAlignment="1">
      <alignment horizontal="center" vertical="center" wrapText="1"/>
    </xf>
    <xf numFmtId="0" fontId="33" fillId="11" borderId="43" xfId="0" applyFont="1" applyFill="1" applyBorder="1" applyAlignment="1">
      <alignment horizontal="center" vertical="center" wrapText="1"/>
    </xf>
    <xf numFmtId="0" fontId="33" fillId="0" borderId="49" xfId="0" applyFont="1" applyBorder="1" applyAlignment="1">
      <alignment horizontal="center" vertical="center" wrapText="1"/>
    </xf>
    <xf numFmtId="0" fontId="33" fillId="0" borderId="1" xfId="0" applyFont="1" applyBorder="1" applyAlignment="1">
      <alignment horizontal="center" vertical="center" wrapText="1"/>
    </xf>
    <xf numFmtId="0" fontId="33" fillId="0" borderId="16" xfId="0" applyFont="1" applyBorder="1" applyAlignment="1">
      <alignment horizontal="center" vertical="center" wrapText="1"/>
    </xf>
    <xf numFmtId="168" fontId="31" fillId="5" borderId="0" xfId="2" applyNumberFormat="1" applyFont="1" applyFill="1" applyBorder="1" applyAlignment="1">
      <alignment horizontal="center" vertical="center" wrapText="1"/>
    </xf>
    <xf numFmtId="168" fontId="31" fillId="5" borderId="8" xfId="2" applyNumberFormat="1" applyFont="1" applyFill="1" applyBorder="1" applyAlignment="1">
      <alignment horizontal="center" vertical="center" wrapText="1"/>
    </xf>
    <xf numFmtId="0" fontId="33" fillId="0" borderId="40" xfId="0" applyFont="1" applyFill="1" applyBorder="1" applyAlignment="1">
      <alignment horizontal="center" vertical="center" wrapText="1"/>
    </xf>
    <xf numFmtId="0" fontId="33" fillId="0" borderId="41" xfId="0" applyFont="1" applyFill="1" applyBorder="1" applyAlignment="1">
      <alignment horizontal="center" vertical="center" wrapText="1"/>
    </xf>
    <xf numFmtId="0" fontId="33" fillId="0" borderId="43" xfId="0" applyFont="1" applyFill="1" applyBorder="1" applyAlignment="1">
      <alignment horizontal="center" vertical="center" wrapText="1"/>
    </xf>
    <xf numFmtId="0" fontId="36" fillId="7" borderId="7" xfId="0" applyFont="1" applyFill="1" applyBorder="1" applyAlignment="1">
      <alignment horizontal="center" vertical="center" wrapText="1"/>
    </xf>
    <xf numFmtId="0" fontId="36" fillId="7" borderId="1" xfId="0" applyFont="1" applyFill="1" applyBorder="1" applyAlignment="1">
      <alignment horizontal="center" vertical="center" wrapText="1"/>
    </xf>
    <xf numFmtId="0" fontId="31" fillId="5" borderId="21" xfId="2" applyFont="1" applyFill="1" applyBorder="1" applyAlignment="1">
      <alignment horizontal="center" vertical="center" textRotation="90" wrapText="1"/>
    </xf>
    <xf numFmtId="0" fontId="31" fillId="5" borderId="3" xfId="2" applyFont="1" applyFill="1" applyBorder="1" applyAlignment="1">
      <alignment horizontal="center" vertical="center" textRotation="90" wrapText="1"/>
    </xf>
    <xf numFmtId="0" fontId="31" fillId="5" borderId="0" xfId="2" applyFont="1" applyFill="1" applyBorder="1" applyAlignment="1">
      <alignment horizontal="center" vertical="center" textRotation="90" wrapText="1"/>
    </xf>
    <xf numFmtId="0" fontId="31" fillId="5" borderId="8" xfId="2" applyFont="1" applyFill="1" applyBorder="1" applyAlignment="1">
      <alignment horizontal="center" vertical="center" textRotation="90" wrapText="1"/>
    </xf>
    <xf numFmtId="168" fontId="31" fillId="5" borderId="20" xfId="2" applyNumberFormat="1" applyFont="1" applyFill="1" applyBorder="1" applyAlignment="1">
      <alignment horizontal="center" vertical="center" wrapText="1"/>
    </xf>
    <xf numFmtId="168" fontId="31" fillId="5" borderId="25" xfId="2" applyNumberFormat="1" applyFont="1" applyFill="1" applyBorder="1" applyAlignment="1">
      <alignment horizontal="center" vertical="center" wrapText="1"/>
    </xf>
    <xf numFmtId="168" fontId="31" fillId="5" borderId="11" xfId="2" applyNumberFormat="1" applyFont="1" applyFill="1" applyBorder="1" applyAlignment="1">
      <alignment horizontal="center" vertical="center" wrapText="1"/>
    </xf>
    <xf numFmtId="0" fontId="31" fillId="5" borderId="4" xfId="3" applyFont="1" applyFill="1" applyBorder="1" applyAlignment="1">
      <alignment horizontal="center" vertical="center" wrapText="1"/>
    </xf>
    <xf numFmtId="0" fontId="31" fillId="5" borderId="7" xfId="3" applyFont="1" applyFill="1" applyBorder="1" applyAlignment="1">
      <alignment horizontal="center" vertical="center" wrapText="1"/>
    </xf>
    <xf numFmtId="10" fontId="31" fillId="5" borderId="4" xfId="3" applyNumberFormat="1" applyFont="1" applyFill="1" applyBorder="1" applyAlignment="1">
      <alignment horizontal="center" vertical="center" wrapText="1"/>
    </xf>
    <xf numFmtId="10" fontId="31" fillId="5" borderId="7" xfId="3" applyNumberFormat="1" applyFont="1" applyFill="1" applyBorder="1" applyAlignment="1">
      <alignment horizontal="center" vertical="center" wrapText="1"/>
    </xf>
    <xf numFmtId="0" fontId="36" fillId="7" borderId="4" xfId="0" applyFont="1" applyFill="1" applyBorder="1" applyAlignment="1">
      <alignment horizontal="center" vertical="center" wrapText="1"/>
    </xf>
    <xf numFmtId="0" fontId="46" fillId="0" borderId="0" xfId="0" applyFont="1" applyAlignment="1">
      <alignment horizontal="left" vertical="top" wrapText="1"/>
    </xf>
    <xf numFmtId="0" fontId="0" fillId="0" borderId="0" xfId="0" applyAlignment="1">
      <alignment horizontal="left" vertical="top" wrapText="1"/>
    </xf>
    <xf numFmtId="0" fontId="44" fillId="0" borderId="0" xfId="0" applyFont="1" applyAlignment="1">
      <alignment horizontal="left" vertical="top" wrapText="1"/>
    </xf>
    <xf numFmtId="0" fontId="45" fillId="0" borderId="59" xfId="0" applyFont="1" applyBorder="1" applyAlignment="1">
      <alignment horizontal="left" vertical="top" wrapText="1"/>
    </xf>
    <xf numFmtId="0" fontId="42" fillId="11" borderId="0" xfId="91" applyFont="1" applyFill="1" applyAlignment="1">
      <alignment horizontal="center"/>
    </xf>
    <xf numFmtId="0" fontId="32" fillId="11" borderId="0" xfId="90" applyNumberFormat="1" applyFont="1" applyFill="1" applyBorder="1" applyAlignment="1">
      <alignment horizontal="center" vertical="center"/>
    </xf>
    <xf numFmtId="0" fontId="64" fillId="11" borderId="0" xfId="89" applyFont="1" applyFill="1" applyAlignment="1">
      <alignment horizontal="center" vertical="center"/>
    </xf>
    <xf numFmtId="0" fontId="12" fillId="11" borderId="0" xfId="89" applyFill="1" applyAlignment="1">
      <alignment horizontal="center"/>
    </xf>
  </cellXfs>
  <cellStyles count="92">
    <cellStyle name="60% - Énfasis1" xfId="2" builtinId="32"/>
    <cellStyle name="60% - Énfasis1 2" xfId="86"/>
    <cellStyle name="60% - Énfasis3" xfId="3" builtinId="40"/>
    <cellStyle name="Comma 2" xfId="67"/>
    <cellStyle name="Hipervínculo" xfId="14" builtinId="8" hidden="1"/>
    <cellStyle name="Hipervínculo" xfId="16" builtinId="8" hidden="1"/>
    <cellStyle name="Hipervínculo" xfId="18" builtinId="8" hidden="1"/>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2" xfId="4"/>
    <cellStyle name="Hipervínculo visitado" xfId="15" builtinId="9" hidden="1"/>
    <cellStyle name="Hipervínculo visitado" xfId="17" builtinId="9" hidden="1"/>
    <cellStyle name="Hipervínculo visitado" xfId="19" builtinId="9"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Millares" xfId="88" builtinId="3"/>
    <cellStyle name="Millares [0] 2" xfId="5"/>
    <cellStyle name="Millares 2" xfId="6"/>
    <cellStyle name="Millares 2 2" xfId="68"/>
    <cellStyle name="Millares 3" xfId="69"/>
    <cellStyle name="Moneda [0] 2" xfId="7"/>
    <cellStyle name="Moneda 10" xfId="70"/>
    <cellStyle name="Moneda 11" xfId="71"/>
    <cellStyle name="Moneda 12" xfId="72"/>
    <cellStyle name="Moneda 2" xfId="73"/>
    <cellStyle name="Moneda 2 12 2" xfId="8"/>
    <cellStyle name="Moneda 3" xfId="74"/>
    <cellStyle name="Moneda 4" xfId="75"/>
    <cellStyle name="Moneda 5" xfId="76"/>
    <cellStyle name="Moneda 6" xfId="77"/>
    <cellStyle name="Moneda 7" xfId="78"/>
    <cellStyle name="Moneda 8" xfId="79"/>
    <cellStyle name="Moneda 9" xfId="80"/>
    <cellStyle name="Normal" xfId="0" builtinId="0"/>
    <cellStyle name="Normal 11 45 9" xfId="9"/>
    <cellStyle name="Normal 11 45 9 2" xfId="81"/>
    <cellStyle name="Normal 2" xfId="10"/>
    <cellStyle name="Normal 2 2" xfId="92"/>
    <cellStyle name="Normal 3" xfId="11"/>
    <cellStyle name="Normal 3 2" xfId="82"/>
    <cellStyle name="Normal 4" xfId="65"/>
    <cellStyle name="Normal 5" xfId="83"/>
    <cellStyle name="Normal 6" xfId="85"/>
    <cellStyle name="Normal 7" xfId="87"/>
    <cellStyle name="Normal 8" xfId="89"/>
    <cellStyle name="Normal 9" xfId="91"/>
    <cellStyle name="Porcentaje" xfId="1" builtinId="5"/>
    <cellStyle name="Porcentual 2" xfId="12"/>
    <cellStyle name="Porcentual 2 2" xfId="13"/>
    <cellStyle name="Porcentual 2 2 2" xfId="66"/>
    <cellStyle name="Porcentual 2 3" xfId="64"/>
    <cellStyle name="Porcentual 3" xfId="84"/>
  </cellStyles>
  <dxfs count="723">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ont>
        <b/>
        <i val="0"/>
      </font>
      <fill>
        <patternFill>
          <bgColor rgb="FFFF0000"/>
        </patternFill>
      </fill>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ill>
        <patternFill>
          <bgColor rgb="FFFF0000"/>
        </patternFill>
      </fill>
    </dxf>
    <dxf>
      <font>
        <b/>
        <i val="0"/>
      </font>
      <fill>
        <patternFill>
          <bgColor rgb="FFFF0000"/>
        </patternFill>
      </fill>
    </dxf>
    <dxf>
      <font>
        <b/>
        <i val="0"/>
        <color rgb="FFFF0000"/>
      </font>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ont>
        <b/>
        <i val="0"/>
      </font>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ill>
        <patternFill>
          <bgColor rgb="FFFF0000"/>
        </patternFill>
      </fill>
    </dxf>
    <dxf>
      <font>
        <b/>
        <i val="0"/>
        <color rgb="FFFF0000"/>
      </font>
    </dxf>
    <dxf>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ill>
        <patternFill>
          <bgColor rgb="FFFF0000"/>
        </patternFill>
      </fill>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color rgb="FFFF0000"/>
      </font>
    </dxf>
    <dxf>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FF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FF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color rgb="FFFF0000"/>
      </font>
    </dxf>
    <dxf>
      <font>
        <b/>
        <i val="0"/>
        <color rgb="FFFF0000"/>
      </font>
    </dxf>
    <dxf>
      <font>
        <b/>
        <i val="0"/>
      </font>
      <fill>
        <patternFill>
          <bgColor rgb="FFFF0000"/>
        </patternFill>
      </fill>
    </dxf>
    <dxf>
      <fill>
        <patternFill>
          <bgColor rgb="FFFF0000"/>
        </patternFill>
      </fill>
    </dxf>
    <dxf>
      <fill>
        <patternFill>
          <bgColor rgb="FFFF0000"/>
        </patternFill>
      </fill>
    </dxf>
    <dxf>
      <font>
        <b/>
        <i val="0"/>
        <color rgb="FFFF0000"/>
      </font>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
      <font>
        <b/>
        <i val="0"/>
        <color rgb="FFFF0000"/>
      </font>
    </dxf>
    <dxf>
      <font>
        <b/>
        <i val="0"/>
        <color rgb="FFFF0000"/>
      </font>
    </dxf>
    <dxf>
      <font>
        <b/>
        <i val="0"/>
        <color rgb="FFFF0000"/>
      </font>
    </dxf>
    <dxf>
      <font>
        <b/>
        <i val="0"/>
      </font>
      <fill>
        <patternFill>
          <bgColor rgb="FFFF0000"/>
        </patternFill>
      </fill>
    </dxf>
    <dxf>
      <font>
        <b/>
        <i val="0"/>
      </font>
      <fill>
        <patternFill>
          <bgColor rgb="FFFF0000"/>
        </patternFill>
      </fill>
    </dxf>
    <dxf>
      <font>
        <b/>
        <i val="0"/>
        <color rgb="FFFF0000"/>
      </font>
    </dxf>
    <dxf>
      <font>
        <b/>
        <i val="0"/>
      </font>
      <fill>
        <patternFill>
          <bgColor rgb="FFFF0000"/>
        </patternFill>
      </fill>
    </dxf>
    <dxf>
      <font>
        <b/>
        <i val="0"/>
      </font>
      <fill>
        <patternFill>
          <bgColor rgb="FFFF0000"/>
        </patternFill>
      </fill>
    </dxf>
  </dxfs>
  <tableStyles count="0" defaultTableStyle="TableStyleMedium9" defaultPivotStyle="PivotStyleMedium4"/>
  <colors>
    <mruColors>
      <color rgb="FFCFE0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onnections" Target="connection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esktop/2.%20Vias/2017/VJ-VE-CM-007-2017/definitivo/MT_EVA-TEC-DEFINITIVA%20-VJ-VE-CM-007-2017%20R-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USUARIO/Desktop/2.%20Vias/2018/VJ-VEJ-CM-001-2018/DEFINITIVO/MATRIZ_TECNICA_CM_001_2018%20AUDIENCIA%20SORTEO.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CONSOLIDADO M1"/>
      <sheetName val="EXP GEN. M1"/>
      <sheetName val="EXP ESPEC. M1"/>
      <sheetName val="CONSOLIDADO M2"/>
      <sheetName val="EXP GEN. M2"/>
      <sheetName val="EXP ESPEC. M2"/>
      <sheetName val="DESEMPATE"/>
      <sheetName val="DESEMPATE 1"/>
      <sheetName val="SH TRM"/>
      <sheetName val="PROM TRM MES"/>
      <sheetName val="SH EURO"/>
      <sheetName val="PROM EUR MES"/>
    </sheetNames>
    <sheetDataSet>
      <sheetData sheetId="0">
        <row r="11">
          <cell r="K11">
            <v>1360.2474076102353</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CONSOLIDADO"/>
      <sheetName val="EXP GEN."/>
      <sheetName val="EXP ESPEC."/>
      <sheetName val="DESEMPATE"/>
      <sheetName val="DESEMPATE 1"/>
      <sheetName val="SH TRM"/>
      <sheetName val="PROM TRM MES"/>
      <sheetName val="SH EURO"/>
      <sheetName val="PROM EUR MES"/>
    </sheetNames>
    <sheetDataSet>
      <sheetData sheetId="0">
        <row r="53">
          <cell r="A53">
            <v>1990</v>
          </cell>
          <cell r="B53">
            <v>41025</v>
          </cell>
        </row>
        <row r="54">
          <cell r="A54">
            <v>1991</v>
          </cell>
          <cell r="B54">
            <v>51716</v>
          </cell>
        </row>
        <row r="55">
          <cell r="A55">
            <v>1992</v>
          </cell>
          <cell r="B55">
            <v>65190</v>
          </cell>
        </row>
        <row r="56">
          <cell r="A56">
            <v>1993</v>
          </cell>
          <cell r="B56">
            <v>81510</v>
          </cell>
        </row>
        <row r="57">
          <cell r="A57">
            <v>1994</v>
          </cell>
          <cell r="B57">
            <v>98700</v>
          </cell>
        </row>
        <row r="58">
          <cell r="A58">
            <v>1995</v>
          </cell>
          <cell r="B58">
            <v>118933.5</v>
          </cell>
        </row>
        <row r="59">
          <cell r="A59">
            <v>1996</v>
          </cell>
          <cell r="B59">
            <v>142125</v>
          </cell>
        </row>
        <row r="60">
          <cell r="A60">
            <v>1997</v>
          </cell>
          <cell r="B60">
            <v>172005</v>
          </cell>
        </row>
        <row r="61">
          <cell r="A61">
            <v>1998</v>
          </cell>
          <cell r="B61">
            <v>203826</v>
          </cell>
        </row>
        <row r="62">
          <cell r="A62">
            <v>1999</v>
          </cell>
          <cell r="B62">
            <v>236460</v>
          </cell>
        </row>
        <row r="63">
          <cell r="A63">
            <v>2000</v>
          </cell>
          <cell r="B63">
            <v>260100</v>
          </cell>
        </row>
        <row r="64">
          <cell r="A64">
            <v>2001</v>
          </cell>
          <cell r="B64">
            <v>286000</v>
          </cell>
        </row>
        <row r="65">
          <cell r="A65">
            <v>2002</v>
          </cell>
          <cell r="B65">
            <v>309000</v>
          </cell>
        </row>
        <row r="66">
          <cell r="A66">
            <v>2003</v>
          </cell>
          <cell r="B66">
            <v>332000</v>
          </cell>
        </row>
        <row r="67">
          <cell r="A67">
            <v>2004</v>
          </cell>
          <cell r="B67">
            <v>358000</v>
          </cell>
        </row>
        <row r="68">
          <cell r="A68">
            <v>2005</v>
          </cell>
          <cell r="B68">
            <v>381500</v>
          </cell>
        </row>
        <row r="69">
          <cell r="A69">
            <v>2006</v>
          </cell>
          <cell r="B69">
            <v>408000</v>
          </cell>
        </row>
        <row r="70">
          <cell r="A70">
            <v>2007</v>
          </cell>
          <cell r="B70">
            <v>433700</v>
          </cell>
        </row>
        <row r="71">
          <cell r="A71">
            <v>2008</v>
          </cell>
          <cell r="B71">
            <v>461500</v>
          </cell>
        </row>
        <row r="72">
          <cell r="A72">
            <v>2009</v>
          </cell>
          <cell r="B72">
            <v>496900</v>
          </cell>
        </row>
        <row r="73">
          <cell r="A73">
            <v>2010</v>
          </cell>
          <cell r="B73">
            <v>515000</v>
          </cell>
        </row>
        <row r="74">
          <cell r="A74">
            <v>2011</v>
          </cell>
          <cell r="B74">
            <v>535600</v>
          </cell>
        </row>
        <row r="75">
          <cell r="A75">
            <v>2012</v>
          </cell>
          <cell r="B75">
            <v>566700</v>
          </cell>
        </row>
        <row r="76">
          <cell r="A76">
            <v>2013</v>
          </cell>
          <cell r="B76">
            <v>589500</v>
          </cell>
        </row>
        <row r="77">
          <cell r="A77">
            <v>2014</v>
          </cell>
          <cell r="B77">
            <v>616000</v>
          </cell>
        </row>
        <row r="78">
          <cell r="A78">
            <v>2015</v>
          </cell>
          <cell r="B78">
            <v>644350</v>
          </cell>
        </row>
        <row r="79">
          <cell r="A79">
            <v>2016</v>
          </cell>
          <cell r="B79">
            <v>689455</v>
          </cell>
        </row>
        <row r="80">
          <cell r="A80">
            <v>2017</v>
          </cell>
          <cell r="B80">
            <v>737717</v>
          </cell>
        </row>
        <row r="81">
          <cell r="A81">
            <v>2018</v>
          </cell>
          <cell r="B81">
            <v>781242</v>
          </cell>
        </row>
      </sheetData>
      <sheetData sheetId="1"/>
      <sheetData sheetId="2"/>
      <sheetData sheetId="3"/>
      <sheetData sheetId="4"/>
      <sheetData sheetId="5"/>
      <sheetData sheetId="6">
        <row r="9">
          <cell r="A9">
            <v>33569</v>
          </cell>
          <cell r="B9">
            <v>693.32</v>
          </cell>
        </row>
        <row r="10">
          <cell r="A10">
            <v>33570</v>
          </cell>
          <cell r="B10">
            <v>693.99</v>
          </cell>
        </row>
        <row r="11">
          <cell r="A11">
            <v>33571</v>
          </cell>
          <cell r="B11">
            <v>694.7</v>
          </cell>
        </row>
        <row r="12">
          <cell r="A12">
            <v>33572</v>
          </cell>
          <cell r="B12">
            <v>694.7</v>
          </cell>
        </row>
        <row r="13">
          <cell r="A13">
            <v>33573</v>
          </cell>
          <cell r="B13">
            <v>643.41999999999996</v>
          </cell>
        </row>
        <row r="14">
          <cell r="A14">
            <v>33574</v>
          </cell>
          <cell r="B14">
            <v>643.41999999999996</v>
          </cell>
        </row>
        <row r="15">
          <cell r="A15">
            <v>33575</v>
          </cell>
          <cell r="B15">
            <v>639.22</v>
          </cell>
        </row>
        <row r="16">
          <cell r="A16">
            <v>33576</v>
          </cell>
          <cell r="B16">
            <v>635.70000000000005</v>
          </cell>
        </row>
        <row r="17">
          <cell r="A17">
            <v>33577</v>
          </cell>
          <cell r="B17">
            <v>631.51</v>
          </cell>
        </row>
        <row r="18">
          <cell r="A18">
            <v>33578</v>
          </cell>
          <cell r="B18">
            <v>627.16</v>
          </cell>
        </row>
        <row r="19">
          <cell r="A19">
            <v>33579</v>
          </cell>
          <cell r="B19">
            <v>638.05999999999995</v>
          </cell>
        </row>
        <row r="20">
          <cell r="A20">
            <v>33580</v>
          </cell>
          <cell r="B20">
            <v>638.05999999999995</v>
          </cell>
        </row>
        <row r="21">
          <cell r="A21">
            <v>33581</v>
          </cell>
          <cell r="B21">
            <v>638.05999999999995</v>
          </cell>
        </row>
        <row r="22">
          <cell r="A22">
            <v>33582</v>
          </cell>
          <cell r="B22">
            <v>622.91999999999996</v>
          </cell>
        </row>
        <row r="23">
          <cell r="A23">
            <v>33583</v>
          </cell>
          <cell r="B23">
            <v>627.46</v>
          </cell>
        </row>
        <row r="24">
          <cell r="A24">
            <v>33584</v>
          </cell>
          <cell r="B24">
            <v>633.09</v>
          </cell>
        </row>
        <row r="25">
          <cell r="A25">
            <v>33585</v>
          </cell>
          <cell r="B25">
            <v>632.35</v>
          </cell>
        </row>
        <row r="26">
          <cell r="A26">
            <v>33586</v>
          </cell>
          <cell r="B26">
            <v>630.91</v>
          </cell>
        </row>
        <row r="27">
          <cell r="A27">
            <v>33587</v>
          </cell>
          <cell r="B27">
            <v>630.91</v>
          </cell>
        </row>
        <row r="28">
          <cell r="A28">
            <v>33588</v>
          </cell>
          <cell r="B28">
            <v>630.91</v>
          </cell>
        </row>
        <row r="29">
          <cell r="A29">
            <v>33589</v>
          </cell>
          <cell r="B29">
            <v>626.23</v>
          </cell>
        </row>
        <row r="30">
          <cell r="A30">
            <v>33590</v>
          </cell>
          <cell r="B30">
            <v>626.52</v>
          </cell>
        </row>
        <row r="31">
          <cell r="A31">
            <v>33591</v>
          </cell>
          <cell r="B31">
            <v>633.35</v>
          </cell>
        </row>
        <row r="32">
          <cell r="A32">
            <v>33592</v>
          </cell>
          <cell r="B32">
            <v>621.71</v>
          </cell>
        </row>
        <row r="33">
          <cell r="A33">
            <v>33593</v>
          </cell>
          <cell r="B33">
            <v>620.62</v>
          </cell>
        </row>
        <row r="34">
          <cell r="A34">
            <v>33594</v>
          </cell>
          <cell r="B34">
            <v>620.62</v>
          </cell>
        </row>
        <row r="35">
          <cell r="A35">
            <v>33595</v>
          </cell>
          <cell r="B35">
            <v>620.62</v>
          </cell>
        </row>
        <row r="36">
          <cell r="A36">
            <v>33596</v>
          </cell>
          <cell r="B36">
            <v>622.95000000000005</v>
          </cell>
        </row>
        <row r="37">
          <cell r="A37">
            <v>33597</v>
          </cell>
          <cell r="B37">
            <v>622.95000000000005</v>
          </cell>
        </row>
        <row r="38">
          <cell r="A38">
            <v>33598</v>
          </cell>
          <cell r="B38">
            <v>622.95000000000005</v>
          </cell>
        </row>
        <row r="39">
          <cell r="A39">
            <v>33599</v>
          </cell>
          <cell r="B39">
            <v>631.63</v>
          </cell>
        </row>
        <row r="40">
          <cell r="A40">
            <v>33600</v>
          </cell>
          <cell r="B40">
            <v>632.37</v>
          </cell>
        </row>
        <row r="41">
          <cell r="A41">
            <v>33601</v>
          </cell>
          <cell r="B41">
            <v>632.37</v>
          </cell>
        </row>
        <row r="42">
          <cell r="A42">
            <v>33602</v>
          </cell>
          <cell r="B42">
            <v>632.37</v>
          </cell>
        </row>
        <row r="43">
          <cell r="A43">
            <v>33603</v>
          </cell>
          <cell r="B43">
            <v>632.37</v>
          </cell>
        </row>
        <row r="44">
          <cell r="A44">
            <v>33604</v>
          </cell>
          <cell r="B44">
            <v>632.37</v>
          </cell>
        </row>
        <row r="45">
          <cell r="A45">
            <v>33605</v>
          </cell>
          <cell r="B45">
            <v>638.61</v>
          </cell>
        </row>
        <row r="46">
          <cell r="A46">
            <v>33606</v>
          </cell>
          <cell r="B46">
            <v>632.58000000000004</v>
          </cell>
        </row>
        <row r="47">
          <cell r="A47">
            <v>33607</v>
          </cell>
          <cell r="B47">
            <v>638.07000000000005</v>
          </cell>
        </row>
        <row r="48">
          <cell r="A48">
            <v>33608</v>
          </cell>
          <cell r="B48">
            <v>638.07000000000005</v>
          </cell>
        </row>
        <row r="49">
          <cell r="A49">
            <v>33609</v>
          </cell>
          <cell r="B49">
            <v>638.07000000000005</v>
          </cell>
        </row>
        <row r="50">
          <cell r="A50">
            <v>33610</v>
          </cell>
          <cell r="B50">
            <v>638.07000000000005</v>
          </cell>
        </row>
        <row r="51">
          <cell r="A51">
            <v>33611</v>
          </cell>
          <cell r="B51">
            <v>638.16999999999996</v>
          </cell>
        </row>
        <row r="52">
          <cell r="A52">
            <v>33612</v>
          </cell>
          <cell r="B52">
            <v>638.61</v>
          </cell>
        </row>
        <row r="53">
          <cell r="A53">
            <v>33613</v>
          </cell>
          <cell r="B53">
            <v>637.86</v>
          </cell>
        </row>
        <row r="54">
          <cell r="A54">
            <v>33614</v>
          </cell>
          <cell r="B54">
            <v>645.04</v>
          </cell>
        </row>
        <row r="55">
          <cell r="A55">
            <v>33615</v>
          </cell>
          <cell r="B55">
            <v>645.04</v>
          </cell>
        </row>
        <row r="56">
          <cell r="A56">
            <v>33616</v>
          </cell>
          <cell r="B56">
            <v>645.04</v>
          </cell>
        </row>
        <row r="57">
          <cell r="A57">
            <v>33617</v>
          </cell>
          <cell r="B57">
            <v>659.74</v>
          </cell>
        </row>
        <row r="58">
          <cell r="A58">
            <v>33618</v>
          </cell>
          <cell r="B58">
            <v>657.49</v>
          </cell>
        </row>
        <row r="59">
          <cell r="A59">
            <v>33619</v>
          </cell>
          <cell r="B59">
            <v>653.45000000000005</v>
          </cell>
        </row>
        <row r="60">
          <cell r="A60">
            <v>33620</v>
          </cell>
          <cell r="B60">
            <v>652.91</v>
          </cell>
        </row>
        <row r="61">
          <cell r="A61">
            <v>33621</v>
          </cell>
          <cell r="B61">
            <v>645.35</v>
          </cell>
        </row>
        <row r="62">
          <cell r="A62">
            <v>33622</v>
          </cell>
          <cell r="B62">
            <v>645.35</v>
          </cell>
        </row>
        <row r="63">
          <cell r="A63">
            <v>33623</v>
          </cell>
          <cell r="B63">
            <v>645.35</v>
          </cell>
        </row>
        <row r="64">
          <cell r="A64">
            <v>33624</v>
          </cell>
          <cell r="B64">
            <v>645.97</v>
          </cell>
        </row>
        <row r="65">
          <cell r="A65">
            <v>33625</v>
          </cell>
          <cell r="B65">
            <v>647.04</v>
          </cell>
        </row>
        <row r="66">
          <cell r="A66">
            <v>33626</v>
          </cell>
          <cell r="B66">
            <v>647.01</v>
          </cell>
        </row>
        <row r="67">
          <cell r="A67">
            <v>33627</v>
          </cell>
          <cell r="B67">
            <v>647.01</v>
          </cell>
        </row>
        <row r="68">
          <cell r="A68">
            <v>33628</v>
          </cell>
          <cell r="B68">
            <v>644.83000000000004</v>
          </cell>
        </row>
        <row r="69">
          <cell r="A69">
            <v>33629</v>
          </cell>
          <cell r="B69">
            <v>644.83000000000004</v>
          </cell>
        </row>
        <row r="70">
          <cell r="A70">
            <v>33630</v>
          </cell>
          <cell r="B70">
            <v>644.83000000000004</v>
          </cell>
        </row>
        <row r="71">
          <cell r="A71">
            <v>33631</v>
          </cell>
          <cell r="B71">
            <v>645.53</v>
          </cell>
        </row>
        <row r="72">
          <cell r="A72">
            <v>33632</v>
          </cell>
          <cell r="B72">
            <v>645.20000000000005</v>
          </cell>
        </row>
        <row r="73">
          <cell r="A73">
            <v>33633</v>
          </cell>
          <cell r="B73">
            <v>644.04</v>
          </cell>
        </row>
        <row r="74">
          <cell r="A74">
            <v>33634</v>
          </cell>
          <cell r="B74">
            <v>644.27</v>
          </cell>
        </row>
        <row r="75">
          <cell r="A75">
            <v>33635</v>
          </cell>
          <cell r="B75">
            <v>640.52</v>
          </cell>
        </row>
        <row r="76">
          <cell r="A76">
            <v>33636</v>
          </cell>
          <cell r="B76">
            <v>640.52</v>
          </cell>
        </row>
        <row r="77">
          <cell r="A77">
            <v>33637</v>
          </cell>
          <cell r="B77">
            <v>640.52</v>
          </cell>
        </row>
        <row r="78">
          <cell r="A78">
            <v>33638</v>
          </cell>
          <cell r="B78">
            <v>640.52</v>
          </cell>
        </row>
        <row r="79">
          <cell r="A79">
            <v>33639</v>
          </cell>
          <cell r="B79">
            <v>638.01</v>
          </cell>
        </row>
        <row r="80">
          <cell r="A80">
            <v>33640</v>
          </cell>
          <cell r="B80">
            <v>637.65</v>
          </cell>
        </row>
        <row r="81">
          <cell r="A81">
            <v>33641</v>
          </cell>
          <cell r="B81">
            <v>636.9</v>
          </cell>
        </row>
        <row r="82">
          <cell r="A82">
            <v>33642</v>
          </cell>
          <cell r="B82">
            <v>635.34</v>
          </cell>
        </row>
        <row r="83">
          <cell r="A83">
            <v>33643</v>
          </cell>
          <cell r="B83">
            <v>635.34</v>
          </cell>
        </row>
        <row r="84">
          <cell r="A84">
            <v>33644</v>
          </cell>
          <cell r="B84">
            <v>635.34</v>
          </cell>
        </row>
        <row r="85">
          <cell r="A85">
            <v>33645</v>
          </cell>
          <cell r="B85">
            <v>634.74</v>
          </cell>
        </row>
        <row r="86">
          <cell r="A86">
            <v>33646</v>
          </cell>
          <cell r="B86">
            <v>634.59</v>
          </cell>
        </row>
        <row r="87">
          <cell r="A87">
            <v>33647</v>
          </cell>
          <cell r="B87">
            <v>634.66999999999996</v>
          </cell>
        </row>
        <row r="88">
          <cell r="A88">
            <v>33648</v>
          </cell>
          <cell r="B88">
            <v>635.6</v>
          </cell>
        </row>
        <row r="89">
          <cell r="A89">
            <v>33649</v>
          </cell>
          <cell r="B89">
            <v>634.74</v>
          </cell>
        </row>
        <row r="90">
          <cell r="A90">
            <v>33650</v>
          </cell>
          <cell r="B90">
            <v>634.74</v>
          </cell>
        </row>
        <row r="91">
          <cell r="A91">
            <v>33651</v>
          </cell>
          <cell r="B91">
            <v>634.74</v>
          </cell>
        </row>
        <row r="92">
          <cell r="A92">
            <v>33652</v>
          </cell>
          <cell r="B92">
            <v>635.66</v>
          </cell>
        </row>
        <row r="93">
          <cell r="A93">
            <v>33653</v>
          </cell>
          <cell r="B93">
            <v>635.21</v>
          </cell>
        </row>
        <row r="94">
          <cell r="A94">
            <v>33654</v>
          </cell>
          <cell r="B94">
            <v>634.92999999999995</v>
          </cell>
        </row>
        <row r="95">
          <cell r="A95">
            <v>33655</v>
          </cell>
          <cell r="B95">
            <v>633.30999999999995</v>
          </cell>
        </row>
        <row r="96">
          <cell r="A96">
            <v>33656</v>
          </cell>
          <cell r="B96">
            <v>633.03</v>
          </cell>
        </row>
        <row r="97">
          <cell r="A97">
            <v>33657</v>
          </cell>
          <cell r="B97">
            <v>633.03</v>
          </cell>
        </row>
        <row r="98">
          <cell r="A98">
            <v>33658</v>
          </cell>
          <cell r="B98">
            <v>633.03</v>
          </cell>
        </row>
        <row r="99">
          <cell r="A99">
            <v>33659</v>
          </cell>
          <cell r="B99">
            <v>633.54999999999995</v>
          </cell>
        </row>
        <row r="100">
          <cell r="A100">
            <v>33660</v>
          </cell>
          <cell r="B100">
            <v>633.74</v>
          </cell>
        </row>
        <row r="101">
          <cell r="A101">
            <v>33661</v>
          </cell>
          <cell r="B101">
            <v>634.05999999999995</v>
          </cell>
        </row>
        <row r="102">
          <cell r="A102">
            <v>33662</v>
          </cell>
          <cell r="B102">
            <v>633.91</v>
          </cell>
        </row>
        <row r="103">
          <cell r="A103">
            <v>33663</v>
          </cell>
          <cell r="B103">
            <v>636.54</v>
          </cell>
        </row>
        <row r="104">
          <cell r="A104">
            <v>33664</v>
          </cell>
          <cell r="B104">
            <v>636.54</v>
          </cell>
        </row>
        <row r="105">
          <cell r="A105">
            <v>33665</v>
          </cell>
          <cell r="B105">
            <v>636.54</v>
          </cell>
        </row>
        <row r="106">
          <cell r="A106">
            <v>33666</v>
          </cell>
          <cell r="B106">
            <v>640.95000000000005</v>
          </cell>
        </row>
        <row r="107">
          <cell r="A107">
            <v>33667</v>
          </cell>
          <cell r="B107">
            <v>636.04999999999995</v>
          </cell>
        </row>
        <row r="108">
          <cell r="A108">
            <v>33668</v>
          </cell>
          <cell r="B108">
            <v>635.86</v>
          </cell>
        </row>
        <row r="109">
          <cell r="A109">
            <v>33669</v>
          </cell>
          <cell r="B109">
            <v>636.73</v>
          </cell>
        </row>
        <row r="110">
          <cell r="A110">
            <v>33670</v>
          </cell>
          <cell r="B110">
            <v>636.22</v>
          </cell>
        </row>
        <row r="111">
          <cell r="A111">
            <v>33671</v>
          </cell>
          <cell r="B111">
            <v>636.22</v>
          </cell>
        </row>
        <row r="112">
          <cell r="A112">
            <v>33672</v>
          </cell>
          <cell r="B112">
            <v>636.22</v>
          </cell>
        </row>
        <row r="113">
          <cell r="A113">
            <v>33673</v>
          </cell>
          <cell r="B113">
            <v>635.88</v>
          </cell>
        </row>
        <row r="114">
          <cell r="A114">
            <v>33674</v>
          </cell>
          <cell r="B114">
            <v>639.78</v>
          </cell>
        </row>
        <row r="115">
          <cell r="A115">
            <v>33675</v>
          </cell>
          <cell r="B115">
            <v>639.38</v>
          </cell>
        </row>
        <row r="116">
          <cell r="A116">
            <v>33676</v>
          </cell>
          <cell r="B116">
            <v>641.29</v>
          </cell>
        </row>
        <row r="117">
          <cell r="A117">
            <v>33677</v>
          </cell>
          <cell r="B117">
            <v>642</v>
          </cell>
        </row>
        <row r="118">
          <cell r="A118">
            <v>33678</v>
          </cell>
          <cell r="B118">
            <v>642</v>
          </cell>
        </row>
        <row r="119">
          <cell r="A119">
            <v>33679</v>
          </cell>
          <cell r="B119">
            <v>642</v>
          </cell>
        </row>
        <row r="120">
          <cell r="A120">
            <v>33680</v>
          </cell>
          <cell r="B120">
            <v>644.13</v>
          </cell>
        </row>
        <row r="121">
          <cell r="A121">
            <v>33681</v>
          </cell>
          <cell r="B121">
            <v>643.83000000000004</v>
          </cell>
        </row>
        <row r="122">
          <cell r="A122">
            <v>33682</v>
          </cell>
          <cell r="B122">
            <v>642.59</v>
          </cell>
        </row>
        <row r="123">
          <cell r="A123">
            <v>33683</v>
          </cell>
          <cell r="B123">
            <v>641.53</v>
          </cell>
        </row>
        <row r="124">
          <cell r="A124">
            <v>33684</v>
          </cell>
          <cell r="B124">
            <v>640.37</v>
          </cell>
        </row>
        <row r="125">
          <cell r="A125">
            <v>33685</v>
          </cell>
          <cell r="B125">
            <v>640.37</v>
          </cell>
        </row>
        <row r="126">
          <cell r="A126">
            <v>33686</v>
          </cell>
          <cell r="B126">
            <v>640.37</v>
          </cell>
        </row>
        <row r="127">
          <cell r="A127">
            <v>33687</v>
          </cell>
          <cell r="B127">
            <v>640.37</v>
          </cell>
        </row>
        <row r="128">
          <cell r="A128">
            <v>33688</v>
          </cell>
          <cell r="B128">
            <v>642</v>
          </cell>
        </row>
        <row r="129">
          <cell r="A129">
            <v>33689</v>
          </cell>
          <cell r="B129">
            <v>641.80999999999995</v>
          </cell>
        </row>
        <row r="130">
          <cell r="A130">
            <v>33690</v>
          </cell>
          <cell r="B130">
            <v>641.22</v>
          </cell>
        </row>
        <row r="131">
          <cell r="A131">
            <v>33691</v>
          </cell>
          <cell r="B131">
            <v>647.24</v>
          </cell>
        </row>
        <row r="132">
          <cell r="A132">
            <v>33692</v>
          </cell>
          <cell r="B132">
            <v>647.24</v>
          </cell>
        </row>
        <row r="133">
          <cell r="A133">
            <v>33693</v>
          </cell>
          <cell r="B133">
            <v>647.24</v>
          </cell>
        </row>
        <row r="134">
          <cell r="A134">
            <v>33694</v>
          </cell>
          <cell r="B134">
            <v>641.59</v>
          </cell>
        </row>
        <row r="135">
          <cell r="A135">
            <v>33695</v>
          </cell>
          <cell r="B135">
            <v>641.98</v>
          </cell>
        </row>
        <row r="136">
          <cell r="A136">
            <v>33696</v>
          </cell>
          <cell r="B136">
            <v>645.14</v>
          </cell>
        </row>
        <row r="137">
          <cell r="A137">
            <v>33697</v>
          </cell>
          <cell r="B137">
            <v>644.77</v>
          </cell>
        </row>
        <row r="138">
          <cell r="A138">
            <v>33698</v>
          </cell>
          <cell r="B138">
            <v>643.11</v>
          </cell>
        </row>
        <row r="139">
          <cell r="A139">
            <v>33699</v>
          </cell>
          <cell r="B139">
            <v>643.11</v>
          </cell>
        </row>
        <row r="140">
          <cell r="A140">
            <v>33700</v>
          </cell>
          <cell r="B140">
            <v>643.11</v>
          </cell>
        </row>
        <row r="141">
          <cell r="A141">
            <v>33701</v>
          </cell>
          <cell r="B141">
            <v>645.73</v>
          </cell>
        </row>
        <row r="142">
          <cell r="A142">
            <v>33702</v>
          </cell>
          <cell r="B142">
            <v>643.98</v>
          </cell>
        </row>
        <row r="143">
          <cell r="A143">
            <v>33703</v>
          </cell>
          <cell r="B143">
            <v>644.61</v>
          </cell>
        </row>
        <row r="144">
          <cell r="A144">
            <v>33704</v>
          </cell>
          <cell r="B144">
            <v>646.5</v>
          </cell>
        </row>
        <row r="145">
          <cell r="A145">
            <v>33705</v>
          </cell>
          <cell r="B145">
            <v>647.28</v>
          </cell>
        </row>
        <row r="146">
          <cell r="A146">
            <v>33706</v>
          </cell>
          <cell r="B146">
            <v>647.28</v>
          </cell>
        </row>
        <row r="147">
          <cell r="A147">
            <v>33707</v>
          </cell>
          <cell r="B147">
            <v>647.28</v>
          </cell>
        </row>
        <row r="148">
          <cell r="A148">
            <v>33708</v>
          </cell>
          <cell r="B148">
            <v>649.48</v>
          </cell>
        </row>
        <row r="149">
          <cell r="A149">
            <v>33709</v>
          </cell>
          <cell r="B149">
            <v>655.66</v>
          </cell>
        </row>
        <row r="150">
          <cell r="A150">
            <v>33710</v>
          </cell>
          <cell r="B150">
            <v>657.97</v>
          </cell>
        </row>
        <row r="151">
          <cell r="A151">
            <v>33711</v>
          </cell>
          <cell r="B151">
            <v>657.97</v>
          </cell>
        </row>
        <row r="152">
          <cell r="A152">
            <v>33712</v>
          </cell>
          <cell r="B152">
            <v>657.97</v>
          </cell>
        </row>
        <row r="153">
          <cell r="A153">
            <v>33713</v>
          </cell>
          <cell r="B153">
            <v>657.97</v>
          </cell>
        </row>
        <row r="154">
          <cell r="A154">
            <v>33714</v>
          </cell>
          <cell r="B154">
            <v>657.97</v>
          </cell>
        </row>
        <row r="155">
          <cell r="A155">
            <v>33715</v>
          </cell>
          <cell r="B155">
            <v>655.32000000000005</v>
          </cell>
        </row>
        <row r="156">
          <cell r="A156">
            <v>33716</v>
          </cell>
          <cell r="B156">
            <v>652.57000000000005</v>
          </cell>
        </row>
        <row r="157">
          <cell r="A157">
            <v>33717</v>
          </cell>
          <cell r="B157">
            <v>651.48</v>
          </cell>
        </row>
        <row r="158">
          <cell r="A158">
            <v>33718</v>
          </cell>
          <cell r="B158">
            <v>650.24</v>
          </cell>
        </row>
        <row r="159">
          <cell r="A159">
            <v>33719</v>
          </cell>
          <cell r="B159">
            <v>651.36</v>
          </cell>
        </row>
        <row r="160">
          <cell r="A160">
            <v>33720</v>
          </cell>
          <cell r="B160">
            <v>651.36</v>
          </cell>
        </row>
        <row r="161">
          <cell r="A161">
            <v>33721</v>
          </cell>
          <cell r="B161">
            <v>651.36</v>
          </cell>
        </row>
        <row r="162">
          <cell r="A162">
            <v>33722</v>
          </cell>
          <cell r="B162">
            <v>650.30999999999995</v>
          </cell>
        </row>
        <row r="163">
          <cell r="A163">
            <v>33723</v>
          </cell>
          <cell r="B163">
            <v>651.95000000000005</v>
          </cell>
        </row>
        <row r="164">
          <cell r="A164">
            <v>33724</v>
          </cell>
          <cell r="B164">
            <v>653.83000000000004</v>
          </cell>
        </row>
        <row r="165">
          <cell r="A165">
            <v>33725</v>
          </cell>
          <cell r="B165">
            <v>653.58000000000004</v>
          </cell>
        </row>
        <row r="166">
          <cell r="A166">
            <v>33726</v>
          </cell>
          <cell r="B166">
            <v>653.58000000000004</v>
          </cell>
        </row>
        <row r="167">
          <cell r="A167">
            <v>33727</v>
          </cell>
          <cell r="B167">
            <v>653.58000000000004</v>
          </cell>
        </row>
        <row r="168">
          <cell r="A168">
            <v>33728</v>
          </cell>
          <cell r="B168">
            <v>653.58000000000004</v>
          </cell>
        </row>
        <row r="169">
          <cell r="A169">
            <v>33729</v>
          </cell>
          <cell r="B169">
            <v>653.1</v>
          </cell>
        </row>
        <row r="170">
          <cell r="A170">
            <v>33730</v>
          </cell>
          <cell r="B170">
            <v>653.70000000000005</v>
          </cell>
        </row>
        <row r="171">
          <cell r="A171">
            <v>33731</v>
          </cell>
          <cell r="B171">
            <v>654.74</v>
          </cell>
        </row>
        <row r="172">
          <cell r="A172">
            <v>33732</v>
          </cell>
          <cell r="B172">
            <v>656.4</v>
          </cell>
        </row>
        <row r="173">
          <cell r="A173">
            <v>33733</v>
          </cell>
          <cell r="B173">
            <v>657.91</v>
          </cell>
        </row>
        <row r="174">
          <cell r="A174">
            <v>33734</v>
          </cell>
          <cell r="B174">
            <v>657.91</v>
          </cell>
        </row>
        <row r="175">
          <cell r="A175">
            <v>33735</v>
          </cell>
          <cell r="B175">
            <v>657.91</v>
          </cell>
        </row>
        <row r="176">
          <cell r="A176">
            <v>33736</v>
          </cell>
          <cell r="B176">
            <v>658.52</v>
          </cell>
        </row>
        <row r="177">
          <cell r="A177">
            <v>33737</v>
          </cell>
          <cell r="B177">
            <v>660.57</v>
          </cell>
        </row>
        <row r="178">
          <cell r="A178">
            <v>33738</v>
          </cell>
          <cell r="B178">
            <v>660.88</v>
          </cell>
        </row>
        <row r="179">
          <cell r="A179">
            <v>33739</v>
          </cell>
          <cell r="B179">
            <v>663.43</v>
          </cell>
        </row>
        <row r="180">
          <cell r="A180">
            <v>33740</v>
          </cell>
          <cell r="B180">
            <v>663.58</v>
          </cell>
        </row>
        <row r="181">
          <cell r="A181">
            <v>33741</v>
          </cell>
          <cell r="B181">
            <v>663.58</v>
          </cell>
        </row>
        <row r="182">
          <cell r="A182">
            <v>33742</v>
          </cell>
          <cell r="B182">
            <v>663.58</v>
          </cell>
        </row>
        <row r="183">
          <cell r="A183">
            <v>33743</v>
          </cell>
          <cell r="B183">
            <v>663.75</v>
          </cell>
        </row>
        <row r="184">
          <cell r="A184">
            <v>33744</v>
          </cell>
          <cell r="B184">
            <v>664.5</v>
          </cell>
        </row>
        <row r="185">
          <cell r="A185">
            <v>33745</v>
          </cell>
          <cell r="B185">
            <v>663.1</v>
          </cell>
        </row>
        <row r="186">
          <cell r="A186">
            <v>33746</v>
          </cell>
          <cell r="B186">
            <v>662.6</v>
          </cell>
        </row>
        <row r="187">
          <cell r="A187">
            <v>33747</v>
          </cell>
          <cell r="B187">
            <v>662.11</v>
          </cell>
        </row>
        <row r="188">
          <cell r="A188">
            <v>33748</v>
          </cell>
          <cell r="B188">
            <v>662.11</v>
          </cell>
        </row>
        <row r="189">
          <cell r="A189">
            <v>33749</v>
          </cell>
          <cell r="B189">
            <v>662.11</v>
          </cell>
        </row>
        <row r="190">
          <cell r="A190">
            <v>33750</v>
          </cell>
          <cell r="B190">
            <v>662.15</v>
          </cell>
        </row>
        <row r="191">
          <cell r="A191">
            <v>33751</v>
          </cell>
          <cell r="B191">
            <v>660.46</v>
          </cell>
        </row>
        <row r="192">
          <cell r="A192">
            <v>33752</v>
          </cell>
          <cell r="B192">
            <v>660.16</v>
          </cell>
        </row>
        <row r="193">
          <cell r="A193">
            <v>33753</v>
          </cell>
          <cell r="B193">
            <v>660.99</v>
          </cell>
        </row>
        <row r="194">
          <cell r="A194">
            <v>33754</v>
          </cell>
          <cell r="B194">
            <v>664.37</v>
          </cell>
        </row>
        <row r="195">
          <cell r="A195">
            <v>33755</v>
          </cell>
          <cell r="B195">
            <v>664.37</v>
          </cell>
        </row>
        <row r="196">
          <cell r="A196">
            <v>33756</v>
          </cell>
          <cell r="B196">
            <v>664.37</v>
          </cell>
        </row>
        <row r="197">
          <cell r="A197">
            <v>33757</v>
          </cell>
          <cell r="B197">
            <v>664.37</v>
          </cell>
        </row>
        <row r="198">
          <cell r="A198">
            <v>33758</v>
          </cell>
          <cell r="B198">
            <v>666.11</v>
          </cell>
        </row>
        <row r="199">
          <cell r="A199">
            <v>33759</v>
          </cell>
          <cell r="B199">
            <v>664.3</v>
          </cell>
        </row>
        <row r="200">
          <cell r="A200">
            <v>33760</v>
          </cell>
          <cell r="B200">
            <v>666.47</v>
          </cell>
        </row>
        <row r="201">
          <cell r="A201">
            <v>33761</v>
          </cell>
          <cell r="B201">
            <v>664.36</v>
          </cell>
        </row>
        <row r="202">
          <cell r="A202">
            <v>33762</v>
          </cell>
          <cell r="B202">
            <v>664.36</v>
          </cell>
        </row>
        <row r="203">
          <cell r="A203">
            <v>33763</v>
          </cell>
          <cell r="B203">
            <v>664.36</v>
          </cell>
        </row>
        <row r="204">
          <cell r="A204">
            <v>33764</v>
          </cell>
          <cell r="B204">
            <v>665.91</v>
          </cell>
        </row>
        <row r="205">
          <cell r="A205">
            <v>33765</v>
          </cell>
          <cell r="B205">
            <v>665.92</v>
          </cell>
        </row>
        <row r="206">
          <cell r="A206">
            <v>33766</v>
          </cell>
          <cell r="B206">
            <v>667.96</v>
          </cell>
        </row>
        <row r="207">
          <cell r="A207">
            <v>33767</v>
          </cell>
          <cell r="B207">
            <v>667.52</v>
          </cell>
        </row>
        <row r="208">
          <cell r="A208">
            <v>33768</v>
          </cell>
          <cell r="B208">
            <v>669.55</v>
          </cell>
        </row>
        <row r="209">
          <cell r="A209">
            <v>33769</v>
          </cell>
          <cell r="B209">
            <v>669.55</v>
          </cell>
        </row>
        <row r="210">
          <cell r="A210">
            <v>33770</v>
          </cell>
          <cell r="B210">
            <v>669.55</v>
          </cell>
        </row>
        <row r="211">
          <cell r="A211">
            <v>33771</v>
          </cell>
          <cell r="B211">
            <v>671.36</v>
          </cell>
        </row>
        <row r="212">
          <cell r="A212">
            <v>33772</v>
          </cell>
          <cell r="B212">
            <v>675.76</v>
          </cell>
        </row>
        <row r="213">
          <cell r="A213">
            <v>33773</v>
          </cell>
          <cell r="B213">
            <v>680.17</v>
          </cell>
        </row>
        <row r="214">
          <cell r="A214">
            <v>33774</v>
          </cell>
          <cell r="B214">
            <v>678.25</v>
          </cell>
        </row>
        <row r="215">
          <cell r="A215">
            <v>33775</v>
          </cell>
          <cell r="B215">
            <v>683.37</v>
          </cell>
        </row>
        <row r="216">
          <cell r="A216">
            <v>33776</v>
          </cell>
          <cell r="B216">
            <v>683.37</v>
          </cell>
        </row>
        <row r="217">
          <cell r="A217">
            <v>33777</v>
          </cell>
          <cell r="B217">
            <v>683.37</v>
          </cell>
        </row>
        <row r="218">
          <cell r="A218">
            <v>33778</v>
          </cell>
          <cell r="B218">
            <v>683.37</v>
          </cell>
        </row>
        <row r="219">
          <cell r="A219">
            <v>33779</v>
          </cell>
          <cell r="B219">
            <v>690.08</v>
          </cell>
        </row>
        <row r="220">
          <cell r="A220">
            <v>33780</v>
          </cell>
          <cell r="B220">
            <v>699.09</v>
          </cell>
        </row>
        <row r="221">
          <cell r="A221">
            <v>33781</v>
          </cell>
          <cell r="B221">
            <v>701.83</v>
          </cell>
        </row>
        <row r="222">
          <cell r="A222">
            <v>33782</v>
          </cell>
          <cell r="B222">
            <v>697.57</v>
          </cell>
        </row>
        <row r="223">
          <cell r="A223">
            <v>33783</v>
          </cell>
          <cell r="B223">
            <v>697.57</v>
          </cell>
        </row>
        <row r="224">
          <cell r="A224">
            <v>33784</v>
          </cell>
          <cell r="B224">
            <v>697.57</v>
          </cell>
        </row>
        <row r="225">
          <cell r="A225">
            <v>33785</v>
          </cell>
          <cell r="B225">
            <v>697.57</v>
          </cell>
        </row>
        <row r="226">
          <cell r="A226">
            <v>33786</v>
          </cell>
          <cell r="B226">
            <v>695.36</v>
          </cell>
        </row>
        <row r="227">
          <cell r="A227">
            <v>33787</v>
          </cell>
          <cell r="B227">
            <v>694.43</v>
          </cell>
        </row>
        <row r="228">
          <cell r="A228">
            <v>33788</v>
          </cell>
          <cell r="B228">
            <v>693.71</v>
          </cell>
        </row>
        <row r="229">
          <cell r="A229">
            <v>33789</v>
          </cell>
          <cell r="B229">
            <v>693.4</v>
          </cell>
        </row>
        <row r="230">
          <cell r="A230">
            <v>33790</v>
          </cell>
          <cell r="B230">
            <v>693.4</v>
          </cell>
        </row>
        <row r="231">
          <cell r="A231">
            <v>33791</v>
          </cell>
          <cell r="B231">
            <v>693.4</v>
          </cell>
        </row>
        <row r="232">
          <cell r="A232">
            <v>33792</v>
          </cell>
          <cell r="B232">
            <v>696.12</v>
          </cell>
        </row>
        <row r="233">
          <cell r="A233">
            <v>33793</v>
          </cell>
          <cell r="B233">
            <v>695.65</v>
          </cell>
        </row>
        <row r="234">
          <cell r="A234">
            <v>33794</v>
          </cell>
          <cell r="B234">
            <v>699.01</v>
          </cell>
        </row>
        <row r="235">
          <cell r="A235">
            <v>33795</v>
          </cell>
          <cell r="B235">
            <v>703.74</v>
          </cell>
        </row>
        <row r="236">
          <cell r="A236">
            <v>33796</v>
          </cell>
          <cell r="B236">
            <v>708.72</v>
          </cell>
        </row>
        <row r="237">
          <cell r="A237">
            <v>33797</v>
          </cell>
          <cell r="B237">
            <v>708.72</v>
          </cell>
        </row>
        <row r="238">
          <cell r="A238">
            <v>33798</v>
          </cell>
          <cell r="B238">
            <v>708.72</v>
          </cell>
        </row>
        <row r="239">
          <cell r="A239">
            <v>33799</v>
          </cell>
          <cell r="B239">
            <v>720.47</v>
          </cell>
        </row>
        <row r="240">
          <cell r="A240">
            <v>33800</v>
          </cell>
          <cell r="B240">
            <v>719.15</v>
          </cell>
        </row>
        <row r="241">
          <cell r="A241">
            <v>33801</v>
          </cell>
          <cell r="B241">
            <v>717.45</v>
          </cell>
        </row>
        <row r="242">
          <cell r="A242">
            <v>33802</v>
          </cell>
          <cell r="B242">
            <v>717.7</v>
          </cell>
        </row>
        <row r="243">
          <cell r="A243">
            <v>33803</v>
          </cell>
          <cell r="B243">
            <v>715.11</v>
          </cell>
        </row>
        <row r="244">
          <cell r="A244">
            <v>33804</v>
          </cell>
          <cell r="B244">
            <v>715.11</v>
          </cell>
        </row>
        <row r="245">
          <cell r="A245">
            <v>33805</v>
          </cell>
          <cell r="B245">
            <v>715.11</v>
          </cell>
        </row>
        <row r="246">
          <cell r="A246">
            <v>33806</v>
          </cell>
          <cell r="B246">
            <v>715.11</v>
          </cell>
        </row>
        <row r="247">
          <cell r="A247">
            <v>33807</v>
          </cell>
          <cell r="B247">
            <v>710.91</v>
          </cell>
        </row>
        <row r="248">
          <cell r="A248">
            <v>33808</v>
          </cell>
          <cell r="B248">
            <v>707.96</v>
          </cell>
        </row>
        <row r="249">
          <cell r="A249">
            <v>33809</v>
          </cell>
          <cell r="B249">
            <v>699.73</v>
          </cell>
        </row>
        <row r="250">
          <cell r="A250">
            <v>33810</v>
          </cell>
          <cell r="B250">
            <v>699.68</v>
          </cell>
        </row>
        <row r="251">
          <cell r="A251">
            <v>33811</v>
          </cell>
          <cell r="B251">
            <v>699.68</v>
          </cell>
        </row>
        <row r="252">
          <cell r="A252">
            <v>33812</v>
          </cell>
          <cell r="B252">
            <v>699.68</v>
          </cell>
        </row>
        <row r="253">
          <cell r="A253">
            <v>33813</v>
          </cell>
          <cell r="B253">
            <v>701.66</v>
          </cell>
        </row>
        <row r="254">
          <cell r="A254">
            <v>33814</v>
          </cell>
          <cell r="B254">
            <v>701.89</v>
          </cell>
        </row>
        <row r="255">
          <cell r="A255">
            <v>33815</v>
          </cell>
          <cell r="B255">
            <v>702.02</v>
          </cell>
        </row>
        <row r="256">
          <cell r="A256">
            <v>33816</v>
          </cell>
          <cell r="B256">
            <v>705.14</v>
          </cell>
        </row>
        <row r="257">
          <cell r="A257">
            <v>33817</v>
          </cell>
          <cell r="B257">
            <v>702.52</v>
          </cell>
        </row>
        <row r="258">
          <cell r="A258">
            <v>33818</v>
          </cell>
          <cell r="B258">
            <v>702.52</v>
          </cell>
        </row>
        <row r="259">
          <cell r="A259">
            <v>33819</v>
          </cell>
          <cell r="B259">
            <v>702.52</v>
          </cell>
        </row>
        <row r="260">
          <cell r="A260">
            <v>33820</v>
          </cell>
          <cell r="B260">
            <v>701.82</v>
          </cell>
        </row>
        <row r="261">
          <cell r="A261">
            <v>33821</v>
          </cell>
          <cell r="B261">
            <v>698.84</v>
          </cell>
        </row>
        <row r="262">
          <cell r="A262">
            <v>33822</v>
          </cell>
          <cell r="B262">
            <v>695.32</v>
          </cell>
        </row>
        <row r="263">
          <cell r="A263">
            <v>33823</v>
          </cell>
          <cell r="B263">
            <v>694.25</v>
          </cell>
        </row>
        <row r="264">
          <cell r="A264">
            <v>33824</v>
          </cell>
          <cell r="B264">
            <v>694.25</v>
          </cell>
        </row>
        <row r="265">
          <cell r="A265">
            <v>33825</v>
          </cell>
          <cell r="B265">
            <v>694.25</v>
          </cell>
        </row>
        <row r="266">
          <cell r="A266">
            <v>33826</v>
          </cell>
          <cell r="B266">
            <v>694.25</v>
          </cell>
        </row>
        <row r="267">
          <cell r="A267">
            <v>33827</v>
          </cell>
          <cell r="B267">
            <v>692.72</v>
          </cell>
        </row>
        <row r="268">
          <cell r="A268">
            <v>33828</v>
          </cell>
          <cell r="B268">
            <v>692.25</v>
          </cell>
        </row>
        <row r="269">
          <cell r="A269">
            <v>33829</v>
          </cell>
          <cell r="B269">
            <v>694.28</v>
          </cell>
        </row>
        <row r="270">
          <cell r="A270">
            <v>33830</v>
          </cell>
          <cell r="B270">
            <v>692.51</v>
          </cell>
        </row>
        <row r="271">
          <cell r="A271">
            <v>33831</v>
          </cell>
          <cell r="B271">
            <v>693.25</v>
          </cell>
        </row>
        <row r="272">
          <cell r="A272">
            <v>33832</v>
          </cell>
          <cell r="B272">
            <v>693.25</v>
          </cell>
        </row>
        <row r="273">
          <cell r="A273">
            <v>33833</v>
          </cell>
          <cell r="B273">
            <v>693.25</v>
          </cell>
        </row>
        <row r="274">
          <cell r="A274">
            <v>33834</v>
          </cell>
          <cell r="B274">
            <v>693.25</v>
          </cell>
        </row>
        <row r="275">
          <cell r="A275">
            <v>33835</v>
          </cell>
          <cell r="B275">
            <v>693.69</v>
          </cell>
        </row>
        <row r="276">
          <cell r="A276">
            <v>33836</v>
          </cell>
          <cell r="B276">
            <v>692.48</v>
          </cell>
        </row>
        <row r="277">
          <cell r="A277">
            <v>33837</v>
          </cell>
          <cell r="B277">
            <v>692.56</v>
          </cell>
        </row>
        <row r="278">
          <cell r="A278">
            <v>33838</v>
          </cell>
          <cell r="B278">
            <v>693.94</v>
          </cell>
        </row>
        <row r="279">
          <cell r="A279">
            <v>33839</v>
          </cell>
          <cell r="B279">
            <v>693.94</v>
          </cell>
        </row>
        <row r="280">
          <cell r="A280">
            <v>33840</v>
          </cell>
          <cell r="B280">
            <v>693.94</v>
          </cell>
        </row>
        <row r="281">
          <cell r="A281">
            <v>33841</v>
          </cell>
          <cell r="B281">
            <v>689.56</v>
          </cell>
        </row>
        <row r="282">
          <cell r="A282">
            <v>33842</v>
          </cell>
          <cell r="B282">
            <v>689.21</v>
          </cell>
        </row>
        <row r="283">
          <cell r="A283">
            <v>33843</v>
          </cell>
          <cell r="B283">
            <v>689.45</v>
          </cell>
        </row>
        <row r="284">
          <cell r="A284">
            <v>33844</v>
          </cell>
          <cell r="B284">
            <v>690.3</v>
          </cell>
        </row>
        <row r="285">
          <cell r="A285">
            <v>33845</v>
          </cell>
          <cell r="B285">
            <v>691.68</v>
          </cell>
        </row>
        <row r="286">
          <cell r="A286">
            <v>33846</v>
          </cell>
          <cell r="B286">
            <v>691.68</v>
          </cell>
        </row>
        <row r="287">
          <cell r="A287">
            <v>33847</v>
          </cell>
          <cell r="B287">
            <v>691.68</v>
          </cell>
        </row>
        <row r="288">
          <cell r="A288">
            <v>33848</v>
          </cell>
          <cell r="B288">
            <v>691.9</v>
          </cell>
        </row>
        <row r="289">
          <cell r="A289">
            <v>33849</v>
          </cell>
          <cell r="B289">
            <v>692.89</v>
          </cell>
        </row>
        <row r="290">
          <cell r="A290">
            <v>33850</v>
          </cell>
          <cell r="B290">
            <v>693.02</v>
          </cell>
        </row>
        <row r="291">
          <cell r="A291">
            <v>33851</v>
          </cell>
          <cell r="B291">
            <v>695.62</v>
          </cell>
        </row>
        <row r="292">
          <cell r="A292">
            <v>33852</v>
          </cell>
          <cell r="B292">
            <v>696.77</v>
          </cell>
        </row>
        <row r="293">
          <cell r="A293">
            <v>33853</v>
          </cell>
          <cell r="B293">
            <v>696.77</v>
          </cell>
        </row>
        <row r="294">
          <cell r="A294">
            <v>33854</v>
          </cell>
          <cell r="B294">
            <v>696.77</v>
          </cell>
        </row>
        <row r="295">
          <cell r="A295">
            <v>33855</v>
          </cell>
          <cell r="B295">
            <v>697.69</v>
          </cell>
        </row>
        <row r="296">
          <cell r="A296">
            <v>33856</v>
          </cell>
          <cell r="B296">
            <v>698.28</v>
          </cell>
        </row>
        <row r="297">
          <cell r="A297">
            <v>33857</v>
          </cell>
          <cell r="B297">
            <v>695.38</v>
          </cell>
        </row>
        <row r="298">
          <cell r="A298">
            <v>33858</v>
          </cell>
          <cell r="B298">
            <v>695.54</v>
          </cell>
        </row>
        <row r="299">
          <cell r="A299">
            <v>33859</v>
          </cell>
          <cell r="B299">
            <v>696.39</v>
          </cell>
        </row>
        <row r="300">
          <cell r="A300">
            <v>33860</v>
          </cell>
          <cell r="B300">
            <v>696.39</v>
          </cell>
        </row>
        <row r="301">
          <cell r="A301">
            <v>33861</v>
          </cell>
          <cell r="B301">
            <v>696.39</v>
          </cell>
        </row>
        <row r="302">
          <cell r="A302">
            <v>33862</v>
          </cell>
          <cell r="B302">
            <v>696.29</v>
          </cell>
        </row>
        <row r="303">
          <cell r="A303">
            <v>33863</v>
          </cell>
          <cell r="B303">
            <v>696.84</v>
          </cell>
        </row>
        <row r="304">
          <cell r="A304">
            <v>33864</v>
          </cell>
          <cell r="B304">
            <v>695.7</v>
          </cell>
        </row>
        <row r="305">
          <cell r="A305">
            <v>33865</v>
          </cell>
          <cell r="B305">
            <v>696.66</v>
          </cell>
        </row>
        <row r="306">
          <cell r="A306">
            <v>33866</v>
          </cell>
          <cell r="B306">
            <v>696.42</v>
          </cell>
        </row>
        <row r="307">
          <cell r="A307">
            <v>33867</v>
          </cell>
          <cell r="B307">
            <v>696.42</v>
          </cell>
        </row>
        <row r="308">
          <cell r="A308">
            <v>33868</v>
          </cell>
          <cell r="B308">
            <v>696.42</v>
          </cell>
        </row>
        <row r="309">
          <cell r="A309">
            <v>33869</v>
          </cell>
          <cell r="B309">
            <v>699.16</v>
          </cell>
        </row>
        <row r="310">
          <cell r="A310">
            <v>33870</v>
          </cell>
          <cell r="B310">
            <v>697.77</v>
          </cell>
        </row>
        <row r="311">
          <cell r="A311">
            <v>33871</v>
          </cell>
          <cell r="B311">
            <v>698.4</v>
          </cell>
        </row>
        <row r="312">
          <cell r="A312">
            <v>33872</v>
          </cell>
          <cell r="B312">
            <v>697.01</v>
          </cell>
        </row>
        <row r="313">
          <cell r="A313">
            <v>33873</v>
          </cell>
          <cell r="B313">
            <v>704.8</v>
          </cell>
        </row>
        <row r="314">
          <cell r="A314">
            <v>33874</v>
          </cell>
          <cell r="B314">
            <v>704.8</v>
          </cell>
        </row>
        <row r="315">
          <cell r="A315">
            <v>33875</v>
          </cell>
          <cell r="B315">
            <v>704.8</v>
          </cell>
        </row>
        <row r="316">
          <cell r="A316">
            <v>33876</v>
          </cell>
          <cell r="B316">
            <v>701</v>
          </cell>
        </row>
        <row r="317">
          <cell r="A317">
            <v>33877</v>
          </cell>
          <cell r="B317">
            <v>702.81</v>
          </cell>
        </row>
        <row r="318">
          <cell r="A318">
            <v>33878</v>
          </cell>
          <cell r="B318">
            <v>699.7</v>
          </cell>
        </row>
        <row r="319">
          <cell r="A319">
            <v>33879</v>
          </cell>
          <cell r="B319">
            <v>703.08</v>
          </cell>
        </row>
        <row r="320">
          <cell r="A320">
            <v>33880</v>
          </cell>
          <cell r="B320">
            <v>710.22</v>
          </cell>
        </row>
        <row r="321">
          <cell r="A321">
            <v>33881</v>
          </cell>
          <cell r="B321">
            <v>710.22</v>
          </cell>
        </row>
        <row r="322">
          <cell r="A322">
            <v>33882</v>
          </cell>
          <cell r="B322">
            <v>710.22</v>
          </cell>
        </row>
        <row r="323">
          <cell r="A323">
            <v>33883</v>
          </cell>
          <cell r="B323">
            <v>704.52</v>
          </cell>
        </row>
        <row r="324">
          <cell r="A324">
            <v>33884</v>
          </cell>
          <cell r="B324">
            <v>703.66</v>
          </cell>
        </row>
        <row r="325">
          <cell r="A325">
            <v>33885</v>
          </cell>
          <cell r="B325">
            <v>702.71</v>
          </cell>
        </row>
        <row r="326">
          <cell r="A326">
            <v>33886</v>
          </cell>
          <cell r="B326">
            <v>704.06</v>
          </cell>
        </row>
        <row r="327">
          <cell r="A327">
            <v>33887</v>
          </cell>
          <cell r="B327">
            <v>701.88</v>
          </cell>
        </row>
        <row r="328">
          <cell r="A328">
            <v>33888</v>
          </cell>
          <cell r="B328">
            <v>701.88</v>
          </cell>
        </row>
        <row r="329">
          <cell r="A329">
            <v>33889</v>
          </cell>
          <cell r="B329">
            <v>701.88</v>
          </cell>
        </row>
        <row r="330">
          <cell r="A330">
            <v>33890</v>
          </cell>
          <cell r="B330">
            <v>701.88</v>
          </cell>
        </row>
        <row r="331">
          <cell r="A331">
            <v>33891</v>
          </cell>
          <cell r="B331">
            <v>702.48</v>
          </cell>
        </row>
        <row r="332">
          <cell r="A332">
            <v>33892</v>
          </cell>
          <cell r="B332">
            <v>705.52</v>
          </cell>
        </row>
        <row r="333">
          <cell r="A333">
            <v>33893</v>
          </cell>
          <cell r="B333">
            <v>708.21</v>
          </cell>
        </row>
        <row r="334">
          <cell r="A334">
            <v>33894</v>
          </cell>
          <cell r="B334">
            <v>707.13</v>
          </cell>
        </row>
        <row r="335">
          <cell r="A335">
            <v>33895</v>
          </cell>
          <cell r="B335">
            <v>707.13</v>
          </cell>
        </row>
        <row r="336">
          <cell r="A336">
            <v>33896</v>
          </cell>
          <cell r="B336">
            <v>707.13</v>
          </cell>
        </row>
        <row r="337">
          <cell r="A337">
            <v>33897</v>
          </cell>
          <cell r="B337">
            <v>707.35</v>
          </cell>
        </row>
        <row r="338">
          <cell r="A338">
            <v>33898</v>
          </cell>
          <cell r="B338">
            <v>706.06</v>
          </cell>
        </row>
        <row r="339">
          <cell r="A339">
            <v>33899</v>
          </cell>
          <cell r="B339">
            <v>709.22</v>
          </cell>
        </row>
        <row r="340">
          <cell r="A340">
            <v>33900</v>
          </cell>
          <cell r="B340">
            <v>710.19</v>
          </cell>
        </row>
        <row r="341">
          <cell r="A341">
            <v>33901</v>
          </cell>
          <cell r="B341">
            <v>712.04</v>
          </cell>
        </row>
        <row r="342">
          <cell r="A342">
            <v>33902</v>
          </cell>
          <cell r="B342">
            <v>712.04</v>
          </cell>
        </row>
        <row r="343">
          <cell r="A343">
            <v>33903</v>
          </cell>
          <cell r="B343">
            <v>712.04</v>
          </cell>
        </row>
        <row r="344">
          <cell r="A344">
            <v>33904</v>
          </cell>
          <cell r="B344">
            <v>713.55</v>
          </cell>
        </row>
        <row r="345">
          <cell r="A345">
            <v>33905</v>
          </cell>
          <cell r="B345">
            <v>716.39</v>
          </cell>
        </row>
        <row r="346">
          <cell r="A346">
            <v>33906</v>
          </cell>
          <cell r="B346">
            <v>715.31</v>
          </cell>
        </row>
        <row r="347">
          <cell r="A347">
            <v>33907</v>
          </cell>
          <cell r="B347">
            <v>717.37</v>
          </cell>
        </row>
        <row r="348">
          <cell r="A348">
            <v>33908</v>
          </cell>
          <cell r="B348">
            <v>716.88</v>
          </cell>
        </row>
        <row r="349">
          <cell r="A349">
            <v>33909</v>
          </cell>
          <cell r="B349">
            <v>716.88</v>
          </cell>
        </row>
        <row r="350">
          <cell r="A350">
            <v>33910</v>
          </cell>
          <cell r="B350">
            <v>716.88</v>
          </cell>
        </row>
        <row r="351">
          <cell r="A351">
            <v>33911</v>
          </cell>
          <cell r="B351">
            <v>716.88</v>
          </cell>
        </row>
        <row r="352">
          <cell r="A352">
            <v>33912</v>
          </cell>
          <cell r="B352">
            <v>718.98</v>
          </cell>
        </row>
        <row r="353">
          <cell r="A353">
            <v>33913</v>
          </cell>
          <cell r="B353">
            <v>719.21</v>
          </cell>
        </row>
        <row r="354">
          <cell r="A354">
            <v>33914</v>
          </cell>
          <cell r="B354">
            <v>720.96</v>
          </cell>
        </row>
        <row r="355">
          <cell r="A355">
            <v>33915</v>
          </cell>
          <cell r="B355">
            <v>722.57</v>
          </cell>
        </row>
        <row r="356">
          <cell r="A356">
            <v>33916</v>
          </cell>
          <cell r="B356">
            <v>722.57</v>
          </cell>
        </row>
        <row r="357">
          <cell r="A357">
            <v>33917</v>
          </cell>
          <cell r="B357">
            <v>722.57</v>
          </cell>
        </row>
        <row r="358">
          <cell r="A358">
            <v>33918</v>
          </cell>
          <cell r="B358">
            <v>720.48</v>
          </cell>
        </row>
        <row r="359">
          <cell r="A359">
            <v>33919</v>
          </cell>
          <cell r="B359">
            <v>722.37</v>
          </cell>
        </row>
        <row r="360">
          <cell r="A360">
            <v>33920</v>
          </cell>
          <cell r="B360">
            <v>723.72</v>
          </cell>
        </row>
        <row r="361">
          <cell r="A361">
            <v>33921</v>
          </cell>
          <cell r="B361">
            <v>722.72</v>
          </cell>
        </row>
        <row r="362">
          <cell r="A362">
            <v>33922</v>
          </cell>
          <cell r="B362">
            <v>724.07</v>
          </cell>
        </row>
        <row r="363">
          <cell r="A363">
            <v>33923</v>
          </cell>
          <cell r="B363">
            <v>724.07</v>
          </cell>
        </row>
        <row r="364">
          <cell r="A364">
            <v>33924</v>
          </cell>
          <cell r="B364">
            <v>724.07</v>
          </cell>
        </row>
        <row r="365">
          <cell r="A365">
            <v>33925</v>
          </cell>
          <cell r="B365">
            <v>724.07</v>
          </cell>
        </row>
        <row r="366">
          <cell r="A366">
            <v>33926</v>
          </cell>
          <cell r="B366">
            <v>730.11</v>
          </cell>
        </row>
        <row r="367">
          <cell r="A367">
            <v>33927</v>
          </cell>
          <cell r="B367">
            <v>724.97</v>
          </cell>
        </row>
        <row r="368">
          <cell r="A368">
            <v>33928</v>
          </cell>
          <cell r="B368">
            <v>724.9</v>
          </cell>
        </row>
        <row r="369">
          <cell r="A369">
            <v>33929</v>
          </cell>
          <cell r="B369">
            <v>721.98</v>
          </cell>
        </row>
        <row r="370">
          <cell r="A370">
            <v>33930</v>
          </cell>
          <cell r="B370">
            <v>721.98</v>
          </cell>
        </row>
        <row r="371">
          <cell r="A371">
            <v>33931</v>
          </cell>
          <cell r="B371">
            <v>721.98</v>
          </cell>
        </row>
        <row r="372">
          <cell r="A372">
            <v>33932</v>
          </cell>
          <cell r="B372">
            <v>726.97</v>
          </cell>
        </row>
        <row r="373">
          <cell r="A373">
            <v>33933</v>
          </cell>
          <cell r="B373">
            <v>720.63</v>
          </cell>
        </row>
        <row r="374">
          <cell r="A374">
            <v>33934</v>
          </cell>
          <cell r="B374">
            <v>721.47</v>
          </cell>
        </row>
        <row r="375">
          <cell r="A375">
            <v>33935</v>
          </cell>
          <cell r="B375">
            <v>722.61</v>
          </cell>
        </row>
        <row r="376">
          <cell r="A376">
            <v>33936</v>
          </cell>
          <cell r="B376">
            <v>725.45</v>
          </cell>
        </row>
        <row r="377">
          <cell r="A377">
            <v>33937</v>
          </cell>
          <cell r="B377">
            <v>725.45</v>
          </cell>
        </row>
        <row r="378">
          <cell r="A378">
            <v>33938</v>
          </cell>
          <cell r="B378">
            <v>725.45</v>
          </cell>
        </row>
        <row r="379">
          <cell r="A379">
            <v>33939</v>
          </cell>
          <cell r="B379">
            <v>729.42</v>
          </cell>
        </row>
        <row r="380">
          <cell r="A380">
            <v>33940</v>
          </cell>
          <cell r="B380">
            <v>725.75</v>
          </cell>
        </row>
        <row r="381">
          <cell r="A381">
            <v>33941</v>
          </cell>
          <cell r="B381">
            <v>729.74</v>
          </cell>
        </row>
        <row r="382">
          <cell r="A382">
            <v>33942</v>
          </cell>
          <cell r="B382">
            <v>738.19</v>
          </cell>
        </row>
        <row r="383">
          <cell r="A383">
            <v>33943</v>
          </cell>
          <cell r="B383">
            <v>736.29</v>
          </cell>
        </row>
        <row r="384">
          <cell r="A384">
            <v>33944</v>
          </cell>
          <cell r="B384">
            <v>736.29</v>
          </cell>
        </row>
        <row r="385">
          <cell r="A385">
            <v>33945</v>
          </cell>
          <cell r="B385">
            <v>736.29</v>
          </cell>
        </row>
        <row r="386">
          <cell r="A386">
            <v>33946</v>
          </cell>
          <cell r="B386">
            <v>732.11</v>
          </cell>
        </row>
        <row r="387">
          <cell r="A387">
            <v>33947</v>
          </cell>
          <cell r="B387">
            <v>732.11</v>
          </cell>
        </row>
        <row r="388">
          <cell r="A388">
            <v>33948</v>
          </cell>
          <cell r="B388">
            <v>732.4</v>
          </cell>
        </row>
        <row r="389">
          <cell r="A389">
            <v>33949</v>
          </cell>
          <cell r="B389">
            <v>727.21</v>
          </cell>
        </row>
        <row r="390">
          <cell r="A390">
            <v>33950</v>
          </cell>
          <cell r="B390">
            <v>729.8</v>
          </cell>
        </row>
        <row r="391">
          <cell r="A391">
            <v>33951</v>
          </cell>
          <cell r="B391">
            <v>729.8</v>
          </cell>
        </row>
        <row r="392">
          <cell r="A392">
            <v>33952</v>
          </cell>
          <cell r="B392">
            <v>729.8</v>
          </cell>
        </row>
        <row r="393">
          <cell r="A393">
            <v>33953</v>
          </cell>
          <cell r="B393">
            <v>732.69</v>
          </cell>
        </row>
        <row r="394">
          <cell r="A394">
            <v>33954</v>
          </cell>
          <cell r="B394">
            <v>736.2</v>
          </cell>
        </row>
        <row r="395">
          <cell r="A395">
            <v>33955</v>
          </cell>
          <cell r="B395">
            <v>734.98</v>
          </cell>
        </row>
        <row r="396">
          <cell r="A396">
            <v>33956</v>
          </cell>
          <cell r="B396">
            <v>732.54</v>
          </cell>
        </row>
        <row r="397">
          <cell r="A397">
            <v>33957</v>
          </cell>
          <cell r="B397">
            <v>735.31</v>
          </cell>
        </row>
        <row r="398">
          <cell r="A398">
            <v>33958</v>
          </cell>
          <cell r="B398">
            <v>735.31</v>
          </cell>
        </row>
        <row r="399">
          <cell r="A399">
            <v>33959</v>
          </cell>
          <cell r="B399">
            <v>735.31</v>
          </cell>
        </row>
        <row r="400">
          <cell r="A400">
            <v>33960</v>
          </cell>
          <cell r="B400">
            <v>736.82</v>
          </cell>
        </row>
        <row r="401">
          <cell r="A401">
            <v>33961</v>
          </cell>
          <cell r="B401">
            <v>735</v>
          </cell>
        </row>
        <row r="402">
          <cell r="A402">
            <v>33962</v>
          </cell>
          <cell r="B402">
            <v>735.19</v>
          </cell>
        </row>
        <row r="403">
          <cell r="A403">
            <v>33963</v>
          </cell>
          <cell r="B403">
            <v>735.19</v>
          </cell>
        </row>
        <row r="404">
          <cell r="A404">
            <v>33964</v>
          </cell>
          <cell r="B404">
            <v>735.19</v>
          </cell>
        </row>
        <row r="405">
          <cell r="A405">
            <v>33965</v>
          </cell>
          <cell r="B405">
            <v>735.19</v>
          </cell>
        </row>
        <row r="406">
          <cell r="A406">
            <v>33966</v>
          </cell>
          <cell r="B406">
            <v>735.19</v>
          </cell>
        </row>
        <row r="407">
          <cell r="A407">
            <v>33967</v>
          </cell>
          <cell r="B407">
            <v>737.44</v>
          </cell>
        </row>
        <row r="408">
          <cell r="A408">
            <v>33968</v>
          </cell>
          <cell r="B408">
            <v>737.98</v>
          </cell>
        </row>
        <row r="409">
          <cell r="A409">
            <v>33969</v>
          </cell>
          <cell r="B409">
            <v>737.98</v>
          </cell>
        </row>
        <row r="410">
          <cell r="A410">
            <v>33970</v>
          </cell>
          <cell r="B410">
            <v>737.98</v>
          </cell>
        </row>
        <row r="411">
          <cell r="A411">
            <v>33971</v>
          </cell>
          <cell r="B411">
            <v>737.98</v>
          </cell>
        </row>
        <row r="412">
          <cell r="A412">
            <v>33972</v>
          </cell>
          <cell r="B412">
            <v>737.98</v>
          </cell>
        </row>
        <row r="413">
          <cell r="A413">
            <v>33973</v>
          </cell>
          <cell r="B413">
            <v>737.98</v>
          </cell>
        </row>
        <row r="414">
          <cell r="A414">
            <v>33974</v>
          </cell>
          <cell r="B414">
            <v>737.55</v>
          </cell>
        </row>
        <row r="415">
          <cell r="A415">
            <v>33975</v>
          </cell>
          <cell r="B415">
            <v>738.65</v>
          </cell>
        </row>
        <row r="416">
          <cell r="A416">
            <v>33976</v>
          </cell>
          <cell r="B416">
            <v>740.08</v>
          </cell>
        </row>
        <row r="417">
          <cell r="A417">
            <v>33977</v>
          </cell>
          <cell r="B417">
            <v>742.61</v>
          </cell>
        </row>
        <row r="418">
          <cell r="A418">
            <v>33978</v>
          </cell>
          <cell r="B418">
            <v>746.63</v>
          </cell>
        </row>
        <row r="419">
          <cell r="A419">
            <v>33979</v>
          </cell>
          <cell r="B419">
            <v>746.63</v>
          </cell>
        </row>
        <row r="420">
          <cell r="A420">
            <v>33980</v>
          </cell>
          <cell r="B420">
            <v>746.63</v>
          </cell>
        </row>
        <row r="421">
          <cell r="A421">
            <v>33981</v>
          </cell>
          <cell r="B421">
            <v>746.63</v>
          </cell>
        </row>
        <row r="422">
          <cell r="A422">
            <v>33982</v>
          </cell>
          <cell r="B422">
            <v>749.63</v>
          </cell>
        </row>
        <row r="423">
          <cell r="A423">
            <v>33983</v>
          </cell>
          <cell r="B423">
            <v>748.98</v>
          </cell>
        </row>
        <row r="424">
          <cell r="A424">
            <v>33984</v>
          </cell>
          <cell r="B424">
            <v>746.71</v>
          </cell>
        </row>
        <row r="425">
          <cell r="A425">
            <v>33985</v>
          </cell>
          <cell r="B425">
            <v>746.39</v>
          </cell>
        </row>
        <row r="426">
          <cell r="A426">
            <v>33986</v>
          </cell>
          <cell r="B426">
            <v>746.39</v>
          </cell>
        </row>
        <row r="427">
          <cell r="A427">
            <v>33987</v>
          </cell>
          <cell r="B427">
            <v>746.39</v>
          </cell>
        </row>
        <row r="428">
          <cell r="A428">
            <v>33988</v>
          </cell>
          <cell r="B428">
            <v>747.2</v>
          </cell>
        </row>
        <row r="429">
          <cell r="A429">
            <v>33989</v>
          </cell>
          <cell r="B429">
            <v>748.07</v>
          </cell>
        </row>
        <row r="430">
          <cell r="A430">
            <v>33990</v>
          </cell>
          <cell r="B430">
            <v>750.06</v>
          </cell>
        </row>
        <row r="431">
          <cell r="A431">
            <v>33991</v>
          </cell>
          <cell r="B431">
            <v>750</v>
          </cell>
        </row>
        <row r="432">
          <cell r="A432">
            <v>33992</v>
          </cell>
          <cell r="B432">
            <v>748.56</v>
          </cell>
        </row>
        <row r="433">
          <cell r="A433">
            <v>33993</v>
          </cell>
          <cell r="B433">
            <v>748.56</v>
          </cell>
        </row>
        <row r="434">
          <cell r="A434">
            <v>33994</v>
          </cell>
          <cell r="B434">
            <v>748.56</v>
          </cell>
        </row>
        <row r="435">
          <cell r="A435">
            <v>33995</v>
          </cell>
          <cell r="B435">
            <v>747.25</v>
          </cell>
        </row>
        <row r="436">
          <cell r="A436">
            <v>33996</v>
          </cell>
          <cell r="B436">
            <v>747.13</v>
          </cell>
        </row>
        <row r="437">
          <cell r="A437">
            <v>33997</v>
          </cell>
          <cell r="B437">
            <v>746.21</v>
          </cell>
        </row>
        <row r="438">
          <cell r="A438">
            <v>33998</v>
          </cell>
          <cell r="B438">
            <v>745.14</v>
          </cell>
        </row>
        <row r="439">
          <cell r="A439">
            <v>33999</v>
          </cell>
          <cell r="B439">
            <v>746.05</v>
          </cell>
        </row>
        <row r="440">
          <cell r="A440">
            <v>34000</v>
          </cell>
          <cell r="B440">
            <v>746.05</v>
          </cell>
        </row>
        <row r="441">
          <cell r="A441">
            <v>34001</v>
          </cell>
          <cell r="B441">
            <v>746.05</v>
          </cell>
        </row>
        <row r="442">
          <cell r="A442">
            <v>34002</v>
          </cell>
          <cell r="B442">
            <v>745.27</v>
          </cell>
        </row>
        <row r="443">
          <cell r="A443">
            <v>34003</v>
          </cell>
          <cell r="B443">
            <v>745.64</v>
          </cell>
        </row>
        <row r="444">
          <cell r="A444">
            <v>34004</v>
          </cell>
          <cell r="B444">
            <v>745.73</v>
          </cell>
        </row>
        <row r="445">
          <cell r="A445">
            <v>34005</v>
          </cell>
          <cell r="B445">
            <v>745.79</v>
          </cell>
        </row>
        <row r="446">
          <cell r="A446">
            <v>34006</v>
          </cell>
          <cell r="B446">
            <v>746.56</v>
          </cell>
        </row>
        <row r="447">
          <cell r="A447">
            <v>34007</v>
          </cell>
          <cell r="B447">
            <v>746.56</v>
          </cell>
        </row>
        <row r="448">
          <cell r="A448">
            <v>34008</v>
          </cell>
          <cell r="B448">
            <v>746.56</v>
          </cell>
        </row>
        <row r="449">
          <cell r="A449">
            <v>34009</v>
          </cell>
          <cell r="B449">
            <v>745.45</v>
          </cell>
        </row>
        <row r="450">
          <cell r="A450">
            <v>34010</v>
          </cell>
          <cell r="B450">
            <v>745.49</v>
          </cell>
        </row>
        <row r="451">
          <cell r="A451">
            <v>34011</v>
          </cell>
          <cell r="B451">
            <v>745.38</v>
          </cell>
        </row>
        <row r="452">
          <cell r="A452">
            <v>34012</v>
          </cell>
          <cell r="B452">
            <v>748.22</v>
          </cell>
        </row>
        <row r="453">
          <cell r="A453">
            <v>34013</v>
          </cell>
          <cell r="B453">
            <v>748.88</v>
          </cell>
        </row>
        <row r="454">
          <cell r="A454">
            <v>34014</v>
          </cell>
          <cell r="B454">
            <v>748.88</v>
          </cell>
        </row>
        <row r="455">
          <cell r="A455">
            <v>34015</v>
          </cell>
          <cell r="B455">
            <v>748.88</v>
          </cell>
        </row>
        <row r="456">
          <cell r="A456">
            <v>34016</v>
          </cell>
          <cell r="B456">
            <v>748.18</v>
          </cell>
        </row>
        <row r="457">
          <cell r="A457">
            <v>34017</v>
          </cell>
          <cell r="B457">
            <v>749.69</v>
          </cell>
        </row>
        <row r="458">
          <cell r="A458">
            <v>34018</v>
          </cell>
          <cell r="B458">
            <v>750.75</v>
          </cell>
        </row>
        <row r="459">
          <cell r="A459">
            <v>34019</v>
          </cell>
          <cell r="B459">
            <v>752.47</v>
          </cell>
        </row>
        <row r="460">
          <cell r="A460">
            <v>34020</v>
          </cell>
          <cell r="B460">
            <v>751.96</v>
          </cell>
        </row>
        <row r="461">
          <cell r="A461">
            <v>34021</v>
          </cell>
          <cell r="B461">
            <v>751.96</v>
          </cell>
        </row>
        <row r="462">
          <cell r="A462">
            <v>34022</v>
          </cell>
          <cell r="B462">
            <v>751.96</v>
          </cell>
        </row>
        <row r="463">
          <cell r="A463">
            <v>34023</v>
          </cell>
          <cell r="B463">
            <v>752.52</v>
          </cell>
        </row>
        <row r="464">
          <cell r="A464">
            <v>34024</v>
          </cell>
          <cell r="B464">
            <v>753.33</v>
          </cell>
        </row>
        <row r="465">
          <cell r="A465">
            <v>34025</v>
          </cell>
          <cell r="B465">
            <v>755.07</v>
          </cell>
        </row>
        <row r="466">
          <cell r="A466">
            <v>34026</v>
          </cell>
          <cell r="B466">
            <v>759.2</v>
          </cell>
        </row>
        <row r="467">
          <cell r="A467">
            <v>34027</v>
          </cell>
          <cell r="B467">
            <v>758.03</v>
          </cell>
        </row>
        <row r="468">
          <cell r="A468">
            <v>34028</v>
          </cell>
          <cell r="B468">
            <v>758.03</v>
          </cell>
        </row>
        <row r="469">
          <cell r="A469">
            <v>34029</v>
          </cell>
          <cell r="B469">
            <v>758.03</v>
          </cell>
        </row>
        <row r="470">
          <cell r="A470">
            <v>34030</v>
          </cell>
          <cell r="B470">
            <v>757.89</v>
          </cell>
        </row>
        <row r="471">
          <cell r="A471">
            <v>34031</v>
          </cell>
          <cell r="B471">
            <v>760.71</v>
          </cell>
        </row>
        <row r="472">
          <cell r="A472">
            <v>34032</v>
          </cell>
          <cell r="B472">
            <v>762.68</v>
          </cell>
        </row>
        <row r="473">
          <cell r="A473">
            <v>34033</v>
          </cell>
          <cell r="B473">
            <v>762.04</v>
          </cell>
        </row>
        <row r="474">
          <cell r="A474">
            <v>34034</v>
          </cell>
          <cell r="B474">
            <v>762.2</v>
          </cell>
        </row>
        <row r="475">
          <cell r="A475">
            <v>34035</v>
          </cell>
          <cell r="B475">
            <v>762.2</v>
          </cell>
        </row>
        <row r="476">
          <cell r="A476">
            <v>34036</v>
          </cell>
          <cell r="B476">
            <v>762.2</v>
          </cell>
        </row>
        <row r="477">
          <cell r="A477">
            <v>34037</v>
          </cell>
          <cell r="B477">
            <v>763.38</v>
          </cell>
        </row>
        <row r="478">
          <cell r="A478">
            <v>34038</v>
          </cell>
          <cell r="B478">
            <v>763.9</v>
          </cell>
        </row>
        <row r="479">
          <cell r="A479">
            <v>34039</v>
          </cell>
          <cell r="B479">
            <v>764.74</v>
          </cell>
        </row>
        <row r="480">
          <cell r="A480">
            <v>34040</v>
          </cell>
          <cell r="B480">
            <v>765.19</v>
          </cell>
        </row>
        <row r="481">
          <cell r="A481">
            <v>34041</v>
          </cell>
          <cell r="B481">
            <v>764.79</v>
          </cell>
        </row>
        <row r="482">
          <cell r="A482">
            <v>34042</v>
          </cell>
          <cell r="B482">
            <v>764.79</v>
          </cell>
        </row>
        <row r="483">
          <cell r="A483">
            <v>34043</v>
          </cell>
          <cell r="B483">
            <v>764.79</v>
          </cell>
        </row>
        <row r="484">
          <cell r="A484">
            <v>34044</v>
          </cell>
          <cell r="B484">
            <v>764.29</v>
          </cell>
        </row>
        <row r="485">
          <cell r="A485">
            <v>34045</v>
          </cell>
          <cell r="B485">
            <v>765.06</v>
          </cell>
        </row>
        <row r="486">
          <cell r="A486">
            <v>34046</v>
          </cell>
          <cell r="B486">
            <v>766.12</v>
          </cell>
        </row>
        <row r="487">
          <cell r="A487">
            <v>34047</v>
          </cell>
          <cell r="B487">
            <v>766.42</v>
          </cell>
        </row>
        <row r="488">
          <cell r="A488">
            <v>34048</v>
          </cell>
          <cell r="B488">
            <v>766.84</v>
          </cell>
        </row>
        <row r="489">
          <cell r="A489">
            <v>34049</v>
          </cell>
          <cell r="B489">
            <v>766.84</v>
          </cell>
        </row>
        <row r="490">
          <cell r="A490">
            <v>34050</v>
          </cell>
          <cell r="B490">
            <v>766.84</v>
          </cell>
        </row>
        <row r="491">
          <cell r="A491">
            <v>34051</v>
          </cell>
          <cell r="B491">
            <v>766.84</v>
          </cell>
        </row>
        <row r="492">
          <cell r="A492">
            <v>34052</v>
          </cell>
          <cell r="B492">
            <v>766.63</v>
          </cell>
        </row>
        <row r="493">
          <cell r="A493">
            <v>34053</v>
          </cell>
          <cell r="B493">
            <v>766.91</v>
          </cell>
        </row>
        <row r="494">
          <cell r="A494">
            <v>34054</v>
          </cell>
          <cell r="B494">
            <v>767.99</v>
          </cell>
        </row>
        <row r="495">
          <cell r="A495">
            <v>34055</v>
          </cell>
          <cell r="B495">
            <v>767.4</v>
          </cell>
        </row>
        <row r="496">
          <cell r="A496">
            <v>34056</v>
          </cell>
          <cell r="B496">
            <v>767.4</v>
          </cell>
        </row>
        <row r="497">
          <cell r="A497">
            <v>34057</v>
          </cell>
          <cell r="B497">
            <v>767.4</v>
          </cell>
        </row>
        <row r="498">
          <cell r="A498">
            <v>34058</v>
          </cell>
          <cell r="B498">
            <v>766.79</v>
          </cell>
        </row>
        <row r="499">
          <cell r="A499">
            <v>34059</v>
          </cell>
          <cell r="B499">
            <v>766.41</v>
          </cell>
        </row>
        <row r="500">
          <cell r="A500">
            <v>34060</v>
          </cell>
          <cell r="B500">
            <v>766.44</v>
          </cell>
        </row>
        <row r="501">
          <cell r="A501">
            <v>34061</v>
          </cell>
          <cell r="B501">
            <v>767.98</v>
          </cell>
        </row>
        <row r="502">
          <cell r="A502">
            <v>34062</v>
          </cell>
          <cell r="B502">
            <v>768.46</v>
          </cell>
        </row>
        <row r="503">
          <cell r="A503">
            <v>34063</v>
          </cell>
          <cell r="B503">
            <v>768.46</v>
          </cell>
        </row>
        <row r="504">
          <cell r="A504">
            <v>34064</v>
          </cell>
          <cell r="B504">
            <v>768.46</v>
          </cell>
        </row>
        <row r="505">
          <cell r="A505">
            <v>34065</v>
          </cell>
          <cell r="B505">
            <v>768.31</v>
          </cell>
        </row>
        <row r="506">
          <cell r="A506">
            <v>34066</v>
          </cell>
          <cell r="B506">
            <v>768.52</v>
          </cell>
        </row>
        <row r="507">
          <cell r="A507">
            <v>34067</v>
          </cell>
          <cell r="B507">
            <v>768.6</v>
          </cell>
        </row>
        <row r="508">
          <cell r="A508">
            <v>34068</v>
          </cell>
          <cell r="B508">
            <v>768.6</v>
          </cell>
        </row>
        <row r="509">
          <cell r="A509">
            <v>34069</v>
          </cell>
          <cell r="B509">
            <v>768.6</v>
          </cell>
        </row>
        <row r="510">
          <cell r="A510">
            <v>34070</v>
          </cell>
          <cell r="B510">
            <v>768.6</v>
          </cell>
        </row>
        <row r="511">
          <cell r="A511">
            <v>34071</v>
          </cell>
          <cell r="B511">
            <v>768.6</v>
          </cell>
        </row>
        <row r="512">
          <cell r="A512">
            <v>34072</v>
          </cell>
          <cell r="B512">
            <v>769.34</v>
          </cell>
        </row>
        <row r="513">
          <cell r="A513">
            <v>34073</v>
          </cell>
          <cell r="B513">
            <v>769.8</v>
          </cell>
        </row>
        <row r="514">
          <cell r="A514">
            <v>34074</v>
          </cell>
          <cell r="B514">
            <v>771.56</v>
          </cell>
        </row>
        <row r="515">
          <cell r="A515">
            <v>34075</v>
          </cell>
          <cell r="B515">
            <v>772.71</v>
          </cell>
        </row>
        <row r="516">
          <cell r="A516">
            <v>34076</v>
          </cell>
          <cell r="B516">
            <v>773.22</v>
          </cell>
        </row>
        <row r="517">
          <cell r="A517">
            <v>34077</v>
          </cell>
          <cell r="B517">
            <v>773.22</v>
          </cell>
        </row>
        <row r="518">
          <cell r="A518">
            <v>34078</v>
          </cell>
          <cell r="B518">
            <v>773.22</v>
          </cell>
        </row>
        <row r="519">
          <cell r="A519">
            <v>34079</v>
          </cell>
          <cell r="B519">
            <v>773.7</v>
          </cell>
        </row>
        <row r="520">
          <cell r="A520">
            <v>34080</v>
          </cell>
          <cell r="B520">
            <v>773.97</v>
          </cell>
        </row>
        <row r="521">
          <cell r="A521">
            <v>34081</v>
          </cell>
          <cell r="B521">
            <v>774.34</v>
          </cell>
        </row>
        <row r="522">
          <cell r="A522">
            <v>34082</v>
          </cell>
          <cell r="B522">
            <v>775.05</v>
          </cell>
        </row>
        <row r="523">
          <cell r="A523">
            <v>34083</v>
          </cell>
          <cell r="B523">
            <v>775.32</v>
          </cell>
        </row>
        <row r="524">
          <cell r="A524">
            <v>34084</v>
          </cell>
          <cell r="B524">
            <v>775.32</v>
          </cell>
        </row>
        <row r="525">
          <cell r="A525">
            <v>34085</v>
          </cell>
          <cell r="B525">
            <v>775.32</v>
          </cell>
        </row>
        <row r="526">
          <cell r="A526">
            <v>34086</v>
          </cell>
          <cell r="B526">
            <v>775.2</v>
          </cell>
        </row>
        <row r="527">
          <cell r="A527">
            <v>34087</v>
          </cell>
          <cell r="B527">
            <v>774.52</v>
          </cell>
        </row>
        <row r="528">
          <cell r="A528">
            <v>34088</v>
          </cell>
          <cell r="B528">
            <v>773.78</v>
          </cell>
        </row>
        <row r="529">
          <cell r="A529">
            <v>34089</v>
          </cell>
          <cell r="B529">
            <v>774.94</v>
          </cell>
        </row>
        <row r="530">
          <cell r="A530">
            <v>34090</v>
          </cell>
          <cell r="B530">
            <v>773.82</v>
          </cell>
        </row>
        <row r="531">
          <cell r="A531">
            <v>34091</v>
          </cell>
          <cell r="B531">
            <v>773.82</v>
          </cell>
        </row>
        <row r="532">
          <cell r="A532">
            <v>34092</v>
          </cell>
          <cell r="B532">
            <v>773.82</v>
          </cell>
        </row>
        <row r="533">
          <cell r="A533">
            <v>34093</v>
          </cell>
          <cell r="B533">
            <v>775.53</v>
          </cell>
        </row>
        <row r="534">
          <cell r="A534">
            <v>34094</v>
          </cell>
          <cell r="B534">
            <v>776.99</v>
          </cell>
        </row>
        <row r="535">
          <cell r="A535">
            <v>34095</v>
          </cell>
          <cell r="B535">
            <v>777.88</v>
          </cell>
        </row>
        <row r="536">
          <cell r="A536">
            <v>34096</v>
          </cell>
          <cell r="B536">
            <v>778.17</v>
          </cell>
        </row>
        <row r="537">
          <cell r="A537">
            <v>34097</v>
          </cell>
          <cell r="B537">
            <v>777.17</v>
          </cell>
        </row>
        <row r="538">
          <cell r="A538">
            <v>34098</v>
          </cell>
          <cell r="B538">
            <v>777.17</v>
          </cell>
        </row>
        <row r="539">
          <cell r="A539">
            <v>34099</v>
          </cell>
          <cell r="B539">
            <v>777.17</v>
          </cell>
        </row>
        <row r="540">
          <cell r="A540">
            <v>34100</v>
          </cell>
          <cell r="B540">
            <v>777.75</v>
          </cell>
        </row>
        <row r="541">
          <cell r="A541">
            <v>34101</v>
          </cell>
          <cell r="B541">
            <v>779.41</v>
          </cell>
        </row>
        <row r="542">
          <cell r="A542">
            <v>34102</v>
          </cell>
          <cell r="B542">
            <v>780.49</v>
          </cell>
        </row>
        <row r="543">
          <cell r="A543">
            <v>34103</v>
          </cell>
          <cell r="B543">
            <v>780.8</v>
          </cell>
        </row>
        <row r="544">
          <cell r="A544">
            <v>34104</v>
          </cell>
          <cell r="B544">
            <v>780.79</v>
          </cell>
        </row>
        <row r="545">
          <cell r="A545">
            <v>34105</v>
          </cell>
          <cell r="B545">
            <v>780.79</v>
          </cell>
        </row>
        <row r="546">
          <cell r="A546">
            <v>34106</v>
          </cell>
          <cell r="B546">
            <v>780.79</v>
          </cell>
        </row>
        <row r="547">
          <cell r="A547">
            <v>34107</v>
          </cell>
          <cell r="B547">
            <v>781.42</v>
          </cell>
        </row>
        <row r="548">
          <cell r="A548">
            <v>34108</v>
          </cell>
          <cell r="B548">
            <v>781.8</v>
          </cell>
        </row>
        <row r="549">
          <cell r="A549">
            <v>34109</v>
          </cell>
          <cell r="B549">
            <v>781.84</v>
          </cell>
        </row>
        <row r="550">
          <cell r="A550">
            <v>34110</v>
          </cell>
          <cell r="B550">
            <v>781.94</v>
          </cell>
        </row>
        <row r="551">
          <cell r="A551">
            <v>34111</v>
          </cell>
          <cell r="B551">
            <v>782</v>
          </cell>
        </row>
        <row r="552">
          <cell r="A552">
            <v>34112</v>
          </cell>
          <cell r="B552">
            <v>782</v>
          </cell>
        </row>
        <row r="553">
          <cell r="A553">
            <v>34113</v>
          </cell>
          <cell r="B553">
            <v>782</v>
          </cell>
        </row>
        <row r="554">
          <cell r="A554">
            <v>34114</v>
          </cell>
          <cell r="B554">
            <v>782</v>
          </cell>
        </row>
        <row r="555">
          <cell r="A555">
            <v>34115</v>
          </cell>
          <cell r="B555">
            <v>783.15</v>
          </cell>
        </row>
        <row r="556">
          <cell r="A556">
            <v>34116</v>
          </cell>
          <cell r="B556">
            <v>782.85</v>
          </cell>
        </row>
        <row r="557">
          <cell r="A557">
            <v>34117</v>
          </cell>
          <cell r="B557">
            <v>780.78</v>
          </cell>
        </row>
        <row r="558">
          <cell r="A558">
            <v>34118</v>
          </cell>
          <cell r="B558">
            <v>779.56</v>
          </cell>
        </row>
        <row r="559">
          <cell r="A559">
            <v>34119</v>
          </cell>
          <cell r="B559">
            <v>779.56</v>
          </cell>
        </row>
        <row r="560">
          <cell r="A560">
            <v>34120</v>
          </cell>
          <cell r="B560">
            <v>779.56</v>
          </cell>
        </row>
        <row r="561">
          <cell r="A561">
            <v>34121</v>
          </cell>
          <cell r="B561">
            <v>779</v>
          </cell>
        </row>
        <row r="562">
          <cell r="A562">
            <v>34122</v>
          </cell>
          <cell r="B562">
            <v>779.01</v>
          </cell>
        </row>
        <row r="563">
          <cell r="A563">
            <v>34123</v>
          </cell>
          <cell r="B563">
            <v>777.82</v>
          </cell>
        </row>
        <row r="564">
          <cell r="A564">
            <v>34124</v>
          </cell>
          <cell r="B564">
            <v>778.12</v>
          </cell>
        </row>
        <row r="565">
          <cell r="A565">
            <v>34125</v>
          </cell>
          <cell r="B565">
            <v>780.6</v>
          </cell>
        </row>
        <row r="566">
          <cell r="A566">
            <v>34126</v>
          </cell>
          <cell r="B566">
            <v>780.6</v>
          </cell>
        </row>
        <row r="567">
          <cell r="A567">
            <v>34127</v>
          </cell>
          <cell r="B567">
            <v>780.6</v>
          </cell>
        </row>
        <row r="568">
          <cell r="A568">
            <v>34128</v>
          </cell>
          <cell r="B568">
            <v>782.29</v>
          </cell>
        </row>
        <row r="569">
          <cell r="A569">
            <v>34129</v>
          </cell>
          <cell r="B569">
            <v>784.62</v>
          </cell>
        </row>
        <row r="570">
          <cell r="A570">
            <v>34130</v>
          </cell>
          <cell r="B570">
            <v>784.95</v>
          </cell>
        </row>
        <row r="571">
          <cell r="A571">
            <v>34131</v>
          </cell>
          <cell r="B571">
            <v>785.79</v>
          </cell>
        </row>
        <row r="572">
          <cell r="A572">
            <v>34132</v>
          </cell>
          <cell r="B572">
            <v>784.8</v>
          </cell>
        </row>
        <row r="573">
          <cell r="A573">
            <v>34133</v>
          </cell>
          <cell r="B573">
            <v>784.8</v>
          </cell>
        </row>
        <row r="574">
          <cell r="A574">
            <v>34134</v>
          </cell>
          <cell r="B574">
            <v>784.8</v>
          </cell>
        </row>
        <row r="575">
          <cell r="A575">
            <v>34135</v>
          </cell>
          <cell r="B575">
            <v>784.8</v>
          </cell>
        </row>
        <row r="576">
          <cell r="A576">
            <v>34136</v>
          </cell>
          <cell r="B576">
            <v>785.9</v>
          </cell>
        </row>
        <row r="577">
          <cell r="A577">
            <v>34137</v>
          </cell>
          <cell r="B577">
            <v>786.64</v>
          </cell>
        </row>
        <row r="578">
          <cell r="A578">
            <v>34138</v>
          </cell>
          <cell r="B578">
            <v>787.49</v>
          </cell>
        </row>
        <row r="579">
          <cell r="A579">
            <v>34139</v>
          </cell>
          <cell r="B579">
            <v>786.77</v>
          </cell>
        </row>
        <row r="580">
          <cell r="A580">
            <v>34140</v>
          </cell>
          <cell r="B580">
            <v>786.77</v>
          </cell>
        </row>
        <row r="581">
          <cell r="A581">
            <v>34141</v>
          </cell>
          <cell r="B581">
            <v>786.77</v>
          </cell>
        </row>
        <row r="582">
          <cell r="A582">
            <v>34142</v>
          </cell>
          <cell r="B582">
            <v>786.77</v>
          </cell>
        </row>
        <row r="583">
          <cell r="A583">
            <v>34143</v>
          </cell>
          <cell r="B583">
            <v>787.06</v>
          </cell>
        </row>
        <row r="584">
          <cell r="A584">
            <v>34144</v>
          </cell>
          <cell r="B584">
            <v>786.42</v>
          </cell>
        </row>
        <row r="585">
          <cell r="A585">
            <v>34145</v>
          </cell>
          <cell r="B585">
            <v>786.72</v>
          </cell>
        </row>
        <row r="586">
          <cell r="A586">
            <v>34146</v>
          </cell>
          <cell r="B586">
            <v>786.96</v>
          </cell>
        </row>
        <row r="587">
          <cell r="A587">
            <v>34147</v>
          </cell>
          <cell r="B587">
            <v>786.96</v>
          </cell>
        </row>
        <row r="588">
          <cell r="A588">
            <v>34148</v>
          </cell>
          <cell r="B588">
            <v>786.96</v>
          </cell>
        </row>
        <row r="589">
          <cell r="A589">
            <v>34149</v>
          </cell>
          <cell r="B589">
            <v>786.8</v>
          </cell>
        </row>
        <row r="590">
          <cell r="A590">
            <v>34150</v>
          </cell>
          <cell r="B590">
            <v>787.12</v>
          </cell>
        </row>
        <row r="591">
          <cell r="A591">
            <v>34151</v>
          </cell>
          <cell r="B591">
            <v>786.1</v>
          </cell>
        </row>
        <row r="592">
          <cell r="A592">
            <v>34152</v>
          </cell>
          <cell r="B592">
            <v>787.51</v>
          </cell>
        </row>
        <row r="593">
          <cell r="A593">
            <v>34153</v>
          </cell>
          <cell r="B593">
            <v>788.65</v>
          </cell>
        </row>
        <row r="594">
          <cell r="A594">
            <v>34154</v>
          </cell>
          <cell r="B594">
            <v>788.65</v>
          </cell>
        </row>
        <row r="595">
          <cell r="A595">
            <v>34155</v>
          </cell>
          <cell r="B595">
            <v>788.65</v>
          </cell>
        </row>
        <row r="596">
          <cell r="A596">
            <v>34156</v>
          </cell>
          <cell r="B596">
            <v>788.65</v>
          </cell>
        </row>
        <row r="597">
          <cell r="A597">
            <v>34157</v>
          </cell>
          <cell r="B597">
            <v>789.47</v>
          </cell>
        </row>
        <row r="598">
          <cell r="A598">
            <v>34158</v>
          </cell>
          <cell r="B598">
            <v>790.58</v>
          </cell>
        </row>
        <row r="599">
          <cell r="A599">
            <v>34159</v>
          </cell>
          <cell r="B599">
            <v>791.73</v>
          </cell>
        </row>
        <row r="600">
          <cell r="A600">
            <v>34160</v>
          </cell>
          <cell r="B600">
            <v>793.18</v>
          </cell>
        </row>
        <row r="601">
          <cell r="A601">
            <v>34161</v>
          </cell>
          <cell r="B601">
            <v>793.18</v>
          </cell>
        </row>
        <row r="602">
          <cell r="A602">
            <v>34162</v>
          </cell>
          <cell r="B602">
            <v>793.18</v>
          </cell>
        </row>
        <row r="603">
          <cell r="A603">
            <v>34163</v>
          </cell>
          <cell r="B603">
            <v>794.67</v>
          </cell>
        </row>
        <row r="604">
          <cell r="A604">
            <v>34164</v>
          </cell>
          <cell r="B604">
            <v>795.66</v>
          </cell>
        </row>
        <row r="605">
          <cell r="A605">
            <v>34165</v>
          </cell>
          <cell r="B605">
            <v>797</v>
          </cell>
        </row>
        <row r="606">
          <cell r="A606">
            <v>34166</v>
          </cell>
          <cell r="B606">
            <v>797.06</v>
          </cell>
        </row>
        <row r="607">
          <cell r="A607">
            <v>34167</v>
          </cell>
          <cell r="B607">
            <v>797.31</v>
          </cell>
        </row>
        <row r="608">
          <cell r="A608">
            <v>34168</v>
          </cell>
          <cell r="B608">
            <v>797.31</v>
          </cell>
        </row>
        <row r="609">
          <cell r="A609">
            <v>34169</v>
          </cell>
          <cell r="B609">
            <v>797.31</v>
          </cell>
        </row>
        <row r="610">
          <cell r="A610">
            <v>34170</v>
          </cell>
          <cell r="B610">
            <v>797.41</v>
          </cell>
        </row>
        <row r="611">
          <cell r="A611">
            <v>34171</v>
          </cell>
          <cell r="B611">
            <v>797.41</v>
          </cell>
        </row>
        <row r="612">
          <cell r="A612">
            <v>34172</v>
          </cell>
          <cell r="B612">
            <v>797.63</v>
          </cell>
        </row>
        <row r="613">
          <cell r="A613">
            <v>34173</v>
          </cell>
          <cell r="B613">
            <v>798.17</v>
          </cell>
        </row>
        <row r="614">
          <cell r="A614">
            <v>34174</v>
          </cell>
          <cell r="B614">
            <v>798.83</v>
          </cell>
        </row>
        <row r="615">
          <cell r="A615">
            <v>34175</v>
          </cell>
          <cell r="B615">
            <v>798.83</v>
          </cell>
        </row>
        <row r="616">
          <cell r="A616">
            <v>34176</v>
          </cell>
          <cell r="B616">
            <v>798.83</v>
          </cell>
        </row>
        <row r="617">
          <cell r="A617">
            <v>34177</v>
          </cell>
          <cell r="B617">
            <v>799.17</v>
          </cell>
        </row>
        <row r="618">
          <cell r="A618">
            <v>34178</v>
          </cell>
          <cell r="B618">
            <v>799.96</v>
          </cell>
        </row>
        <row r="619">
          <cell r="A619">
            <v>34179</v>
          </cell>
          <cell r="B619">
            <v>800.42</v>
          </cell>
        </row>
        <row r="620">
          <cell r="A620">
            <v>34180</v>
          </cell>
          <cell r="B620">
            <v>801.04</v>
          </cell>
        </row>
        <row r="621">
          <cell r="A621">
            <v>34181</v>
          </cell>
          <cell r="B621">
            <v>801.35</v>
          </cell>
        </row>
        <row r="622">
          <cell r="A622">
            <v>34182</v>
          </cell>
          <cell r="B622">
            <v>801.35</v>
          </cell>
        </row>
        <row r="623">
          <cell r="A623">
            <v>34183</v>
          </cell>
          <cell r="B623">
            <v>801.35</v>
          </cell>
        </row>
        <row r="624">
          <cell r="A624">
            <v>34184</v>
          </cell>
          <cell r="B624">
            <v>801.15</v>
          </cell>
        </row>
        <row r="625">
          <cell r="A625">
            <v>34185</v>
          </cell>
          <cell r="B625">
            <v>801.86</v>
          </cell>
        </row>
        <row r="626">
          <cell r="A626">
            <v>34186</v>
          </cell>
          <cell r="B626">
            <v>801.82</v>
          </cell>
        </row>
        <row r="627">
          <cell r="A627">
            <v>34187</v>
          </cell>
          <cell r="B627">
            <v>801.86</v>
          </cell>
        </row>
        <row r="628">
          <cell r="A628">
            <v>34188</v>
          </cell>
          <cell r="B628">
            <v>801.78</v>
          </cell>
        </row>
        <row r="629">
          <cell r="A629">
            <v>34189</v>
          </cell>
          <cell r="B629">
            <v>801.78</v>
          </cell>
        </row>
        <row r="630">
          <cell r="A630">
            <v>34190</v>
          </cell>
          <cell r="B630">
            <v>801.78</v>
          </cell>
        </row>
        <row r="631">
          <cell r="A631">
            <v>34191</v>
          </cell>
          <cell r="B631">
            <v>802.3</v>
          </cell>
        </row>
        <row r="632">
          <cell r="A632">
            <v>34192</v>
          </cell>
          <cell r="B632">
            <v>803.22</v>
          </cell>
        </row>
        <row r="633">
          <cell r="A633">
            <v>34193</v>
          </cell>
          <cell r="B633">
            <v>804.48</v>
          </cell>
        </row>
        <row r="634">
          <cell r="A634">
            <v>34194</v>
          </cell>
          <cell r="B634">
            <v>804.93</v>
          </cell>
        </row>
        <row r="635">
          <cell r="A635">
            <v>34195</v>
          </cell>
          <cell r="B635">
            <v>804.51</v>
          </cell>
        </row>
        <row r="636">
          <cell r="A636">
            <v>34196</v>
          </cell>
          <cell r="B636">
            <v>804.51</v>
          </cell>
        </row>
        <row r="637">
          <cell r="A637">
            <v>34197</v>
          </cell>
          <cell r="B637">
            <v>804.51</v>
          </cell>
        </row>
        <row r="638">
          <cell r="A638">
            <v>34198</v>
          </cell>
          <cell r="B638">
            <v>804.51</v>
          </cell>
        </row>
        <row r="639">
          <cell r="A639">
            <v>34199</v>
          </cell>
          <cell r="B639">
            <v>804.76</v>
          </cell>
        </row>
        <row r="640">
          <cell r="A640">
            <v>34200</v>
          </cell>
          <cell r="B640">
            <v>805.62</v>
          </cell>
        </row>
        <row r="641">
          <cell r="A641">
            <v>34201</v>
          </cell>
          <cell r="B641">
            <v>806.15</v>
          </cell>
        </row>
        <row r="642">
          <cell r="A642">
            <v>34202</v>
          </cell>
          <cell r="B642">
            <v>806.72</v>
          </cell>
        </row>
        <row r="643">
          <cell r="A643">
            <v>34203</v>
          </cell>
          <cell r="B643">
            <v>806.72</v>
          </cell>
        </row>
        <row r="644">
          <cell r="A644">
            <v>34204</v>
          </cell>
          <cell r="B644">
            <v>806.72</v>
          </cell>
        </row>
        <row r="645">
          <cell r="A645">
            <v>34205</v>
          </cell>
          <cell r="B645">
            <v>807.04</v>
          </cell>
        </row>
        <row r="646">
          <cell r="A646">
            <v>34206</v>
          </cell>
          <cell r="B646">
            <v>807.57</v>
          </cell>
        </row>
        <row r="647">
          <cell r="A647">
            <v>34207</v>
          </cell>
          <cell r="B647">
            <v>807.77</v>
          </cell>
        </row>
        <row r="648">
          <cell r="A648">
            <v>34208</v>
          </cell>
          <cell r="B648">
            <v>807.55</v>
          </cell>
        </row>
        <row r="649">
          <cell r="A649">
            <v>34209</v>
          </cell>
          <cell r="B649">
            <v>807.53</v>
          </cell>
        </row>
        <row r="650">
          <cell r="A650">
            <v>34210</v>
          </cell>
          <cell r="B650">
            <v>807.53</v>
          </cell>
        </row>
        <row r="651">
          <cell r="A651">
            <v>34211</v>
          </cell>
          <cell r="B651">
            <v>807.53</v>
          </cell>
        </row>
        <row r="652">
          <cell r="A652">
            <v>34212</v>
          </cell>
          <cell r="B652">
            <v>806.86</v>
          </cell>
        </row>
        <row r="653">
          <cell r="A653">
            <v>34213</v>
          </cell>
          <cell r="B653">
            <v>806.83</v>
          </cell>
        </row>
        <row r="654">
          <cell r="A654">
            <v>34214</v>
          </cell>
          <cell r="B654">
            <v>808.04</v>
          </cell>
        </row>
        <row r="655">
          <cell r="A655">
            <v>34215</v>
          </cell>
          <cell r="B655">
            <v>807.96</v>
          </cell>
        </row>
        <row r="656">
          <cell r="A656">
            <v>34216</v>
          </cell>
          <cell r="B656">
            <v>807.68</v>
          </cell>
        </row>
        <row r="657">
          <cell r="A657">
            <v>34217</v>
          </cell>
          <cell r="B657">
            <v>807.68</v>
          </cell>
        </row>
        <row r="658">
          <cell r="A658">
            <v>34218</v>
          </cell>
          <cell r="B658">
            <v>807.68</v>
          </cell>
        </row>
        <row r="659">
          <cell r="A659">
            <v>34219</v>
          </cell>
          <cell r="B659">
            <v>807.62</v>
          </cell>
        </row>
        <row r="660">
          <cell r="A660">
            <v>34220</v>
          </cell>
          <cell r="B660">
            <v>808.24</v>
          </cell>
        </row>
        <row r="661">
          <cell r="A661">
            <v>34221</v>
          </cell>
          <cell r="B661">
            <v>809.33</v>
          </cell>
        </row>
        <row r="662">
          <cell r="A662">
            <v>34222</v>
          </cell>
          <cell r="B662">
            <v>810.25</v>
          </cell>
        </row>
        <row r="663">
          <cell r="A663">
            <v>34223</v>
          </cell>
          <cell r="B663">
            <v>810.03</v>
          </cell>
        </row>
        <row r="664">
          <cell r="A664">
            <v>34224</v>
          </cell>
          <cell r="B664">
            <v>810.03</v>
          </cell>
        </row>
        <row r="665">
          <cell r="A665">
            <v>34225</v>
          </cell>
          <cell r="B665">
            <v>810.03</v>
          </cell>
        </row>
        <row r="666">
          <cell r="A666">
            <v>34226</v>
          </cell>
          <cell r="B666">
            <v>810.09</v>
          </cell>
        </row>
        <row r="667">
          <cell r="A667">
            <v>34227</v>
          </cell>
          <cell r="B667">
            <v>810.81</v>
          </cell>
        </row>
        <row r="668">
          <cell r="A668">
            <v>34228</v>
          </cell>
          <cell r="B668">
            <v>811.75</v>
          </cell>
        </row>
        <row r="669">
          <cell r="A669">
            <v>34229</v>
          </cell>
          <cell r="B669">
            <v>811.93</v>
          </cell>
        </row>
        <row r="670">
          <cell r="A670">
            <v>34230</v>
          </cell>
          <cell r="B670">
            <v>811.18</v>
          </cell>
        </row>
        <row r="671">
          <cell r="A671">
            <v>34231</v>
          </cell>
          <cell r="B671">
            <v>811.18</v>
          </cell>
        </row>
        <row r="672">
          <cell r="A672">
            <v>34232</v>
          </cell>
          <cell r="B672">
            <v>811.18</v>
          </cell>
        </row>
        <row r="673">
          <cell r="A673">
            <v>34233</v>
          </cell>
          <cell r="B673">
            <v>810.88</v>
          </cell>
        </row>
        <row r="674">
          <cell r="A674">
            <v>34234</v>
          </cell>
          <cell r="B674">
            <v>809.75</v>
          </cell>
        </row>
        <row r="675">
          <cell r="A675">
            <v>34235</v>
          </cell>
          <cell r="B675">
            <v>810.04</v>
          </cell>
        </row>
        <row r="676">
          <cell r="A676">
            <v>34236</v>
          </cell>
          <cell r="B676">
            <v>810.55</v>
          </cell>
        </row>
        <row r="677">
          <cell r="A677">
            <v>34237</v>
          </cell>
          <cell r="B677">
            <v>809.93</v>
          </cell>
        </row>
        <row r="678">
          <cell r="A678">
            <v>34238</v>
          </cell>
          <cell r="B678">
            <v>809.93</v>
          </cell>
        </row>
        <row r="679">
          <cell r="A679">
            <v>34239</v>
          </cell>
          <cell r="B679">
            <v>809.93</v>
          </cell>
        </row>
        <row r="680">
          <cell r="A680">
            <v>34240</v>
          </cell>
          <cell r="B680">
            <v>809.55</v>
          </cell>
        </row>
        <row r="681">
          <cell r="A681">
            <v>34241</v>
          </cell>
          <cell r="B681">
            <v>809.69</v>
          </cell>
        </row>
        <row r="682">
          <cell r="A682">
            <v>34242</v>
          </cell>
          <cell r="B682">
            <v>810.84</v>
          </cell>
        </row>
        <row r="683">
          <cell r="A683">
            <v>34243</v>
          </cell>
          <cell r="B683">
            <v>811.31</v>
          </cell>
        </row>
        <row r="684">
          <cell r="A684">
            <v>34244</v>
          </cell>
          <cell r="B684">
            <v>812.29</v>
          </cell>
        </row>
        <row r="685">
          <cell r="A685">
            <v>34245</v>
          </cell>
          <cell r="B685">
            <v>812.29</v>
          </cell>
        </row>
        <row r="686">
          <cell r="A686">
            <v>34246</v>
          </cell>
          <cell r="B686">
            <v>812.29</v>
          </cell>
        </row>
        <row r="687">
          <cell r="A687">
            <v>34247</v>
          </cell>
          <cell r="B687">
            <v>812.27</v>
          </cell>
        </row>
        <row r="688">
          <cell r="A688">
            <v>34248</v>
          </cell>
          <cell r="B688">
            <v>812.75</v>
          </cell>
        </row>
        <row r="689">
          <cell r="A689">
            <v>34249</v>
          </cell>
          <cell r="B689">
            <v>812.54</v>
          </cell>
        </row>
        <row r="690">
          <cell r="A690">
            <v>34250</v>
          </cell>
          <cell r="B690">
            <v>811.91</v>
          </cell>
        </row>
        <row r="691">
          <cell r="A691">
            <v>34251</v>
          </cell>
          <cell r="B691">
            <v>811.28</v>
          </cell>
        </row>
        <row r="692">
          <cell r="A692">
            <v>34252</v>
          </cell>
          <cell r="B692">
            <v>811.28</v>
          </cell>
        </row>
        <row r="693">
          <cell r="A693">
            <v>34253</v>
          </cell>
          <cell r="B693">
            <v>811.28</v>
          </cell>
        </row>
        <row r="694">
          <cell r="A694">
            <v>34254</v>
          </cell>
          <cell r="B694">
            <v>811.19</v>
          </cell>
        </row>
        <row r="695">
          <cell r="A695">
            <v>34255</v>
          </cell>
          <cell r="B695">
            <v>811.47</v>
          </cell>
        </row>
        <row r="696">
          <cell r="A696">
            <v>34256</v>
          </cell>
          <cell r="B696">
            <v>811.46</v>
          </cell>
        </row>
        <row r="697">
          <cell r="A697">
            <v>34257</v>
          </cell>
          <cell r="B697">
            <v>812.41</v>
          </cell>
        </row>
        <row r="698">
          <cell r="A698">
            <v>34258</v>
          </cell>
          <cell r="B698">
            <v>813.28</v>
          </cell>
        </row>
        <row r="699">
          <cell r="A699">
            <v>34259</v>
          </cell>
          <cell r="B699">
            <v>813.28</v>
          </cell>
        </row>
        <row r="700">
          <cell r="A700">
            <v>34260</v>
          </cell>
          <cell r="B700">
            <v>813.28</v>
          </cell>
        </row>
        <row r="701">
          <cell r="A701">
            <v>34261</v>
          </cell>
          <cell r="B701">
            <v>813.28</v>
          </cell>
        </row>
        <row r="702">
          <cell r="A702">
            <v>34262</v>
          </cell>
          <cell r="B702">
            <v>813.79</v>
          </cell>
        </row>
        <row r="703">
          <cell r="A703">
            <v>34263</v>
          </cell>
          <cell r="B703">
            <v>816.41</v>
          </cell>
        </row>
        <row r="704">
          <cell r="A704">
            <v>34264</v>
          </cell>
          <cell r="B704">
            <v>819.26</v>
          </cell>
        </row>
        <row r="705">
          <cell r="A705">
            <v>34265</v>
          </cell>
          <cell r="B705">
            <v>819.41</v>
          </cell>
        </row>
        <row r="706">
          <cell r="A706">
            <v>34266</v>
          </cell>
          <cell r="B706">
            <v>819.41</v>
          </cell>
        </row>
        <row r="707">
          <cell r="A707">
            <v>34267</v>
          </cell>
          <cell r="B707">
            <v>819.41</v>
          </cell>
        </row>
        <row r="708">
          <cell r="A708">
            <v>34268</v>
          </cell>
          <cell r="B708">
            <v>819.44</v>
          </cell>
        </row>
        <row r="709">
          <cell r="A709">
            <v>34269</v>
          </cell>
          <cell r="B709">
            <v>819.55</v>
          </cell>
        </row>
        <row r="710">
          <cell r="A710">
            <v>34270</v>
          </cell>
          <cell r="B710">
            <v>818.98</v>
          </cell>
        </row>
        <row r="711">
          <cell r="A711">
            <v>34271</v>
          </cell>
          <cell r="B711">
            <v>818.06</v>
          </cell>
        </row>
        <row r="712">
          <cell r="A712">
            <v>34272</v>
          </cell>
          <cell r="B712">
            <v>817.03</v>
          </cell>
        </row>
        <row r="713">
          <cell r="A713">
            <v>34273</v>
          </cell>
          <cell r="B713">
            <v>817.03</v>
          </cell>
        </row>
        <row r="714">
          <cell r="A714">
            <v>34274</v>
          </cell>
          <cell r="B714">
            <v>817.03</v>
          </cell>
        </row>
        <row r="715">
          <cell r="A715">
            <v>34275</v>
          </cell>
          <cell r="B715">
            <v>817.03</v>
          </cell>
        </row>
        <row r="716">
          <cell r="A716">
            <v>34276</v>
          </cell>
          <cell r="B716">
            <v>816.7</v>
          </cell>
        </row>
        <row r="717">
          <cell r="A717">
            <v>34277</v>
          </cell>
          <cell r="B717">
            <v>817.01</v>
          </cell>
        </row>
        <row r="718">
          <cell r="A718">
            <v>34278</v>
          </cell>
          <cell r="B718">
            <v>816.79</v>
          </cell>
        </row>
        <row r="719">
          <cell r="A719">
            <v>34279</v>
          </cell>
          <cell r="B719">
            <v>815.7</v>
          </cell>
        </row>
        <row r="720">
          <cell r="A720">
            <v>34280</v>
          </cell>
          <cell r="B720">
            <v>815.7</v>
          </cell>
        </row>
        <row r="721">
          <cell r="A721">
            <v>34281</v>
          </cell>
          <cell r="B721">
            <v>815.7</v>
          </cell>
        </row>
        <row r="722">
          <cell r="A722">
            <v>34282</v>
          </cell>
          <cell r="B722">
            <v>814.26</v>
          </cell>
        </row>
        <row r="723">
          <cell r="A723">
            <v>34283</v>
          </cell>
          <cell r="B723">
            <v>813.95</v>
          </cell>
        </row>
        <row r="724">
          <cell r="A724">
            <v>34284</v>
          </cell>
          <cell r="B724">
            <v>811.07</v>
          </cell>
        </row>
        <row r="725">
          <cell r="A725">
            <v>34285</v>
          </cell>
          <cell r="B725">
            <v>809.87</v>
          </cell>
        </row>
        <row r="726">
          <cell r="A726">
            <v>34286</v>
          </cell>
          <cell r="B726">
            <v>809.95</v>
          </cell>
        </row>
        <row r="727">
          <cell r="A727">
            <v>34287</v>
          </cell>
          <cell r="B727">
            <v>809.95</v>
          </cell>
        </row>
        <row r="728">
          <cell r="A728">
            <v>34288</v>
          </cell>
          <cell r="B728">
            <v>809.95</v>
          </cell>
        </row>
        <row r="729">
          <cell r="A729">
            <v>34289</v>
          </cell>
          <cell r="B729">
            <v>809.95</v>
          </cell>
        </row>
        <row r="730">
          <cell r="A730">
            <v>34290</v>
          </cell>
          <cell r="B730">
            <v>815.18</v>
          </cell>
        </row>
        <row r="731">
          <cell r="A731">
            <v>34291</v>
          </cell>
          <cell r="B731">
            <v>816.32</v>
          </cell>
        </row>
        <row r="732">
          <cell r="A732">
            <v>34292</v>
          </cell>
          <cell r="B732">
            <v>816.62</v>
          </cell>
        </row>
        <row r="733">
          <cell r="A733">
            <v>34293</v>
          </cell>
          <cell r="B733">
            <v>817.06</v>
          </cell>
        </row>
        <row r="734">
          <cell r="A734">
            <v>34294</v>
          </cell>
          <cell r="B734">
            <v>817.06</v>
          </cell>
        </row>
        <row r="735">
          <cell r="A735">
            <v>34295</v>
          </cell>
          <cell r="B735">
            <v>817.06</v>
          </cell>
        </row>
        <row r="736">
          <cell r="A736">
            <v>34296</v>
          </cell>
          <cell r="B736">
            <v>814.48</v>
          </cell>
        </row>
        <row r="737">
          <cell r="A737">
            <v>34297</v>
          </cell>
          <cell r="B737">
            <v>812.12</v>
          </cell>
        </row>
        <row r="738">
          <cell r="A738">
            <v>34298</v>
          </cell>
          <cell r="B738">
            <v>811.67</v>
          </cell>
        </row>
        <row r="739">
          <cell r="A739">
            <v>34299</v>
          </cell>
          <cell r="B739">
            <v>812.04</v>
          </cell>
        </row>
        <row r="740">
          <cell r="A740">
            <v>34300</v>
          </cell>
          <cell r="B740">
            <v>812.11</v>
          </cell>
        </row>
        <row r="741">
          <cell r="A741">
            <v>34301</v>
          </cell>
          <cell r="B741">
            <v>812.11</v>
          </cell>
        </row>
        <row r="742">
          <cell r="A742">
            <v>34302</v>
          </cell>
          <cell r="B742">
            <v>812.11</v>
          </cell>
        </row>
        <row r="743">
          <cell r="A743">
            <v>34303</v>
          </cell>
          <cell r="B743">
            <v>811.73</v>
          </cell>
        </row>
        <row r="744">
          <cell r="A744">
            <v>34304</v>
          </cell>
          <cell r="B744">
            <v>812.21</v>
          </cell>
        </row>
        <row r="745">
          <cell r="A745">
            <v>34305</v>
          </cell>
          <cell r="B745">
            <v>811.78</v>
          </cell>
        </row>
        <row r="746">
          <cell r="A746">
            <v>34306</v>
          </cell>
          <cell r="B746">
            <v>809.63</v>
          </cell>
        </row>
        <row r="747">
          <cell r="A747">
            <v>34307</v>
          </cell>
          <cell r="B747">
            <v>806.49</v>
          </cell>
        </row>
        <row r="748">
          <cell r="A748">
            <v>34308</v>
          </cell>
          <cell r="B748">
            <v>806.49</v>
          </cell>
        </row>
        <row r="749">
          <cell r="A749">
            <v>34309</v>
          </cell>
          <cell r="B749">
            <v>806.49</v>
          </cell>
        </row>
        <row r="750">
          <cell r="A750">
            <v>34310</v>
          </cell>
          <cell r="B750">
            <v>803.1</v>
          </cell>
        </row>
        <row r="751">
          <cell r="A751">
            <v>34311</v>
          </cell>
          <cell r="B751">
            <v>800.6</v>
          </cell>
        </row>
        <row r="752">
          <cell r="A752">
            <v>34312</v>
          </cell>
          <cell r="B752">
            <v>800.6</v>
          </cell>
        </row>
        <row r="753">
          <cell r="A753">
            <v>34313</v>
          </cell>
          <cell r="B753">
            <v>798.51</v>
          </cell>
        </row>
        <row r="754">
          <cell r="A754">
            <v>34314</v>
          </cell>
          <cell r="B754">
            <v>797.53</v>
          </cell>
        </row>
        <row r="755">
          <cell r="A755">
            <v>34315</v>
          </cell>
          <cell r="B755">
            <v>797.53</v>
          </cell>
        </row>
        <row r="756">
          <cell r="A756">
            <v>34316</v>
          </cell>
          <cell r="B756">
            <v>797.53</v>
          </cell>
        </row>
        <row r="757">
          <cell r="A757">
            <v>34317</v>
          </cell>
          <cell r="B757">
            <v>798.2</v>
          </cell>
        </row>
        <row r="758">
          <cell r="A758">
            <v>34318</v>
          </cell>
          <cell r="B758">
            <v>798.12</v>
          </cell>
        </row>
        <row r="759">
          <cell r="A759">
            <v>34319</v>
          </cell>
          <cell r="B759">
            <v>799.43</v>
          </cell>
        </row>
        <row r="760">
          <cell r="A760">
            <v>34320</v>
          </cell>
          <cell r="B760">
            <v>804.89</v>
          </cell>
        </row>
        <row r="761">
          <cell r="A761">
            <v>34321</v>
          </cell>
          <cell r="B761">
            <v>806.5</v>
          </cell>
        </row>
        <row r="762">
          <cell r="A762">
            <v>34322</v>
          </cell>
          <cell r="B762">
            <v>806.5</v>
          </cell>
        </row>
        <row r="763">
          <cell r="A763">
            <v>34323</v>
          </cell>
          <cell r="B763">
            <v>806.5</v>
          </cell>
        </row>
        <row r="764">
          <cell r="A764">
            <v>34324</v>
          </cell>
          <cell r="B764">
            <v>803.81</v>
          </cell>
        </row>
        <row r="765">
          <cell r="A765">
            <v>34325</v>
          </cell>
          <cell r="B765">
            <v>802.46</v>
          </cell>
        </row>
        <row r="766">
          <cell r="A766">
            <v>34326</v>
          </cell>
          <cell r="B766">
            <v>801.4</v>
          </cell>
        </row>
        <row r="767">
          <cell r="A767">
            <v>34327</v>
          </cell>
          <cell r="B767">
            <v>801.69</v>
          </cell>
        </row>
        <row r="768">
          <cell r="A768">
            <v>34328</v>
          </cell>
          <cell r="B768">
            <v>801.69</v>
          </cell>
        </row>
        <row r="769">
          <cell r="A769">
            <v>34329</v>
          </cell>
          <cell r="B769">
            <v>801.69</v>
          </cell>
        </row>
        <row r="770">
          <cell r="A770">
            <v>34330</v>
          </cell>
          <cell r="B770">
            <v>801.69</v>
          </cell>
        </row>
        <row r="771">
          <cell r="A771">
            <v>34331</v>
          </cell>
          <cell r="B771">
            <v>809.13</v>
          </cell>
        </row>
        <row r="772">
          <cell r="A772">
            <v>34332</v>
          </cell>
          <cell r="B772">
            <v>802.33</v>
          </cell>
        </row>
        <row r="773">
          <cell r="A773">
            <v>34333</v>
          </cell>
          <cell r="B773">
            <v>802.71</v>
          </cell>
        </row>
        <row r="774">
          <cell r="A774">
            <v>34334</v>
          </cell>
          <cell r="B774">
            <v>804.33</v>
          </cell>
        </row>
        <row r="775">
          <cell r="A775">
            <v>34335</v>
          </cell>
          <cell r="B775">
            <v>804.33</v>
          </cell>
        </row>
        <row r="776">
          <cell r="A776">
            <v>34336</v>
          </cell>
          <cell r="B776">
            <v>804.33</v>
          </cell>
        </row>
        <row r="777">
          <cell r="A777">
            <v>34337</v>
          </cell>
          <cell r="B777">
            <v>804.33</v>
          </cell>
        </row>
        <row r="778">
          <cell r="A778">
            <v>34338</v>
          </cell>
          <cell r="B778">
            <v>805.91</v>
          </cell>
        </row>
        <row r="779">
          <cell r="A779">
            <v>34339</v>
          </cell>
          <cell r="B779">
            <v>810.01</v>
          </cell>
        </row>
        <row r="780">
          <cell r="A780">
            <v>34340</v>
          </cell>
          <cell r="B780">
            <v>814.21</v>
          </cell>
        </row>
        <row r="781">
          <cell r="A781">
            <v>34341</v>
          </cell>
          <cell r="B781">
            <v>818.83</v>
          </cell>
        </row>
        <row r="782">
          <cell r="A782">
            <v>34342</v>
          </cell>
          <cell r="B782">
            <v>818.89</v>
          </cell>
        </row>
        <row r="783">
          <cell r="A783">
            <v>34343</v>
          </cell>
          <cell r="B783">
            <v>818.89</v>
          </cell>
        </row>
        <row r="784">
          <cell r="A784">
            <v>34344</v>
          </cell>
          <cell r="B784">
            <v>818.89</v>
          </cell>
        </row>
        <row r="785">
          <cell r="A785">
            <v>34345</v>
          </cell>
          <cell r="B785">
            <v>818.89</v>
          </cell>
        </row>
        <row r="786">
          <cell r="A786">
            <v>34346</v>
          </cell>
          <cell r="B786">
            <v>818.5</v>
          </cell>
        </row>
        <row r="787">
          <cell r="A787">
            <v>34347</v>
          </cell>
          <cell r="B787">
            <v>819.81</v>
          </cell>
        </row>
        <row r="788">
          <cell r="A788">
            <v>34348</v>
          </cell>
          <cell r="B788">
            <v>820.1</v>
          </cell>
        </row>
        <row r="789">
          <cell r="A789">
            <v>34349</v>
          </cell>
          <cell r="B789">
            <v>815.81</v>
          </cell>
        </row>
        <row r="790">
          <cell r="A790">
            <v>34350</v>
          </cell>
          <cell r="B790">
            <v>815.81</v>
          </cell>
        </row>
        <row r="791">
          <cell r="A791">
            <v>34351</v>
          </cell>
          <cell r="B791">
            <v>815.81</v>
          </cell>
        </row>
        <row r="792">
          <cell r="A792">
            <v>34352</v>
          </cell>
          <cell r="B792">
            <v>816.91</v>
          </cell>
        </row>
        <row r="793">
          <cell r="A793">
            <v>34353</v>
          </cell>
          <cell r="B793">
            <v>816.15</v>
          </cell>
        </row>
        <row r="794">
          <cell r="A794">
            <v>34354</v>
          </cell>
          <cell r="B794">
            <v>814.56</v>
          </cell>
        </row>
        <row r="795">
          <cell r="A795">
            <v>34355</v>
          </cell>
          <cell r="B795">
            <v>815.91</v>
          </cell>
        </row>
        <row r="796">
          <cell r="A796">
            <v>34356</v>
          </cell>
          <cell r="B796">
            <v>815.65</v>
          </cell>
        </row>
        <row r="797">
          <cell r="A797">
            <v>34357</v>
          </cell>
          <cell r="B797">
            <v>815.65</v>
          </cell>
        </row>
        <row r="798">
          <cell r="A798">
            <v>34358</v>
          </cell>
          <cell r="B798">
            <v>815.65</v>
          </cell>
        </row>
        <row r="799">
          <cell r="A799">
            <v>34359</v>
          </cell>
          <cell r="B799">
            <v>816.69</v>
          </cell>
        </row>
        <row r="800">
          <cell r="A800">
            <v>34360</v>
          </cell>
          <cell r="B800">
            <v>819.1</v>
          </cell>
        </row>
        <row r="801">
          <cell r="A801">
            <v>34361</v>
          </cell>
          <cell r="B801">
            <v>821.52</v>
          </cell>
        </row>
        <row r="802">
          <cell r="A802">
            <v>34362</v>
          </cell>
          <cell r="B802">
            <v>821.72</v>
          </cell>
        </row>
        <row r="803">
          <cell r="A803">
            <v>34363</v>
          </cell>
          <cell r="B803">
            <v>818.38</v>
          </cell>
        </row>
        <row r="804">
          <cell r="A804">
            <v>34364</v>
          </cell>
          <cell r="B804">
            <v>818.38</v>
          </cell>
        </row>
        <row r="805">
          <cell r="A805">
            <v>34365</v>
          </cell>
          <cell r="B805">
            <v>818.38</v>
          </cell>
        </row>
        <row r="806">
          <cell r="A806">
            <v>34366</v>
          </cell>
          <cell r="B806">
            <v>817</v>
          </cell>
        </row>
        <row r="807">
          <cell r="A807">
            <v>34367</v>
          </cell>
          <cell r="B807">
            <v>819.27</v>
          </cell>
        </row>
        <row r="808">
          <cell r="A808">
            <v>34368</v>
          </cell>
          <cell r="B808">
            <v>817.96</v>
          </cell>
        </row>
        <row r="809">
          <cell r="A809">
            <v>34369</v>
          </cell>
          <cell r="B809">
            <v>817.69</v>
          </cell>
        </row>
        <row r="810">
          <cell r="A810">
            <v>34370</v>
          </cell>
          <cell r="B810">
            <v>818</v>
          </cell>
        </row>
        <row r="811">
          <cell r="A811">
            <v>34371</v>
          </cell>
          <cell r="B811">
            <v>818</v>
          </cell>
        </row>
        <row r="812">
          <cell r="A812">
            <v>34372</v>
          </cell>
          <cell r="B812">
            <v>818</v>
          </cell>
        </row>
        <row r="813">
          <cell r="A813">
            <v>34373</v>
          </cell>
          <cell r="B813">
            <v>817.64</v>
          </cell>
        </row>
        <row r="814">
          <cell r="A814">
            <v>34374</v>
          </cell>
          <cell r="B814">
            <v>817.81</v>
          </cell>
        </row>
        <row r="815">
          <cell r="A815">
            <v>34375</v>
          </cell>
          <cell r="B815">
            <v>817.88</v>
          </cell>
        </row>
        <row r="816">
          <cell r="A816">
            <v>34376</v>
          </cell>
          <cell r="B816">
            <v>817.88</v>
          </cell>
        </row>
        <row r="817">
          <cell r="A817">
            <v>34377</v>
          </cell>
          <cell r="B817">
            <v>817.78</v>
          </cell>
        </row>
        <row r="818">
          <cell r="A818">
            <v>34378</v>
          </cell>
          <cell r="B818">
            <v>817.78</v>
          </cell>
        </row>
        <row r="819">
          <cell r="A819">
            <v>34379</v>
          </cell>
          <cell r="B819">
            <v>817.78</v>
          </cell>
        </row>
        <row r="820">
          <cell r="A820">
            <v>34380</v>
          </cell>
          <cell r="B820">
            <v>817.59</v>
          </cell>
        </row>
        <row r="821">
          <cell r="A821">
            <v>34381</v>
          </cell>
          <cell r="B821">
            <v>816.92</v>
          </cell>
        </row>
        <row r="822">
          <cell r="A822">
            <v>34382</v>
          </cell>
          <cell r="B822">
            <v>816.1</v>
          </cell>
        </row>
        <row r="823">
          <cell r="A823">
            <v>34383</v>
          </cell>
          <cell r="B823">
            <v>815.19</v>
          </cell>
        </row>
        <row r="824">
          <cell r="A824">
            <v>34384</v>
          </cell>
          <cell r="B824">
            <v>814.13</v>
          </cell>
        </row>
        <row r="825">
          <cell r="A825">
            <v>34385</v>
          </cell>
          <cell r="B825">
            <v>814.13</v>
          </cell>
        </row>
        <row r="826">
          <cell r="A826">
            <v>34386</v>
          </cell>
          <cell r="B826">
            <v>814.13</v>
          </cell>
        </row>
        <row r="827">
          <cell r="A827">
            <v>34387</v>
          </cell>
          <cell r="B827">
            <v>816.04</v>
          </cell>
        </row>
        <row r="828">
          <cell r="A828">
            <v>34388</v>
          </cell>
          <cell r="B828">
            <v>818.33</v>
          </cell>
        </row>
        <row r="829">
          <cell r="A829">
            <v>34389</v>
          </cell>
          <cell r="B829">
            <v>820.76</v>
          </cell>
        </row>
        <row r="830">
          <cell r="A830">
            <v>34390</v>
          </cell>
          <cell r="B830">
            <v>819.68</v>
          </cell>
        </row>
        <row r="831">
          <cell r="A831">
            <v>34391</v>
          </cell>
          <cell r="B831">
            <v>819.7</v>
          </cell>
        </row>
        <row r="832">
          <cell r="A832">
            <v>34392</v>
          </cell>
          <cell r="B832">
            <v>819.7</v>
          </cell>
        </row>
        <row r="833">
          <cell r="A833">
            <v>34393</v>
          </cell>
          <cell r="B833">
            <v>819.7</v>
          </cell>
        </row>
        <row r="834">
          <cell r="A834">
            <v>34394</v>
          </cell>
          <cell r="B834">
            <v>820.12</v>
          </cell>
        </row>
        <row r="835">
          <cell r="A835">
            <v>34395</v>
          </cell>
          <cell r="B835">
            <v>819.83</v>
          </cell>
        </row>
        <row r="836">
          <cell r="A836">
            <v>34396</v>
          </cell>
          <cell r="B836">
            <v>819.61</v>
          </cell>
        </row>
        <row r="837">
          <cell r="A837">
            <v>34397</v>
          </cell>
          <cell r="B837">
            <v>818.7</v>
          </cell>
        </row>
        <row r="838">
          <cell r="A838">
            <v>34398</v>
          </cell>
          <cell r="B838">
            <v>817.86</v>
          </cell>
        </row>
        <row r="839">
          <cell r="A839">
            <v>34399</v>
          </cell>
          <cell r="B839">
            <v>817.86</v>
          </cell>
        </row>
        <row r="840">
          <cell r="A840">
            <v>34400</v>
          </cell>
          <cell r="B840">
            <v>817.86</v>
          </cell>
        </row>
        <row r="841">
          <cell r="A841">
            <v>34401</v>
          </cell>
          <cell r="B841">
            <v>817.76</v>
          </cell>
        </row>
        <row r="842">
          <cell r="A842">
            <v>34402</v>
          </cell>
          <cell r="B842">
            <v>818.02</v>
          </cell>
        </row>
        <row r="843">
          <cell r="A843">
            <v>34403</v>
          </cell>
          <cell r="B843">
            <v>818.37</v>
          </cell>
        </row>
        <row r="844">
          <cell r="A844">
            <v>34404</v>
          </cell>
          <cell r="B844">
            <v>818.46</v>
          </cell>
        </row>
        <row r="845">
          <cell r="A845">
            <v>34405</v>
          </cell>
          <cell r="B845">
            <v>818.62</v>
          </cell>
        </row>
        <row r="846">
          <cell r="A846">
            <v>34406</v>
          </cell>
          <cell r="B846">
            <v>818.62</v>
          </cell>
        </row>
        <row r="847">
          <cell r="A847">
            <v>34407</v>
          </cell>
          <cell r="B847">
            <v>818.62</v>
          </cell>
        </row>
        <row r="848">
          <cell r="A848">
            <v>34408</v>
          </cell>
          <cell r="B848">
            <v>818.69</v>
          </cell>
        </row>
        <row r="849">
          <cell r="A849">
            <v>34409</v>
          </cell>
          <cell r="B849">
            <v>818.49</v>
          </cell>
        </row>
        <row r="850">
          <cell r="A850">
            <v>34410</v>
          </cell>
          <cell r="B850">
            <v>820.44</v>
          </cell>
        </row>
        <row r="851">
          <cell r="A851">
            <v>34411</v>
          </cell>
          <cell r="B851">
            <v>820.91</v>
          </cell>
        </row>
        <row r="852">
          <cell r="A852">
            <v>34412</v>
          </cell>
          <cell r="B852">
            <v>821.34</v>
          </cell>
        </row>
        <row r="853">
          <cell r="A853">
            <v>34413</v>
          </cell>
          <cell r="B853">
            <v>821.34</v>
          </cell>
        </row>
        <row r="854">
          <cell r="A854">
            <v>34414</v>
          </cell>
          <cell r="B854">
            <v>821.34</v>
          </cell>
        </row>
        <row r="855">
          <cell r="A855">
            <v>34415</v>
          </cell>
          <cell r="B855">
            <v>821.34</v>
          </cell>
        </row>
        <row r="856">
          <cell r="A856">
            <v>34416</v>
          </cell>
          <cell r="B856">
            <v>821.73</v>
          </cell>
        </row>
        <row r="857">
          <cell r="A857">
            <v>34417</v>
          </cell>
          <cell r="B857">
            <v>821.82</v>
          </cell>
        </row>
        <row r="858">
          <cell r="A858">
            <v>34418</v>
          </cell>
          <cell r="B858">
            <v>821.7</v>
          </cell>
        </row>
        <row r="859">
          <cell r="A859">
            <v>34419</v>
          </cell>
          <cell r="B859">
            <v>821.14</v>
          </cell>
        </row>
        <row r="860">
          <cell r="A860">
            <v>34420</v>
          </cell>
          <cell r="B860">
            <v>821.14</v>
          </cell>
        </row>
        <row r="861">
          <cell r="A861">
            <v>34421</v>
          </cell>
          <cell r="B861">
            <v>821.14</v>
          </cell>
        </row>
        <row r="862">
          <cell r="A862">
            <v>34422</v>
          </cell>
          <cell r="B862">
            <v>820.63</v>
          </cell>
        </row>
        <row r="863">
          <cell r="A863">
            <v>34423</v>
          </cell>
          <cell r="B863">
            <v>820.78</v>
          </cell>
        </row>
        <row r="864">
          <cell r="A864">
            <v>34424</v>
          </cell>
          <cell r="B864">
            <v>819.51</v>
          </cell>
        </row>
        <row r="865">
          <cell r="A865">
            <v>34425</v>
          </cell>
          <cell r="B865">
            <v>819.51</v>
          </cell>
        </row>
        <row r="866">
          <cell r="A866">
            <v>34426</v>
          </cell>
          <cell r="B866">
            <v>819.51</v>
          </cell>
        </row>
        <row r="867">
          <cell r="A867">
            <v>34427</v>
          </cell>
          <cell r="B867">
            <v>819.51</v>
          </cell>
        </row>
        <row r="868">
          <cell r="A868">
            <v>34428</v>
          </cell>
          <cell r="B868">
            <v>819.51</v>
          </cell>
        </row>
        <row r="869">
          <cell r="A869">
            <v>34429</v>
          </cell>
          <cell r="B869">
            <v>820.21</v>
          </cell>
        </row>
        <row r="870">
          <cell r="A870">
            <v>34430</v>
          </cell>
          <cell r="B870">
            <v>820.93</v>
          </cell>
        </row>
        <row r="871">
          <cell r="A871">
            <v>34431</v>
          </cell>
          <cell r="B871">
            <v>822.57</v>
          </cell>
        </row>
        <row r="872">
          <cell r="A872">
            <v>34432</v>
          </cell>
          <cell r="B872">
            <v>825.28</v>
          </cell>
        </row>
        <row r="873">
          <cell r="A873">
            <v>34433</v>
          </cell>
          <cell r="B873">
            <v>828.92</v>
          </cell>
        </row>
        <row r="874">
          <cell r="A874">
            <v>34434</v>
          </cell>
          <cell r="B874">
            <v>828.92</v>
          </cell>
        </row>
        <row r="875">
          <cell r="A875">
            <v>34435</v>
          </cell>
          <cell r="B875">
            <v>828.92</v>
          </cell>
        </row>
        <row r="876">
          <cell r="A876">
            <v>34436</v>
          </cell>
          <cell r="B876">
            <v>829.32</v>
          </cell>
        </row>
        <row r="877">
          <cell r="A877">
            <v>34437</v>
          </cell>
          <cell r="B877">
            <v>828.81</v>
          </cell>
        </row>
        <row r="878">
          <cell r="A878">
            <v>34438</v>
          </cell>
          <cell r="B878">
            <v>827.96</v>
          </cell>
        </row>
        <row r="879">
          <cell r="A879">
            <v>34439</v>
          </cell>
          <cell r="B879">
            <v>827.44</v>
          </cell>
        </row>
        <row r="880">
          <cell r="A880">
            <v>34440</v>
          </cell>
          <cell r="B880">
            <v>827.93</v>
          </cell>
        </row>
        <row r="881">
          <cell r="A881">
            <v>34441</v>
          </cell>
          <cell r="B881">
            <v>827.93</v>
          </cell>
        </row>
        <row r="882">
          <cell r="A882">
            <v>34442</v>
          </cell>
          <cell r="B882">
            <v>827.93</v>
          </cell>
        </row>
        <row r="883">
          <cell r="A883">
            <v>34443</v>
          </cell>
          <cell r="B883">
            <v>829.47</v>
          </cell>
        </row>
        <row r="884">
          <cell r="A884">
            <v>34444</v>
          </cell>
          <cell r="B884">
            <v>831.24</v>
          </cell>
        </row>
        <row r="885">
          <cell r="A885">
            <v>34445</v>
          </cell>
          <cell r="B885">
            <v>834.3</v>
          </cell>
        </row>
        <row r="886">
          <cell r="A886">
            <v>34446</v>
          </cell>
          <cell r="B886">
            <v>838.25</v>
          </cell>
        </row>
        <row r="887">
          <cell r="A887">
            <v>34447</v>
          </cell>
          <cell r="B887">
            <v>836.96</v>
          </cell>
        </row>
        <row r="888">
          <cell r="A888">
            <v>34448</v>
          </cell>
          <cell r="B888">
            <v>836.96</v>
          </cell>
        </row>
        <row r="889">
          <cell r="A889">
            <v>34449</v>
          </cell>
          <cell r="B889">
            <v>836.96</v>
          </cell>
        </row>
        <row r="890">
          <cell r="A890">
            <v>34450</v>
          </cell>
          <cell r="B890">
            <v>835.4</v>
          </cell>
        </row>
        <row r="891">
          <cell r="A891">
            <v>34451</v>
          </cell>
          <cell r="B891">
            <v>837.31</v>
          </cell>
        </row>
        <row r="892">
          <cell r="A892">
            <v>34452</v>
          </cell>
          <cell r="B892">
            <v>838.28</v>
          </cell>
        </row>
        <row r="893">
          <cell r="A893">
            <v>34453</v>
          </cell>
          <cell r="B893">
            <v>837.27</v>
          </cell>
        </row>
        <row r="894">
          <cell r="A894">
            <v>34454</v>
          </cell>
          <cell r="B894">
            <v>836.86</v>
          </cell>
        </row>
        <row r="895">
          <cell r="A895">
            <v>34455</v>
          </cell>
          <cell r="B895">
            <v>836.86</v>
          </cell>
        </row>
        <row r="896">
          <cell r="A896">
            <v>34456</v>
          </cell>
          <cell r="B896">
            <v>836.86</v>
          </cell>
        </row>
        <row r="897">
          <cell r="A897">
            <v>34457</v>
          </cell>
          <cell r="B897">
            <v>838.04</v>
          </cell>
        </row>
        <row r="898">
          <cell r="A898">
            <v>34458</v>
          </cell>
          <cell r="B898">
            <v>839.14</v>
          </cell>
        </row>
        <row r="899">
          <cell r="A899">
            <v>34459</v>
          </cell>
          <cell r="B899">
            <v>841</v>
          </cell>
        </row>
        <row r="900">
          <cell r="A900">
            <v>34460</v>
          </cell>
          <cell r="B900">
            <v>841.25</v>
          </cell>
        </row>
        <row r="901">
          <cell r="A901">
            <v>34461</v>
          </cell>
          <cell r="B901">
            <v>841.7</v>
          </cell>
        </row>
        <row r="902">
          <cell r="A902">
            <v>34462</v>
          </cell>
          <cell r="B902">
            <v>841.7</v>
          </cell>
        </row>
        <row r="903">
          <cell r="A903">
            <v>34463</v>
          </cell>
          <cell r="B903">
            <v>841.7</v>
          </cell>
        </row>
        <row r="904">
          <cell r="A904">
            <v>34464</v>
          </cell>
          <cell r="B904">
            <v>841.27</v>
          </cell>
        </row>
        <row r="905">
          <cell r="A905">
            <v>34465</v>
          </cell>
          <cell r="B905">
            <v>841.33</v>
          </cell>
        </row>
        <row r="906">
          <cell r="A906">
            <v>34466</v>
          </cell>
          <cell r="B906">
            <v>841.92</v>
          </cell>
        </row>
        <row r="907">
          <cell r="A907">
            <v>34467</v>
          </cell>
          <cell r="B907">
            <v>843.24</v>
          </cell>
        </row>
        <row r="908">
          <cell r="A908">
            <v>34468</v>
          </cell>
          <cell r="B908">
            <v>842.23</v>
          </cell>
        </row>
        <row r="909">
          <cell r="A909">
            <v>34469</v>
          </cell>
          <cell r="B909">
            <v>842.23</v>
          </cell>
        </row>
        <row r="910">
          <cell r="A910">
            <v>34470</v>
          </cell>
          <cell r="B910">
            <v>842.23</v>
          </cell>
        </row>
        <row r="911">
          <cell r="A911">
            <v>34471</v>
          </cell>
          <cell r="B911">
            <v>842.23</v>
          </cell>
        </row>
        <row r="912">
          <cell r="A912">
            <v>34472</v>
          </cell>
          <cell r="B912">
            <v>842.21</v>
          </cell>
        </row>
        <row r="913">
          <cell r="A913">
            <v>34473</v>
          </cell>
          <cell r="B913">
            <v>842.83</v>
          </cell>
        </row>
        <row r="914">
          <cell r="A914">
            <v>34474</v>
          </cell>
          <cell r="B914">
            <v>842.64</v>
          </cell>
        </row>
        <row r="915">
          <cell r="A915">
            <v>34475</v>
          </cell>
          <cell r="B915">
            <v>842.33</v>
          </cell>
        </row>
        <row r="916">
          <cell r="A916">
            <v>34476</v>
          </cell>
          <cell r="B916">
            <v>842.33</v>
          </cell>
        </row>
        <row r="917">
          <cell r="A917">
            <v>34477</v>
          </cell>
          <cell r="B917">
            <v>842.33</v>
          </cell>
        </row>
        <row r="918">
          <cell r="A918">
            <v>34478</v>
          </cell>
          <cell r="B918">
            <v>842.92</v>
          </cell>
        </row>
        <row r="919">
          <cell r="A919">
            <v>34479</v>
          </cell>
          <cell r="B919">
            <v>843.08</v>
          </cell>
        </row>
        <row r="920">
          <cell r="A920">
            <v>34480</v>
          </cell>
          <cell r="B920">
            <v>842.22</v>
          </cell>
        </row>
        <row r="921">
          <cell r="A921">
            <v>34481</v>
          </cell>
          <cell r="B921">
            <v>841.86</v>
          </cell>
        </row>
        <row r="922">
          <cell r="A922">
            <v>34482</v>
          </cell>
          <cell r="B922">
            <v>840.93</v>
          </cell>
        </row>
        <row r="923">
          <cell r="A923">
            <v>34483</v>
          </cell>
          <cell r="B923">
            <v>840.93</v>
          </cell>
        </row>
        <row r="924">
          <cell r="A924">
            <v>34484</v>
          </cell>
          <cell r="B924">
            <v>840.93</v>
          </cell>
        </row>
        <row r="925">
          <cell r="A925">
            <v>34485</v>
          </cell>
          <cell r="B925">
            <v>841.12</v>
          </cell>
        </row>
        <row r="926">
          <cell r="A926">
            <v>34486</v>
          </cell>
          <cell r="B926">
            <v>841.93</v>
          </cell>
        </row>
        <row r="927">
          <cell r="A927">
            <v>34487</v>
          </cell>
          <cell r="B927">
            <v>842</v>
          </cell>
        </row>
        <row r="928">
          <cell r="A928">
            <v>34488</v>
          </cell>
          <cell r="B928">
            <v>841.44</v>
          </cell>
        </row>
        <row r="929">
          <cell r="A929">
            <v>34489</v>
          </cell>
          <cell r="B929">
            <v>840.37</v>
          </cell>
        </row>
        <row r="930">
          <cell r="A930">
            <v>34490</v>
          </cell>
          <cell r="B930">
            <v>840.37</v>
          </cell>
        </row>
        <row r="931">
          <cell r="A931">
            <v>34491</v>
          </cell>
          <cell r="B931">
            <v>840.37</v>
          </cell>
        </row>
        <row r="932">
          <cell r="A932">
            <v>34492</v>
          </cell>
          <cell r="B932">
            <v>840.37</v>
          </cell>
        </row>
        <row r="933">
          <cell r="A933">
            <v>34493</v>
          </cell>
          <cell r="B933">
            <v>839.56</v>
          </cell>
        </row>
        <row r="934">
          <cell r="A934">
            <v>34494</v>
          </cell>
          <cell r="B934">
            <v>838.03</v>
          </cell>
        </row>
        <row r="935">
          <cell r="A935">
            <v>34495</v>
          </cell>
          <cell r="B935">
            <v>834.96</v>
          </cell>
        </row>
        <row r="936">
          <cell r="A936">
            <v>34496</v>
          </cell>
          <cell r="B936">
            <v>833.19</v>
          </cell>
        </row>
        <row r="937">
          <cell r="A937">
            <v>34497</v>
          </cell>
          <cell r="B937">
            <v>833.19</v>
          </cell>
        </row>
        <row r="938">
          <cell r="A938">
            <v>34498</v>
          </cell>
          <cell r="B938">
            <v>833.19</v>
          </cell>
        </row>
        <row r="939">
          <cell r="A939">
            <v>34499</v>
          </cell>
          <cell r="B939">
            <v>833.19</v>
          </cell>
        </row>
        <row r="940">
          <cell r="A940">
            <v>34500</v>
          </cell>
          <cell r="B940">
            <v>833.16</v>
          </cell>
        </row>
        <row r="941">
          <cell r="A941">
            <v>34501</v>
          </cell>
          <cell r="B941">
            <v>833.35</v>
          </cell>
        </row>
        <row r="942">
          <cell r="A942">
            <v>34502</v>
          </cell>
          <cell r="B942">
            <v>831.28</v>
          </cell>
        </row>
        <row r="943">
          <cell r="A943">
            <v>34503</v>
          </cell>
          <cell r="B943">
            <v>826.61</v>
          </cell>
        </row>
        <row r="944">
          <cell r="A944">
            <v>34504</v>
          </cell>
          <cell r="B944">
            <v>826.61</v>
          </cell>
        </row>
        <row r="945">
          <cell r="A945">
            <v>34505</v>
          </cell>
          <cell r="B945">
            <v>826.61</v>
          </cell>
        </row>
        <row r="946">
          <cell r="A946">
            <v>34506</v>
          </cell>
          <cell r="B946">
            <v>828.94</v>
          </cell>
        </row>
        <row r="947">
          <cell r="A947">
            <v>34507</v>
          </cell>
          <cell r="B947">
            <v>826.9</v>
          </cell>
        </row>
        <row r="948">
          <cell r="A948">
            <v>34508</v>
          </cell>
          <cell r="B948">
            <v>824.76</v>
          </cell>
        </row>
        <row r="949">
          <cell r="A949">
            <v>34509</v>
          </cell>
          <cell r="B949">
            <v>822.87</v>
          </cell>
        </row>
        <row r="950">
          <cell r="A950">
            <v>34510</v>
          </cell>
          <cell r="B950">
            <v>821</v>
          </cell>
        </row>
        <row r="951">
          <cell r="A951">
            <v>34511</v>
          </cell>
          <cell r="B951">
            <v>821</v>
          </cell>
        </row>
        <row r="952">
          <cell r="A952">
            <v>34512</v>
          </cell>
          <cell r="B952">
            <v>821</v>
          </cell>
        </row>
        <row r="953">
          <cell r="A953">
            <v>34513</v>
          </cell>
          <cell r="B953">
            <v>820.13</v>
          </cell>
        </row>
        <row r="954">
          <cell r="A954">
            <v>34514</v>
          </cell>
          <cell r="B954">
            <v>818.73</v>
          </cell>
        </row>
        <row r="955">
          <cell r="A955">
            <v>34515</v>
          </cell>
          <cell r="B955">
            <v>819.64</v>
          </cell>
        </row>
        <row r="956">
          <cell r="A956">
            <v>34516</v>
          </cell>
          <cell r="B956">
            <v>818.05</v>
          </cell>
        </row>
        <row r="957">
          <cell r="A957">
            <v>34517</v>
          </cell>
          <cell r="B957">
            <v>817.92</v>
          </cell>
        </row>
        <row r="958">
          <cell r="A958">
            <v>34518</v>
          </cell>
          <cell r="B958">
            <v>817.92</v>
          </cell>
        </row>
        <row r="959">
          <cell r="A959">
            <v>34519</v>
          </cell>
          <cell r="B959">
            <v>817.92</v>
          </cell>
        </row>
        <row r="960">
          <cell r="A960">
            <v>34520</v>
          </cell>
          <cell r="B960">
            <v>817.92</v>
          </cell>
        </row>
        <row r="961">
          <cell r="A961">
            <v>34521</v>
          </cell>
          <cell r="B961">
            <v>818.45</v>
          </cell>
        </row>
        <row r="962">
          <cell r="A962">
            <v>34522</v>
          </cell>
          <cell r="B962">
            <v>820.42</v>
          </cell>
        </row>
        <row r="963">
          <cell r="A963">
            <v>34523</v>
          </cell>
          <cell r="B963">
            <v>820.24</v>
          </cell>
        </row>
        <row r="964">
          <cell r="A964">
            <v>34524</v>
          </cell>
          <cell r="B964">
            <v>822.34</v>
          </cell>
        </row>
        <row r="965">
          <cell r="A965">
            <v>34525</v>
          </cell>
          <cell r="B965">
            <v>822.34</v>
          </cell>
        </row>
        <row r="966">
          <cell r="A966">
            <v>34526</v>
          </cell>
          <cell r="B966">
            <v>822.34</v>
          </cell>
        </row>
        <row r="967">
          <cell r="A967">
            <v>34527</v>
          </cell>
          <cell r="B967">
            <v>822.14</v>
          </cell>
        </row>
        <row r="968">
          <cell r="A968">
            <v>34528</v>
          </cell>
          <cell r="B968">
            <v>823.12</v>
          </cell>
        </row>
        <row r="969">
          <cell r="A969">
            <v>34529</v>
          </cell>
          <cell r="B969">
            <v>822.79</v>
          </cell>
        </row>
        <row r="970">
          <cell r="A970">
            <v>34530</v>
          </cell>
          <cell r="B970">
            <v>822.28</v>
          </cell>
        </row>
        <row r="971">
          <cell r="A971">
            <v>34531</v>
          </cell>
          <cell r="B971">
            <v>821.04</v>
          </cell>
        </row>
        <row r="972">
          <cell r="A972">
            <v>34532</v>
          </cell>
          <cell r="B972">
            <v>821.04</v>
          </cell>
        </row>
        <row r="973">
          <cell r="A973">
            <v>34533</v>
          </cell>
          <cell r="B973">
            <v>821.04</v>
          </cell>
        </row>
        <row r="974">
          <cell r="A974">
            <v>34534</v>
          </cell>
          <cell r="B974">
            <v>818.44</v>
          </cell>
        </row>
        <row r="975">
          <cell r="A975">
            <v>34535</v>
          </cell>
          <cell r="B975">
            <v>817.49</v>
          </cell>
        </row>
        <row r="976">
          <cell r="A976">
            <v>34536</v>
          </cell>
          <cell r="B976">
            <v>817.49</v>
          </cell>
        </row>
        <row r="977">
          <cell r="A977">
            <v>34537</v>
          </cell>
          <cell r="B977">
            <v>817.18</v>
          </cell>
        </row>
        <row r="978">
          <cell r="A978">
            <v>34538</v>
          </cell>
          <cell r="B978">
            <v>816.68</v>
          </cell>
        </row>
        <row r="979">
          <cell r="A979">
            <v>34539</v>
          </cell>
          <cell r="B979">
            <v>816.68</v>
          </cell>
        </row>
        <row r="980">
          <cell r="A980">
            <v>34540</v>
          </cell>
          <cell r="B980">
            <v>816.68</v>
          </cell>
        </row>
        <row r="981">
          <cell r="A981">
            <v>34541</v>
          </cell>
          <cell r="B981">
            <v>816.34</v>
          </cell>
        </row>
        <row r="982">
          <cell r="A982">
            <v>34542</v>
          </cell>
          <cell r="B982">
            <v>815.75</v>
          </cell>
        </row>
        <row r="983">
          <cell r="A983">
            <v>34543</v>
          </cell>
          <cell r="B983">
            <v>815.8</v>
          </cell>
        </row>
        <row r="984">
          <cell r="A984">
            <v>34544</v>
          </cell>
          <cell r="B984">
            <v>815.62</v>
          </cell>
        </row>
        <row r="985">
          <cell r="A985">
            <v>34545</v>
          </cell>
          <cell r="B985">
            <v>815.62</v>
          </cell>
        </row>
        <row r="986">
          <cell r="A986">
            <v>34546</v>
          </cell>
          <cell r="B986">
            <v>815.62</v>
          </cell>
        </row>
        <row r="987">
          <cell r="A987">
            <v>34547</v>
          </cell>
          <cell r="B987">
            <v>815.62</v>
          </cell>
        </row>
        <row r="988">
          <cell r="A988">
            <v>34548</v>
          </cell>
          <cell r="B988">
            <v>815.89</v>
          </cell>
        </row>
        <row r="989">
          <cell r="A989">
            <v>34549</v>
          </cell>
          <cell r="B989">
            <v>814.53</v>
          </cell>
        </row>
        <row r="990">
          <cell r="A990">
            <v>34550</v>
          </cell>
          <cell r="B990">
            <v>812.69</v>
          </cell>
        </row>
        <row r="991">
          <cell r="A991">
            <v>34551</v>
          </cell>
          <cell r="B991">
            <v>812.57</v>
          </cell>
        </row>
        <row r="992">
          <cell r="A992">
            <v>34552</v>
          </cell>
          <cell r="B992">
            <v>811.91</v>
          </cell>
        </row>
        <row r="993">
          <cell r="A993">
            <v>34553</v>
          </cell>
          <cell r="B993">
            <v>811.91</v>
          </cell>
        </row>
        <row r="994">
          <cell r="A994">
            <v>34554</v>
          </cell>
          <cell r="B994">
            <v>811.91</v>
          </cell>
        </row>
        <row r="995">
          <cell r="A995">
            <v>34555</v>
          </cell>
          <cell r="B995">
            <v>812.39</v>
          </cell>
        </row>
        <row r="996">
          <cell r="A996">
            <v>34556</v>
          </cell>
          <cell r="B996">
            <v>813.64</v>
          </cell>
        </row>
        <row r="997">
          <cell r="A997">
            <v>34557</v>
          </cell>
          <cell r="B997">
            <v>815.4</v>
          </cell>
        </row>
        <row r="998">
          <cell r="A998">
            <v>34558</v>
          </cell>
          <cell r="B998">
            <v>815.84</v>
          </cell>
        </row>
        <row r="999">
          <cell r="A999">
            <v>34559</v>
          </cell>
          <cell r="B999">
            <v>814.94</v>
          </cell>
        </row>
        <row r="1000">
          <cell r="A1000">
            <v>34560</v>
          </cell>
          <cell r="B1000">
            <v>814.94</v>
          </cell>
        </row>
        <row r="1001">
          <cell r="A1001">
            <v>34561</v>
          </cell>
          <cell r="B1001">
            <v>814.94</v>
          </cell>
        </row>
        <row r="1002">
          <cell r="A1002">
            <v>34562</v>
          </cell>
          <cell r="B1002">
            <v>814.94</v>
          </cell>
        </row>
        <row r="1003">
          <cell r="A1003">
            <v>34563</v>
          </cell>
          <cell r="B1003">
            <v>814.4</v>
          </cell>
        </row>
        <row r="1004">
          <cell r="A1004">
            <v>34564</v>
          </cell>
          <cell r="B1004">
            <v>813.93</v>
          </cell>
        </row>
        <row r="1005">
          <cell r="A1005">
            <v>34565</v>
          </cell>
          <cell r="B1005">
            <v>813.88</v>
          </cell>
        </row>
        <row r="1006">
          <cell r="A1006">
            <v>34566</v>
          </cell>
          <cell r="B1006">
            <v>813.76</v>
          </cell>
        </row>
        <row r="1007">
          <cell r="A1007">
            <v>34567</v>
          </cell>
          <cell r="B1007">
            <v>813.76</v>
          </cell>
        </row>
        <row r="1008">
          <cell r="A1008">
            <v>34568</v>
          </cell>
          <cell r="B1008">
            <v>813.76</v>
          </cell>
        </row>
        <row r="1009">
          <cell r="A1009">
            <v>34569</v>
          </cell>
          <cell r="B1009">
            <v>815.2</v>
          </cell>
        </row>
        <row r="1010">
          <cell r="A1010">
            <v>34570</v>
          </cell>
          <cell r="B1010">
            <v>816.58</v>
          </cell>
        </row>
        <row r="1011">
          <cell r="A1011">
            <v>34571</v>
          </cell>
          <cell r="B1011">
            <v>816.77</v>
          </cell>
        </row>
        <row r="1012">
          <cell r="A1012">
            <v>34572</v>
          </cell>
          <cell r="B1012">
            <v>817.4</v>
          </cell>
        </row>
        <row r="1013">
          <cell r="A1013">
            <v>34573</v>
          </cell>
          <cell r="B1013">
            <v>816.29</v>
          </cell>
        </row>
        <row r="1014">
          <cell r="A1014">
            <v>34574</v>
          </cell>
          <cell r="B1014">
            <v>816.29</v>
          </cell>
        </row>
        <row r="1015">
          <cell r="A1015">
            <v>34575</v>
          </cell>
          <cell r="B1015">
            <v>816.29</v>
          </cell>
        </row>
        <row r="1016">
          <cell r="A1016">
            <v>34576</v>
          </cell>
          <cell r="B1016">
            <v>816.18</v>
          </cell>
        </row>
        <row r="1017">
          <cell r="A1017">
            <v>34577</v>
          </cell>
          <cell r="B1017">
            <v>816.3</v>
          </cell>
        </row>
        <row r="1018">
          <cell r="A1018">
            <v>34578</v>
          </cell>
          <cell r="B1018">
            <v>816.08</v>
          </cell>
        </row>
        <row r="1019">
          <cell r="A1019">
            <v>34579</v>
          </cell>
          <cell r="B1019">
            <v>817.64</v>
          </cell>
        </row>
        <row r="1020">
          <cell r="A1020">
            <v>34580</v>
          </cell>
          <cell r="B1020">
            <v>818.81</v>
          </cell>
        </row>
        <row r="1021">
          <cell r="A1021">
            <v>34581</v>
          </cell>
          <cell r="B1021">
            <v>818.81</v>
          </cell>
        </row>
        <row r="1022">
          <cell r="A1022">
            <v>34582</v>
          </cell>
          <cell r="B1022">
            <v>818.81</v>
          </cell>
        </row>
        <row r="1023">
          <cell r="A1023">
            <v>34583</v>
          </cell>
          <cell r="B1023">
            <v>817.8</v>
          </cell>
        </row>
        <row r="1024">
          <cell r="A1024">
            <v>34584</v>
          </cell>
          <cell r="B1024">
            <v>818.21</v>
          </cell>
        </row>
        <row r="1025">
          <cell r="A1025">
            <v>34585</v>
          </cell>
          <cell r="B1025">
            <v>819.24</v>
          </cell>
        </row>
        <row r="1026">
          <cell r="A1026">
            <v>34586</v>
          </cell>
          <cell r="B1026">
            <v>820.02</v>
          </cell>
        </row>
        <row r="1027">
          <cell r="A1027">
            <v>34587</v>
          </cell>
          <cell r="B1027">
            <v>820.26</v>
          </cell>
        </row>
        <row r="1028">
          <cell r="A1028">
            <v>34588</v>
          </cell>
          <cell r="B1028">
            <v>820.26</v>
          </cell>
        </row>
        <row r="1029">
          <cell r="A1029">
            <v>34589</v>
          </cell>
          <cell r="B1029">
            <v>820.26</v>
          </cell>
        </row>
        <row r="1030">
          <cell r="A1030">
            <v>34590</v>
          </cell>
          <cell r="B1030">
            <v>821.62</v>
          </cell>
        </row>
        <row r="1031">
          <cell r="A1031">
            <v>34591</v>
          </cell>
          <cell r="B1031">
            <v>824.34</v>
          </cell>
        </row>
        <row r="1032">
          <cell r="A1032">
            <v>34592</v>
          </cell>
          <cell r="B1032">
            <v>827.86</v>
          </cell>
        </row>
        <row r="1033">
          <cell r="A1033">
            <v>34593</v>
          </cell>
          <cell r="B1033">
            <v>833.1</v>
          </cell>
        </row>
        <row r="1034">
          <cell r="A1034">
            <v>34594</v>
          </cell>
          <cell r="B1034">
            <v>837.21</v>
          </cell>
        </row>
        <row r="1035">
          <cell r="A1035">
            <v>34595</v>
          </cell>
          <cell r="B1035">
            <v>837.21</v>
          </cell>
        </row>
        <row r="1036">
          <cell r="A1036">
            <v>34596</v>
          </cell>
          <cell r="B1036">
            <v>837.21</v>
          </cell>
        </row>
        <row r="1037">
          <cell r="A1037">
            <v>34597</v>
          </cell>
          <cell r="B1037">
            <v>838.63</v>
          </cell>
        </row>
        <row r="1038">
          <cell r="A1038">
            <v>34598</v>
          </cell>
          <cell r="B1038">
            <v>841.82</v>
          </cell>
        </row>
        <row r="1039">
          <cell r="A1039">
            <v>34599</v>
          </cell>
          <cell r="B1039">
            <v>842.7</v>
          </cell>
        </row>
        <row r="1040">
          <cell r="A1040">
            <v>34600</v>
          </cell>
          <cell r="B1040">
            <v>841.53</v>
          </cell>
        </row>
        <row r="1041">
          <cell r="A1041">
            <v>34601</v>
          </cell>
          <cell r="B1041">
            <v>839.46</v>
          </cell>
        </row>
        <row r="1042">
          <cell r="A1042">
            <v>34602</v>
          </cell>
          <cell r="B1042">
            <v>839.46</v>
          </cell>
        </row>
        <row r="1043">
          <cell r="A1043">
            <v>34603</v>
          </cell>
          <cell r="B1043">
            <v>839.46</v>
          </cell>
        </row>
        <row r="1044">
          <cell r="A1044">
            <v>34604</v>
          </cell>
          <cell r="B1044">
            <v>840.23</v>
          </cell>
        </row>
        <row r="1045">
          <cell r="A1045">
            <v>34605</v>
          </cell>
          <cell r="B1045">
            <v>841.51</v>
          </cell>
        </row>
        <row r="1046">
          <cell r="A1046">
            <v>34606</v>
          </cell>
          <cell r="B1046">
            <v>841.32</v>
          </cell>
        </row>
        <row r="1047">
          <cell r="A1047">
            <v>34607</v>
          </cell>
          <cell r="B1047">
            <v>842</v>
          </cell>
        </row>
        <row r="1048">
          <cell r="A1048">
            <v>34608</v>
          </cell>
          <cell r="B1048">
            <v>843</v>
          </cell>
        </row>
        <row r="1049">
          <cell r="A1049">
            <v>34609</v>
          </cell>
          <cell r="B1049">
            <v>843</v>
          </cell>
        </row>
        <row r="1050">
          <cell r="A1050">
            <v>34610</v>
          </cell>
          <cell r="B1050">
            <v>843</v>
          </cell>
        </row>
        <row r="1051">
          <cell r="A1051">
            <v>34611</v>
          </cell>
          <cell r="B1051">
            <v>843.65</v>
          </cell>
        </row>
        <row r="1052">
          <cell r="A1052">
            <v>34612</v>
          </cell>
          <cell r="B1052">
            <v>844.4</v>
          </cell>
        </row>
        <row r="1053">
          <cell r="A1053">
            <v>34613</v>
          </cell>
          <cell r="B1053">
            <v>842.54</v>
          </cell>
        </row>
        <row r="1054">
          <cell r="A1054">
            <v>34614</v>
          </cell>
          <cell r="B1054">
            <v>840.06</v>
          </cell>
        </row>
        <row r="1055">
          <cell r="A1055">
            <v>34615</v>
          </cell>
          <cell r="B1055">
            <v>836.8</v>
          </cell>
        </row>
        <row r="1056">
          <cell r="A1056">
            <v>34616</v>
          </cell>
          <cell r="B1056">
            <v>836.8</v>
          </cell>
        </row>
        <row r="1057">
          <cell r="A1057">
            <v>34617</v>
          </cell>
          <cell r="B1057">
            <v>836.8</v>
          </cell>
        </row>
        <row r="1058">
          <cell r="A1058">
            <v>34618</v>
          </cell>
          <cell r="B1058">
            <v>835.59</v>
          </cell>
        </row>
        <row r="1059">
          <cell r="A1059">
            <v>34619</v>
          </cell>
          <cell r="B1059">
            <v>835.38</v>
          </cell>
        </row>
        <row r="1060">
          <cell r="A1060">
            <v>34620</v>
          </cell>
          <cell r="B1060">
            <v>836.4</v>
          </cell>
        </row>
        <row r="1061">
          <cell r="A1061">
            <v>34621</v>
          </cell>
          <cell r="B1061">
            <v>836.01</v>
          </cell>
        </row>
        <row r="1062">
          <cell r="A1062">
            <v>34622</v>
          </cell>
          <cell r="B1062">
            <v>834.83</v>
          </cell>
        </row>
        <row r="1063">
          <cell r="A1063">
            <v>34623</v>
          </cell>
          <cell r="B1063">
            <v>834.83</v>
          </cell>
        </row>
        <row r="1064">
          <cell r="A1064">
            <v>34624</v>
          </cell>
          <cell r="B1064">
            <v>834.83</v>
          </cell>
        </row>
        <row r="1065">
          <cell r="A1065">
            <v>34625</v>
          </cell>
          <cell r="B1065">
            <v>834.83</v>
          </cell>
        </row>
        <row r="1066">
          <cell r="A1066">
            <v>34626</v>
          </cell>
          <cell r="B1066">
            <v>835.33</v>
          </cell>
        </row>
        <row r="1067">
          <cell r="A1067">
            <v>34627</v>
          </cell>
          <cell r="B1067">
            <v>836.72</v>
          </cell>
        </row>
        <row r="1068">
          <cell r="A1068">
            <v>34628</v>
          </cell>
          <cell r="B1068">
            <v>838.32</v>
          </cell>
        </row>
        <row r="1069">
          <cell r="A1069">
            <v>34629</v>
          </cell>
          <cell r="B1069">
            <v>841.41</v>
          </cell>
        </row>
        <row r="1070">
          <cell r="A1070">
            <v>34630</v>
          </cell>
          <cell r="B1070">
            <v>841.41</v>
          </cell>
        </row>
        <row r="1071">
          <cell r="A1071">
            <v>34631</v>
          </cell>
          <cell r="B1071">
            <v>841.41</v>
          </cell>
        </row>
        <row r="1072">
          <cell r="A1072">
            <v>34632</v>
          </cell>
          <cell r="B1072">
            <v>842.6</v>
          </cell>
        </row>
        <row r="1073">
          <cell r="A1073">
            <v>34633</v>
          </cell>
          <cell r="B1073">
            <v>843.48</v>
          </cell>
        </row>
        <row r="1074">
          <cell r="A1074">
            <v>34634</v>
          </cell>
          <cell r="B1074">
            <v>841.32</v>
          </cell>
        </row>
        <row r="1075">
          <cell r="A1075">
            <v>34635</v>
          </cell>
          <cell r="B1075">
            <v>840.05</v>
          </cell>
        </row>
        <row r="1076">
          <cell r="A1076">
            <v>34636</v>
          </cell>
          <cell r="B1076">
            <v>838.55</v>
          </cell>
        </row>
        <row r="1077">
          <cell r="A1077">
            <v>34637</v>
          </cell>
          <cell r="B1077">
            <v>838.55</v>
          </cell>
        </row>
        <row r="1078">
          <cell r="A1078">
            <v>34638</v>
          </cell>
          <cell r="B1078">
            <v>838.55</v>
          </cell>
        </row>
        <row r="1079">
          <cell r="A1079">
            <v>34639</v>
          </cell>
          <cell r="B1079">
            <v>837.62</v>
          </cell>
        </row>
        <row r="1080">
          <cell r="A1080">
            <v>34640</v>
          </cell>
          <cell r="B1080">
            <v>837.79</v>
          </cell>
        </row>
        <row r="1081">
          <cell r="A1081">
            <v>34641</v>
          </cell>
          <cell r="B1081">
            <v>836.18</v>
          </cell>
        </row>
        <row r="1082">
          <cell r="A1082">
            <v>34642</v>
          </cell>
          <cell r="B1082">
            <v>833.19</v>
          </cell>
        </row>
        <row r="1083">
          <cell r="A1083">
            <v>34643</v>
          </cell>
          <cell r="B1083">
            <v>831.25</v>
          </cell>
        </row>
        <row r="1084">
          <cell r="A1084">
            <v>34644</v>
          </cell>
          <cell r="B1084">
            <v>831.25</v>
          </cell>
        </row>
        <row r="1085">
          <cell r="A1085">
            <v>34645</v>
          </cell>
          <cell r="B1085">
            <v>831.25</v>
          </cell>
        </row>
        <row r="1086">
          <cell r="A1086">
            <v>34646</v>
          </cell>
          <cell r="B1086">
            <v>831.25</v>
          </cell>
        </row>
        <row r="1087">
          <cell r="A1087">
            <v>34647</v>
          </cell>
          <cell r="B1087">
            <v>829.09</v>
          </cell>
        </row>
        <row r="1088">
          <cell r="A1088">
            <v>34648</v>
          </cell>
          <cell r="B1088">
            <v>826.84</v>
          </cell>
        </row>
        <row r="1089">
          <cell r="A1089">
            <v>34649</v>
          </cell>
          <cell r="B1089">
            <v>825.17</v>
          </cell>
        </row>
        <row r="1090">
          <cell r="A1090">
            <v>34650</v>
          </cell>
          <cell r="B1090">
            <v>825.87</v>
          </cell>
        </row>
        <row r="1091">
          <cell r="A1091">
            <v>34651</v>
          </cell>
          <cell r="B1091">
            <v>825.87</v>
          </cell>
        </row>
        <row r="1092">
          <cell r="A1092">
            <v>34652</v>
          </cell>
          <cell r="B1092">
            <v>825.87</v>
          </cell>
        </row>
        <row r="1093">
          <cell r="A1093">
            <v>34653</v>
          </cell>
          <cell r="B1093">
            <v>825.87</v>
          </cell>
        </row>
        <row r="1094">
          <cell r="A1094">
            <v>34654</v>
          </cell>
          <cell r="B1094">
            <v>826.45</v>
          </cell>
        </row>
        <row r="1095">
          <cell r="A1095">
            <v>34655</v>
          </cell>
          <cell r="B1095">
            <v>828.74</v>
          </cell>
        </row>
        <row r="1096">
          <cell r="A1096">
            <v>34656</v>
          </cell>
          <cell r="B1096">
            <v>830.49</v>
          </cell>
        </row>
        <row r="1097">
          <cell r="A1097">
            <v>34657</v>
          </cell>
          <cell r="B1097">
            <v>828.46</v>
          </cell>
        </row>
        <row r="1098">
          <cell r="A1098">
            <v>34658</v>
          </cell>
          <cell r="B1098">
            <v>828.46</v>
          </cell>
        </row>
        <row r="1099">
          <cell r="A1099">
            <v>34659</v>
          </cell>
          <cell r="B1099">
            <v>828.46</v>
          </cell>
        </row>
        <row r="1100">
          <cell r="A1100">
            <v>34660</v>
          </cell>
          <cell r="B1100">
            <v>829.08</v>
          </cell>
        </row>
        <row r="1101">
          <cell r="A1101">
            <v>34661</v>
          </cell>
          <cell r="B1101">
            <v>830.74</v>
          </cell>
        </row>
        <row r="1102">
          <cell r="A1102">
            <v>34662</v>
          </cell>
          <cell r="B1102">
            <v>828.67</v>
          </cell>
        </row>
        <row r="1103">
          <cell r="A1103">
            <v>34663</v>
          </cell>
          <cell r="B1103">
            <v>828.76</v>
          </cell>
        </row>
        <row r="1104">
          <cell r="A1104">
            <v>34664</v>
          </cell>
          <cell r="B1104">
            <v>828.42</v>
          </cell>
        </row>
        <row r="1105">
          <cell r="A1105">
            <v>34665</v>
          </cell>
          <cell r="B1105">
            <v>828.42</v>
          </cell>
        </row>
        <row r="1106">
          <cell r="A1106">
            <v>34666</v>
          </cell>
          <cell r="B1106">
            <v>828.42</v>
          </cell>
        </row>
        <row r="1107">
          <cell r="A1107">
            <v>34667</v>
          </cell>
          <cell r="B1107">
            <v>828.66</v>
          </cell>
        </row>
        <row r="1108">
          <cell r="A1108">
            <v>34668</v>
          </cell>
          <cell r="B1108">
            <v>829.03</v>
          </cell>
        </row>
        <row r="1109">
          <cell r="A1109">
            <v>34669</v>
          </cell>
          <cell r="B1109">
            <v>829.29</v>
          </cell>
        </row>
        <row r="1110">
          <cell r="A1110">
            <v>34670</v>
          </cell>
          <cell r="B1110">
            <v>829.56</v>
          </cell>
        </row>
        <row r="1111">
          <cell r="A1111">
            <v>34671</v>
          </cell>
          <cell r="B1111">
            <v>830</v>
          </cell>
        </row>
        <row r="1112">
          <cell r="A1112">
            <v>34672</v>
          </cell>
          <cell r="B1112">
            <v>830</v>
          </cell>
        </row>
        <row r="1113">
          <cell r="A1113">
            <v>34673</v>
          </cell>
          <cell r="B1113">
            <v>830</v>
          </cell>
        </row>
        <row r="1114">
          <cell r="A1114">
            <v>34674</v>
          </cell>
          <cell r="B1114">
            <v>830.37</v>
          </cell>
        </row>
        <row r="1115">
          <cell r="A1115">
            <v>34675</v>
          </cell>
          <cell r="B1115">
            <v>830.85</v>
          </cell>
        </row>
        <row r="1116">
          <cell r="A1116">
            <v>34676</v>
          </cell>
          <cell r="B1116">
            <v>831.1</v>
          </cell>
        </row>
        <row r="1117">
          <cell r="A1117">
            <v>34677</v>
          </cell>
          <cell r="B1117">
            <v>831.1</v>
          </cell>
        </row>
        <row r="1118">
          <cell r="A1118">
            <v>34678</v>
          </cell>
          <cell r="B1118">
            <v>831.49</v>
          </cell>
        </row>
        <row r="1119">
          <cell r="A1119">
            <v>34679</v>
          </cell>
          <cell r="B1119">
            <v>831.49</v>
          </cell>
        </row>
        <row r="1120">
          <cell r="A1120">
            <v>34680</v>
          </cell>
          <cell r="B1120">
            <v>831.49</v>
          </cell>
        </row>
        <row r="1121">
          <cell r="A1121">
            <v>34681</v>
          </cell>
          <cell r="B1121">
            <v>831.91</v>
          </cell>
        </row>
        <row r="1122">
          <cell r="A1122">
            <v>34682</v>
          </cell>
          <cell r="B1122">
            <v>824.68</v>
          </cell>
        </row>
        <row r="1123">
          <cell r="A1123">
            <v>34683</v>
          </cell>
          <cell r="B1123">
            <v>825</v>
          </cell>
        </row>
        <row r="1124">
          <cell r="A1124">
            <v>34684</v>
          </cell>
          <cell r="B1124">
            <v>827.6</v>
          </cell>
        </row>
        <row r="1125">
          <cell r="A1125">
            <v>34685</v>
          </cell>
          <cell r="B1125">
            <v>829.72</v>
          </cell>
        </row>
        <row r="1126">
          <cell r="A1126">
            <v>34686</v>
          </cell>
          <cell r="B1126">
            <v>829.72</v>
          </cell>
        </row>
        <row r="1127">
          <cell r="A1127">
            <v>34687</v>
          </cell>
          <cell r="B1127">
            <v>829.72</v>
          </cell>
        </row>
        <row r="1128">
          <cell r="A1128">
            <v>34688</v>
          </cell>
          <cell r="B1128">
            <v>831.06</v>
          </cell>
        </row>
        <row r="1129">
          <cell r="A1129">
            <v>34689</v>
          </cell>
          <cell r="B1129">
            <v>830.16</v>
          </cell>
        </row>
        <row r="1130">
          <cell r="A1130">
            <v>34690</v>
          </cell>
          <cell r="B1130">
            <v>827.95</v>
          </cell>
        </row>
        <row r="1131">
          <cell r="A1131">
            <v>34691</v>
          </cell>
          <cell r="B1131">
            <v>827.7</v>
          </cell>
        </row>
        <row r="1132">
          <cell r="A1132">
            <v>34692</v>
          </cell>
          <cell r="B1132">
            <v>826.47</v>
          </cell>
        </row>
        <row r="1133">
          <cell r="A1133">
            <v>34693</v>
          </cell>
          <cell r="B1133">
            <v>826.47</v>
          </cell>
        </row>
        <row r="1134">
          <cell r="A1134">
            <v>34694</v>
          </cell>
          <cell r="B1134">
            <v>826.47</v>
          </cell>
        </row>
        <row r="1135">
          <cell r="A1135">
            <v>34695</v>
          </cell>
          <cell r="B1135">
            <v>827.33</v>
          </cell>
        </row>
        <row r="1136">
          <cell r="A1136">
            <v>34696</v>
          </cell>
          <cell r="B1136">
            <v>829.95</v>
          </cell>
        </row>
        <row r="1137">
          <cell r="A1137">
            <v>34697</v>
          </cell>
          <cell r="B1137">
            <v>831.6</v>
          </cell>
        </row>
        <row r="1138">
          <cell r="A1138">
            <v>34698</v>
          </cell>
          <cell r="B1138">
            <v>831.27</v>
          </cell>
        </row>
        <row r="1139">
          <cell r="A1139">
            <v>34699</v>
          </cell>
          <cell r="B1139">
            <v>831.27</v>
          </cell>
        </row>
        <row r="1140">
          <cell r="A1140">
            <v>34700</v>
          </cell>
          <cell r="B1140">
            <v>831.27</v>
          </cell>
        </row>
        <row r="1141">
          <cell r="A1141">
            <v>34701</v>
          </cell>
          <cell r="B1141">
            <v>831.27</v>
          </cell>
        </row>
        <row r="1142">
          <cell r="A1142">
            <v>34702</v>
          </cell>
          <cell r="B1142">
            <v>833.18</v>
          </cell>
        </row>
        <row r="1143">
          <cell r="A1143">
            <v>34703</v>
          </cell>
          <cell r="B1143">
            <v>835.38</v>
          </cell>
        </row>
        <row r="1144">
          <cell r="A1144">
            <v>34704</v>
          </cell>
          <cell r="B1144">
            <v>838.33</v>
          </cell>
        </row>
        <row r="1145">
          <cell r="A1145">
            <v>34705</v>
          </cell>
          <cell r="B1145">
            <v>838.87</v>
          </cell>
        </row>
        <row r="1146">
          <cell r="A1146">
            <v>34706</v>
          </cell>
          <cell r="B1146">
            <v>837.07</v>
          </cell>
        </row>
        <row r="1147">
          <cell r="A1147">
            <v>34707</v>
          </cell>
          <cell r="B1147">
            <v>837.07</v>
          </cell>
        </row>
        <row r="1148">
          <cell r="A1148">
            <v>34708</v>
          </cell>
          <cell r="B1148">
            <v>837.07</v>
          </cell>
        </row>
        <row r="1149">
          <cell r="A1149">
            <v>34709</v>
          </cell>
          <cell r="B1149">
            <v>837.07</v>
          </cell>
        </row>
        <row r="1150">
          <cell r="A1150">
            <v>34710</v>
          </cell>
          <cell r="B1150">
            <v>840.36</v>
          </cell>
        </row>
        <row r="1151">
          <cell r="A1151">
            <v>34711</v>
          </cell>
          <cell r="B1151">
            <v>843.69</v>
          </cell>
        </row>
        <row r="1152">
          <cell r="A1152">
            <v>34712</v>
          </cell>
          <cell r="B1152">
            <v>841.52</v>
          </cell>
        </row>
        <row r="1153">
          <cell r="A1153">
            <v>34713</v>
          </cell>
          <cell r="B1153">
            <v>843.7</v>
          </cell>
        </row>
        <row r="1154">
          <cell r="A1154">
            <v>34714</v>
          </cell>
          <cell r="B1154">
            <v>843.7</v>
          </cell>
        </row>
        <row r="1155">
          <cell r="A1155">
            <v>34715</v>
          </cell>
          <cell r="B1155">
            <v>843.7</v>
          </cell>
        </row>
        <row r="1156">
          <cell r="A1156">
            <v>34716</v>
          </cell>
          <cell r="B1156">
            <v>846.61</v>
          </cell>
        </row>
        <row r="1157">
          <cell r="A1157">
            <v>34717</v>
          </cell>
          <cell r="B1157">
            <v>847.61</v>
          </cell>
        </row>
        <row r="1158">
          <cell r="A1158">
            <v>34718</v>
          </cell>
          <cell r="B1158">
            <v>850.26</v>
          </cell>
        </row>
        <row r="1159">
          <cell r="A1159">
            <v>34719</v>
          </cell>
          <cell r="B1159">
            <v>852.68</v>
          </cell>
        </row>
        <row r="1160">
          <cell r="A1160">
            <v>34720</v>
          </cell>
          <cell r="B1160">
            <v>855.54</v>
          </cell>
        </row>
        <row r="1161">
          <cell r="A1161">
            <v>34721</v>
          </cell>
          <cell r="B1161">
            <v>855.54</v>
          </cell>
        </row>
        <row r="1162">
          <cell r="A1162">
            <v>34722</v>
          </cell>
          <cell r="B1162">
            <v>855.54</v>
          </cell>
        </row>
        <row r="1163">
          <cell r="A1163">
            <v>34723</v>
          </cell>
          <cell r="B1163">
            <v>855.49</v>
          </cell>
        </row>
        <row r="1164">
          <cell r="A1164">
            <v>34724</v>
          </cell>
          <cell r="B1164">
            <v>856.65</v>
          </cell>
        </row>
        <row r="1165">
          <cell r="A1165">
            <v>34725</v>
          </cell>
          <cell r="B1165">
            <v>857.56</v>
          </cell>
        </row>
        <row r="1166">
          <cell r="A1166">
            <v>34726</v>
          </cell>
          <cell r="B1166">
            <v>859.3</v>
          </cell>
        </row>
        <row r="1167">
          <cell r="A1167">
            <v>34727</v>
          </cell>
          <cell r="B1167">
            <v>857.83</v>
          </cell>
        </row>
        <row r="1168">
          <cell r="A1168">
            <v>34728</v>
          </cell>
          <cell r="B1168">
            <v>857.83</v>
          </cell>
        </row>
        <row r="1169">
          <cell r="A1169">
            <v>34729</v>
          </cell>
          <cell r="B1169">
            <v>857.83</v>
          </cell>
        </row>
        <row r="1170">
          <cell r="A1170">
            <v>34730</v>
          </cell>
          <cell r="B1170">
            <v>856.41</v>
          </cell>
        </row>
        <row r="1171">
          <cell r="A1171">
            <v>34731</v>
          </cell>
          <cell r="B1171">
            <v>857.16</v>
          </cell>
        </row>
        <row r="1172">
          <cell r="A1172">
            <v>34732</v>
          </cell>
          <cell r="B1172">
            <v>855.76</v>
          </cell>
        </row>
        <row r="1173">
          <cell r="A1173">
            <v>34733</v>
          </cell>
          <cell r="B1173">
            <v>852.22</v>
          </cell>
        </row>
        <row r="1174">
          <cell r="A1174">
            <v>34734</v>
          </cell>
          <cell r="B1174">
            <v>848.82</v>
          </cell>
        </row>
        <row r="1175">
          <cell r="A1175">
            <v>34735</v>
          </cell>
          <cell r="B1175">
            <v>848.82</v>
          </cell>
        </row>
        <row r="1176">
          <cell r="A1176">
            <v>34736</v>
          </cell>
          <cell r="B1176">
            <v>848.82</v>
          </cell>
        </row>
        <row r="1177">
          <cell r="A1177">
            <v>34737</v>
          </cell>
          <cell r="B1177">
            <v>848.27</v>
          </cell>
        </row>
        <row r="1178">
          <cell r="A1178">
            <v>34738</v>
          </cell>
          <cell r="B1178">
            <v>848.43</v>
          </cell>
        </row>
        <row r="1179">
          <cell r="A1179">
            <v>34739</v>
          </cell>
          <cell r="B1179">
            <v>847.04</v>
          </cell>
        </row>
        <row r="1180">
          <cell r="A1180">
            <v>34740</v>
          </cell>
          <cell r="B1180">
            <v>845.73</v>
          </cell>
        </row>
        <row r="1181">
          <cell r="A1181">
            <v>34741</v>
          </cell>
          <cell r="B1181">
            <v>845.37</v>
          </cell>
        </row>
        <row r="1182">
          <cell r="A1182">
            <v>34742</v>
          </cell>
          <cell r="B1182">
            <v>845.37</v>
          </cell>
        </row>
        <row r="1183">
          <cell r="A1183">
            <v>34743</v>
          </cell>
          <cell r="B1183">
            <v>845.37</v>
          </cell>
        </row>
        <row r="1184">
          <cell r="A1184">
            <v>34744</v>
          </cell>
          <cell r="B1184">
            <v>846.2</v>
          </cell>
        </row>
        <row r="1185">
          <cell r="A1185">
            <v>34745</v>
          </cell>
          <cell r="B1185">
            <v>848.15</v>
          </cell>
        </row>
        <row r="1186">
          <cell r="A1186">
            <v>34746</v>
          </cell>
          <cell r="B1186">
            <v>848.52</v>
          </cell>
        </row>
        <row r="1187">
          <cell r="A1187">
            <v>34747</v>
          </cell>
          <cell r="B1187">
            <v>848.9</v>
          </cell>
        </row>
        <row r="1188">
          <cell r="A1188">
            <v>34748</v>
          </cell>
          <cell r="B1188">
            <v>849.41</v>
          </cell>
        </row>
        <row r="1189">
          <cell r="A1189">
            <v>34749</v>
          </cell>
          <cell r="B1189">
            <v>849.41</v>
          </cell>
        </row>
        <row r="1190">
          <cell r="A1190">
            <v>34750</v>
          </cell>
          <cell r="B1190">
            <v>849.41</v>
          </cell>
        </row>
        <row r="1191">
          <cell r="A1191">
            <v>34751</v>
          </cell>
          <cell r="B1191">
            <v>851.88</v>
          </cell>
        </row>
        <row r="1192">
          <cell r="A1192">
            <v>34752</v>
          </cell>
          <cell r="B1192">
            <v>853.63</v>
          </cell>
        </row>
        <row r="1193">
          <cell r="A1193">
            <v>34753</v>
          </cell>
          <cell r="B1193">
            <v>855.32</v>
          </cell>
        </row>
        <row r="1194">
          <cell r="A1194">
            <v>34754</v>
          </cell>
          <cell r="B1194">
            <v>855.48</v>
          </cell>
        </row>
        <row r="1195">
          <cell r="A1195">
            <v>34755</v>
          </cell>
          <cell r="B1195">
            <v>854.71</v>
          </cell>
        </row>
        <row r="1196">
          <cell r="A1196">
            <v>34756</v>
          </cell>
          <cell r="B1196">
            <v>854.71</v>
          </cell>
        </row>
        <row r="1197">
          <cell r="A1197">
            <v>34757</v>
          </cell>
          <cell r="B1197">
            <v>854.71</v>
          </cell>
        </row>
        <row r="1198">
          <cell r="A1198">
            <v>34758</v>
          </cell>
          <cell r="B1198">
            <v>856.99</v>
          </cell>
        </row>
        <row r="1199">
          <cell r="A1199">
            <v>34759</v>
          </cell>
          <cell r="B1199">
            <v>857.85</v>
          </cell>
        </row>
        <row r="1200">
          <cell r="A1200">
            <v>34760</v>
          </cell>
          <cell r="B1200">
            <v>858.87</v>
          </cell>
        </row>
        <row r="1201">
          <cell r="A1201">
            <v>34761</v>
          </cell>
          <cell r="B1201">
            <v>861.33</v>
          </cell>
        </row>
        <row r="1202">
          <cell r="A1202">
            <v>34762</v>
          </cell>
          <cell r="B1202">
            <v>859.65</v>
          </cell>
        </row>
        <row r="1203">
          <cell r="A1203">
            <v>34763</v>
          </cell>
          <cell r="B1203">
            <v>859.65</v>
          </cell>
        </row>
        <row r="1204">
          <cell r="A1204">
            <v>34764</v>
          </cell>
          <cell r="B1204">
            <v>859.65</v>
          </cell>
        </row>
        <row r="1205">
          <cell r="A1205">
            <v>34765</v>
          </cell>
          <cell r="B1205">
            <v>858.95</v>
          </cell>
        </row>
        <row r="1206">
          <cell r="A1206">
            <v>34766</v>
          </cell>
          <cell r="B1206">
            <v>861.13</v>
          </cell>
        </row>
        <row r="1207">
          <cell r="A1207">
            <v>34767</v>
          </cell>
          <cell r="B1207">
            <v>862.41</v>
          </cell>
        </row>
        <row r="1208">
          <cell r="A1208">
            <v>34768</v>
          </cell>
          <cell r="B1208">
            <v>863.06</v>
          </cell>
        </row>
        <row r="1209">
          <cell r="A1209">
            <v>34769</v>
          </cell>
          <cell r="B1209">
            <v>865.36</v>
          </cell>
        </row>
        <row r="1210">
          <cell r="A1210">
            <v>34770</v>
          </cell>
          <cell r="B1210">
            <v>865.36</v>
          </cell>
        </row>
        <row r="1211">
          <cell r="A1211">
            <v>34771</v>
          </cell>
          <cell r="B1211">
            <v>865.36</v>
          </cell>
        </row>
        <row r="1212">
          <cell r="A1212">
            <v>34772</v>
          </cell>
          <cell r="B1212">
            <v>865.92</v>
          </cell>
        </row>
        <row r="1213">
          <cell r="A1213">
            <v>34773</v>
          </cell>
          <cell r="B1213">
            <v>866.96</v>
          </cell>
        </row>
        <row r="1214">
          <cell r="A1214">
            <v>34774</v>
          </cell>
          <cell r="B1214">
            <v>866.4</v>
          </cell>
        </row>
        <row r="1215">
          <cell r="A1215">
            <v>34775</v>
          </cell>
          <cell r="B1215">
            <v>865.63</v>
          </cell>
        </row>
        <row r="1216">
          <cell r="A1216">
            <v>34776</v>
          </cell>
          <cell r="B1216">
            <v>863.77</v>
          </cell>
        </row>
        <row r="1217">
          <cell r="A1217">
            <v>34777</v>
          </cell>
          <cell r="B1217">
            <v>863.77</v>
          </cell>
        </row>
        <row r="1218">
          <cell r="A1218">
            <v>34778</v>
          </cell>
          <cell r="B1218">
            <v>863.77</v>
          </cell>
        </row>
        <row r="1219">
          <cell r="A1219">
            <v>34779</v>
          </cell>
          <cell r="B1219">
            <v>863.77</v>
          </cell>
        </row>
        <row r="1220">
          <cell r="A1220">
            <v>34780</v>
          </cell>
          <cell r="B1220">
            <v>865.89</v>
          </cell>
        </row>
        <row r="1221">
          <cell r="A1221">
            <v>34781</v>
          </cell>
          <cell r="B1221">
            <v>867.81</v>
          </cell>
        </row>
        <row r="1222">
          <cell r="A1222">
            <v>34782</v>
          </cell>
          <cell r="B1222">
            <v>868.95</v>
          </cell>
        </row>
        <row r="1223">
          <cell r="A1223">
            <v>34783</v>
          </cell>
          <cell r="B1223">
            <v>869.22</v>
          </cell>
        </row>
        <row r="1224">
          <cell r="A1224">
            <v>34784</v>
          </cell>
          <cell r="B1224">
            <v>869.22</v>
          </cell>
        </row>
        <row r="1225">
          <cell r="A1225">
            <v>34785</v>
          </cell>
          <cell r="B1225">
            <v>869.22</v>
          </cell>
        </row>
        <row r="1226">
          <cell r="A1226">
            <v>34786</v>
          </cell>
          <cell r="B1226">
            <v>870.14</v>
          </cell>
        </row>
        <row r="1227">
          <cell r="A1227">
            <v>34787</v>
          </cell>
          <cell r="B1227">
            <v>872.57</v>
          </cell>
        </row>
        <row r="1228">
          <cell r="A1228">
            <v>34788</v>
          </cell>
          <cell r="B1228">
            <v>876.21</v>
          </cell>
        </row>
        <row r="1229">
          <cell r="A1229">
            <v>34789</v>
          </cell>
          <cell r="B1229">
            <v>880.23</v>
          </cell>
        </row>
        <row r="1230">
          <cell r="A1230">
            <v>34790</v>
          </cell>
          <cell r="B1230">
            <v>878.18</v>
          </cell>
        </row>
        <row r="1231">
          <cell r="A1231">
            <v>34791</v>
          </cell>
          <cell r="B1231">
            <v>878.18</v>
          </cell>
        </row>
        <row r="1232">
          <cell r="A1232">
            <v>34792</v>
          </cell>
          <cell r="B1232">
            <v>878.18</v>
          </cell>
        </row>
        <row r="1233">
          <cell r="A1233">
            <v>34793</v>
          </cell>
          <cell r="B1233">
            <v>876</v>
          </cell>
        </row>
        <row r="1234">
          <cell r="A1234">
            <v>34794</v>
          </cell>
          <cell r="B1234">
            <v>874.3</v>
          </cell>
        </row>
        <row r="1235">
          <cell r="A1235">
            <v>34795</v>
          </cell>
          <cell r="B1235">
            <v>871.6</v>
          </cell>
        </row>
        <row r="1236">
          <cell r="A1236">
            <v>34796</v>
          </cell>
          <cell r="B1236">
            <v>868.96</v>
          </cell>
        </row>
        <row r="1237">
          <cell r="A1237">
            <v>34797</v>
          </cell>
          <cell r="B1237">
            <v>869.15</v>
          </cell>
        </row>
        <row r="1238">
          <cell r="A1238">
            <v>34798</v>
          </cell>
          <cell r="B1238">
            <v>869.15</v>
          </cell>
        </row>
        <row r="1239">
          <cell r="A1239">
            <v>34799</v>
          </cell>
          <cell r="B1239">
            <v>869.15</v>
          </cell>
        </row>
        <row r="1240">
          <cell r="A1240">
            <v>34800</v>
          </cell>
          <cell r="B1240">
            <v>866.78</v>
          </cell>
        </row>
        <row r="1241">
          <cell r="A1241">
            <v>34801</v>
          </cell>
          <cell r="B1241">
            <v>868.8</v>
          </cell>
        </row>
        <row r="1242">
          <cell r="A1242">
            <v>34802</v>
          </cell>
          <cell r="B1242">
            <v>866.25</v>
          </cell>
        </row>
        <row r="1243">
          <cell r="A1243">
            <v>34803</v>
          </cell>
          <cell r="B1243">
            <v>866.25</v>
          </cell>
        </row>
        <row r="1244">
          <cell r="A1244">
            <v>34804</v>
          </cell>
          <cell r="B1244">
            <v>866.25</v>
          </cell>
        </row>
        <row r="1245">
          <cell r="A1245">
            <v>34805</v>
          </cell>
          <cell r="B1245">
            <v>866.25</v>
          </cell>
        </row>
        <row r="1246">
          <cell r="A1246">
            <v>34806</v>
          </cell>
          <cell r="B1246">
            <v>866.25</v>
          </cell>
        </row>
        <row r="1247">
          <cell r="A1247">
            <v>34807</v>
          </cell>
          <cell r="B1247">
            <v>871.87</v>
          </cell>
        </row>
        <row r="1248">
          <cell r="A1248">
            <v>34808</v>
          </cell>
          <cell r="B1248">
            <v>874.37</v>
          </cell>
        </row>
        <row r="1249">
          <cell r="A1249">
            <v>34809</v>
          </cell>
          <cell r="B1249">
            <v>874.35</v>
          </cell>
        </row>
        <row r="1250">
          <cell r="A1250">
            <v>34810</v>
          </cell>
          <cell r="B1250">
            <v>877.38</v>
          </cell>
        </row>
        <row r="1251">
          <cell r="A1251">
            <v>34811</v>
          </cell>
          <cell r="B1251">
            <v>876.55</v>
          </cell>
        </row>
        <row r="1252">
          <cell r="A1252">
            <v>34812</v>
          </cell>
          <cell r="B1252">
            <v>876.55</v>
          </cell>
        </row>
        <row r="1253">
          <cell r="A1253">
            <v>34813</v>
          </cell>
          <cell r="B1253">
            <v>876.55</v>
          </cell>
        </row>
        <row r="1254">
          <cell r="A1254">
            <v>34814</v>
          </cell>
          <cell r="B1254">
            <v>878.2</v>
          </cell>
        </row>
        <row r="1255">
          <cell r="A1255">
            <v>34815</v>
          </cell>
          <cell r="B1255">
            <v>876.32</v>
          </cell>
        </row>
        <row r="1256">
          <cell r="A1256">
            <v>34816</v>
          </cell>
          <cell r="B1256">
            <v>875.78</v>
          </cell>
        </row>
        <row r="1257">
          <cell r="A1257">
            <v>34817</v>
          </cell>
          <cell r="B1257">
            <v>876.21</v>
          </cell>
        </row>
        <row r="1258">
          <cell r="A1258">
            <v>34818</v>
          </cell>
          <cell r="B1258">
            <v>877.9</v>
          </cell>
        </row>
        <row r="1259">
          <cell r="A1259">
            <v>34819</v>
          </cell>
          <cell r="B1259">
            <v>877.9</v>
          </cell>
        </row>
        <row r="1260">
          <cell r="A1260">
            <v>34820</v>
          </cell>
          <cell r="B1260">
            <v>877.9</v>
          </cell>
        </row>
        <row r="1261">
          <cell r="A1261">
            <v>34821</v>
          </cell>
          <cell r="B1261">
            <v>877.9</v>
          </cell>
        </row>
        <row r="1262">
          <cell r="A1262">
            <v>34822</v>
          </cell>
          <cell r="B1262">
            <v>880.63</v>
          </cell>
        </row>
        <row r="1263">
          <cell r="A1263">
            <v>34823</v>
          </cell>
          <cell r="B1263">
            <v>882.97</v>
          </cell>
        </row>
        <row r="1264">
          <cell r="A1264">
            <v>34824</v>
          </cell>
          <cell r="B1264">
            <v>882.24</v>
          </cell>
        </row>
        <row r="1265">
          <cell r="A1265">
            <v>34825</v>
          </cell>
          <cell r="B1265">
            <v>881.07</v>
          </cell>
        </row>
        <row r="1266">
          <cell r="A1266">
            <v>34826</v>
          </cell>
          <cell r="B1266">
            <v>881.07</v>
          </cell>
        </row>
        <row r="1267">
          <cell r="A1267">
            <v>34827</v>
          </cell>
          <cell r="B1267">
            <v>881.07</v>
          </cell>
        </row>
        <row r="1268">
          <cell r="A1268">
            <v>34828</v>
          </cell>
          <cell r="B1268">
            <v>881.33</v>
          </cell>
        </row>
        <row r="1269">
          <cell r="A1269">
            <v>34829</v>
          </cell>
          <cell r="B1269">
            <v>878.87</v>
          </cell>
        </row>
        <row r="1270">
          <cell r="A1270">
            <v>34830</v>
          </cell>
          <cell r="B1270">
            <v>880.25</v>
          </cell>
        </row>
        <row r="1271">
          <cell r="A1271">
            <v>34831</v>
          </cell>
          <cell r="B1271">
            <v>881.07</v>
          </cell>
        </row>
        <row r="1272">
          <cell r="A1272">
            <v>34832</v>
          </cell>
          <cell r="B1272">
            <v>879.35</v>
          </cell>
        </row>
        <row r="1273">
          <cell r="A1273">
            <v>34833</v>
          </cell>
          <cell r="B1273">
            <v>879.35</v>
          </cell>
        </row>
        <row r="1274">
          <cell r="A1274">
            <v>34834</v>
          </cell>
          <cell r="B1274">
            <v>879.35</v>
          </cell>
        </row>
        <row r="1275">
          <cell r="A1275">
            <v>34835</v>
          </cell>
          <cell r="B1275">
            <v>877.45</v>
          </cell>
        </row>
        <row r="1276">
          <cell r="A1276">
            <v>34836</v>
          </cell>
          <cell r="B1276">
            <v>875.17</v>
          </cell>
        </row>
        <row r="1277">
          <cell r="A1277">
            <v>34837</v>
          </cell>
          <cell r="B1277">
            <v>874.74</v>
          </cell>
        </row>
        <row r="1278">
          <cell r="A1278">
            <v>34838</v>
          </cell>
          <cell r="B1278">
            <v>875.75</v>
          </cell>
        </row>
        <row r="1279">
          <cell r="A1279">
            <v>34839</v>
          </cell>
          <cell r="B1279">
            <v>873.52</v>
          </cell>
        </row>
        <row r="1280">
          <cell r="A1280">
            <v>34840</v>
          </cell>
          <cell r="B1280">
            <v>873.52</v>
          </cell>
        </row>
        <row r="1281">
          <cell r="A1281">
            <v>34841</v>
          </cell>
          <cell r="B1281">
            <v>873.52</v>
          </cell>
        </row>
        <row r="1282">
          <cell r="A1282">
            <v>34842</v>
          </cell>
          <cell r="B1282">
            <v>871.11</v>
          </cell>
        </row>
        <row r="1283">
          <cell r="A1283">
            <v>34843</v>
          </cell>
          <cell r="B1283">
            <v>869.95</v>
          </cell>
        </row>
        <row r="1284">
          <cell r="A1284">
            <v>34844</v>
          </cell>
          <cell r="B1284">
            <v>870.55</v>
          </cell>
        </row>
        <row r="1285">
          <cell r="A1285">
            <v>34845</v>
          </cell>
          <cell r="B1285">
            <v>872.96</v>
          </cell>
        </row>
        <row r="1286">
          <cell r="A1286">
            <v>34846</v>
          </cell>
          <cell r="B1286">
            <v>872.66</v>
          </cell>
        </row>
        <row r="1287">
          <cell r="A1287">
            <v>34847</v>
          </cell>
          <cell r="B1287">
            <v>872.66</v>
          </cell>
        </row>
        <row r="1288">
          <cell r="A1288">
            <v>34848</v>
          </cell>
          <cell r="B1288">
            <v>872.66</v>
          </cell>
        </row>
        <row r="1289">
          <cell r="A1289">
            <v>34849</v>
          </cell>
          <cell r="B1289">
            <v>872.66</v>
          </cell>
        </row>
        <row r="1290">
          <cell r="A1290">
            <v>34850</v>
          </cell>
          <cell r="B1290">
            <v>876.36</v>
          </cell>
        </row>
        <row r="1291">
          <cell r="A1291">
            <v>34851</v>
          </cell>
          <cell r="B1291">
            <v>876.62</v>
          </cell>
        </row>
        <row r="1292">
          <cell r="A1292">
            <v>34852</v>
          </cell>
          <cell r="B1292">
            <v>877.22</v>
          </cell>
        </row>
        <row r="1293">
          <cell r="A1293">
            <v>34853</v>
          </cell>
          <cell r="B1293">
            <v>875.99</v>
          </cell>
        </row>
        <row r="1294">
          <cell r="A1294">
            <v>34854</v>
          </cell>
          <cell r="B1294">
            <v>875.99</v>
          </cell>
        </row>
        <row r="1295">
          <cell r="A1295">
            <v>34855</v>
          </cell>
          <cell r="B1295">
            <v>875.99</v>
          </cell>
        </row>
        <row r="1296">
          <cell r="A1296">
            <v>34856</v>
          </cell>
          <cell r="B1296">
            <v>874.81</v>
          </cell>
        </row>
        <row r="1297">
          <cell r="A1297">
            <v>34857</v>
          </cell>
          <cell r="B1297">
            <v>873.06</v>
          </cell>
        </row>
        <row r="1298">
          <cell r="A1298">
            <v>34858</v>
          </cell>
          <cell r="B1298">
            <v>871.02</v>
          </cell>
        </row>
        <row r="1299">
          <cell r="A1299">
            <v>34859</v>
          </cell>
          <cell r="B1299">
            <v>871.93</v>
          </cell>
        </row>
        <row r="1300">
          <cell r="A1300">
            <v>34860</v>
          </cell>
          <cell r="B1300">
            <v>871.94</v>
          </cell>
        </row>
        <row r="1301">
          <cell r="A1301">
            <v>34861</v>
          </cell>
          <cell r="B1301">
            <v>871.94</v>
          </cell>
        </row>
        <row r="1302">
          <cell r="A1302">
            <v>34862</v>
          </cell>
          <cell r="B1302">
            <v>871.94</v>
          </cell>
        </row>
        <row r="1303">
          <cell r="A1303">
            <v>34863</v>
          </cell>
          <cell r="B1303">
            <v>873.74</v>
          </cell>
        </row>
        <row r="1304">
          <cell r="A1304">
            <v>34864</v>
          </cell>
          <cell r="B1304">
            <v>875.28</v>
          </cell>
        </row>
        <row r="1305">
          <cell r="A1305">
            <v>34865</v>
          </cell>
          <cell r="B1305">
            <v>873.78</v>
          </cell>
        </row>
        <row r="1306">
          <cell r="A1306">
            <v>34866</v>
          </cell>
          <cell r="B1306">
            <v>872.54</v>
          </cell>
        </row>
        <row r="1307">
          <cell r="A1307">
            <v>34867</v>
          </cell>
          <cell r="B1307">
            <v>873.91</v>
          </cell>
        </row>
        <row r="1308">
          <cell r="A1308">
            <v>34868</v>
          </cell>
          <cell r="B1308">
            <v>873.91</v>
          </cell>
        </row>
        <row r="1309">
          <cell r="A1309">
            <v>34869</v>
          </cell>
          <cell r="B1309">
            <v>873.91</v>
          </cell>
        </row>
        <row r="1310">
          <cell r="A1310">
            <v>34870</v>
          </cell>
          <cell r="B1310">
            <v>873.91</v>
          </cell>
        </row>
        <row r="1311">
          <cell r="A1311">
            <v>34871</v>
          </cell>
          <cell r="B1311">
            <v>875.59</v>
          </cell>
        </row>
        <row r="1312">
          <cell r="A1312">
            <v>34872</v>
          </cell>
          <cell r="B1312">
            <v>875.32</v>
          </cell>
        </row>
        <row r="1313">
          <cell r="A1313">
            <v>34873</v>
          </cell>
          <cell r="B1313">
            <v>874.81</v>
          </cell>
        </row>
        <row r="1314">
          <cell r="A1314">
            <v>34874</v>
          </cell>
          <cell r="B1314">
            <v>873.64</v>
          </cell>
        </row>
        <row r="1315">
          <cell r="A1315">
            <v>34875</v>
          </cell>
          <cell r="B1315">
            <v>873.64</v>
          </cell>
        </row>
        <row r="1316">
          <cell r="A1316">
            <v>34876</v>
          </cell>
          <cell r="B1316">
            <v>873.64</v>
          </cell>
        </row>
        <row r="1317">
          <cell r="A1317">
            <v>34877</v>
          </cell>
          <cell r="B1317">
            <v>873.64</v>
          </cell>
        </row>
        <row r="1318">
          <cell r="A1318">
            <v>34878</v>
          </cell>
          <cell r="B1318">
            <v>875.95</v>
          </cell>
        </row>
        <row r="1319">
          <cell r="A1319">
            <v>34879</v>
          </cell>
          <cell r="B1319">
            <v>878.8</v>
          </cell>
        </row>
        <row r="1320">
          <cell r="A1320">
            <v>34880</v>
          </cell>
          <cell r="B1320">
            <v>881.23</v>
          </cell>
        </row>
        <row r="1321">
          <cell r="A1321">
            <v>34881</v>
          </cell>
          <cell r="B1321">
            <v>880.49</v>
          </cell>
        </row>
        <row r="1322">
          <cell r="A1322">
            <v>34882</v>
          </cell>
          <cell r="B1322">
            <v>880.49</v>
          </cell>
        </row>
        <row r="1323">
          <cell r="A1323">
            <v>34883</v>
          </cell>
          <cell r="B1323">
            <v>880.49</v>
          </cell>
        </row>
        <row r="1324">
          <cell r="A1324">
            <v>34884</v>
          </cell>
          <cell r="B1324">
            <v>880.49</v>
          </cell>
        </row>
        <row r="1325">
          <cell r="A1325">
            <v>34885</v>
          </cell>
          <cell r="B1325">
            <v>883.81</v>
          </cell>
        </row>
        <row r="1326">
          <cell r="A1326">
            <v>34886</v>
          </cell>
          <cell r="B1326">
            <v>887.3</v>
          </cell>
        </row>
        <row r="1327">
          <cell r="A1327">
            <v>34887</v>
          </cell>
          <cell r="B1327">
            <v>891.28</v>
          </cell>
        </row>
        <row r="1328">
          <cell r="A1328">
            <v>34888</v>
          </cell>
          <cell r="B1328">
            <v>891.44</v>
          </cell>
        </row>
        <row r="1329">
          <cell r="A1329">
            <v>34889</v>
          </cell>
          <cell r="B1329">
            <v>891.44</v>
          </cell>
        </row>
        <row r="1330">
          <cell r="A1330">
            <v>34890</v>
          </cell>
          <cell r="B1330">
            <v>891.44</v>
          </cell>
        </row>
        <row r="1331">
          <cell r="A1331">
            <v>34891</v>
          </cell>
          <cell r="B1331">
            <v>897.12</v>
          </cell>
        </row>
        <row r="1332">
          <cell r="A1332">
            <v>34892</v>
          </cell>
          <cell r="B1332">
            <v>897.51</v>
          </cell>
        </row>
        <row r="1333">
          <cell r="A1333">
            <v>34893</v>
          </cell>
          <cell r="B1333">
            <v>895.84</v>
          </cell>
        </row>
        <row r="1334">
          <cell r="A1334">
            <v>34894</v>
          </cell>
          <cell r="B1334">
            <v>892.82</v>
          </cell>
        </row>
        <row r="1335">
          <cell r="A1335">
            <v>34895</v>
          </cell>
          <cell r="B1335">
            <v>893.36</v>
          </cell>
        </row>
        <row r="1336">
          <cell r="A1336">
            <v>34896</v>
          </cell>
          <cell r="B1336">
            <v>893.36</v>
          </cell>
        </row>
        <row r="1337">
          <cell r="A1337">
            <v>34897</v>
          </cell>
          <cell r="B1337">
            <v>893.36</v>
          </cell>
        </row>
        <row r="1338">
          <cell r="A1338">
            <v>34898</v>
          </cell>
          <cell r="B1338">
            <v>891.76</v>
          </cell>
        </row>
        <row r="1339">
          <cell r="A1339">
            <v>34899</v>
          </cell>
          <cell r="B1339">
            <v>894.03</v>
          </cell>
        </row>
        <row r="1340">
          <cell r="A1340">
            <v>34900</v>
          </cell>
          <cell r="B1340">
            <v>894.5</v>
          </cell>
        </row>
        <row r="1341">
          <cell r="A1341">
            <v>34901</v>
          </cell>
          <cell r="B1341">
            <v>894.5</v>
          </cell>
        </row>
        <row r="1342">
          <cell r="A1342">
            <v>34902</v>
          </cell>
          <cell r="B1342">
            <v>894.98</v>
          </cell>
        </row>
        <row r="1343">
          <cell r="A1343">
            <v>34903</v>
          </cell>
          <cell r="B1343">
            <v>894.98</v>
          </cell>
        </row>
        <row r="1344">
          <cell r="A1344">
            <v>34904</v>
          </cell>
          <cell r="B1344">
            <v>894.98</v>
          </cell>
        </row>
        <row r="1345">
          <cell r="A1345">
            <v>34905</v>
          </cell>
          <cell r="B1345">
            <v>896.68</v>
          </cell>
        </row>
        <row r="1346">
          <cell r="A1346">
            <v>34906</v>
          </cell>
          <cell r="B1346">
            <v>897.32</v>
          </cell>
        </row>
        <row r="1347">
          <cell r="A1347">
            <v>34907</v>
          </cell>
          <cell r="B1347">
            <v>897.77</v>
          </cell>
        </row>
        <row r="1348">
          <cell r="A1348">
            <v>34908</v>
          </cell>
          <cell r="B1348">
            <v>895.56</v>
          </cell>
        </row>
        <row r="1349">
          <cell r="A1349">
            <v>34909</v>
          </cell>
          <cell r="B1349">
            <v>897.63</v>
          </cell>
        </row>
        <row r="1350">
          <cell r="A1350">
            <v>34910</v>
          </cell>
          <cell r="B1350">
            <v>897.63</v>
          </cell>
        </row>
        <row r="1351">
          <cell r="A1351">
            <v>34911</v>
          </cell>
          <cell r="B1351">
            <v>897.63</v>
          </cell>
        </row>
        <row r="1352">
          <cell r="A1352">
            <v>34912</v>
          </cell>
          <cell r="B1352">
            <v>898.35</v>
          </cell>
        </row>
        <row r="1353">
          <cell r="A1353">
            <v>34913</v>
          </cell>
          <cell r="B1353">
            <v>900.78</v>
          </cell>
        </row>
        <row r="1354">
          <cell r="A1354">
            <v>34914</v>
          </cell>
          <cell r="B1354">
            <v>905.53</v>
          </cell>
        </row>
        <row r="1355">
          <cell r="A1355">
            <v>34915</v>
          </cell>
          <cell r="B1355">
            <v>917.53</v>
          </cell>
        </row>
        <row r="1356">
          <cell r="A1356">
            <v>34916</v>
          </cell>
          <cell r="B1356">
            <v>916.14</v>
          </cell>
        </row>
        <row r="1357">
          <cell r="A1357">
            <v>34917</v>
          </cell>
          <cell r="B1357">
            <v>916.14</v>
          </cell>
        </row>
        <row r="1358">
          <cell r="A1358">
            <v>34918</v>
          </cell>
          <cell r="B1358">
            <v>916.14</v>
          </cell>
        </row>
        <row r="1359">
          <cell r="A1359">
            <v>34919</v>
          </cell>
          <cell r="B1359">
            <v>916.14</v>
          </cell>
        </row>
        <row r="1360">
          <cell r="A1360">
            <v>34920</v>
          </cell>
          <cell r="B1360">
            <v>920.1</v>
          </cell>
        </row>
        <row r="1361">
          <cell r="A1361">
            <v>34921</v>
          </cell>
          <cell r="B1361">
            <v>919.32</v>
          </cell>
        </row>
        <row r="1362">
          <cell r="A1362">
            <v>34922</v>
          </cell>
          <cell r="B1362">
            <v>917.13</v>
          </cell>
        </row>
        <row r="1363">
          <cell r="A1363">
            <v>34923</v>
          </cell>
          <cell r="B1363">
            <v>919.13</v>
          </cell>
        </row>
        <row r="1364">
          <cell r="A1364">
            <v>34924</v>
          </cell>
          <cell r="B1364">
            <v>919.13</v>
          </cell>
        </row>
        <row r="1365">
          <cell r="A1365">
            <v>34925</v>
          </cell>
          <cell r="B1365">
            <v>919.13</v>
          </cell>
        </row>
        <row r="1366">
          <cell r="A1366">
            <v>34926</v>
          </cell>
          <cell r="B1366">
            <v>922.21</v>
          </cell>
        </row>
        <row r="1367">
          <cell r="A1367">
            <v>34927</v>
          </cell>
          <cell r="B1367">
            <v>928.25</v>
          </cell>
        </row>
        <row r="1368">
          <cell r="A1368">
            <v>34928</v>
          </cell>
          <cell r="B1368">
            <v>944.55</v>
          </cell>
        </row>
        <row r="1369">
          <cell r="A1369">
            <v>34929</v>
          </cell>
          <cell r="B1369">
            <v>947.22</v>
          </cell>
        </row>
        <row r="1370">
          <cell r="A1370">
            <v>34930</v>
          </cell>
          <cell r="B1370">
            <v>946.83</v>
          </cell>
        </row>
        <row r="1371">
          <cell r="A1371">
            <v>34931</v>
          </cell>
          <cell r="B1371">
            <v>946.83</v>
          </cell>
        </row>
        <row r="1372">
          <cell r="A1372">
            <v>34932</v>
          </cell>
          <cell r="B1372">
            <v>946.83</v>
          </cell>
        </row>
        <row r="1373">
          <cell r="A1373">
            <v>34933</v>
          </cell>
          <cell r="B1373">
            <v>946.83</v>
          </cell>
        </row>
        <row r="1374">
          <cell r="A1374">
            <v>34934</v>
          </cell>
          <cell r="B1374">
            <v>949.51</v>
          </cell>
        </row>
        <row r="1375">
          <cell r="A1375">
            <v>34935</v>
          </cell>
          <cell r="B1375">
            <v>955.12</v>
          </cell>
        </row>
        <row r="1376">
          <cell r="A1376">
            <v>34936</v>
          </cell>
          <cell r="B1376">
            <v>962.6</v>
          </cell>
        </row>
        <row r="1377">
          <cell r="A1377">
            <v>34937</v>
          </cell>
          <cell r="B1377">
            <v>970.65</v>
          </cell>
        </row>
        <row r="1378">
          <cell r="A1378">
            <v>34938</v>
          </cell>
          <cell r="B1378">
            <v>970.65</v>
          </cell>
        </row>
        <row r="1379">
          <cell r="A1379">
            <v>34939</v>
          </cell>
          <cell r="B1379">
            <v>970.65</v>
          </cell>
        </row>
        <row r="1380">
          <cell r="A1380">
            <v>34940</v>
          </cell>
          <cell r="B1380">
            <v>972.03</v>
          </cell>
        </row>
        <row r="1381">
          <cell r="A1381">
            <v>34941</v>
          </cell>
          <cell r="B1381">
            <v>963.93</v>
          </cell>
        </row>
        <row r="1382">
          <cell r="A1382">
            <v>34942</v>
          </cell>
          <cell r="B1382">
            <v>960.19</v>
          </cell>
        </row>
        <row r="1383">
          <cell r="A1383">
            <v>34943</v>
          </cell>
          <cell r="B1383">
            <v>949.35</v>
          </cell>
        </row>
        <row r="1384">
          <cell r="A1384">
            <v>34944</v>
          </cell>
          <cell r="B1384">
            <v>948.23</v>
          </cell>
        </row>
        <row r="1385">
          <cell r="A1385">
            <v>34945</v>
          </cell>
          <cell r="B1385">
            <v>948.23</v>
          </cell>
        </row>
        <row r="1386">
          <cell r="A1386">
            <v>34946</v>
          </cell>
          <cell r="B1386">
            <v>948.23</v>
          </cell>
        </row>
        <row r="1387">
          <cell r="A1387">
            <v>34947</v>
          </cell>
          <cell r="B1387">
            <v>957.54</v>
          </cell>
        </row>
        <row r="1388">
          <cell r="A1388">
            <v>34948</v>
          </cell>
          <cell r="B1388">
            <v>958.46</v>
          </cell>
        </row>
        <row r="1389">
          <cell r="A1389">
            <v>34949</v>
          </cell>
          <cell r="B1389">
            <v>953.63</v>
          </cell>
        </row>
        <row r="1390">
          <cell r="A1390">
            <v>34950</v>
          </cell>
          <cell r="B1390">
            <v>954.64</v>
          </cell>
        </row>
        <row r="1391">
          <cell r="A1391">
            <v>34951</v>
          </cell>
          <cell r="B1391">
            <v>958.31</v>
          </cell>
        </row>
        <row r="1392">
          <cell r="A1392">
            <v>34952</v>
          </cell>
          <cell r="B1392">
            <v>958.31</v>
          </cell>
        </row>
        <row r="1393">
          <cell r="A1393">
            <v>34953</v>
          </cell>
          <cell r="B1393">
            <v>958.31</v>
          </cell>
        </row>
        <row r="1394">
          <cell r="A1394">
            <v>34954</v>
          </cell>
          <cell r="B1394">
            <v>958.59</v>
          </cell>
        </row>
        <row r="1395">
          <cell r="A1395">
            <v>34955</v>
          </cell>
          <cell r="B1395">
            <v>959.18</v>
          </cell>
        </row>
        <row r="1396">
          <cell r="A1396">
            <v>34956</v>
          </cell>
          <cell r="B1396">
            <v>959.15</v>
          </cell>
        </row>
        <row r="1397">
          <cell r="A1397">
            <v>34957</v>
          </cell>
          <cell r="B1397">
            <v>960.25</v>
          </cell>
        </row>
        <row r="1398">
          <cell r="A1398">
            <v>34958</v>
          </cell>
          <cell r="B1398">
            <v>960.91</v>
          </cell>
        </row>
        <row r="1399">
          <cell r="A1399">
            <v>34959</v>
          </cell>
          <cell r="B1399">
            <v>960.91</v>
          </cell>
        </row>
        <row r="1400">
          <cell r="A1400">
            <v>34960</v>
          </cell>
          <cell r="B1400">
            <v>960.91</v>
          </cell>
        </row>
        <row r="1401">
          <cell r="A1401">
            <v>34961</v>
          </cell>
          <cell r="B1401">
            <v>962.5</v>
          </cell>
        </row>
        <row r="1402">
          <cell r="A1402">
            <v>34962</v>
          </cell>
          <cell r="B1402">
            <v>970.08</v>
          </cell>
        </row>
        <row r="1403">
          <cell r="A1403">
            <v>34963</v>
          </cell>
          <cell r="B1403">
            <v>974.88</v>
          </cell>
        </row>
        <row r="1404">
          <cell r="A1404">
            <v>34964</v>
          </cell>
          <cell r="B1404">
            <v>974.23</v>
          </cell>
        </row>
        <row r="1405">
          <cell r="A1405">
            <v>34965</v>
          </cell>
          <cell r="B1405">
            <v>975.9</v>
          </cell>
        </row>
        <row r="1406">
          <cell r="A1406">
            <v>34966</v>
          </cell>
          <cell r="B1406">
            <v>975.9</v>
          </cell>
        </row>
        <row r="1407">
          <cell r="A1407">
            <v>34967</v>
          </cell>
          <cell r="B1407">
            <v>975.9</v>
          </cell>
        </row>
        <row r="1408">
          <cell r="A1408">
            <v>34968</v>
          </cell>
          <cell r="B1408">
            <v>977.35</v>
          </cell>
        </row>
        <row r="1409">
          <cell r="A1409">
            <v>34969</v>
          </cell>
          <cell r="B1409">
            <v>980.54</v>
          </cell>
        </row>
        <row r="1410">
          <cell r="A1410">
            <v>34970</v>
          </cell>
          <cell r="B1410">
            <v>981.09</v>
          </cell>
        </row>
        <row r="1411">
          <cell r="A1411">
            <v>34971</v>
          </cell>
          <cell r="B1411">
            <v>972.8</v>
          </cell>
        </row>
        <row r="1412">
          <cell r="A1412">
            <v>34972</v>
          </cell>
          <cell r="B1412">
            <v>966.78</v>
          </cell>
        </row>
        <row r="1413">
          <cell r="A1413">
            <v>34973</v>
          </cell>
          <cell r="B1413">
            <v>966.78</v>
          </cell>
        </row>
        <row r="1414">
          <cell r="A1414">
            <v>34974</v>
          </cell>
          <cell r="B1414">
            <v>966.78</v>
          </cell>
        </row>
        <row r="1415">
          <cell r="A1415">
            <v>34975</v>
          </cell>
          <cell r="B1415">
            <v>971.22</v>
          </cell>
        </row>
        <row r="1416">
          <cell r="A1416">
            <v>34976</v>
          </cell>
          <cell r="B1416">
            <v>976.76</v>
          </cell>
        </row>
        <row r="1417">
          <cell r="A1417">
            <v>34977</v>
          </cell>
          <cell r="B1417">
            <v>972.75</v>
          </cell>
        </row>
        <row r="1418">
          <cell r="A1418">
            <v>34978</v>
          </cell>
          <cell r="B1418">
            <v>972.93</v>
          </cell>
        </row>
        <row r="1419">
          <cell r="A1419">
            <v>34979</v>
          </cell>
          <cell r="B1419">
            <v>979.16</v>
          </cell>
        </row>
        <row r="1420">
          <cell r="A1420">
            <v>34980</v>
          </cell>
          <cell r="B1420">
            <v>979.16</v>
          </cell>
        </row>
        <row r="1421">
          <cell r="A1421">
            <v>34981</v>
          </cell>
          <cell r="B1421">
            <v>979.16</v>
          </cell>
        </row>
        <row r="1422">
          <cell r="A1422">
            <v>34982</v>
          </cell>
          <cell r="B1422">
            <v>982.84</v>
          </cell>
        </row>
        <row r="1423">
          <cell r="A1423">
            <v>34983</v>
          </cell>
          <cell r="B1423">
            <v>981.45</v>
          </cell>
        </row>
        <row r="1424">
          <cell r="A1424">
            <v>34984</v>
          </cell>
          <cell r="B1424">
            <v>981.26</v>
          </cell>
        </row>
        <row r="1425">
          <cell r="A1425">
            <v>34985</v>
          </cell>
          <cell r="B1425">
            <v>984.88</v>
          </cell>
        </row>
        <row r="1426">
          <cell r="A1426">
            <v>34986</v>
          </cell>
          <cell r="B1426">
            <v>987</v>
          </cell>
        </row>
        <row r="1427">
          <cell r="A1427">
            <v>34987</v>
          </cell>
          <cell r="B1427">
            <v>987</v>
          </cell>
        </row>
        <row r="1428">
          <cell r="A1428">
            <v>34988</v>
          </cell>
          <cell r="B1428">
            <v>987</v>
          </cell>
        </row>
        <row r="1429">
          <cell r="A1429">
            <v>34989</v>
          </cell>
          <cell r="B1429">
            <v>987</v>
          </cell>
        </row>
        <row r="1430">
          <cell r="A1430">
            <v>34990</v>
          </cell>
          <cell r="B1430">
            <v>990.52</v>
          </cell>
        </row>
        <row r="1431">
          <cell r="A1431">
            <v>34991</v>
          </cell>
          <cell r="B1431">
            <v>991.22</v>
          </cell>
        </row>
        <row r="1432">
          <cell r="A1432">
            <v>34992</v>
          </cell>
          <cell r="B1432">
            <v>991.52</v>
          </cell>
        </row>
        <row r="1433">
          <cell r="A1433">
            <v>34993</v>
          </cell>
          <cell r="B1433">
            <v>988.96</v>
          </cell>
        </row>
        <row r="1434">
          <cell r="A1434">
            <v>34994</v>
          </cell>
          <cell r="B1434">
            <v>988.96</v>
          </cell>
        </row>
        <row r="1435">
          <cell r="A1435">
            <v>34995</v>
          </cell>
          <cell r="B1435">
            <v>988.96</v>
          </cell>
        </row>
        <row r="1436">
          <cell r="A1436">
            <v>34996</v>
          </cell>
          <cell r="B1436">
            <v>991.98</v>
          </cell>
        </row>
        <row r="1437">
          <cell r="A1437">
            <v>34997</v>
          </cell>
          <cell r="B1437">
            <v>993.68</v>
          </cell>
        </row>
        <row r="1438">
          <cell r="A1438">
            <v>34998</v>
          </cell>
          <cell r="B1438">
            <v>994.77</v>
          </cell>
        </row>
        <row r="1439">
          <cell r="A1439">
            <v>34999</v>
          </cell>
          <cell r="B1439">
            <v>995.01</v>
          </cell>
        </row>
        <row r="1440">
          <cell r="A1440">
            <v>35000</v>
          </cell>
          <cell r="B1440">
            <v>994.99</v>
          </cell>
        </row>
        <row r="1441">
          <cell r="A1441">
            <v>35001</v>
          </cell>
          <cell r="B1441">
            <v>994.99</v>
          </cell>
        </row>
        <row r="1442">
          <cell r="A1442">
            <v>35002</v>
          </cell>
          <cell r="B1442">
            <v>994.99</v>
          </cell>
        </row>
        <row r="1443">
          <cell r="A1443">
            <v>35003</v>
          </cell>
          <cell r="B1443">
            <v>994.5</v>
          </cell>
        </row>
        <row r="1444">
          <cell r="A1444">
            <v>35004</v>
          </cell>
          <cell r="B1444">
            <v>996.76</v>
          </cell>
        </row>
        <row r="1445">
          <cell r="A1445">
            <v>35005</v>
          </cell>
          <cell r="B1445">
            <v>996.96</v>
          </cell>
        </row>
        <row r="1446">
          <cell r="A1446">
            <v>35006</v>
          </cell>
          <cell r="B1446">
            <v>998.18</v>
          </cell>
        </row>
        <row r="1447">
          <cell r="A1447">
            <v>35007</v>
          </cell>
          <cell r="B1447">
            <v>998.49</v>
          </cell>
        </row>
        <row r="1448">
          <cell r="A1448">
            <v>35008</v>
          </cell>
          <cell r="B1448">
            <v>998.49</v>
          </cell>
        </row>
        <row r="1449">
          <cell r="A1449">
            <v>35009</v>
          </cell>
          <cell r="B1449">
            <v>998.49</v>
          </cell>
        </row>
        <row r="1450">
          <cell r="A1450">
            <v>35010</v>
          </cell>
          <cell r="B1450">
            <v>998.49</v>
          </cell>
        </row>
        <row r="1451">
          <cell r="A1451">
            <v>35011</v>
          </cell>
          <cell r="B1451">
            <v>999.51</v>
          </cell>
        </row>
        <row r="1452">
          <cell r="A1452">
            <v>35012</v>
          </cell>
          <cell r="B1452">
            <v>999.73</v>
          </cell>
        </row>
        <row r="1453">
          <cell r="A1453">
            <v>35013</v>
          </cell>
          <cell r="B1453">
            <v>1000.13</v>
          </cell>
        </row>
        <row r="1454">
          <cell r="A1454">
            <v>35014</v>
          </cell>
          <cell r="B1454">
            <v>999.77</v>
          </cell>
        </row>
        <row r="1455">
          <cell r="A1455">
            <v>35015</v>
          </cell>
          <cell r="B1455">
            <v>999.77</v>
          </cell>
        </row>
        <row r="1456">
          <cell r="A1456">
            <v>35016</v>
          </cell>
          <cell r="B1456">
            <v>999.77</v>
          </cell>
        </row>
        <row r="1457">
          <cell r="A1457">
            <v>35017</v>
          </cell>
          <cell r="B1457">
            <v>999.77</v>
          </cell>
        </row>
        <row r="1458">
          <cell r="A1458">
            <v>35018</v>
          </cell>
          <cell r="B1458">
            <v>1001.14</v>
          </cell>
        </row>
        <row r="1459">
          <cell r="A1459">
            <v>35019</v>
          </cell>
          <cell r="B1459">
            <v>1001.62</v>
          </cell>
        </row>
        <row r="1460">
          <cell r="A1460">
            <v>35020</v>
          </cell>
          <cell r="B1460">
            <v>1002.25</v>
          </cell>
        </row>
        <row r="1461">
          <cell r="A1461">
            <v>35021</v>
          </cell>
          <cell r="B1461">
            <v>1002.63</v>
          </cell>
        </row>
        <row r="1462">
          <cell r="A1462">
            <v>35022</v>
          </cell>
          <cell r="B1462">
            <v>1002.63</v>
          </cell>
        </row>
        <row r="1463">
          <cell r="A1463">
            <v>35023</v>
          </cell>
          <cell r="B1463">
            <v>1002.63</v>
          </cell>
        </row>
        <row r="1464">
          <cell r="A1464">
            <v>35024</v>
          </cell>
          <cell r="B1464">
            <v>1003.44</v>
          </cell>
        </row>
        <row r="1465">
          <cell r="A1465">
            <v>35025</v>
          </cell>
          <cell r="B1465">
            <v>1003.47</v>
          </cell>
        </row>
        <row r="1466">
          <cell r="A1466">
            <v>35026</v>
          </cell>
          <cell r="B1466">
            <v>1002.49</v>
          </cell>
        </row>
        <row r="1467">
          <cell r="A1467">
            <v>35027</v>
          </cell>
          <cell r="B1467">
            <v>1001.23</v>
          </cell>
        </row>
        <row r="1468">
          <cell r="A1468">
            <v>35028</v>
          </cell>
          <cell r="B1468">
            <v>1000.69</v>
          </cell>
        </row>
        <row r="1469">
          <cell r="A1469">
            <v>35029</v>
          </cell>
          <cell r="B1469">
            <v>1000.69</v>
          </cell>
        </row>
        <row r="1470">
          <cell r="A1470">
            <v>35030</v>
          </cell>
          <cell r="B1470">
            <v>1000.69</v>
          </cell>
        </row>
        <row r="1471">
          <cell r="A1471">
            <v>35031</v>
          </cell>
          <cell r="B1471">
            <v>1003.24</v>
          </cell>
        </row>
        <row r="1472">
          <cell r="A1472">
            <v>35032</v>
          </cell>
          <cell r="B1472">
            <v>1001.73</v>
          </cell>
        </row>
        <row r="1473">
          <cell r="A1473">
            <v>35033</v>
          </cell>
          <cell r="B1473">
            <v>998.16</v>
          </cell>
        </row>
        <row r="1474">
          <cell r="A1474">
            <v>35034</v>
          </cell>
          <cell r="B1474">
            <v>998.15</v>
          </cell>
        </row>
        <row r="1475">
          <cell r="A1475">
            <v>35035</v>
          </cell>
          <cell r="B1475">
            <v>997.87</v>
          </cell>
        </row>
        <row r="1476">
          <cell r="A1476">
            <v>35036</v>
          </cell>
          <cell r="B1476">
            <v>997.87</v>
          </cell>
        </row>
        <row r="1477">
          <cell r="A1477">
            <v>35037</v>
          </cell>
          <cell r="B1477">
            <v>997.87</v>
          </cell>
        </row>
        <row r="1478">
          <cell r="A1478">
            <v>35038</v>
          </cell>
          <cell r="B1478">
            <v>995.93</v>
          </cell>
        </row>
        <row r="1479">
          <cell r="A1479">
            <v>35039</v>
          </cell>
          <cell r="B1479">
            <v>990.16</v>
          </cell>
        </row>
        <row r="1480">
          <cell r="A1480">
            <v>35040</v>
          </cell>
          <cell r="B1480">
            <v>983.29</v>
          </cell>
        </row>
        <row r="1481">
          <cell r="A1481">
            <v>35041</v>
          </cell>
          <cell r="B1481">
            <v>974.04</v>
          </cell>
        </row>
        <row r="1482">
          <cell r="A1482">
            <v>35042</v>
          </cell>
          <cell r="B1482">
            <v>974.04</v>
          </cell>
        </row>
        <row r="1483">
          <cell r="A1483">
            <v>35043</v>
          </cell>
          <cell r="B1483">
            <v>974.04</v>
          </cell>
        </row>
        <row r="1484">
          <cell r="A1484">
            <v>35044</v>
          </cell>
          <cell r="B1484">
            <v>974.04</v>
          </cell>
        </row>
        <row r="1485">
          <cell r="A1485">
            <v>35045</v>
          </cell>
          <cell r="B1485">
            <v>979.87</v>
          </cell>
        </row>
        <row r="1486">
          <cell r="A1486">
            <v>35046</v>
          </cell>
          <cell r="B1486">
            <v>986.17</v>
          </cell>
        </row>
        <row r="1487">
          <cell r="A1487">
            <v>35047</v>
          </cell>
          <cell r="B1487">
            <v>994.57</v>
          </cell>
        </row>
        <row r="1488">
          <cell r="A1488">
            <v>35048</v>
          </cell>
          <cell r="B1488">
            <v>992.88</v>
          </cell>
        </row>
        <row r="1489">
          <cell r="A1489">
            <v>35049</v>
          </cell>
          <cell r="B1489">
            <v>988.94</v>
          </cell>
        </row>
        <row r="1490">
          <cell r="A1490">
            <v>35050</v>
          </cell>
          <cell r="B1490">
            <v>988.94</v>
          </cell>
        </row>
        <row r="1491">
          <cell r="A1491">
            <v>35051</v>
          </cell>
          <cell r="B1491">
            <v>988.94</v>
          </cell>
        </row>
        <row r="1492">
          <cell r="A1492">
            <v>35052</v>
          </cell>
          <cell r="B1492">
            <v>986.71</v>
          </cell>
        </row>
        <row r="1493">
          <cell r="A1493">
            <v>35053</v>
          </cell>
          <cell r="B1493">
            <v>987.22</v>
          </cell>
        </row>
        <row r="1494">
          <cell r="A1494">
            <v>35054</v>
          </cell>
          <cell r="B1494">
            <v>985.39</v>
          </cell>
        </row>
        <row r="1495">
          <cell r="A1495">
            <v>35055</v>
          </cell>
          <cell r="B1495">
            <v>984.06</v>
          </cell>
        </row>
        <row r="1496">
          <cell r="A1496">
            <v>35056</v>
          </cell>
          <cell r="B1496">
            <v>984.96</v>
          </cell>
        </row>
        <row r="1497">
          <cell r="A1497">
            <v>35057</v>
          </cell>
          <cell r="B1497">
            <v>984.96</v>
          </cell>
        </row>
        <row r="1498">
          <cell r="A1498">
            <v>35058</v>
          </cell>
          <cell r="B1498">
            <v>984.96</v>
          </cell>
        </row>
        <row r="1499">
          <cell r="A1499">
            <v>35059</v>
          </cell>
          <cell r="B1499">
            <v>984.96</v>
          </cell>
        </row>
        <row r="1500">
          <cell r="A1500">
            <v>35060</v>
          </cell>
          <cell r="B1500">
            <v>990.1</v>
          </cell>
        </row>
        <row r="1501">
          <cell r="A1501">
            <v>35061</v>
          </cell>
          <cell r="B1501">
            <v>986.96</v>
          </cell>
        </row>
        <row r="1502">
          <cell r="A1502">
            <v>35062</v>
          </cell>
          <cell r="B1502">
            <v>987.65</v>
          </cell>
        </row>
        <row r="1503">
          <cell r="A1503">
            <v>35063</v>
          </cell>
          <cell r="B1503">
            <v>987.65</v>
          </cell>
        </row>
        <row r="1504">
          <cell r="A1504">
            <v>35064</v>
          </cell>
          <cell r="B1504">
            <v>987.65</v>
          </cell>
        </row>
        <row r="1505">
          <cell r="A1505">
            <v>35065</v>
          </cell>
          <cell r="B1505">
            <v>987.65</v>
          </cell>
        </row>
        <row r="1506">
          <cell r="A1506">
            <v>35066</v>
          </cell>
          <cell r="B1506">
            <v>987.65</v>
          </cell>
        </row>
        <row r="1507">
          <cell r="A1507">
            <v>35067</v>
          </cell>
          <cell r="B1507">
            <v>994.31</v>
          </cell>
        </row>
        <row r="1508">
          <cell r="A1508">
            <v>35068</v>
          </cell>
          <cell r="B1508">
            <v>994.5</v>
          </cell>
        </row>
        <row r="1509">
          <cell r="A1509">
            <v>35069</v>
          </cell>
          <cell r="B1509">
            <v>998.68</v>
          </cell>
        </row>
        <row r="1510">
          <cell r="A1510">
            <v>35070</v>
          </cell>
          <cell r="B1510">
            <v>997.06</v>
          </cell>
        </row>
        <row r="1511">
          <cell r="A1511">
            <v>35071</v>
          </cell>
          <cell r="B1511">
            <v>997.06</v>
          </cell>
        </row>
        <row r="1512">
          <cell r="A1512">
            <v>35072</v>
          </cell>
          <cell r="B1512">
            <v>997.06</v>
          </cell>
        </row>
        <row r="1513">
          <cell r="A1513">
            <v>35073</v>
          </cell>
          <cell r="B1513">
            <v>997.06</v>
          </cell>
        </row>
        <row r="1514">
          <cell r="A1514">
            <v>35074</v>
          </cell>
          <cell r="B1514">
            <v>1003.44</v>
          </cell>
        </row>
        <row r="1515">
          <cell r="A1515">
            <v>35075</v>
          </cell>
          <cell r="B1515">
            <v>1003.86</v>
          </cell>
        </row>
        <row r="1516">
          <cell r="A1516">
            <v>35076</v>
          </cell>
          <cell r="B1516">
            <v>1002.59</v>
          </cell>
        </row>
        <row r="1517">
          <cell r="A1517">
            <v>35077</v>
          </cell>
          <cell r="B1517">
            <v>1005.63</v>
          </cell>
        </row>
        <row r="1518">
          <cell r="A1518">
            <v>35078</v>
          </cell>
          <cell r="B1518">
            <v>1005.63</v>
          </cell>
        </row>
        <row r="1519">
          <cell r="A1519">
            <v>35079</v>
          </cell>
          <cell r="B1519">
            <v>1005.63</v>
          </cell>
        </row>
        <row r="1520">
          <cell r="A1520">
            <v>35080</v>
          </cell>
          <cell r="B1520">
            <v>1011.59</v>
          </cell>
        </row>
        <row r="1521">
          <cell r="A1521">
            <v>35081</v>
          </cell>
          <cell r="B1521">
            <v>1011.72</v>
          </cell>
        </row>
        <row r="1522">
          <cell r="A1522">
            <v>35082</v>
          </cell>
          <cell r="B1522">
            <v>1010.34</v>
          </cell>
        </row>
        <row r="1523">
          <cell r="A1523">
            <v>35083</v>
          </cell>
          <cell r="B1523">
            <v>1015.1</v>
          </cell>
        </row>
        <row r="1524">
          <cell r="A1524">
            <v>35084</v>
          </cell>
          <cell r="B1524">
            <v>1018.99</v>
          </cell>
        </row>
        <row r="1525">
          <cell r="A1525">
            <v>35085</v>
          </cell>
          <cell r="B1525">
            <v>1018.99</v>
          </cell>
        </row>
        <row r="1526">
          <cell r="A1526">
            <v>35086</v>
          </cell>
          <cell r="B1526">
            <v>1018.99</v>
          </cell>
        </row>
        <row r="1527">
          <cell r="A1527">
            <v>35087</v>
          </cell>
          <cell r="B1527">
            <v>1019.17</v>
          </cell>
        </row>
        <row r="1528">
          <cell r="A1528">
            <v>35088</v>
          </cell>
          <cell r="B1528">
            <v>1024.8900000000001</v>
          </cell>
        </row>
        <row r="1529">
          <cell r="A1529">
            <v>35089</v>
          </cell>
          <cell r="B1529">
            <v>1026.08</v>
          </cell>
        </row>
        <row r="1530">
          <cell r="A1530">
            <v>35090</v>
          </cell>
          <cell r="B1530">
            <v>1026.78</v>
          </cell>
        </row>
        <row r="1531">
          <cell r="A1531">
            <v>35091</v>
          </cell>
          <cell r="B1531">
            <v>1026.8900000000001</v>
          </cell>
        </row>
        <row r="1532">
          <cell r="A1532">
            <v>35092</v>
          </cell>
          <cell r="B1532">
            <v>1026.8900000000001</v>
          </cell>
        </row>
        <row r="1533">
          <cell r="A1533">
            <v>35093</v>
          </cell>
          <cell r="B1533">
            <v>1026.8900000000001</v>
          </cell>
        </row>
        <row r="1534">
          <cell r="A1534">
            <v>35094</v>
          </cell>
          <cell r="B1534">
            <v>1027.6099999999999</v>
          </cell>
        </row>
        <row r="1535">
          <cell r="A1535">
            <v>35095</v>
          </cell>
          <cell r="B1535">
            <v>1028.1400000000001</v>
          </cell>
        </row>
        <row r="1536">
          <cell r="A1536">
            <v>35096</v>
          </cell>
          <cell r="B1536">
            <v>1026.3</v>
          </cell>
        </row>
        <row r="1537">
          <cell r="A1537">
            <v>35097</v>
          </cell>
          <cell r="B1537">
            <v>1024.8900000000001</v>
          </cell>
        </row>
        <row r="1538">
          <cell r="A1538">
            <v>35098</v>
          </cell>
          <cell r="B1538">
            <v>1021.29</v>
          </cell>
        </row>
        <row r="1539">
          <cell r="A1539">
            <v>35099</v>
          </cell>
          <cell r="B1539">
            <v>1021.29</v>
          </cell>
        </row>
        <row r="1540">
          <cell r="A1540">
            <v>35100</v>
          </cell>
          <cell r="B1540">
            <v>1021.29</v>
          </cell>
        </row>
        <row r="1541">
          <cell r="A1541">
            <v>35101</v>
          </cell>
          <cell r="B1541">
            <v>1022.93</v>
          </cell>
        </row>
        <row r="1542">
          <cell r="A1542">
            <v>35102</v>
          </cell>
          <cell r="B1542">
            <v>1021.3</v>
          </cell>
        </row>
        <row r="1543">
          <cell r="A1543">
            <v>35103</v>
          </cell>
          <cell r="B1543">
            <v>1022.28</v>
          </cell>
        </row>
        <row r="1544">
          <cell r="A1544">
            <v>35104</v>
          </cell>
          <cell r="B1544">
            <v>1024.17</v>
          </cell>
        </row>
        <row r="1545">
          <cell r="A1545">
            <v>35105</v>
          </cell>
          <cell r="B1545">
            <v>1023.07</v>
          </cell>
        </row>
        <row r="1546">
          <cell r="A1546">
            <v>35106</v>
          </cell>
          <cell r="B1546">
            <v>1023.07</v>
          </cell>
        </row>
        <row r="1547">
          <cell r="A1547">
            <v>35107</v>
          </cell>
          <cell r="B1547">
            <v>1023.07</v>
          </cell>
        </row>
        <row r="1548">
          <cell r="A1548">
            <v>35108</v>
          </cell>
          <cell r="B1548">
            <v>1027.54</v>
          </cell>
        </row>
        <row r="1549">
          <cell r="A1549">
            <v>35109</v>
          </cell>
          <cell r="B1549">
            <v>1028.58</v>
          </cell>
        </row>
        <row r="1550">
          <cell r="A1550">
            <v>35110</v>
          </cell>
          <cell r="B1550">
            <v>1027.57</v>
          </cell>
        </row>
        <row r="1551">
          <cell r="A1551">
            <v>35111</v>
          </cell>
          <cell r="B1551">
            <v>1030.67</v>
          </cell>
        </row>
        <row r="1552">
          <cell r="A1552">
            <v>35112</v>
          </cell>
          <cell r="B1552">
            <v>1029.5</v>
          </cell>
        </row>
        <row r="1553">
          <cell r="A1553">
            <v>35113</v>
          </cell>
          <cell r="B1553">
            <v>1029.5</v>
          </cell>
        </row>
        <row r="1554">
          <cell r="A1554">
            <v>35114</v>
          </cell>
          <cell r="B1554">
            <v>1029.5</v>
          </cell>
        </row>
        <row r="1555">
          <cell r="A1555">
            <v>35115</v>
          </cell>
          <cell r="B1555">
            <v>1033.4100000000001</v>
          </cell>
        </row>
        <row r="1556">
          <cell r="A1556">
            <v>35116</v>
          </cell>
          <cell r="B1556">
            <v>1034.3399999999999</v>
          </cell>
        </row>
        <row r="1557">
          <cell r="A1557">
            <v>35117</v>
          </cell>
          <cell r="B1557">
            <v>1035.43</v>
          </cell>
        </row>
        <row r="1558">
          <cell r="A1558">
            <v>35118</v>
          </cell>
          <cell r="B1558">
            <v>1035.04</v>
          </cell>
        </row>
        <row r="1559">
          <cell r="A1559">
            <v>35119</v>
          </cell>
          <cell r="B1559">
            <v>1036.71</v>
          </cell>
        </row>
        <row r="1560">
          <cell r="A1560">
            <v>35120</v>
          </cell>
          <cell r="B1560">
            <v>1036.71</v>
          </cell>
        </row>
        <row r="1561">
          <cell r="A1561">
            <v>35121</v>
          </cell>
          <cell r="B1561">
            <v>1036.71</v>
          </cell>
        </row>
        <row r="1562">
          <cell r="A1562">
            <v>35122</v>
          </cell>
          <cell r="B1562">
            <v>1038.49</v>
          </cell>
        </row>
        <row r="1563">
          <cell r="A1563">
            <v>35123</v>
          </cell>
          <cell r="B1563">
            <v>1039.06</v>
          </cell>
        </row>
        <row r="1564">
          <cell r="A1564">
            <v>35124</v>
          </cell>
          <cell r="B1564">
            <v>1039.81</v>
          </cell>
        </row>
        <row r="1565">
          <cell r="A1565">
            <v>35125</v>
          </cell>
          <cell r="B1565">
            <v>1039.9000000000001</v>
          </cell>
        </row>
        <row r="1566">
          <cell r="A1566">
            <v>35126</v>
          </cell>
          <cell r="B1566">
            <v>1040.7</v>
          </cell>
        </row>
        <row r="1567">
          <cell r="A1567">
            <v>35127</v>
          </cell>
          <cell r="B1567">
            <v>1040.7</v>
          </cell>
        </row>
        <row r="1568">
          <cell r="A1568">
            <v>35128</v>
          </cell>
          <cell r="B1568">
            <v>1040.7</v>
          </cell>
        </row>
        <row r="1569">
          <cell r="A1569">
            <v>35129</v>
          </cell>
          <cell r="B1569">
            <v>1041.28</v>
          </cell>
        </row>
        <row r="1570">
          <cell r="A1570">
            <v>35130</v>
          </cell>
          <cell r="B1570">
            <v>1041.83</v>
          </cell>
        </row>
        <row r="1571">
          <cell r="A1571">
            <v>35131</v>
          </cell>
          <cell r="B1571">
            <v>1042.03</v>
          </cell>
        </row>
        <row r="1572">
          <cell r="A1572">
            <v>35132</v>
          </cell>
          <cell r="B1572">
            <v>1042.6099999999999</v>
          </cell>
        </row>
        <row r="1573">
          <cell r="A1573">
            <v>35133</v>
          </cell>
          <cell r="B1573">
            <v>1042.42</v>
          </cell>
        </row>
        <row r="1574">
          <cell r="A1574">
            <v>35134</v>
          </cell>
          <cell r="B1574">
            <v>1042.42</v>
          </cell>
        </row>
        <row r="1575">
          <cell r="A1575">
            <v>35135</v>
          </cell>
          <cell r="B1575">
            <v>1042.42</v>
          </cell>
        </row>
        <row r="1576">
          <cell r="A1576">
            <v>35136</v>
          </cell>
          <cell r="B1576">
            <v>1043.5</v>
          </cell>
        </row>
        <row r="1577">
          <cell r="A1577">
            <v>35137</v>
          </cell>
          <cell r="B1577">
            <v>1044.07</v>
          </cell>
        </row>
        <row r="1578">
          <cell r="A1578">
            <v>35138</v>
          </cell>
          <cell r="B1578">
            <v>1044.99</v>
          </cell>
        </row>
        <row r="1579">
          <cell r="A1579">
            <v>35139</v>
          </cell>
          <cell r="B1579">
            <v>1045.44</v>
          </cell>
        </row>
        <row r="1580">
          <cell r="A1580">
            <v>35140</v>
          </cell>
          <cell r="B1580">
            <v>1046.0899999999999</v>
          </cell>
        </row>
        <row r="1581">
          <cell r="A1581">
            <v>35141</v>
          </cell>
          <cell r="B1581">
            <v>1046.0899999999999</v>
          </cell>
        </row>
        <row r="1582">
          <cell r="A1582">
            <v>35142</v>
          </cell>
          <cell r="B1582">
            <v>1046.0899999999999</v>
          </cell>
        </row>
        <row r="1583">
          <cell r="A1583">
            <v>35143</v>
          </cell>
          <cell r="B1583">
            <v>1046.76</v>
          </cell>
        </row>
        <row r="1584">
          <cell r="A1584">
            <v>35144</v>
          </cell>
          <cell r="B1584">
            <v>1047.24</v>
          </cell>
        </row>
        <row r="1585">
          <cell r="A1585">
            <v>35145</v>
          </cell>
          <cell r="B1585">
            <v>1047.6500000000001</v>
          </cell>
        </row>
        <row r="1586">
          <cell r="A1586">
            <v>35146</v>
          </cell>
          <cell r="B1586">
            <v>1048.4000000000001</v>
          </cell>
        </row>
        <row r="1587">
          <cell r="A1587">
            <v>35147</v>
          </cell>
          <cell r="B1587">
            <v>1048</v>
          </cell>
        </row>
        <row r="1588">
          <cell r="A1588">
            <v>35148</v>
          </cell>
          <cell r="B1588">
            <v>1048</v>
          </cell>
        </row>
        <row r="1589">
          <cell r="A1589">
            <v>35149</v>
          </cell>
          <cell r="B1589">
            <v>1048</v>
          </cell>
        </row>
        <row r="1590">
          <cell r="A1590">
            <v>35150</v>
          </cell>
          <cell r="B1590">
            <v>1048</v>
          </cell>
        </row>
        <row r="1591">
          <cell r="A1591">
            <v>35151</v>
          </cell>
          <cell r="B1591">
            <v>1049.08</v>
          </cell>
        </row>
        <row r="1592">
          <cell r="A1592">
            <v>35152</v>
          </cell>
          <cell r="B1592">
            <v>1049.22</v>
          </cell>
        </row>
        <row r="1593">
          <cell r="A1593">
            <v>35153</v>
          </cell>
          <cell r="B1593">
            <v>1048.42</v>
          </cell>
        </row>
        <row r="1594">
          <cell r="A1594">
            <v>35154</v>
          </cell>
          <cell r="B1594">
            <v>1046</v>
          </cell>
        </row>
        <row r="1595">
          <cell r="A1595">
            <v>35155</v>
          </cell>
          <cell r="B1595">
            <v>1046</v>
          </cell>
        </row>
        <row r="1596">
          <cell r="A1596">
            <v>35156</v>
          </cell>
          <cell r="B1596">
            <v>1046</v>
          </cell>
        </row>
        <row r="1597">
          <cell r="A1597">
            <v>35157</v>
          </cell>
          <cell r="B1597">
            <v>1042.2</v>
          </cell>
        </row>
        <row r="1598">
          <cell r="A1598">
            <v>35158</v>
          </cell>
          <cell r="B1598">
            <v>1045.23</v>
          </cell>
        </row>
        <row r="1599">
          <cell r="A1599">
            <v>35159</v>
          </cell>
          <cell r="B1599">
            <v>1046.92</v>
          </cell>
        </row>
        <row r="1600">
          <cell r="A1600">
            <v>35160</v>
          </cell>
          <cell r="B1600">
            <v>1046.92</v>
          </cell>
        </row>
        <row r="1601">
          <cell r="A1601">
            <v>35161</v>
          </cell>
          <cell r="B1601">
            <v>1046.92</v>
          </cell>
        </row>
        <row r="1602">
          <cell r="A1602">
            <v>35162</v>
          </cell>
          <cell r="B1602">
            <v>1046.92</v>
          </cell>
        </row>
        <row r="1603">
          <cell r="A1603">
            <v>35163</v>
          </cell>
          <cell r="B1603">
            <v>1046.92</v>
          </cell>
        </row>
        <row r="1604">
          <cell r="A1604">
            <v>35164</v>
          </cell>
          <cell r="B1604">
            <v>1050.1199999999999</v>
          </cell>
        </row>
        <row r="1605">
          <cell r="A1605">
            <v>35165</v>
          </cell>
          <cell r="B1605">
            <v>1047.3499999999999</v>
          </cell>
        </row>
        <row r="1606">
          <cell r="A1606">
            <v>35166</v>
          </cell>
          <cell r="B1606">
            <v>1046.55</v>
          </cell>
        </row>
        <row r="1607">
          <cell r="A1607">
            <v>35167</v>
          </cell>
          <cell r="B1607">
            <v>1047.48</v>
          </cell>
        </row>
        <row r="1608">
          <cell r="A1608">
            <v>35168</v>
          </cell>
          <cell r="B1608">
            <v>1048.8900000000001</v>
          </cell>
        </row>
        <row r="1609">
          <cell r="A1609">
            <v>35169</v>
          </cell>
          <cell r="B1609">
            <v>1048.8900000000001</v>
          </cell>
        </row>
        <row r="1610">
          <cell r="A1610">
            <v>35170</v>
          </cell>
          <cell r="B1610">
            <v>1048.8900000000001</v>
          </cell>
        </row>
        <row r="1611">
          <cell r="A1611">
            <v>35171</v>
          </cell>
          <cell r="B1611">
            <v>1050.73</v>
          </cell>
        </row>
        <row r="1612">
          <cell r="A1612">
            <v>35172</v>
          </cell>
          <cell r="B1612">
            <v>1054.4100000000001</v>
          </cell>
        </row>
        <row r="1613">
          <cell r="A1613">
            <v>35173</v>
          </cell>
          <cell r="B1613">
            <v>1054.03</v>
          </cell>
        </row>
        <row r="1614">
          <cell r="A1614">
            <v>35174</v>
          </cell>
          <cell r="B1614">
            <v>1052.9000000000001</v>
          </cell>
        </row>
        <row r="1615">
          <cell r="A1615">
            <v>35175</v>
          </cell>
          <cell r="B1615">
            <v>1053.5899999999999</v>
          </cell>
        </row>
        <row r="1616">
          <cell r="A1616">
            <v>35176</v>
          </cell>
          <cell r="B1616">
            <v>1053.5899999999999</v>
          </cell>
        </row>
        <row r="1617">
          <cell r="A1617">
            <v>35177</v>
          </cell>
          <cell r="B1617">
            <v>1053.5899999999999</v>
          </cell>
        </row>
        <row r="1618">
          <cell r="A1618">
            <v>35178</v>
          </cell>
          <cell r="B1618">
            <v>1054.43</v>
          </cell>
        </row>
        <row r="1619">
          <cell r="A1619">
            <v>35179</v>
          </cell>
          <cell r="B1619">
            <v>1055.31</v>
          </cell>
        </row>
        <row r="1620">
          <cell r="A1620">
            <v>35180</v>
          </cell>
          <cell r="B1620">
            <v>1054.53</v>
          </cell>
        </row>
        <row r="1621">
          <cell r="A1621">
            <v>35181</v>
          </cell>
          <cell r="B1621">
            <v>1054.29</v>
          </cell>
        </row>
        <row r="1622">
          <cell r="A1622">
            <v>35182</v>
          </cell>
          <cell r="B1622">
            <v>1054.8</v>
          </cell>
        </row>
        <row r="1623">
          <cell r="A1623">
            <v>35183</v>
          </cell>
          <cell r="B1623">
            <v>1054.8</v>
          </cell>
        </row>
        <row r="1624">
          <cell r="A1624">
            <v>35184</v>
          </cell>
          <cell r="B1624">
            <v>1054.8</v>
          </cell>
        </row>
        <row r="1625">
          <cell r="A1625">
            <v>35185</v>
          </cell>
          <cell r="B1625">
            <v>1058.9000000000001</v>
          </cell>
        </row>
        <row r="1626">
          <cell r="A1626">
            <v>35186</v>
          </cell>
          <cell r="B1626">
            <v>1061.55</v>
          </cell>
        </row>
        <row r="1627">
          <cell r="A1627">
            <v>35187</v>
          </cell>
          <cell r="B1627">
            <v>1061.55</v>
          </cell>
        </row>
        <row r="1628">
          <cell r="A1628">
            <v>35188</v>
          </cell>
          <cell r="B1628">
            <v>1062.56</v>
          </cell>
        </row>
        <row r="1629">
          <cell r="A1629">
            <v>35189</v>
          </cell>
          <cell r="B1629">
            <v>1062.4000000000001</v>
          </cell>
        </row>
        <row r="1630">
          <cell r="A1630">
            <v>35190</v>
          </cell>
          <cell r="B1630">
            <v>1062.4000000000001</v>
          </cell>
        </row>
        <row r="1631">
          <cell r="A1631">
            <v>35191</v>
          </cell>
          <cell r="B1631">
            <v>1062.4000000000001</v>
          </cell>
        </row>
        <row r="1632">
          <cell r="A1632">
            <v>35192</v>
          </cell>
          <cell r="B1632">
            <v>1063.4100000000001</v>
          </cell>
        </row>
        <row r="1633">
          <cell r="A1633">
            <v>35193</v>
          </cell>
          <cell r="B1633">
            <v>1063.53</v>
          </cell>
        </row>
        <row r="1634">
          <cell r="A1634">
            <v>35194</v>
          </cell>
          <cell r="B1634">
            <v>1061.6300000000001</v>
          </cell>
        </row>
        <row r="1635">
          <cell r="A1635">
            <v>35195</v>
          </cell>
          <cell r="B1635">
            <v>1061.0999999999999</v>
          </cell>
        </row>
        <row r="1636">
          <cell r="A1636">
            <v>35196</v>
          </cell>
          <cell r="B1636">
            <v>1062.08</v>
          </cell>
        </row>
        <row r="1637">
          <cell r="A1637">
            <v>35197</v>
          </cell>
          <cell r="B1637">
            <v>1062.08</v>
          </cell>
        </row>
        <row r="1638">
          <cell r="A1638">
            <v>35198</v>
          </cell>
          <cell r="B1638">
            <v>1062.08</v>
          </cell>
        </row>
        <row r="1639">
          <cell r="A1639">
            <v>35199</v>
          </cell>
          <cell r="B1639">
            <v>1065.78</v>
          </cell>
        </row>
        <row r="1640">
          <cell r="A1640">
            <v>35200</v>
          </cell>
          <cell r="B1640">
            <v>1066.24</v>
          </cell>
        </row>
        <row r="1641">
          <cell r="A1641">
            <v>35201</v>
          </cell>
          <cell r="B1641">
            <v>1066.6099999999999</v>
          </cell>
        </row>
        <row r="1642">
          <cell r="A1642">
            <v>35202</v>
          </cell>
          <cell r="B1642">
            <v>1065.8800000000001</v>
          </cell>
        </row>
        <row r="1643">
          <cell r="A1643">
            <v>35203</v>
          </cell>
          <cell r="B1643">
            <v>1066.47</v>
          </cell>
        </row>
        <row r="1644">
          <cell r="A1644">
            <v>35204</v>
          </cell>
          <cell r="B1644">
            <v>1066.47</v>
          </cell>
        </row>
        <row r="1645">
          <cell r="A1645">
            <v>35205</v>
          </cell>
          <cell r="B1645">
            <v>1066.47</v>
          </cell>
        </row>
        <row r="1646">
          <cell r="A1646">
            <v>35206</v>
          </cell>
          <cell r="B1646">
            <v>1066.47</v>
          </cell>
        </row>
        <row r="1647">
          <cell r="A1647">
            <v>35207</v>
          </cell>
          <cell r="B1647">
            <v>1068.18</v>
          </cell>
        </row>
        <row r="1648">
          <cell r="A1648">
            <v>35208</v>
          </cell>
          <cell r="B1648">
            <v>1068.9100000000001</v>
          </cell>
        </row>
        <row r="1649">
          <cell r="A1649">
            <v>35209</v>
          </cell>
          <cell r="B1649">
            <v>1069.47</v>
          </cell>
        </row>
        <row r="1650">
          <cell r="A1650">
            <v>35210</v>
          </cell>
          <cell r="B1650">
            <v>1068.94</v>
          </cell>
        </row>
        <row r="1651">
          <cell r="A1651">
            <v>35211</v>
          </cell>
          <cell r="B1651">
            <v>1068.94</v>
          </cell>
        </row>
        <row r="1652">
          <cell r="A1652">
            <v>35212</v>
          </cell>
          <cell r="B1652">
            <v>1068.94</v>
          </cell>
        </row>
        <row r="1653">
          <cell r="A1653">
            <v>35213</v>
          </cell>
          <cell r="B1653">
            <v>1069.8</v>
          </cell>
        </row>
        <row r="1654">
          <cell r="A1654">
            <v>35214</v>
          </cell>
          <cell r="B1654">
            <v>1071.19</v>
          </cell>
        </row>
        <row r="1655">
          <cell r="A1655">
            <v>35215</v>
          </cell>
          <cell r="B1655">
            <v>1072.24</v>
          </cell>
        </row>
        <row r="1656">
          <cell r="A1656">
            <v>35216</v>
          </cell>
          <cell r="B1656">
            <v>1073.06</v>
          </cell>
        </row>
        <row r="1657">
          <cell r="A1657">
            <v>35217</v>
          </cell>
          <cell r="B1657">
            <v>1072.5899999999999</v>
          </cell>
        </row>
        <row r="1658">
          <cell r="A1658">
            <v>35218</v>
          </cell>
          <cell r="B1658">
            <v>1072.5899999999999</v>
          </cell>
        </row>
        <row r="1659">
          <cell r="A1659">
            <v>35219</v>
          </cell>
          <cell r="B1659">
            <v>1072.5899999999999</v>
          </cell>
        </row>
        <row r="1660">
          <cell r="A1660">
            <v>35220</v>
          </cell>
          <cell r="B1660">
            <v>1074.7</v>
          </cell>
        </row>
        <row r="1661">
          <cell r="A1661">
            <v>35221</v>
          </cell>
          <cell r="B1661">
            <v>1074.72</v>
          </cell>
        </row>
        <row r="1662">
          <cell r="A1662">
            <v>35222</v>
          </cell>
          <cell r="B1662">
            <v>1074.27</v>
          </cell>
        </row>
        <row r="1663">
          <cell r="A1663">
            <v>35223</v>
          </cell>
          <cell r="B1663">
            <v>1072.95</v>
          </cell>
        </row>
        <row r="1664">
          <cell r="A1664">
            <v>35224</v>
          </cell>
          <cell r="B1664">
            <v>1073.06</v>
          </cell>
        </row>
        <row r="1665">
          <cell r="A1665">
            <v>35225</v>
          </cell>
          <cell r="B1665">
            <v>1073.06</v>
          </cell>
        </row>
        <row r="1666">
          <cell r="A1666">
            <v>35226</v>
          </cell>
          <cell r="B1666">
            <v>1073.06</v>
          </cell>
        </row>
        <row r="1667">
          <cell r="A1667">
            <v>35227</v>
          </cell>
          <cell r="B1667">
            <v>1073.06</v>
          </cell>
        </row>
        <row r="1668">
          <cell r="A1668">
            <v>35228</v>
          </cell>
          <cell r="B1668">
            <v>1073.6500000000001</v>
          </cell>
        </row>
        <row r="1669">
          <cell r="A1669">
            <v>35229</v>
          </cell>
          <cell r="B1669">
            <v>1070.8</v>
          </cell>
        </row>
        <row r="1670">
          <cell r="A1670">
            <v>35230</v>
          </cell>
          <cell r="B1670">
            <v>1072.3399999999999</v>
          </cell>
        </row>
        <row r="1671">
          <cell r="A1671">
            <v>35231</v>
          </cell>
          <cell r="B1671">
            <v>1071.3499999999999</v>
          </cell>
        </row>
        <row r="1672">
          <cell r="A1672">
            <v>35232</v>
          </cell>
          <cell r="B1672">
            <v>1071.3499999999999</v>
          </cell>
        </row>
        <row r="1673">
          <cell r="A1673">
            <v>35233</v>
          </cell>
          <cell r="B1673">
            <v>1071.3499999999999</v>
          </cell>
        </row>
        <row r="1674">
          <cell r="A1674">
            <v>35234</v>
          </cell>
          <cell r="B1674">
            <v>1071.3499999999999</v>
          </cell>
        </row>
        <row r="1675">
          <cell r="A1675">
            <v>35235</v>
          </cell>
          <cell r="B1675">
            <v>1072.74</v>
          </cell>
        </row>
        <row r="1676">
          <cell r="A1676">
            <v>35236</v>
          </cell>
          <cell r="B1676">
            <v>1070.94</v>
          </cell>
        </row>
        <row r="1677">
          <cell r="A1677">
            <v>35237</v>
          </cell>
          <cell r="B1677">
            <v>1070.8599999999999</v>
          </cell>
        </row>
        <row r="1678">
          <cell r="A1678">
            <v>35238</v>
          </cell>
          <cell r="B1678">
            <v>1068.2</v>
          </cell>
        </row>
        <row r="1679">
          <cell r="A1679">
            <v>35239</v>
          </cell>
          <cell r="B1679">
            <v>1068.2</v>
          </cell>
        </row>
        <row r="1680">
          <cell r="A1680">
            <v>35240</v>
          </cell>
          <cell r="B1680">
            <v>1068.2</v>
          </cell>
        </row>
        <row r="1681">
          <cell r="A1681">
            <v>35241</v>
          </cell>
          <cell r="B1681">
            <v>1070.25</v>
          </cell>
        </row>
        <row r="1682">
          <cell r="A1682">
            <v>35242</v>
          </cell>
          <cell r="B1682">
            <v>1069.81</v>
          </cell>
        </row>
        <row r="1683">
          <cell r="A1683">
            <v>35243</v>
          </cell>
          <cell r="B1683">
            <v>1072.3699999999999</v>
          </cell>
        </row>
        <row r="1684">
          <cell r="A1684">
            <v>35244</v>
          </cell>
          <cell r="B1684">
            <v>1069.73</v>
          </cell>
        </row>
        <row r="1685">
          <cell r="A1685">
            <v>35245</v>
          </cell>
          <cell r="B1685">
            <v>1069.1099999999999</v>
          </cell>
        </row>
        <row r="1686">
          <cell r="A1686">
            <v>35246</v>
          </cell>
          <cell r="B1686">
            <v>1069.1099999999999</v>
          </cell>
        </row>
        <row r="1687">
          <cell r="A1687">
            <v>35247</v>
          </cell>
          <cell r="B1687">
            <v>1069.1099999999999</v>
          </cell>
        </row>
        <row r="1688">
          <cell r="A1688">
            <v>35248</v>
          </cell>
          <cell r="B1688">
            <v>1069.1099999999999</v>
          </cell>
        </row>
        <row r="1689">
          <cell r="A1689">
            <v>35249</v>
          </cell>
          <cell r="B1689">
            <v>1070.55</v>
          </cell>
        </row>
        <row r="1690">
          <cell r="A1690">
            <v>35250</v>
          </cell>
          <cell r="B1690">
            <v>1068.1199999999999</v>
          </cell>
        </row>
        <row r="1691">
          <cell r="A1691">
            <v>35251</v>
          </cell>
          <cell r="B1691">
            <v>1068.3</v>
          </cell>
        </row>
        <row r="1692">
          <cell r="A1692">
            <v>35252</v>
          </cell>
          <cell r="B1692">
            <v>1067.3499999999999</v>
          </cell>
        </row>
        <row r="1693">
          <cell r="A1693">
            <v>35253</v>
          </cell>
          <cell r="B1693">
            <v>1067.3499999999999</v>
          </cell>
        </row>
        <row r="1694">
          <cell r="A1694">
            <v>35254</v>
          </cell>
          <cell r="B1694">
            <v>1067.3499999999999</v>
          </cell>
        </row>
        <row r="1695">
          <cell r="A1695">
            <v>35255</v>
          </cell>
          <cell r="B1695">
            <v>1068.17</v>
          </cell>
        </row>
        <row r="1696">
          <cell r="A1696">
            <v>35256</v>
          </cell>
          <cell r="B1696">
            <v>1067.97</v>
          </cell>
        </row>
        <row r="1697">
          <cell r="A1697">
            <v>35257</v>
          </cell>
          <cell r="B1697">
            <v>1065.6500000000001</v>
          </cell>
        </row>
        <row r="1698">
          <cell r="A1698">
            <v>35258</v>
          </cell>
          <cell r="B1698">
            <v>1061.79</v>
          </cell>
        </row>
        <row r="1699">
          <cell r="A1699">
            <v>35259</v>
          </cell>
          <cell r="B1699">
            <v>1061.99</v>
          </cell>
        </row>
        <row r="1700">
          <cell r="A1700">
            <v>35260</v>
          </cell>
          <cell r="B1700">
            <v>1061.99</v>
          </cell>
        </row>
        <row r="1701">
          <cell r="A1701">
            <v>35261</v>
          </cell>
          <cell r="B1701">
            <v>1061.99</v>
          </cell>
        </row>
        <row r="1702">
          <cell r="A1702">
            <v>35262</v>
          </cell>
          <cell r="B1702">
            <v>1065.58</v>
          </cell>
        </row>
        <row r="1703">
          <cell r="A1703">
            <v>35263</v>
          </cell>
          <cell r="B1703">
            <v>1064.82</v>
          </cell>
        </row>
        <row r="1704">
          <cell r="A1704">
            <v>35264</v>
          </cell>
          <cell r="B1704">
            <v>1062.8599999999999</v>
          </cell>
        </row>
        <row r="1705">
          <cell r="A1705">
            <v>35265</v>
          </cell>
          <cell r="B1705">
            <v>1058.92</v>
          </cell>
        </row>
        <row r="1706">
          <cell r="A1706">
            <v>35266</v>
          </cell>
          <cell r="B1706">
            <v>1061.02</v>
          </cell>
        </row>
        <row r="1707">
          <cell r="A1707">
            <v>35267</v>
          </cell>
          <cell r="B1707">
            <v>1061.02</v>
          </cell>
        </row>
        <row r="1708">
          <cell r="A1708">
            <v>35268</v>
          </cell>
          <cell r="B1708">
            <v>1061.02</v>
          </cell>
        </row>
        <row r="1709">
          <cell r="A1709">
            <v>35269</v>
          </cell>
          <cell r="B1709">
            <v>1063.53</v>
          </cell>
        </row>
        <row r="1710">
          <cell r="A1710">
            <v>35270</v>
          </cell>
          <cell r="B1710">
            <v>1064.56</v>
          </cell>
        </row>
        <row r="1711">
          <cell r="A1711">
            <v>35271</v>
          </cell>
          <cell r="B1711">
            <v>1061.46</v>
          </cell>
        </row>
        <row r="1712">
          <cell r="A1712">
            <v>35272</v>
          </cell>
          <cell r="B1712">
            <v>1061.03</v>
          </cell>
        </row>
        <row r="1713">
          <cell r="A1713">
            <v>35273</v>
          </cell>
          <cell r="B1713">
            <v>1061.48</v>
          </cell>
        </row>
        <row r="1714">
          <cell r="A1714">
            <v>35274</v>
          </cell>
          <cell r="B1714">
            <v>1061.48</v>
          </cell>
        </row>
        <row r="1715">
          <cell r="A1715">
            <v>35275</v>
          </cell>
          <cell r="B1715">
            <v>1061.48</v>
          </cell>
        </row>
        <row r="1716">
          <cell r="A1716">
            <v>35276</v>
          </cell>
          <cell r="B1716">
            <v>1059.18</v>
          </cell>
        </row>
        <row r="1717">
          <cell r="A1717">
            <v>35277</v>
          </cell>
          <cell r="B1717">
            <v>1056.74</v>
          </cell>
        </row>
        <row r="1718">
          <cell r="A1718">
            <v>35278</v>
          </cell>
          <cell r="B1718">
            <v>1057.47</v>
          </cell>
        </row>
        <row r="1719">
          <cell r="A1719">
            <v>35279</v>
          </cell>
          <cell r="B1719">
            <v>1054.8699999999999</v>
          </cell>
        </row>
        <row r="1720">
          <cell r="A1720">
            <v>35280</v>
          </cell>
          <cell r="B1720">
            <v>1054.0999999999999</v>
          </cell>
        </row>
        <row r="1721">
          <cell r="A1721">
            <v>35281</v>
          </cell>
          <cell r="B1721">
            <v>1054.0999999999999</v>
          </cell>
        </row>
        <row r="1722">
          <cell r="A1722">
            <v>35282</v>
          </cell>
          <cell r="B1722">
            <v>1054.0999999999999</v>
          </cell>
        </row>
        <row r="1723">
          <cell r="A1723">
            <v>35283</v>
          </cell>
          <cell r="B1723">
            <v>1051.6099999999999</v>
          </cell>
        </row>
        <row r="1724">
          <cell r="A1724">
            <v>35284</v>
          </cell>
          <cell r="B1724">
            <v>1049.3699999999999</v>
          </cell>
        </row>
        <row r="1725">
          <cell r="A1725">
            <v>35285</v>
          </cell>
          <cell r="B1725">
            <v>1049.3699999999999</v>
          </cell>
        </row>
        <row r="1726">
          <cell r="A1726">
            <v>35286</v>
          </cell>
          <cell r="B1726">
            <v>1044.9000000000001</v>
          </cell>
        </row>
        <row r="1727">
          <cell r="A1727">
            <v>35287</v>
          </cell>
          <cell r="B1727">
            <v>1040.68</v>
          </cell>
        </row>
        <row r="1728">
          <cell r="A1728">
            <v>35288</v>
          </cell>
          <cell r="B1728">
            <v>1040.68</v>
          </cell>
        </row>
        <row r="1729">
          <cell r="A1729">
            <v>35289</v>
          </cell>
          <cell r="B1729">
            <v>1040.68</v>
          </cell>
        </row>
        <row r="1730">
          <cell r="A1730">
            <v>35290</v>
          </cell>
          <cell r="B1730">
            <v>1035.79</v>
          </cell>
        </row>
        <row r="1731">
          <cell r="A1731">
            <v>35291</v>
          </cell>
          <cell r="B1731">
            <v>1029.46</v>
          </cell>
        </row>
        <row r="1732">
          <cell r="A1732">
            <v>35292</v>
          </cell>
          <cell r="B1732">
            <v>1041.76</v>
          </cell>
        </row>
        <row r="1733">
          <cell r="A1733">
            <v>35293</v>
          </cell>
          <cell r="B1733">
            <v>1051.82</v>
          </cell>
        </row>
        <row r="1734">
          <cell r="A1734">
            <v>35294</v>
          </cell>
          <cell r="B1734">
            <v>1047.9000000000001</v>
          </cell>
        </row>
        <row r="1735">
          <cell r="A1735">
            <v>35295</v>
          </cell>
          <cell r="B1735">
            <v>1047.9000000000001</v>
          </cell>
        </row>
        <row r="1736">
          <cell r="A1736">
            <v>35296</v>
          </cell>
          <cell r="B1736">
            <v>1047.9000000000001</v>
          </cell>
        </row>
        <row r="1737">
          <cell r="A1737">
            <v>35297</v>
          </cell>
          <cell r="B1737">
            <v>1047.9000000000001</v>
          </cell>
        </row>
        <row r="1738">
          <cell r="A1738">
            <v>35298</v>
          </cell>
          <cell r="B1738">
            <v>1044.54</v>
          </cell>
        </row>
        <row r="1739">
          <cell r="A1739">
            <v>35299</v>
          </cell>
          <cell r="B1739">
            <v>1037.43</v>
          </cell>
        </row>
        <row r="1740">
          <cell r="A1740">
            <v>35300</v>
          </cell>
          <cell r="B1740">
            <v>1040.1500000000001</v>
          </cell>
        </row>
        <row r="1741">
          <cell r="A1741">
            <v>35301</v>
          </cell>
          <cell r="B1741">
            <v>1037.0999999999999</v>
          </cell>
        </row>
        <row r="1742">
          <cell r="A1742">
            <v>35302</v>
          </cell>
          <cell r="B1742">
            <v>1037.0999999999999</v>
          </cell>
        </row>
        <row r="1743">
          <cell r="A1743">
            <v>35303</v>
          </cell>
          <cell r="B1743">
            <v>1037.0999999999999</v>
          </cell>
        </row>
        <row r="1744">
          <cell r="A1744">
            <v>35304</v>
          </cell>
          <cell r="B1744">
            <v>1041.6400000000001</v>
          </cell>
        </row>
        <row r="1745">
          <cell r="A1745">
            <v>35305</v>
          </cell>
          <cell r="B1745">
            <v>1044.54</v>
          </cell>
        </row>
        <row r="1746">
          <cell r="A1746">
            <v>35306</v>
          </cell>
          <cell r="B1746">
            <v>1046.7</v>
          </cell>
        </row>
        <row r="1747">
          <cell r="A1747">
            <v>35307</v>
          </cell>
          <cell r="B1747">
            <v>1045.02</v>
          </cell>
        </row>
        <row r="1748">
          <cell r="A1748">
            <v>35308</v>
          </cell>
          <cell r="B1748">
            <v>1042.32</v>
          </cell>
        </row>
        <row r="1749">
          <cell r="A1749">
            <v>35309</v>
          </cell>
          <cell r="B1749">
            <v>1042.32</v>
          </cell>
        </row>
        <row r="1750">
          <cell r="A1750">
            <v>35310</v>
          </cell>
          <cell r="B1750">
            <v>1042.32</v>
          </cell>
        </row>
        <row r="1751">
          <cell r="A1751">
            <v>35311</v>
          </cell>
          <cell r="B1751">
            <v>1044.3800000000001</v>
          </cell>
        </row>
        <row r="1752">
          <cell r="A1752">
            <v>35312</v>
          </cell>
          <cell r="B1752">
            <v>1045.27</v>
          </cell>
        </row>
        <row r="1753">
          <cell r="A1753">
            <v>35313</v>
          </cell>
          <cell r="B1753">
            <v>1044.0899999999999</v>
          </cell>
        </row>
        <row r="1754">
          <cell r="A1754">
            <v>35314</v>
          </cell>
          <cell r="B1754">
            <v>1043.93</v>
          </cell>
        </row>
        <row r="1755">
          <cell r="A1755">
            <v>35315</v>
          </cell>
          <cell r="B1755">
            <v>1045.8699999999999</v>
          </cell>
        </row>
        <row r="1756">
          <cell r="A1756">
            <v>35316</v>
          </cell>
          <cell r="B1756">
            <v>1045.8699999999999</v>
          </cell>
        </row>
        <row r="1757">
          <cell r="A1757">
            <v>35317</v>
          </cell>
          <cell r="B1757">
            <v>1045.8699999999999</v>
          </cell>
        </row>
        <row r="1758">
          <cell r="A1758">
            <v>35318</v>
          </cell>
          <cell r="B1758">
            <v>1047.95</v>
          </cell>
        </row>
        <row r="1759">
          <cell r="A1759">
            <v>35319</v>
          </cell>
          <cell r="B1759">
            <v>1051.6400000000001</v>
          </cell>
        </row>
        <row r="1760">
          <cell r="A1760">
            <v>35320</v>
          </cell>
          <cell r="B1760">
            <v>1047.26</v>
          </cell>
        </row>
        <row r="1761">
          <cell r="A1761">
            <v>35321</v>
          </cell>
          <cell r="B1761">
            <v>1047.6600000000001</v>
          </cell>
        </row>
        <row r="1762">
          <cell r="A1762">
            <v>35322</v>
          </cell>
          <cell r="B1762">
            <v>1043.8900000000001</v>
          </cell>
        </row>
        <row r="1763">
          <cell r="A1763">
            <v>35323</v>
          </cell>
          <cell r="B1763">
            <v>1043.8900000000001</v>
          </cell>
        </row>
        <row r="1764">
          <cell r="A1764">
            <v>35324</v>
          </cell>
          <cell r="B1764">
            <v>1043.8900000000001</v>
          </cell>
        </row>
        <row r="1765">
          <cell r="A1765">
            <v>35325</v>
          </cell>
          <cell r="B1765">
            <v>1042.8</v>
          </cell>
        </row>
        <row r="1766">
          <cell r="A1766">
            <v>35326</v>
          </cell>
          <cell r="B1766">
            <v>1038.9000000000001</v>
          </cell>
        </row>
        <row r="1767">
          <cell r="A1767">
            <v>35327</v>
          </cell>
          <cell r="B1767">
            <v>1035.94</v>
          </cell>
        </row>
        <row r="1768">
          <cell r="A1768">
            <v>35328</v>
          </cell>
          <cell r="B1768">
            <v>1037.0999999999999</v>
          </cell>
        </row>
        <row r="1769">
          <cell r="A1769">
            <v>35329</v>
          </cell>
          <cell r="B1769">
            <v>1037.1099999999999</v>
          </cell>
        </row>
        <row r="1770">
          <cell r="A1770">
            <v>35330</v>
          </cell>
          <cell r="B1770">
            <v>1037.1099999999999</v>
          </cell>
        </row>
        <row r="1771">
          <cell r="A1771">
            <v>35331</v>
          </cell>
          <cell r="B1771">
            <v>1037.1099999999999</v>
          </cell>
        </row>
        <row r="1772">
          <cell r="A1772">
            <v>35332</v>
          </cell>
          <cell r="B1772">
            <v>1038.0899999999999</v>
          </cell>
        </row>
        <row r="1773">
          <cell r="A1773">
            <v>35333</v>
          </cell>
          <cell r="B1773">
            <v>1040.3599999999999</v>
          </cell>
        </row>
        <row r="1774">
          <cell r="A1774">
            <v>35334</v>
          </cell>
          <cell r="B1774">
            <v>1030.25</v>
          </cell>
        </row>
        <row r="1775">
          <cell r="A1775">
            <v>35335</v>
          </cell>
          <cell r="B1775">
            <v>1027.68</v>
          </cell>
        </row>
        <row r="1776">
          <cell r="A1776">
            <v>35336</v>
          </cell>
          <cell r="B1776">
            <v>1025.06</v>
          </cell>
        </row>
        <row r="1777">
          <cell r="A1777">
            <v>35337</v>
          </cell>
          <cell r="B1777">
            <v>1025.06</v>
          </cell>
        </row>
        <row r="1778">
          <cell r="A1778">
            <v>35338</v>
          </cell>
          <cell r="B1778">
            <v>1025.06</v>
          </cell>
        </row>
        <row r="1779">
          <cell r="A1779">
            <v>35339</v>
          </cell>
          <cell r="B1779">
            <v>1027.08</v>
          </cell>
        </row>
        <row r="1780">
          <cell r="A1780">
            <v>35340</v>
          </cell>
          <cell r="B1780">
            <v>1030.54</v>
          </cell>
        </row>
        <row r="1781">
          <cell r="A1781">
            <v>35341</v>
          </cell>
          <cell r="B1781">
            <v>1019.17</v>
          </cell>
        </row>
        <row r="1782">
          <cell r="A1782">
            <v>35342</v>
          </cell>
          <cell r="B1782">
            <v>1015.24</v>
          </cell>
        </row>
        <row r="1783">
          <cell r="A1783">
            <v>35343</v>
          </cell>
          <cell r="B1783">
            <v>1014.99</v>
          </cell>
        </row>
        <row r="1784">
          <cell r="A1784">
            <v>35344</v>
          </cell>
          <cell r="B1784">
            <v>1014.99</v>
          </cell>
        </row>
        <row r="1785">
          <cell r="A1785">
            <v>35345</v>
          </cell>
          <cell r="B1785">
            <v>1014.99</v>
          </cell>
        </row>
        <row r="1786">
          <cell r="A1786">
            <v>35346</v>
          </cell>
          <cell r="B1786">
            <v>1012.56</v>
          </cell>
        </row>
        <row r="1787">
          <cell r="A1787">
            <v>35347</v>
          </cell>
          <cell r="B1787">
            <v>1010.32</v>
          </cell>
        </row>
        <row r="1788">
          <cell r="A1788">
            <v>35348</v>
          </cell>
          <cell r="B1788">
            <v>1012.27</v>
          </cell>
        </row>
        <row r="1789">
          <cell r="A1789">
            <v>35349</v>
          </cell>
          <cell r="B1789">
            <v>1013.12</v>
          </cell>
        </row>
        <row r="1790">
          <cell r="A1790">
            <v>35350</v>
          </cell>
          <cell r="B1790">
            <v>1015.07</v>
          </cell>
        </row>
        <row r="1791">
          <cell r="A1791">
            <v>35351</v>
          </cell>
          <cell r="B1791">
            <v>1015.07</v>
          </cell>
        </row>
        <row r="1792">
          <cell r="A1792">
            <v>35352</v>
          </cell>
          <cell r="B1792">
            <v>1015.07</v>
          </cell>
        </row>
        <row r="1793">
          <cell r="A1793">
            <v>35353</v>
          </cell>
          <cell r="B1793">
            <v>1015.07</v>
          </cell>
        </row>
        <row r="1794">
          <cell r="A1794">
            <v>35354</v>
          </cell>
          <cell r="B1794">
            <v>1019.22</v>
          </cell>
        </row>
        <row r="1795">
          <cell r="A1795">
            <v>35355</v>
          </cell>
          <cell r="B1795">
            <v>1018.5</v>
          </cell>
        </row>
        <row r="1796">
          <cell r="A1796">
            <v>35356</v>
          </cell>
          <cell r="B1796">
            <v>1015.24</v>
          </cell>
        </row>
        <row r="1797">
          <cell r="A1797">
            <v>35357</v>
          </cell>
          <cell r="B1797">
            <v>1016.87</v>
          </cell>
        </row>
        <row r="1798">
          <cell r="A1798">
            <v>35358</v>
          </cell>
          <cell r="B1798">
            <v>1016.87</v>
          </cell>
        </row>
        <row r="1799">
          <cell r="A1799">
            <v>35359</v>
          </cell>
          <cell r="B1799">
            <v>1016.87</v>
          </cell>
        </row>
        <row r="1800">
          <cell r="A1800">
            <v>35360</v>
          </cell>
          <cell r="B1800">
            <v>1018.33</v>
          </cell>
        </row>
        <row r="1801">
          <cell r="A1801">
            <v>35361</v>
          </cell>
          <cell r="B1801">
            <v>1018.04</v>
          </cell>
        </row>
        <row r="1802">
          <cell r="A1802">
            <v>35362</v>
          </cell>
          <cell r="B1802">
            <v>1017.52</v>
          </cell>
        </row>
        <row r="1803">
          <cell r="A1803">
            <v>35363</v>
          </cell>
          <cell r="B1803">
            <v>1015.49</v>
          </cell>
        </row>
        <row r="1804">
          <cell r="A1804">
            <v>35364</v>
          </cell>
          <cell r="B1804">
            <v>1011.69</v>
          </cell>
        </row>
        <row r="1805">
          <cell r="A1805">
            <v>35365</v>
          </cell>
          <cell r="B1805">
            <v>1011.69</v>
          </cell>
        </row>
        <row r="1806">
          <cell r="A1806">
            <v>35366</v>
          </cell>
          <cell r="B1806">
            <v>1011.69</v>
          </cell>
        </row>
        <row r="1807">
          <cell r="A1807">
            <v>35367</v>
          </cell>
          <cell r="B1807">
            <v>1012.43</v>
          </cell>
        </row>
        <row r="1808">
          <cell r="A1808">
            <v>35368</v>
          </cell>
          <cell r="B1808">
            <v>1007.57</v>
          </cell>
        </row>
        <row r="1809">
          <cell r="A1809">
            <v>35369</v>
          </cell>
          <cell r="B1809">
            <v>1005.83</v>
          </cell>
        </row>
        <row r="1810">
          <cell r="A1810">
            <v>35370</v>
          </cell>
          <cell r="B1810">
            <v>1000.14</v>
          </cell>
        </row>
        <row r="1811">
          <cell r="A1811">
            <v>35371</v>
          </cell>
          <cell r="B1811">
            <v>999.49</v>
          </cell>
        </row>
        <row r="1812">
          <cell r="A1812">
            <v>35372</v>
          </cell>
          <cell r="B1812">
            <v>999.49</v>
          </cell>
        </row>
        <row r="1813">
          <cell r="A1813">
            <v>35373</v>
          </cell>
          <cell r="B1813">
            <v>999.49</v>
          </cell>
        </row>
        <row r="1814">
          <cell r="A1814">
            <v>35374</v>
          </cell>
          <cell r="B1814">
            <v>999.49</v>
          </cell>
        </row>
        <row r="1815">
          <cell r="A1815">
            <v>35375</v>
          </cell>
          <cell r="B1815">
            <v>1006.36</v>
          </cell>
        </row>
        <row r="1816">
          <cell r="A1816">
            <v>35376</v>
          </cell>
          <cell r="B1816">
            <v>1003.75</v>
          </cell>
        </row>
        <row r="1817">
          <cell r="A1817">
            <v>35377</v>
          </cell>
          <cell r="B1817">
            <v>999.59</v>
          </cell>
        </row>
        <row r="1818">
          <cell r="A1818">
            <v>35378</v>
          </cell>
          <cell r="B1818">
            <v>1001.24</v>
          </cell>
        </row>
        <row r="1819">
          <cell r="A1819">
            <v>35379</v>
          </cell>
          <cell r="B1819">
            <v>1001.24</v>
          </cell>
        </row>
        <row r="1820">
          <cell r="A1820">
            <v>35380</v>
          </cell>
          <cell r="B1820">
            <v>1001.24</v>
          </cell>
        </row>
        <row r="1821">
          <cell r="A1821">
            <v>35381</v>
          </cell>
          <cell r="B1821">
            <v>1001.24</v>
          </cell>
        </row>
        <row r="1822">
          <cell r="A1822">
            <v>35382</v>
          </cell>
          <cell r="B1822">
            <v>1000.22</v>
          </cell>
        </row>
        <row r="1823">
          <cell r="A1823">
            <v>35383</v>
          </cell>
          <cell r="B1823">
            <v>997.38</v>
          </cell>
        </row>
        <row r="1824">
          <cell r="A1824">
            <v>35384</v>
          </cell>
          <cell r="B1824">
            <v>1001.68</v>
          </cell>
        </row>
        <row r="1825">
          <cell r="A1825">
            <v>35385</v>
          </cell>
          <cell r="B1825">
            <v>999.68</v>
          </cell>
        </row>
        <row r="1826">
          <cell r="A1826">
            <v>35386</v>
          </cell>
          <cell r="B1826">
            <v>999.68</v>
          </cell>
        </row>
        <row r="1827">
          <cell r="A1827">
            <v>35387</v>
          </cell>
          <cell r="B1827">
            <v>999.68</v>
          </cell>
        </row>
        <row r="1828">
          <cell r="A1828">
            <v>35388</v>
          </cell>
          <cell r="B1828">
            <v>995.96</v>
          </cell>
        </row>
        <row r="1829">
          <cell r="A1829">
            <v>35389</v>
          </cell>
          <cell r="B1829">
            <v>994.02</v>
          </cell>
        </row>
        <row r="1830">
          <cell r="A1830">
            <v>35390</v>
          </cell>
          <cell r="B1830">
            <v>995.2</v>
          </cell>
        </row>
        <row r="1831">
          <cell r="A1831">
            <v>35391</v>
          </cell>
          <cell r="B1831">
            <v>994.37</v>
          </cell>
        </row>
        <row r="1832">
          <cell r="A1832">
            <v>35392</v>
          </cell>
          <cell r="B1832">
            <v>995.34</v>
          </cell>
        </row>
        <row r="1833">
          <cell r="A1833">
            <v>35393</v>
          </cell>
          <cell r="B1833">
            <v>995.34</v>
          </cell>
        </row>
        <row r="1834">
          <cell r="A1834">
            <v>35394</v>
          </cell>
          <cell r="B1834">
            <v>995.34</v>
          </cell>
        </row>
        <row r="1835">
          <cell r="A1835">
            <v>35395</v>
          </cell>
          <cell r="B1835">
            <v>995.05</v>
          </cell>
        </row>
        <row r="1836">
          <cell r="A1836">
            <v>35396</v>
          </cell>
          <cell r="B1836">
            <v>995.05</v>
          </cell>
        </row>
        <row r="1837">
          <cell r="A1837">
            <v>35397</v>
          </cell>
          <cell r="B1837">
            <v>995.93</v>
          </cell>
        </row>
        <row r="1838">
          <cell r="A1838">
            <v>35398</v>
          </cell>
          <cell r="B1838">
            <v>994.94</v>
          </cell>
        </row>
        <row r="1839">
          <cell r="A1839">
            <v>35399</v>
          </cell>
          <cell r="B1839">
            <v>1002.28</v>
          </cell>
        </row>
        <row r="1840">
          <cell r="A1840">
            <v>35400</v>
          </cell>
          <cell r="B1840">
            <v>1002.28</v>
          </cell>
        </row>
        <row r="1841">
          <cell r="A1841">
            <v>35401</v>
          </cell>
          <cell r="B1841">
            <v>1002.28</v>
          </cell>
        </row>
        <row r="1842">
          <cell r="A1842">
            <v>35402</v>
          </cell>
          <cell r="B1842">
            <v>1000.09</v>
          </cell>
        </row>
        <row r="1843">
          <cell r="A1843">
            <v>35403</v>
          </cell>
          <cell r="B1843">
            <v>995.73</v>
          </cell>
        </row>
        <row r="1844">
          <cell r="A1844">
            <v>35404</v>
          </cell>
          <cell r="B1844">
            <v>997.4</v>
          </cell>
        </row>
        <row r="1845">
          <cell r="A1845">
            <v>35405</v>
          </cell>
          <cell r="B1845">
            <v>997.48</v>
          </cell>
        </row>
        <row r="1846">
          <cell r="A1846">
            <v>35406</v>
          </cell>
          <cell r="B1846">
            <v>1001.82</v>
          </cell>
        </row>
        <row r="1847">
          <cell r="A1847">
            <v>35407</v>
          </cell>
          <cell r="B1847">
            <v>1001.82</v>
          </cell>
        </row>
        <row r="1848">
          <cell r="A1848">
            <v>35408</v>
          </cell>
          <cell r="B1848">
            <v>1001.82</v>
          </cell>
        </row>
        <row r="1849">
          <cell r="A1849">
            <v>35409</v>
          </cell>
          <cell r="B1849">
            <v>997.99</v>
          </cell>
        </row>
        <row r="1850">
          <cell r="A1850">
            <v>35410</v>
          </cell>
          <cell r="B1850">
            <v>998.17</v>
          </cell>
        </row>
        <row r="1851">
          <cell r="A1851">
            <v>35411</v>
          </cell>
          <cell r="B1851">
            <v>998.31</v>
          </cell>
        </row>
        <row r="1852">
          <cell r="A1852">
            <v>35412</v>
          </cell>
          <cell r="B1852">
            <v>999.47</v>
          </cell>
        </row>
        <row r="1853">
          <cell r="A1853">
            <v>35413</v>
          </cell>
          <cell r="B1853">
            <v>1002.95</v>
          </cell>
        </row>
        <row r="1854">
          <cell r="A1854">
            <v>35414</v>
          </cell>
          <cell r="B1854">
            <v>1002.95</v>
          </cell>
        </row>
        <row r="1855">
          <cell r="A1855">
            <v>35415</v>
          </cell>
          <cell r="B1855">
            <v>1002.95</v>
          </cell>
        </row>
        <row r="1856">
          <cell r="A1856">
            <v>35416</v>
          </cell>
          <cell r="B1856">
            <v>1001.58</v>
          </cell>
        </row>
        <row r="1857">
          <cell r="A1857">
            <v>35417</v>
          </cell>
          <cell r="B1857">
            <v>1000.4</v>
          </cell>
        </row>
        <row r="1858">
          <cell r="A1858">
            <v>35418</v>
          </cell>
          <cell r="B1858">
            <v>1001.18</v>
          </cell>
        </row>
        <row r="1859">
          <cell r="A1859">
            <v>35419</v>
          </cell>
          <cell r="B1859">
            <v>1001.1</v>
          </cell>
        </row>
        <row r="1860">
          <cell r="A1860">
            <v>35420</v>
          </cell>
          <cell r="B1860">
            <v>1003.15</v>
          </cell>
        </row>
        <row r="1861">
          <cell r="A1861">
            <v>35421</v>
          </cell>
          <cell r="B1861">
            <v>1003.15</v>
          </cell>
        </row>
        <row r="1862">
          <cell r="A1862">
            <v>35422</v>
          </cell>
          <cell r="B1862">
            <v>1003.15</v>
          </cell>
        </row>
        <row r="1863">
          <cell r="A1863">
            <v>35423</v>
          </cell>
          <cell r="B1863">
            <v>1002.51</v>
          </cell>
        </row>
        <row r="1864">
          <cell r="A1864">
            <v>35424</v>
          </cell>
          <cell r="B1864">
            <v>1002.51</v>
          </cell>
        </row>
        <row r="1865">
          <cell r="A1865">
            <v>35425</v>
          </cell>
          <cell r="B1865">
            <v>1002.51</v>
          </cell>
        </row>
        <row r="1866">
          <cell r="A1866">
            <v>35426</v>
          </cell>
          <cell r="B1866">
            <v>1003.49</v>
          </cell>
        </row>
        <row r="1867">
          <cell r="A1867">
            <v>35427</v>
          </cell>
          <cell r="B1867">
            <v>1005.4</v>
          </cell>
        </row>
        <row r="1868">
          <cell r="A1868">
            <v>35428</v>
          </cell>
          <cell r="B1868">
            <v>1005.4</v>
          </cell>
        </row>
        <row r="1869">
          <cell r="A1869">
            <v>35429</v>
          </cell>
          <cell r="B1869">
            <v>1005.4</v>
          </cell>
        </row>
        <row r="1870">
          <cell r="A1870">
            <v>35430</v>
          </cell>
          <cell r="B1870">
            <v>1005.33</v>
          </cell>
        </row>
        <row r="1871">
          <cell r="A1871">
            <v>35431</v>
          </cell>
          <cell r="B1871">
            <v>1005.33</v>
          </cell>
        </row>
        <row r="1872">
          <cell r="A1872">
            <v>35432</v>
          </cell>
          <cell r="B1872">
            <v>1005.33</v>
          </cell>
        </row>
        <row r="1873">
          <cell r="A1873">
            <v>35433</v>
          </cell>
          <cell r="B1873">
            <v>1007.33</v>
          </cell>
        </row>
        <row r="1874">
          <cell r="A1874">
            <v>35434</v>
          </cell>
          <cell r="B1874">
            <v>1016.81</v>
          </cell>
        </row>
        <row r="1875">
          <cell r="A1875">
            <v>35435</v>
          </cell>
          <cell r="B1875">
            <v>1016.81</v>
          </cell>
        </row>
        <row r="1876">
          <cell r="A1876">
            <v>35436</v>
          </cell>
          <cell r="B1876">
            <v>1016.81</v>
          </cell>
        </row>
        <row r="1877">
          <cell r="A1877">
            <v>35437</v>
          </cell>
          <cell r="B1877">
            <v>1016.81</v>
          </cell>
        </row>
        <row r="1878">
          <cell r="A1878">
            <v>35438</v>
          </cell>
          <cell r="B1878">
            <v>1022</v>
          </cell>
        </row>
        <row r="1879">
          <cell r="A1879">
            <v>35439</v>
          </cell>
          <cell r="B1879">
            <v>1020.16</v>
          </cell>
        </row>
        <row r="1880">
          <cell r="A1880">
            <v>35440</v>
          </cell>
          <cell r="B1880">
            <v>1013.68</v>
          </cell>
        </row>
        <row r="1881">
          <cell r="A1881">
            <v>35441</v>
          </cell>
          <cell r="B1881">
            <v>1011.01</v>
          </cell>
        </row>
        <row r="1882">
          <cell r="A1882">
            <v>35442</v>
          </cell>
          <cell r="B1882">
            <v>1011.01</v>
          </cell>
        </row>
        <row r="1883">
          <cell r="A1883">
            <v>35443</v>
          </cell>
          <cell r="B1883">
            <v>1011.01</v>
          </cell>
        </row>
        <row r="1884">
          <cell r="A1884">
            <v>35444</v>
          </cell>
          <cell r="B1884">
            <v>1015.53</v>
          </cell>
        </row>
        <row r="1885">
          <cell r="A1885">
            <v>35445</v>
          </cell>
          <cell r="B1885">
            <v>1026.53</v>
          </cell>
        </row>
        <row r="1886">
          <cell r="A1886">
            <v>35446</v>
          </cell>
          <cell r="B1886">
            <v>1023.47</v>
          </cell>
        </row>
        <row r="1887">
          <cell r="A1887">
            <v>35447</v>
          </cell>
          <cell r="B1887">
            <v>1018.15</v>
          </cell>
        </row>
        <row r="1888">
          <cell r="A1888">
            <v>35448</v>
          </cell>
          <cell r="B1888">
            <v>1020.9</v>
          </cell>
        </row>
        <row r="1889">
          <cell r="A1889">
            <v>35449</v>
          </cell>
          <cell r="B1889">
            <v>1020.9</v>
          </cell>
        </row>
        <row r="1890">
          <cell r="A1890">
            <v>35450</v>
          </cell>
          <cell r="B1890">
            <v>1020.9</v>
          </cell>
        </row>
        <row r="1891">
          <cell r="A1891">
            <v>35451</v>
          </cell>
          <cell r="B1891">
            <v>1022.75</v>
          </cell>
        </row>
        <row r="1892">
          <cell r="A1892">
            <v>35452</v>
          </cell>
          <cell r="B1892">
            <v>1023.67</v>
          </cell>
        </row>
        <row r="1893">
          <cell r="A1893">
            <v>35453</v>
          </cell>
          <cell r="B1893">
            <v>1031.02</v>
          </cell>
        </row>
        <row r="1894">
          <cell r="A1894">
            <v>35454</v>
          </cell>
          <cell r="B1894">
            <v>1031.51</v>
          </cell>
        </row>
        <row r="1895">
          <cell r="A1895">
            <v>35455</v>
          </cell>
          <cell r="B1895">
            <v>1032.6199999999999</v>
          </cell>
        </row>
        <row r="1896">
          <cell r="A1896">
            <v>35456</v>
          </cell>
          <cell r="B1896">
            <v>1032.6199999999999</v>
          </cell>
        </row>
        <row r="1897">
          <cell r="A1897">
            <v>35457</v>
          </cell>
          <cell r="B1897">
            <v>1032.6199999999999</v>
          </cell>
        </row>
        <row r="1898">
          <cell r="A1898">
            <v>35458</v>
          </cell>
          <cell r="B1898">
            <v>1040.07</v>
          </cell>
        </row>
        <row r="1899">
          <cell r="A1899">
            <v>35459</v>
          </cell>
          <cell r="B1899">
            <v>1057</v>
          </cell>
        </row>
        <row r="1900">
          <cell r="A1900">
            <v>35460</v>
          </cell>
          <cell r="B1900">
            <v>1057.82</v>
          </cell>
        </row>
        <row r="1901">
          <cell r="A1901">
            <v>35461</v>
          </cell>
          <cell r="B1901">
            <v>1070.97</v>
          </cell>
        </row>
        <row r="1902">
          <cell r="A1902">
            <v>35462</v>
          </cell>
          <cell r="B1902">
            <v>1064</v>
          </cell>
        </row>
        <row r="1903">
          <cell r="A1903">
            <v>35463</v>
          </cell>
          <cell r="B1903">
            <v>1064</v>
          </cell>
        </row>
        <row r="1904">
          <cell r="A1904">
            <v>35464</v>
          </cell>
          <cell r="B1904">
            <v>1064</v>
          </cell>
        </row>
        <row r="1905">
          <cell r="A1905">
            <v>35465</v>
          </cell>
          <cell r="B1905">
            <v>1065.98</v>
          </cell>
        </row>
        <row r="1906">
          <cell r="A1906">
            <v>35466</v>
          </cell>
          <cell r="B1906">
            <v>1076.25</v>
          </cell>
        </row>
        <row r="1907">
          <cell r="A1907">
            <v>35467</v>
          </cell>
          <cell r="B1907">
            <v>1071.8800000000001</v>
          </cell>
        </row>
        <row r="1908">
          <cell r="A1908">
            <v>35468</v>
          </cell>
          <cell r="B1908">
            <v>1070.08</v>
          </cell>
        </row>
        <row r="1909">
          <cell r="A1909">
            <v>35469</v>
          </cell>
          <cell r="B1909">
            <v>1066.44</v>
          </cell>
        </row>
        <row r="1910">
          <cell r="A1910">
            <v>35470</v>
          </cell>
          <cell r="B1910">
            <v>1066.44</v>
          </cell>
        </row>
        <row r="1911">
          <cell r="A1911">
            <v>35471</v>
          </cell>
          <cell r="B1911">
            <v>1066.44</v>
          </cell>
        </row>
        <row r="1912">
          <cell r="A1912">
            <v>35472</v>
          </cell>
          <cell r="B1912">
            <v>1074.25</v>
          </cell>
        </row>
        <row r="1913">
          <cell r="A1913">
            <v>35473</v>
          </cell>
          <cell r="B1913">
            <v>1075.17</v>
          </cell>
        </row>
        <row r="1914">
          <cell r="A1914">
            <v>35474</v>
          </cell>
          <cell r="B1914">
            <v>1075.51</v>
          </cell>
        </row>
        <row r="1915">
          <cell r="A1915">
            <v>35475</v>
          </cell>
          <cell r="B1915">
            <v>1073.3599999999999</v>
          </cell>
        </row>
        <row r="1916">
          <cell r="A1916">
            <v>35476</v>
          </cell>
          <cell r="B1916">
            <v>1075</v>
          </cell>
        </row>
        <row r="1917">
          <cell r="A1917">
            <v>35477</v>
          </cell>
          <cell r="B1917">
            <v>1075</v>
          </cell>
        </row>
        <row r="1918">
          <cell r="A1918">
            <v>35478</v>
          </cell>
          <cell r="B1918">
            <v>1075</v>
          </cell>
        </row>
        <row r="1919">
          <cell r="A1919">
            <v>35479</v>
          </cell>
          <cell r="B1919">
            <v>1076.04</v>
          </cell>
        </row>
        <row r="1920">
          <cell r="A1920">
            <v>35480</v>
          </cell>
          <cell r="B1920">
            <v>1075.1099999999999</v>
          </cell>
        </row>
        <row r="1921">
          <cell r="A1921">
            <v>35481</v>
          </cell>
          <cell r="B1921">
            <v>1074.5</v>
          </cell>
        </row>
        <row r="1922">
          <cell r="A1922">
            <v>35482</v>
          </cell>
          <cell r="B1922">
            <v>1074.0999999999999</v>
          </cell>
        </row>
        <row r="1923">
          <cell r="A1923">
            <v>35483</v>
          </cell>
          <cell r="B1923">
            <v>1073.42</v>
          </cell>
        </row>
        <row r="1924">
          <cell r="A1924">
            <v>35484</v>
          </cell>
          <cell r="B1924">
            <v>1073.42</v>
          </cell>
        </row>
        <row r="1925">
          <cell r="A1925">
            <v>35485</v>
          </cell>
          <cell r="B1925">
            <v>1073.42</v>
          </cell>
        </row>
        <row r="1926">
          <cell r="A1926">
            <v>35486</v>
          </cell>
          <cell r="B1926">
            <v>1078.23</v>
          </cell>
        </row>
        <row r="1927">
          <cell r="A1927">
            <v>35487</v>
          </cell>
          <cell r="B1927">
            <v>1084.0899999999999</v>
          </cell>
        </row>
        <row r="1928">
          <cell r="A1928">
            <v>35488</v>
          </cell>
          <cell r="B1928">
            <v>1080.93</v>
          </cell>
        </row>
        <row r="1929">
          <cell r="A1929">
            <v>35489</v>
          </cell>
          <cell r="B1929">
            <v>1080.51</v>
          </cell>
        </row>
        <row r="1930">
          <cell r="A1930">
            <v>35490</v>
          </cell>
          <cell r="B1930">
            <v>1077.07</v>
          </cell>
        </row>
        <row r="1931">
          <cell r="A1931">
            <v>35491</v>
          </cell>
          <cell r="B1931">
            <v>1077.07</v>
          </cell>
        </row>
        <row r="1932">
          <cell r="A1932">
            <v>35492</v>
          </cell>
          <cell r="B1932">
            <v>1077.07</v>
          </cell>
        </row>
        <row r="1933">
          <cell r="A1933">
            <v>35493</v>
          </cell>
          <cell r="B1933">
            <v>1075.8599999999999</v>
          </cell>
        </row>
        <row r="1934">
          <cell r="A1934">
            <v>35494</v>
          </cell>
          <cell r="B1934">
            <v>1067.77</v>
          </cell>
        </row>
        <row r="1935">
          <cell r="A1935">
            <v>35495</v>
          </cell>
          <cell r="B1935">
            <v>1063.44</v>
          </cell>
        </row>
        <row r="1936">
          <cell r="A1936">
            <v>35496</v>
          </cell>
          <cell r="B1936">
            <v>1057.58</v>
          </cell>
        </row>
        <row r="1937">
          <cell r="A1937">
            <v>35497</v>
          </cell>
          <cell r="B1937">
            <v>1054.05</v>
          </cell>
        </row>
        <row r="1938">
          <cell r="A1938">
            <v>35498</v>
          </cell>
          <cell r="B1938">
            <v>1054.05</v>
          </cell>
        </row>
        <row r="1939">
          <cell r="A1939">
            <v>35499</v>
          </cell>
          <cell r="B1939">
            <v>1054.05</v>
          </cell>
        </row>
        <row r="1940">
          <cell r="A1940">
            <v>35500</v>
          </cell>
          <cell r="B1940">
            <v>1056.92</v>
          </cell>
        </row>
        <row r="1941">
          <cell r="A1941">
            <v>35501</v>
          </cell>
          <cell r="B1941">
            <v>1062.73</v>
          </cell>
        </row>
        <row r="1942">
          <cell r="A1942">
            <v>35502</v>
          </cell>
          <cell r="B1942">
            <v>1063.33</v>
          </cell>
        </row>
        <row r="1943">
          <cell r="A1943">
            <v>35503</v>
          </cell>
          <cell r="B1943">
            <v>1060.3499999999999</v>
          </cell>
        </row>
        <row r="1944">
          <cell r="A1944">
            <v>35504</v>
          </cell>
          <cell r="B1944">
            <v>1060.8599999999999</v>
          </cell>
        </row>
        <row r="1945">
          <cell r="A1945">
            <v>35505</v>
          </cell>
          <cell r="B1945">
            <v>1060.8599999999999</v>
          </cell>
        </row>
        <row r="1946">
          <cell r="A1946">
            <v>35506</v>
          </cell>
          <cell r="B1946">
            <v>1060.8599999999999</v>
          </cell>
        </row>
        <row r="1947">
          <cell r="A1947">
            <v>35507</v>
          </cell>
          <cell r="B1947">
            <v>1059.8699999999999</v>
          </cell>
        </row>
        <row r="1948">
          <cell r="A1948">
            <v>35508</v>
          </cell>
          <cell r="B1948">
            <v>1058.6099999999999</v>
          </cell>
        </row>
        <row r="1949">
          <cell r="A1949">
            <v>35509</v>
          </cell>
          <cell r="B1949">
            <v>1060.31</v>
          </cell>
        </row>
        <row r="1950">
          <cell r="A1950">
            <v>35510</v>
          </cell>
          <cell r="B1950">
            <v>1060.6600000000001</v>
          </cell>
        </row>
        <row r="1951">
          <cell r="A1951">
            <v>35511</v>
          </cell>
          <cell r="B1951">
            <v>1060.03</v>
          </cell>
        </row>
        <row r="1952">
          <cell r="A1952">
            <v>35512</v>
          </cell>
          <cell r="B1952">
            <v>1060.03</v>
          </cell>
        </row>
        <row r="1953">
          <cell r="A1953">
            <v>35513</v>
          </cell>
          <cell r="B1953">
            <v>1060.03</v>
          </cell>
        </row>
        <row r="1954">
          <cell r="A1954">
            <v>35514</v>
          </cell>
          <cell r="B1954">
            <v>1060.03</v>
          </cell>
        </row>
        <row r="1955">
          <cell r="A1955">
            <v>35515</v>
          </cell>
          <cell r="B1955">
            <v>1059.53</v>
          </cell>
        </row>
        <row r="1956">
          <cell r="A1956">
            <v>35516</v>
          </cell>
          <cell r="B1956">
            <v>1059.8800000000001</v>
          </cell>
        </row>
        <row r="1957">
          <cell r="A1957">
            <v>35517</v>
          </cell>
          <cell r="B1957">
            <v>1059.8800000000001</v>
          </cell>
        </row>
        <row r="1958">
          <cell r="A1958">
            <v>35518</v>
          </cell>
          <cell r="B1958">
            <v>1059.8800000000001</v>
          </cell>
        </row>
        <row r="1959">
          <cell r="A1959">
            <v>35519</v>
          </cell>
          <cell r="B1959">
            <v>1059.8800000000001</v>
          </cell>
        </row>
        <row r="1960">
          <cell r="A1960">
            <v>35520</v>
          </cell>
          <cell r="B1960">
            <v>1059.8800000000001</v>
          </cell>
        </row>
        <row r="1961">
          <cell r="A1961">
            <v>35521</v>
          </cell>
          <cell r="B1961">
            <v>1060.93</v>
          </cell>
        </row>
        <row r="1962">
          <cell r="A1962">
            <v>35522</v>
          </cell>
          <cell r="B1962">
            <v>1061.98</v>
          </cell>
        </row>
        <row r="1963">
          <cell r="A1963">
            <v>35523</v>
          </cell>
          <cell r="B1963">
            <v>1061.95</v>
          </cell>
        </row>
        <row r="1964">
          <cell r="A1964">
            <v>35524</v>
          </cell>
          <cell r="B1964">
            <v>1062.46</v>
          </cell>
        </row>
        <row r="1965">
          <cell r="A1965">
            <v>35525</v>
          </cell>
          <cell r="B1965">
            <v>1062.58</v>
          </cell>
        </row>
        <row r="1966">
          <cell r="A1966">
            <v>35526</v>
          </cell>
          <cell r="B1966">
            <v>1062.58</v>
          </cell>
        </row>
        <row r="1967">
          <cell r="A1967">
            <v>35527</v>
          </cell>
          <cell r="B1967">
            <v>1062.58</v>
          </cell>
        </row>
        <row r="1968">
          <cell r="A1968">
            <v>35528</v>
          </cell>
          <cell r="B1968">
            <v>1063.3</v>
          </cell>
        </row>
        <row r="1969">
          <cell r="A1969">
            <v>35529</v>
          </cell>
          <cell r="B1969">
            <v>1062.67</v>
          </cell>
        </row>
        <row r="1970">
          <cell r="A1970">
            <v>35530</v>
          </cell>
          <cell r="B1970">
            <v>1062.78</v>
          </cell>
        </row>
        <row r="1971">
          <cell r="A1971">
            <v>35531</v>
          </cell>
          <cell r="B1971">
            <v>1060.71</v>
          </cell>
        </row>
        <row r="1972">
          <cell r="A1972">
            <v>35532</v>
          </cell>
          <cell r="B1972">
            <v>1058.76</v>
          </cell>
        </row>
        <row r="1973">
          <cell r="A1973">
            <v>35533</v>
          </cell>
          <cell r="B1973">
            <v>1058.76</v>
          </cell>
        </row>
        <row r="1974">
          <cell r="A1974">
            <v>35534</v>
          </cell>
          <cell r="B1974">
            <v>1058.76</v>
          </cell>
        </row>
        <row r="1975">
          <cell r="A1975">
            <v>35535</v>
          </cell>
          <cell r="B1975">
            <v>1058.73</v>
          </cell>
        </row>
        <row r="1976">
          <cell r="A1976">
            <v>35536</v>
          </cell>
          <cell r="B1976">
            <v>1058.97</v>
          </cell>
        </row>
        <row r="1977">
          <cell r="A1977">
            <v>35537</v>
          </cell>
          <cell r="B1977">
            <v>1056.9100000000001</v>
          </cell>
        </row>
        <row r="1978">
          <cell r="A1978">
            <v>35538</v>
          </cell>
          <cell r="B1978">
            <v>1054.3499999999999</v>
          </cell>
        </row>
        <row r="1979">
          <cell r="A1979">
            <v>35539</v>
          </cell>
          <cell r="B1979">
            <v>1051.43</v>
          </cell>
        </row>
        <row r="1980">
          <cell r="A1980">
            <v>35540</v>
          </cell>
          <cell r="B1980">
            <v>1051.43</v>
          </cell>
        </row>
        <row r="1981">
          <cell r="A1981">
            <v>35541</v>
          </cell>
          <cell r="B1981">
            <v>1051.43</v>
          </cell>
        </row>
        <row r="1982">
          <cell r="A1982">
            <v>35542</v>
          </cell>
          <cell r="B1982">
            <v>1054.94</v>
          </cell>
        </row>
        <row r="1983">
          <cell r="A1983">
            <v>35543</v>
          </cell>
          <cell r="B1983">
            <v>1057.6400000000001</v>
          </cell>
        </row>
        <row r="1984">
          <cell r="A1984">
            <v>35544</v>
          </cell>
          <cell r="B1984">
            <v>1065.48</v>
          </cell>
        </row>
        <row r="1985">
          <cell r="A1985">
            <v>35545</v>
          </cell>
          <cell r="B1985">
            <v>1066.77</v>
          </cell>
        </row>
        <row r="1986">
          <cell r="A1986">
            <v>35546</v>
          </cell>
          <cell r="B1986">
            <v>1063.83</v>
          </cell>
        </row>
        <row r="1987">
          <cell r="A1987">
            <v>35547</v>
          </cell>
          <cell r="B1987">
            <v>1063.83</v>
          </cell>
        </row>
        <row r="1988">
          <cell r="A1988">
            <v>35548</v>
          </cell>
          <cell r="B1988">
            <v>1063.83</v>
          </cell>
        </row>
        <row r="1989">
          <cell r="A1989">
            <v>35549</v>
          </cell>
          <cell r="B1989">
            <v>1064</v>
          </cell>
        </row>
        <row r="1990">
          <cell r="A1990">
            <v>35550</v>
          </cell>
          <cell r="B1990">
            <v>1063.1099999999999</v>
          </cell>
        </row>
        <row r="1991">
          <cell r="A1991">
            <v>35551</v>
          </cell>
          <cell r="B1991">
            <v>1064.01</v>
          </cell>
        </row>
        <row r="1992">
          <cell r="A1992">
            <v>35552</v>
          </cell>
          <cell r="B1992">
            <v>1064.01</v>
          </cell>
        </row>
        <row r="1993">
          <cell r="A1993">
            <v>35553</v>
          </cell>
          <cell r="B1993">
            <v>1068.53</v>
          </cell>
        </row>
        <row r="1994">
          <cell r="A1994">
            <v>35554</v>
          </cell>
          <cell r="B1994">
            <v>1068.53</v>
          </cell>
        </row>
        <row r="1995">
          <cell r="A1995">
            <v>35555</v>
          </cell>
          <cell r="B1995">
            <v>1068.53</v>
          </cell>
        </row>
        <row r="1996">
          <cell r="A1996">
            <v>35556</v>
          </cell>
          <cell r="B1996">
            <v>1076.3900000000001</v>
          </cell>
        </row>
        <row r="1997">
          <cell r="A1997">
            <v>35557</v>
          </cell>
          <cell r="B1997">
            <v>1080.48</v>
          </cell>
        </row>
        <row r="1998">
          <cell r="A1998">
            <v>35558</v>
          </cell>
          <cell r="B1998">
            <v>1075.05</v>
          </cell>
        </row>
        <row r="1999">
          <cell r="A1999">
            <v>35559</v>
          </cell>
          <cell r="B1999">
            <v>1073.77</v>
          </cell>
        </row>
        <row r="2000">
          <cell r="A2000">
            <v>35560</v>
          </cell>
          <cell r="B2000">
            <v>1076.93</v>
          </cell>
        </row>
        <row r="2001">
          <cell r="A2001">
            <v>35561</v>
          </cell>
          <cell r="B2001">
            <v>1076.93</v>
          </cell>
        </row>
        <row r="2002">
          <cell r="A2002">
            <v>35562</v>
          </cell>
          <cell r="B2002">
            <v>1076.93</v>
          </cell>
        </row>
        <row r="2003">
          <cell r="A2003">
            <v>35563</v>
          </cell>
          <cell r="B2003">
            <v>1076.93</v>
          </cell>
        </row>
        <row r="2004">
          <cell r="A2004">
            <v>35564</v>
          </cell>
          <cell r="B2004">
            <v>1077.3599999999999</v>
          </cell>
        </row>
        <row r="2005">
          <cell r="A2005">
            <v>35565</v>
          </cell>
          <cell r="B2005">
            <v>1074.43</v>
          </cell>
        </row>
        <row r="2006">
          <cell r="A2006">
            <v>35566</v>
          </cell>
          <cell r="B2006">
            <v>1074.52</v>
          </cell>
        </row>
        <row r="2007">
          <cell r="A2007">
            <v>35567</v>
          </cell>
          <cell r="B2007">
            <v>1072.24</v>
          </cell>
        </row>
        <row r="2008">
          <cell r="A2008">
            <v>35568</v>
          </cell>
          <cell r="B2008">
            <v>1072.24</v>
          </cell>
        </row>
        <row r="2009">
          <cell r="A2009">
            <v>35569</v>
          </cell>
          <cell r="B2009">
            <v>1072.24</v>
          </cell>
        </row>
        <row r="2010">
          <cell r="A2010">
            <v>35570</v>
          </cell>
          <cell r="B2010">
            <v>1073.54</v>
          </cell>
        </row>
        <row r="2011">
          <cell r="A2011">
            <v>35571</v>
          </cell>
          <cell r="B2011">
            <v>1075.2</v>
          </cell>
        </row>
        <row r="2012">
          <cell r="A2012">
            <v>35572</v>
          </cell>
          <cell r="B2012">
            <v>1080.44</v>
          </cell>
        </row>
        <row r="2013">
          <cell r="A2013">
            <v>35573</v>
          </cell>
          <cell r="B2013">
            <v>1080.43</v>
          </cell>
        </row>
        <row r="2014">
          <cell r="A2014">
            <v>35574</v>
          </cell>
          <cell r="B2014">
            <v>1076.69</v>
          </cell>
        </row>
        <row r="2015">
          <cell r="A2015">
            <v>35575</v>
          </cell>
          <cell r="B2015">
            <v>1076.69</v>
          </cell>
        </row>
        <row r="2016">
          <cell r="A2016">
            <v>35576</v>
          </cell>
          <cell r="B2016">
            <v>1076.69</v>
          </cell>
        </row>
        <row r="2017">
          <cell r="A2017">
            <v>35577</v>
          </cell>
          <cell r="B2017">
            <v>1076.69</v>
          </cell>
        </row>
        <row r="2018">
          <cell r="A2018">
            <v>35578</v>
          </cell>
          <cell r="B2018">
            <v>1076.24</v>
          </cell>
        </row>
        <row r="2019">
          <cell r="A2019">
            <v>35579</v>
          </cell>
          <cell r="B2019">
            <v>1074.32</v>
          </cell>
        </row>
        <row r="2020">
          <cell r="A2020">
            <v>35580</v>
          </cell>
          <cell r="B2020">
            <v>1076.4000000000001</v>
          </cell>
        </row>
        <row r="2021">
          <cell r="A2021">
            <v>35581</v>
          </cell>
          <cell r="B2021">
            <v>1077.0899999999999</v>
          </cell>
        </row>
        <row r="2022">
          <cell r="A2022">
            <v>35582</v>
          </cell>
          <cell r="B2022">
            <v>1077.0899999999999</v>
          </cell>
        </row>
        <row r="2023">
          <cell r="A2023">
            <v>35583</v>
          </cell>
          <cell r="B2023">
            <v>1077.0899999999999</v>
          </cell>
        </row>
        <row r="2024">
          <cell r="A2024">
            <v>35584</v>
          </cell>
          <cell r="B2024">
            <v>1077.0899999999999</v>
          </cell>
        </row>
        <row r="2025">
          <cell r="A2025">
            <v>35585</v>
          </cell>
          <cell r="B2025">
            <v>1079.0999999999999</v>
          </cell>
        </row>
        <row r="2026">
          <cell r="A2026">
            <v>35586</v>
          </cell>
          <cell r="B2026">
            <v>1077.19</v>
          </cell>
        </row>
        <row r="2027">
          <cell r="A2027">
            <v>35587</v>
          </cell>
          <cell r="B2027">
            <v>1076.49</v>
          </cell>
        </row>
        <row r="2028">
          <cell r="A2028">
            <v>35588</v>
          </cell>
          <cell r="B2028">
            <v>1076.18</v>
          </cell>
        </row>
        <row r="2029">
          <cell r="A2029">
            <v>35589</v>
          </cell>
          <cell r="B2029">
            <v>1076.18</v>
          </cell>
        </row>
        <row r="2030">
          <cell r="A2030">
            <v>35590</v>
          </cell>
          <cell r="B2030">
            <v>1076.18</v>
          </cell>
        </row>
        <row r="2031">
          <cell r="A2031">
            <v>35591</v>
          </cell>
          <cell r="B2031">
            <v>1076.18</v>
          </cell>
        </row>
        <row r="2032">
          <cell r="A2032">
            <v>35592</v>
          </cell>
          <cell r="B2032">
            <v>1078.6400000000001</v>
          </cell>
        </row>
        <row r="2033">
          <cell r="A2033">
            <v>35593</v>
          </cell>
          <cell r="B2033">
            <v>1080.6099999999999</v>
          </cell>
        </row>
        <row r="2034">
          <cell r="A2034">
            <v>35594</v>
          </cell>
          <cell r="B2034">
            <v>1080.46</v>
          </cell>
        </row>
        <row r="2035">
          <cell r="A2035">
            <v>35595</v>
          </cell>
          <cell r="B2035">
            <v>1080.5899999999999</v>
          </cell>
        </row>
        <row r="2036">
          <cell r="A2036">
            <v>35596</v>
          </cell>
          <cell r="B2036">
            <v>1080.5899999999999</v>
          </cell>
        </row>
        <row r="2037">
          <cell r="A2037">
            <v>35597</v>
          </cell>
          <cell r="B2037">
            <v>1080.5899999999999</v>
          </cell>
        </row>
        <row r="2038">
          <cell r="A2038">
            <v>35598</v>
          </cell>
          <cell r="B2038">
            <v>1082.43</v>
          </cell>
        </row>
        <row r="2039">
          <cell r="A2039">
            <v>35599</v>
          </cell>
          <cell r="B2039">
            <v>1086</v>
          </cell>
        </row>
        <row r="2040">
          <cell r="A2040">
            <v>35600</v>
          </cell>
          <cell r="B2040">
            <v>1084.3800000000001</v>
          </cell>
        </row>
        <row r="2041">
          <cell r="A2041">
            <v>35601</v>
          </cell>
          <cell r="B2041">
            <v>1084.28</v>
          </cell>
        </row>
        <row r="2042">
          <cell r="A2042">
            <v>35602</v>
          </cell>
          <cell r="B2042">
            <v>1086.3599999999999</v>
          </cell>
        </row>
        <row r="2043">
          <cell r="A2043">
            <v>35603</v>
          </cell>
          <cell r="B2043">
            <v>1086.3599999999999</v>
          </cell>
        </row>
        <row r="2044">
          <cell r="A2044">
            <v>35604</v>
          </cell>
          <cell r="B2044">
            <v>1086.3599999999999</v>
          </cell>
        </row>
        <row r="2045">
          <cell r="A2045">
            <v>35605</v>
          </cell>
          <cell r="B2045">
            <v>1088.1600000000001</v>
          </cell>
        </row>
        <row r="2046">
          <cell r="A2046">
            <v>35606</v>
          </cell>
          <cell r="B2046">
            <v>1086.47</v>
          </cell>
        </row>
        <row r="2047">
          <cell r="A2047">
            <v>35607</v>
          </cell>
          <cell r="B2047">
            <v>1087.72</v>
          </cell>
        </row>
        <row r="2048">
          <cell r="A2048">
            <v>35608</v>
          </cell>
          <cell r="B2048">
            <v>1090.58</v>
          </cell>
        </row>
        <row r="2049">
          <cell r="A2049">
            <v>35609</v>
          </cell>
          <cell r="B2049">
            <v>1089.01</v>
          </cell>
        </row>
        <row r="2050">
          <cell r="A2050">
            <v>35610</v>
          </cell>
          <cell r="B2050">
            <v>1089.01</v>
          </cell>
        </row>
        <row r="2051">
          <cell r="A2051">
            <v>35611</v>
          </cell>
          <cell r="B2051">
            <v>1089.01</v>
          </cell>
        </row>
        <row r="2052">
          <cell r="A2052">
            <v>35612</v>
          </cell>
          <cell r="B2052">
            <v>1089.01</v>
          </cell>
        </row>
        <row r="2053">
          <cell r="A2053">
            <v>35613</v>
          </cell>
          <cell r="B2053">
            <v>1093.25</v>
          </cell>
        </row>
        <row r="2054">
          <cell r="A2054">
            <v>35614</v>
          </cell>
          <cell r="B2054">
            <v>1098.72</v>
          </cell>
        </row>
        <row r="2055">
          <cell r="A2055">
            <v>35615</v>
          </cell>
          <cell r="B2055">
            <v>1102.8399999999999</v>
          </cell>
        </row>
        <row r="2056">
          <cell r="A2056">
            <v>35616</v>
          </cell>
          <cell r="B2056">
            <v>1101.57</v>
          </cell>
        </row>
        <row r="2057">
          <cell r="A2057">
            <v>35617</v>
          </cell>
          <cell r="B2057">
            <v>1101.57</v>
          </cell>
        </row>
        <row r="2058">
          <cell r="A2058">
            <v>35618</v>
          </cell>
          <cell r="B2058">
            <v>1101.57</v>
          </cell>
        </row>
        <row r="2059">
          <cell r="A2059">
            <v>35619</v>
          </cell>
          <cell r="B2059">
            <v>1102.45</v>
          </cell>
        </row>
        <row r="2060">
          <cell r="A2060">
            <v>35620</v>
          </cell>
          <cell r="B2060">
            <v>1101.18</v>
          </cell>
        </row>
        <row r="2061">
          <cell r="A2061">
            <v>35621</v>
          </cell>
          <cell r="B2061">
            <v>1098.6400000000001</v>
          </cell>
        </row>
        <row r="2062">
          <cell r="A2062">
            <v>35622</v>
          </cell>
          <cell r="B2062">
            <v>1097.8800000000001</v>
          </cell>
        </row>
        <row r="2063">
          <cell r="A2063">
            <v>35623</v>
          </cell>
          <cell r="B2063">
            <v>1098.46</v>
          </cell>
        </row>
        <row r="2064">
          <cell r="A2064">
            <v>35624</v>
          </cell>
          <cell r="B2064">
            <v>1098.46</v>
          </cell>
        </row>
        <row r="2065">
          <cell r="A2065">
            <v>35625</v>
          </cell>
          <cell r="B2065">
            <v>1098.46</v>
          </cell>
        </row>
        <row r="2066">
          <cell r="A2066">
            <v>35626</v>
          </cell>
          <cell r="B2066">
            <v>1099.56</v>
          </cell>
        </row>
        <row r="2067">
          <cell r="A2067">
            <v>35627</v>
          </cell>
          <cell r="B2067">
            <v>1099.25</v>
          </cell>
        </row>
        <row r="2068">
          <cell r="A2068">
            <v>35628</v>
          </cell>
          <cell r="B2068">
            <v>1100.83</v>
          </cell>
        </row>
        <row r="2069">
          <cell r="A2069">
            <v>35629</v>
          </cell>
          <cell r="B2069">
            <v>1102.48</v>
          </cell>
        </row>
        <row r="2070">
          <cell r="A2070">
            <v>35630</v>
          </cell>
          <cell r="B2070">
            <v>1105.33</v>
          </cell>
        </row>
        <row r="2071">
          <cell r="A2071">
            <v>35631</v>
          </cell>
          <cell r="B2071">
            <v>1105.33</v>
          </cell>
        </row>
        <row r="2072">
          <cell r="A2072">
            <v>35632</v>
          </cell>
          <cell r="B2072">
            <v>1105.33</v>
          </cell>
        </row>
        <row r="2073">
          <cell r="A2073">
            <v>35633</v>
          </cell>
          <cell r="B2073">
            <v>1109.46</v>
          </cell>
        </row>
        <row r="2074">
          <cell r="A2074">
            <v>35634</v>
          </cell>
          <cell r="B2074">
            <v>1110.32</v>
          </cell>
        </row>
        <row r="2075">
          <cell r="A2075">
            <v>35635</v>
          </cell>
          <cell r="B2075">
            <v>1106.7</v>
          </cell>
        </row>
        <row r="2076">
          <cell r="A2076">
            <v>35636</v>
          </cell>
          <cell r="B2076">
            <v>1106.6400000000001</v>
          </cell>
        </row>
        <row r="2077">
          <cell r="A2077">
            <v>35637</v>
          </cell>
          <cell r="B2077">
            <v>1106.06</v>
          </cell>
        </row>
        <row r="2078">
          <cell r="A2078">
            <v>35638</v>
          </cell>
          <cell r="B2078">
            <v>1106.06</v>
          </cell>
        </row>
        <row r="2079">
          <cell r="A2079">
            <v>35639</v>
          </cell>
          <cell r="B2079">
            <v>1106.06</v>
          </cell>
        </row>
        <row r="2080">
          <cell r="A2080">
            <v>35640</v>
          </cell>
          <cell r="B2080">
            <v>1108.1600000000001</v>
          </cell>
        </row>
        <row r="2081">
          <cell r="A2081">
            <v>35641</v>
          </cell>
          <cell r="B2081">
            <v>1106.67</v>
          </cell>
        </row>
        <row r="2082">
          <cell r="A2082">
            <v>35642</v>
          </cell>
          <cell r="B2082">
            <v>1109.6500000000001</v>
          </cell>
        </row>
        <row r="2083">
          <cell r="A2083">
            <v>35643</v>
          </cell>
          <cell r="B2083">
            <v>1112.53</v>
          </cell>
        </row>
        <row r="2084">
          <cell r="A2084">
            <v>35644</v>
          </cell>
          <cell r="B2084">
            <v>1113.43</v>
          </cell>
        </row>
        <row r="2085">
          <cell r="A2085">
            <v>35645</v>
          </cell>
          <cell r="B2085">
            <v>1113.43</v>
          </cell>
        </row>
        <row r="2086">
          <cell r="A2086">
            <v>35646</v>
          </cell>
          <cell r="B2086">
            <v>1113.43</v>
          </cell>
        </row>
        <row r="2087">
          <cell r="A2087">
            <v>35647</v>
          </cell>
          <cell r="B2087">
            <v>1112.83</v>
          </cell>
        </row>
        <row r="2088">
          <cell r="A2088">
            <v>35648</v>
          </cell>
          <cell r="B2088">
            <v>1115.43</v>
          </cell>
        </row>
        <row r="2089">
          <cell r="A2089">
            <v>35649</v>
          </cell>
          <cell r="B2089">
            <v>1115.2</v>
          </cell>
        </row>
        <row r="2090">
          <cell r="A2090">
            <v>35650</v>
          </cell>
          <cell r="B2090">
            <v>1115.2</v>
          </cell>
        </row>
        <row r="2091">
          <cell r="A2091">
            <v>35651</v>
          </cell>
          <cell r="B2091">
            <v>1118.96</v>
          </cell>
        </row>
        <row r="2092">
          <cell r="A2092">
            <v>35652</v>
          </cell>
          <cell r="B2092">
            <v>1118.96</v>
          </cell>
        </row>
        <row r="2093">
          <cell r="A2093">
            <v>35653</v>
          </cell>
          <cell r="B2093">
            <v>1118.96</v>
          </cell>
        </row>
        <row r="2094">
          <cell r="A2094">
            <v>35654</v>
          </cell>
          <cell r="B2094">
            <v>1119.3800000000001</v>
          </cell>
        </row>
        <row r="2095">
          <cell r="A2095">
            <v>35655</v>
          </cell>
          <cell r="B2095">
            <v>1120.33</v>
          </cell>
        </row>
        <row r="2096">
          <cell r="A2096">
            <v>35656</v>
          </cell>
          <cell r="B2096">
            <v>1125.6199999999999</v>
          </cell>
        </row>
        <row r="2097">
          <cell r="A2097">
            <v>35657</v>
          </cell>
          <cell r="B2097">
            <v>1128.25</v>
          </cell>
        </row>
        <row r="2098">
          <cell r="A2098">
            <v>35658</v>
          </cell>
          <cell r="B2098">
            <v>1129.05</v>
          </cell>
        </row>
        <row r="2099">
          <cell r="A2099">
            <v>35659</v>
          </cell>
          <cell r="B2099">
            <v>1129.05</v>
          </cell>
        </row>
        <row r="2100">
          <cell r="A2100">
            <v>35660</v>
          </cell>
          <cell r="B2100">
            <v>1129.05</v>
          </cell>
        </row>
        <row r="2101">
          <cell r="A2101">
            <v>35661</v>
          </cell>
          <cell r="B2101">
            <v>1129.05</v>
          </cell>
        </row>
        <row r="2102">
          <cell r="A2102">
            <v>35662</v>
          </cell>
          <cell r="B2102">
            <v>1137.54</v>
          </cell>
        </row>
        <row r="2103">
          <cell r="A2103">
            <v>35663</v>
          </cell>
          <cell r="B2103">
            <v>1140.54</v>
          </cell>
        </row>
        <row r="2104">
          <cell r="A2104">
            <v>35664</v>
          </cell>
          <cell r="B2104">
            <v>1149.19</v>
          </cell>
        </row>
        <row r="2105">
          <cell r="A2105">
            <v>35665</v>
          </cell>
          <cell r="B2105">
            <v>1154.23</v>
          </cell>
        </row>
        <row r="2106">
          <cell r="A2106">
            <v>35666</v>
          </cell>
          <cell r="B2106">
            <v>1154.23</v>
          </cell>
        </row>
        <row r="2107">
          <cell r="A2107">
            <v>35667</v>
          </cell>
          <cell r="B2107">
            <v>1154.23</v>
          </cell>
        </row>
        <row r="2108">
          <cell r="A2108">
            <v>35668</v>
          </cell>
          <cell r="B2108">
            <v>1145.52</v>
          </cell>
        </row>
        <row r="2109">
          <cell r="A2109">
            <v>35669</v>
          </cell>
          <cell r="B2109">
            <v>1154.8900000000001</v>
          </cell>
        </row>
        <row r="2110">
          <cell r="A2110">
            <v>35670</v>
          </cell>
          <cell r="B2110">
            <v>1161.1500000000001</v>
          </cell>
        </row>
        <row r="2111">
          <cell r="A2111">
            <v>35671</v>
          </cell>
          <cell r="B2111">
            <v>1167.28</v>
          </cell>
        </row>
        <row r="2112">
          <cell r="A2112">
            <v>35672</v>
          </cell>
          <cell r="B2112">
            <v>1172.28</v>
          </cell>
        </row>
        <row r="2113">
          <cell r="A2113">
            <v>35673</v>
          </cell>
          <cell r="B2113">
            <v>1172.28</v>
          </cell>
        </row>
        <row r="2114">
          <cell r="A2114">
            <v>35674</v>
          </cell>
          <cell r="B2114">
            <v>1172.28</v>
          </cell>
        </row>
        <row r="2115">
          <cell r="A2115">
            <v>35675</v>
          </cell>
          <cell r="B2115">
            <v>1174.01</v>
          </cell>
        </row>
        <row r="2116">
          <cell r="A2116">
            <v>35676</v>
          </cell>
          <cell r="B2116">
            <v>1169.3800000000001</v>
          </cell>
        </row>
        <row r="2117">
          <cell r="A2117">
            <v>35677</v>
          </cell>
          <cell r="B2117">
            <v>1172.82</v>
          </cell>
        </row>
        <row r="2118">
          <cell r="A2118">
            <v>35678</v>
          </cell>
          <cell r="B2118">
            <v>1180.94</v>
          </cell>
        </row>
        <row r="2119">
          <cell r="A2119">
            <v>35679</v>
          </cell>
          <cell r="B2119">
            <v>1186.98</v>
          </cell>
        </row>
        <row r="2120">
          <cell r="A2120">
            <v>35680</v>
          </cell>
          <cell r="B2120">
            <v>1186.98</v>
          </cell>
        </row>
        <row r="2121">
          <cell r="A2121">
            <v>35681</v>
          </cell>
          <cell r="B2121">
            <v>1186.98</v>
          </cell>
        </row>
        <row r="2122">
          <cell r="A2122">
            <v>35682</v>
          </cell>
          <cell r="B2122">
            <v>1204.0899999999999</v>
          </cell>
        </row>
        <row r="2123">
          <cell r="A2123">
            <v>35683</v>
          </cell>
          <cell r="B2123">
            <v>1238.21</v>
          </cell>
        </row>
        <row r="2124">
          <cell r="A2124">
            <v>35684</v>
          </cell>
          <cell r="B2124">
            <v>1250.03</v>
          </cell>
        </row>
        <row r="2125">
          <cell r="A2125">
            <v>35685</v>
          </cell>
          <cell r="B2125">
            <v>1232.1199999999999</v>
          </cell>
        </row>
        <row r="2126">
          <cell r="A2126">
            <v>35686</v>
          </cell>
          <cell r="B2126">
            <v>1228.01</v>
          </cell>
        </row>
        <row r="2127">
          <cell r="A2127">
            <v>35687</v>
          </cell>
          <cell r="B2127">
            <v>1228.01</v>
          </cell>
        </row>
        <row r="2128">
          <cell r="A2128">
            <v>35688</v>
          </cell>
          <cell r="B2128">
            <v>1228.01</v>
          </cell>
        </row>
        <row r="2129">
          <cell r="A2129">
            <v>35689</v>
          </cell>
          <cell r="B2129">
            <v>1245.06</v>
          </cell>
        </row>
        <row r="2130">
          <cell r="A2130">
            <v>35690</v>
          </cell>
          <cell r="B2130">
            <v>1243.58</v>
          </cell>
        </row>
        <row r="2131">
          <cell r="A2131">
            <v>35691</v>
          </cell>
          <cell r="B2131">
            <v>1241.83</v>
          </cell>
        </row>
        <row r="2132">
          <cell r="A2132">
            <v>35692</v>
          </cell>
          <cell r="B2132">
            <v>1236.31</v>
          </cell>
        </row>
        <row r="2133">
          <cell r="A2133">
            <v>35693</v>
          </cell>
          <cell r="B2133">
            <v>1238.29</v>
          </cell>
        </row>
        <row r="2134">
          <cell r="A2134">
            <v>35694</v>
          </cell>
          <cell r="B2134">
            <v>1238.29</v>
          </cell>
        </row>
        <row r="2135">
          <cell r="A2135">
            <v>35695</v>
          </cell>
          <cell r="B2135">
            <v>1238.29</v>
          </cell>
        </row>
        <row r="2136">
          <cell r="A2136">
            <v>35696</v>
          </cell>
          <cell r="B2136">
            <v>1242.45</v>
          </cell>
        </row>
        <row r="2137">
          <cell r="A2137">
            <v>35697</v>
          </cell>
          <cell r="B2137">
            <v>1248.83</v>
          </cell>
        </row>
        <row r="2138">
          <cell r="A2138">
            <v>35698</v>
          </cell>
          <cell r="B2138">
            <v>1251.8800000000001</v>
          </cell>
        </row>
        <row r="2139">
          <cell r="A2139">
            <v>35699</v>
          </cell>
          <cell r="B2139">
            <v>1249.73</v>
          </cell>
        </row>
        <row r="2140">
          <cell r="A2140">
            <v>35700</v>
          </cell>
          <cell r="B2140">
            <v>1241.72</v>
          </cell>
        </row>
        <row r="2141">
          <cell r="A2141">
            <v>35701</v>
          </cell>
          <cell r="B2141">
            <v>1241.72</v>
          </cell>
        </row>
        <row r="2142">
          <cell r="A2142">
            <v>35702</v>
          </cell>
          <cell r="B2142">
            <v>1241.72</v>
          </cell>
        </row>
        <row r="2143">
          <cell r="A2143">
            <v>35703</v>
          </cell>
          <cell r="B2143">
            <v>1246.27</v>
          </cell>
        </row>
        <row r="2144">
          <cell r="A2144">
            <v>35704</v>
          </cell>
          <cell r="B2144">
            <v>1244.6300000000001</v>
          </cell>
        </row>
        <row r="2145">
          <cell r="A2145">
            <v>35705</v>
          </cell>
          <cell r="B2145">
            <v>1243.27</v>
          </cell>
        </row>
        <row r="2146">
          <cell r="A2146">
            <v>35706</v>
          </cell>
          <cell r="B2146">
            <v>1242.1600000000001</v>
          </cell>
        </row>
        <row r="2147">
          <cell r="A2147">
            <v>35707</v>
          </cell>
          <cell r="B2147">
            <v>1244.8399999999999</v>
          </cell>
        </row>
        <row r="2148">
          <cell r="A2148">
            <v>35708</v>
          </cell>
          <cell r="B2148">
            <v>1244.8399999999999</v>
          </cell>
        </row>
        <row r="2149">
          <cell r="A2149">
            <v>35709</v>
          </cell>
          <cell r="B2149">
            <v>1244.8399999999999</v>
          </cell>
        </row>
        <row r="2150">
          <cell r="A2150">
            <v>35710</v>
          </cell>
          <cell r="B2150">
            <v>1250.95</v>
          </cell>
        </row>
        <row r="2151">
          <cell r="A2151">
            <v>35711</v>
          </cell>
          <cell r="B2151">
            <v>1247.51</v>
          </cell>
        </row>
        <row r="2152">
          <cell r="A2152">
            <v>35712</v>
          </cell>
          <cell r="B2152">
            <v>1252.74</v>
          </cell>
        </row>
        <row r="2153">
          <cell r="A2153">
            <v>35713</v>
          </cell>
          <cell r="B2153">
            <v>1258.04</v>
          </cell>
        </row>
        <row r="2154">
          <cell r="A2154">
            <v>35714</v>
          </cell>
          <cell r="B2154">
            <v>1265.3800000000001</v>
          </cell>
        </row>
        <row r="2155">
          <cell r="A2155">
            <v>35715</v>
          </cell>
          <cell r="B2155">
            <v>1265.3800000000001</v>
          </cell>
        </row>
        <row r="2156">
          <cell r="A2156">
            <v>35716</v>
          </cell>
          <cell r="B2156">
            <v>1265.3800000000001</v>
          </cell>
        </row>
        <row r="2157">
          <cell r="A2157">
            <v>35717</v>
          </cell>
          <cell r="B2157">
            <v>1265.3800000000001</v>
          </cell>
        </row>
        <row r="2158">
          <cell r="A2158">
            <v>35718</v>
          </cell>
          <cell r="B2158">
            <v>1272.77</v>
          </cell>
        </row>
        <row r="2159">
          <cell r="A2159">
            <v>35719</v>
          </cell>
          <cell r="B2159">
            <v>1263.79</v>
          </cell>
        </row>
        <row r="2160">
          <cell r="A2160">
            <v>35720</v>
          </cell>
          <cell r="B2160">
            <v>1268.8699999999999</v>
          </cell>
        </row>
        <row r="2161">
          <cell r="A2161">
            <v>35721</v>
          </cell>
          <cell r="B2161">
            <v>1264.7</v>
          </cell>
        </row>
        <row r="2162">
          <cell r="A2162">
            <v>35722</v>
          </cell>
          <cell r="B2162">
            <v>1264.7</v>
          </cell>
        </row>
        <row r="2163">
          <cell r="A2163">
            <v>35723</v>
          </cell>
          <cell r="B2163">
            <v>1264.7</v>
          </cell>
        </row>
        <row r="2164">
          <cell r="A2164">
            <v>35724</v>
          </cell>
          <cell r="B2164">
            <v>1264.5999999999999</v>
          </cell>
        </row>
        <row r="2165">
          <cell r="A2165">
            <v>35725</v>
          </cell>
          <cell r="B2165">
            <v>1264.32</v>
          </cell>
        </row>
        <row r="2166">
          <cell r="A2166">
            <v>35726</v>
          </cell>
          <cell r="B2166">
            <v>1267.8699999999999</v>
          </cell>
        </row>
        <row r="2167">
          <cell r="A2167">
            <v>35727</v>
          </cell>
          <cell r="B2167">
            <v>1267.0999999999999</v>
          </cell>
        </row>
        <row r="2168">
          <cell r="A2168">
            <v>35728</v>
          </cell>
          <cell r="B2168">
            <v>1272.02</v>
          </cell>
        </row>
        <row r="2169">
          <cell r="A2169">
            <v>35729</v>
          </cell>
          <cell r="B2169">
            <v>1272.02</v>
          </cell>
        </row>
        <row r="2170">
          <cell r="A2170">
            <v>35730</v>
          </cell>
          <cell r="B2170">
            <v>1272.02</v>
          </cell>
        </row>
        <row r="2171">
          <cell r="A2171">
            <v>35731</v>
          </cell>
          <cell r="B2171">
            <v>1274.05</v>
          </cell>
        </row>
        <row r="2172">
          <cell r="A2172">
            <v>35732</v>
          </cell>
          <cell r="B2172">
            <v>1289.8399999999999</v>
          </cell>
        </row>
        <row r="2173">
          <cell r="A2173">
            <v>35733</v>
          </cell>
          <cell r="B2173">
            <v>1282.82</v>
          </cell>
        </row>
        <row r="2174">
          <cell r="A2174">
            <v>35734</v>
          </cell>
          <cell r="B2174">
            <v>1281.2</v>
          </cell>
        </row>
        <row r="2175">
          <cell r="A2175">
            <v>35735</v>
          </cell>
          <cell r="B2175">
            <v>1284.6500000000001</v>
          </cell>
        </row>
        <row r="2176">
          <cell r="A2176">
            <v>35736</v>
          </cell>
          <cell r="B2176">
            <v>1284.6500000000001</v>
          </cell>
        </row>
        <row r="2177">
          <cell r="A2177">
            <v>35737</v>
          </cell>
          <cell r="B2177">
            <v>1284.6500000000001</v>
          </cell>
        </row>
        <row r="2178">
          <cell r="A2178">
            <v>35738</v>
          </cell>
          <cell r="B2178">
            <v>1284.6500000000001</v>
          </cell>
        </row>
        <row r="2179">
          <cell r="A2179">
            <v>35739</v>
          </cell>
          <cell r="B2179">
            <v>1284.6300000000001</v>
          </cell>
        </row>
        <row r="2180">
          <cell r="A2180">
            <v>35740</v>
          </cell>
          <cell r="B2180">
            <v>1281.18</v>
          </cell>
        </row>
        <row r="2181">
          <cell r="A2181">
            <v>35741</v>
          </cell>
          <cell r="B2181">
            <v>1286.73</v>
          </cell>
        </row>
        <row r="2182">
          <cell r="A2182">
            <v>35742</v>
          </cell>
          <cell r="B2182">
            <v>1291.3499999999999</v>
          </cell>
        </row>
        <row r="2183">
          <cell r="A2183">
            <v>35743</v>
          </cell>
          <cell r="B2183">
            <v>1291.3499999999999</v>
          </cell>
        </row>
        <row r="2184">
          <cell r="A2184">
            <v>35744</v>
          </cell>
          <cell r="B2184">
            <v>1291.3499999999999</v>
          </cell>
        </row>
        <row r="2185">
          <cell r="A2185">
            <v>35745</v>
          </cell>
          <cell r="B2185">
            <v>1295.52</v>
          </cell>
        </row>
        <row r="2186">
          <cell r="A2186">
            <v>35746</v>
          </cell>
          <cell r="B2186">
            <v>1294.51</v>
          </cell>
        </row>
        <row r="2187">
          <cell r="A2187">
            <v>35747</v>
          </cell>
          <cell r="B2187">
            <v>1296.6600000000001</v>
          </cell>
        </row>
        <row r="2188">
          <cell r="A2188">
            <v>35748</v>
          </cell>
          <cell r="B2188">
            <v>1297.8699999999999</v>
          </cell>
        </row>
        <row r="2189">
          <cell r="A2189">
            <v>35749</v>
          </cell>
          <cell r="B2189">
            <v>1298.04</v>
          </cell>
        </row>
        <row r="2190">
          <cell r="A2190">
            <v>35750</v>
          </cell>
          <cell r="B2190">
            <v>1298.04</v>
          </cell>
        </row>
        <row r="2191">
          <cell r="A2191">
            <v>35751</v>
          </cell>
          <cell r="B2191">
            <v>1298.04</v>
          </cell>
        </row>
        <row r="2192">
          <cell r="A2192">
            <v>35752</v>
          </cell>
          <cell r="B2192">
            <v>1298.04</v>
          </cell>
        </row>
        <row r="2193">
          <cell r="A2193">
            <v>35753</v>
          </cell>
          <cell r="B2193">
            <v>1297.94</v>
          </cell>
        </row>
        <row r="2194">
          <cell r="A2194">
            <v>35754</v>
          </cell>
          <cell r="B2194">
            <v>1296.6199999999999</v>
          </cell>
        </row>
        <row r="2195">
          <cell r="A2195">
            <v>35755</v>
          </cell>
          <cell r="B2195">
            <v>1298.19</v>
          </cell>
        </row>
        <row r="2196">
          <cell r="A2196">
            <v>35756</v>
          </cell>
          <cell r="B2196">
            <v>1296.3</v>
          </cell>
        </row>
        <row r="2197">
          <cell r="A2197">
            <v>35757</v>
          </cell>
          <cell r="B2197">
            <v>1296.3</v>
          </cell>
        </row>
        <row r="2198">
          <cell r="A2198">
            <v>35758</v>
          </cell>
          <cell r="B2198">
            <v>1296.3</v>
          </cell>
        </row>
        <row r="2199">
          <cell r="A2199">
            <v>35759</v>
          </cell>
          <cell r="B2199">
            <v>1296.3699999999999</v>
          </cell>
        </row>
        <row r="2200">
          <cell r="A2200">
            <v>35760</v>
          </cell>
          <cell r="B2200">
            <v>1299.19</v>
          </cell>
        </row>
        <row r="2201">
          <cell r="A2201">
            <v>35761</v>
          </cell>
          <cell r="B2201">
            <v>1303.1500000000001</v>
          </cell>
        </row>
        <row r="2202">
          <cell r="A2202">
            <v>35762</v>
          </cell>
          <cell r="B2202">
            <v>1303.0999999999999</v>
          </cell>
        </row>
        <row r="2203">
          <cell r="A2203">
            <v>35763</v>
          </cell>
          <cell r="B2203">
            <v>1305.6600000000001</v>
          </cell>
        </row>
        <row r="2204">
          <cell r="A2204">
            <v>35764</v>
          </cell>
          <cell r="B2204">
            <v>1305.6600000000001</v>
          </cell>
        </row>
        <row r="2205">
          <cell r="A2205">
            <v>35765</v>
          </cell>
          <cell r="B2205">
            <v>1305.6600000000001</v>
          </cell>
        </row>
        <row r="2206">
          <cell r="A2206">
            <v>35766</v>
          </cell>
          <cell r="B2206">
            <v>1307.54</v>
          </cell>
        </row>
        <row r="2207">
          <cell r="A2207">
            <v>35767</v>
          </cell>
          <cell r="B2207">
            <v>1307.01</v>
          </cell>
        </row>
        <row r="2208">
          <cell r="A2208">
            <v>35768</v>
          </cell>
          <cell r="B2208">
            <v>1299.43</v>
          </cell>
        </row>
        <row r="2209">
          <cell r="A2209">
            <v>35769</v>
          </cell>
          <cell r="B2209">
            <v>1298.6400000000001</v>
          </cell>
        </row>
        <row r="2210">
          <cell r="A2210">
            <v>35770</v>
          </cell>
          <cell r="B2210">
            <v>1300.55</v>
          </cell>
        </row>
        <row r="2211">
          <cell r="A2211">
            <v>35771</v>
          </cell>
          <cell r="B2211">
            <v>1300.55</v>
          </cell>
        </row>
        <row r="2212">
          <cell r="A2212">
            <v>35772</v>
          </cell>
          <cell r="B2212">
            <v>1300.55</v>
          </cell>
        </row>
        <row r="2213">
          <cell r="A2213">
            <v>35773</v>
          </cell>
          <cell r="B2213">
            <v>1300.55</v>
          </cell>
        </row>
        <row r="2214">
          <cell r="A2214">
            <v>35774</v>
          </cell>
          <cell r="B2214">
            <v>1298.78</v>
          </cell>
        </row>
        <row r="2215">
          <cell r="A2215">
            <v>35775</v>
          </cell>
          <cell r="B2215">
            <v>1301.1500000000001</v>
          </cell>
        </row>
        <row r="2216">
          <cell r="A2216">
            <v>35776</v>
          </cell>
          <cell r="B2216">
            <v>1304.8499999999999</v>
          </cell>
        </row>
        <row r="2217">
          <cell r="A2217">
            <v>35777</v>
          </cell>
          <cell r="B2217">
            <v>1307.42</v>
          </cell>
        </row>
        <row r="2218">
          <cell r="A2218">
            <v>35778</v>
          </cell>
          <cell r="B2218">
            <v>1307.42</v>
          </cell>
        </row>
        <row r="2219">
          <cell r="A2219">
            <v>35779</v>
          </cell>
          <cell r="B2219">
            <v>1307.42</v>
          </cell>
        </row>
        <row r="2220">
          <cell r="A2220">
            <v>35780</v>
          </cell>
          <cell r="B2220">
            <v>1304.02</v>
          </cell>
        </row>
        <row r="2221">
          <cell r="A2221">
            <v>35781</v>
          </cell>
          <cell r="B2221">
            <v>1296.3</v>
          </cell>
        </row>
        <row r="2222">
          <cell r="A2222">
            <v>35782</v>
          </cell>
          <cell r="B2222">
            <v>1286.74</v>
          </cell>
        </row>
        <row r="2223">
          <cell r="A2223">
            <v>35783</v>
          </cell>
          <cell r="B2223">
            <v>1286.1199999999999</v>
          </cell>
        </row>
        <row r="2224">
          <cell r="A2224">
            <v>35784</v>
          </cell>
          <cell r="B2224">
            <v>1287.51</v>
          </cell>
        </row>
        <row r="2225">
          <cell r="A2225">
            <v>35785</v>
          </cell>
          <cell r="B2225">
            <v>1287.51</v>
          </cell>
        </row>
        <row r="2226">
          <cell r="A2226">
            <v>35786</v>
          </cell>
          <cell r="B2226">
            <v>1287.51</v>
          </cell>
        </row>
        <row r="2227">
          <cell r="A2227">
            <v>35787</v>
          </cell>
          <cell r="B2227">
            <v>1288.32</v>
          </cell>
        </row>
        <row r="2228">
          <cell r="A2228">
            <v>35788</v>
          </cell>
          <cell r="B2228">
            <v>1281.5999999999999</v>
          </cell>
        </row>
        <row r="2229">
          <cell r="A2229">
            <v>35789</v>
          </cell>
          <cell r="B2229">
            <v>1281.5999999999999</v>
          </cell>
        </row>
        <row r="2230">
          <cell r="A2230">
            <v>35790</v>
          </cell>
          <cell r="B2230">
            <v>1281.5999999999999</v>
          </cell>
        </row>
        <row r="2231">
          <cell r="A2231">
            <v>35791</v>
          </cell>
          <cell r="B2231">
            <v>1286.92</v>
          </cell>
        </row>
        <row r="2232">
          <cell r="A2232">
            <v>35792</v>
          </cell>
          <cell r="B2232">
            <v>1286.92</v>
          </cell>
        </row>
        <row r="2233">
          <cell r="A2233">
            <v>35793</v>
          </cell>
          <cell r="B2233">
            <v>1286.92</v>
          </cell>
        </row>
        <row r="2234">
          <cell r="A2234">
            <v>35794</v>
          </cell>
          <cell r="B2234">
            <v>1291.92</v>
          </cell>
        </row>
        <row r="2235">
          <cell r="A2235">
            <v>35795</v>
          </cell>
          <cell r="B2235">
            <v>1293.58</v>
          </cell>
        </row>
        <row r="2236">
          <cell r="A2236">
            <v>35796</v>
          </cell>
          <cell r="B2236">
            <v>1293.58</v>
          </cell>
        </row>
        <row r="2237">
          <cell r="A2237">
            <v>35797</v>
          </cell>
          <cell r="B2237">
            <v>1293.58</v>
          </cell>
        </row>
        <row r="2238">
          <cell r="A2238">
            <v>35798</v>
          </cell>
          <cell r="B2238">
            <v>1304.33</v>
          </cell>
        </row>
        <row r="2239">
          <cell r="A2239">
            <v>35799</v>
          </cell>
          <cell r="B2239">
            <v>1304.33</v>
          </cell>
        </row>
        <row r="2240">
          <cell r="A2240">
            <v>35800</v>
          </cell>
          <cell r="B2240">
            <v>1304.33</v>
          </cell>
        </row>
        <row r="2241">
          <cell r="A2241">
            <v>35801</v>
          </cell>
          <cell r="B2241">
            <v>1317.15</v>
          </cell>
        </row>
        <row r="2242">
          <cell r="A2242">
            <v>35802</v>
          </cell>
          <cell r="B2242">
            <v>1318.57</v>
          </cell>
        </row>
        <row r="2243">
          <cell r="A2243">
            <v>35803</v>
          </cell>
          <cell r="B2243">
            <v>1315.95</v>
          </cell>
        </row>
        <row r="2244">
          <cell r="A2244">
            <v>35804</v>
          </cell>
          <cell r="B2244">
            <v>1313.56</v>
          </cell>
        </row>
        <row r="2245">
          <cell r="A2245">
            <v>35805</v>
          </cell>
          <cell r="B2245">
            <v>1315.7</v>
          </cell>
        </row>
        <row r="2246">
          <cell r="A2246">
            <v>35806</v>
          </cell>
          <cell r="B2246">
            <v>1315.7</v>
          </cell>
        </row>
        <row r="2247">
          <cell r="A2247">
            <v>35807</v>
          </cell>
          <cell r="B2247">
            <v>1315.7</v>
          </cell>
        </row>
        <row r="2248">
          <cell r="A2248">
            <v>35808</v>
          </cell>
          <cell r="B2248">
            <v>1315.7</v>
          </cell>
        </row>
        <row r="2249">
          <cell r="A2249">
            <v>35809</v>
          </cell>
          <cell r="B2249">
            <v>1318.25</v>
          </cell>
        </row>
        <row r="2250">
          <cell r="A2250">
            <v>35810</v>
          </cell>
          <cell r="B2250">
            <v>1318.53</v>
          </cell>
        </row>
        <row r="2251">
          <cell r="A2251">
            <v>35811</v>
          </cell>
          <cell r="B2251">
            <v>1319.21</v>
          </cell>
        </row>
        <row r="2252">
          <cell r="A2252">
            <v>35812</v>
          </cell>
          <cell r="B2252">
            <v>1322.16</v>
          </cell>
        </row>
        <row r="2253">
          <cell r="A2253">
            <v>35813</v>
          </cell>
          <cell r="B2253">
            <v>1322.16</v>
          </cell>
        </row>
        <row r="2254">
          <cell r="A2254">
            <v>35814</v>
          </cell>
          <cell r="B2254">
            <v>1322.16</v>
          </cell>
        </row>
        <row r="2255">
          <cell r="A2255">
            <v>35815</v>
          </cell>
          <cell r="B2255">
            <v>1325.07</v>
          </cell>
        </row>
        <row r="2256">
          <cell r="A2256">
            <v>35816</v>
          </cell>
          <cell r="B2256">
            <v>1327</v>
          </cell>
        </row>
        <row r="2257">
          <cell r="A2257">
            <v>35817</v>
          </cell>
          <cell r="B2257">
            <v>1331.48</v>
          </cell>
        </row>
        <row r="2258">
          <cell r="A2258">
            <v>35818</v>
          </cell>
          <cell r="B2258">
            <v>1334.71</v>
          </cell>
        </row>
        <row r="2259">
          <cell r="A2259">
            <v>35819</v>
          </cell>
          <cell r="B2259">
            <v>1332.78</v>
          </cell>
        </row>
        <row r="2260">
          <cell r="A2260">
            <v>35820</v>
          </cell>
          <cell r="B2260">
            <v>1332.78</v>
          </cell>
        </row>
        <row r="2261">
          <cell r="A2261">
            <v>35821</v>
          </cell>
          <cell r="B2261">
            <v>1332.78</v>
          </cell>
        </row>
        <row r="2262">
          <cell r="A2262">
            <v>35822</v>
          </cell>
          <cell r="B2262">
            <v>1336.38</v>
          </cell>
        </row>
        <row r="2263">
          <cell r="A2263">
            <v>35823</v>
          </cell>
          <cell r="B2263">
            <v>1337.3</v>
          </cell>
        </row>
        <row r="2264">
          <cell r="A2264">
            <v>35824</v>
          </cell>
          <cell r="B2264">
            <v>1339.57</v>
          </cell>
        </row>
        <row r="2265">
          <cell r="A2265">
            <v>35825</v>
          </cell>
          <cell r="B2265">
            <v>1341.85</v>
          </cell>
        </row>
        <row r="2266">
          <cell r="A2266">
            <v>35826</v>
          </cell>
          <cell r="B2266">
            <v>1342</v>
          </cell>
        </row>
        <row r="2267">
          <cell r="A2267">
            <v>35827</v>
          </cell>
          <cell r="B2267">
            <v>1342</v>
          </cell>
        </row>
        <row r="2268">
          <cell r="A2268">
            <v>35828</v>
          </cell>
          <cell r="B2268">
            <v>1342</v>
          </cell>
        </row>
        <row r="2269">
          <cell r="A2269">
            <v>35829</v>
          </cell>
          <cell r="B2269">
            <v>1343.9</v>
          </cell>
        </row>
        <row r="2270">
          <cell r="A2270">
            <v>35830</v>
          </cell>
          <cell r="B2270">
            <v>1345.01</v>
          </cell>
        </row>
        <row r="2271">
          <cell r="A2271">
            <v>35831</v>
          </cell>
          <cell r="B2271">
            <v>1345.46</v>
          </cell>
        </row>
        <row r="2272">
          <cell r="A2272">
            <v>35832</v>
          </cell>
          <cell r="B2272">
            <v>1346.09</v>
          </cell>
        </row>
        <row r="2273">
          <cell r="A2273">
            <v>35833</v>
          </cell>
          <cell r="B2273">
            <v>1346.42</v>
          </cell>
        </row>
        <row r="2274">
          <cell r="A2274">
            <v>35834</v>
          </cell>
          <cell r="B2274">
            <v>1346.42</v>
          </cell>
        </row>
        <row r="2275">
          <cell r="A2275">
            <v>35835</v>
          </cell>
          <cell r="B2275">
            <v>1346.42</v>
          </cell>
        </row>
        <row r="2276">
          <cell r="A2276">
            <v>35836</v>
          </cell>
          <cell r="B2276">
            <v>1347.72</v>
          </cell>
        </row>
        <row r="2277">
          <cell r="A2277">
            <v>35837</v>
          </cell>
          <cell r="B2277">
            <v>1348.23</v>
          </cell>
        </row>
        <row r="2278">
          <cell r="A2278">
            <v>35838</v>
          </cell>
          <cell r="B2278">
            <v>1348.86</v>
          </cell>
        </row>
        <row r="2279">
          <cell r="A2279">
            <v>35839</v>
          </cell>
          <cell r="B2279">
            <v>1349.34</v>
          </cell>
        </row>
        <row r="2280">
          <cell r="A2280">
            <v>35840</v>
          </cell>
          <cell r="B2280">
            <v>1349.54</v>
          </cell>
        </row>
        <row r="2281">
          <cell r="A2281">
            <v>35841</v>
          </cell>
          <cell r="B2281">
            <v>1349.54</v>
          </cell>
        </row>
        <row r="2282">
          <cell r="A2282">
            <v>35842</v>
          </cell>
          <cell r="B2282">
            <v>1349.54</v>
          </cell>
        </row>
        <row r="2283">
          <cell r="A2283">
            <v>35843</v>
          </cell>
          <cell r="B2283">
            <v>1350.97</v>
          </cell>
        </row>
        <row r="2284">
          <cell r="A2284">
            <v>35844</v>
          </cell>
          <cell r="B2284">
            <v>1350.23</v>
          </cell>
        </row>
        <row r="2285">
          <cell r="A2285">
            <v>35845</v>
          </cell>
          <cell r="B2285">
            <v>1349.95</v>
          </cell>
        </row>
        <row r="2286">
          <cell r="A2286">
            <v>35846</v>
          </cell>
          <cell r="B2286">
            <v>1350.1</v>
          </cell>
        </row>
        <row r="2287">
          <cell r="A2287">
            <v>35847</v>
          </cell>
          <cell r="B2287">
            <v>1347.94</v>
          </cell>
        </row>
        <row r="2288">
          <cell r="A2288">
            <v>35848</v>
          </cell>
          <cell r="B2288">
            <v>1347.94</v>
          </cell>
        </row>
        <row r="2289">
          <cell r="A2289">
            <v>35849</v>
          </cell>
          <cell r="B2289">
            <v>1347.94</v>
          </cell>
        </row>
        <row r="2290">
          <cell r="A2290">
            <v>35850</v>
          </cell>
          <cell r="B2290">
            <v>1340.92</v>
          </cell>
        </row>
        <row r="2291">
          <cell r="A2291">
            <v>35851</v>
          </cell>
          <cell r="B2291">
            <v>1334.72</v>
          </cell>
        </row>
        <row r="2292">
          <cell r="A2292">
            <v>35852</v>
          </cell>
          <cell r="B2292">
            <v>1340.75</v>
          </cell>
        </row>
        <row r="2293">
          <cell r="A2293">
            <v>35853</v>
          </cell>
          <cell r="B2293">
            <v>1344.25</v>
          </cell>
        </row>
        <row r="2294">
          <cell r="A2294">
            <v>35854</v>
          </cell>
          <cell r="B2294">
            <v>1343.85</v>
          </cell>
        </row>
        <row r="2295">
          <cell r="A2295">
            <v>35855</v>
          </cell>
          <cell r="B2295">
            <v>1343.85</v>
          </cell>
        </row>
        <row r="2296">
          <cell r="A2296">
            <v>35856</v>
          </cell>
          <cell r="B2296">
            <v>1343.85</v>
          </cell>
        </row>
        <row r="2297">
          <cell r="A2297">
            <v>35857</v>
          </cell>
          <cell r="B2297">
            <v>1349.04</v>
          </cell>
        </row>
        <row r="2298">
          <cell r="A2298">
            <v>35858</v>
          </cell>
          <cell r="B2298">
            <v>1352.21</v>
          </cell>
        </row>
        <row r="2299">
          <cell r="A2299">
            <v>35859</v>
          </cell>
          <cell r="B2299">
            <v>1349.8</v>
          </cell>
        </row>
        <row r="2300">
          <cell r="A2300">
            <v>35860</v>
          </cell>
          <cell r="B2300">
            <v>1353.19</v>
          </cell>
        </row>
        <row r="2301">
          <cell r="A2301">
            <v>35861</v>
          </cell>
          <cell r="B2301">
            <v>1353.71</v>
          </cell>
        </row>
        <row r="2302">
          <cell r="A2302">
            <v>35862</v>
          </cell>
          <cell r="B2302">
            <v>1353.71</v>
          </cell>
        </row>
        <row r="2303">
          <cell r="A2303">
            <v>35863</v>
          </cell>
          <cell r="B2303">
            <v>1353.71</v>
          </cell>
        </row>
        <row r="2304">
          <cell r="A2304">
            <v>35864</v>
          </cell>
          <cell r="B2304">
            <v>1354.9</v>
          </cell>
        </row>
        <row r="2305">
          <cell r="A2305">
            <v>35865</v>
          </cell>
          <cell r="B2305">
            <v>1355.88</v>
          </cell>
        </row>
        <row r="2306">
          <cell r="A2306">
            <v>35866</v>
          </cell>
          <cell r="B2306">
            <v>1356.63</v>
          </cell>
        </row>
        <row r="2307">
          <cell r="A2307">
            <v>35867</v>
          </cell>
          <cell r="B2307">
            <v>1356.7</v>
          </cell>
        </row>
        <row r="2308">
          <cell r="A2308">
            <v>35868</v>
          </cell>
          <cell r="B2308">
            <v>1355.9</v>
          </cell>
        </row>
        <row r="2309">
          <cell r="A2309">
            <v>35869</v>
          </cell>
          <cell r="B2309">
            <v>1355.9</v>
          </cell>
        </row>
        <row r="2310">
          <cell r="A2310">
            <v>35870</v>
          </cell>
          <cell r="B2310">
            <v>1355.9</v>
          </cell>
        </row>
        <row r="2311">
          <cell r="A2311">
            <v>35871</v>
          </cell>
          <cell r="B2311">
            <v>1358.66</v>
          </cell>
        </row>
        <row r="2312">
          <cell r="A2312">
            <v>35872</v>
          </cell>
          <cell r="B2312">
            <v>1359.96</v>
          </cell>
        </row>
        <row r="2313">
          <cell r="A2313">
            <v>35873</v>
          </cell>
          <cell r="B2313">
            <v>1360.56</v>
          </cell>
        </row>
        <row r="2314">
          <cell r="A2314">
            <v>35874</v>
          </cell>
          <cell r="B2314">
            <v>1361.87</v>
          </cell>
        </row>
        <row r="2315">
          <cell r="A2315">
            <v>35875</v>
          </cell>
          <cell r="B2315">
            <v>1361.86</v>
          </cell>
        </row>
        <row r="2316">
          <cell r="A2316">
            <v>35876</v>
          </cell>
          <cell r="B2316">
            <v>1361.86</v>
          </cell>
        </row>
        <row r="2317">
          <cell r="A2317">
            <v>35877</v>
          </cell>
          <cell r="B2317">
            <v>1361.86</v>
          </cell>
        </row>
        <row r="2318">
          <cell r="A2318">
            <v>35878</v>
          </cell>
          <cell r="B2318">
            <v>1361.86</v>
          </cell>
        </row>
        <row r="2319">
          <cell r="A2319">
            <v>35879</v>
          </cell>
          <cell r="B2319">
            <v>1364.4</v>
          </cell>
        </row>
        <row r="2320">
          <cell r="A2320">
            <v>35880</v>
          </cell>
          <cell r="B2320">
            <v>1364.76</v>
          </cell>
        </row>
        <row r="2321">
          <cell r="A2321">
            <v>35881</v>
          </cell>
          <cell r="B2321">
            <v>1365.66</v>
          </cell>
        </row>
        <row r="2322">
          <cell r="A2322">
            <v>35882</v>
          </cell>
          <cell r="B2322">
            <v>1361.49</v>
          </cell>
        </row>
        <row r="2323">
          <cell r="A2323">
            <v>35883</v>
          </cell>
          <cell r="B2323">
            <v>1361.49</v>
          </cell>
        </row>
        <row r="2324">
          <cell r="A2324">
            <v>35884</v>
          </cell>
          <cell r="B2324">
            <v>1361.49</v>
          </cell>
        </row>
        <row r="2325">
          <cell r="A2325">
            <v>35885</v>
          </cell>
          <cell r="B2325">
            <v>1358.03</v>
          </cell>
        </row>
        <row r="2326">
          <cell r="A2326">
            <v>35886</v>
          </cell>
          <cell r="B2326">
            <v>1360.26</v>
          </cell>
        </row>
        <row r="2327">
          <cell r="A2327">
            <v>35887</v>
          </cell>
          <cell r="B2327">
            <v>1362.54</v>
          </cell>
        </row>
        <row r="2328">
          <cell r="A2328">
            <v>35888</v>
          </cell>
          <cell r="B2328">
            <v>1357.75</v>
          </cell>
        </row>
        <row r="2329">
          <cell r="A2329">
            <v>35889</v>
          </cell>
          <cell r="B2329">
            <v>1357.71</v>
          </cell>
        </row>
        <row r="2330">
          <cell r="A2330">
            <v>35890</v>
          </cell>
          <cell r="B2330">
            <v>1357.71</v>
          </cell>
        </row>
        <row r="2331">
          <cell r="A2331">
            <v>35891</v>
          </cell>
          <cell r="B2331">
            <v>1357.71</v>
          </cell>
        </row>
        <row r="2332">
          <cell r="A2332">
            <v>35892</v>
          </cell>
          <cell r="B2332">
            <v>1355.5</v>
          </cell>
        </row>
        <row r="2333">
          <cell r="A2333">
            <v>35893</v>
          </cell>
          <cell r="B2333">
            <v>1354.15</v>
          </cell>
        </row>
        <row r="2334">
          <cell r="A2334">
            <v>35894</v>
          </cell>
          <cell r="B2334">
            <v>1357.14</v>
          </cell>
        </row>
        <row r="2335">
          <cell r="A2335">
            <v>35895</v>
          </cell>
          <cell r="B2335">
            <v>1357.14</v>
          </cell>
        </row>
        <row r="2336">
          <cell r="A2336">
            <v>35896</v>
          </cell>
          <cell r="B2336">
            <v>1357.14</v>
          </cell>
        </row>
        <row r="2337">
          <cell r="A2337">
            <v>35897</v>
          </cell>
          <cell r="B2337">
            <v>1357.14</v>
          </cell>
        </row>
        <row r="2338">
          <cell r="A2338">
            <v>35898</v>
          </cell>
          <cell r="B2338">
            <v>1357.14</v>
          </cell>
        </row>
        <row r="2339">
          <cell r="A2339">
            <v>35899</v>
          </cell>
          <cell r="B2339">
            <v>1363.38</v>
          </cell>
        </row>
        <row r="2340">
          <cell r="A2340">
            <v>35900</v>
          </cell>
          <cell r="B2340">
            <v>1365.21</v>
          </cell>
        </row>
        <row r="2341">
          <cell r="A2341">
            <v>35901</v>
          </cell>
          <cell r="B2341">
            <v>1364.06</v>
          </cell>
        </row>
        <row r="2342">
          <cell r="A2342">
            <v>35902</v>
          </cell>
          <cell r="B2342">
            <v>1360.74</v>
          </cell>
        </row>
        <row r="2343">
          <cell r="A2343">
            <v>35903</v>
          </cell>
          <cell r="B2343">
            <v>1360.49</v>
          </cell>
        </row>
        <row r="2344">
          <cell r="A2344">
            <v>35904</v>
          </cell>
          <cell r="B2344">
            <v>1360.49</v>
          </cell>
        </row>
        <row r="2345">
          <cell r="A2345">
            <v>35905</v>
          </cell>
          <cell r="B2345">
            <v>1360.49</v>
          </cell>
        </row>
        <row r="2346">
          <cell r="A2346">
            <v>35906</v>
          </cell>
          <cell r="B2346">
            <v>1360.42</v>
          </cell>
        </row>
        <row r="2347">
          <cell r="A2347">
            <v>35907</v>
          </cell>
          <cell r="B2347">
            <v>1357.51</v>
          </cell>
        </row>
        <row r="2348">
          <cell r="A2348">
            <v>35908</v>
          </cell>
          <cell r="B2348">
            <v>1355.94</v>
          </cell>
        </row>
        <row r="2349">
          <cell r="A2349">
            <v>35909</v>
          </cell>
          <cell r="B2349">
            <v>1354.91</v>
          </cell>
        </row>
        <row r="2350">
          <cell r="A2350">
            <v>35910</v>
          </cell>
          <cell r="B2350">
            <v>1359.99</v>
          </cell>
        </row>
        <row r="2351">
          <cell r="A2351">
            <v>35911</v>
          </cell>
          <cell r="B2351">
            <v>1359.99</v>
          </cell>
        </row>
        <row r="2352">
          <cell r="A2352">
            <v>35912</v>
          </cell>
          <cell r="B2352">
            <v>1359.99</v>
          </cell>
        </row>
        <row r="2353">
          <cell r="A2353">
            <v>35913</v>
          </cell>
          <cell r="B2353">
            <v>1368.17</v>
          </cell>
        </row>
        <row r="2354">
          <cell r="A2354">
            <v>35914</v>
          </cell>
          <cell r="B2354">
            <v>1371.35</v>
          </cell>
        </row>
        <row r="2355">
          <cell r="A2355">
            <v>35915</v>
          </cell>
          <cell r="B2355">
            <v>1365.72</v>
          </cell>
        </row>
        <row r="2356">
          <cell r="A2356">
            <v>35916</v>
          </cell>
          <cell r="B2356">
            <v>1364.07</v>
          </cell>
        </row>
        <row r="2357">
          <cell r="A2357">
            <v>35917</v>
          </cell>
          <cell r="B2357">
            <v>1364.07</v>
          </cell>
        </row>
        <row r="2358">
          <cell r="A2358">
            <v>35918</v>
          </cell>
          <cell r="B2358">
            <v>1364.07</v>
          </cell>
        </row>
        <row r="2359">
          <cell r="A2359">
            <v>35919</v>
          </cell>
          <cell r="B2359">
            <v>1364.07</v>
          </cell>
        </row>
        <row r="2360">
          <cell r="A2360">
            <v>35920</v>
          </cell>
          <cell r="B2360">
            <v>1369.31</v>
          </cell>
        </row>
        <row r="2361">
          <cell r="A2361">
            <v>35921</v>
          </cell>
          <cell r="B2361">
            <v>1375.39</v>
          </cell>
        </row>
        <row r="2362">
          <cell r="A2362">
            <v>35922</v>
          </cell>
          <cell r="B2362">
            <v>1382.27</v>
          </cell>
        </row>
        <row r="2363">
          <cell r="A2363">
            <v>35923</v>
          </cell>
          <cell r="B2363">
            <v>1383.04</v>
          </cell>
        </row>
        <row r="2364">
          <cell r="A2364">
            <v>35924</v>
          </cell>
          <cell r="B2364">
            <v>1385.38</v>
          </cell>
        </row>
        <row r="2365">
          <cell r="A2365">
            <v>35925</v>
          </cell>
          <cell r="B2365">
            <v>1385.38</v>
          </cell>
        </row>
        <row r="2366">
          <cell r="A2366">
            <v>35926</v>
          </cell>
          <cell r="B2366">
            <v>1385.38</v>
          </cell>
        </row>
        <row r="2367">
          <cell r="A2367">
            <v>35927</v>
          </cell>
          <cell r="B2367">
            <v>1387.78</v>
          </cell>
        </row>
        <row r="2368">
          <cell r="A2368">
            <v>35928</v>
          </cell>
          <cell r="B2368">
            <v>1388.04</v>
          </cell>
        </row>
        <row r="2369">
          <cell r="A2369">
            <v>35929</v>
          </cell>
          <cell r="B2369">
            <v>1387.15</v>
          </cell>
        </row>
        <row r="2370">
          <cell r="A2370">
            <v>35930</v>
          </cell>
          <cell r="B2370">
            <v>1384.97</v>
          </cell>
        </row>
        <row r="2371">
          <cell r="A2371">
            <v>35931</v>
          </cell>
          <cell r="B2371">
            <v>1383.31</v>
          </cell>
        </row>
        <row r="2372">
          <cell r="A2372">
            <v>35932</v>
          </cell>
          <cell r="B2372">
            <v>1383.31</v>
          </cell>
        </row>
        <row r="2373">
          <cell r="A2373">
            <v>35933</v>
          </cell>
          <cell r="B2373">
            <v>1383.31</v>
          </cell>
        </row>
        <row r="2374">
          <cell r="A2374">
            <v>35934</v>
          </cell>
          <cell r="B2374">
            <v>1387.26</v>
          </cell>
        </row>
        <row r="2375">
          <cell r="A2375">
            <v>35935</v>
          </cell>
          <cell r="B2375">
            <v>1390.89</v>
          </cell>
        </row>
        <row r="2376">
          <cell r="A2376">
            <v>35936</v>
          </cell>
          <cell r="B2376">
            <v>1392.18</v>
          </cell>
        </row>
        <row r="2377">
          <cell r="A2377">
            <v>35937</v>
          </cell>
          <cell r="B2377">
            <v>1393.62</v>
          </cell>
        </row>
        <row r="2378">
          <cell r="A2378">
            <v>35938</v>
          </cell>
          <cell r="B2378">
            <v>1394.33</v>
          </cell>
        </row>
        <row r="2379">
          <cell r="A2379">
            <v>35939</v>
          </cell>
          <cell r="B2379">
            <v>1394.33</v>
          </cell>
        </row>
        <row r="2380">
          <cell r="A2380">
            <v>35940</v>
          </cell>
          <cell r="B2380">
            <v>1394.33</v>
          </cell>
        </row>
        <row r="2381">
          <cell r="A2381">
            <v>35941</v>
          </cell>
          <cell r="B2381">
            <v>1394.33</v>
          </cell>
        </row>
        <row r="2382">
          <cell r="A2382">
            <v>35942</v>
          </cell>
          <cell r="B2382">
            <v>1396.51</v>
          </cell>
        </row>
        <row r="2383">
          <cell r="A2383">
            <v>35943</v>
          </cell>
          <cell r="B2383">
            <v>1397.12</v>
          </cell>
        </row>
        <row r="2384">
          <cell r="A2384">
            <v>35944</v>
          </cell>
          <cell r="B2384">
            <v>1396.69</v>
          </cell>
        </row>
        <row r="2385">
          <cell r="A2385">
            <v>35945</v>
          </cell>
          <cell r="B2385">
            <v>1397.07</v>
          </cell>
        </row>
        <row r="2386">
          <cell r="A2386">
            <v>35946</v>
          </cell>
          <cell r="B2386">
            <v>1397.07</v>
          </cell>
        </row>
        <row r="2387">
          <cell r="A2387">
            <v>35947</v>
          </cell>
          <cell r="B2387">
            <v>1397.07</v>
          </cell>
        </row>
        <row r="2388">
          <cell r="A2388">
            <v>35948</v>
          </cell>
          <cell r="B2388">
            <v>1398.53</v>
          </cell>
        </row>
        <row r="2389">
          <cell r="A2389">
            <v>35949</v>
          </cell>
          <cell r="B2389">
            <v>1399.56</v>
          </cell>
        </row>
        <row r="2390">
          <cell r="A2390">
            <v>35950</v>
          </cell>
          <cell r="B2390">
            <v>1399.02</v>
          </cell>
        </row>
        <row r="2391">
          <cell r="A2391">
            <v>35951</v>
          </cell>
          <cell r="B2391">
            <v>1397.63</v>
          </cell>
        </row>
        <row r="2392">
          <cell r="A2392">
            <v>35952</v>
          </cell>
          <cell r="B2392">
            <v>1387.12</v>
          </cell>
        </row>
        <row r="2393">
          <cell r="A2393">
            <v>35953</v>
          </cell>
          <cell r="B2393">
            <v>1387.12</v>
          </cell>
        </row>
        <row r="2394">
          <cell r="A2394">
            <v>35954</v>
          </cell>
          <cell r="B2394">
            <v>1387.12</v>
          </cell>
        </row>
        <row r="2395">
          <cell r="A2395">
            <v>35955</v>
          </cell>
          <cell r="B2395">
            <v>1386.53</v>
          </cell>
        </row>
        <row r="2396">
          <cell r="A2396">
            <v>35956</v>
          </cell>
          <cell r="B2396">
            <v>1376.25</v>
          </cell>
        </row>
        <row r="2397">
          <cell r="A2397">
            <v>35957</v>
          </cell>
          <cell r="B2397">
            <v>1383.23</v>
          </cell>
        </row>
        <row r="2398">
          <cell r="A2398">
            <v>35958</v>
          </cell>
          <cell r="B2398">
            <v>1388.76</v>
          </cell>
        </row>
        <row r="2399">
          <cell r="A2399">
            <v>35959</v>
          </cell>
          <cell r="B2399">
            <v>1380.51</v>
          </cell>
        </row>
        <row r="2400">
          <cell r="A2400">
            <v>35960</v>
          </cell>
          <cell r="B2400">
            <v>1380.51</v>
          </cell>
        </row>
        <row r="2401">
          <cell r="A2401">
            <v>35961</v>
          </cell>
          <cell r="B2401">
            <v>1380.51</v>
          </cell>
        </row>
        <row r="2402">
          <cell r="A2402">
            <v>35962</v>
          </cell>
          <cell r="B2402">
            <v>1380.51</v>
          </cell>
        </row>
        <row r="2403">
          <cell r="A2403">
            <v>35963</v>
          </cell>
          <cell r="B2403">
            <v>1388.5</v>
          </cell>
        </row>
        <row r="2404">
          <cell r="A2404">
            <v>35964</v>
          </cell>
          <cell r="B2404">
            <v>1394.39</v>
          </cell>
        </row>
        <row r="2405">
          <cell r="A2405">
            <v>35965</v>
          </cell>
          <cell r="B2405">
            <v>1390.85</v>
          </cell>
        </row>
        <row r="2406">
          <cell r="A2406">
            <v>35966</v>
          </cell>
          <cell r="B2406">
            <v>1394.8</v>
          </cell>
        </row>
        <row r="2407">
          <cell r="A2407">
            <v>35967</v>
          </cell>
          <cell r="B2407">
            <v>1394.8</v>
          </cell>
        </row>
        <row r="2408">
          <cell r="A2408">
            <v>35968</v>
          </cell>
          <cell r="B2408">
            <v>1394.8</v>
          </cell>
        </row>
        <row r="2409">
          <cell r="A2409">
            <v>35969</v>
          </cell>
          <cell r="B2409">
            <v>1394.8</v>
          </cell>
        </row>
        <row r="2410">
          <cell r="A2410">
            <v>35970</v>
          </cell>
          <cell r="B2410">
            <v>1381.11</v>
          </cell>
        </row>
        <row r="2411">
          <cell r="A2411">
            <v>35971</v>
          </cell>
          <cell r="B2411">
            <v>1375.02</v>
          </cell>
        </row>
        <row r="2412">
          <cell r="A2412">
            <v>35972</v>
          </cell>
          <cell r="B2412">
            <v>1363.67</v>
          </cell>
        </row>
        <row r="2413">
          <cell r="A2413">
            <v>35973</v>
          </cell>
          <cell r="B2413">
            <v>1363.04</v>
          </cell>
        </row>
        <row r="2414">
          <cell r="A2414">
            <v>35974</v>
          </cell>
          <cell r="B2414">
            <v>1363.04</v>
          </cell>
        </row>
        <row r="2415">
          <cell r="A2415">
            <v>35975</v>
          </cell>
          <cell r="B2415">
            <v>1363.04</v>
          </cell>
        </row>
        <row r="2416">
          <cell r="A2416">
            <v>35976</v>
          </cell>
          <cell r="B2416">
            <v>1363.04</v>
          </cell>
        </row>
        <row r="2417">
          <cell r="A2417">
            <v>35977</v>
          </cell>
          <cell r="B2417">
            <v>1369.88</v>
          </cell>
        </row>
        <row r="2418">
          <cell r="A2418">
            <v>35978</v>
          </cell>
          <cell r="B2418">
            <v>1358.05</v>
          </cell>
        </row>
        <row r="2419">
          <cell r="A2419">
            <v>35979</v>
          </cell>
          <cell r="B2419">
            <v>1345.65</v>
          </cell>
        </row>
        <row r="2420">
          <cell r="A2420">
            <v>35980</v>
          </cell>
          <cell r="B2420">
            <v>1348.06</v>
          </cell>
        </row>
        <row r="2421">
          <cell r="A2421">
            <v>35981</v>
          </cell>
          <cell r="B2421">
            <v>1348.06</v>
          </cell>
        </row>
        <row r="2422">
          <cell r="A2422">
            <v>35982</v>
          </cell>
          <cell r="B2422">
            <v>1348.06</v>
          </cell>
        </row>
        <row r="2423">
          <cell r="A2423">
            <v>35983</v>
          </cell>
          <cell r="B2423">
            <v>1357.78</v>
          </cell>
        </row>
        <row r="2424">
          <cell r="A2424">
            <v>35984</v>
          </cell>
          <cell r="B2424">
            <v>1368.16</v>
          </cell>
        </row>
        <row r="2425">
          <cell r="A2425">
            <v>35985</v>
          </cell>
          <cell r="B2425">
            <v>1369.12</v>
          </cell>
        </row>
        <row r="2426">
          <cell r="A2426">
            <v>35986</v>
          </cell>
          <cell r="B2426">
            <v>1370.45</v>
          </cell>
        </row>
        <row r="2427">
          <cell r="A2427">
            <v>35987</v>
          </cell>
          <cell r="B2427">
            <v>1374.23</v>
          </cell>
        </row>
        <row r="2428">
          <cell r="A2428">
            <v>35988</v>
          </cell>
          <cell r="B2428">
            <v>1374.23</v>
          </cell>
        </row>
        <row r="2429">
          <cell r="A2429">
            <v>35989</v>
          </cell>
          <cell r="B2429">
            <v>1374.23</v>
          </cell>
        </row>
        <row r="2430">
          <cell r="A2430">
            <v>35990</v>
          </cell>
          <cell r="B2430">
            <v>1380.27</v>
          </cell>
        </row>
        <row r="2431">
          <cell r="A2431">
            <v>35991</v>
          </cell>
          <cell r="B2431">
            <v>1381.22</v>
          </cell>
        </row>
        <row r="2432">
          <cell r="A2432">
            <v>35992</v>
          </cell>
          <cell r="B2432">
            <v>1378.01</v>
          </cell>
        </row>
        <row r="2433">
          <cell r="A2433">
            <v>35993</v>
          </cell>
          <cell r="B2433">
            <v>1376.74</v>
          </cell>
        </row>
        <row r="2434">
          <cell r="A2434">
            <v>35994</v>
          </cell>
          <cell r="B2434">
            <v>1381.54</v>
          </cell>
        </row>
        <row r="2435">
          <cell r="A2435">
            <v>35995</v>
          </cell>
          <cell r="B2435">
            <v>1381.54</v>
          </cell>
        </row>
        <row r="2436">
          <cell r="A2436">
            <v>35996</v>
          </cell>
          <cell r="B2436">
            <v>1381.54</v>
          </cell>
        </row>
        <row r="2437">
          <cell r="A2437">
            <v>35997</v>
          </cell>
          <cell r="B2437">
            <v>1381.54</v>
          </cell>
        </row>
        <row r="2438">
          <cell r="A2438">
            <v>35998</v>
          </cell>
          <cell r="B2438">
            <v>1380.87</v>
          </cell>
        </row>
        <row r="2439">
          <cell r="A2439">
            <v>35999</v>
          </cell>
          <cell r="B2439">
            <v>1376.87</v>
          </cell>
        </row>
        <row r="2440">
          <cell r="A2440">
            <v>36000</v>
          </cell>
          <cell r="B2440">
            <v>1378.88</v>
          </cell>
        </row>
        <row r="2441">
          <cell r="A2441">
            <v>36001</v>
          </cell>
          <cell r="B2441">
            <v>1379.61</v>
          </cell>
        </row>
        <row r="2442">
          <cell r="A2442">
            <v>36002</v>
          </cell>
          <cell r="B2442">
            <v>1379.61</v>
          </cell>
        </row>
        <row r="2443">
          <cell r="A2443">
            <v>36003</v>
          </cell>
          <cell r="B2443">
            <v>1379.61</v>
          </cell>
        </row>
        <row r="2444">
          <cell r="A2444">
            <v>36004</v>
          </cell>
          <cell r="B2444">
            <v>1378.33</v>
          </cell>
        </row>
        <row r="2445">
          <cell r="A2445">
            <v>36005</v>
          </cell>
          <cell r="B2445">
            <v>1376.12</v>
          </cell>
        </row>
        <row r="2446">
          <cell r="A2446">
            <v>36006</v>
          </cell>
          <cell r="B2446">
            <v>1373.49</v>
          </cell>
        </row>
        <row r="2447">
          <cell r="A2447">
            <v>36007</v>
          </cell>
          <cell r="B2447">
            <v>1370.65</v>
          </cell>
        </row>
        <row r="2448">
          <cell r="A2448">
            <v>36008</v>
          </cell>
          <cell r="B2448">
            <v>1372.14</v>
          </cell>
        </row>
        <row r="2449">
          <cell r="A2449">
            <v>36009</v>
          </cell>
          <cell r="B2449">
            <v>1372.14</v>
          </cell>
        </row>
        <row r="2450">
          <cell r="A2450">
            <v>36010</v>
          </cell>
          <cell r="B2450">
            <v>1372.14</v>
          </cell>
        </row>
        <row r="2451">
          <cell r="A2451">
            <v>36011</v>
          </cell>
          <cell r="B2451">
            <v>1371.16</v>
          </cell>
        </row>
        <row r="2452">
          <cell r="A2452">
            <v>36012</v>
          </cell>
          <cell r="B2452">
            <v>1368.24</v>
          </cell>
        </row>
        <row r="2453">
          <cell r="A2453">
            <v>36013</v>
          </cell>
          <cell r="B2453">
            <v>1366.44</v>
          </cell>
        </row>
        <row r="2454">
          <cell r="A2454">
            <v>36014</v>
          </cell>
          <cell r="B2454">
            <v>1364.9</v>
          </cell>
        </row>
        <row r="2455">
          <cell r="A2455">
            <v>36015</v>
          </cell>
          <cell r="B2455">
            <v>1364.9</v>
          </cell>
        </row>
        <row r="2456">
          <cell r="A2456">
            <v>36016</v>
          </cell>
          <cell r="B2456">
            <v>1364.9</v>
          </cell>
        </row>
        <row r="2457">
          <cell r="A2457">
            <v>36017</v>
          </cell>
          <cell r="B2457">
            <v>1364.9</v>
          </cell>
        </row>
        <row r="2458">
          <cell r="A2458">
            <v>36018</v>
          </cell>
          <cell r="B2458">
            <v>1359.22</v>
          </cell>
        </row>
        <row r="2459">
          <cell r="A2459">
            <v>36019</v>
          </cell>
          <cell r="B2459">
            <v>1365.58</v>
          </cell>
        </row>
        <row r="2460">
          <cell r="A2460">
            <v>36020</v>
          </cell>
          <cell r="B2460">
            <v>1371.23</v>
          </cell>
        </row>
        <row r="2461">
          <cell r="A2461">
            <v>36021</v>
          </cell>
          <cell r="B2461">
            <v>1377.08</v>
          </cell>
        </row>
        <row r="2462">
          <cell r="A2462">
            <v>36022</v>
          </cell>
          <cell r="B2462">
            <v>1386.02</v>
          </cell>
        </row>
        <row r="2463">
          <cell r="A2463">
            <v>36023</v>
          </cell>
          <cell r="B2463">
            <v>1386.02</v>
          </cell>
        </row>
        <row r="2464">
          <cell r="A2464">
            <v>36024</v>
          </cell>
          <cell r="B2464">
            <v>1386.02</v>
          </cell>
        </row>
        <row r="2465">
          <cell r="A2465">
            <v>36025</v>
          </cell>
          <cell r="B2465">
            <v>1386.02</v>
          </cell>
        </row>
        <row r="2466">
          <cell r="A2466">
            <v>36026</v>
          </cell>
          <cell r="B2466">
            <v>1385.77</v>
          </cell>
        </row>
        <row r="2467">
          <cell r="A2467">
            <v>36027</v>
          </cell>
          <cell r="B2467">
            <v>1384.24</v>
          </cell>
        </row>
        <row r="2468">
          <cell r="A2468">
            <v>36028</v>
          </cell>
          <cell r="B2468">
            <v>1391.55</v>
          </cell>
        </row>
        <row r="2469">
          <cell r="A2469">
            <v>36029</v>
          </cell>
          <cell r="B2469">
            <v>1407.27</v>
          </cell>
        </row>
        <row r="2470">
          <cell r="A2470">
            <v>36030</v>
          </cell>
          <cell r="B2470">
            <v>1407.27</v>
          </cell>
        </row>
        <row r="2471">
          <cell r="A2471">
            <v>36031</v>
          </cell>
          <cell r="B2471">
            <v>1407.27</v>
          </cell>
        </row>
        <row r="2472">
          <cell r="A2472">
            <v>36032</v>
          </cell>
          <cell r="B2472">
            <v>1418.22</v>
          </cell>
        </row>
        <row r="2473">
          <cell r="A2473">
            <v>36033</v>
          </cell>
          <cell r="B2473">
            <v>1420.27</v>
          </cell>
        </row>
        <row r="2474">
          <cell r="A2474">
            <v>36034</v>
          </cell>
          <cell r="B2474">
            <v>1430.33</v>
          </cell>
        </row>
        <row r="2475">
          <cell r="A2475">
            <v>36035</v>
          </cell>
          <cell r="B2475">
            <v>1438.16</v>
          </cell>
        </row>
        <row r="2476">
          <cell r="A2476">
            <v>36036</v>
          </cell>
          <cell r="B2476">
            <v>1440.87</v>
          </cell>
        </row>
        <row r="2477">
          <cell r="A2477">
            <v>36037</v>
          </cell>
          <cell r="B2477">
            <v>1440.87</v>
          </cell>
        </row>
        <row r="2478">
          <cell r="A2478">
            <v>36038</v>
          </cell>
          <cell r="B2478">
            <v>1440.87</v>
          </cell>
        </row>
        <row r="2479">
          <cell r="A2479">
            <v>36039</v>
          </cell>
          <cell r="B2479">
            <v>1441.86</v>
          </cell>
        </row>
        <row r="2480">
          <cell r="A2480">
            <v>36040</v>
          </cell>
          <cell r="B2480">
            <v>1442.95</v>
          </cell>
        </row>
        <row r="2481">
          <cell r="A2481">
            <v>36041</v>
          </cell>
          <cell r="B2481">
            <v>1518.56</v>
          </cell>
        </row>
        <row r="2482">
          <cell r="A2482">
            <v>36042</v>
          </cell>
          <cell r="B2482">
            <v>1532.19</v>
          </cell>
        </row>
        <row r="2483">
          <cell r="A2483">
            <v>36043</v>
          </cell>
          <cell r="B2483">
            <v>1538.84</v>
          </cell>
        </row>
        <row r="2484">
          <cell r="A2484">
            <v>36044</v>
          </cell>
          <cell r="B2484">
            <v>1538.84</v>
          </cell>
        </row>
        <row r="2485">
          <cell r="A2485">
            <v>36045</v>
          </cell>
          <cell r="B2485">
            <v>1538.84</v>
          </cell>
        </row>
        <row r="2486">
          <cell r="A2486">
            <v>36046</v>
          </cell>
          <cell r="B2486">
            <v>1511.55</v>
          </cell>
        </row>
        <row r="2487">
          <cell r="A2487">
            <v>36047</v>
          </cell>
          <cell r="B2487">
            <v>1505.66</v>
          </cell>
        </row>
        <row r="2488">
          <cell r="A2488">
            <v>36048</v>
          </cell>
          <cell r="B2488">
            <v>1493.4</v>
          </cell>
        </row>
        <row r="2489">
          <cell r="A2489">
            <v>36049</v>
          </cell>
          <cell r="B2489">
            <v>1506.27</v>
          </cell>
        </row>
        <row r="2490">
          <cell r="A2490">
            <v>36050</v>
          </cell>
          <cell r="B2490">
            <v>1505.85</v>
          </cell>
        </row>
        <row r="2491">
          <cell r="A2491">
            <v>36051</v>
          </cell>
          <cell r="B2491">
            <v>1505.85</v>
          </cell>
        </row>
        <row r="2492">
          <cell r="A2492">
            <v>36052</v>
          </cell>
          <cell r="B2492">
            <v>1505.85</v>
          </cell>
        </row>
        <row r="2493">
          <cell r="A2493">
            <v>36053</v>
          </cell>
          <cell r="B2493">
            <v>1510.41</v>
          </cell>
        </row>
        <row r="2494">
          <cell r="A2494">
            <v>36054</v>
          </cell>
          <cell r="B2494">
            <v>1516.92</v>
          </cell>
        </row>
        <row r="2495">
          <cell r="A2495">
            <v>36055</v>
          </cell>
          <cell r="B2495">
            <v>1520.63</v>
          </cell>
        </row>
        <row r="2496">
          <cell r="A2496">
            <v>36056</v>
          </cell>
          <cell r="B2496">
            <v>1531.49</v>
          </cell>
        </row>
        <row r="2497">
          <cell r="A2497">
            <v>36057</v>
          </cell>
          <cell r="B2497">
            <v>1533.95</v>
          </cell>
        </row>
        <row r="2498">
          <cell r="A2498">
            <v>36058</v>
          </cell>
          <cell r="B2498">
            <v>1533.95</v>
          </cell>
        </row>
        <row r="2499">
          <cell r="A2499">
            <v>36059</v>
          </cell>
          <cell r="B2499">
            <v>1533.95</v>
          </cell>
        </row>
        <row r="2500">
          <cell r="A2500">
            <v>36060</v>
          </cell>
          <cell r="B2500">
            <v>1529.26</v>
          </cell>
        </row>
        <row r="2501">
          <cell r="A2501">
            <v>36061</v>
          </cell>
          <cell r="B2501">
            <v>1541.16</v>
          </cell>
        </row>
        <row r="2502">
          <cell r="A2502">
            <v>36062</v>
          </cell>
          <cell r="B2502">
            <v>1561.28</v>
          </cell>
        </row>
        <row r="2503">
          <cell r="A2503">
            <v>36063</v>
          </cell>
          <cell r="B2503">
            <v>1548.95</v>
          </cell>
        </row>
        <row r="2504">
          <cell r="A2504">
            <v>36064</v>
          </cell>
          <cell r="B2504">
            <v>1547.81</v>
          </cell>
        </row>
        <row r="2505">
          <cell r="A2505">
            <v>36065</v>
          </cell>
          <cell r="B2505">
            <v>1547.81</v>
          </cell>
        </row>
        <row r="2506">
          <cell r="A2506">
            <v>36066</v>
          </cell>
          <cell r="B2506">
            <v>1547.81</v>
          </cell>
        </row>
        <row r="2507">
          <cell r="A2507">
            <v>36067</v>
          </cell>
          <cell r="B2507">
            <v>1556.25</v>
          </cell>
        </row>
        <row r="2508">
          <cell r="A2508">
            <v>36068</v>
          </cell>
          <cell r="B2508">
            <v>1556.15</v>
          </cell>
        </row>
        <row r="2509">
          <cell r="A2509">
            <v>36069</v>
          </cell>
          <cell r="B2509">
            <v>1556.52</v>
          </cell>
        </row>
        <row r="2510">
          <cell r="A2510">
            <v>36070</v>
          </cell>
          <cell r="B2510">
            <v>1573.22</v>
          </cell>
        </row>
        <row r="2511">
          <cell r="A2511">
            <v>36071</v>
          </cell>
          <cell r="B2511">
            <v>1578.96</v>
          </cell>
        </row>
        <row r="2512">
          <cell r="A2512">
            <v>36072</v>
          </cell>
          <cell r="B2512">
            <v>1578.96</v>
          </cell>
        </row>
        <row r="2513">
          <cell r="A2513">
            <v>36073</v>
          </cell>
          <cell r="B2513">
            <v>1578.96</v>
          </cell>
        </row>
        <row r="2514">
          <cell r="A2514">
            <v>36074</v>
          </cell>
          <cell r="B2514">
            <v>1585.64</v>
          </cell>
        </row>
        <row r="2515">
          <cell r="A2515">
            <v>36075</v>
          </cell>
          <cell r="B2515">
            <v>1588.64</v>
          </cell>
        </row>
        <row r="2516">
          <cell r="A2516">
            <v>36076</v>
          </cell>
          <cell r="B2516">
            <v>1586.53</v>
          </cell>
        </row>
        <row r="2517">
          <cell r="A2517">
            <v>36077</v>
          </cell>
          <cell r="B2517">
            <v>1587.46</v>
          </cell>
        </row>
        <row r="2518">
          <cell r="A2518">
            <v>36078</v>
          </cell>
          <cell r="B2518">
            <v>1590.64</v>
          </cell>
        </row>
        <row r="2519">
          <cell r="A2519">
            <v>36079</v>
          </cell>
          <cell r="B2519">
            <v>1590.64</v>
          </cell>
        </row>
        <row r="2520">
          <cell r="A2520">
            <v>36080</v>
          </cell>
          <cell r="B2520">
            <v>1590.64</v>
          </cell>
        </row>
        <row r="2521">
          <cell r="A2521">
            <v>36081</v>
          </cell>
          <cell r="B2521">
            <v>1590.64</v>
          </cell>
        </row>
        <row r="2522">
          <cell r="A2522">
            <v>36082</v>
          </cell>
          <cell r="B2522">
            <v>1592.11</v>
          </cell>
        </row>
        <row r="2523">
          <cell r="A2523">
            <v>36083</v>
          </cell>
          <cell r="B2523">
            <v>1591.01</v>
          </cell>
        </row>
        <row r="2524">
          <cell r="A2524">
            <v>36084</v>
          </cell>
          <cell r="B2524">
            <v>1594.19</v>
          </cell>
        </row>
        <row r="2525">
          <cell r="A2525">
            <v>36085</v>
          </cell>
          <cell r="B2525">
            <v>1596.21</v>
          </cell>
        </row>
        <row r="2526">
          <cell r="A2526">
            <v>36086</v>
          </cell>
          <cell r="B2526">
            <v>1596.21</v>
          </cell>
        </row>
        <row r="2527">
          <cell r="A2527">
            <v>36087</v>
          </cell>
          <cell r="B2527">
            <v>1596.21</v>
          </cell>
        </row>
        <row r="2528">
          <cell r="A2528">
            <v>36088</v>
          </cell>
          <cell r="B2528">
            <v>1598.18</v>
          </cell>
        </row>
        <row r="2529">
          <cell r="A2529">
            <v>36089</v>
          </cell>
          <cell r="B2529">
            <v>1598.61</v>
          </cell>
        </row>
        <row r="2530">
          <cell r="A2530">
            <v>36090</v>
          </cell>
          <cell r="B2530">
            <v>1597.79</v>
          </cell>
        </row>
        <row r="2531">
          <cell r="A2531">
            <v>36091</v>
          </cell>
          <cell r="B2531">
            <v>1599.15</v>
          </cell>
        </row>
        <row r="2532">
          <cell r="A2532">
            <v>36092</v>
          </cell>
          <cell r="B2532">
            <v>1597.97</v>
          </cell>
        </row>
        <row r="2533">
          <cell r="A2533">
            <v>36093</v>
          </cell>
          <cell r="B2533">
            <v>1597.97</v>
          </cell>
        </row>
        <row r="2534">
          <cell r="A2534">
            <v>36094</v>
          </cell>
          <cell r="B2534">
            <v>1597.97</v>
          </cell>
        </row>
        <row r="2535">
          <cell r="A2535">
            <v>36095</v>
          </cell>
          <cell r="B2535">
            <v>1590.64</v>
          </cell>
        </row>
        <row r="2536">
          <cell r="A2536">
            <v>36096</v>
          </cell>
          <cell r="B2536">
            <v>1576.38</v>
          </cell>
        </row>
        <row r="2537">
          <cell r="A2537">
            <v>36097</v>
          </cell>
          <cell r="B2537">
            <v>1577.9</v>
          </cell>
        </row>
        <row r="2538">
          <cell r="A2538">
            <v>36098</v>
          </cell>
          <cell r="B2538">
            <v>1577.19</v>
          </cell>
        </row>
        <row r="2539">
          <cell r="A2539">
            <v>36099</v>
          </cell>
          <cell r="B2539">
            <v>1575.08</v>
          </cell>
        </row>
        <row r="2540">
          <cell r="A2540">
            <v>36100</v>
          </cell>
          <cell r="B2540">
            <v>1575.08</v>
          </cell>
        </row>
        <row r="2541">
          <cell r="A2541">
            <v>36101</v>
          </cell>
          <cell r="B2541">
            <v>1575.08</v>
          </cell>
        </row>
        <row r="2542">
          <cell r="A2542">
            <v>36102</v>
          </cell>
          <cell r="B2542">
            <v>1575.08</v>
          </cell>
        </row>
        <row r="2543">
          <cell r="A2543">
            <v>36103</v>
          </cell>
          <cell r="B2543">
            <v>1569.93</v>
          </cell>
        </row>
        <row r="2544">
          <cell r="A2544">
            <v>36104</v>
          </cell>
          <cell r="B2544">
            <v>1568.54</v>
          </cell>
        </row>
        <row r="2545">
          <cell r="A2545">
            <v>36105</v>
          </cell>
          <cell r="B2545">
            <v>1563.32</v>
          </cell>
        </row>
        <row r="2546">
          <cell r="A2546">
            <v>36106</v>
          </cell>
          <cell r="B2546">
            <v>1553.71</v>
          </cell>
        </row>
        <row r="2547">
          <cell r="A2547">
            <v>36107</v>
          </cell>
          <cell r="B2547">
            <v>1553.71</v>
          </cell>
        </row>
        <row r="2548">
          <cell r="A2548">
            <v>36108</v>
          </cell>
          <cell r="B2548">
            <v>1553.71</v>
          </cell>
        </row>
        <row r="2549">
          <cell r="A2549">
            <v>36109</v>
          </cell>
          <cell r="B2549">
            <v>1559.35</v>
          </cell>
        </row>
        <row r="2550">
          <cell r="A2550">
            <v>36110</v>
          </cell>
          <cell r="B2550">
            <v>1571.76</v>
          </cell>
        </row>
        <row r="2551">
          <cell r="A2551">
            <v>36111</v>
          </cell>
          <cell r="B2551">
            <v>1577.61</v>
          </cell>
        </row>
        <row r="2552">
          <cell r="A2552">
            <v>36112</v>
          </cell>
          <cell r="B2552">
            <v>1578.79</v>
          </cell>
        </row>
        <row r="2553">
          <cell r="A2553">
            <v>36113</v>
          </cell>
          <cell r="B2553">
            <v>1580.99</v>
          </cell>
        </row>
        <row r="2554">
          <cell r="A2554">
            <v>36114</v>
          </cell>
          <cell r="B2554">
            <v>1580.99</v>
          </cell>
        </row>
        <row r="2555">
          <cell r="A2555">
            <v>36115</v>
          </cell>
          <cell r="B2555">
            <v>1580.99</v>
          </cell>
        </row>
        <row r="2556">
          <cell r="A2556">
            <v>36116</v>
          </cell>
          <cell r="B2556">
            <v>1580.99</v>
          </cell>
        </row>
        <row r="2557">
          <cell r="A2557">
            <v>36117</v>
          </cell>
          <cell r="B2557">
            <v>1583.29</v>
          </cell>
        </row>
        <row r="2558">
          <cell r="A2558">
            <v>36118</v>
          </cell>
          <cell r="B2558">
            <v>1569.6</v>
          </cell>
        </row>
        <row r="2559">
          <cell r="A2559">
            <v>36119</v>
          </cell>
          <cell r="B2559">
            <v>1558.49</v>
          </cell>
        </row>
        <row r="2560">
          <cell r="A2560">
            <v>36120</v>
          </cell>
          <cell r="B2560">
            <v>1539.38</v>
          </cell>
        </row>
        <row r="2561">
          <cell r="A2561">
            <v>36121</v>
          </cell>
          <cell r="B2561">
            <v>1539.38</v>
          </cell>
        </row>
        <row r="2562">
          <cell r="A2562">
            <v>36122</v>
          </cell>
          <cell r="B2562">
            <v>1539.38</v>
          </cell>
        </row>
        <row r="2563">
          <cell r="A2563">
            <v>36123</v>
          </cell>
          <cell r="B2563">
            <v>1547.92</v>
          </cell>
        </row>
        <row r="2564">
          <cell r="A2564">
            <v>36124</v>
          </cell>
          <cell r="B2564">
            <v>1557.57</v>
          </cell>
        </row>
        <row r="2565">
          <cell r="A2565">
            <v>36125</v>
          </cell>
          <cell r="B2565">
            <v>1545.53</v>
          </cell>
        </row>
        <row r="2566">
          <cell r="A2566">
            <v>36126</v>
          </cell>
          <cell r="B2566">
            <v>1543.45</v>
          </cell>
        </row>
        <row r="2567">
          <cell r="A2567">
            <v>36127</v>
          </cell>
          <cell r="B2567">
            <v>1547.11</v>
          </cell>
        </row>
        <row r="2568">
          <cell r="A2568">
            <v>36128</v>
          </cell>
          <cell r="B2568">
            <v>1547.11</v>
          </cell>
        </row>
        <row r="2569">
          <cell r="A2569">
            <v>36129</v>
          </cell>
          <cell r="B2569">
            <v>1547.11</v>
          </cell>
        </row>
        <row r="2570">
          <cell r="A2570">
            <v>36130</v>
          </cell>
          <cell r="B2570">
            <v>1545.88</v>
          </cell>
        </row>
        <row r="2571">
          <cell r="A2571">
            <v>36131</v>
          </cell>
          <cell r="B2571">
            <v>1545.82</v>
          </cell>
        </row>
        <row r="2572">
          <cell r="A2572">
            <v>36132</v>
          </cell>
          <cell r="B2572">
            <v>1539.32</v>
          </cell>
        </row>
        <row r="2573">
          <cell r="A2573">
            <v>36133</v>
          </cell>
          <cell r="B2573">
            <v>1545.89</v>
          </cell>
        </row>
        <row r="2574">
          <cell r="A2574">
            <v>36134</v>
          </cell>
          <cell r="B2574">
            <v>1552.48</v>
          </cell>
        </row>
        <row r="2575">
          <cell r="A2575">
            <v>36135</v>
          </cell>
          <cell r="B2575">
            <v>1552.48</v>
          </cell>
        </row>
        <row r="2576">
          <cell r="A2576">
            <v>36136</v>
          </cell>
          <cell r="B2576">
            <v>1552.48</v>
          </cell>
        </row>
        <row r="2577">
          <cell r="A2577">
            <v>36137</v>
          </cell>
          <cell r="B2577">
            <v>1548.63</v>
          </cell>
        </row>
        <row r="2578">
          <cell r="A2578">
            <v>36138</v>
          </cell>
          <cell r="B2578">
            <v>1548.63</v>
          </cell>
        </row>
        <row r="2579">
          <cell r="A2579">
            <v>36139</v>
          </cell>
          <cell r="B2579">
            <v>1541.14</v>
          </cell>
        </row>
        <row r="2580">
          <cell r="A2580">
            <v>36140</v>
          </cell>
          <cell r="B2580">
            <v>1530.63</v>
          </cell>
        </row>
        <row r="2581">
          <cell r="A2581">
            <v>36141</v>
          </cell>
          <cell r="B2581">
            <v>1531.13</v>
          </cell>
        </row>
        <row r="2582">
          <cell r="A2582">
            <v>36142</v>
          </cell>
          <cell r="B2582">
            <v>1531.13</v>
          </cell>
        </row>
        <row r="2583">
          <cell r="A2583">
            <v>36143</v>
          </cell>
          <cell r="B2583">
            <v>1531.13</v>
          </cell>
        </row>
        <row r="2584">
          <cell r="A2584">
            <v>36144</v>
          </cell>
          <cell r="B2584">
            <v>1532.76</v>
          </cell>
        </row>
        <row r="2585">
          <cell r="A2585">
            <v>36145</v>
          </cell>
          <cell r="B2585">
            <v>1529.07</v>
          </cell>
        </row>
        <row r="2586">
          <cell r="A2586">
            <v>36146</v>
          </cell>
          <cell r="B2586">
            <v>1523.8</v>
          </cell>
        </row>
        <row r="2587">
          <cell r="A2587">
            <v>36147</v>
          </cell>
          <cell r="B2587">
            <v>1515.98</v>
          </cell>
        </row>
        <row r="2588">
          <cell r="A2588">
            <v>36148</v>
          </cell>
          <cell r="B2588">
            <v>1494.11</v>
          </cell>
        </row>
        <row r="2589">
          <cell r="A2589">
            <v>36149</v>
          </cell>
          <cell r="B2589">
            <v>1494.11</v>
          </cell>
        </row>
        <row r="2590">
          <cell r="A2590">
            <v>36150</v>
          </cell>
          <cell r="B2590">
            <v>1494.11</v>
          </cell>
        </row>
        <row r="2591">
          <cell r="A2591">
            <v>36151</v>
          </cell>
          <cell r="B2591">
            <v>1477.51</v>
          </cell>
        </row>
        <row r="2592">
          <cell r="A2592">
            <v>36152</v>
          </cell>
          <cell r="B2592">
            <v>1467.04</v>
          </cell>
        </row>
        <row r="2593">
          <cell r="A2593">
            <v>36153</v>
          </cell>
          <cell r="B2593">
            <v>1484.88</v>
          </cell>
        </row>
        <row r="2594">
          <cell r="A2594">
            <v>36154</v>
          </cell>
          <cell r="B2594">
            <v>1484.88</v>
          </cell>
        </row>
        <row r="2595">
          <cell r="A2595">
            <v>36155</v>
          </cell>
          <cell r="B2595">
            <v>1484.88</v>
          </cell>
        </row>
        <row r="2596">
          <cell r="A2596">
            <v>36156</v>
          </cell>
          <cell r="B2596">
            <v>1484.88</v>
          </cell>
        </row>
        <row r="2597">
          <cell r="A2597">
            <v>36157</v>
          </cell>
          <cell r="B2597">
            <v>1484.88</v>
          </cell>
        </row>
        <row r="2598">
          <cell r="A2598">
            <v>36158</v>
          </cell>
          <cell r="B2598">
            <v>1507.52</v>
          </cell>
        </row>
        <row r="2599">
          <cell r="A2599">
            <v>36159</v>
          </cell>
          <cell r="B2599">
            <v>1535.55</v>
          </cell>
        </row>
        <row r="2600">
          <cell r="A2600">
            <v>36160</v>
          </cell>
          <cell r="B2600">
            <v>1542.11</v>
          </cell>
        </row>
        <row r="2601">
          <cell r="A2601">
            <v>36161</v>
          </cell>
          <cell r="B2601">
            <v>1542.11</v>
          </cell>
        </row>
        <row r="2602">
          <cell r="A2602">
            <v>36162</v>
          </cell>
          <cell r="B2602">
            <v>1542.11</v>
          </cell>
        </row>
        <row r="2603">
          <cell r="A2603">
            <v>36163</v>
          </cell>
          <cell r="B2603">
            <v>1542.11</v>
          </cell>
        </row>
        <row r="2604">
          <cell r="A2604">
            <v>36164</v>
          </cell>
          <cell r="B2604">
            <v>1542.11</v>
          </cell>
        </row>
        <row r="2605">
          <cell r="A2605">
            <v>36165</v>
          </cell>
          <cell r="B2605">
            <v>1545.11</v>
          </cell>
        </row>
        <row r="2606">
          <cell r="A2606">
            <v>36166</v>
          </cell>
          <cell r="B2606">
            <v>1528.28</v>
          </cell>
        </row>
        <row r="2607">
          <cell r="A2607">
            <v>36167</v>
          </cell>
          <cell r="B2607">
            <v>1530.48</v>
          </cell>
        </row>
        <row r="2608">
          <cell r="A2608">
            <v>36168</v>
          </cell>
          <cell r="B2608">
            <v>1543.22</v>
          </cell>
        </row>
        <row r="2609">
          <cell r="A2609">
            <v>36169</v>
          </cell>
          <cell r="B2609">
            <v>1535.96</v>
          </cell>
        </row>
        <row r="2610">
          <cell r="A2610">
            <v>36170</v>
          </cell>
          <cell r="B2610">
            <v>1535.96</v>
          </cell>
        </row>
        <row r="2611">
          <cell r="A2611">
            <v>36171</v>
          </cell>
          <cell r="B2611">
            <v>1535.96</v>
          </cell>
        </row>
        <row r="2612">
          <cell r="A2612">
            <v>36172</v>
          </cell>
          <cell r="B2612">
            <v>1535.96</v>
          </cell>
        </row>
        <row r="2613">
          <cell r="A2613">
            <v>36173</v>
          </cell>
          <cell r="B2613">
            <v>1549.35</v>
          </cell>
        </row>
        <row r="2614">
          <cell r="A2614">
            <v>36174</v>
          </cell>
          <cell r="B2614">
            <v>1588.8</v>
          </cell>
        </row>
        <row r="2615">
          <cell r="A2615">
            <v>36175</v>
          </cell>
          <cell r="B2615">
            <v>1584.42</v>
          </cell>
        </row>
        <row r="2616">
          <cell r="A2616">
            <v>36176</v>
          </cell>
          <cell r="B2616">
            <v>1596.59</v>
          </cell>
        </row>
        <row r="2617">
          <cell r="A2617">
            <v>36177</v>
          </cell>
          <cell r="B2617">
            <v>1596.59</v>
          </cell>
        </row>
        <row r="2618">
          <cell r="A2618">
            <v>36178</v>
          </cell>
          <cell r="B2618">
            <v>1596.59</v>
          </cell>
        </row>
        <row r="2619">
          <cell r="A2619">
            <v>36179</v>
          </cell>
          <cell r="B2619">
            <v>1580.4</v>
          </cell>
        </row>
        <row r="2620">
          <cell r="A2620">
            <v>36180</v>
          </cell>
          <cell r="B2620">
            <v>1587.18</v>
          </cell>
        </row>
        <row r="2621">
          <cell r="A2621">
            <v>36181</v>
          </cell>
          <cell r="B2621">
            <v>1582.57</v>
          </cell>
        </row>
        <row r="2622">
          <cell r="A2622">
            <v>36182</v>
          </cell>
          <cell r="B2622">
            <v>1589.65</v>
          </cell>
        </row>
        <row r="2623">
          <cell r="A2623">
            <v>36183</v>
          </cell>
          <cell r="B2623">
            <v>1591.81</v>
          </cell>
        </row>
        <row r="2624">
          <cell r="A2624">
            <v>36184</v>
          </cell>
          <cell r="B2624">
            <v>1591.81</v>
          </cell>
        </row>
        <row r="2625">
          <cell r="A2625">
            <v>36185</v>
          </cell>
          <cell r="B2625">
            <v>1591.81</v>
          </cell>
        </row>
        <row r="2626">
          <cell r="A2626">
            <v>36186</v>
          </cell>
          <cell r="B2626">
            <v>1591.58</v>
          </cell>
        </row>
        <row r="2627">
          <cell r="A2627">
            <v>36187</v>
          </cell>
          <cell r="B2627">
            <v>1591.69</v>
          </cell>
        </row>
        <row r="2628">
          <cell r="A2628">
            <v>36188</v>
          </cell>
          <cell r="B2628">
            <v>1590.33</v>
          </cell>
        </row>
        <row r="2629">
          <cell r="A2629">
            <v>36189</v>
          </cell>
          <cell r="B2629">
            <v>1580.72</v>
          </cell>
        </row>
        <row r="2630">
          <cell r="A2630">
            <v>36190</v>
          </cell>
          <cell r="B2630">
            <v>1582.9</v>
          </cell>
        </row>
        <row r="2631">
          <cell r="A2631">
            <v>36191</v>
          </cell>
          <cell r="B2631">
            <v>1582.9</v>
          </cell>
        </row>
        <row r="2632">
          <cell r="A2632">
            <v>36192</v>
          </cell>
          <cell r="B2632">
            <v>1582.9</v>
          </cell>
        </row>
        <row r="2633">
          <cell r="A2633">
            <v>36193</v>
          </cell>
          <cell r="B2633">
            <v>1581.27</v>
          </cell>
        </row>
        <row r="2634">
          <cell r="A2634">
            <v>36194</v>
          </cell>
          <cell r="B2634">
            <v>1576.22</v>
          </cell>
        </row>
        <row r="2635">
          <cell r="A2635">
            <v>36195</v>
          </cell>
          <cell r="B2635">
            <v>1574.07</v>
          </cell>
        </row>
        <row r="2636">
          <cell r="A2636">
            <v>36196</v>
          </cell>
          <cell r="B2636">
            <v>1575.69</v>
          </cell>
        </row>
        <row r="2637">
          <cell r="A2637">
            <v>36197</v>
          </cell>
          <cell r="B2637">
            <v>1570.94</v>
          </cell>
        </row>
        <row r="2638">
          <cell r="A2638">
            <v>36198</v>
          </cell>
          <cell r="B2638">
            <v>1570.94</v>
          </cell>
        </row>
        <row r="2639">
          <cell r="A2639">
            <v>36199</v>
          </cell>
          <cell r="B2639">
            <v>1570.94</v>
          </cell>
        </row>
        <row r="2640">
          <cell r="A2640">
            <v>36200</v>
          </cell>
          <cell r="B2640">
            <v>1562.14</v>
          </cell>
        </row>
        <row r="2641">
          <cell r="A2641">
            <v>36201</v>
          </cell>
          <cell r="B2641">
            <v>1563.39</v>
          </cell>
        </row>
        <row r="2642">
          <cell r="A2642">
            <v>36202</v>
          </cell>
          <cell r="B2642">
            <v>1570.81</v>
          </cell>
        </row>
        <row r="2643">
          <cell r="A2643">
            <v>36203</v>
          </cell>
          <cell r="B2643">
            <v>1564.04</v>
          </cell>
        </row>
        <row r="2644">
          <cell r="A2644">
            <v>36204</v>
          </cell>
          <cell r="B2644">
            <v>1565.57</v>
          </cell>
        </row>
        <row r="2645">
          <cell r="A2645">
            <v>36205</v>
          </cell>
          <cell r="B2645">
            <v>1565.57</v>
          </cell>
        </row>
        <row r="2646">
          <cell r="A2646">
            <v>36206</v>
          </cell>
          <cell r="B2646">
            <v>1565.57</v>
          </cell>
        </row>
        <row r="2647">
          <cell r="A2647">
            <v>36207</v>
          </cell>
          <cell r="B2647">
            <v>1557.79</v>
          </cell>
        </row>
        <row r="2648">
          <cell r="A2648">
            <v>36208</v>
          </cell>
          <cell r="B2648">
            <v>1561.53</v>
          </cell>
        </row>
        <row r="2649">
          <cell r="A2649">
            <v>36209</v>
          </cell>
          <cell r="B2649">
            <v>1569.4</v>
          </cell>
        </row>
        <row r="2650">
          <cell r="A2650">
            <v>36210</v>
          </cell>
          <cell r="B2650">
            <v>1567.17</v>
          </cell>
        </row>
        <row r="2651">
          <cell r="A2651">
            <v>36211</v>
          </cell>
          <cell r="B2651">
            <v>1560.46</v>
          </cell>
        </row>
        <row r="2652">
          <cell r="A2652">
            <v>36212</v>
          </cell>
          <cell r="B2652">
            <v>1560.46</v>
          </cell>
        </row>
        <row r="2653">
          <cell r="A2653">
            <v>36213</v>
          </cell>
          <cell r="B2653">
            <v>1560.46</v>
          </cell>
        </row>
        <row r="2654">
          <cell r="A2654">
            <v>36214</v>
          </cell>
          <cell r="B2654">
            <v>1556.65</v>
          </cell>
        </row>
        <row r="2655">
          <cell r="A2655">
            <v>36215</v>
          </cell>
          <cell r="B2655">
            <v>1550.88</v>
          </cell>
        </row>
        <row r="2656">
          <cell r="A2656">
            <v>36216</v>
          </cell>
          <cell r="B2656">
            <v>1557.97</v>
          </cell>
        </row>
        <row r="2657">
          <cell r="A2657">
            <v>36217</v>
          </cell>
          <cell r="B2657">
            <v>1572.46</v>
          </cell>
        </row>
        <row r="2658">
          <cell r="A2658">
            <v>36218</v>
          </cell>
          <cell r="B2658">
            <v>1568.3</v>
          </cell>
        </row>
        <row r="2659">
          <cell r="A2659">
            <v>36219</v>
          </cell>
          <cell r="B2659">
            <v>1568.3</v>
          </cell>
        </row>
        <row r="2660">
          <cell r="A2660">
            <v>36220</v>
          </cell>
          <cell r="B2660">
            <v>1568.3</v>
          </cell>
        </row>
        <row r="2661">
          <cell r="A2661">
            <v>36221</v>
          </cell>
          <cell r="B2661">
            <v>1560.4</v>
          </cell>
        </row>
        <row r="2662">
          <cell r="A2662">
            <v>36222</v>
          </cell>
          <cell r="B2662">
            <v>1557.94</v>
          </cell>
        </row>
        <row r="2663">
          <cell r="A2663">
            <v>36223</v>
          </cell>
          <cell r="B2663">
            <v>1558.66</v>
          </cell>
        </row>
        <row r="2664">
          <cell r="A2664">
            <v>36224</v>
          </cell>
          <cell r="B2664">
            <v>1555.84</v>
          </cell>
        </row>
        <row r="2665">
          <cell r="A2665">
            <v>36225</v>
          </cell>
          <cell r="B2665">
            <v>1552.37</v>
          </cell>
        </row>
        <row r="2666">
          <cell r="A2666">
            <v>36226</v>
          </cell>
          <cell r="B2666">
            <v>1552.37</v>
          </cell>
        </row>
        <row r="2667">
          <cell r="A2667">
            <v>36227</v>
          </cell>
          <cell r="B2667">
            <v>1552.37</v>
          </cell>
        </row>
        <row r="2668">
          <cell r="A2668">
            <v>36228</v>
          </cell>
          <cell r="B2668">
            <v>1552.44</v>
          </cell>
        </row>
        <row r="2669">
          <cell r="A2669">
            <v>36229</v>
          </cell>
          <cell r="B2669">
            <v>1550.33</v>
          </cell>
        </row>
        <row r="2670">
          <cell r="A2670">
            <v>36230</v>
          </cell>
          <cell r="B2670">
            <v>1545.09</v>
          </cell>
        </row>
        <row r="2671">
          <cell r="A2671">
            <v>36231</v>
          </cell>
          <cell r="B2671">
            <v>1552.28</v>
          </cell>
        </row>
        <row r="2672">
          <cell r="A2672">
            <v>36232</v>
          </cell>
          <cell r="B2672">
            <v>1562.91</v>
          </cell>
        </row>
        <row r="2673">
          <cell r="A2673">
            <v>36233</v>
          </cell>
          <cell r="B2673">
            <v>1562.91</v>
          </cell>
        </row>
        <row r="2674">
          <cell r="A2674">
            <v>36234</v>
          </cell>
          <cell r="B2674">
            <v>1562.91</v>
          </cell>
        </row>
        <row r="2675">
          <cell r="A2675">
            <v>36235</v>
          </cell>
          <cell r="B2675">
            <v>1563.97</v>
          </cell>
        </row>
        <row r="2676">
          <cell r="A2676">
            <v>36236</v>
          </cell>
          <cell r="B2676">
            <v>1561.74</v>
          </cell>
        </row>
        <row r="2677">
          <cell r="A2677">
            <v>36237</v>
          </cell>
          <cell r="B2677">
            <v>1554.85</v>
          </cell>
        </row>
        <row r="2678">
          <cell r="A2678">
            <v>36238</v>
          </cell>
          <cell r="B2678">
            <v>1550.03</v>
          </cell>
        </row>
        <row r="2679">
          <cell r="A2679">
            <v>36239</v>
          </cell>
          <cell r="B2679">
            <v>1546.77</v>
          </cell>
        </row>
        <row r="2680">
          <cell r="A2680">
            <v>36240</v>
          </cell>
          <cell r="B2680">
            <v>1546.77</v>
          </cell>
        </row>
        <row r="2681">
          <cell r="A2681">
            <v>36241</v>
          </cell>
          <cell r="B2681">
            <v>1546.77</v>
          </cell>
        </row>
        <row r="2682">
          <cell r="A2682">
            <v>36242</v>
          </cell>
          <cell r="B2682">
            <v>1546.77</v>
          </cell>
        </row>
        <row r="2683">
          <cell r="A2683">
            <v>36243</v>
          </cell>
          <cell r="B2683">
            <v>1544.6</v>
          </cell>
        </row>
        <row r="2684">
          <cell r="A2684">
            <v>36244</v>
          </cell>
          <cell r="B2684">
            <v>1541.74</v>
          </cell>
        </row>
        <row r="2685">
          <cell r="A2685">
            <v>36245</v>
          </cell>
          <cell r="B2685">
            <v>1534.28</v>
          </cell>
        </row>
        <row r="2686">
          <cell r="A2686">
            <v>36246</v>
          </cell>
          <cell r="B2686">
            <v>1525.59</v>
          </cell>
        </row>
        <row r="2687">
          <cell r="A2687">
            <v>36247</v>
          </cell>
          <cell r="B2687">
            <v>1525.59</v>
          </cell>
        </row>
        <row r="2688">
          <cell r="A2688">
            <v>36248</v>
          </cell>
          <cell r="B2688">
            <v>1525.59</v>
          </cell>
        </row>
        <row r="2689">
          <cell r="A2689">
            <v>36249</v>
          </cell>
          <cell r="B2689">
            <v>1529.59</v>
          </cell>
        </row>
        <row r="2690">
          <cell r="A2690">
            <v>36250</v>
          </cell>
          <cell r="B2690">
            <v>1533.51</v>
          </cell>
        </row>
        <row r="2691">
          <cell r="A2691">
            <v>36251</v>
          </cell>
          <cell r="B2691">
            <v>1533.32</v>
          </cell>
        </row>
        <row r="2692">
          <cell r="A2692">
            <v>36252</v>
          </cell>
          <cell r="B2692">
            <v>1533.32</v>
          </cell>
        </row>
        <row r="2693">
          <cell r="A2693">
            <v>36253</v>
          </cell>
          <cell r="B2693">
            <v>1533.32</v>
          </cell>
        </row>
        <row r="2694">
          <cell r="A2694">
            <v>36254</v>
          </cell>
          <cell r="B2694">
            <v>1533.32</v>
          </cell>
        </row>
        <row r="2695">
          <cell r="A2695">
            <v>36255</v>
          </cell>
          <cell r="B2695">
            <v>1533.32</v>
          </cell>
        </row>
        <row r="2696">
          <cell r="A2696">
            <v>36256</v>
          </cell>
          <cell r="B2696">
            <v>1532.48</v>
          </cell>
        </row>
        <row r="2697">
          <cell r="A2697">
            <v>36257</v>
          </cell>
          <cell r="B2697">
            <v>1534.13</v>
          </cell>
        </row>
        <row r="2698">
          <cell r="A2698">
            <v>36258</v>
          </cell>
          <cell r="B2698">
            <v>1548.14</v>
          </cell>
        </row>
        <row r="2699">
          <cell r="A2699">
            <v>36259</v>
          </cell>
          <cell r="B2699">
            <v>1574.77</v>
          </cell>
        </row>
        <row r="2700">
          <cell r="A2700">
            <v>36260</v>
          </cell>
          <cell r="B2700">
            <v>1588.17</v>
          </cell>
        </row>
        <row r="2701">
          <cell r="A2701">
            <v>36261</v>
          </cell>
          <cell r="B2701">
            <v>1588.17</v>
          </cell>
        </row>
        <row r="2702">
          <cell r="A2702">
            <v>36262</v>
          </cell>
          <cell r="B2702">
            <v>1588.17</v>
          </cell>
        </row>
        <row r="2703">
          <cell r="A2703">
            <v>36263</v>
          </cell>
          <cell r="B2703">
            <v>1588.19</v>
          </cell>
        </row>
        <row r="2704">
          <cell r="A2704">
            <v>36264</v>
          </cell>
          <cell r="B2704">
            <v>1603.95</v>
          </cell>
        </row>
        <row r="2705">
          <cell r="A2705">
            <v>36265</v>
          </cell>
          <cell r="B2705">
            <v>1593.17</v>
          </cell>
        </row>
        <row r="2706">
          <cell r="A2706">
            <v>36266</v>
          </cell>
          <cell r="B2706">
            <v>1586.04</v>
          </cell>
        </row>
        <row r="2707">
          <cell r="A2707">
            <v>36267</v>
          </cell>
          <cell r="B2707">
            <v>1578.93</v>
          </cell>
        </row>
        <row r="2708">
          <cell r="A2708">
            <v>36268</v>
          </cell>
          <cell r="B2708">
            <v>1578.93</v>
          </cell>
        </row>
        <row r="2709">
          <cell r="A2709">
            <v>36269</v>
          </cell>
          <cell r="B2709">
            <v>1578.93</v>
          </cell>
        </row>
        <row r="2710">
          <cell r="A2710">
            <v>36270</v>
          </cell>
          <cell r="B2710">
            <v>1570.53</v>
          </cell>
        </row>
        <row r="2711">
          <cell r="A2711">
            <v>36271</v>
          </cell>
          <cell r="B2711">
            <v>1563.94</v>
          </cell>
        </row>
        <row r="2712">
          <cell r="A2712">
            <v>36272</v>
          </cell>
          <cell r="B2712">
            <v>1570.34</v>
          </cell>
        </row>
        <row r="2713">
          <cell r="A2713">
            <v>36273</v>
          </cell>
          <cell r="B2713">
            <v>1573.86</v>
          </cell>
        </row>
        <row r="2714">
          <cell r="A2714">
            <v>36274</v>
          </cell>
          <cell r="B2714">
            <v>1578.98</v>
          </cell>
        </row>
        <row r="2715">
          <cell r="A2715">
            <v>36275</v>
          </cell>
          <cell r="B2715">
            <v>1578.98</v>
          </cell>
        </row>
        <row r="2716">
          <cell r="A2716">
            <v>36276</v>
          </cell>
          <cell r="B2716">
            <v>1578.98</v>
          </cell>
        </row>
        <row r="2717">
          <cell r="A2717">
            <v>36277</v>
          </cell>
          <cell r="B2717">
            <v>1580.78</v>
          </cell>
        </row>
        <row r="2718">
          <cell r="A2718">
            <v>36278</v>
          </cell>
          <cell r="B2718">
            <v>1590.53</v>
          </cell>
        </row>
        <row r="2719">
          <cell r="A2719">
            <v>36279</v>
          </cell>
          <cell r="B2719">
            <v>1598.69</v>
          </cell>
        </row>
        <row r="2720">
          <cell r="A2720">
            <v>36280</v>
          </cell>
          <cell r="B2720">
            <v>1604.44</v>
          </cell>
        </row>
        <row r="2721">
          <cell r="A2721">
            <v>36281</v>
          </cell>
          <cell r="B2721">
            <v>1611.48</v>
          </cell>
        </row>
        <row r="2722">
          <cell r="A2722">
            <v>36282</v>
          </cell>
          <cell r="B2722">
            <v>1611.48</v>
          </cell>
        </row>
        <row r="2723">
          <cell r="A2723">
            <v>36283</v>
          </cell>
          <cell r="B2723">
            <v>1611.48</v>
          </cell>
        </row>
        <row r="2724">
          <cell r="A2724">
            <v>36284</v>
          </cell>
          <cell r="B2724">
            <v>1613.61</v>
          </cell>
        </row>
        <row r="2725">
          <cell r="A2725">
            <v>36285</v>
          </cell>
          <cell r="B2725">
            <v>1603.97</v>
          </cell>
        </row>
        <row r="2726">
          <cell r="A2726">
            <v>36286</v>
          </cell>
          <cell r="B2726">
            <v>1610.66</v>
          </cell>
        </row>
        <row r="2727">
          <cell r="A2727">
            <v>36287</v>
          </cell>
          <cell r="B2727">
            <v>1618</v>
          </cell>
        </row>
        <row r="2728">
          <cell r="A2728">
            <v>36288</v>
          </cell>
          <cell r="B2728">
            <v>1631.71</v>
          </cell>
        </row>
        <row r="2729">
          <cell r="A2729">
            <v>36289</v>
          </cell>
          <cell r="B2729">
            <v>1631.71</v>
          </cell>
        </row>
        <row r="2730">
          <cell r="A2730">
            <v>36290</v>
          </cell>
          <cell r="B2730">
            <v>1631.71</v>
          </cell>
        </row>
        <row r="2731">
          <cell r="A2731">
            <v>36291</v>
          </cell>
          <cell r="B2731">
            <v>1627.3</v>
          </cell>
        </row>
        <row r="2732">
          <cell r="A2732">
            <v>36292</v>
          </cell>
          <cell r="B2732">
            <v>1631.02</v>
          </cell>
        </row>
        <row r="2733">
          <cell r="A2733">
            <v>36293</v>
          </cell>
          <cell r="B2733">
            <v>1631.95</v>
          </cell>
        </row>
        <row r="2734">
          <cell r="A2734">
            <v>36294</v>
          </cell>
          <cell r="B2734">
            <v>1630.08</v>
          </cell>
        </row>
        <row r="2735">
          <cell r="A2735">
            <v>36295</v>
          </cell>
          <cell r="B2735">
            <v>1640.15</v>
          </cell>
        </row>
        <row r="2736">
          <cell r="A2736">
            <v>36296</v>
          </cell>
          <cell r="B2736">
            <v>1640.15</v>
          </cell>
        </row>
        <row r="2737">
          <cell r="A2737">
            <v>36297</v>
          </cell>
          <cell r="B2737">
            <v>1640.15</v>
          </cell>
        </row>
        <row r="2738">
          <cell r="A2738">
            <v>36298</v>
          </cell>
          <cell r="B2738">
            <v>1640.15</v>
          </cell>
        </row>
        <row r="2739">
          <cell r="A2739">
            <v>36299</v>
          </cell>
          <cell r="B2739">
            <v>1644.11</v>
          </cell>
        </row>
        <row r="2740">
          <cell r="A2740">
            <v>36300</v>
          </cell>
          <cell r="B2740">
            <v>1643.05</v>
          </cell>
        </row>
        <row r="2741">
          <cell r="A2741">
            <v>36301</v>
          </cell>
          <cell r="B2741">
            <v>1644.6</v>
          </cell>
        </row>
        <row r="2742">
          <cell r="A2742">
            <v>36302</v>
          </cell>
          <cell r="B2742">
            <v>1665.36</v>
          </cell>
        </row>
        <row r="2743">
          <cell r="A2743">
            <v>36303</v>
          </cell>
          <cell r="B2743">
            <v>1665.36</v>
          </cell>
        </row>
        <row r="2744">
          <cell r="A2744">
            <v>36304</v>
          </cell>
          <cell r="B2744">
            <v>1665.36</v>
          </cell>
        </row>
        <row r="2745">
          <cell r="A2745">
            <v>36305</v>
          </cell>
          <cell r="B2745">
            <v>1671.2</v>
          </cell>
        </row>
        <row r="2746">
          <cell r="A2746">
            <v>36306</v>
          </cell>
          <cell r="B2746">
            <v>1669.27</v>
          </cell>
        </row>
        <row r="2747">
          <cell r="A2747">
            <v>36307</v>
          </cell>
          <cell r="B2747">
            <v>1682.12</v>
          </cell>
        </row>
        <row r="2748">
          <cell r="A2748">
            <v>36308</v>
          </cell>
          <cell r="B2748">
            <v>1685.33</v>
          </cell>
        </row>
        <row r="2749">
          <cell r="A2749">
            <v>36309</v>
          </cell>
          <cell r="B2749">
            <v>1671.67</v>
          </cell>
        </row>
        <row r="2750">
          <cell r="A2750">
            <v>36310</v>
          </cell>
          <cell r="B2750">
            <v>1671.67</v>
          </cell>
        </row>
        <row r="2751">
          <cell r="A2751">
            <v>36311</v>
          </cell>
          <cell r="B2751">
            <v>1671.67</v>
          </cell>
        </row>
        <row r="2752">
          <cell r="A2752">
            <v>36312</v>
          </cell>
          <cell r="B2752">
            <v>1663.55</v>
          </cell>
        </row>
        <row r="2753">
          <cell r="A2753">
            <v>36313</v>
          </cell>
          <cell r="B2753">
            <v>1657.7</v>
          </cell>
        </row>
        <row r="2754">
          <cell r="A2754">
            <v>36314</v>
          </cell>
          <cell r="B2754">
            <v>1667.88</v>
          </cell>
        </row>
        <row r="2755">
          <cell r="A2755">
            <v>36315</v>
          </cell>
          <cell r="B2755">
            <v>1654.75</v>
          </cell>
        </row>
        <row r="2756">
          <cell r="A2756">
            <v>36316</v>
          </cell>
          <cell r="B2756">
            <v>1653.96</v>
          </cell>
        </row>
        <row r="2757">
          <cell r="A2757">
            <v>36317</v>
          </cell>
          <cell r="B2757">
            <v>1653.96</v>
          </cell>
        </row>
        <row r="2758">
          <cell r="A2758">
            <v>36318</v>
          </cell>
          <cell r="B2758">
            <v>1653.96</v>
          </cell>
        </row>
        <row r="2759">
          <cell r="A2759">
            <v>36319</v>
          </cell>
          <cell r="B2759">
            <v>1653.96</v>
          </cell>
        </row>
        <row r="2760">
          <cell r="A2760">
            <v>36320</v>
          </cell>
          <cell r="B2760">
            <v>1672.01</v>
          </cell>
        </row>
        <row r="2761">
          <cell r="A2761">
            <v>36321</v>
          </cell>
          <cell r="B2761">
            <v>1679.12</v>
          </cell>
        </row>
        <row r="2762">
          <cell r="A2762">
            <v>36322</v>
          </cell>
          <cell r="B2762">
            <v>1686.08</v>
          </cell>
        </row>
        <row r="2763">
          <cell r="A2763">
            <v>36323</v>
          </cell>
          <cell r="B2763">
            <v>1682.09</v>
          </cell>
        </row>
        <row r="2764">
          <cell r="A2764">
            <v>36324</v>
          </cell>
          <cell r="B2764">
            <v>1682.09</v>
          </cell>
        </row>
        <row r="2765">
          <cell r="A2765">
            <v>36325</v>
          </cell>
          <cell r="B2765">
            <v>1682.09</v>
          </cell>
        </row>
        <row r="2766">
          <cell r="A2766">
            <v>36326</v>
          </cell>
          <cell r="B2766">
            <v>1682.09</v>
          </cell>
        </row>
        <row r="2767">
          <cell r="A2767">
            <v>36327</v>
          </cell>
          <cell r="B2767">
            <v>1694.56</v>
          </cell>
        </row>
        <row r="2768">
          <cell r="A2768">
            <v>36328</v>
          </cell>
          <cell r="B2768">
            <v>1698.55</v>
          </cell>
        </row>
        <row r="2769">
          <cell r="A2769">
            <v>36329</v>
          </cell>
          <cell r="B2769">
            <v>1693.75</v>
          </cell>
        </row>
        <row r="2770">
          <cell r="A2770">
            <v>36330</v>
          </cell>
          <cell r="B2770">
            <v>1692.36</v>
          </cell>
        </row>
        <row r="2771">
          <cell r="A2771">
            <v>36331</v>
          </cell>
          <cell r="B2771">
            <v>1692.36</v>
          </cell>
        </row>
        <row r="2772">
          <cell r="A2772">
            <v>36332</v>
          </cell>
          <cell r="B2772">
            <v>1692.36</v>
          </cell>
        </row>
        <row r="2773">
          <cell r="A2773">
            <v>36333</v>
          </cell>
          <cell r="B2773">
            <v>1694.26</v>
          </cell>
        </row>
        <row r="2774">
          <cell r="A2774">
            <v>36334</v>
          </cell>
          <cell r="B2774">
            <v>1710.03</v>
          </cell>
        </row>
        <row r="2775">
          <cell r="A2775">
            <v>36335</v>
          </cell>
          <cell r="B2775">
            <v>1723.26</v>
          </cell>
        </row>
        <row r="2776">
          <cell r="A2776">
            <v>36336</v>
          </cell>
          <cell r="B2776">
            <v>1734.83</v>
          </cell>
        </row>
        <row r="2777">
          <cell r="A2777">
            <v>36337</v>
          </cell>
          <cell r="B2777">
            <v>1737.91</v>
          </cell>
        </row>
        <row r="2778">
          <cell r="A2778">
            <v>36338</v>
          </cell>
          <cell r="B2778">
            <v>1737.91</v>
          </cell>
        </row>
        <row r="2779">
          <cell r="A2779">
            <v>36339</v>
          </cell>
          <cell r="B2779">
            <v>1737.91</v>
          </cell>
        </row>
        <row r="2780">
          <cell r="A2780">
            <v>36340</v>
          </cell>
          <cell r="B2780">
            <v>1751</v>
          </cell>
        </row>
        <row r="2781">
          <cell r="A2781">
            <v>36341</v>
          </cell>
          <cell r="B2781">
            <v>1732.1</v>
          </cell>
        </row>
        <row r="2782">
          <cell r="A2782">
            <v>36342</v>
          </cell>
          <cell r="B2782">
            <v>1736.03</v>
          </cell>
        </row>
        <row r="2783">
          <cell r="A2783">
            <v>36343</v>
          </cell>
          <cell r="B2783">
            <v>1751.26</v>
          </cell>
        </row>
        <row r="2784">
          <cell r="A2784">
            <v>36344</v>
          </cell>
          <cell r="B2784">
            <v>1755.31</v>
          </cell>
        </row>
        <row r="2785">
          <cell r="A2785">
            <v>36345</v>
          </cell>
          <cell r="B2785">
            <v>1755.31</v>
          </cell>
        </row>
        <row r="2786">
          <cell r="A2786">
            <v>36346</v>
          </cell>
          <cell r="B2786">
            <v>1755.31</v>
          </cell>
        </row>
        <row r="2787">
          <cell r="A2787">
            <v>36347</v>
          </cell>
          <cell r="B2787">
            <v>1755.31</v>
          </cell>
        </row>
        <row r="2788">
          <cell r="A2788">
            <v>36348</v>
          </cell>
          <cell r="B2788">
            <v>1772.69</v>
          </cell>
        </row>
        <row r="2789">
          <cell r="A2789">
            <v>36349</v>
          </cell>
          <cell r="B2789">
            <v>1795.36</v>
          </cell>
        </row>
        <row r="2790">
          <cell r="A2790">
            <v>36350</v>
          </cell>
          <cell r="B2790">
            <v>1831.1</v>
          </cell>
        </row>
        <row r="2791">
          <cell r="A2791">
            <v>36351</v>
          </cell>
          <cell r="B2791">
            <v>1840.38</v>
          </cell>
        </row>
        <row r="2792">
          <cell r="A2792">
            <v>36352</v>
          </cell>
          <cell r="B2792">
            <v>1840.38</v>
          </cell>
        </row>
        <row r="2793">
          <cell r="A2793">
            <v>36353</v>
          </cell>
          <cell r="B2793">
            <v>1840.38</v>
          </cell>
        </row>
        <row r="2794">
          <cell r="A2794">
            <v>36354</v>
          </cell>
          <cell r="B2794">
            <v>1887.17</v>
          </cell>
        </row>
        <row r="2795">
          <cell r="A2795">
            <v>36355</v>
          </cell>
          <cell r="B2795">
            <v>1926.55</v>
          </cell>
        </row>
        <row r="2796">
          <cell r="A2796">
            <v>36356</v>
          </cell>
          <cell r="B2796">
            <v>1881.42</v>
          </cell>
        </row>
        <row r="2797">
          <cell r="A2797">
            <v>36357</v>
          </cell>
          <cell r="B2797">
            <v>1823.29</v>
          </cell>
        </row>
        <row r="2798">
          <cell r="A2798">
            <v>36358</v>
          </cell>
          <cell r="B2798">
            <v>1821.95</v>
          </cell>
        </row>
        <row r="2799">
          <cell r="A2799">
            <v>36359</v>
          </cell>
          <cell r="B2799">
            <v>1821.95</v>
          </cell>
        </row>
        <row r="2800">
          <cell r="A2800">
            <v>36360</v>
          </cell>
          <cell r="B2800">
            <v>1821.95</v>
          </cell>
        </row>
        <row r="2801">
          <cell r="A2801">
            <v>36361</v>
          </cell>
          <cell r="B2801">
            <v>1819.04</v>
          </cell>
        </row>
        <row r="2802">
          <cell r="A2802">
            <v>36362</v>
          </cell>
          <cell r="B2802">
            <v>1819.04</v>
          </cell>
        </row>
        <row r="2803">
          <cell r="A2803">
            <v>36363</v>
          </cell>
          <cell r="B2803">
            <v>1809.56</v>
          </cell>
        </row>
        <row r="2804">
          <cell r="A2804">
            <v>36364</v>
          </cell>
          <cell r="B2804">
            <v>1807.9</v>
          </cell>
        </row>
        <row r="2805">
          <cell r="A2805">
            <v>36365</v>
          </cell>
          <cell r="B2805">
            <v>1831.19</v>
          </cell>
        </row>
        <row r="2806">
          <cell r="A2806">
            <v>36366</v>
          </cell>
          <cell r="B2806">
            <v>1831.19</v>
          </cell>
        </row>
        <row r="2807">
          <cell r="A2807">
            <v>36367</v>
          </cell>
          <cell r="B2807">
            <v>1831.19</v>
          </cell>
        </row>
        <row r="2808">
          <cell r="A2808">
            <v>36368</v>
          </cell>
          <cell r="B2808">
            <v>1829.63</v>
          </cell>
        </row>
        <row r="2809">
          <cell r="A2809">
            <v>36369</v>
          </cell>
          <cell r="B2809">
            <v>1829.06</v>
          </cell>
        </row>
        <row r="2810">
          <cell r="A2810">
            <v>36370</v>
          </cell>
          <cell r="B2810">
            <v>1817.09</v>
          </cell>
        </row>
        <row r="2811">
          <cell r="A2811">
            <v>36371</v>
          </cell>
          <cell r="B2811">
            <v>1806.52</v>
          </cell>
        </row>
        <row r="2812">
          <cell r="A2812">
            <v>36372</v>
          </cell>
          <cell r="B2812">
            <v>1809.5</v>
          </cell>
        </row>
        <row r="2813">
          <cell r="A2813">
            <v>36373</v>
          </cell>
          <cell r="B2813">
            <v>1809.5</v>
          </cell>
        </row>
        <row r="2814">
          <cell r="A2814">
            <v>36374</v>
          </cell>
          <cell r="B2814">
            <v>1809.5</v>
          </cell>
        </row>
        <row r="2815">
          <cell r="A2815">
            <v>36375</v>
          </cell>
          <cell r="B2815">
            <v>1813.6</v>
          </cell>
        </row>
        <row r="2816">
          <cell r="A2816">
            <v>36376</v>
          </cell>
          <cell r="B2816">
            <v>1800.79</v>
          </cell>
        </row>
        <row r="2817">
          <cell r="A2817">
            <v>36377</v>
          </cell>
          <cell r="B2817">
            <v>1822.84</v>
          </cell>
        </row>
        <row r="2818">
          <cell r="A2818">
            <v>36378</v>
          </cell>
          <cell r="B2818">
            <v>1834.97</v>
          </cell>
        </row>
        <row r="2819">
          <cell r="A2819">
            <v>36379</v>
          </cell>
          <cell r="B2819">
            <v>1849.12</v>
          </cell>
        </row>
        <row r="2820">
          <cell r="A2820">
            <v>36380</v>
          </cell>
          <cell r="B2820">
            <v>1849.12</v>
          </cell>
        </row>
        <row r="2821">
          <cell r="A2821">
            <v>36381</v>
          </cell>
          <cell r="B2821">
            <v>1849.12</v>
          </cell>
        </row>
        <row r="2822">
          <cell r="A2822">
            <v>36382</v>
          </cell>
          <cell r="B2822">
            <v>1852.8</v>
          </cell>
        </row>
        <row r="2823">
          <cell r="A2823">
            <v>36383</v>
          </cell>
          <cell r="B2823">
            <v>1855.03</v>
          </cell>
        </row>
        <row r="2824">
          <cell r="A2824">
            <v>36384</v>
          </cell>
          <cell r="B2824">
            <v>1865.3</v>
          </cell>
        </row>
        <row r="2825">
          <cell r="A2825">
            <v>36385</v>
          </cell>
          <cell r="B2825">
            <v>1893.25</v>
          </cell>
        </row>
        <row r="2826">
          <cell r="A2826">
            <v>36386</v>
          </cell>
          <cell r="B2826">
            <v>1879.15</v>
          </cell>
        </row>
        <row r="2827">
          <cell r="A2827">
            <v>36387</v>
          </cell>
          <cell r="B2827">
            <v>1879.15</v>
          </cell>
        </row>
        <row r="2828">
          <cell r="A2828">
            <v>36388</v>
          </cell>
          <cell r="B2828">
            <v>1879.15</v>
          </cell>
        </row>
        <row r="2829">
          <cell r="A2829">
            <v>36389</v>
          </cell>
          <cell r="B2829">
            <v>1879.15</v>
          </cell>
        </row>
        <row r="2830">
          <cell r="A2830">
            <v>36390</v>
          </cell>
          <cell r="B2830">
            <v>1880.39</v>
          </cell>
        </row>
        <row r="2831">
          <cell r="A2831">
            <v>36391</v>
          </cell>
          <cell r="B2831">
            <v>1898.03</v>
          </cell>
        </row>
        <row r="2832">
          <cell r="A2832">
            <v>36392</v>
          </cell>
          <cell r="B2832">
            <v>1892.5</v>
          </cell>
        </row>
        <row r="2833">
          <cell r="A2833">
            <v>36393</v>
          </cell>
          <cell r="B2833">
            <v>1907.94</v>
          </cell>
        </row>
        <row r="2834">
          <cell r="A2834">
            <v>36394</v>
          </cell>
          <cell r="B2834">
            <v>1907.94</v>
          </cell>
        </row>
        <row r="2835">
          <cell r="A2835">
            <v>36395</v>
          </cell>
          <cell r="B2835">
            <v>1907.94</v>
          </cell>
        </row>
        <row r="2836">
          <cell r="A2836">
            <v>36396</v>
          </cell>
          <cell r="B2836">
            <v>1912.27</v>
          </cell>
        </row>
        <row r="2837">
          <cell r="A2837">
            <v>36397</v>
          </cell>
          <cell r="B2837">
            <v>1921.87</v>
          </cell>
        </row>
        <row r="2838">
          <cell r="A2838">
            <v>36398</v>
          </cell>
          <cell r="B2838">
            <v>1921.16</v>
          </cell>
        </row>
        <row r="2839">
          <cell r="A2839">
            <v>36399</v>
          </cell>
          <cell r="B2839">
            <v>1914.22</v>
          </cell>
        </row>
        <row r="2840">
          <cell r="A2840">
            <v>36400</v>
          </cell>
          <cell r="B2840">
            <v>1936.12</v>
          </cell>
        </row>
        <row r="2841">
          <cell r="A2841">
            <v>36401</v>
          </cell>
          <cell r="B2841">
            <v>1936.12</v>
          </cell>
        </row>
        <row r="2842">
          <cell r="A2842">
            <v>36402</v>
          </cell>
          <cell r="B2842">
            <v>1936.12</v>
          </cell>
        </row>
        <row r="2843">
          <cell r="A2843">
            <v>36403</v>
          </cell>
          <cell r="B2843">
            <v>1954.72</v>
          </cell>
        </row>
        <row r="2844">
          <cell r="A2844">
            <v>36404</v>
          </cell>
          <cell r="B2844">
            <v>1941.25</v>
          </cell>
        </row>
        <row r="2845">
          <cell r="A2845">
            <v>36405</v>
          </cell>
          <cell r="B2845">
            <v>1934.46</v>
          </cell>
        </row>
        <row r="2846">
          <cell r="A2846">
            <v>36406</v>
          </cell>
          <cell r="B2846">
            <v>1943.23</v>
          </cell>
        </row>
        <row r="2847">
          <cell r="A2847">
            <v>36407</v>
          </cell>
          <cell r="B2847">
            <v>1943.24</v>
          </cell>
        </row>
        <row r="2848">
          <cell r="A2848">
            <v>36408</v>
          </cell>
          <cell r="B2848">
            <v>1943.24</v>
          </cell>
        </row>
        <row r="2849">
          <cell r="A2849">
            <v>36409</v>
          </cell>
          <cell r="B2849">
            <v>1943.24</v>
          </cell>
        </row>
        <row r="2850">
          <cell r="A2850">
            <v>36410</v>
          </cell>
          <cell r="B2850">
            <v>1947.31</v>
          </cell>
        </row>
        <row r="2851">
          <cell r="A2851">
            <v>36411</v>
          </cell>
          <cell r="B2851">
            <v>1969.82</v>
          </cell>
        </row>
        <row r="2852">
          <cell r="A2852">
            <v>36412</v>
          </cell>
          <cell r="B2852">
            <v>1972.35</v>
          </cell>
        </row>
        <row r="2853">
          <cell r="A2853">
            <v>36413</v>
          </cell>
          <cell r="B2853">
            <v>1976.07</v>
          </cell>
        </row>
        <row r="2854">
          <cell r="A2854">
            <v>36414</v>
          </cell>
          <cell r="B2854">
            <v>1981.41</v>
          </cell>
        </row>
        <row r="2855">
          <cell r="A2855">
            <v>36415</v>
          </cell>
          <cell r="B2855">
            <v>1981.41</v>
          </cell>
        </row>
        <row r="2856">
          <cell r="A2856">
            <v>36416</v>
          </cell>
          <cell r="B2856">
            <v>1981.41</v>
          </cell>
        </row>
        <row r="2857">
          <cell r="A2857">
            <v>36417</v>
          </cell>
          <cell r="B2857">
            <v>1977.85</v>
          </cell>
        </row>
        <row r="2858">
          <cell r="A2858">
            <v>36418</v>
          </cell>
          <cell r="B2858">
            <v>1970.54</v>
          </cell>
        </row>
        <row r="2859">
          <cell r="A2859">
            <v>36419</v>
          </cell>
          <cell r="B2859">
            <v>1967.58</v>
          </cell>
        </row>
        <row r="2860">
          <cell r="A2860">
            <v>36420</v>
          </cell>
          <cell r="B2860">
            <v>1977.52</v>
          </cell>
        </row>
        <row r="2861">
          <cell r="A2861">
            <v>36421</v>
          </cell>
          <cell r="B2861">
            <v>1987.08</v>
          </cell>
        </row>
        <row r="2862">
          <cell r="A2862">
            <v>36422</v>
          </cell>
          <cell r="B2862">
            <v>1987.08</v>
          </cell>
        </row>
        <row r="2863">
          <cell r="A2863">
            <v>36423</v>
          </cell>
          <cell r="B2863">
            <v>1987.08</v>
          </cell>
        </row>
        <row r="2864">
          <cell r="A2864">
            <v>36424</v>
          </cell>
          <cell r="B2864">
            <v>1981.64</v>
          </cell>
        </row>
        <row r="2865">
          <cell r="A2865">
            <v>36425</v>
          </cell>
          <cell r="B2865">
            <v>1975.46</v>
          </cell>
        </row>
        <row r="2866">
          <cell r="A2866">
            <v>36426</v>
          </cell>
          <cell r="B2866">
            <v>1992.36</v>
          </cell>
        </row>
        <row r="2867">
          <cell r="A2867">
            <v>36427</v>
          </cell>
          <cell r="B2867">
            <v>1994.86</v>
          </cell>
        </row>
        <row r="2868">
          <cell r="A2868">
            <v>36428</v>
          </cell>
          <cell r="B2868">
            <v>1995.64</v>
          </cell>
        </row>
        <row r="2869">
          <cell r="A2869">
            <v>36429</v>
          </cell>
          <cell r="B2869">
            <v>1995.64</v>
          </cell>
        </row>
        <row r="2870">
          <cell r="A2870">
            <v>36430</v>
          </cell>
          <cell r="B2870">
            <v>1995.64</v>
          </cell>
        </row>
        <row r="2871">
          <cell r="A2871">
            <v>36431</v>
          </cell>
          <cell r="B2871">
            <v>2013.24</v>
          </cell>
        </row>
        <row r="2872">
          <cell r="A2872">
            <v>36432</v>
          </cell>
          <cell r="B2872">
            <v>2003.82</v>
          </cell>
        </row>
        <row r="2873">
          <cell r="A2873">
            <v>36433</v>
          </cell>
          <cell r="B2873">
            <v>2017.27</v>
          </cell>
        </row>
        <row r="2874">
          <cell r="A2874">
            <v>36434</v>
          </cell>
          <cell r="B2874">
            <v>2015.15</v>
          </cell>
        </row>
        <row r="2875">
          <cell r="A2875">
            <v>36435</v>
          </cell>
          <cell r="B2875">
            <v>2004.22</v>
          </cell>
        </row>
        <row r="2876">
          <cell r="A2876">
            <v>36436</v>
          </cell>
          <cell r="B2876">
            <v>2004.22</v>
          </cell>
        </row>
        <row r="2877">
          <cell r="A2877">
            <v>36437</v>
          </cell>
          <cell r="B2877">
            <v>2004.22</v>
          </cell>
        </row>
        <row r="2878">
          <cell r="A2878">
            <v>36438</v>
          </cell>
          <cell r="B2878">
            <v>1992.65</v>
          </cell>
        </row>
        <row r="2879">
          <cell r="A2879">
            <v>36439</v>
          </cell>
          <cell r="B2879">
            <v>2000.48</v>
          </cell>
        </row>
        <row r="2880">
          <cell r="A2880">
            <v>36440</v>
          </cell>
          <cell r="B2880">
            <v>1995.71</v>
          </cell>
        </row>
        <row r="2881">
          <cell r="A2881">
            <v>36441</v>
          </cell>
          <cell r="B2881">
            <v>1993.18</v>
          </cell>
        </row>
        <row r="2882">
          <cell r="A2882">
            <v>36442</v>
          </cell>
          <cell r="B2882">
            <v>1992.74</v>
          </cell>
        </row>
        <row r="2883">
          <cell r="A2883">
            <v>36443</v>
          </cell>
          <cell r="B2883">
            <v>1992.74</v>
          </cell>
        </row>
        <row r="2884">
          <cell r="A2884">
            <v>36444</v>
          </cell>
          <cell r="B2884">
            <v>1992.74</v>
          </cell>
        </row>
        <row r="2885">
          <cell r="A2885">
            <v>36445</v>
          </cell>
          <cell r="B2885">
            <v>1992.03</v>
          </cell>
        </row>
        <row r="2886">
          <cell r="A2886">
            <v>36446</v>
          </cell>
          <cell r="B2886">
            <v>1988.7</v>
          </cell>
        </row>
        <row r="2887">
          <cell r="A2887">
            <v>36447</v>
          </cell>
          <cell r="B2887">
            <v>1981.14</v>
          </cell>
        </row>
        <row r="2888">
          <cell r="A2888">
            <v>36448</v>
          </cell>
          <cell r="B2888">
            <v>1975.8</v>
          </cell>
        </row>
        <row r="2889">
          <cell r="A2889">
            <v>36449</v>
          </cell>
          <cell r="B2889">
            <v>1977.04</v>
          </cell>
        </row>
        <row r="2890">
          <cell r="A2890">
            <v>36450</v>
          </cell>
          <cell r="B2890">
            <v>1977.04</v>
          </cell>
        </row>
        <row r="2891">
          <cell r="A2891">
            <v>36451</v>
          </cell>
          <cell r="B2891">
            <v>1977.04</v>
          </cell>
        </row>
        <row r="2892">
          <cell r="A2892">
            <v>36452</v>
          </cell>
          <cell r="B2892">
            <v>1977.04</v>
          </cell>
        </row>
        <row r="2893">
          <cell r="A2893">
            <v>36453</v>
          </cell>
          <cell r="B2893">
            <v>1965.92</v>
          </cell>
        </row>
        <row r="2894">
          <cell r="A2894">
            <v>36454</v>
          </cell>
          <cell r="B2894">
            <v>1957.53</v>
          </cell>
        </row>
        <row r="2895">
          <cell r="A2895">
            <v>36455</v>
          </cell>
          <cell r="B2895">
            <v>1946</v>
          </cell>
        </row>
        <row r="2896">
          <cell r="A2896">
            <v>36456</v>
          </cell>
          <cell r="B2896">
            <v>1946.24</v>
          </cell>
        </row>
        <row r="2897">
          <cell r="A2897">
            <v>36457</v>
          </cell>
          <cell r="B2897">
            <v>1946.24</v>
          </cell>
        </row>
        <row r="2898">
          <cell r="A2898">
            <v>36458</v>
          </cell>
          <cell r="B2898">
            <v>1946.24</v>
          </cell>
        </row>
        <row r="2899">
          <cell r="A2899">
            <v>36459</v>
          </cell>
          <cell r="B2899">
            <v>1949.33</v>
          </cell>
        </row>
        <row r="2900">
          <cell r="A2900">
            <v>36460</v>
          </cell>
          <cell r="B2900">
            <v>1966.07</v>
          </cell>
        </row>
        <row r="2901">
          <cell r="A2901">
            <v>36461</v>
          </cell>
          <cell r="B2901">
            <v>1968.9</v>
          </cell>
        </row>
        <row r="2902">
          <cell r="A2902">
            <v>36462</v>
          </cell>
          <cell r="B2902">
            <v>1965.44</v>
          </cell>
        </row>
        <row r="2903">
          <cell r="A2903">
            <v>36463</v>
          </cell>
          <cell r="B2903">
            <v>1971.59</v>
          </cell>
        </row>
        <row r="2904">
          <cell r="A2904">
            <v>36464</v>
          </cell>
          <cell r="B2904">
            <v>1971.59</v>
          </cell>
        </row>
        <row r="2905">
          <cell r="A2905">
            <v>36465</v>
          </cell>
          <cell r="B2905">
            <v>1971.59</v>
          </cell>
        </row>
        <row r="2906">
          <cell r="A2906">
            <v>36466</v>
          </cell>
          <cell r="B2906">
            <v>1971.59</v>
          </cell>
        </row>
        <row r="2907">
          <cell r="A2907">
            <v>36467</v>
          </cell>
          <cell r="B2907">
            <v>1966.5</v>
          </cell>
        </row>
        <row r="2908">
          <cell r="A2908">
            <v>36468</v>
          </cell>
          <cell r="B2908">
            <v>1960.7</v>
          </cell>
        </row>
        <row r="2909">
          <cell r="A2909">
            <v>36469</v>
          </cell>
          <cell r="B2909">
            <v>1962.16</v>
          </cell>
        </row>
        <row r="2910">
          <cell r="A2910">
            <v>36470</v>
          </cell>
          <cell r="B2910">
            <v>1959.46</v>
          </cell>
        </row>
        <row r="2911">
          <cell r="A2911">
            <v>36471</v>
          </cell>
          <cell r="B2911">
            <v>1959.46</v>
          </cell>
        </row>
        <row r="2912">
          <cell r="A2912">
            <v>36472</v>
          </cell>
          <cell r="B2912">
            <v>1959.46</v>
          </cell>
        </row>
        <row r="2913">
          <cell r="A2913">
            <v>36473</v>
          </cell>
          <cell r="B2913">
            <v>1954.56</v>
          </cell>
        </row>
        <row r="2914">
          <cell r="A2914">
            <v>36474</v>
          </cell>
          <cell r="B2914">
            <v>1948.05</v>
          </cell>
        </row>
        <row r="2915">
          <cell r="A2915">
            <v>36475</v>
          </cell>
          <cell r="B2915">
            <v>1951.11</v>
          </cell>
        </row>
        <row r="2916">
          <cell r="A2916">
            <v>36476</v>
          </cell>
          <cell r="B2916">
            <v>1958.41</v>
          </cell>
        </row>
        <row r="2917">
          <cell r="A2917">
            <v>36477</v>
          </cell>
          <cell r="B2917">
            <v>1961.8</v>
          </cell>
        </row>
        <row r="2918">
          <cell r="A2918">
            <v>36478</v>
          </cell>
          <cell r="B2918">
            <v>1961.8</v>
          </cell>
        </row>
        <row r="2919">
          <cell r="A2919">
            <v>36479</v>
          </cell>
          <cell r="B2919">
            <v>1961.8</v>
          </cell>
        </row>
        <row r="2920">
          <cell r="A2920">
            <v>36480</v>
          </cell>
          <cell r="B2920">
            <v>1961.8</v>
          </cell>
        </row>
        <row r="2921">
          <cell r="A2921">
            <v>36481</v>
          </cell>
          <cell r="B2921">
            <v>1961.7</v>
          </cell>
        </row>
        <row r="2922">
          <cell r="A2922">
            <v>36482</v>
          </cell>
          <cell r="B2922">
            <v>1946.27</v>
          </cell>
        </row>
        <row r="2923">
          <cell r="A2923">
            <v>36483</v>
          </cell>
          <cell r="B2923">
            <v>1927.47</v>
          </cell>
        </row>
        <row r="2924">
          <cell r="A2924">
            <v>36484</v>
          </cell>
          <cell r="B2924">
            <v>1925.11</v>
          </cell>
        </row>
        <row r="2925">
          <cell r="A2925">
            <v>36485</v>
          </cell>
          <cell r="B2925">
            <v>1925.11</v>
          </cell>
        </row>
        <row r="2926">
          <cell r="A2926">
            <v>36486</v>
          </cell>
          <cell r="B2926">
            <v>1925.11</v>
          </cell>
        </row>
        <row r="2927">
          <cell r="A2927">
            <v>36487</v>
          </cell>
          <cell r="B2927">
            <v>1935.48</v>
          </cell>
        </row>
        <row r="2928">
          <cell r="A2928">
            <v>36488</v>
          </cell>
          <cell r="B2928">
            <v>1925</v>
          </cell>
        </row>
        <row r="2929">
          <cell r="A2929">
            <v>36489</v>
          </cell>
          <cell r="B2929">
            <v>1912.86</v>
          </cell>
        </row>
        <row r="2930">
          <cell r="A2930">
            <v>36490</v>
          </cell>
          <cell r="B2930">
            <v>1918.85</v>
          </cell>
        </row>
        <row r="2931">
          <cell r="A2931">
            <v>36491</v>
          </cell>
          <cell r="B2931">
            <v>1921.93</v>
          </cell>
        </row>
        <row r="2932">
          <cell r="A2932">
            <v>36492</v>
          </cell>
          <cell r="B2932">
            <v>1921.93</v>
          </cell>
        </row>
        <row r="2933">
          <cell r="A2933">
            <v>36493</v>
          </cell>
          <cell r="B2933">
            <v>1921.93</v>
          </cell>
        </row>
        <row r="2934">
          <cell r="A2934">
            <v>36494</v>
          </cell>
          <cell r="B2934">
            <v>1923.77</v>
          </cell>
        </row>
        <row r="2935">
          <cell r="A2935">
            <v>36495</v>
          </cell>
          <cell r="B2935">
            <v>1922.47</v>
          </cell>
        </row>
        <row r="2936">
          <cell r="A2936">
            <v>36496</v>
          </cell>
          <cell r="B2936">
            <v>1918.63</v>
          </cell>
        </row>
        <row r="2937">
          <cell r="A2937">
            <v>36497</v>
          </cell>
          <cell r="B2937">
            <v>1911.35</v>
          </cell>
        </row>
        <row r="2938">
          <cell r="A2938">
            <v>36498</v>
          </cell>
          <cell r="B2938">
            <v>1903.8</v>
          </cell>
        </row>
        <row r="2939">
          <cell r="A2939">
            <v>36499</v>
          </cell>
          <cell r="B2939">
            <v>1903.8</v>
          </cell>
        </row>
        <row r="2940">
          <cell r="A2940">
            <v>36500</v>
          </cell>
          <cell r="B2940">
            <v>1903.8</v>
          </cell>
        </row>
        <row r="2941">
          <cell r="A2941">
            <v>36501</v>
          </cell>
          <cell r="B2941">
            <v>1886.46</v>
          </cell>
        </row>
        <row r="2942">
          <cell r="A2942">
            <v>36502</v>
          </cell>
          <cell r="B2942">
            <v>1888.99</v>
          </cell>
        </row>
        <row r="2943">
          <cell r="A2943">
            <v>36503</v>
          </cell>
          <cell r="B2943">
            <v>1888.99</v>
          </cell>
        </row>
        <row r="2944">
          <cell r="A2944">
            <v>36504</v>
          </cell>
          <cell r="B2944">
            <v>1906.91</v>
          </cell>
        </row>
        <row r="2945">
          <cell r="A2945">
            <v>36505</v>
          </cell>
          <cell r="B2945">
            <v>1900.22</v>
          </cell>
        </row>
        <row r="2946">
          <cell r="A2946">
            <v>36506</v>
          </cell>
          <cell r="B2946">
            <v>1900.22</v>
          </cell>
        </row>
        <row r="2947">
          <cell r="A2947">
            <v>36507</v>
          </cell>
          <cell r="B2947">
            <v>1900.22</v>
          </cell>
        </row>
        <row r="2948">
          <cell r="A2948">
            <v>36508</v>
          </cell>
          <cell r="B2948">
            <v>1905.5</v>
          </cell>
        </row>
        <row r="2949">
          <cell r="A2949">
            <v>36509</v>
          </cell>
          <cell r="B2949">
            <v>1891.67</v>
          </cell>
        </row>
        <row r="2950">
          <cell r="A2950">
            <v>36510</v>
          </cell>
          <cell r="B2950">
            <v>1874.14</v>
          </cell>
        </row>
        <row r="2951">
          <cell r="A2951">
            <v>36511</v>
          </cell>
          <cell r="B2951">
            <v>1879.55</v>
          </cell>
        </row>
        <row r="2952">
          <cell r="A2952">
            <v>36512</v>
          </cell>
          <cell r="B2952">
            <v>1867.02</v>
          </cell>
        </row>
        <row r="2953">
          <cell r="A2953">
            <v>36513</v>
          </cell>
          <cell r="B2953">
            <v>1867.02</v>
          </cell>
        </row>
        <row r="2954">
          <cell r="A2954">
            <v>36514</v>
          </cell>
          <cell r="B2954">
            <v>1867.02</v>
          </cell>
        </row>
        <row r="2955">
          <cell r="A2955">
            <v>36515</v>
          </cell>
          <cell r="B2955">
            <v>1868.47</v>
          </cell>
        </row>
        <row r="2956">
          <cell r="A2956">
            <v>36516</v>
          </cell>
          <cell r="B2956">
            <v>1884.64</v>
          </cell>
        </row>
        <row r="2957">
          <cell r="A2957">
            <v>36517</v>
          </cell>
          <cell r="B2957">
            <v>1886.27</v>
          </cell>
        </row>
        <row r="2958">
          <cell r="A2958">
            <v>36518</v>
          </cell>
          <cell r="B2958">
            <v>1874.77</v>
          </cell>
        </row>
        <row r="2959">
          <cell r="A2959">
            <v>36519</v>
          </cell>
          <cell r="B2959">
            <v>1874.58</v>
          </cell>
        </row>
        <row r="2960">
          <cell r="A2960">
            <v>36520</v>
          </cell>
          <cell r="B2960">
            <v>1874.58</v>
          </cell>
        </row>
        <row r="2961">
          <cell r="A2961">
            <v>36521</v>
          </cell>
          <cell r="B2961">
            <v>1874.58</v>
          </cell>
        </row>
        <row r="2962">
          <cell r="A2962">
            <v>36522</v>
          </cell>
          <cell r="B2962">
            <v>1870.65</v>
          </cell>
        </row>
        <row r="2963">
          <cell r="A2963">
            <v>36523</v>
          </cell>
          <cell r="B2963">
            <v>1867.82</v>
          </cell>
        </row>
        <row r="2964">
          <cell r="A2964">
            <v>36524</v>
          </cell>
          <cell r="B2964">
            <v>1873.77</v>
          </cell>
        </row>
        <row r="2965">
          <cell r="A2965">
            <v>36525</v>
          </cell>
          <cell r="B2965">
            <v>1873.77</v>
          </cell>
        </row>
        <row r="2966">
          <cell r="A2966">
            <v>36526</v>
          </cell>
          <cell r="B2966">
            <v>1873.77</v>
          </cell>
        </row>
        <row r="2967">
          <cell r="A2967">
            <v>36527</v>
          </cell>
          <cell r="B2967">
            <v>1873.77</v>
          </cell>
        </row>
        <row r="2968">
          <cell r="A2968">
            <v>36528</v>
          </cell>
          <cell r="B2968">
            <v>1873.77</v>
          </cell>
        </row>
        <row r="2969">
          <cell r="A2969">
            <v>36529</v>
          </cell>
          <cell r="B2969">
            <v>1874.35</v>
          </cell>
        </row>
        <row r="2970">
          <cell r="A2970">
            <v>36530</v>
          </cell>
          <cell r="B2970">
            <v>1895.97</v>
          </cell>
        </row>
        <row r="2971">
          <cell r="A2971">
            <v>36531</v>
          </cell>
          <cell r="B2971">
            <v>1912.69</v>
          </cell>
        </row>
        <row r="2972">
          <cell r="A2972">
            <v>36532</v>
          </cell>
          <cell r="B2972">
            <v>1911.33</v>
          </cell>
        </row>
        <row r="2973">
          <cell r="A2973">
            <v>36533</v>
          </cell>
          <cell r="B2973">
            <v>1900.14</v>
          </cell>
        </row>
        <row r="2974">
          <cell r="A2974">
            <v>36534</v>
          </cell>
          <cell r="B2974">
            <v>1900.14</v>
          </cell>
        </row>
        <row r="2975">
          <cell r="A2975">
            <v>36535</v>
          </cell>
          <cell r="B2975">
            <v>1900.14</v>
          </cell>
        </row>
        <row r="2976">
          <cell r="A2976">
            <v>36536</v>
          </cell>
          <cell r="B2976">
            <v>1900.14</v>
          </cell>
        </row>
        <row r="2977">
          <cell r="A2977">
            <v>36537</v>
          </cell>
          <cell r="B2977">
            <v>1902.25</v>
          </cell>
        </row>
        <row r="2978">
          <cell r="A2978">
            <v>36538</v>
          </cell>
          <cell r="B2978">
            <v>1904.54</v>
          </cell>
        </row>
        <row r="2979">
          <cell r="A2979">
            <v>36539</v>
          </cell>
          <cell r="B2979">
            <v>1917.38</v>
          </cell>
        </row>
        <row r="2980">
          <cell r="A2980">
            <v>36540</v>
          </cell>
          <cell r="B2980">
            <v>1920.83</v>
          </cell>
        </row>
        <row r="2981">
          <cell r="A2981">
            <v>36541</v>
          </cell>
          <cell r="B2981">
            <v>1920.83</v>
          </cell>
        </row>
        <row r="2982">
          <cell r="A2982">
            <v>36542</v>
          </cell>
          <cell r="B2982">
            <v>1920.83</v>
          </cell>
        </row>
        <row r="2983">
          <cell r="A2983">
            <v>36543</v>
          </cell>
          <cell r="B2983">
            <v>1919.21</v>
          </cell>
        </row>
        <row r="2984">
          <cell r="A2984">
            <v>36544</v>
          </cell>
          <cell r="B2984">
            <v>1928.51</v>
          </cell>
        </row>
        <row r="2985">
          <cell r="A2985">
            <v>36545</v>
          </cell>
          <cell r="B2985">
            <v>1945.17</v>
          </cell>
        </row>
        <row r="2986">
          <cell r="A2986">
            <v>36546</v>
          </cell>
          <cell r="B2986">
            <v>1938.84</v>
          </cell>
        </row>
        <row r="2987">
          <cell r="A2987">
            <v>36547</v>
          </cell>
          <cell r="B2987">
            <v>1931.97</v>
          </cell>
        </row>
        <row r="2988">
          <cell r="A2988">
            <v>36548</v>
          </cell>
          <cell r="B2988">
            <v>1931.97</v>
          </cell>
        </row>
        <row r="2989">
          <cell r="A2989">
            <v>36549</v>
          </cell>
          <cell r="B2989">
            <v>1931.97</v>
          </cell>
        </row>
        <row r="2990">
          <cell r="A2990">
            <v>36550</v>
          </cell>
          <cell r="B2990">
            <v>1943.88</v>
          </cell>
        </row>
        <row r="2991">
          <cell r="A2991">
            <v>36551</v>
          </cell>
          <cell r="B2991">
            <v>1939.63</v>
          </cell>
        </row>
        <row r="2992">
          <cell r="A2992">
            <v>36552</v>
          </cell>
          <cell r="B2992">
            <v>1958.17</v>
          </cell>
        </row>
        <row r="2993">
          <cell r="A2993">
            <v>36553</v>
          </cell>
          <cell r="B2993">
            <v>1976.14</v>
          </cell>
        </row>
        <row r="2994">
          <cell r="A2994">
            <v>36554</v>
          </cell>
          <cell r="B2994">
            <v>1976.72</v>
          </cell>
        </row>
        <row r="2995">
          <cell r="A2995">
            <v>36555</v>
          </cell>
          <cell r="B2995">
            <v>1976.72</v>
          </cell>
        </row>
        <row r="2996">
          <cell r="A2996">
            <v>36556</v>
          </cell>
          <cell r="B2996">
            <v>1976.72</v>
          </cell>
        </row>
        <row r="2997">
          <cell r="A2997">
            <v>36557</v>
          </cell>
          <cell r="B2997">
            <v>1973.36</v>
          </cell>
        </row>
        <row r="2998">
          <cell r="A2998">
            <v>36558</v>
          </cell>
          <cell r="B2998">
            <v>1970.61</v>
          </cell>
        </row>
        <row r="2999">
          <cell r="A2999">
            <v>36559</v>
          </cell>
          <cell r="B2999">
            <v>1965.61</v>
          </cell>
        </row>
        <row r="3000">
          <cell r="A3000">
            <v>36560</v>
          </cell>
          <cell r="B3000">
            <v>1947.55</v>
          </cell>
        </row>
        <row r="3001">
          <cell r="A3001">
            <v>36561</v>
          </cell>
          <cell r="B3001">
            <v>1948.6</v>
          </cell>
        </row>
        <row r="3002">
          <cell r="A3002">
            <v>36562</v>
          </cell>
          <cell r="B3002">
            <v>1948.6</v>
          </cell>
        </row>
        <row r="3003">
          <cell r="A3003">
            <v>36563</v>
          </cell>
          <cell r="B3003">
            <v>1948.6</v>
          </cell>
        </row>
        <row r="3004">
          <cell r="A3004">
            <v>36564</v>
          </cell>
          <cell r="B3004">
            <v>1950.59</v>
          </cell>
        </row>
        <row r="3005">
          <cell r="A3005">
            <v>36565</v>
          </cell>
          <cell r="B3005">
            <v>1949.54</v>
          </cell>
        </row>
        <row r="3006">
          <cell r="A3006">
            <v>36566</v>
          </cell>
          <cell r="B3006">
            <v>1946.51</v>
          </cell>
        </row>
        <row r="3007">
          <cell r="A3007">
            <v>36567</v>
          </cell>
          <cell r="B3007">
            <v>1952.29</v>
          </cell>
        </row>
        <row r="3008">
          <cell r="A3008">
            <v>36568</v>
          </cell>
          <cell r="B3008">
            <v>1948.16</v>
          </cell>
        </row>
        <row r="3009">
          <cell r="A3009">
            <v>36569</v>
          </cell>
          <cell r="B3009">
            <v>1948.16</v>
          </cell>
        </row>
        <row r="3010">
          <cell r="A3010">
            <v>36570</v>
          </cell>
          <cell r="B3010">
            <v>1948.16</v>
          </cell>
        </row>
        <row r="3011">
          <cell r="A3011">
            <v>36571</v>
          </cell>
          <cell r="B3011">
            <v>1950.77</v>
          </cell>
        </row>
        <row r="3012">
          <cell r="A3012">
            <v>36572</v>
          </cell>
          <cell r="B3012">
            <v>1949.61</v>
          </cell>
        </row>
        <row r="3013">
          <cell r="A3013">
            <v>36573</v>
          </cell>
          <cell r="B3013">
            <v>1946.79</v>
          </cell>
        </row>
        <row r="3014">
          <cell r="A3014">
            <v>36574</v>
          </cell>
          <cell r="B3014">
            <v>1945.31</v>
          </cell>
        </row>
        <row r="3015">
          <cell r="A3015">
            <v>36575</v>
          </cell>
          <cell r="B3015">
            <v>1947.41</v>
          </cell>
        </row>
        <row r="3016">
          <cell r="A3016">
            <v>36576</v>
          </cell>
          <cell r="B3016">
            <v>1947.41</v>
          </cell>
        </row>
        <row r="3017">
          <cell r="A3017">
            <v>36577</v>
          </cell>
          <cell r="B3017">
            <v>1947.41</v>
          </cell>
        </row>
        <row r="3018">
          <cell r="A3018">
            <v>36578</v>
          </cell>
          <cell r="B3018">
            <v>1943.83</v>
          </cell>
        </row>
        <row r="3019">
          <cell r="A3019">
            <v>36579</v>
          </cell>
          <cell r="B3019">
            <v>1941.54</v>
          </cell>
        </row>
        <row r="3020">
          <cell r="A3020">
            <v>36580</v>
          </cell>
          <cell r="B3020">
            <v>1944.18</v>
          </cell>
        </row>
        <row r="3021">
          <cell r="A3021">
            <v>36581</v>
          </cell>
          <cell r="B3021">
            <v>1947.72</v>
          </cell>
        </row>
        <row r="3022">
          <cell r="A3022">
            <v>36582</v>
          </cell>
          <cell r="B3022">
            <v>1947.28</v>
          </cell>
        </row>
        <row r="3023">
          <cell r="A3023">
            <v>36583</v>
          </cell>
          <cell r="B3023">
            <v>1947.28</v>
          </cell>
        </row>
        <row r="3024">
          <cell r="A3024">
            <v>36584</v>
          </cell>
          <cell r="B3024">
            <v>1947.28</v>
          </cell>
        </row>
        <row r="3025">
          <cell r="A3025">
            <v>36585</v>
          </cell>
          <cell r="B3025">
            <v>1946.17</v>
          </cell>
        </row>
        <row r="3026">
          <cell r="A3026">
            <v>36586</v>
          </cell>
          <cell r="B3026">
            <v>1948.05</v>
          </cell>
        </row>
        <row r="3027">
          <cell r="A3027">
            <v>36587</v>
          </cell>
          <cell r="B3027">
            <v>1950.88</v>
          </cell>
        </row>
        <row r="3028">
          <cell r="A3028">
            <v>36588</v>
          </cell>
          <cell r="B3028">
            <v>1956.8</v>
          </cell>
        </row>
        <row r="3029">
          <cell r="A3029">
            <v>36589</v>
          </cell>
          <cell r="B3029">
            <v>1961.16</v>
          </cell>
        </row>
        <row r="3030">
          <cell r="A3030">
            <v>36590</v>
          </cell>
          <cell r="B3030">
            <v>1961.16</v>
          </cell>
        </row>
        <row r="3031">
          <cell r="A3031">
            <v>36591</v>
          </cell>
          <cell r="B3031">
            <v>1961.16</v>
          </cell>
        </row>
        <row r="3032">
          <cell r="A3032">
            <v>36592</v>
          </cell>
          <cell r="B3032">
            <v>1965.63</v>
          </cell>
        </row>
        <row r="3033">
          <cell r="A3033">
            <v>36593</v>
          </cell>
          <cell r="B3033">
            <v>1964.26</v>
          </cell>
        </row>
        <row r="3034">
          <cell r="A3034">
            <v>36594</v>
          </cell>
          <cell r="B3034">
            <v>1960.47</v>
          </cell>
        </row>
        <row r="3035">
          <cell r="A3035">
            <v>36595</v>
          </cell>
          <cell r="B3035">
            <v>1959.77</v>
          </cell>
        </row>
        <row r="3036">
          <cell r="A3036">
            <v>36596</v>
          </cell>
          <cell r="B3036">
            <v>1958.48</v>
          </cell>
        </row>
        <row r="3037">
          <cell r="A3037">
            <v>36597</v>
          </cell>
          <cell r="B3037">
            <v>1958.48</v>
          </cell>
        </row>
        <row r="3038">
          <cell r="A3038">
            <v>36598</v>
          </cell>
          <cell r="B3038">
            <v>1958.48</v>
          </cell>
        </row>
        <row r="3039">
          <cell r="A3039">
            <v>36599</v>
          </cell>
          <cell r="B3039">
            <v>1957.5</v>
          </cell>
        </row>
        <row r="3040">
          <cell r="A3040">
            <v>36600</v>
          </cell>
          <cell r="B3040">
            <v>1955.75</v>
          </cell>
        </row>
        <row r="3041">
          <cell r="A3041">
            <v>36601</v>
          </cell>
          <cell r="B3041">
            <v>1954.26</v>
          </cell>
        </row>
        <row r="3042">
          <cell r="A3042">
            <v>36602</v>
          </cell>
          <cell r="B3042">
            <v>1950.01</v>
          </cell>
        </row>
        <row r="3043">
          <cell r="A3043">
            <v>36603</v>
          </cell>
          <cell r="B3043">
            <v>1952.98</v>
          </cell>
        </row>
        <row r="3044">
          <cell r="A3044">
            <v>36604</v>
          </cell>
          <cell r="B3044">
            <v>1952.98</v>
          </cell>
        </row>
        <row r="3045">
          <cell r="A3045">
            <v>36605</v>
          </cell>
          <cell r="B3045">
            <v>1952.98</v>
          </cell>
        </row>
        <row r="3046">
          <cell r="A3046">
            <v>36606</v>
          </cell>
          <cell r="B3046">
            <v>1952.98</v>
          </cell>
        </row>
        <row r="3047">
          <cell r="A3047">
            <v>36607</v>
          </cell>
          <cell r="B3047">
            <v>1956.98</v>
          </cell>
        </row>
        <row r="3048">
          <cell r="A3048">
            <v>36608</v>
          </cell>
          <cell r="B3048">
            <v>1959.84</v>
          </cell>
        </row>
        <row r="3049">
          <cell r="A3049">
            <v>36609</v>
          </cell>
          <cell r="B3049">
            <v>1954.57</v>
          </cell>
        </row>
        <row r="3050">
          <cell r="A3050">
            <v>36610</v>
          </cell>
          <cell r="B3050">
            <v>1954.83</v>
          </cell>
        </row>
        <row r="3051">
          <cell r="A3051">
            <v>36611</v>
          </cell>
          <cell r="B3051">
            <v>1954.83</v>
          </cell>
        </row>
        <row r="3052">
          <cell r="A3052">
            <v>36612</v>
          </cell>
          <cell r="B3052">
            <v>1954.83</v>
          </cell>
        </row>
        <row r="3053">
          <cell r="A3053">
            <v>36613</v>
          </cell>
          <cell r="B3053">
            <v>1958.93</v>
          </cell>
        </row>
        <row r="3054">
          <cell r="A3054">
            <v>36614</v>
          </cell>
          <cell r="B3054">
            <v>1955.14</v>
          </cell>
        </row>
        <row r="3055">
          <cell r="A3055">
            <v>36615</v>
          </cell>
          <cell r="B3055">
            <v>1949.75</v>
          </cell>
        </row>
        <row r="3056">
          <cell r="A3056">
            <v>36616</v>
          </cell>
          <cell r="B3056">
            <v>1951.56</v>
          </cell>
        </row>
        <row r="3057">
          <cell r="A3057">
            <v>36617</v>
          </cell>
          <cell r="B3057">
            <v>1958.12</v>
          </cell>
        </row>
        <row r="3058">
          <cell r="A3058">
            <v>36618</v>
          </cell>
          <cell r="B3058">
            <v>1958.12</v>
          </cell>
        </row>
        <row r="3059">
          <cell r="A3059">
            <v>36619</v>
          </cell>
          <cell r="B3059">
            <v>1958.12</v>
          </cell>
        </row>
        <row r="3060">
          <cell r="A3060">
            <v>36620</v>
          </cell>
          <cell r="B3060">
            <v>1963.22</v>
          </cell>
        </row>
        <row r="3061">
          <cell r="A3061">
            <v>36621</v>
          </cell>
          <cell r="B3061">
            <v>1964.1</v>
          </cell>
        </row>
        <row r="3062">
          <cell r="A3062">
            <v>36622</v>
          </cell>
          <cell r="B3062">
            <v>1968.92</v>
          </cell>
        </row>
        <row r="3063">
          <cell r="A3063">
            <v>36623</v>
          </cell>
          <cell r="B3063">
            <v>1986.96</v>
          </cell>
        </row>
        <row r="3064">
          <cell r="A3064">
            <v>36624</v>
          </cell>
          <cell r="B3064">
            <v>1996.24</v>
          </cell>
        </row>
        <row r="3065">
          <cell r="A3065">
            <v>36625</v>
          </cell>
          <cell r="B3065">
            <v>1996.24</v>
          </cell>
        </row>
        <row r="3066">
          <cell r="A3066">
            <v>36626</v>
          </cell>
          <cell r="B3066">
            <v>1996.24</v>
          </cell>
        </row>
        <row r="3067">
          <cell r="A3067">
            <v>36627</v>
          </cell>
          <cell r="B3067">
            <v>1998.25</v>
          </cell>
        </row>
        <row r="3068">
          <cell r="A3068">
            <v>36628</v>
          </cell>
          <cell r="B3068">
            <v>1986.75</v>
          </cell>
        </row>
        <row r="3069">
          <cell r="A3069">
            <v>36629</v>
          </cell>
          <cell r="B3069">
            <v>1987.38</v>
          </cell>
        </row>
        <row r="3070">
          <cell r="A3070">
            <v>36630</v>
          </cell>
          <cell r="B3070">
            <v>1987.36</v>
          </cell>
        </row>
        <row r="3071">
          <cell r="A3071">
            <v>36631</v>
          </cell>
          <cell r="B3071">
            <v>1987.39</v>
          </cell>
        </row>
        <row r="3072">
          <cell r="A3072">
            <v>36632</v>
          </cell>
          <cell r="B3072">
            <v>1987.39</v>
          </cell>
        </row>
        <row r="3073">
          <cell r="A3073">
            <v>36633</v>
          </cell>
          <cell r="B3073">
            <v>1987.39</v>
          </cell>
        </row>
        <row r="3074">
          <cell r="A3074">
            <v>36634</v>
          </cell>
          <cell r="B3074">
            <v>1996.29</v>
          </cell>
        </row>
        <row r="3075">
          <cell r="A3075">
            <v>36635</v>
          </cell>
          <cell r="B3075">
            <v>2003.02</v>
          </cell>
        </row>
        <row r="3076">
          <cell r="A3076">
            <v>36636</v>
          </cell>
          <cell r="B3076">
            <v>1996.07</v>
          </cell>
        </row>
        <row r="3077">
          <cell r="A3077">
            <v>36637</v>
          </cell>
          <cell r="B3077">
            <v>1996.07</v>
          </cell>
        </row>
        <row r="3078">
          <cell r="A3078">
            <v>36638</v>
          </cell>
          <cell r="B3078">
            <v>1996.07</v>
          </cell>
        </row>
        <row r="3079">
          <cell r="A3079">
            <v>36639</v>
          </cell>
          <cell r="B3079">
            <v>1996.07</v>
          </cell>
        </row>
        <row r="3080">
          <cell r="A3080">
            <v>36640</v>
          </cell>
          <cell r="B3080">
            <v>1996.07</v>
          </cell>
        </row>
        <row r="3081">
          <cell r="A3081">
            <v>36641</v>
          </cell>
          <cell r="B3081">
            <v>1991.17</v>
          </cell>
        </row>
        <row r="3082">
          <cell r="A3082">
            <v>36642</v>
          </cell>
          <cell r="B3082">
            <v>1988.65</v>
          </cell>
        </row>
        <row r="3083">
          <cell r="A3083">
            <v>36643</v>
          </cell>
          <cell r="B3083">
            <v>1998.95</v>
          </cell>
        </row>
        <row r="3084">
          <cell r="A3084">
            <v>36644</v>
          </cell>
          <cell r="B3084">
            <v>2002.95</v>
          </cell>
        </row>
        <row r="3085">
          <cell r="A3085">
            <v>36645</v>
          </cell>
          <cell r="B3085">
            <v>2004.47</v>
          </cell>
        </row>
        <row r="3086">
          <cell r="A3086">
            <v>36646</v>
          </cell>
          <cell r="B3086">
            <v>2004.47</v>
          </cell>
        </row>
        <row r="3087">
          <cell r="A3087">
            <v>36647</v>
          </cell>
          <cell r="B3087">
            <v>2004.47</v>
          </cell>
        </row>
        <row r="3088">
          <cell r="A3088">
            <v>36648</v>
          </cell>
          <cell r="B3088">
            <v>2004.47</v>
          </cell>
        </row>
        <row r="3089">
          <cell r="A3089">
            <v>36649</v>
          </cell>
          <cell r="B3089">
            <v>2001.62</v>
          </cell>
        </row>
        <row r="3090">
          <cell r="A3090">
            <v>36650</v>
          </cell>
          <cell r="B3090">
            <v>2015.92</v>
          </cell>
        </row>
        <row r="3091">
          <cell r="A3091">
            <v>36651</v>
          </cell>
          <cell r="B3091">
            <v>2027.26</v>
          </cell>
        </row>
        <row r="3092">
          <cell r="A3092">
            <v>36652</v>
          </cell>
          <cell r="B3092">
            <v>2033.17</v>
          </cell>
        </row>
        <row r="3093">
          <cell r="A3093">
            <v>36653</v>
          </cell>
          <cell r="B3093">
            <v>2033.17</v>
          </cell>
        </row>
        <row r="3094">
          <cell r="A3094">
            <v>36654</v>
          </cell>
          <cell r="B3094">
            <v>2033.17</v>
          </cell>
        </row>
        <row r="3095">
          <cell r="A3095">
            <v>36655</v>
          </cell>
          <cell r="B3095">
            <v>2044.59</v>
          </cell>
        </row>
        <row r="3096">
          <cell r="A3096">
            <v>36656</v>
          </cell>
          <cell r="B3096">
            <v>2031.86</v>
          </cell>
        </row>
        <row r="3097">
          <cell r="A3097">
            <v>36657</v>
          </cell>
          <cell r="B3097">
            <v>2021.68</v>
          </cell>
        </row>
        <row r="3098">
          <cell r="A3098">
            <v>36658</v>
          </cell>
          <cell r="B3098">
            <v>2031.96</v>
          </cell>
        </row>
        <row r="3099">
          <cell r="A3099">
            <v>36659</v>
          </cell>
          <cell r="B3099">
            <v>2039.29</v>
          </cell>
        </row>
        <row r="3100">
          <cell r="A3100">
            <v>36660</v>
          </cell>
          <cell r="B3100">
            <v>2039.29</v>
          </cell>
        </row>
        <row r="3101">
          <cell r="A3101">
            <v>36661</v>
          </cell>
          <cell r="B3101">
            <v>2039.29</v>
          </cell>
        </row>
        <row r="3102">
          <cell r="A3102">
            <v>36662</v>
          </cell>
          <cell r="B3102">
            <v>2035.54</v>
          </cell>
        </row>
        <row r="3103">
          <cell r="A3103">
            <v>36663</v>
          </cell>
          <cell r="B3103">
            <v>2037.1</v>
          </cell>
        </row>
        <row r="3104">
          <cell r="A3104">
            <v>36664</v>
          </cell>
          <cell r="B3104">
            <v>2047.79</v>
          </cell>
        </row>
        <row r="3105">
          <cell r="A3105">
            <v>36665</v>
          </cell>
          <cell r="B3105">
            <v>2055.35</v>
          </cell>
        </row>
        <row r="3106">
          <cell r="A3106">
            <v>36666</v>
          </cell>
          <cell r="B3106">
            <v>2076.85</v>
          </cell>
        </row>
        <row r="3107">
          <cell r="A3107">
            <v>36667</v>
          </cell>
          <cell r="B3107">
            <v>2076.85</v>
          </cell>
        </row>
        <row r="3108">
          <cell r="A3108">
            <v>36668</v>
          </cell>
          <cell r="B3108">
            <v>2076.85</v>
          </cell>
        </row>
        <row r="3109">
          <cell r="A3109">
            <v>36669</v>
          </cell>
          <cell r="B3109">
            <v>2094.73</v>
          </cell>
        </row>
        <row r="3110">
          <cell r="A3110">
            <v>36670</v>
          </cell>
          <cell r="B3110">
            <v>2111.94</v>
          </cell>
        </row>
        <row r="3111">
          <cell r="A3111">
            <v>36671</v>
          </cell>
          <cell r="B3111">
            <v>2142.14</v>
          </cell>
        </row>
        <row r="3112">
          <cell r="A3112">
            <v>36672</v>
          </cell>
          <cell r="B3112">
            <v>2113.2800000000002</v>
          </cell>
        </row>
        <row r="3113">
          <cell r="A3113">
            <v>36673</v>
          </cell>
          <cell r="B3113">
            <v>2096.52</v>
          </cell>
        </row>
        <row r="3114">
          <cell r="A3114">
            <v>36674</v>
          </cell>
          <cell r="B3114">
            <v>2096.52</v>
          </cell>
        </row>
        <row r="3115">
          <cell r="A3115">
            <v>36675</v>
          </cell>
          <cell r="B3115">
            <v>2096.52</v>
          </cell>
        </row>
        <row r="3116">
          <cell r="A3116">
            <v>36676</v>
          </cell>
          <cell r="B3116">
            <v>2077.2800000000002</v>
          </cell>
        </row>
        <row r="3117">
          <cell r="A3117">
            <v>36677</v>
          </cell>
          <cell r="B3117">
            <v>2084.92</v>
          </cell>
        </row>
        <row r="3118">
          <cell r="A3118">
            <v>36678</v>
          </cell>
          <cell r="B3118">
            <v>2096.96</v>
          </cell>
        </row>
        <row r="3119">
          <cell r="A3119">
            <v>36679</v>
          </cell>
          <cell r="B3119">
            <v>2095.1</v>
          </cell>
        </row>
        <row r="3120">
          <cell r="A3120">
            <v>36680</v>
          </cell>
          <cell r="B3120">
            <v>2118.5700000000002</v>
          </cell>
        </row>
        <row r="3121">
          <cell r="A3121">
            <v>36681</v>
          </cell>
          <cell r="B3121">
            <v>2118.5700000000002</v>
          </cell>
        </row>
        <row r="3122">
          <cell r="A3122">
            <v>36682</v>
          </cell>
          <cell r="B3122">
            <v>2118.5700000000002</v>
          </cell>
        </row>
        <row r="3123">
          <cell r="A3123">
            <v>36683</v>
          </cell>
          <cell r="B3123">
            <v>2118.5700000000002</v>
          </cell>
        </row>
        <row r="3124">
          <cell r="A3124">
            <v>36684</v>
          </cell>
          <cell r="B3124">
            <v>2121.73</v>
          </cell>
        </row>
        <row r="3125">
          <cell r="A3125">
            <v>36685</v>
          </cell>
          <cell r="B3125">
            <v>2127.0300000000002</v>
          </cell>
        </row>
        <row r="3126">
          <cell r="A3126">
            <v>36686</v>
          </cell>
          <cell r="B3126">
            <v>2125.3000000000002</v>
          </cell>
        </row>
        <row r="3127">
          <cell r="A3127">
            <v>36687</v>
          </cell>
          <cell r="B3127">
            <v>2115.86</v>
          </cell>
        </row>
        <row r="3128">
          <cell r="A3128">
            <v>36688</v>
          </cell>
          <cell r="B3128">
            <v>2115.86</v>
          </cell>
        </row>
        <row r="3129">
          <cell r="A3129">
            <v>36689</v>
          </cell>
          <cell r="B3129">
            <v>2115.86</v>
          </cell>
        </row>
        <row r="3130">
          <cell r="A3130">
            <v>36690</v>
          </cell>
          <cell r="B3130">
            <v>2106.9699999999998</v>
          </cell>
        </row>
        <row r="3131">
          <cell r="A3131">
            <v>36691</v>
          </cell>
          <cell r="B3131">
            <v>2122.2399999999998</v>
          </cell>
        </row>
        <row r="3132">
          <cell r="A3132">
            <v>36692</v>
          </cell>
          <cell r="B3132">
            <v>2111.09</v>
          </cell>
        </row>
        <row r="3133">
          <cell r="A3133">
            <v>36693</v>
          </cell>
          <cell r="B3133">
            <v>2110.5700000000002</v>
          </cell>
        </row>
        <row r="3134">
          <cell r="A3134">
            <v>36694</v>
          </cell>
          <cell r="B3134">
            <v>2114.8000000000002</v>
          </cell>
        </row>
        <row r="3135">
          <cell r="A3135">
            <v>36695</v>
          </cell>
          <cell r="B3135">
            <v>2114.8000000000002</v>
          </cell>
        </row>
        <row r="3136">
          <cell r="A3136">
            <v>36696</v>
          </cell>
          <cell r="B3136">
            <v>2114.8000000000002</v>
          </cell>
        </row>
        <row r="3137">
          <cell r="A3137">
            <v>36697</v>
          </cell>
          <cell r="B3137">
            <v>2115.15</v>
          </cell>
        </row>
        <row r="3138">
          <cell r="A3138">
            <v>36698</v>
          </cell>
          <cell r="B3138">
            <v>2123.58</v>
          </cell>
        </row>
        <row r="3139">
          <cell r="A3139">
            <v>36699</v>
          </cell>
          <cell r="B3139">
            <v>2134.34</v>
          </cell>
        </row>
        <row r="3140">
          <cell r="A3140">
            <v>36700</v>
          </cell>
          <cell r="B3140">
            <v>2129.13</v>
          </cell>
        </row>
        <row r="3141">
          <cell r="A3141">
            <v>36701</v>
          </cell>
          <cell r="B3141">
            <v>2123.9899999999998</v>
          </cell>
        </row>
        <row r="3142">
          <cell r="A3142">
            <v>36702</v>
          </cell>
          <cell r="B3142">
            <v>2123.9899999999998</v>
          </cell>
        </row>
        <row r="3143">
          <cell r="A3143">
            <v>36703</v>
          </cell>
          <cell r="B3143">
            <v>2123.9899999999998</v>
          </cell>
        </row>
        <row r="3144">
          <cell r="A3144">
            <v>36704</v>
          </cell>
          <cell r="B3144">
            <v>2123.9899999999998</v>
          </cell>
        </row>
        <row r="3145">
          <cell r="A3145">
            <v>36705</v>
          </cell>
          <cell r="B3145">
            <v>2135.65</v>
          </cell>
        </row>
        <row r="3146">
          <cell r="A3146">
            <v>36706</v>
          </cell>
          <cell r="B3146">
            <v>2136.2199999999998</v>
          </cell>
        </row>
        <row r="3147">
          <cell r="A3147">
            <v>36707</v>
          </cell>
          <cell r="B3147">
            <v>2139.11</v>
          </cell>
        </row>
        <row r="3148">
          <cell r="A3148">
            <v>36708</v>
          </cell>
          <cell r="B3148">
            <v>2150.7600000000002</v>
          </cell>
        </row>
        <row r="3149">
          <cell r="A3149">
            <v>36709</v>
          </cell>
          <cell r="B3149">
            <v>2150.7600000000002</v>
          </cell>
        </row>
        <row r="3150">
          <cell r="A3150">
            <v>36710</v>
          </cell>
          <cell r="B3150">
            <v>2150.7600000000002</v>
          </cell>
        </row>
        <row r="3151">
          <cell r="A3151">
            <v>36711</v>
          </cell>
          <cell r="B3151">
            <v>2150.7600000000002</v>
          </cell>
        </row>
        <row r="3152">
          <cell r="A3152">
            <v>36712</v>
          </cell>
          <cell r="B3152">
            <v>2151.0500000000002</v>
          </cell>
        </row>
        <row r="3153">
          <cell r="A3153">
            <v>36713</v>
          </cell>
          <cell r="B3153">
            <v>2163.44</v>
          </cell>
        </row>
        <row r="3154">
          <cell r="A3154">
            <v>36714</v>
          </cell>
          <cell r="B3154">
            <v>2168.65</v>
          </cell>
        </row>
        <row r="3155">
          <cell r="A3155">
            <v>36715</v>
          </cell>
          <cell r="B3155">
            <v>2165.5100000000002</v>
          </cell>
        </row>
        <row r="3156">
          <cell r="A3156">
            <v>36716</v>
          </cell>
          <cell r="B3156">
            <v>2165.5100000000002</v>
          </cell>
        </row>
        <row r="3157">
          <cell r="A3157">
            <v>36717</v>
          </cell>
          <cell r="B3157">
            <v>2165.5100000000002</v>
          </cell>
        </row>
        <row r="3158">
          <cell r="A3158">
            <v>36718</v>
          </cell>
          <cell r="B3158">
            <v>2171.63</v>
          </cell>
        </row>
        <row r="3159">
          <cell r="A3159">
            <v>36719</v>
          </cell>
          <cell r="B3159">
            <v>2182.56</v>
          </cell>
        </row>
        <row r="3160">
          <cell r="A3160">
            <v>36720</v>
          </cell>
          <cell r="B3160">
            <v>2172.16</v>
          </cell>
        </row>
        <row r="3161">
          <cell r="A3161">
            <v>36721</v>
          </cell>
          <cell r="B3161">
            <v>2166.2199999999998</v>
          </cell>
        </row>
        <row r="3162">
          <cell r="A3162">
            <v>36722</v>
          </cell>
          <cell r="B3162">
            <v>2156.3200000000002</v>
          </cell>
        </row>
        <row r="3163">
          <cell r="A3163">
            <v>36723</v>
          </cell>
          <cell r="B3163">
            <v>2156.3200000000002</v>
          </cell>
        </row>
        <row r="3164">
          <cell r="A3164">
            <v>36724</v>
          </cell>
          <cell r="B3164">
            <v>2156.3200000000002</v>
          </cell>
        </row>
        <row r="3165">
          <cell r="A3165">
            <v>36725</v>
          </cell>
          <cell r="B3165">
            <v>2144.0100000000002</v>
          </cell>
        </row>
        <row r="3166">
          <cell r="A3166">
            <v>36726</v>
          </cell>
          <cell r="B3166">
            <v>2151.56</v>
          </cell>
        </row>
        <row r="3167">
          <cell r="A3167">
            <v>36727</v>
          </cell>
          <cell r="B3167">
            <v>2155.81</v>
          </cell>
        </row>
        <row r="3168">
          <cell r="A3168">
            <v>36728</v>
          </cell>
          <cell r="B3168">
            <v>2155.81</v>
          </cell>
        </row>
        <row r="3169">
          <cell r="A3169">
            <v>36729</v>
          </cell>
          <cell r="B3169">
            <v>2152.3000000000002</v>
          </cell>
        </row>
        <row r="3170">
          <cell r="A3170">
            <v>36730</v>
          </cell>
          <cell r="B3170">
            <v>2152.3000000000002</v>
          </cell>
        </row>
        <row r="3171">
          <cell r="A3171">
            <v>36731</v>
          </cell>
          <cell r="B3171">
            <v>2152.3000000000002</v>
          </cell>
        </row>
        <row r="3172">
          <cell r="A3172">
            <v>36732</v>
          </cell>
          <cell r="B3172">
            <v>2147.65</v>
          </cell>
        </row>
        <row r="3173">
          <cell r="A3173">
            <v>36733</v>
          </cell>
          <cell r="B3173">
            <v>2153.91</v>
          </cell>
        </row>
        <row r="3174">
          <cell r="A3174">
            <v>36734</v>
          </cell>
          <cell r="B3174">
            <v>2165.37</v>
          </cell>
        </row>
        <row r="3175">
          <cell r="A3175">
            <v>36735</v>
          </cell>
          <cell r="B3175">
            <v>2173.7800000000002</v>
          </cell>
        </row>
        <row r="3176">
          <cell r="A3176">
            <v>36736</v>
          </cell>
          <cell r="B3176">
            <v>2172.79</v>
          </cell>
        </row>
        <row r="3177">
          <cell r="A3177">
            <v>36737</v>
          </cell>
          <cell r="B3177">
            <v>2172.79</v>
          </cell>
        </row>
        <row r="3178">
          <cell r="A3178">
            <v>36738</v>
          </cell>
          <cell r="B3178">
            <v>2172.79</v>
          </cell>
        </row>
        <row r="3179">
          <cell r="A3179">
            <v>36739</v>
          </cell>
          <cell r="B3179">
            <v>2174.5500000000002</v>
          </cell>
        </row>
        <row r="3180">
          <cell r="A3180">
            <v>36740</v>
          </cell>
          <cell r="B3180">
            <v>2175.02</v>
          </cell>
        </row>
        <row r="3181">
          <cell r="A3181">
            <v>36741</v>
          </cell>
          <cell r="B3181">
            <v>2173.62</v>
          </cell>
        </row>
        <row r="3182">
          <cell r="A3182">
            <v>36742</v>
          </cell>
          <cell r="B3182">
            <v>2177.67</v>
          </cell>
        </row>
        <row r="3183">
          <cell r="A3183">
            <v>36743</v>
          </cell>
          <cell r="B3183">
            <v>2180.64</v>
          </cell>
        </row>
        <row r="3184">
          <cell r="A3184">
            <v>36744</v>
          </cell>
          <cell r="B3184">
            <v>2180.64</v>
          </cell>
        </row>
        <row r="3185">
          <cell r="A3185">
            <v>36745</v>
          </cell>
          <cell r="B3185">
            <v>2180.64</v>
          </cell>
        </row>
        <row r="3186">
          <cell r="A3186">
            <v>36746</v>
          </cell>
          <cell r="B3186">
            <v>2180.64</v>
          </cell>
        </row>
        <row r="3187">
          <cell r="A3187">
            <v>36747</v>
          </cell>
          <cell r="B3187">
            <v>2176.52</v>
          </cell>
        </row>
        <row r="3188">
          <cell r="A3188">
            <v>36748</v>
          </cell>
          <cell r="B3188">
            <v>2176.17</v>
          </cell>
        </row>
        <row r="3189">
          <cell r="A3189">
            <v>36749</v>
          </cell>
          <cell r="B3189">
            <v>2179.6</v>
          </cell>
        </row>
        <row r="3190">
          <cell r="A3190">
            <v>36750</v>
          </cell>
          <cell r="B3190">
            <v>2180.89</v>
          </cell>
        </row>
        <row r="3191">
          <cell r="A3191">
            <v>36751</v>
          </cell>
          <cell r="B3191">
            <v>2180.89</v>
          </cell>
        </row>
        <row r="3192">
          <cell r="A3192">
            <v>36752</v>
          </cell>
          <cell r="B3192">
            <v>2180.89</v>
          </cell>
        </row>
        <row r="3193">
          <cell r="A3193">
            <v>36753</v>
          </cell>
          <cell r="B3193">
            <v>2180.9899999999998</v>
          </cell>
        </row>
        <row r="3194">
          <cell r="A3194">
            <v>36754</v>
          </cell>
          <cell r="B3194">
            <v>2185.4499999999998</v>
          </cell>
        </row>
        <row r="3195">
          <cell r="A3195">
            <v>36755</v>
          </cell>
          <cell r="B3195">
            <v>2185.46</v>
          </cell>
        </row>
        <row r="3196">
          <cell r="A3196">
            <v>36756</v>
          </cell>
          <cell r="B3196">
            <v>2185.75</v>
          </cell>
        </row>
        <row r="3197">
          <cell r="A3197">
            <v>36757</v>
          </cell>
          <cell r="B3197">
            <v>2183.0100000000002</v>
          </cell>
        </row>
        <row r="3198">
          <cell r="A3198">
            <v>36758</v>
          </cell>
          <cell r="B3198">
            <v>2183.0100000000002</v>
          </cell>
        </row>
        <row r="3199">
          <cell r="A3199">
            <v>36759</v>
          </cell>
          <cell r="B3199">
            <v>2183.0100000000002</v>
          </cell>
        </row>
        <row r="3200">
          <cell r="A3200">
            <v>36760</v>
          </cell>
          <cell r="B3200">
            <v>2183.0100000000002</v>
          </cell>
        </row>
        <row r="3201">
          <cell r="A3201">
            <v>36761</v>
          </cell>
          <cell r="B3201">
            <v>2187.83</v>
          </cell>
        </row>
        <row r="3202">
          <cell r="A3202">
            <v>36762</v>
          </cell>
          <cell r="B3202">
            <v>2196.7199999999998</v>
          </cell>
        </row>
        <row r="3203">
          <cell r="A3203">
            <v>36763</v>
          </cell>
          <cell r="B3203">
            <v>2205.6</v>
          </cell>
        </row>
        <row r="3204">
          <cell r="A3204">
            <v>36764</v>
          </cell>
          <cell r="B3204">
            <v>2208.8200000000002</v>
          </cell>
        </row>
        <row r="3205">
          <cell r="A3205">
            <v>36765</v>
          </cell>
          <cell r="B3205">
            <v>2208.8200000000002</v>
          </cell>
        </row>
        <row r="3206">
          <cell r="A3206">
            <v>36766</v>
          </cell>
          <cell r="B3206">
            <v>2208.8200000000002</v>
          </cell>
        </row>
        <row r="3207">
          <cell r="A3207">
            <v>36767</v>
          </cell>
          <cell r="B3207">
            <v>2208.17</v>
          </cell>
        </row>
        <row r="3208">
          <cell r="A3208">
            <v>36768</v>
          </cell>
          <cell r="B3208">
            <v>2204.2199999999998</v>
          </cell>
        </row>
        <row r="3209">
          <cell r="A3209">
            <v>36769</v>
          </cell>
          <cell r="B3209">
            <v>2208.21</v>
          </cell>
        </row>
        <row r="3210">
          <cell r="A3210">
            <v>36770</v>
          </cell>
          <cell r="B3210">
            <v>2212.9699999999998</v>
          </cell>
        </row>
        <row r="3211">
          <cell r="A3211">
            <v>36771</v>
          </cell>
          <cell r="B3211">
            <v>2214</v>
          </cell>
        </row>
        <row r="3212">
          <cell r="A3212">
            <v>36772</v>
          </cell>
          <cell r="B3212">
            <v>2214</v>
          </cell>
        </row>
        <row r="3213">
          <cell r="A3213">
            <v>36773</v>
          </cell>
          <cell r="B3213">
            <v>2214</v>
          </cell>
        </row>
        <row r="3214">
          <cell r="A3214">
            <v>36774</v>
          </cell>
          <cell r="B3214">
            <v>2210.3200000000002</v>
          </cell>
        </row>
        <row r="3215">
          <cell r="A3215">
            <v>36775</v>
          </cell>
          <cell r="B3215">
            <v>2211.13</v>
          </cell>
        </row>
        <row r="3216">
          <cell r="A3216">
            <v>36776</v>
          </cell>
          <cell r="B3216">
            <v>2211.11</v>
          </cell>
        </row>
        <row r="3217">
          <cell r="A3217">
            <v>36777</v>
          </cell>
          <cell r="B3217">
            <v>2209.1799999999998</v>
          </cell>
        </row>
        <row r="3218">
          <cell r="A3218">
            <v>36778</v>
          </cell>
          <cell r="B3218">
            <v>2204.85</v>
          </cell>
        </row>
        <row r="3219">
          <cell r="A3219">
            <v>36779</v>
          </cell>
          <cell r="B3219">
            <v>2204.85</v>
          </cell>
        </row>
        <row r="3220">
          <cell r="A3220">
            <v>36780</v>
          </cell>
          <cell r="B3220">
            <v>2204.85</v>
          </cell>
        </row>
        <row r="3221">
          <cell r="A3221">
            <v>36781</v>
          </cell>
          <cell r="B3221">
            <v>2206.39</v>
          </cell>
        </row>
        <row r="3222">
          <cell r="A3222">
            <v>36782</v>
          </cell>
          <cell r="B3222">
            <v>2206.9299999999998</v>
          </cell>
        </row>
        <row r="3223">
          <cell r="A3223">
            <v>36783</v>
          </cell>
          <cell r="B3223">
            <v>2208.64</v>
          </cell>
        </row>
        <row r="3224">
          <cell r="A3224">
            <v>36784</v>
          </cell>
          <cell r="B3224">
            <v>2212.73</v>
          </cell>
        </row>
        <row r="3225">
          <cell r="A3225">
            <v>36785</v>
          </cell>
          <cell r="B3225">
            <v>2210.34</v>
          </cell>
        </row>
        <row r="3226">
          <cell r="A3226">
            <v>36786</v>
          </cell>
          <cell r="B3226">
            <v>2210.34</v>
          </cell>
        </row>
        <row r="3227">
          <cell r="A3227">
            <v>36787</v>
          </cell>
          <cell r="B3227">
            <v>2210.34</v>
          </cell>
        </row>
        <row r="3228">
          <cell r="A3228">
            <v>36788</v>
          </cell>
          <cell r="B3228">
            <v>2211.36</v>
          </cell>
        </row>
        <row r="3229">
          <cell r="A3229">
            <v>36789</v>
          </cell>
          <cell r="B3229">
            <v>2210.81</v>
          </cell>
        </row>
        <row r="3230">
          <cell r="A3230">
            <v>36790</v>
          </cell>
          <cell r="B3230">
            <v>2212.9299999999998</v>
          </cell>
        </row>
        <row r="3231">
          <cell r="A3231">
            <v>36791</v>
          </cell>
          <cell r="B3231">
            <v>2223.46</v>
          </cell>
        </row>
        <row r="3232">
          <cell r="A3232">
            <v>36792</v>
          </cell>
          <cell r="B3232">
            <v>2232.2399999999998</v>
          </cell>
        </row>
        <row r="3233">
          <cell r="A3233">
            <v>36793</v>
          </cell>
          <cell r="B3233">
            <v>2232.2399999999998</v>
          </cell>
        </row>
        <row r="3234">
          <cell r="A3234">
            <v>36794</v>
          </cell>
          <cell r="B3234">
            <v>2232.2399999999998</v>
          </cell>
        </row>
        <row r="3235">
          <cell r="A3235">
            <v>36795</v>
          </cell>
          <cell r="B3235">
            <v>2228.0500000000002</v>
          </cell>
        </row>
        <row r="3236">
          <cell r="A3236">
            <v>36796</v>
          </cell>
          <cell r="B3236">
            <v>2222.67</v>
          </cell>
        </row>
        <row r="3237">
          <cell r="A3237">
            <v>36797</v>
          </cell>
          <cell r="B3237">
            <v>2216.9299999999998</v>
          </cell>
        </row>
        <row r="3238">
          <cell r="A3238">
            <v>36798</v>
          </cell>
          <cell r="B3238">
            <v>2211.94</v>
          </cell>
        </row>
        <row r="3239">
          <cell r="A3239">
            <v>36799</v>
          </cell>
          <cell r="B3239">
            <v>2212.2600000000002</v>
          </cell>
        </row>
        <row r="3240">
          <cell r="A3240">
            <v>36800</v>
          </cell>
          <cell r="B3240">
            <v>2212.2600000000002</v>
          </cell>
        </row>
        <row r="3241">
          <cell r="A3241">
            <v>36801</v>
          </cell>
          <cell r="B3241">
            <v>2212.2600000000002</v>
          </cell>
        </row>
        <row r="3242">
          <cell r="A3242">
            <v>36802</v>
          </cell>
          <cell r="B3242">
            <v>2210.4</v>
          </cell>
        </row>
        <row r="3243">
          <cell r="A3243">
            <v>36803</v>
          </cell>
          <cell r="B3243">
            <v>2201.5100000000002</v>
          </cell>
        </row>
        <row r="3244">
          <cell r="A3244">
            <v>36804</v>
          </cell>
          <cell r="B3244">
            <v>2194.98</v>
          </cell>
        </row>
        <row r="3245">
          <cell r="A3245">
            <v>36805</v>
          </cell>
          <cell r="B3245">
            <v>2185.06</v>
          </cell>
        </row>
        <row r="3246">
          <cell r="A3246">
            <v>36806</v>
          </cell>
          <cell r="B3246">
            <v>2187.38</v>
          </cell>
        </row>
        <row r="3247">
          <cell r="A3247">
            <v>36807</v>
          </cell>
          <cell r="B3247">
            <v>2187.38</v>
          </cell>
        </row>
        <row r="3248">
          <cell r="A3248">
            <v>36808</v>
          </cell>
          <cell r="B3248">
            <v>2187.38</v>
          </cell>
        </row>
        <row r="3249">
          <cell r="A3249">
            <v>36809</v>
          </cell>
          <cell r="B3249">
            <v>2184.2600000000002</v>
          </cell>
        </row>
        <row r="3250">
          <cell r="A3250">
            <v>36810</v>
          </cell>
          <cell r="B3250">
            <v>2182.17</v>
          </cell>
        </row>
        <row r="3251">
          <cell r="A3251">
            <v>36811</v>
          </cell>
          <cell r="B3251">
            <v>2175.9699999999998</v>
          </cell>
        </row>
        <row r="3252">
          <cell r="A3252">
            <v>36812</v>
          </cell>
          <cell r="B3252">
            <v>2175.96</v>
          </cell>
        </row>
        <row r="3253">
          <cell r="A3253">
            <v>36813</v>
          </cell>
          <cell r="B3253">
            <v>2180.69</v>
          </cell>
        </row>
        <row r="3254">
          <cell r="A3254">
            <v>36814</v>
          </cell>
          <cell r="B3254">
            <v>2180.69</v>
          </cell>
        </row>
        <row r="3255">
          <cell r="A3255">
            <v>36815</v>
          </cell>
          <cell r="B3255">
            <v>2180.69</v>
          </cell>
        </row>
        <row r="3256">
          <cell r="A3256">
            <v>36816</v>
          </cell>
          <cell r="B3256">
            <v>2180.69</v>
          </cell>
        </row>
        <row r="3257">
          <cell r="A3257">
            <v>36817</v>
          </cell>
          <cell r="B3257">
            <v>2178.13</v>
          </cell>
        </row>
        <row r="3258">
          <cell r="A3258">
            <v>36818</v>
          </cell>
          <cell r="B3258">
            <v>2162.86</v>
          </cell>
        </row>
        <row r="3259">
          <cell r="A3259">
            <v>36819</v>
          </cell>
          <cell r="B3259">
            <v>2152.31</v>
          </cell>
        </row>
        <row r="3260">
          <cell r="A3260">
            <v>36820</v>
          </cell>
          <cell r="B3260">
            <v>2159.79</v>
          </cell>
        </row>
        <row r="3261">
          <cell r="A3261">
            <v>36821</v>
          </cell>
          <cell r="B3261">
            <v>2159.79</v>
          </cell>
        </row>
        <row r="3262">
          <cell r="A3262">
            <v>36822</v>
          </cell>
          <cell r="B3262">
            <v>2159.79</v>
          </cell>
        </row>
        <row r="3263">
          <cell r="A3263">
            <v>36823</v>
          </cell>
          <cell r="B3263">
            <v>2157.84</v>
          </cell>
        </row>
        <row r="3264">
          <cell r="A3264">
            <v>36824</v>
          </cell>
          <cell r="B3264">
            <v>2153.1799999999998</v>
          </cell>
        </row>
        <row r="3265">
          <cell r="A3265">
            <v>36825</v>
          </cell>
          <cell r="B3265">
            <v>2170.3200000000002</v>
          </cell>
        </row>
        <row r="3266">
          <cell r="A3266">
            <v>36826</v>
          </cell>
          <cell r="B3266">
            <v>2167.2600000000002</v>
          </cell>
        </row>
        <row r="3267">
          <cell r="A3267">
            <v>36827</v>
          </cell>
          <cell r="B3267">
            <v>2158.14</v>
          </cell>
        </row>
        <row r="3268">
          <cell r="A3268">
            <v>36828</v>
          </cell>
          <cell r="B3268">
            <v>2158.14</v>
          </cell>
        </row>
        <row r="3269">
          <cell r="A3269">
            <v>36829</v>
          </cell>
          <cell r="B3269">
            <v>2158.14</v>
          </cell>
        </row>
        <row r="3270">
          <cell r="A3270">
            <v>36830</v>
          </cell>
          <cell r="B3270">
            <v>2158.36</v>
          </cell>
        </row>
        <row r="3271">
          <cell r="A3271">
            <v>36831</v>
          </cell>
          <cell r="B3271">
            <v>2147.89</v>
          </cell>
        </row>
        <row r="3272">
          <cell r="A3272">
            <v>36832</v>
          </cell>
          <cell r="B3272">
            <v>2138.9499999999998</v>
          </cell>
        </row>
        <row r="3273">
          <cell r="A3273">
            <v>36833</v>
          </cell>
          <cell r="B3273">
            <v>2136.73</v>
          </cell>
        </row>
        <row r="3274">
          <cell r="A3274">
            <v>36834</v>
          </cell>
          <cell r="B3274">
            <v>2139.21</v>
          </cell>
        </row>
        <row r="3275">
          <cell r="A3275">
            <v>36835</v>
          </cell>
          <cell r="B3275">
            <v>2139.21</v>
          </cell>
        </row>
        <row r="3276">
          <cell r="A3276">
            <v>36836</v>
          </cell>
          <cell r="B3276">
            <v>2139.21</v>
          </cell>
        </row>
        <row r="3277">
          <cell r="A3277">
            <v>36837</v>
          </cell>
          <cell r="B3277">
            <v>2139.21</v>
          </cell>
        </row>
        <row r="3278">
          <cell r="A3278">
            <v>36838</v>
          </cell>
          <cell r="B3278">
            <v>2134.08</v>
          </cell>
        </row>
        <row r="3279">
          <cell r="A3279">
            <v>36839</v>
          </cell>
          <cell r="B3279">
            <v>2124.84</v>
          </cell>
        </row>
        <row r="3280">
          <cell r="A3280">
            <v>36840</v>
          </cell>
          <cell r="B3280">
            <v>2127.5100000000002</v>
          </cell>
        </row>
        <row r="3281">
          <cell r="A3281">
            <v>36841</v>
          </cell>
          <cell r="B3281">
            <v>2126.41</v>
          </cell>
        </row>
        <row r="3282">
          <cell r="A3282">
            <v>36842</v>
          </cell>
          <cell r="B3282">
            <v>2126.41</v>
          </cell>
        </row>
        <row r="3283">
          <cell r="A3283">
            <v>36843</v>
          </cell>
          <cell r="B3283">
            <v>2126.41</v>
          </cell>
        </row>
        <row r="3284">
          <cell r="A3284">
            <v>36844</v>
          </cell>
          <cell r="B3284">
            <v>2126.41</v>
          </cell>
        </row>
        <row r="3285">
          <cell r="A3285">
            <v>36845</v>
          </cell>
          <cell r="B3285">
            <v>2125.17</v>
          </cell>
        </row>
        <row r="3286">
          <cell r="A3286">
            <v>36846</v>
          </cell>
          <cell r="B3286">
            <v>2125.31</v>
          </cell>
        </row>
        <row r="3287">
          <cell r="A3287">
            <v>36847</v>
          </cell>
          <cell r="B3287">
            <v>2121.64</v>
          </cell>
        </row>
        <row r="3288">
          <cell r="A3288">
            <v>36848</v>
          </cell>
          <cell r="B3288">
            <v>2122.63</v>
          </cell>
        </row>
        <row r="3289">
          <cell r="A3289">
            <v>36849</v>
          </cell>
          <cell r="B3289">
            <v>2122.63</v>
          </cell>
        </row>
        <row r="3290">
          <cell r="A3290">
            <v>36850</v>
          </cell>
          <cell r="B3290">
            <v>2122.63</v>
          </cell>
        </row>
        <row r="3291">
          <cell r="A3291">
            <v>36851</v>
          </cell>
          <cell r="B3291">
            <v>2122.61</v>
          </cell>
        </row>
        <row r="3292">
          <cell r="A3292">
            <v>36852</v>
          </cell>
          <cell r="B3292">
            <v>2124.16</v>
          </cell>
        </row>
        <row r="3293">
          <cell r="A3293">
            <v>36853</v>
          </cell>
          <cell r="B3293">
            <v>2131.7600000000002</v>
          </cell>
        </row>
        <row r="3294">
          <cell r="A3294">
            <v>36854</v>
          </cell>
          <cell r="B3294">
            <v>2141.14</v>
          </cell>
        </row>
        <row r="3295">
          <cell r="A3295">
            <v>36855</v>
          </cell>
          <cell r="B3295">
            <v>2141.91</v>
          </cell>
        </row>
        <row r="3296">
          <cell r="A3296">
            <v>36856</v>
          </cell>
          <cell r="B3296">
            <v>2141.91</v>
          </cell>
        </row>
        <row r="3297">
          <cell r="A3297">
            <v>36857</v>
          </cell>
          <cell r="B3297">
            <v>2141.91</v>
          </cell>
        </row>
        <row r="3298">
          <cell r="A3298">
            <v>36858</v>
          </cell>
          <cell r="B3298">
            <v>2158.0500000000002</v>
          </cell>
        </row>
        <row r="3299">
          <cell r="A3299">
            <v>36859</v>
          </cell>
          <cell r="B3299">
            <v>2169.8200000000002</v>
          </cell>
        </row>
        <row r="3300">
          <cell r="A3300">
            <v>36860</v>
          </cell>
          <cell r="B3300">
            <v>2172.84</v>
          </cell>
        </row>
        <row r="3301">
          <cell r="A3301">
            <v>36861</v>
          </cell>
          <cell r="B3301">
            <v>2168.6</v>
          </cell>
        </row>
        <row r="3302">
          <cell r="A3302">
            <v>36862</v>
          </cell>
          <cell r="B3302">
            <v>2174.85</v>
          </cell>
        </row>
        <row r="3303">
          <cell r="A3303">
            <v>36863</v>
          </cell>
          <cell r="B3303">
            <v>2174.85</v>
          </cell>
        </row>
        <row r="3304">
          <cell r="A3304">
            <v>36864</v>
          </cell>
          <cell r="B3304">
            <v>2174.85</v>
          </cell>
        </row>
        <row r="3305">
          <cell r="A3305">
            <v>36865</v>
          </cell>
          <cell r="B3305">
            <v>2180.3000000000002</v>
          </cell>
        </row>
        <row r="3306">
          <cell r="A3306">
            <v>36866</v>
          </cell>
          <cell r="B3306">
            <v>2184.1799999999998</v>
          </cell>
        </row>
        <row r="3307">
          <cell r="A3307">
            <v>36867</v>
          </cell>
          <cell r="B3307">
            <v>2174.29</v>
          </cell>
        </row>
        <row r="3308">
          <cell r="A3308">
            <v>36868</v>
          </cell>
          <cell r="B3308">
            <v>2176.33</v>
          </cell>
        </row>
        <row r="3309">
          <cell r="A3309">
            <v>36869</v>
          </cell>
          <cell r="B3309">
            <v>2176.33</v>
          </cell>
        </row>
        <row r="3310">
          <cell r="A3310">
            <v>36870</v>
          </cell>
          <cell r="B3310">
            <v>2176.33</v>
          </cell>
        </row>
        <row r="3311">
          <cell r="A3311">
            <v>36871</v>
          </cell>
          <cell r="B3311">
            <v>2176.33</v>
          </cell>
        </row>
        <row r="3312">
          <cell r="A3312">
            <v>36872</v>
          </cell>
          <cell r="B3312">
            <v>2175.5700000000002</v>
          </cell>
        </row>
        <row r="3313">
          <cell r="A3313">
            <v>36873</v>
          </cell>
          <cell r="B3313">
            <v>2183.08</v>
          </cell>
        </row>
        <row r="3314">
          <cell r="A3314">
            <v>36874</v>
          </cell>
          <cell r="B3314">
            <v>2186.87</v>
          </cell>
        </row>
        <row r="3315">
          <cell r="A3315">
            <v>36875</v>
          </cell>
          <cell r="B3315">
            <v>2184.7600000000002</v>
          </cell>
        </row>
        <row r="3316">
          <cell r="A3316">
            <v>36876</v>
          </cell>
          <cell r="B3316">
            <v>2175.91</v>
          </cell>
        </row>
        <row r="3317">
          <cell r="A3317">
            <v>36877</v>
          </cell>
          <cell r="B3317">
            <v>2175.91</v>
          </cell>
        </row>
        <row r="3318">
          <cell r="A3318">
            <v>36878</v>
          </cell>
          <cell r="B3318">
            <v>2175.91</v>
          </cell>
        </row>
        <row r="3319">
          <cell r="A3319">
            <v>36879</v>
          </cell>
          <cell r="B3319">
            <v>2179.13</v>
          </cell>
        </row>
        <row r="3320">
          <cell r="A3320">
            <v>36880</v>
          </cell>
          <cell r="B3320">
            <v>2187.17</v>
          </cell>
        </row>
        <row r="3321">
          <cell r="A3321">
            <v>36881</v>
          </cell>
          <cell r="B3321">
            <v>2185.0500000000002</v>
          </cell>
        </row>
        <row r="3322">
          <cell r="A3322">
            <v>36882</v>
          </cell>
          <cell r="B3322">
            <v>2187.02</v>
          </cell>
        </row>
        <row r="3323">
          <cell r="A3323">
            <v>36883</v>
          </cell>
          <cell r="B3323">
            <v>2193.5700000000002</v>
          </cell>
        </row>
        <row r="3324">
          <cell r="A3324">
            <v>36884</v>
          </cell>
          <cell r="B3324">
            <v>2193.5700000000002</v>
          </cell>
        </row>
        <row r="3325">
          <cell r="A3325">
            <v>36885</v>
          </cell>
          <cell r="B3325">
            <v>2193.5700000000002</v>
          </cell>
        </row>
        <row r="3326">
          <cell r="A3326">
            <v>36886</v>
          </cell>
          <cell r="B3326">
            <v>2193.5700000000002</v>
          </cell>
        </row>
        <row r="3327">
          <cell r="A3327">
            <v>36887</v>
          </cell>
          <cell r="B3327">
            <v>2196.7600000000002</v>
          </cell>
        </row>
        <row r="3328">
          <cell r="A3328">
            <v>36888</v>
          </cell>
          <cell r="B3328">
            <v>2215.35</v>
          </cell>
        </row>
        <row r="3329">
          <cell r="A3329">
            <v>36889</v>
          </cell>
          <cell r="B3329">
            <v>2229.1799999999998</v>
          </cell>
        </row>
        <row r="3330">
          <cell r="A3330">
            <v>36890</v>
          </cell>
          <cell r="B3330">
            <v>2229.1799999999998</v>
          </cell>
        </row>
        <row r="3331">
          <cell r="A3331">
            <v>36891</v>
          </cell>
          <cell r="B3331">
            <v>2229.1799999999998</v>
          </cell>
        </row>
        <row r="3332">
          <cell r="A3332">
            <v>36892</v>
          </cell>
          <cell r="B3332">
            <v>2229.1799999999998</v>
          </cell>
        </row>
        <row r="3333">
          <cell r="A3333">
            <v>36893</v>
          </cell>
          <cell r="B3333">
            <v>2229.1799999999998</v>
          </cell>
        </row>
        <row r="3334">
          <cell r="A3334">
            <v>36894</v>
          </cell>
          <cell r="B3334">
            <v>2219.6</v>
          </cell>
        </row>
        <row r="3335">
          <cell r="A3335">
            <v>36895</v>
          </cell>
          <cell r="B3335">
            <v>2224.38</v>
          </cell>
        </row>
        <row r="3336">
          <cell r="A3336">
            <v>36896</v>
          </cell>
          <cell r="B3336">
            <v>2239.89</v>
          </cell>
        </row>
        <row r="3337">
          <cell r="A3337">
            <v>36897</v>
          </cell>
          <cell r="B3337">
            <v>2243.16</v>
          </cell>
        </row>
        <row r="3338">
          <cell r="A3338">
            <v>36898</v>
          </cell>
          <cell r="B3338">
            <v>2243.16</v>
          </cell>
        </row>
        <row r="3339">
          <cell r="A3339">
            <v>36899</v>
          </cell>
          <cell r="B3339">
            <v>2243.16</v>
          </cell>
        </row>
        <row r="3340">
          <cell r="A3340">
            <v>36900</v>
          </cell>
          <cell r="B3340">
            <v>2243.16</v>
          </cell>
        </row>
        <row r="3341">
          <cell r="A3341">
            <v>36901</v>
          </cell>
          <cell r="B3341">
            <v>2235.4299999999998</v>
          </cell>
        </row>
        <row r="3342">
          <cell r="A3342">
            <v>36902</v>
          </cell>
          <cell r="B3342">
            <v>2230.14</v>
          </cell>
        </row>
        <row r="3343">
          <cell r="A3343">
            <v>36903</v>
          </cell>
          <cell r="B3343">
            <v>2246.58</v>
          </cell>
        </row>
        <row r="3344">
          <cell r="A3344">
            <v>36904</v>
          </cell>
          <cell r="B3344">
            <v>2251.75</v>
          </cell>
        </row>
        <row r="3345">
          <cell r="A3345">
            <v>36905</v>
          </cell>
          <cell r="B3345">
            <v>2251.75</v>
          </cell>
        </row>
        <row r="3346">
          <cell r="A3346">
            <v>36906</v>
          </cell>
          <cell r="B3346">
            <v>2251.75</v>
          </cell>
        </row>
        <row r="3347">
          <cell r="A3347">
            <v>36907</v>
          </cell>
          <cell r="B3347">
            <v>2248.61</v>
          </cell>
        </row>
        <row r="3348">
          <cell r="A3348">
            <v>36908</v>
          </cell>
          <cell r="B3348">
            <v>2245.89</v>
          </cell>
        </row>
        <row r="3349">
          <cell r="A3349">
            <v>36909</v>
          </cell>
          <cell r="B3349">
            <v>2236.46</v>
          </cell>
        </row>
        <row r="3350">
          <cell r="A3350">
            <v>36910</v>
          </cell>
          <cell r="B3350">
            <v>2246.7399999999998</v>
          </cell>
        </row>
        <row r="3351">
          <cell r="A3351">
            <v>36911</v>
          </cell>
          <cell r="B3351">
            <v>2244.59</v>
          </cell>
        </row>
        <row r="3352">
          <cell r="A3352">
            <v>36912</v>
          </cell>
          <cell r="B3352">
            <v>2244.59</v>
          </cell>
        </row>
        <row r="3353">
          <cell r="A3353">
            <v>36913</v>
          </cell>
          <cell r="B3353">
            <v>2244.59</v>
          </cell>
        </row>
        <row r="3354">
          <cell r="A3354">
            <v>36914</v>
          </cell>
          <cell r="B3354">
            <v>2240.02</v>
          </cell>
        </row>
        <row r="3355">
          <cell r="A3355">
            <v>36915</v>
          </cell>
          <cell r="B3355">
            <v>2255.8200000000002</v>
          </cell>
        </row>
        <row r="3356">
          <cell r="A3356">
            <v>36916</v>
          </cell>
          <cell r="B3356">
            <v>2254.35</v>
          </cell>
        </row>
        <row r="3357">
          <cell r="A3357">
            <v>36917</v>
          </cell>
          <cell r="B3357">
            <v>2250.0300000000002</v>
          </cell>
        </row>
        <row r="3358">
          <cell r="A3358">
            <v>36918</v>
          </cell>
          <cell r="B3358">
            <v>2245.46</v>
          </cell>
        </row>
        <row r="3359">
          <cell r="A3359">
            <v>36919</v>
          </cell>
          <cell r="B3359">
            <v>2245.46</v>
          </cell>
        </row>
        <row r="3360">
          <cell r="A3360">
            <v>36920</v>
          </cell>
          <cell r="B3360">
            <v>2245.46</v>
          </cell>
        </row>
        <row r="3361">
          <cell r="A3361">
            <v>36921</v>
          </cell>
          <cell r="B3361">
            <v>2240.56</v>
          </cell>
        </row>
        <row r="3362">
          <cell r="A3362">
            <v>36922</v>
          </cell>
          <cell r="B3362">
            <v>2240.8000000000002</v>
          </cell>
        </row>
        <row r="3363">
          <cell r="A3363">
            <v>36923</v>
          </cell>
          <cell r="B3363">
            <v>2242.08</v>
          </cell>
        </row>
        <row r="3364">
          <cell r="A3364">
            <v>36924</v>
          </cell>
          <cell r="B3364">
            <v>2240.04</v>
          </cell>
        </row>
        <row r="3365">
          <cell r="A3365">
            <v>36925</v>
          </cell>
          <cell r="B3365">
            <v>2242.1999999999998</v>
          </cell>
        </row>
        <row r="3366">
          <cell r="A3366">
            <v>36926</v>
          </cell>
          <cell r="B3366">
            <v>2242.1999999999998</v>
          </cell>
        </row>
        <row r="3367">
          <cell r="A3367">
            <v>36927</v>
          </cell>
          <cell r="B3367">
            <v>2242.1999999999998</v>
          </cell>
        </row>
        <row r="3368">
          <cell r="A3368">
            <v>36928</v>
          </cell>
          <cell r="B3368">
            <v>2238.35</v>
          </cell>
        </row>
        <row r="3369">
          <cell r="A3369">
            <v>36929</v>
          </cell>
          <cell r="B3369">
            <v>2235.0300000000002</v>
          </cell>
        </row>
        <row r="3370">
          <cell r="A3370">
            <v>36930</v>
          </cell>
          <cell r="B3370">
            <v>2238.09</v>
          </cell>
        </row>
        <row r="3371">
          <cell r="A3371">
            <v>36931</v>
          </cell>
          <cell r="B3371">
            <v>2242.6799999999998</v>
          </cell>
        </row>
        <row r="3372">
          <cell r="A3372">
            <v>36932</v>
          </cell>
          <cell r="B3372">
            <v>2237.58</v>
          </cell>
        </row>
        <row r="3373">
          <cell r="A3373">
            <v>36933</v>
          </cell>
          <cell r="B3373">
            <v>2237.58</v>
          </cell>
        </row>
        <row r="3374">
          <cell r="A3374">
            <v>36934</v>
          </cell>
          <cell r="B3374">
            <v>2237.58</v>
          </cell>
        </row>
        <row r="3375">
          <cell r="A3375">
            <v>36935</v>
          </cell>
          <cell r="B3375">
            <v>2229.59</v>
          </cell>
        </row>
        <row r="3376">
          <cell r="A3376">
            <v>36936</v>
          </cell>
          <cell r="B3376">
            <v>2237.37</v>
          </cell>
        </row>
        <row r="3377">
          <cell r="A3377">
            <v>36937</v>
          </cell>
          <cell r="B3377">
            <v>2239.0300000000002</v>
          </cell>
        </row>
        <row r="3378">
          <cell r="A3378">
            <v>36938</v>
          </cell>
          <cell r="B3378">
            <v>2238.61</v>
          </cell>
        </row>
        <row r="3379">
          <cell r="A3379">
            <v>36939</v>
          </cell>
          <cell r="B3379">
            <v>2238.5100000000002</v>
          </cell>
        </row>
        <row r="3380">
          <cell r="A3380">
            <v>36940</v>
          </cell>
          <cell r="B3380">
            <v>2238.5100000000002</v>
          </cell>
        </row>
        <row r="3381">
          <cell r="A3381">
            <v>36941</v>
          </cell>
          <cell r="B3381">
            <v>2238.5100000000002</v>
          </cell>
        </row>
        <row r="3382">
          <cell r="A3382">
            <v>36942</v>
          </cell>
          <cell r="B3382">
            <v>2245.16</v>
          </cell>
        </row>
        <row r="3383">
          <cell r="A3383">
            <v>36943</v>
          </cell>
          <cell r="B3383">
            <v>2247.09</v>
          </cell>
        </row>
        <row r="3384">
          <cell r="A3384">
            <v>36944</v>
          </cell>
          <cell r="B3384">
            <v>2252.65</v>
          </cell>
        </row>
        <row r="3385">
          <cell r="A3385">
            <v>36945</v>
          </cell>
          <cell r="B3385">
            <v>2252.86</v>
          </cell>
        </row>
        <row r="3386">
          <cell r="A3386">
            <v>36946</v>
          </cell>
          <cell r="B3386">
            <v>2257.6999999999998</v>
          </cell>
        </row>
        <row r="3387">
          <cell r="A3387">
            <v>36947</v>
          </cell>
          <cell r="B3387">
            <v>2257.6999999999998</v>
          </cell>
        </row>
        <row r="3388">
          <cell r="A3388">
            <v>36948</v>
          </cell>
          <cell r="B3388">
            <v>2257.6999999999998</v>
          </cell>
        </row>
        <row r="3389">
          <cell r="A3389">
            <v>36949</v>
          </cell>
          <cell r="B3389">
            <v>2256.42</v>
          </cell>
        </row>
        <row r="3390">
          <cell r="A3390">
            <v>36950</v>
          </cell>
          <cell r="B3390">
            <v>2257.4499999999998</v>
          </cell>
        </row>
        <row r="3391">
          <cell r="A3391">
            <v>36951</v>
          </cell>
          <cell r="B3391">
            <v>2259.64</v>
          </cell>
        </row>
        <row r="3392">
          <cell r="A3392">
            <v>36952</v>
          </cell>
          <cell r="B3392">
            <v>2265.44</v>
          </cell>
        </row>
        <row r="3393">
          <cell r="A3393">
            <v>36953</v>
          </cell>
          <cell r="B3393">
            <v>2264.09</v>
          </cell>
        </row>
        <row r="3394">
          <cell r="A3394">
            <v>36954</v>
          </cell>
          <cell r="B3394">
            <v>2264.09</v>
          </cell>
        </row>
        <row r="3395">
          <cell r="A3395">
            <v>36955</v>
          </cell>
          <cell r="B3395">
            <v>2264.09</v>
          </cell>
        </row>
        <row r="3396">
          <cell r="A3396">
            <v>36956</v>
          </cell>
          <cell r="B3396">
            <v>2259.0700000000002</v>
          </cell>
        </row>
        <row r="3397">
          <cell r="A3397">
            <v>36957</v>
          </cell>
          <cell r="B3397">
            <v>2260.33</v>
          </cell>
        </row>
        <row r="3398">
          <cell r="A3398">
            <v>36958</v>
          </cell>
          <cell r="B3398">
            <v>2262.06</v>
          </cell>
        </row>
        <row r="3399">
          <cell r="A3399">
            <v>36959</v>
          </cell>
          <cell r="B3399">
            <v>2262.5500000000002</v>
          </cell>
        </row>
        <row r="3400">
          <cell r="A3400">
            <v>36960</v>
          </cell>
          <cell r="B3400">
            <v>2264.0100000000002</v>
          </cell>
        </row>
        <row r="3401">
          <cell r="A3401">
            <v>36961</v>
          </cell>
          <cell r="B3401">
            <v>2264.0100000000002</v>
          </cell>
        </row>
        <row r="3402">
          <cell r="A3402">
            <v>36962</v>
          </cell>
          <cell r="B3402">
            <v>2264.0100000000002</v>
          </cell>
        </row>
        <row r="3403">
          <cell r="A3403">
            <v>36963</v>
          </cell>
          <cell r="B3403">
            <v>2275.98</v>
          </cell>
        </row>
        <row r="3404">
          <cell r="A3404">
            <v>36964</v>
          </cell>
          <cell r="B3404">
            <v>2275.92</v>
          </cell>
        </row>
        <row r="3405">
          <cell r="A3405">
            <v>36965</v>
          </cell>
          <cell r="B3405">
            <v>2282.0100000000002</v>
          </cell>
        </row>
        <row r="3406">
          <cell r="A3406">
            <v>36966</v>
          </cell>
          <cell r="B3406">
            <v>2281.02</v>
          </cell>
        </row>
        <row r="3407">
          <cell r="A3407">
            <v>36967</v>
          </cell>
          <cell r="B3407">
            <v>2282.96</v>
          </cell>
        </row>
        <row r="3408">
          <cell r="A3408">
            <v>36968</v>
          </cell>
          <cell r="B3408">
            <v>2282.96</v>
          </cell>
        </row>
        <row r="3409">
          <cell r="A3409">
            <v>36969</v>
          </cell>
          <cell r="B3409">
            <v>2282.96</v>
          </cell>
        </row>
        <row r="3410">
          <cell r="A3410">
            <v>36970</v>
          </cell>
          <cell r="B3410">
            <v>2282.96</v>
          </cell>
        </row>
        <row r="3411">
          <cell r="A3411">
            <v>36971</v>
          </cell>
          <cell r="B3411">
            <v>2282.17</v>
          </cell>
        </row>
        <row r="3412">
          <cell r="A3412">
            <v>36972</v>
          </cell>
          <cell r="B3412">
            <v>2284.04</v>
          </cell>
        </row>
        <row r="3413">
          <cell r="A3413">
            <v>36973</v>
          </cell>
          <cell r="B3413">
            <v>2290.02</v>
          </cell>
        </row>
        <row r="3414">
          <cell r="A3414">
            <v>36974</v>
          </cell>
          <cell r="B3414">
            <v>2295.7399999999998</v>
          </cell>
        </row>
        <row r="3415">
          <cell r="A3415">
            <v>36975</v>
          </cell>
          <cell r="B3415">
            <v>2295.7399999999998</v>
          </cell>
        </row>
        <row r="3416">
          <cell r="A3416">
            <v>36976</v>
          </cell>
          <cell r="B3416">
            <v>2295.7399999999998</v>
          </cell>
        </row>
        <row r="3417">
          <cell r="A3417">
            <v>36977</v>
          </cell>
          <cell r="B3417">
            <v>2293.9899999999998</v>
          </cell>
        </row>
        <row r="3418">
          <cell r="A3418">
            <v>36978</v>
          </cell>
          <cell r="B3418">
            <v>2299.6799999999998</v>
          </cell>
        </row>
        <row r="3419">
          <cell r="A3419">
            <v>36979</v>
          </cell>
          <cell r="B3419">
            <v>2303.86</v>
          </cell>
        </row>
        <row r="3420">
          <cell r="A3420">
            <v>36980</v>
          </cell>
          <cell r="B3420">
            <v>2309.83</v>
          </cell>
        </row>
        <row r="3421">
          <cell r="A3421">
            <v>36981</v>
          </cell>
          <cell r="B3421">
            <v>2310.5700000000002</v>
          </cell>
        </row>
        <row r="3422">
          <cell r="A3422">
            <v>36982</v>
          </cell>
          <cell r="B3422">
            <v>2310.5700000000002</v>
          </cell>
        </row>
        <row r="3423">
          <cell r="A3423">
            <v>36983</v>
          </cell>
          <cell r="B3423">
            <v>2310.5700000000002</v>
          </cell>
        </row>
        <row r="3424">
          <cell r="A3424">
            <v>36984</v>
          </cell>
          <cell r="B3424">
            <v>2304.19</v>
          </cell>
        </row>
        <row r="3425">
          <cell r="A3425">
            <v>36985</v>
          </cell>
          <cell r="B3425">
            <v>2308.64</v>
          </cell>
        </row>
        <row r="3426">
          <cell r="A3426">
            <v>36986</v>
          </cell>
          <cell r="B3426">
            <v>2315.81</v>
          </cell>
        </row>
        <row r="3427">
          <cell r="A3427">
            <v>36987</v>
          </cell>
          <cell r="B3427">
            <v>2317.46</v>
          </cell>
        </row>
        <row r="3428">
          <cell r="A3428">
            <v>36988</v>
          </cell>
          <cell r="B3428">
            <v>2318.58</v>
          </cell>
        </row>
        <row r="3429">
          <cell r="A3429">
            <v>36989</v>
          </cell>
          <cell r="B3429">
            <v>2318.58</v>
          </cell>
        </row>
        <row r="3430">
          <cell r="A3430">
            <v>36990</v>
          </cell>
          <cell r="B3430">
            <v>2318.58</v>
          </cell>
        </row>
        <row r="3431">
          <cell r="A3431">
            <v>36991</v>
          </cell>
          <cell r="B3431">
            <v>2315.21</v>
          </cell>
        </row>
        <row r="3432">
          <cell r="A3432">
            <v>36992</v>
          </cell>
          <cell r="B3432">
            <v>2309.84</v>
          </cell>
        </row>
        <row r="3433">
          <cell r="A3433">
            <v>36993</v>
          </cell>
          <cell r="B3433">
            <v>2314.0700000000002</v>
          </cell>
        </row>
        <row r="3434">
          <cell r="A3434">
            <v>36994</v>
          </cell>
          <cell r="B3434">
            <v>2314.0700000000002</v>
          </cell>
        </row>
        <row r="3435">
          <cell r="A3435">
            <v>36995</v>
          </cell>
          <cell r="B3435">
            <v>2314.0700000000002</v>
          </cell>
        </row>
        <row r="3436">
          <cell r="A3436">
            <v>36996</v>
          </cell>
          <cell r="B3436">
            <v>2314.0700000000002</v>
          </cell>
        </row>
        <row r="3437">
          <cell r="A3437">
            <v>36997</v>
          </cell>
          <cell r="B3437">
            <v>2314.0700000000002</v>
          </cell>
        </row>
        <row r="3438">
          <cell r="A3438">
            <v>36998</v>
          </cell>
          <cell r="B3438">
            <v>2320.1799999999998</v>
          </cell>
        </row>
        <row r="3439">
          <cell r="A3439">
            <v>36999</v>
          </cell>
          <cell r="B3439">
            <v>2319.5700000000002</v>
          </cell>
        </row>
        <row r="3440">
          <cell r="A3440">
            <v>37000</v>
          </cell>
          <cell r="B3440">
            <v>2316.91</v>
          </cell>
        </row>
        <row r="3441">
          <cell r="A3441">
            <v>37001</v>
          </cell>
          <cell r="B3441">
            <v>2327.08</v>
          </cell>
        </row>
        <row r="3442">
          <cell r="A3442">
            <v>37002</v>
          </cell>
          <cell r="B3442">
            <v>2329.73</v>
          </cell>
        </row>
        <row r="3443">
          <cell r="A3443">
            <v>37003</v>
          </cell>
          <cell r="B3443">
            <v>2329.73</v>
          </cell>
        </row>
        <row r="3444">
          <cell r="A3444">
            <v>37004</v>
          </cell>
          <cell r="B3444">
            <v>2329.73</v>
          </cell>
        </row>
        <row r="3445">
          <cell r="A3445">
            <v>37005</v>
          </cell>
          <cell r="B3445">
            <v>2334.38</v>
          </cell>
        </row>
        <row r="3446">
          <cell r="A3446">
            <v>37006</v>
          </cell>
          <cell r="B3446">
            <v>2339.16</v>
          </cell>
        </row>
        <row r="3447">
          <cell r="A3447">
            <v>37007</v>
          </cell>
          <cell r="B3447">
            <v>2345.21</v>
          </cell>
        </row>
        <row r="3448">
          <cell r="A3448">
            <v>37008</v>
          </cell>
          <cell r="B3448">
            <v>2345.5700000000002</v>
          </cell>
        </row>
        <row r="3449">
          <cell r="A3449">
            <v>37009</v>
          </cell>
          <cell r="B3449">
            <v>2346.73</v>
          </cell>
        </row>
        <row r="3450">
          <cell r="A3450">
            <v>37010</v>
          </cell>
          <cell r="B3450">
            <v>2346.73</v>
          </cell>
        </row>
        <row r="3451">
          <cell r="A3451">
            <v>37011</v>
          </cell>
          <cell r="B3451">
            <v>2346.73</v>
          </cell>
        </row>
        <row r="3452">
          <cell r="A3452">
            <v>37012</v>
          </cell>
          <cell r="B3452">
            <v>2341.09</v>
          </cell>
        </row>
        <row r="3453">
          <cell r="A3453">
            <v>37013</v>
          </cell>
          <cell r="B3453">
            <v>2341.09</v>
          </cell>
        </row>
        <row r="3454">
          <cell r="A3454">
            <v>37014</v>
          </cell>
          <cell r="B3454">
            <v>2345.96</v>
          </cell>
        </row>
        <row r="3455">
          <cell r="A3455">
            <v>37015</v>
          </cell>
          <cell r="B3455">
            <v>2349.9499999999998</v>
          </cell>
        </row>
        <row r="3456">
          <cell r="A3456">
            <v>37016</v>
          </cell>
          <cell r="B3456">
            <v>2354.4699999999998</v>
          </cell>
        </row>
        <row r="3457">
          <cell r="A3457">
            <v>37017</v>
          </cell>
          <cell r="B3457">
            <v>2354.4699999999998</v>
          </cell>
        </row>
        <row r="3458">
          <cell r="A3458">
            <v>37018</v>
          </cell>
          <cell r="B3458">
            <v>2354.4699999999998</v>
          </cell>
        </row>
        <row r="3459">
          <cell r="A3459">
            <v>37019</v>
          </cell>
          <cell r="B3459">
            <v>2359.54</v>
          </cell>
        </row>
        <row r="3460">
          <cell r="A3460">
            <v>37020</v>
          </cell>
          <cell r="B3460">
            <v>2359.2199999999998</v>
          </cell>
        </row>
        <row r="3461">
          <cell r="A3461">
            <v>37021</v>
          </cell>
          <cell r="B3461">
            <v>2359.98</v>
          </cell>
        </row>
        <row r="3462">
          <cell r="A3462">
            <v>37022</v>
          </cell>
          <cell r="B3462">
            <v>2359.79</v>
          </cell>
        </row>
        <row r="3463">
          <cell r="A3463">
            <v>37023</v>
          </cell>
          <cell r="B3463">
            <v>2367.3000000000002</v>
          </cell>
        </row>
        <row r="3464">
          <cell r="A3464">
            <v>37024</v>
          </cell>
          <cell r="B3464">
            <v>2367.3000000000002</v>
          </cell>
        </row>
        <row r="3465">
          <cell r="A3465">
            <v>37025</v>
          </cell>
          <cell r="B3465">
            <v>2367.3000000000002</v>
          </cell>
        </row>
        <row r="3466">
          <cell r="A3466">
            <v>37026</v>
          </cell>
          <cell r="B3466">
            <v>2371.58</v>
          </cell>
        </row>
        <row r="3467">
          <cell r="A3467">
            <v>37027</v>
          </cell>
          <cell r="B3467">
            <v>2376.9299999999998</v>
          </cell>
        </row>
        <row r="3468">
          <cell r="A3468">
            <v>37028</v>
          </cell>
          <cell r="B3468">
            <v>2378.21</v>
          </cell>
        </row>
        <row r="3469">
          <cell r="A3469">
            <v>37029</v>
          </cell>
          <cell r="B3469">
            <v>2378.41</v>
          </cell>
        </row>
        <row r="3470">
          <cell r="A3470">
            <v>37030</v>
          </cell>
          <cell r="B3470">
            <v>2348.88</v>
          </cell>
        </row>
        <row r="3471">
          <cell r="A3471">
            <v>37031</v>
          </cell>
          <cell r="B3471">
            <v>2348.88</v>
          </cell>
        </row>
        <row r="3472">
          <cell r="A3472">
            <v>37032</v>
          </cell>
          <cell r="B3472">
            <v>2348.88</v>
          </cell>
        </row>
        <row r="3473">
          <cell r="A3473">
            <v>37033</v>
          </cell>
          <cell r="B3473">
            <v>2314.75</v>
          </cell>
        </row>
        <row r="3474">
          <cell r="A3474">
            <v>37034</v>
          </cell>
          <cell r="B3474">
            <v>2316.7199999999998</v>
          </cell>
        </row>
        <row r="3475">
          <cell r="A3475">
            <v>37035</v>
          </cell>
          <cell r="B3475">
            <v>2295.23</v>
          </cell>
        </row>
        <row r="3476">
          <cell r="A3476">
            <v>37036</v>
          </cell>
          <cell r="B3476">
            <v>2310.64</v>
          </cell>
        </row>
        <row r="3477">
          <cell r="A3477">
            <v>37037</v>
          </cell>
          <cell r="B3477">
            <v>2339.98</v>
          </cell>
        </row>
        <row r="3478">
          <cell r="A3478">
            <v>37038</v>
          </cell>
          <cell r="B3478">
            <v>2339.98</v>
          </cell>
        </row>
        <row r="3479">
          <cell r="A3479">
            <v>37039</v>
          </cell>
          <cell r="B3479">
            <v>2339.98</v>
          </cell>
        </row>
        <row r="3480">
          <cell r="A3480">
            <v>37040</v>
          </cell>
          <cell r="B3480">
            <v>2339.98</v>
          </cell>
        </row>
        <row r="3481">
          <cell r="A3481">
            <v>37041</v>
          </cell>
          <cell r="B3481">
            <v>2331.91</v>
          </cell>
        </row>
        <row r="3482">
          <cell r="A3482">
            <v>37042</v>
          </cell>
          <cell r="B3482">
            <v>2324.98</v>
          </cell>
        </row>
        <row r="3483">
          <cell r="A3483">
            <v>37043</v>
          </cell>
          <cell r="B3483">
            <v>2327.25</v>
          </cell>
        </row>
        <row r="3484">
          <cell r="A3484">
            <v>37044</v>
          </cell>
          <cell r="B3484">
            <v>2319.16</v>
          </cell>
        </row>
        <row r="3485">
          <cell r="A3485">
            <v>37045</v>
          </cell>
          <cell r="B3485">
            <v>2319.16</v>
          </cell>
        </row>
        <row r="3486">
          <cell r="A3486">
            <v>37046</v>
          </cell>
          <cell r="B3486">
            <v>2319.16</v>
          </cell>
        </row>
        <row r="3487">
          <cell r="A3487">
            <v>37047</v>
          </cell>
          <cell r="B3487">
            <v>2296.88</v>
          </cell>
        </row>
        <row r="3488">
          <cell r="A3488">
            <v>37048</v>
          </cell>
          <cell r="B3488">
            <v>2303.37</v>
          </cell>
        </row>
        <row r="3489">
          <cell r="A3489">
            <v>37049</v>
          </cell>
          <cell r="B3489">
            <v>2303.38</v>
          </cell>
        </row>
        <row r="3490">
          <cell r="A3490">
            <v>37050</v>
          </cell>
          <cell r="B3490">
            <v>2303.41</v>
          </cell>
        </row>
        <row r="3491">
          <cell r="A3491">
            <v>37051</v>
          </cell>
          <cell r="B3491">
            <v>2296.31</v>
          </cell>
        </row>
        <row r="3492">
          <cell r="A3492">
            <v>37052</v>
          </cell>
          <cell r="B3492">
            <v>2296.31</v>
          </cell>
        </row>
        <row r="3493">
          <cell r="A3493">
            <v>37053</v>
          </cell>
          <cell r="B3493">
            <v>2296.31</v>
          </cell>
        </row>
        <row r="3494">
          <cell r="A3494">
            <v>37054</v>
          </cell>
          <cell r="B3494">
            <v>2309.06</v>
          </cell>
        </row>
        <row r="3495">
          <cell r="A3495">
            <v>37055</v>
          </cell>
          <cell r="B3495">
            <v>2313.7399999999998</v>
          </cell>
        </row>
        <row r="3496">
          <cell r="A3496">
            <v>37056</v>
          </cell>
          <cell r="B3496">
            <v>2302.16</v>
          </cell>
        </row>
        <row r="3497">
          <cell r="A3497">
            <v>37057</v>
          </cell>
          <cell r="B3497">
            <v>2300.1799999999998</v>
          </cell>
        </row>
        <row r="3498">
          <cell r="A3498">
            <v>37058</v>
          </cell>
          <cell r="B3498">
            <v>2303.13</v>
          </cell>
        </row>
        <row r="3499">
          <cell r="A3499">
            <v>37059</v>
          </cell>
          <cell r="B3499">
            <v>2303.13</v>
          </cell>
        </row>
        <row r="3500">
          <cell r="A3500">
            <v>37060</v>
          </cell>
          <cell r="B3500">
            <v>2303.13</v>
          </cell>
        </row>
        <row r="3501">
          <cell r="A3501">
            <v>37061</v>
          </cell>
          <cell r="B3501">
            <v>2303.13</v>
          </cell>
        </row>
        <row r="3502">
          <cell r="A3502">
            <v>37062</v>
          </cell>
          <cell r="B3502">
            <v>2307.7800000000002</v>
          </cell>
        </row>
        <row r="3503">
          <cell r="A3503">
            <v>37063</v>
          </cell>
          <cell r="B3503">
            <v>2305.35</v>
          </cell>
        </row>
        <row r="3504">
          <cell r="A3504">
            <v>37064</v>
          </cell>
          <cell r="B3504">
            <v>2300.46</v>
          </cell>
        </row>
        <row r="3505">
          <cell r="A3505">
            <v>37065</v>
          </cell>
          <cell r="B3505">
            <v>2298.88</v>
          </cell>
        </row>
        <row r="3506">
          <cell r="A3506">
            <v>37066</v>
          </cell>
          <cell r="B3506">
            <v>2298.88</v>
          </cell>
        </row>
        <row r="3507">
          <cell r="A3507">
            <v>37067</v>
          </cell>
          <cell r="B3507">
            <v>2298.88</v>
          </cell>
        </row>
        <row r="3508">
          <cell r="A3508">
            <v>37068</v>
          </cell>
          <cell r="B3508">
            <v>2298.88</v>
          </cell>
        </row>
        <row r="3509">
          <cell r="A3509">
            <v>37069</v>
          </cell>
          <cell r="B3509">
            <v>2304.6799999999998</v>
          </cell>
        </row>
        <row r="3510">
          <cell r="A3510">
            <v>37070</v>
          </cell>
          <cell r="B3510">
            <v>2307.0300000000002</v>
          </cell>
        </row>
        <row r="3511">
          <cell r="A3511">
            <v>37071</v>
          </cell>
          <cell r="B3511">
            <v>2305.33</v>
          </cell>
        </row>
        <row r="3512">
          <cell r="A3512">
            <v>37072</v>
          </cell>
          <cell r="B3512">
            <v>2298.85</v>
          </cell>
        </row>
        <row r="3513">
          <cell r="A3513">
            <v>37073</v>
          </cell>
          <cell r="B3513">
            <v>2298.85</v>
          </cell>
        </row>
        <row r="3514">
          <cell r="A3514">
            <v>37074</v>
          </cell>
          <cell r="B3514">
            <v>2298.85</v>
          </cell>
        </row>
        <row r="3515">
          <cell r="A3515">
            <v>37075</v>
          </cell>
          <cell r="B3515">
            <v>2298.85</v>
          </cell>
        </row>
        <row r="3516">
          <cell r="A3516">
            <v>37076</v>
          </cell>
          <cell r="B3516">
            <v>2300.02</v>
          </cell>
        </row>
        <row r="3517">
          <cell r="A3517">
            <v>37077</v>
          </cell>
          <cell r="B3517">
            <v>2303.2600000000002</v>
          </cell>
        </row>
        <row r="3518">
          <cell r="A3518">
            <v>37078</v>
          </cell>
          <cell r="B3518">
            <v>2303.36</v>
          </cell>
        </row>
        <row r="3519">
          <cell r="A3519">
            <v>37079</v>
          </cell>
          <cell r="B3519">
            <v>2304.75</v>
          </cell>
        </row>
        <row r="3520">
          <cell r="A3520">
            <v>37080</v>
          </cell>
          <cell r="B3520">
            <v>2304.75</v>
          </cell>
        </row>
        <row r="3521">
          <cell r="A3521">
            <v>37081</v>
          </cell>
          <cell r="B3521">
            <v>2304.75</v>
          </cell>
        </row>
        <row r="3522">
          <cell r="A3522">
            <v>37082</v>
          </cell>
          <cell r="B3522">
            <v>2305.37</v>
          </cell>
        </row>
        <row r="3523">
          <cell r="A3523">
            <v>37083</v>
          </cell>
          <cell r="B3523">
            <v>2306.16</v>
          </cell>
        </row>
        <row r="3524">
          <cell r="A3524">
            <v>37084</v>
          </cell>
          <cell r="B3524">
            <v>2312.21</v>
          </cell>
        </row>
        <row r="3525">
          <cell r="A3525">
            <v>37085</v>
          </cell>
          <cell r="B3525">
            <v>2323.9899999999998</v>
          </cell>
        </row>
        <row r="3526">
          <cell r="A3526">
            <v>37086</v>
          </cell>
          <cell r="B3526">
            <v>2317.92</v>
          </cell>
        </row>
        <row r="3527">
          <cell r="A3527">
            <v>37087</v>
          </cell>
          <cell r="B3527">
            <v>2317.92</v>
          </cell>
        </row>
        <row r="3528">
          <cell r="A3528">
            <v>37088</v>
          </cell>
          <cell r="B3528">
            <v>2317.92</v>
          </cell>
        </row>
        <row r="3529">
          <cell r="A3529">
            <v>37089</v>
          </cell>
          <cell r="B3529">
            <v>2302.56</v>
          </cell>
        </row>
        <row r="3530">
          <cell r="A3530">
            <v>37090</v>
          </cell>
          <cell r="B3530">
            <v>2298.7600000000002</v>
          </cell>
        </row>
        <row r="3531">
          <cell r="A3531">
            <v>37091</v>
          </cell>
          <cell r="B3531">
            <v>2298.63</v>
          </cell>
        </row>
        <row r="3532">
          <cell r="A3532">
            <v>37092</v>
          </cell>
          <cell r="B3532">
            <v>2301.67</v>
          </cell>
        </row>
        <row r="3533">
          <cell r="A3533">
            <v>37093</v>
          </cell>
          <cell r="B3533">
            <v>2301.67</v>
          </cell>
        </row>
        <row r="3534">
          <cell r="A3534">
            <v>37094</v>
          </cell>
          <cell r="B3534">
            <v>2301.67</v>
          </cell>
        </row>
        <row r="3535">
          <cell r="A3535">
            <v>37095</v>
          </cell>
          <cell r="B3535">
            <v>2301.67</v>
          </cell>
        </row>
        <row r="3536">
          <cell r="A3536">
            <v>37096</v>
          </cell>
          <cell r="B3536">
            <v>2302.2600000000002</v>
          </cell>
        </row>
        <row r="3537">
          <cell r="A3537">
            <v>37097</v>
          </cell>
          <cell r="B3537">
            <v>2301.56</v>
          </cell>
        </row>
        <row r="3538">
          <cell r="A3538">
            <v>37098</v>
          </cell>
          <cell r="B3538">
            <v>2302.6999999999998</v>
          </cell>
        </row>
        <row r="3539">
          <cell r="A3539">
            <v>37099</v>
          </cell>
          <cell r="B3539">
            <v>2301.5300000000002</v>
          </cell>
        </row>
        <row r="3540">
          <cell r="A3540">
            <v>37100</v>
          </cell>
          <cell r="B3540">
            <v>2301.6999999999998</v>
          </cell>
        </row>
        <row r="3541">
          <cell r="A3541">
            <v>37101</v>
          </cell>
          <cell r="B3541">
            <v>2301.6999999999998</v>
          </cell>
        </row>
        <row r="3542">
          <cell r="A3542">
            <v>37102</v>
          </cell>
          <cell r="B3542">
            <v>2301.6999999999998</v>
          </cell>
        </row>
        <row r="3543">
          <cell r="A3543">
            <v>37103</v>
          </cell>
          <cell r="B3543">
            <v>2298.27</v>
          </cell>
        </row>
        <row r="3544">
          <cell r="A3544">
            <v>37104</v>
          </cell>
          <cell r="B3544">
            <v>2293.25</v>
          </cell>
        </row>
        <row r="3545">
          <cell r="A3545">
            <v>37105</v>
          </cell>
          <cell r="B3545">
            <v>2295.19</v>
          </cell>
        </row>
        <row r="3546">
          <cell r="A3546">
            <v>37106</v>
          </cell>
          <cell r="B3546">
            <v>2298.91</v>
          </cell>
        </row>
        <row r="3547">
          <cell r="A3547">
            <v>37107</v>
          </cell>
          <cell r="B3547">
            <v>2295.7199999999998</v>
          </cell>
        </row>
        <row r="3548">
          <cell r="A3548">
            <v>37108</v>
          </cell>
          <cell r="B3548">
            <v>2295.7199999999998</v>
          </cell>
        </row>
        <row r="3549">
          <cell r="A3549">
            <v>37109</v>
          </cell>
          <cell r="B3549">
            <v>2295.7199999999998</v>
          </cell>
        </row>
        <row r="3550">
          <cell r="A3550">
            <v>37110</v>
          </cell>
          <cell r="B3550">
            <v>2291.46</v>
          </cell>
        </row>
        <row r="3551">
          <cell r="A3551">
            <v>37111</v>
          </cell>
          <cell r="B3551">
            <v>2291.46</v>
          </cell>
        </row>
        <row r="3552">
          <cell r="A3552">
            <v>37112</v>
          </cell>
          <cell r="B3552">
            <v>2295.0500000000002</v>
          </cell>
        </row>
        <row r="3553">
          <cell r="A3553">
            <v>37113</v>
          </cell>
          <cell r="B3553">
            <v>2291.5</v>
          </cell>
        </row>
        <row r="3554">
          <cell r="A3554">
            <v>37114</v>
          </cell>
          <cell r="B3554">
            <v>2288.0300000000002</v>
          </cell>
        </row>
        <row r="3555">
          <cell r="A3555">
            <v>37115</v>
          </cell>
          <cell r="B3555">
            <v>2288.0300000000002</v>
          </cell>
        </row>
        <row r="3556">
          <cell r="A3556">
            <v>37116</v>
          </cell>
          <cell r="B3556">
            <v>2288.0300000000002</v>
          </cell>
        </row>
        <row r="3557">
          <cell r="A3557">
            <v>37117</v>
          </cell>
          <cell r="B3557">
            <v>2284.9</v>
          </cell>
        </row>
        <row r="3558">
          <cell r="A3558">
            <v>37118</v>
          </cell>
          <cell r="B3558">
            <v>2284.98</v>
          </cell>
        </row>
        <row r="3559">
          <cell r="A3559">
            <v>37119</v>
          </cell>
          <cell r="B3559">
            <v>2291.41</v>
          </cell>
        </row>
        <row r="3560">
          <cell r="A3560">
            <v>37120</v>
          </cell>
          <cell r="B3560">
            <v>2288.1799999999998</v>
          </cell>
        </row>
        <row r="3561">
          <cell r="A3561">
            <v>37121</v>
          </cell>
          <cell r="B3561">
            <v>2285.06</v>
          </cell>
        </row>
        <row r="3562">
          <cell r="A3562">
            <v>37122</v>
          </cell>
          <cell r="B3562">
            <v>2285.06</v>
          </cell>
        </row>
        <row r="3563">
          <cell r="A3563">
            <v>37123</v>
          </cell>
          <cell r="B3563">
            <v>2285.06</v>
          </cell>
        </row>
        <row r="3564">
          <cell r="A3564">
            <v>37124</v>
          </cell>
          <cell r="B3564">
            <v>2285.06</v>
          </cell>
        </row>
        <row r="3565">
          <cell r="A3565">
            <v>37125</v>
          </cell>
          <cell r="B3565">
            <v>2283.86</v>
          </cell>
        </row>
        <row r="3566">
          <cell r="A3566">
            <v>37126</v>
          </cell>
          <cell r="B3566">
            <v>2279.25</v>
          </cell>
        </row>
        <row r="3567">
          <cell r="A3567">
            <v>37127</v>
          </cell>
          <cell r="B3567">
            <v>2275.0700000000002</v>
          </cell>
        </row>
        <row r="3568">
          <cell r="A3568">
            <v>37128</v>
          </cell>
          <cell r="B3568">
            <v>2273.5</v>
          </cell>
        </row>
        <row r="3569">
          <cell r="A3569">
            <v>37129</v>
          </cell>
          <cell r="B3569">
            <v>2273.5</v>
          </cell>
        </row>
        <row r="3570">
          <cell r="A3570">
            <v>37130</v>
          </cell>
          <cell r="B3570">
            <v>2273.5</v>
          </cell>
        </row>
        <row r="3571">
          <cell r="A3571">
            <v>37131</v>
          </cell>
          <cell r="B3571">
            <v>2282.56</v>
          </cell>
        </row>
        <row r="3572">
          <cell r="A3572">
            <v>37132</v>
          </cell>
          <cell r="B3572">
            <v>2290.5700000000002</v>
          </cell>
        </row>
        <row r="3573">
          <cell r="A3573">
            <v>37133</v>
          </cell>
          <cell r="B3573">
            <v>2297.2399999999998</v>
          </cell>
        </row>
        <row r="3574">
          <cell r="A3574">
            <v>37134</v>
          </cell>
          <cell r="B3574">
            <v>2301.23</v>
          </cell>
        </row>
        <row r="3575">
          <cell r="A3575">
            <v>37135</v>
          </cell>
          <cell r="B3575">
            <v>2296.85</v>
          </cell>
        </row>
        <row r="3576">
          <cell r="A3576">
            <v>37136</v>
          </cell>
          <cell r="B3576">
            <v>2296.85</v>
          </cell>
        </row>
        <row r="3577">
          <cell r="A3577">
            <v>37137</v>
          </cell>
          <cell r="B3577">
            <v>2296.85</v>
          </cell>
        </row>
        <row r="3578">
          <cell r="A3578">
            <v>37138</v>
          </cell>
          <cell r="B3578">
            <v>2305.15</v>
          </cell>
        </row>
        <row r="3579">
          <cell r="A3579">
            <v>37139</v>
          </cell>
          <cell r="B3579">
            <v>2305.2800000000002</v>
          </cell>
        </row>
        <row r="3580">
          <cell r="A3580">
            <v>37140</v>
          </cell>
          <cell r="B3580">
            <v>2312.87</v>
          </cell>
        </row>
        <row r="3581">
          <cell r="A3581">
            <v>37141</v>
          </cell>
          <cell r="B3581">
            <v>2317.02</v>
          </cell>
        </row>
        <row r="3582">
          <cell r="A3582">
            <v>37142</v>
          </cell>
          <cell r="B3582">
            <v>2320.09</v>
          </cell>
        </row>
        <row r="3583">
          <cell r="A3583">
            <v>37143</v>
          </cell>
          <cell r="B3583">
            <v>2320.09</v>
          </cell>
        </row>
        <row r="3584">
          <cell r="A3584">
            <v>37144</v>
          </cell>
          <cell r="B3584">
            <v>2320.09</v>
          </cell>
        </row>
        <row r="3585">
          <cell r="A3585">
            <v>37145</v>
          </cell>
          <cell r="B3585">
            <v>2324.7800000000002</v>
          </cell>
        </row>
        <row r="3586">
          <cell r="A3586">
            <v>37146</v>
          </cell>
          <cell r="B3586">
            <v>2341.2800000000002</v>
          </cell>
        </row>
        <row r="3587">
          <cell r="A3587">
            <v>37147</v>
          </cell>
          <cell r="B3587">
            <v>2341.14</v>
          </cell>
        </row>
        <row r="3588">
          <cell r="A3588">
            <v>37148</v>
          </cell>
          <cell r="B3588">
            <v>2337.25</v>
          </cell>
        </row>
        <row r="3589">
          <cell r="A3589">
            <v>37149</v>
          </cell>
          <cell r="B3589">
            <v>2342.44</v>
          </cell>
        </row>
        <row r="3590">
          <cell r="A3590">
            <v>37150</v>
          </cell>
          <cell r="B3590">
            <v>2342.44</v>
          </cell>
        </row>
        <row r="3591">
          <cell r="A3591">
            <v>37151</v>
          </cell>
          <cell r="B3591">
            <v>2342.44</v>
          </cell>
        </row>
        <row r="3592">
          <cell r="A3592">
            <v>37152</v>
          </cell>
          <cell r="B3592">
            <v>2342.1799999999998</v>
          </cell>
        </row>
        <row r="3593">
          <cell r="A3593">
            <v>37153</v>
          </cell>
          <cell r="B3593">
            <v>2338.39</v>
          </cell>
        </row>
        <row r="3594">
          <cell r="A3594">
            <v>37154</v>
          </cell>
          <cell r="B3594">
            <v>2342.04</v>
          </cell>
        </row>
        <row r="3595">
          <cell r="A3595">
            <v>37155</v>
          </cell>
          <cell r="B3595">
            <v>2341.6799999999998</v>
          </cell>
        </row>
        <row r="3596">
          <cell r="A3596">
            <v>37156</v>
          </cell>
          <cell r="B3596">
            <v>2342.1799999999998</v>
          </cell>
        </row>
        <row r="3597">
          <cell r="A3597">
            <v>37157</v>
          </cell>
          <cell r="B3597">
            <v>2342.1799999999998</v>
          </cell>
        </row>
        <row r="3598">
          <cell r="A3598">
            <v>37158</v>
          </cell>
          <cell r="B3598">
            <v>2342.1799999999998</v>
          </cell>
        </row>
        <row r="3599">
          <cell r="A3599">
            <v>37159</v>
          </cell>
          <cell r="B3599">
            <v>2329.6999999999998</v>
          </cell>
        </row>
        <row r="3600">
          <cell r="A3600">
            <v>37160</v>
          </cell>
          <cell r="B3600">
            <v>2327.09</v>
          </cell>
        </row>
        <row r="3601">
          <cell r="A3601">
            <v>37161</v>
          </cell>
          <cell r="B3601">
            <v>2328.4899999999998</v>
          </cell>
        </row>
        <row r="3602">
          <cell r="A3602">
            <v>37162</v>
          </cell>
          <cell r="B3602">
            <v>2328.75</v>
          </cell>
        </row>
        <row r="3603">
          <cell r="A3603">
            <v>37163</v>
          </cell>
          <cell r="B3603">
            <v>2332.19</v>
          </cell>
        </row>
        <row r="3604">
          <cell r="A3604">
            <v>37164</v>
          </cell>
          <cell r="B3604">
            <v>2332.19</v>
          </cell>
        </row>
        <row r="3605">
          <cell r="A3605">
            <v>37165</v>
          </cell>
          <cell r="B3605">
            <v>2332.19</v>
          </cell>
        </row>
        <row r="3606">
          <cell r="A3606">
            <v>37166</v>
          </cell>
          <cell r="B3606">
            <v>2338.4499999999998</v>
          </cell>
        </row>
        <row r="3607">
          <cell r="A3607">
            <v>37167</v>
          </cell>
          <cell r="B3607">
            <v>2334.2399999999998</v>
          </cell>
        </row>
        <row r="3608">
          <cell r="A3608">
            <v>37168</v>
          </cell>
          <cell r="B3608">
            <v>2336.1799999999998</v>
          </cell>
        </row>
        <row r="3609">
          <cell r="A3609">
            <v>37169</v>
          </cell>
          <cell r="B3609">
            <v>2336.2800000000002</v>
          </cell>
        </row>
        <row r="3610">
          <cell r="A3610">
            <v>37170</v>
          </cell>
          <cell r="B3610">
            <v>2331.0300000000002</v>
          </cell>
        </row>
        <row r="3611">
          <cell r="A3611">
            <v>37171</v>
          </cell>
          <cell r="B3611">
            <v>2331.0300000000002</v>
          </cell>
        </row>
        <row r="3612">
          <cell r="A3612">
            <v>37172</v>
          </cell>
          <cell r="B3612">
            <v>2331.0300000000002</v>
          </cell>
        </row>
        <row r="3613">
          <cell r="A3613">
            <v>37173</v>
          </cell>
          <cell r="B3613">
            <v>2331.02</v>
          </cell>
        </row>
        <row r="3614">
          <cell r="A3614">
            <v>37174</v>
          </cell>
          <cell r="B3614">
            <v>2328.91</v>
          </cell>
        </row>
        <row r="3615">
          <cell r="A3615">
            <v>37175</v>
          </cell>
          <cell r="B3615">
            <v>2320.41</v>
          </cell>
        </row>
        <row r="3616">
          <cell r="A3616">
            <v>37176</v>
          </cell>
          <cell r="B3616">
            <v>2312.33</v>
          </cell>
        </row>
        <row r="3617">
          <cell r="A3617">
            <v>37177</v>
          </cell>
          <cell r="B3617">
            <v>2314.7399999999998</v>
          </cell>
        </row>
        <row r="3618">
          <cell r="A3618">
            <v>37178</v>
          </cell>
          <cell r="B3618">
            <v>2314.7399999999998</v>
          </cell>
        </row>
        <row r="3619">
          <cell r="A3619">
            <v>37179</v>
          </cell>
          <cell r="B3619">
            <v>2314.7399999999998</v>
          </cell>
        </row>
        <row r="3620">
          <cell r="A3620">
            <v>37180</v>
          </cell>
          <cell r="B3620">
            <v>2314.7399999999998</v>
          </cell>
        </row>
        <row r="3621">
          <cell r="A3621">
            <v>37181</v>
          </cell>
          <cell r="B3621">
            <v>2303.3000000000002</v>
          </cell>
        </row>
        <row r="3622">
          <cell r="A3622">
            <v>37182</v>
          </cell>
          <cell r="B3622">
            <v>2300.0100000000002</v>
          </cell>
        </row>
        <row r="3623">
          <cell r="A3623">
            <v>37183</v>
          </cell>
          <cell r="B3623">
            <v>2313.2399999999998</v>
          </cell>
        </row>
        <row r="3624">
          <cell r="A3624">
            <v>37184</v>
          </cell>
          <cell r="B3624">
            <v>2315.2600000000002</v>
          </cell>
        </row>
        <row r="3625">
          <cell r="A3625">
            <v>37185</v>
          </cell>
          <cell r="B3625">
            <v>2315.2600000000002</v>
          </cell>
        </row>
        <row r="3626">
          <cell r="A3626">
            <v>37186</v>
          </cell>
          <cell r="B3626">
            <v>2315.2600000000002</v>
          </cell>
        </row>
        <row r="3627">
          <cell r="A3627">
            <v>37187</v>
          </cell>
          <cell r="B3627">
            <v>2318.4699999999998</v>
          </cell>
        </row>
        <row r="3628">
          <cell r="A3628">
            <v>37188</v>
          </cell>
          <cell r="B3628">
            <v>2316.14</v>
          </cell>
        </row>
        <row r="3629">
          <cell r="A3629">
            <v>37189</v>
          </cell>
          <cell r="B3629">
            <v>2319.5300000000002</v>
          </cell>
        </row>
        <row r="3630">
          <cell r="A3630">
            <v>37190</v>
          </cell>
          <cell r="B3630">
            <v>2316.6799999999998</v>
          </cell>
        </row>
        <row r="3631">
          <cell r="A3631">
            <v>37191</v>
          </cell>
          <cell r="B3631">
            <v>2314.5</v>
          </cell>
        </row>
        <row r="3632">
          <cell r="A3632">
            <v>37192</v>
          </cell>
          <cell r="B3632">
            <v>2314.5</v>
          </cell>
        </row>
        <row r="3633">
          <cell r="A3633">
            <v>37193</v>
          </cell>
          <cell r="B3633">
            <v>2314.5</v>
          </cell>
        </row>
        <row r="3634">
          <cell r="A3634">
            <v>37194</v>
          </cell>
          <cell r="B3634">
            <v>2311.42</v>
          </cell>
        </row>
        <row r="3635">
          <cell r="A3635">
            <v>37195</v>
          </cell>
          <cell r="B3635">
            <v>2310.02</v>
          </cell>
        </row>
        <row r="3636">
          <cell r="A3636">
            <v>37196</v>
          </cell>
          <cell r="B3636">
            <v>2309.12</v>
          </cell>
        </row>
        <row r="3637">
          <cell r="A3637">
            <v>37197</v>
          </cell>
          <cell r="B3637">
            <v>2309.89</v>
          </cell>
        </row>
        <row r="3638">
          <cell r="A3638">
            <v>37198</v>
          </cell>
          <cell r="B3638">
            <v>2309.42</v>
          </cell>
        </row>
        <row r="3639">
          <cell r="A3639">
            <v>37199</v>
          </cell>
          <cell r="B3639">
            <v>2309.42</v>
          </cell>
        </row>
        <row r="3640">
          <cell r="A3640">
            <v>37200</v>
          </cell>
          <cell r="B3640">
            <v>2309.42</v>
          </cell>
        </row>
        <row r="3641">
          <cell r="A3641">
            <v>37201</v>
          </cell>
          <cell r="B3641">
            <v>2309.42</v>
          </cell>
        </row>
        <row r="3642">
          <cell r="A3642">
            <v>37202</v>
          </cell>
          <cell r="B3642">
            <v>2309.2199999999998</v>
          </cell>
        </row>
        <row r="3643">
          <cell r="A3643">
            <v>37203</v>
          </cell>
          <cell r="B3643">
            <v>2306.5700000000002</v>
          </cell>
        </row>
        <row r="3644">
          <cell r="A3644">
            <v>37204</v>
          </cell>
          <cell r="B3644">
            <v>2307.2399999999998</v>
          </cell>
        </row>
        <row r="3645">
          <cell r="A3645">
            <v>37205</v>
          </cell>
          <cell r="B3645">
            <v>2303.6799999999998</v>
          </cell>
        </row>
        <row r="3646">
          <cell r="A3646">
            <v>37206</v>
          </cell>
          <cell r="B3646">
            <v>2303.6799999999998</v>
          </cell>
        </row>
        <row r="3647">
          <cell r="A3647">
            <v>37207</v>
          </cell>
          <cell r="B3647">
            <v>2303.6799999999998</v>
          </cell>
        </row>
        <row r="3648">
          <cell r="A3648">
            <v>37208</v>
          </cell>
          <cell r="B3648">
            <v>2303.6799999999998</v>
          </cell>
        </row>
        <row r="3649">
          <cell r="A3649">
            <v>37209</v>
          </cell>
          <cell r="B3649">
            <v>2300.69</v>
          </cell>
        </row>
        <row r="3650">
          <cell r="A3650">
            <v>37210</v>
          </cell>
          <cell r="B3650">
            <v>2302.81</v>
          </cell>
        </row>
        <row r="3651">
          <cell r="A3651">
            <v>37211</v>
          </cell>
          <cell r="B3651">
            <v>2311.5700000000002</v>
          </cell>
        </row>
        <row r="3652">
          <cell r="A3652">
            <v>37212</v>
          </cell>
          <cell r="B3652">
            <v>2314.33</v>
          </cell>
        </row>
        <row r="3653">
          <cell r="A3653">
            <v>37213</v>
          </cell>
          <cell r="B3653">
            <v>2314.33</v>
          </cell>
        </row>
        <row r="3654">
          <cell r="A3654">
            <v>37214</v>
          </cell>
          <cell r="B3654">
            <v>2314.33</v>
          </cell>
        </row>
        <row r="3655">
          <cell r="A3655">
            <v>37215</v>
          </cell>
          <cell r="B3655">
            <v>2310.9</v>
          </cell>
        </row>
        <row r="3656">
          <cell r="A3656">
            <v>37216</v>
          </cell>
          <cell r="B3656">
            <v>2314.86</v>
          </cell>
        </row>
        <row r="3657">
          <cell r="A3657">
            <v>37217</v>
          </cell>
          <cell r="B3657">
            <v>2319.34</v>
          </cell>
        </row>
        <row r="3658">
          <cell r="A3658">
            <v>37218</v>
          </cell>
          <cell r="B3658">
            <v>2317.5700000000002</v>
          </cell>
        </row>
        <row r="3659">
          <cell r="A3659">
            <v>37219</v>
          </cell>
          <cell r="B3659">
            <v>2316.4</v>
          </cell>
        </row>
        <row r="3660">
          <cell r="A3660">
            <v>37220</v>
          </cell>
          <cell r="B3660">
            <v>2316.4</v>
          </cell>
        </row>
        <row r="3661">
          <cell r="A3661">
            <v>37221</v>
          </cell>
          <cell r="B3661">
            <v>2316.4</v>
          </cell>
        </row>
        <row r="3662">
          <cell r="A3662">
            <v>37222</v>
          </cell>
          <cell r="B3662">
            <v>2313.2600000000002</v>
          </cell>
        </row>
        <row r="3663">
          <cell r="A3663">
            <v>37223</v>
          </cell>
          <cell r="B3663">
            <v>2312.9</v>
          </cell>
        </row>
        <row r="3664">
          <cell r="A3664">
            <v>37224</v>
          </cell>
          <cell r="B3664">
            <v>2310.9699999999998</v>
          </cell>
        </row>
        <row r="3665">
          <cell r="A3665">
            <v>37225</v>
          </cell>
          <cell r="B3665">
            <v>2308.59</v>
          </cell>
        </row>
        <row r="3666">
          <cell r="A3666">
            <v>37226</v>
          </cell>
          <cell r="B3666">
            <v>2303.35</v>
          </cell>
        </row>
        <row r="3667">
          <cell r="A3667">
            <v>37227</v>
          </cell>
          <cell r="B3667">
            <v>2303.35</v>
          </cell>
        </row>
        <row r="3668">
          <cell r="A3668">
            <v>37228</v>
          </cell>
          <cell r="B3668">
            <v>2303.35</v>
          </cell>
        </row>
        <row r="3669">
          <cell r="A3669">
            <v>37229</v>
          </cell>
          <cell r="B3669">
            <v>2304.13</v>
          </cell>
        </row>
        <row r="3670">
          <cell r="A3670">
            <v>37230</v>
          </cell>
          <cell r="B3670">
            <v>2314.7600000000002</v>
          </cell>
        </row>
        <row r="3671">
          <cell r="A3671">
            <v>37231</v>
          </cell>
          <cell r="B3671">
            <v>2315.36</v>
          </cell>
        </row>
        <row r="3672">
          <cell r="A3672">
            <v>37232</v>
          </cell>
          <cell r="B3672">
            <v>2314.89</v>
          </cell>
        </row>
        <row r="3673">
          <cell r="A3673">
            <v>37233</v>
          </cell>
          <cell r="B3673">
            <v>2310.9</v>
          </cell>
        </row>
        <row r="3674">
          <cell r="A3674">
            <v>37234</v>
          </cell>
          <cell r="B3674">
            <v>2310.9</v>
          </cell>
        </row>
        <row r="3675">
          <cell r="A3675">
            <v>37235</v>
          </cell>
          <cell r="B3675">
            <v>2310.9</v>
          </cell>
        </row>
        <row r="3676">
          <cell r="A3676">
            <v>37236</v>
          </cell>
          <cell r="B3676">
            <v>2308.41</v>
          </cell>
        </row>
        <row r="3677">
          <cell r="A3677">
            <v>37237</v>
          </cell>
          <cell r="B3677">
            <v>2306.56</v>
          </cell>
        </row>
        <row r="3678">
          <cell r="A3678">
            <v>37238</v>
          </cell>
          <cell r="B3678">
            <v>2307.12</v>
          </cell>
        </row>
        <row r="3679">
          <cell r="A3679">
            <v>37239</v>
          </cell>
          <cell r="B3679">
            <v>2312</v>
          </cell>
        </row>
        <row r="3680">
          <cell r="A3680">
            <v>37240</v>
          </cell>
          <cell r="B3680">
            <v>2318.67</v>
          </cell>
        </row>
        <row r="3681">
          <cell r="A3681">
            <v>37241</v>
          </cell>
          <cell r="B3681">
            <v>2318.67</v>
          </cell>
        </row>
        <row r="3682">
          <cell r="A3682">
            <v>37242</v>
          </cell>
          <cell r="B3682">
            <v>2318.67</v>
          </cell>
        </row>
        <row r="3683">
          <cell r="A3683">
            <v>37243</v>
          </cell>
          <cell r="B3683">
            <v>2310.58</v>
          </cell>
        </row>
        <row r="3684">
          <cell r="A3684">
            <v>37244</v>
          </cell>
          <cell r="B3684">
            <v>2306.8200000000002</v>
          </cell>
        </row>
        <row r="3685">
          <cell r="A3685">
            <v>37245</v>
          </cell>
          <cell r="B3685">
            <v>2307.1</v>
          </cell>
        </row>
        <row r="3686">
          <cell r="A3686">
            <v>37246</v>
          </cell>
          <cell r="B3686">
            <v>2306.88</v>
          </cell>
        </row>
        <row r="3687">
          <cell r="A3687">
            <v>37247</v>
          </cell>
          <cell r="B3687">
            <v>2303.15</v>
          </cell>
        </row>
        <row r="3688">
          <cell r="A3688">
            <v>37248</v>
          </cell>
          <cell r="B3688">
            <v>2303.15</v>
          </cell>
        </row>
        <row r="3689">
          <cell r="A3689">
            <v>37249</v>
          </cell>
          <cell r="B3689">
            <v>2303.15</v>
          </cell>
        </row>
        <row r="3690">
          <cell r="A3690">
            <v>37250</v>
          </cell>
          <cell r="B3690">
            <v>2297.59</v>
          </cell>
        </row>
        <row r="3691">
          <cell r="A3691">
            <v>37251</v>
          </cell>
          <cell r="B3691">
            <v>2297.59</v>
          </cell>
        </row>
        <row r="3692">
          <cell r="A3692">
            <v>37252</v>
          </cell>
          <cell r="B3692">
            <v>2297.17</v>
          </cell>
        </row>
        <row r="3693">
          <cell r="A3693">
            <v>37253</v>
          </cell>
          <cell r="B3693">
            <v>2301.33</v>
          </cell>
        </row>
        <row r="3694">
          <cell r="A3694">
            <v>37254</v>
          </cell>
          <cell r="B3694">
            <v>2291.1799999999998</v>
          </cell>
        </row>
        <row r="3695">
          <cell r="A3695">
            <v>37255</v>
          </cell>
          <cell r="B3695">
            <v>2291.1799999999998</v>
          </cell>
        </row>
        <row r="3696">
          <cell r="A3696">
            <v>37256</v>
          </cell>
          <cell r="B3696">
            <v>2291.1799999999998</v>
          </cell>
        </row>
        <row r="3697">
          <cell r="A3697">
            <v>37257</v>
          </cell>
          <cell r="B3697">
            <v>2291.1799999999998</v>
          </cell>
        </row>
        <row r="3698">
          <cell r="A3698">
            <v>37258</v>
          </cell>
          <cell r="B3698">
            <v>2291.1799999999998</v>
          </cell>
        </row>
        <row r="3699">
          <cell r="A3699">
            <v>37259</v>
          </cell>
          <cell r="B3699">
            <v>2289.42</v>
          </cell>
        </row>
        <row r="3700">
          <cell r="A3700">
            <v>37260</v>
          </cell>
          <cell r="B3700">
            <v>2289.91</v>
          </cell>
        </row>
        <row r="3701">
          <cell r="A3701">
            <v>37261</v>
          </cell>
          <cell r="B3701">
            <v>2295.59</v>
          </cell>
        </row>
        <row r="3702">
          <cell r="A3702">
            <v>37262</v>
          </cell>
          <cell r="B3702">
            <v>2295.59</v>
          </cell>
        </row>
        <row r="3703">
          <cell r="A3703">
            <v>37263</v>
          </cell>
          <cell r="B3703">
            <v>2295.59</v>
          </cell>
        </row>
        <row r="3704">
          <cell r="A3704">
            <v>37264</v>
          </cell>
          <cell r="B3704">
            <v>2295.59</v>
          </cell>
        </row>
        <row r="3705">
          <cell r="A3705">
            <v>37265</v>
          </cell>
          <cell r="B3705">
            <v>2306.31</v>
          </cell>
        </row>
        <row r="3706">
          <cell r="A3706">
            <v>37266</v>
          </cell>
          <cell r="B3706">
            <v>2306.35</v>
          </cell>
        </row>
        <row r="3707">
          <cell r="A3707">
            <v>37267</v>
          </cell>
          <cell r="B3707">
            <v>2311.5700000000002</v>
          </cell>
        </row>
        <row r="3708">
          <cell r="A3708">
            <v>37268</v>
          </cell>
          <cell r="B3708">
            <v>2304.54</v>
          </cell>
        </row>
        <row r="3709">
          <cell r="A3709">
            <v>37269</v>
          </cell>
          <cell r="B3709">
            <v>2304.54</v>
          </cell>
        </row>
        <row r="3710">
          <cell r="A3710">
            <v>37270</v>
          </cell>
          <cell r="B3710">
            <v>2304.54</v>
          </cell>
        </row>
        <row r="3711">
          <cell r="A3711">
            <v>37271</v>
          </cell>
          <cell r="B3711">
            <v>2297.31</v>
          </cell>
        </row>
        <row r="3712">
          <cell r="A3712">
            <v>37272</v>
          </cell>
          <cell r="B3712">
            <v>2280.73</v>
          </cell>
        </row>
        <row r="3713">
          <cell r="A3713">
            <v>37273</v>
          </cell>
          <cell r="B3713">
            <v>2265.66</v>
          </cell>
        </row>
        <row r="3714">
          <cell r="A3714">
            <v>37274</v>
          </cell>
          <cell r="B3714">
            <v>2265.0100000000002</v>
          </cell>
        </row>
        <row r="3715">
          <cell r="A3715">
            <v>37275</v>
          </cell>
          <cell r="B3715">
            <v>2269.7600000000002</v>
          </cell>
        </row>
        <row r="3716">
          <cell r="A3716">
            <v>37276</v>
          </cell>
          <cell r="B3716">
            <v>2269.7600000000002</v>
          </cell>
        </row>
        <row r="3717">
          <cell r="A3717">
            <v>37277</v>
          </cell>
          <cell r="B3717">
            <v>2269.7600000000002</v>
          </cell>
        </row>
        <row r="3718">
          <cell r="A3718">
            <v>37278</v>
          </cell>
          <cell r="B3718">
            <v>2259.2399999999998</v>
          </cell>
        </row>
        <row r="3719">
          <cell r="A3719">
            <v>37279</v>
          </cell>
          <cell r="B3719">
            <v>2247.29</v>
          </cell>
        </row>
        <row r="3720">
          <cell r="A3720">
            <v>37280</v>
          </cell>
          <cell r="B3720">
            <v>2239.92</v>
          </cell>
        </row>
        <row r="3721">
          <cell r="A3721">
            <v>37281</v>
          </cell>
          <cell r="B3721">
            <v>2231.98</v>
          </cell>
        </row>
        <row r="3722">
          <cell r="A3722">
            <v>37282</v>
          </cell>
          <cell r="B3722">
            <v>2242.67</v>
          </cell>
        </row>
        <row r="3723">
          <cell r="A3723">
            <v>37283</v>
          </cell>
          <cell r="B3723">
            <v>2242.67</v>
          </cell>
        </row>
        <row r="3724">
          <cell r="A3724">
            <v>37284</v>
          </cell>
          <cell r="B3724">
            <v>2242.67</v>
          </cell>
        </row>
        <row r="3725">
          <cell r="A3725">
            <v>37285</v>
          </cell>
          <cell r="B3725">
            <v>2252.37</v>
          </cell>
        </row>
        <row r="3726">
          <cell r="A3726">
            <v>37286</v>
          </cell>
          <cell r="B3726">
            <v>2262.4499999999998</v>
          </cell>
        </row>
        <row r="3727">
          <cell r="A3727">
            <v>37287</v>
          </cell>
          <cell r="B3727">
            <v>2264.8200000000002</v>
          </cell>
        </row>
        <row r="3728">
          <cell r="A3728">
            <v>37288</v>
          </cell>
          <cell r="B3728">
            <v>2265.9899999999998</v>
          </cell>
        </row>
        <row r="3729">
          <cell r="A3729">
            <v>37289</v>
          </cell>
          <cell r="B3729">
            <v>2267.33</v>
          </cell>
        </row>
        <row r="3730">
          <cell r="A3730">
            <v>37290</v>
          </cell>
          <cell r="B3730">
            <v>2267.33</v>
          </cell>
        </row>
        <row r="3731">
          <cell r="A3731">
            <v>37291</v>
          </cell>
          <cell r="B3731">
            <v>2267.33</v>
          </cell>
        </row>
        <row r="3732">
          <cell r="A3732">
            <v>37292</v>
          </cell>
          <cell r="B3732">
            <v>2266.61</v>
          </cell>
        </row>
        <row r="3733">
          <cell r="A3733">
            <v>37293</v>
          </cell>
          <cell r="B3733">
            <v>2259.81</v>
          </cell>
        </row>
        <row r="3734">
          <cell r="A3734">
            <v>37294</v>
          </cell>
          <cell r="B3734">
            <v>2254.98</v>
          </cell>
        </row>
        <row r="3735">
          <cell r="A3735">
            <v>37295</v>
          </cell>
          <cell r="B3735">
            <v>2260.17</v>
          </cell>
        </row>
        <row r="3736">
          <cell r="A3736">
            <v>37296</v>
          </cell>
          <cell r="B3736">
            <v>2272.7600000000002</v>
          </cell>
        </row>
        <row r="3737">
          <cell r="A3737">
            <v>37297</v>
          </cell>
          <cell r="B3737">
            <v>2272.7600000000002</v>
          </cell>
        </row>
        <row r="3738">
          <cell r="A3738">
            <v>37298</v>
          </cell>
          <cell r="B3738">
            <v>2272.7600000000002</v>
          </cell>
        </row>
        <row r="3739">
          <cell r="A3739">
            <v>37299</v>
          </cell>
          <cell r="B3739">
            <v>2283.14</v>
          </cell>
        </row>
        <row r="3740">
          <cell r="A3740">
            <v>37300</v>
          </cell>
          <cell r="B3740">
            <v>2290.19</v>
          </cell>
        </row>
        <row r="3741">
          <cell r="A3741">
            <v>37301</v>
          </cell>
          <cell r="B3741">
            <v>2309.27</v>
          </cell>
        </row>
        <row r="3742">
          <cell r="A3742">
            <v>37302</v>
          </cell>
          <cell r="B3742">
            <v>2312.0300000000002</v>
          </cell>
        </row>
        <row r="3743">
          <cell r="A3743">
            <v>37303</v>
          </cell>
          <cell r="B3743">
            <v>2288.54</v>
          </cell>
        </row>
        <row r="3744">
          <cell r="A3744">
            <v>37304</v>
          </cell>
          <cell r="B3744">
            <v>2288.54</v>
          </cell>
        </row>
        <row r="3745">
          <cell r="A3745">
            <v>37305</v>
          </cell>
          <cell r="B3745">
            <v>2288.54</v>
          </cell>
        </row>
        <row r="3746">
          <cell r="A3746">
            <v>37306</v>
          </cell>
          <cell r="B3746">
            <v>2288.98</v>
          </cell>
        </row>
        <row r="3747">
          <cell r="A3747">
            <v>37307</v>
          </cell>
          <cell r="B3747">
            <v>2280.98</v>
          </cell>
        </row>
        <row r="3748">
          <cell r="A3748">
            <v>37308</v>
          </cell>
          <cell r="B3748">
            <v>2282.94</v>
          </cell>
        </row>
        <row r="3749">
          <cell r="A3749">
            <v>37309</v>
          </cell>
          <cell r="B3749">
            <v>2309.4499999999998</v>
          </cell>
        </row>
        <row r="3750">
          <cell r="A3750">
            <v>37310</v>
          </cell>
          <cell r="B3750">
            <v>2307.75</v>
          </cell>
        </row>
        <row r="3751">
          <cell r="A3751">
            <v>37311</v>
          </cell>
          <cell r="B3751">
            <v>2307.75</v>
          </cell>
        </row>
        <row r="3752">
          <cell r="A3752">
            <v>37312</v>
          </cell>
          <cell r="B3752">
            <v>2307.75</v>
          </cell>
        </row>
        <row r="3753">
          <cell r="A3753">
            <v>37313</v>
          </cell>
          <cell r="B3753">
            <v>2310.21</v>
          </cell>
        </row>
        <row r="3754">
          <cell r="A3754">
            <v>37314</v>
          </cell>
          <cell r="B3754">
            <v>2313.13</v>
          </cell>
        </row>
        <row r="3755">
          <cell r="A3755">
            <v>37315</v>
          </cell>
          <cell r="B3755">
            <v>2309.8200000000002</v>
          </cell>
        </row>
        <row r="3756">
          <cell r="A3756">
            <v>37316</v>
          </cell>
          <cell r="B3756">
            <v>2306.4499999999998</v>
          </cell>
        </row>
        <row r="3757">
          <cell r="A3757">
            <v>37317</v>
          </cell>
          <cell r="B3757">
            <v>2306.33</v>
          </cell>
        </row>
        <row r="3758">
          <cell r="A3758">
            <v>37318</v>
          </cell>
          <cell r="B3758">
            <v>2306.33</v>
          </cell>
        </row>
        <row r="3759">
          <cell r="A3759">
            <v>37319</v>
          </cell>
          <cell r="B3759">
            <v>2306.33</v>
          </cell>
        </row>
        <row r="3760">
          <cell r="A3760">
            <v>37320</v>
          </cell>
          <cell r="B3760">
            <v>2299.15</v>
          </cell>
        </row>
        <row r="3761">
          <cell r="A3761">
            <v>37321</v>
          </cell>
          <cell r="B3761">
            <v>2293.6</v>
          </cell>
        </row>
        <row r="3762">
          <cell r="A3762">
            <v>37322</v>
          </cell>
          <cell r="B3762">
            <v>2290</v>
          </cell>
        </row>
        <row r="3763">
          <cell r="A3763">
            <v>37323</v>
          </cell>
          <cell r="B3763">
            <v>2289.83</v>
          </cell>
        </row>
        <row r="3764">
          <cell r="A3764">
            <v>37324</v>
          </cell>
          <cell r="B3764">
            <v>2283.83</v>
          </cell>
        </row>
        <row r="3765">
          <cell r="A3765">
            <v>37325</v>
          </cell>
          <cell r="B3765">
            <v>2283.83</v>
          </cell>
        </row>
        <row r="3766">
          <cell r="A3766">
            <v>37326</v>
          </cell>
          <cell r="B3766">
            <v>2283.83</v>
          </cell>
        </row>
        <row r="3767">
          <cell r="A3767">
            <v>37327</v>
          </cell>
          <cell r="B3767">
            <v>2269.88</v>
          </cell>
        </row>
        <row r="3768">
          <cell r="A3768">
            <v>37328</v>
          </cell>
          <cell r="B3768">
            <v>2269.17</v>
          </cell>
        </row>
        <row r="3769">
          <cell r="A3769">
            <v>37329</v>
          </cell>
          <cell r="B3769">
            <v>2270.66</v>
          </cell>
        </row>
        <row r="3770">
          <cell r="A3770">
            <v>37330</v>
          </cell>
          <cell r="B3770">
            <v>2272.27</v>
          </cell>
        </row>
        <row r="3771">
          <cell r="A3771">
            <v>37331</v>
          </cell>
          <cell r="B3771">
            <v>2278.56</v>
          </cell>
        </row>
        <row r="3772">
          <cell r="A3772">
            <v>37332</v>
          </cell>
          <cell r="B3772">
            <v>2278.56</v>
          </cell>
        </row>
        <row r="3773">
          <cell r="A3773">
            <v>37333</v>
          </cell>
          <cell r="B3773">
            <v>2278.56</v>
          </cell>
        </row>
        <row r="3774">
          <cell r="A3774">
            <v>37334</v>
          </cell>
          <cell r="B3774">
            <v>2282.25</v>
          </cell>
        </row>
        <row r="3775">
          <cell r="A3775">
            <v>37335</v>
          </cell>
          <cell r="B3775">
            <v>2274.5300000000002</v>
          </cell>
        </row>
        <row r="3776">
          <cell r="A3776">
            <v>37336</v>
          </cell>
          <cell r="B3776">
            <v>2279.6</v>
          </cell>
        </row>
        <row r="3777">
          <cell r="A3777">
            <v>37337</v>
          </cell>
          <cell r="B3777">
            <v>2280</v>
          </cell>
        </row>
        <row r="3778">
          <cell r="A3778">
            <v>37338</v>
          </cell>
          <cell r="B3778">
            <v>2274.4699999999998</v>
          </cell>
        </row>
        <row r="3779">
          <cell r="A3779">
            <v>37339</v>
          </cell>
          <cell r="B3779">
            <v>2274.4699999999998</v>
          </cell>
        </row>
        <row r="3780">
          <cell r="A3780">
            <v>37340</v>
          </cell>
          <cell r="B3780">
            <v>2274.4699999999998</v>
          </cell>
        </row>
        <row r="3781">
          <cell r="A3781">
            <v>37341</v>
          </cell>
          <cell r="B3781">
            <v>2274.4699999999998</v>
          </cell>
        </row>
        <row r="3782">
          <cell r="A3782">
            <v>37342</v>
          </cell>
          <cell r="B3782">
            <v>2261.37</v>
          </cell>
        </row>
        <row r="3783">
          <cell r="A3783">
            <v>37343</v>
          </cell>
          <cell r="B3783">
            <v>2261.23</v>
          </cell>
        </row>
        <row r="3784">
          <cell r="A3784">
            <v>37344</v>
          </cell>
          <cell r="B3784">
            <v>2261.23</v>
          </cell>
        </row>
        <row r="3785">
          <cell r="A3785">
            <v>37345</v>
          </cell>
          <cell r="B3785">
            <v>2261.23</v>
          </cell>
        </row>
        <row r="3786">
          <cell r="A3786">
            <v>37346</v>
          </cell>
          <cell r="B3786">
            <v>2261.23</v>
          </cell>
        </row>
        <row r="3787">
          <cell r="A3787">
            <v>37347</v>
          </cell>
          <cell r="B3787">
            <v>2261.23</v>
          </cell>
        </row>
        <row r="3788">
          <cell r="A3788">
            <v>37348</v>
          </cell>
          <cell r="B3788">
            <v>2264.5700000000002</v>
          </cell>
        </row>
        <row r="3789">
          <cell r="A3789">
            <v>37349</v>
          </cell>
          <cell r="B3789">
            <v>2257.16</v>
          </cell>
        </row>
        <row r="3790">
          <cell r="A3790">
            <v>37350</v>
          </cell>
          <cell r="B3790">
            <v>2267.9899999999998</v>
          </cell>
        </row>
        <row r="3791">
          <cell r="A3791">
            <v>37351</v>
          </cell>
          <cell r="B3791">
            <v>2269.35</v>
          </cell>
        </row>
        <row r="3792">
          <cell r="A3792">
            <v>37352</v>
          </cell>
          <cell r="B3792">
            <v>2263.0300000000002</v>
          </cell>
        </row>
        <row r="3793">
          <cell r="A3793">
            <v>37353</v>
          </cell>
          <cell r="B3793">
            <v>2263.0300000000002</v>
          </cell>
        </row>
        <row r="3794">
          <cell r="A3794">
            <v>37354</v>
          </cell>
          <cell r="B3794">
            <v>2263.0300000000002</v>
          </cell>
        </row>
        <row r="3795">
          <cell r="A3795">
            <v>37355</v>
          </cell>
          <cell r="B3795">
            <v>2255.02</v>
          </cell>
        </row>
        <row r="3796">
          <cell r="A3796">
            <v>37356</v>
          </cell>
          <cell r="B3796">
            <v>2254.4499999999998</v>
          </cell>
        </row>
        <row r="3797">
          <cell r="A3797">
            <v>37357</v>
          </cell>
          <cell r="B3797">
            <v>2257.7800000000002</v>
          </cell>
        </row>
        <row r="3798">
          <cell r="A3798">
            <v>37358</v>
          </cell>
          <cell r="B3798">
            <v>2261.66</v>
          </cell>
        </row>
        <row r="3799">
          <cell r="A3799">
            <v>37359</v>
          </cell>
          <cell r="B3799">
            <v>2264.98</v>
          </cell>
        </row>
        <row r="3800">
          <cell r="A3800">
            <v>37360</v>
          </cell>
          <cell r="B3800">
            <v>2264.98</v>
          </cell>
        </row>
        <row r="3801">
          <cell r="A3801">
            <v>37361</v>
          </cell>
          <cell r="B3801">
            <v>2264.98</v>
          </cell>
        </row>
        <row r="3802">
          <cell r="A3802">
            <v>37362</v>
          </cell>
          <cell r="B3802">
            <v>2266.92</v>
          </cell>
        </row>
        <row r="3803">
          <cell r="A3803">
            <v>37363</v>
          </cell>
          <cell r="B3803">
            <v>2262.56</v>
          </cell>
        </row>
        <row r="3804">
          <cell r="A3804">
            <v>37364</v>
          </cell>
          <cell r="B3804">
            <v>2261.12</v>
          </cell>
        </row>
        <row r="3805">
          <cell r="A3805">
            <v>37365</v>
          </cell>
          <cell r="B3805">
            <v>2256.66</v>
          </cell>
        </row>
        <row r="3806">
          <cell r="A3806">
            <v>37366</v>
          </cell>
          <cell r="B3806">
            <v>2260.9</v>
          </cell>
        </row>
        <row r="3807">
          <cell r="A3807">
            <v>37367</v>
          </cell>
          <cell r="B3807">
            <v>2260.9</v>
          </cell>
        </row>
        <row r="3808">
          <cell r="A3808">
            <v>37368</v>
          </cell>
          <cell r="B3808">
            <v>2260.9</v>
          </cell>
        </row>
        <row r="3809">
          <cell r="A3809">
            <v>37369</v>
          </cell>
          <cell r="B3809">
            <v>2259.88</v>
          </cell>
        </row>
        <row r="3810">
          <cell r="A3810">
            <v>37370</v>
          </cell>
          <cell r="B3810">
            <v>2263.6799999999998</v>
          </cell>
        </row>
        <row r="3811">
          <cell r="A3811">
            <v>37371</v>
          </cell>
          <cell r="B3811">
            <v>2265.6999999999998</v>
          </cell>
        </row>
        <row r="3812">
          <cell r="A3812">
            <v>37372</v>
          </cell>
          <cell r="B3812">
            <v>2267.4</v>
          </cell>
        </row>
        <row r="3813">
          <cell r="A3813">
            <v>37373</v>
          </cell>
          <cell r="B3813">
            <v>2270.92</v>
          </cell>
        </row>
        <row r="3814">
          <cell r="A3814">
            <v>37374</v>
          </cell>
          <cell r="B3814">
            <v>2270.92</v>
          </cell>
        </row>
        <row r="3815">
          <cell r="A3815">
            <v>37375</v>
          </cell>
          <cell r="B3815">
            <v>2270.92</v>
          </cell>
        </row>
        <row r="3816">
          <cell r="A3816">
            <v>37376</v>
          </cell>
          <cell r="B3816">
            <v>2275.35</v>
          </cell>
        </row>
        <row r="3817">
          <cell r="A3817">
            <v>37377</v>
          </cell>
          <cell r="B3817">
            <v>2275.4299999999998</v>
          </cell>
        </row>
        <row r="3818">
          <cell r="A3818">
            <v>37378</v>
          </cell>
          <cell r="B3818">
            <v>2275.4299999999998</v>
          </cell>
        </row>
        <row r="3819">
          <cell r="A3819">
            <v>37379</v>
          </cell>
          <cell r="B3819">
            <v>2279.56</v>
          </cell>
        </row>
        <row r="3820">
          <cell r="A3820">
            <v>37380</v>
          </cell>
          <cell r="B3820">
            <v>2286.39</v>
          </cell>
        </row>
        <row r="3821">
          <cell r="A3821">
            <v>37381</v>
          </cell>
          <cell r="B3821">
            <v>2286.39</v>
          </cell>
        </row>
        <row r="3822">
          <cell r="A3822">
            <v>37382</v>
          </cell>
          <cell r="B3822">
            <v>2286.39</v>
          </cell>
        </row>
        <row r="3823">
          <cell r="A3823">
            <v>37383</v>
          </cell>
          <cell r="B3823">
            <v>2285.64</v>
          </cell>
        </row>
        <row r="3824">
          <cell r="A3824">
            <v>37384</v>
          </cell>
          <cell r="B3824">
            <v>2286.6</v>
          </cell>
        </row>
        <row r="3825">
          <cell r="A3825">
            <v>37385</v>
          </cell>
          <cell r="B3825">
            <v>2284.9299999999998</v>
          </cell>
        </row>
        <row r="3826">
          <cell r="A3826">
            <v>37386</v>
          </cell>
          <cell r="B3826">
            <v>2289.17</v>
          </cell>
        </row>
        <row r="3827">
          <cell r="A3827">
            <v>37387</v>
          </cell>
          <cell r="B3827">
            <v>2292</v>
          </cell>
        </row>
        <row r="3828">
          <cell r="A3828">
            <v>37388</v>
          </cell>
          <cell r="B3828">
            <v>2292</v>
          </cell>
        </row>
        <row r="3829">
          <cell r="A3829">
            <v>37389</v>
          </cell>
          <cell r="B3829">
            <v>2292</v>
          </cell>
        </row>
        <row r="3830">
          <cell r="A3830">
            <v>37390</v>
          </cell>
          <cell r="B3830">
            <v>2292</v>
          </cell>
        </row>
        <row r="3831">
          <cell r="A3831">
            <v>37391</v>
          </cell>
          <cell r="B3831">
            <v>2293</v>
          </cell>
        </row>
        <row r="3832">
          <cell r="A3832">
            <v>37392</v>
          </cell>
          <cell r="B3832">
            <v>2300.02</v>
          </cell>
        </row>
        <row r="3833">
          <cell r="A3833">
            <v>37393</v>
          </cell>
          <cell r="B3833">
            <v>2314.21</v>
          </cell>
        </row>
        <row r="3834">
          <cell r="A3834">
            <v>37394</v>
          </cell>
          <cell r="B3834">
            <v>2332.6799999999998</v>
          </cell>
        </row>
        <row r="3835">
          <cell r="A3835">
            <v>37395</v>
          </cell>
          <cell r="B3835">
            <v>2332.6799999999998</v>
          </cell>
        </row>
        <row r="3836">
          <cell r="A3836">
            <v>37396</v>
          </cell>
          <cell r="B3836">
            <v>2332.6799999999998</v>
          </cell>
        </row>
        <row r="3837">
          <cell r="A3837">
            <v>37397</v>
          </cell>
          <cell r="B3837">
            <v>2350.1999999999998</v>
          </cell>
        </row>
        <row r="3838">
          <cell r="A3838">
            <v>37398</v>
          </cell>
          <cell r="B3838">
            <v>2363.2800000000002</v>
          </cell>
        </row>
        <row r="3839">
          <cell r="A3839">
            <v>37399</v>
          </cell>
          <cell r="B3839">
            <v>2349.8000000000002</v>
          </cell>
        </row>
        <row r="3840">
          <cell r="A3840">
            <v>37400</v>
          </cell>
          <cell r="B3840">
            <v>2338.5500000000002</v>
          </cell>
        </row>
        <row r="3841">
          <cell r="A3841">
            <v>37401</v>
          </cell>
          <cell r="B3841">
            <v>2331.0700000000002</v>
          </cell>
        </row>
        <row r="3842">
          <cell r="A3842">
            <v>37402</v>
          </cell>
          <cell r="B3842">
            <v>2331.0700000000002</v>
          </cell>
        </row>
        <row r="3843">
          <cell r="A3843">
            <v>37403</v>
          </cell>
          <cell r="B3843">
            <v>2331.0700000000002</v>
          </cell>
        </row>
        <row r="3844">
          <cell r="A3844">
            <v>37404</v>
          </cell>
          <cell r="B3844">
            <v>2309.85</v>
          </cell>
        </row>
        <row r="3845">
          <cell r="A3845">
            <v>37405</v>
          </cell>
          <cell r="B3845">
            <v>2314.3000000000002</v>
          </cell>
        </row>
        <row r="3846">
          <cell r="A3846">
            <v>37406</v>
          </cell>
          <cell r="B3846">
            <v>2317.12</v>
          </cell>
        </row>
        <row r="3847">
          <cell r="A3847">
            <v>37407</v>
          </cell>
          <cell r="B3847">
            <v>2321.16</v>
          </cell>
        </row>
        <row r="3848">
          <cell r="A3848">
            <v>37408</v>
          </cell>
          <cell r="B3848">
            <v>2321.6799999999998</v>
          </cell>
        </row>
        <row r="3849">
          <cell r="A3849">
            <v>37409</v>
          </cell>
          <cell r="B3849">
            <v>2321.6799999999998</v>
          </cell>
        </row>
        <row r="3850">
          <cell r="A3850">
            <v>37410</v>
          </cell>
          <cell r="B3850">
            <v>2321.6799999999998</v>
          </cell>
        </row>
        <row r="3851">
          <cell r="A3851">
            <v>37411</v>
          </cell>
          <cell r="B3851">
            <v>2321.6799999999998</v>
          </cell>
        </row>
        <row r="3852">
          <cell r="A3852">
            <v>37412</v>
          </cell>
          <cell r="B3852">
            <v>2324.54</v>
          </cell>
        </row>
        <row r="3853">
          <cell r="A3853">
            <v>37413</v>
          </cell>
          <cell r="B3853">
            <v>2331.69</v>
          </cell>
        </row>
        <row r="3854">
          <cell r="A3854">
            <v>37414</v>
          </cell>
          <cell r="B3854">
            <v>2335.3000000000002</v>
          </cell>
        </row>
        <row r="3855">
          <cell r="A3855">
            <v>37415</v>
          </cell>
          <cell r="B3855">
            <v>2336.11</v>
          </cell>
        </row>
        <row r="3856">
          <cell r="A3856">
            <v>37416</v>
          </cell>
          <cell r="B3856">
            <v>2336.11</v>
          </cell>
        </row>
        <row r="3857">
          <cell r="A3857">
            <v>37417</v>
          </cell>
          <cell r="B3857">
            <v>2336.11</v>
          </cell>
        </row>
        <row r="3858">
          <cell r="A3858">
            <v>37418</v>
          </cell>
          <cell r="B3858">
            <v>2336.11</v>
          </cell>
        </row>
        <row r="3859">
          <cell r="A3859">
            <v>37419</v>
          </cell>
          <cell r="B3859">
            <v>2340.36</v>
          </cell>
        </row>
        <row r="3860">
          <cell r="A3860">
            <v>37420</v>
          </cell>
          <cell r="B3860">
            <v>2347.6799999999998</v>
          </cell>
        </row>
        <row r="3861">
          <cell r="A3861">
            <v>37421</v>
          </cell>
          <cell r="B3861">
            <v>2357.14</v>
          </cell>
        </row>
        <row r="3862">
          <cell r="A3862">
            <v>37422</v>
          </cell>
          <cell r="B3862">
            <v>2369.12</v>
          </cell>
        </row>
        <row r="3863">
          <cell r="A3863">
            <v>37423</v>
          </cell>
          <cell r="B3863">
            <v>2369.12</v>
          </cell>
        </row>
        <row r="3864">
          <cell r="A3864">
            <v>37424</v>
          </cell>
          <cell r="B3864">
            <v>2369.12</v>
          </cell>
        </row>
        <row r="3865">
          <cell r="A3865">
            <v>37425</v>
          </cell>
          <cell r="B3865">
            <v>2379.92</v>
          </cell>
        </row>
        <row r="3866">
          <cell r="A3866">
            <v>37426</v>
          </cell>
          <cell r="B3866">
            <v>2383.31</v>
          </cell>
        </row>
        <row r="3867">
          <cell r="A3867">
            <v>37427</v>
          </cell>
          <cell r="B3867">
            <v>2393.87</v>
          </cell>
        </row>
        <row r="3868">
          <cell r="A3868">
            <v>37428</v>
          </cell>
          <cell r="B3868">
            <v>2391.65</v>
          </cell>
        </row>
        <row r="3869">
          <cell r="A3869">
            <v>37429</v>
          </cell>
          <cell r="B3869">
            <v>2384.2199999999998</v>
          </cell>
        </row>
        <row r="3870">
          <cell r="A3870">
            <v>37430</v>
          </cell>
          <cell r="B3870">
            <v>2384.2199999999998</v>
          </cell>
        </row>
        <row r="3871">
          <cell r="A3871">
            <v>37431</v>
          </cell>
          <cell r="B3871">
            <v>2384.2199999999998</v>
          </cell>
        </row>
        <row r="3872">
          <cell r="A3872">
            <v>37432</v>
          </cell>
          <cell r="B3872">
            <v>2383.41</v>
          </cell>
        </row>
        <row r="3873">
          <cell r="A3873">
            <v>37433</v>
          </cell>
          <cell r="B3873">
            <v>2386.1799999999998</v>
          </cell>
        </row>
        <row r="3874">
          <cell r="A3874">
            <v>37434</v>
          </cell>
          <cell r="B3874">
            <v>2392.13</v>
          </cell>
        </row>
        <row r="3875">
          <cell r="A3875">
            <v>37435</v>
          </cell>
          <cell r="B3875">
            <v>2398.14</v>
          </cell>
        </row>
        <row r="3876">
          <cell r="A3876">
            <v>37436</v>
          </cell>
          <cell r="B3876">
            <v>2398.8200000000002</v>
          </cell>
        </row>
        <row r="3877">
          <cell r="A3877">
            <v>37437</v>
          </cell>
          <cell r="B3877">
            <v>2398.8200000000002</v>
          </cell>
        </row>
        <row r="3878">
          <cell r="A3878">
            <v>37438</v>
          </cell>
          <cell r="B3878">
            <v>2398.8200000000002</v>
          </cell>
        </row>
        <row r="3879">
          <cell r="A3879">
            <v>37439</v>
          </cell>
          <cell r="B3879">
            <v>2398.8200000000002</v>
          </cell>
        </row>
        <row r="3880">
          <cell r="A3880">
            <v>37440</v>
          </cell>
          <cell r="B3880">
            <v>2410.54</v>
          </cell>
        </row>
        <row r="3881">
          <cell r="A3881">
            <v>37441</v>
          </cell>
          <cell r="B3881">
            <v>2425.42</v>
          </cell>
        </row>
        <row r="3882">
          <cell r="A3882">
            <v>37442</v>
          </cell>
          <cell r="B3882">
            <v>2426.4</v>
          </cell>
        </row>
        <row r="3883">
          <cell r="A3883">
            <v>37443</v>
          </cell>
          <cell r="B3883">
            <v>2434.3200000000002</v>
          </cell>
        </row>
        <row r="3884">
          <cell r="A3884">
            <v>37444</v>
          </cell>
          <cell r="B3884">
            <v>2434.3200000000002</v>
          </cell>
        </row>
        <row r="3885">
          <cell r="A3885">
            <v>37445</v>
          </cell>
          <cell r="B3885">
            <v>2434.3200000000002</v>
          </cell>
        </row>
        <row r="3886">
          <cell r="A3886">
            <v>37446</v>
          </cell>
          <cell r="B3886">
            <v>2457.39</v>
          </cell>
        </row>
        <row r="3887">
          <cell r="A3887">
            <v>37447</v>
          </cell>
          <cell r="B3887">
            <v>2462.1799999999998</v>
          </cell>
        </row>
        <row r="3888">
          <cell r="A3888">
            <v>37448</v>
          </cell>
          <cell r="B3888">
            <v>2482.21</v>
          </cell>
        </row>
        <row r="3889">
          <cell r="A3889">
            <v>37449</v>
          </cell>
          <cell r="B3889">
            <v>2506.84</v>
          </cell>
        </row>
        <row r="3890">
          <cell r="A3890">
            <v>37450</v>
          </cell>
          <cell r="B3890">
            <v>2513.9899999999998</v>
          </cell>
        </row>
        <row r="3891">
          <cell r="A3891">
            <v>37451</v>
          </cell>
          <cell r="B3891">
            <v>2513.9899999999998</v>
          </cell>
        </row>
        <row r="3892">
          <cell r="A3892">
            <v>37452</v>
          </cell>
          <cell r="B3892">
            <v>2513.9899999999998</v>
          </cell>
        </row>
        <row r="3893">
          <cell r="A3893">
            <v>37453</v>
          </cell>
          <cell r="B3893">
            <v>2507.21</v>
          </cell>
        </row>
        <row r="3894">
          <cell r="A3894">
            <v>37454</v>
          </cell>
          <cell r="B3894">
            <v>2499.92</v>
          </cell>
        </row>
        <row r="3895">
          <cell r="A3895">
            <v>37455</v>
          </cell>
          <cell r="B3895">
            <v>2524.7600000000002</v>
          </cell>
        </row>
        <row r="3896">
          <cell r="A3896">
            <v>37456</v>
          </cell>
          <cell r="B3896">
            <v>2538.4699999999998</v>
          </cell>
        </row>
        <row r="3897">
          <cell r="A3897">
            <v>37457</v>
          </cell>
          <cell r="B3897">
            <v>2529.5700000000002</v>
          </cell>
        </row>
        <row r="3898">
          <cell r="A3898">
            <v>37458</v>
          </cell>
          <cell r="B3898">
            <v>2529.5700000000002</v>
          </cell>
        </row>
        <row r="3899">
          <cell r="A3899">
            <v>37459</v>
          </cell>
          <cell r="B3899">
            <v>2529.5700000000002</v>
          </cell>
        </row>
        <row r="3900">
          <cell r="A3900">
            <v>37460</v>
          </cell>
          <cell r="B3900">
            <v>2517.42</v>
          </cell>
        </row>
        <row r="3901">
          <cell r="A3901">
            <v>37461</v>
          </cell>
          <cell r="B3901">
            <v>2539</v>
          </cell>
        </row>
        <row r="3902">
          <cell r="A3902">
            <v>37462</v>
          </cell>
          <cell r="B3902">
            <v>2572.42</v>
          </cell>
        </row>
        <row r="3903">
          <cell r="A3903">
            <v>37463</v>
          </cell>
          <cell r="B3903">
            <v>2580.15</v>
          </cell>
        </row>
        <row r="3904">
          <cell r="A3904">
            <v>37464</v>
          </cell>
          <cell r="B3904">
            <v>2596.2600000000002</v>
          </cell>
        </row>
        <row r="3905">
          <cell r="A3905">
            <v>37465</v>
          </cell>
          <cell r="B3905">
            <v>2596.2600000000002</v>
          </cell>
        </row>
        <row r="3906">
          <cell r="A3906">
            <v>37466</v>
          </cell>
          <cell r="B3906">
            <v>2596.2600000000002</v>
          </cell>
        </row>
        <row r="3907">
          <cell r="A3907">
            <v>37467</v>
          </cell>
          <cell r="B3907">
            <v>2599.5700000000002</v>
          </cell>
        </row>
        <row r="3908">
          <cell r="A3908">
            <v>37468</v>
          </cell>
          <cell r="B3908">
            <v>2625.06</v>
          </cell>
        </row>
        <row r="3909">
          <cell r="A3909">
            <v>37469</v>
          </cell>
          <cell r="B3909">
            <v>2636.3</v>
          </cell>
        </row>
        <row r="3910">
          <cell r="A3910">
            <v>37470</v>
          </cell>
          <cell r="B3910">
            <v>2640.35</v>
          </cell>
        </row>
        <row r="3911">
          <cell r="A3911">
            <v>37471</v>
          </cell>
          <cell r="B3911">
            <v>2643.03</v>
          </cell>
        </row>
        <row r="3912">
          <cell r="A3912">
            <v>37472</v>
          </cell>
          <cell r="B3912">
            <v>2643.03</v>
          </cell>
        </row>
        <row r="3913">
          <cell r="A3913">
            <v>37473</v>
          </cell>
          <cell r="B3913">
            <v>2643.03</v>
          </cell>
        </row>
        <row r="3914">
          <cell r="A3914">
            <v>37474</v>
          </cell>
          <cell r="B3914">
            <v>2663.81</v>
          </cell>
        </row>
        <row r="3915">
          <cell r="A3915">
            <v>37475</v>
          </cell>
          <cell r="B3915">
            <v>2670.61</v>
          </cell>
        </row>
        <row r="3916">
          <cell r="A3916">
            <v>37476</v>
          </cell>
          <cell r="B3916">
            <v>2670.61</v>
          </cell>
        </row>
        <row r="3917">
          <cell r="A3917">
            <v>37477</v>
          </cell>
          <cell r="B3917">
            <v>2649.32</v>
          </cell>
        </row>
        <row r="3918">
          <cell r="A3918">
            <v>37478</v>
          </cell>
          <cell r="B3918">
            <v>2568.8000000000002</v>
          </cell>
        </row>
        <row r="3919">
          <cell r="A3919">
            <v>37479</v>
          </cell>
          <cell r="B3919">
            <v>2568.8000000000002</v>
          </cell>
        </row>
        <row r="3920">
          <cell r="A3920">
            <v>37480</v>
          </cell>
          <cell r="B3920">
            <v>2568.8000000000002</v>
          </cell>
        </row>
        <row r="3921">
          <cell r="A3921">
            <v>37481</v>
          </cell>
          <cell r="B3921">
            <v>2595.8000000000002</v>
          </cell>
        </row>
        <row r="3922">
          <cell r="A3922">
            <v>37482</v>
          </cell>
          <cell r="B3922">
            <v>2657.98</v>
          </cell>
        </row>
        <row r="3923">
          <cell r="A3923">
            <v>37483</v>
          </cell>
          <cell r="B3923">
            <v>2635.87</v>
          </cell>
        </row>
        <row r="3924">
          <cell r="A3924">
            <v>37484</v>
          </cell>
          <cell r="B3924">
            <v>2648.77</v>
          </cell>
        </row>
        <row r="3925">
          <cell r="A3925">
            <v>37485</v>
          </cell>
          <cell r="B3925">
            <v>2663.61</v>
          </cell>
        </row>
        <row r="3926">
          <cell r="A3926">
            <v>37486</v>
          </cell>
          <cell r="B3926">
            <v>2663.61</v>
          </cell>
        </row>
        <row r="3927">
          <cell r="A3927">
            <v>37487</v>
          </cell>
          <cell r="B3927">
            <v>2663.61</v>
          </cell>
        </row>
        <row r="3928">
          <cell r="A3928">
            <v>37488</v>
          </cell>
          <cell r="B3928">
            <v>2663.61</v>
          </cell>
        </row>
        <row r="3929">
          <cell r="A3929">
            <v>37489</v>
          </cell>
          <cell r="B3929">
            <v>2620.91</v>
          </cell>
        </row>
        <row r="3930">
          <cell r="A3930">
            <v>37490</v>
          </cell>
          <cell r="B3930">
            <v>2626.17</v>
          </cell>
        </row>
        <row r="3931">
          <cell r="A3931">
            <v>37491</v>
          </cell>
          <cell r="B3931">
            <v>2652.96</v>
          </cell>
        </row>
        <row r="3932">
          <cell r="A3932">
            <v>37492</v>
          </cell>
          <cell r="B3932">
            <v>2643.37</v>
          </cell>
        </row>
        <row r="3933">
          <cell r="A3933">
            <v>37493</v>
          </cell>
          <cell r="B3933">
            <v>2643.37</v>
          </cell>
        </row>
        <row r="3934">
          <cell r="A3934">
            <v>37494</v>
          </cell>
          <cell r="B3934">
            <v>2643.37</v>
          </cell>
        </row>
        <row r="3935">
          <cell r="A3935">
            <v>37495</v>
          </cell>
          <cell r="B3935">
            <v>2653.29</v>
          </cell>
        </row>
        <row r="3936">
          <cell r="A3936">
            <v>37496</v>
          </cell>
          <cell r="B3936">
            <v>2672.25</v>
          </cell>
        </row>
        <row r="3937">
          <cell r="A3937">
            <v>37497</v>
          </cell>
          <cell r="B3937">
            <v>2688.64</v>
          </cell>
        </row>
        <row r="3938">
          <cell r="A3938">
            <v>37498</v>
          </cell>
          <cell r="B3938">
            <v>2712.46</v>
          </cell>
        </row>
        <row r="3939">
          <cell r="A3939">
            <v>37499</v>
          </cell>
          <cell r="B3939">
            <v>2703.55</v>
          </cell>
        </row>
        <row r="3940">
          <cell r="A3940">
            <v>37500</v>
          </cell>
          <cell r="B3940">
            <v>2703.55</v>
          </cell>
        </row>
        <row r="3941">
          <cell r="A3941">
            <v>37501</v>
          </cell>
          <cell r="B3941">
            <v>2703.55</v>
          </cell>
        </row>
        <row r="3942">
          <cell r="A3942">
            <v>37502</v>
          </cell>
          <cell r="B3942">
            <v>2679.51</v>
          </cell>
        </row>
        <row r="3943">
          <cell r="A3943">
            <v>37503</v>
          </cell>
          <cell r="B3943">
            <v>2677.39</v>
          </cell>
        </row>
        <row r="3944">
          <cell r="A3944">
            <v>37504</v>
          </cell>
          <cell r="B3944">
            <v>2694.51</v>
          </cell>
        </row>
        <row r="3945">
          <cell r="A3945">
            <v>37505</v>
          </cell>
          <cell r="B3945">
            <v>2714.77</v>
          </cell>
        </row>
        <row r="3946">
          <cell r="A3946">
            <v>37506</v>
          </cell>
          <cell r="B3946">
            <v>2712.14</v>
          </cell>
        </row>
        <row r="3947">
          <cell r="A3947">
            <v>37507</v>
          </cell>
          <cell r="B3947">
            <v>2712.14</v>
          </cell>
        </row>
        <row r="3948">
          <cell r="A3948">
            <v>37508</v>
          </cell>
          <cell r="B3948">
            <v>2712.14</v>
          </cell>
        </row>
        <row r="3949">
          <cell r="A3949">
            <v>37509</v>
          </cell>
          <cell r="B3949">
            <v>2703.63</v>
          </cell>
        </row>
        <row r="3950">
          <cell r="A3950">
            <v>37510</v>
          </cell>
          <cell r="B3950">
            <v>2707.58</v>
          </cell>
        </row>
        <row r="3951">
          <cell r="A3951">
            <v>37511</v>
          </cell>
          <cell r="B3951">
            <v>2718.85</v>
          </cell>
        </row>
        <row r="3952">
          <cell r="A3952">
            <v>37512</v>
          </cell>
          <cell r="B3952">
            <v>2730.91</v>
          </cell>
        </row>
        <row r="3953">
          <cell r="A3953">
            <v>37513</v>
          </cell>
          <cell r="B3953">
            <v>2741.29</v>
          </cell>
        </row>
        <row r="3954">
          <cell r="A3954">
            <v>37514</v>
          </cell>
          <cell r="B3954">
            <v>2741.29</v>
          </cell>
        </row>
        <row r="3955">
          <cell r="A3955">
            <v>37515</v>
          </cell>
          <cell r="B3955">
            <v>2741.29</v>
          </cell>
        </row>
        <row r="3956">
          <cell r="A3956">
            <v>37516</v>
          </cell>
          <cell r="B3956">
            <v>2758.95</v>
          </cell>
        </row>
        <row r="3957">
          <cell r="A3957">
            <v>37517</v>
          </cell>
          <cell r="B3957">
            <v>2783.44</v>
          </cell>
        </row>
        <row r="3958">
          <cell r="A3958">
            <v>37518</v>
          </cell>
          <cell r="B3958">
            <v>2785.81</v>
          </cell>
        </row>
        <row r="3959">
          <cell r="A3959">
            <v>37519</v>
          </cell>
          <cell r="B3959">
            <v>2789.01</v>
          </cell>
        </row>
        <row r="3960">
          <cell r="A3960">
            <v>37520</v>
          </cell>
          <cell r="B3960">
            <v>2815.05</v>
          </cell>
        </row>
        <row r="3961">
          <cell r="A3961">
            <v>37521</v>
          </cell>
          <cell r="B3961">
            <v>2815.05</v>
          </cell>
        </row>
        <row r="3962">
          <cell r="A3962">
            <v>37522</v>
          </cell>
          <cell r="B3962">
            <v>2815.05</v>
          </cell>
        </row>
        <row r="3963">
          <cell r="A3963">
            <v>37523</v>
          </cell>
          <cell r="B3963">
            <v>2793.36</v>
          </cell>
        </row>
        <row r="3964">
          <cell r="A3964">
            <v>37524</v>
          </cell>
          <cell r="B3964">
            <v>2810.46</v>
          </cell>
        </row>
        <row r="3965">
          <cell r="A3965">
            <v>37525</v>
          </cell>
          <cell r="B3965">
            <v>2802.32</v>
          </cell>
        </row>
        <row r="3966">
          <cell r="A3966">
            <v>37526</v>
          </cell>
          <cell r="B3966">
            <v>2825.32</v>
          </cell>
        </row>
        <row r="3967">
          <cell r="A3967">
            <v>37527</v>
          </cell>
          <cell r="B3967">
            <v>2828.08</v>
          </cell>
        </row>
        <row r="3968">
          <cell r="A3968">
            <v>37528</v>
          </cell>
          <cell r="B3968">
            <v>2828.08</v>
          </cell>
        </row>
        <row r="3969">
          <cell r="A3969">
            <v>37529</v>
          </cell>
          <cell r="B3969">
            <v>2828.08</v>
          </cell>
        </row>
        <row r="3970">
          <cell r="A3970">
            <v>37530</v>
          </cell>
          <cell r="B3970">
            <v>2850.65</v>
          </cell>
        </row>
        <row r="3971">
          <cell r="A3971">
            <v>37531</v>
          </cell>
          <cell r="B3971">
            <v>2885.48</v>
          </cell>
        </row>
        <row r="3972">
          <cell r="A3972">
            <v>37532</v>
          </cell>
          <cell r="B3972">
            <v>2888.23</v>
          </cell>
        </row>
        <row r="3973">
          <cell r="A3973">
            <v>37533</v>
          </cell>
          <cell r="B3973">
            <v>2881.78</v>
          </cell>
        </row>
        <row r="3974">
          <cell r="A3974">
            <v>37534</v>
          </cell>
          <cell r="B3974">
            <v>2876.4</v>
          </cell>
        </row>
        <row r="3975">
          <cell r="A3975">
            <v>37535</v>
          </cell>
          <cell r="B3975">
            <v>2876.4</v>
          </cell>
        </row>
        <row r="3976">
          <cell r="A3976">
            <v>37536</v>
          </cell>
          <cell r="B3976">
            <v>2876.4</v>
          </cell>
        </row>
        <row r="3977">
          <cell r="A3977">
            <v>37537</v>
          </cell>
          <cell r="B3977">
            <v>2869.73</v>
          </cell>
        </row>
        <row r="3978">
          <cell r="A3978">
            <v>37538</v>
          </cell>
          <cell r="B3978">
            <v>2850.98</v>
          </cell>
        </row>
        <row r="3979">
          <cell r="A3979">
            <v>37539</v>
          </cell>
          <cell r="B3979">
            <v>2854.04</v>
          </cell>
        </row>
        <row r="3980">
          <cell r="A3980">
            <v>37540</v>
          </cell>
          <cell r="B3980">
            <v>2870.63</v>
          </cell>
        </row>
        <row r="3981">
          <cell r="A3981">
            <v>37541</v>
          </cell>
          <cell r="B3981">
            <v>2861.16</v>
          </cell>
        </row>
        <row r="3982">
          <cell r="A3982">
            <v>37542</v>
          </cell>
          <cell r="B3982">
            <v>2861.16</v>
          </cell>
        </row>
        <row r="3983">
          <cell r="A3983">
            <v>37543</v>
          </cell>
          <cell r="B3983">
            <v>2861.16</v>
          </cell>
        </row>
        <row r="3984">
          <cell r="A3984">
            <v>37544</v>
          </cell>
          <cell r="B3984">
            <v>2861.16</v>
          </cell>
        </row>
        <row r="3985">
          <cell r="A3985">
            <v>37545</v>
          </cell>
          <cell r="B3985">
            <v>2852.99</v>
          </cell>
        </row>
        <row r="3986">
          <cell r="A3986">
            <v>37546</v>
          </cell>
          <cell r="B3986">
            <v>2857.13</v>
          </cell>
        </row>
        <row r="3987">
          <cell r="A3987">
            <v>37547</v>
          </cell>
          <cell r="B3987">
            <v>2853.9</v>
          </cell>
        </row>
        <row r="3988">
          <cell r="A3988">
            <v>37548</v>
          </cell>
          <cell r="B3988">
            <v>2836.34</v>
          </cell>
        </row>
        <row r="3989">
          <cell r="A3989">
            <v>37549</v>
          </cell>
          <cell r="B3989">
            <v>2836.34</v>
          </cell>
        </row>
        <row r="3990">
          <cell r="A3990">
            <v>37550</v>
          </cell>
          <cell r="B3990">
            <v>2836.34</v>
          </cell>
        </row>
        <row r="3991">
          <cell r="A3991">
            <v>37551</v>
          </cell>
          <cell r="B3991">
            <v>2791.46</v>
          </cell>
        </row>
        <row r="3992">
          <cell r="A3992">
            <v>37552</v>
          </cell>
          <cell r="B3992">
            <v>2758.76</v>
          </cell>
        </row>
        <row r="3993">
          <cell r="A3993">
            <v>37553</v>
          </cell>
          <cell r="B3993">
            <v>2744.32</v>
          </cell>
        </row>
        <row r="3994">
          <cell r="A3994">
            <v>37554</v>
          </cell>
          <cell r="B3994">
            <v>2747.07</v>
          </cell>
        </row>
        <row r="3995">
          <cell r="A3995">
            <v>37555</v>
          </cell>
          <cell r="B3995">
            <v>2755.69</v>
          </cell>
        </row>
        <row r="3996">
          <cell r="A3996">
            <v>37556</v>
          </cell>
          <cell r="B3996">
            <v>2755.69</v>
          </cell>
        </row>
        <row r="3997">
          <cell r="A3997">
            <v>37557</v>
          </cell>
          <cell r="B3997">
            <v>2755.69</v>
          </cell>
        </row>
        <row r="3998">
          <cell r="A3998">
            <v>37558</v>
          </cell>
          <cell r="B3998">
            <v>2770.73</v>
          </cell>
        </row>
        <row r="3999">
          <cell r="A3999">
            <v>37559</v>
          </cell>
          <cell r="B3999">
            <v>2781.72</v>
          </cell>
        </row>
        <row r="4000">
          <cell r="A4000">
            <v>37560</v>
          </cell>
          <cell r="B4000">
            <v>2773.73</v>
          </cell>
        </row>
        <row r="4001">
          <cell r="A4001">
            <v>37561</v>
          </cell>
          <cell r="B4001">
            <v>2778.6</v>
          </cell>
        </row>
        <row r="4002">
          <cell r="A4002">
            <v>37562</v>
          </cell>
          <cell r="B4002">
            <v>2778.47</v>
          </cell>
        </row>
        <row r="4003">
          <cell r="A4003">
            <v>37563</v>
          </cell>
          <cell r="B4003">
            <v>2778.47</v>
          </cell>
        </row>
        <row r="4004">
          <cell r="A4004">
            <v>37564</v>
          </cell>
          <cell r="B4004">
            <v>2778.47</v>
          </cell>
        </row>
        <row r="4005">
          <cell r="A4005">
            <v>37565</v>
          </cell>
          <cell r="B4005">
            <v>2778.47</v>
          </cell>
        </row>
        <row r="4006">
          <cell r="A4006">
            <v>37566</v>
          </cell>
          <cell r="B4006">
            <v>2774.58</v>
          </cell>
        </row>
        <row r="4007">
          <cell r="A4007">
            <v>37567</v>
          </cell>
          <cell r="B4007">
            <v>2761.99</v>
          </cell>
        </row>
        <row r="4008">
          <cell r="A4008">
            <v>37568</v>
          </cell>
          <cell r="B4008">
            <v>2743</v>
          </cell>
        </row>
        <row r="4009">
          <cell r="A4009">
            <v>37569</v>
          </cell>
          <cell r="B4009">
            <v>2743.92</v>
          </cell>
        </row>
        <row r="4010">
          <cell r="A4010">
            <v>37570</v>
          </cell>
          <cell r="B4010">
            <v>2743.92</v>
          </cell>
        </row>
        <row r="4011">
          <cell r="A4011">
            <v>37571</v>
          </cell>
          <cell r="B4011">
            <v>2743.92</v>
          </cell>
        </row>
        <row r="4012">
          <cell r="A4012">
            <v>37572</v>
          </cell>
          <cell r="B4012">
            <v>2743.92</v>
          </cell>
        </row>
        <row r="4013">
          <cell r="A4013">
            <v>37573</v>
          </cell>
          <cell r="B4013">
            <v>2727.05</v>
          </cell>
        </row>
        <row r="4014">
          <cell r="A4014">
            <v>37574</v>
          </cell>
          <cell r="B4014">
            <v>2717.89</v>
          </cell>
        </row>
        <row r="4015">
          <cell r="A4015">
            <v>37575</v>
          </cell>
          <cell r="B4015">
            <v>2724.04</v>
          </cell>
        </row>
        <row r="4016">
          <cell r="A4016">
            <v>37576</v>
          </cell>
          <cell r="B4016">
            <v>2703.75</v>
          </cell>
        </row>
        <row r="4017">
          <cell r="A4017">
            <v>37577</v>
          </cell>
          <cell r="B4017">
            <v>2703.75</v>
          </cell>
        </row>
        <row r="4018">
          <cell r="A4018">
            <v>37578</v>
          </cell>
          <cell r="B4018">
            <v>2703.75</v>
          </cell>
        </row>
        <row r="4019">
          <cell r="A4019">
            <v>37579</v>
          </cell>
          <cell r="B4019">
            <v>2679.96</v>
          </cell>
        </row>
        <row r="4020">
          <cell r="A4020">
            <v>37580</v>
          </cell>
          <cell r="B4020">
            <v>2683.04</v>
          </cell>
        </row>
        <row r="4021">
          <cell r="A4021">
            <v>37581</v>
          </cell>
          <cell r="B4021">
            <v>2671.7</v>
          </cell>
        </row>
        <row r="4022">
          <cell r="A4022">
            <v>37582</v>
          </cell>
          <cell r="B4022">
            <v>2666.41</v>
          </cell>
        </row>
        <row r="4023">
          <cell r="A4023">
            <v>37583</v>
          </cell>
          <cell r="B4023">
            <v>2687.25</v>
          </cell>
        </row>
        <row r="4024">
          <cell r="A4024">
            <v>37584</v>
          </cell>
          <cell r="B4024">
            <v>2687.25</v>
          </cell>
        </row>
        <row r="4025">
          <cell r="A4025">
            <v>37585</v>
          </cell>
          <cell r="B4025">
            <v>2687.25</v>
          </cell>
        </row>
        <row r="4026">
          <cell r="A4026">
            <v>37586</v>
          </cell>
          <cell r="B4026">
            <v>2716.95</v>
          </cell>
        </row>
        <row r="4027">
          <cell r="A4027">
            <v>37587</v>
          </cell>
          <cell r="B4027">
            <v>2735.04</v>
          </cell>
        </row>
        <row r="4028">
          <cell r="A4028">
            <v>37588</v>
          </cell>
          <cell r="B4028">
            <v>2754.67</v>
          </cell>
        </row>
        <row r="4029">
          <cell r="A4029">
            <v>37589</v>
          </cell>
          <cell r="B4029">
            <v>2758.28</v>
          </cell>
        </row>
        <row r="4030">
          <cell r="A4030">
            <v>37590</v>
          </cell>
          <cell r="B4030">
            <v>2784.21</v>
          </cell>
        </row>
        <row r="4031">
          <cell r="A4031">
            <v>37591</v>
          </cell>
          <cell r="B4031">
            <v>2784.21</v>
          </cell>
        </row>
        <row r="4032">
          <cell r="A4032">
            <v>37592</v>
          </cell>
          <cell r="B4032">
            <v>2784.21</v>
          </cell>
        </row>
        <row r="4033">
          <cell r="A4033">
            <v>37593</v>
          </cell>
          <cell r="B4033">
            <v>2812.94</v>
          </cell>
        </row>
        <row r="4034">
          <cell r="A4034">
            <v>37594</v>
          </cell>
          <cell r="B4034">
            <v>2826.1</v>
          </cell>
        </row>
        <row r="4035">
          <cell r="A4035">
            <v>37595</v>
          </cell>
          <cell r="B4035">
            <v>2806.63</v>
          </cell>
        </row>
        <row r="4036">
          <cell r="A4036">
            <v>37596</v>
          </cell>
          <cell r="B4036">
            <v>2788.72</v>
          </cell>
        </row>
        <row r="4037">
          <cell r="A4037">
            <v>37597</v>
          </cell>
          <cell r="B4037">
            <v>2782.4</v>
          </cell>
        </row>
        <row r="4038">
          <cell r="A4038">
            <v>37598</v>
          </cell>
          <cell r="B4038">
            <v>2782.4</v>
          </cell>
        </row>
        <row r="4039">
          <cell r="A4039">
            <v>37599</v>
          </cell>
          <cell r="B4039">
            <v>2782.4</v>
          </cell>
        </row>
        <row r="4040">
          <cell r="A4040">
            <v>37600</v>
          </cell>
          <cell r="B4040">
            <v>2815</v>
          </cell>
        </row>
        <row r="4041">
          <cell r="A4041">
            <v>37601</v>
          </cell>
          <cell r="B4041">
            <v>2816.42</v>
          </cell>
        </row>
        <row r="4042">
          <cell r="A4042">
            <v>37602</v>
          </cell>
          <cell r="B4042">
            <v>2801.01</v>
          </cell>
        </row>
        <row r="4043">
          <cell r="A4043">
            <v>37603</v>
          </cell>
          <cell r="B4043">
            <v>2793.16</v>
          </cell>
        </row>
        <row r="4044">
          <cell r="A4044">
            <v>37604</v>
          </cell>
          <cell r="B4044">
            <v>2808.16</v>
          </cell>
        </row>
        <row r="4045">
          <cell r="A4045">
            <v>37605</v>
          </cell>
          <cell r="B4045">
            <v>2808.16</v>
          </cell>
        </row>
        <row r="4046">
          <cell r="A4046">
            <v>37606</v>
          </cell>
          <cell r="B4046">
            <v>2808.16</v>
          </cell>
        </row>
        <row r="4047">
          <cell r="A4047">
            <v>37607</v>
          </cell>
          <cell r="B4047">
            <v>2807.61</v>
          </cell>
        </row>
        <row r="4048">
          <cell r="A4048">
            <v>37608</v>
          </cell>
          <cell r="B4048">
            <v>2805.55</v>
          </cell>
        </row>
        <row r="4049">
          <cell r="A4049">
            <v>37609</v>
          </cell>
          <cell r="B4049">
            <v>2818.81</v>
          </cell>
        </row>
        <row r="4050">
          <cell r="A4050">
            <v>37610</v>
          </cell>
          <cell r="B4050">
            <v>2818.54</v>
          </cell>
        </row>
        <row r="4051">
          <cell r="A4051">
            <v>37611</v>
          </cell>
          <cell r="B4051">
            <v>2814.71</v>
          </cell>
        </row>
        <row r="4052">
          <cell r="A4052">
            <v>37612</v>
          </cell>
          <cell r="B4052">
            <v>2814.71</v>
          </cell>
        </row>
        <row r="4053">
          <cell r="A4053">
            <v>37613</v>
          </cell>
          <cell r="B4053">
            <v>2814.71</v>
          </cell>
        </row>
        <row r="4054">
          <cell r="A4054">
            <v>37614</v>
          </cell>
          <cell r="B4054">
            <v>2826.04</v>
          </cell>
        </row>
        <row r="4055">
          <cell r="A4055">
            <v>37615</v>
          </cell>
          <cell r="B4055">
            <v>2823.95</v>
          </cell>
        </row>
        <row r="4056">
          <cell r="A4056">
            <v>37616</v>
          </cell>
          <cell r="B4056">
            <v>2823.95</v>
          </cell>
        </row>
        <row r="4057">
          <cell r="A4057">
            <v>37617</v>
          </cell>
          <cell r="B4057">
            <v>2843.57</v>
          </cell>
        </row>
        <row r="4058">
          <cell r="A4058">
            <v>37618</v>
          </cell>
          <cell r="B4058">
            <v>2854.29</v>
          </cell>
        </row>
        <row r="4059">
          <cell r="A4059">
            <v>37619</v>
          </cell>
          <cell r="B4059">
            <v>2854.29</v>
          </cell>
        </row>
        <row r="4060">
          <cell r="A4060">
            <v>37620</v>
          </cell>
          <cell r="B4060">
            <v>2854.29</v>
          </cell>
        </row>
        <row r="4061">
          <cell r="A4061">
            <v>37621</v>
          </cell>
          <cell r="B4061">
            <v>2864.79</v>
          </cell>
        </row>
        <row r="4062">
          <cell r="A4062">
            <v>37622</v>
          </cell>
          <cell r="B4062">
            <v>2864.79</v>
          </cell>
        </row>
        <row r="4063">
          <cell r="A4063">
            <v>37623</v>
          </cell>
          <cell r="B4063">
            <v>2864.79</v>
          </cell>
        </row>
        <row r="4064">
          <cell r="A4064">
            <v>37624</v>
          </cell>
          <cell r="B4064">
            <v>2844.82</v>
          </cell>
        </row>
        <row r="4065">
          <cell r="A4065">
            <v>37625</v>
          </cell>
          <cell r="B4065">
            <v>2841.56</v>
          </cell>
        </row>
        <row r="4066">
          <cell r="A4066">
            <v>37626</v>
          </cell>
          <cell r="B4066">
            <v>2841.56</v>
          </cell>
        </row>
        <row r="4067">
          <cell r="A4067">
            <v>37627</v>
          </cell>
          <cell r="B4067">
            <v>2841.56</v>
          </cell>
        </row>
        <row r="4068">
          <cell r="A4068">
            <v>37628</v>
          </cell>
          <cell r="B4068">
            <v>2841.56</v>
          </cell>
        </row>
        <row r="4069">
          <cell r="A4069">
            <v>37629</v>
          </cell>
          <cell r="B4069">
            <v>2881.83</v>
          </cell>
        </row>
        <row r="4070">
          <cell r="A4070">
            <v>37630</v>
          </cell>
          <cell r="B4070">
            <v>2902.92</v>
          </cell>
        </row>
        <row r="4071">
          <cell r="A4071">
            <v>37631</v>
          </cell>
          <cell r="B4071">
            <v>2915.01</v>
          </cell>
        </row>
        <row r="4072">
          <cell r="A4072">
            <v>37632</v>
          </cell>
          <cell r="B4072">
            <v>2905.77</v>
          </cell>
        </row>
        <row r="4073">
          <cell r="A4073">
            <v>37633</v>
          </cell>
          <cell r="B4073">
            <v>2905.77</v>
          </cell>
        </row>
        <row r="4074">
          <cell r="A4074">
            <v>37634</v>
          </cell>
          <cell r="B4074">
            <v>2905.77</v>
          </cell>
        </row>
        <row r="4075">
          <cell r="A4075">
            <v>37635</v>
          </cell>
          <cell r="B4075">
            <v>2906.49</v>
          </cell>
        </row>
        <row r="4076">
          <cell r="A4076">
            <v>37636</v>
          </cell>
          <cell r="B4076">
            <v>2903.05</v>
          </cell>
        </row>
        <row r="4077">
          <cell r="A4077">
            <v>37637</v>
          </cell>
          <cell r="B4077">
            <v>2905.41</v>
          </cell>
        </row>
        <row r="4078">
          <cell r="A4078">
            <v>37638</v>
          </cell>
          <cell r="B4078">
            <v>2928.19</v>
          </cell>
        </row>
        <row r="4079">
          <cell r="A4079">
            <v>37639</v>
          </cell>
          <cell r="B4079">
            <v>2923.58</v>
          </cell>
        </row>
        <row r="4080">
          <cell r="A4080">
            <v>37640</v>
          </cell>
          <cell r="B4080">
            <v>2923.58</v>
          </cell>
        </row>
        <row r="4081">
          <cell r="A4081">
            <v>37641</v>
          </cell>
          <cell r="B4081">
            <v>2923.58</v>
          </cell>
        </row>
        <row r="4082">
          <cell r="A4082">
            <v>37642</v>
          </cell>
          <cell r="B4082">
            <v>2926.06</v>
          </cell>
        </row>
        <row r="4083">
          <cell r="A4083">
            <v>37643</v>
          </cell>
          <cell r="B4083">
            <v>2933.81</v>
          </cell>
        </row>
        <row r="4084">
          <cell r="A4084">
            <v>37644</v>
          </cell>
          <cell r="B4084">
            <v>2947.05</v>
          </cell>
        </row>
        <row r="4085">
          <cell r="A4085">
            <v>37645</v>
          </cell>
          <cell r="B4085">
            <v>2926.88</v>
          </cell>
        </row>
        <row r="4086">
          <cell r="A4086">
            <v>37646</v>
          </cell>
          <cell r="B4086">
            <v>2924.73</v>
          </cell>
        </row>
        <row r="4087">
          <cell r="A4087">
            <v>37647</v>
          </cell>
          <cell r="B4087">
            <v>2924.73</v>
          </cell>
        </row>
        <row r="4088">
          <cell r="A4088">
            <v>37648</v>
          </cell>
          <cell r="B4088">
            <v>2924.73</v>
          </cell>
        </row>
        <row r="4089">
          <cell r="A4089">
            <v>37649</v>
          </cell>
          <cell r="B4089">
            <v>2948.3</v>
          </cell>
        </row>
        <row r="4090">
          <cell r="A4090">
            <v>37650</v>
          </cell>
          <cell r="B4090">
            <v>2965.6</v>
          </cell>
        </row>
        <row r="4091">
          <cell r="A4091">
            <v>37651</v>
          </cell>
          <cell r="B4091">
            <v>2950.71</v>
          </cell>
        </row>
        <row r="4092">
          <cell r="A4092">
            <v>37652</v>
          </cell>
          <cell r="B4092">
            <v>2926.46</v>
          </cell>
        </row>
        <row r="4093">
          <cell r="A4093">
            <v>37653</v>
          </cell>
          <cell r="B4093">
            <v>2940.26</v>
          </cell>
        </row>
        <row r="4094">
          <cell r="A4094">
            <v>37654</v>
          </cell>
          <cell r="B4094">
            <v>2940.26</v>
          </cell>
        </row>
        <row r="4095">
          <cell r="A4095">
            <v>37655</v>
          </cell>
          <cell r="B4095">
            <v>2940.26</v>
          </cell>
        </row>
        <row r="4096">
          <cell r="A4096">
            <v>37656</v>
          </cell>
          <cell r="B4096">
            <v>2957.4</v>
          </cell>
        </row>
        <row r="4097">
          <cell r="A4097">
            <v>37657</v>
          </cell>
          <cell r="B4097">
            <v>2966.78</v>
          </cell>
        </row>
        <row r="4098">
          <cell r="A4098">
            <v>37658</v>
          </cell>
          <cell r="B4098">
            <v>2961.29</v>
          </cell>
        </row>
        <row r="4099">
          <cell r="A4099">
            <v>37659</v>
          </cell>
          <cell r="B4099">
            <v>2963.28</v>
          </cell>
        </row>
        <row r="4100">
          <cell r="A4100">
            <v>37660</v>
          </cell>
          <cell r="B4100">
            <v>2954.03</v>
          </cell>
        </row>
        <row r="4101">
          <cell r="A4101">
            <v>37661</v>
          </cell>
          <cell r="B4101">
            <v>2954.03</v>
          </cell>
        </row>
        <row r="4102">
          <cell r="A4102">
            <v>37662</v>
          </cell>
          <cell r="B4102">
            <v>2954.03</v>
          </cell>
        </row>
        <row r="4103">
          <cell r="A4103">
            <v>37663</v>
          </cell>
          <cell r="B4103">
            <v>2968.88</v>
          </cell>
        </row>
        <row r="4104">
          <cell r="A4104">
            <v>37664</v>
          </cell>
          <cell r="B4104">
            <v>2963.21</v>
          </cell>
        </row>
        <row r="4105">
          <cell r="A4105">
            <v>37665</v>
          </cell>
          <cell r="B4105">
            <v>2960.77</v>
          </cell>
        </row>
        <row r="4106">
          <cell r="A4106">
            <v>37666</v>
          </cell>
          <cell r="B4106">
            <v>2959.75</v>
          </cell>
        </row>
        <row r="4107">
          <cell r="A4107">
            <v>37667</v>
          </cell>
          <cell r="B4107">
            <v>2954.76</v>
          </cell>
        </row>
        <row r="4108">
          <cell r="A4108">
            <v>37668</v>
          </cell>
          <cell r="B4108">
            <v>2954.76</v>
          </cell>
        </row>
        <row r="4109">
          <cell r="A4109">
            <v>37669</v>
          </cell>
          <cell r="B4109">
            <v>2954.76</v>
          </cell>
        </row>
        <row r="4110">
          <cell r="A4110">
            <v>37670</v>
          </cell>
          <cell r="B4110">
            <v>2934.58</v>
          </cell>
        </row>
        <row r="4111">
          <cell r="A4111">
            <v>37671</v>
          </cell>
          <cell r="B4111">
            <v>2929.64</v>
          </cell>
        </row>
        <row r="4112">
          <cell r="A4112">
            <v>37672</v>
          </cell>
          <cell r="B4112">
            <v>2937.44</v>
          </cell>
        </row>
        <row r="4113">
          <cell r="A4113">
            <v>37673</v>
          </cell>
          <cell r="B4113">
            <v>2938.23</v>
          </cell>
        </row>
        <row r="4114">
          <cell r="A4114">
            <v>37674</v>
          </cell>
          <cell r="B4114">
            <v>2939.92</v>
          </cell>
        </row>
        <row r="4115">
          <cell r="A4115">
            <v>37675</v>
          </cell>
          <cell r="B4115">
            <v>2939.92</v>
          </cell>
        </row>
        <row r="4116">
          <cell r="A4116">
            <v>37676</v>
          </cell>
          <cell r="B4116">
            <v>2939.92</v>
          </cell>
        </row>
        <row r="4117">
          <cell r="A4117">
            <v>37677</v>
          </cell>
          <cell r="B4117">
            <v>2949.05</v>
          </cell>
        </row>
        <row r="4118">
          <cell r="A4118">
            <v>37678</v>
          </cell>
          <cell r="B4118">
            <v>2951.81</v>
          </cell>
        </row>
        <row r="4119">
          <cell r="A4119">
            <v>37679</v>
          </cell>
          <cell r="B4119">
            <v>2949.85</v>
          </cell>
        </row>
        <row r="4120">
          <cell r="A4120">
            <v>37680</v>
          </cell>
          <cell r="B4120">
            <v>2956.31</v>
          </cell>
        </row>
        <row r="4121">
          <cell r="A4121">
            <v>37681</v>
          </cell>
          <cell r="B4121">
            <v>2957.87</v>
          </cell>
        </row>
        <row r="4122">
          <cell r="A4122">
            <v>37682</v>
          </cell>
          <cell r="B4122">
            <v>2957.87</v>
          </cell>
        </row>
        <row r="4123">
          <cell r="A4123">
            <v>37683</v>
          </cell>
          <cell r="B4123">
            <v>2957.87</v>
          </cell>
        </row>
        <row r="4124">
          <cell r="A4124">
            <v>37684</v>
          </cell>
          <cell r="B4124">
            <v>2959.97</v>
          </cell>
        </row>
        <row r="4125">
          <cell r="A4125">
            <v>37685</v>
          </cell>
          <cell r="B4125">
            <v>2962.06</v>
          </cell>
        </row>
        <row r="4126">
          <cell r="A4126">
            <v>37686</v>
          </cell>
          <cell r="B4126">
            <v>2960.77</v>
          </cell>
        </row>
        <row r="4127">
          <cell r="A4127">
            <v>37687</v>
          </cell>
          <cell r="B4127">
            <v>2960.11</v>
          </cell>
        </row>
        <row r="4128">
          <cell r="A4128">
            <v>37688</v>
          </cell>
          <cell r="B4128">
            <v>2959.75</v>
          </cell>
        </row>
        <row r="4129">
          <cell r="A4129">
            <v>37689</v>
          </cell>
          <cell r="B4129">
            <v>2959.75</v>
          </cell>
        </row>
        <row r="4130">
          <cell r="A4130">
            <v>37690</v>
          </cell>
          <cell r="B4130">
            <v>2959.75</v>
          </cell>
        </row>
        <row r="4131">
          <cell r="A4131">
            <v>37691</v>
          </cell>
          <cell r="B4131">
            <v>2961.93</v>
          </cell>
        </row>
        <row r="4132">
          <cell r="A4132">
            <v>37692</v>
          </cell>
          <cell r="B4132">
            <v>2962.76</v>
          </cell>
        </row>
        <row r="4133">
          <cell r="A4133">
            <v>37693</v>
          </cell>
          <cell r="B4133">
            <v>2961.99</v>
          </cell>
        </row>
        <row r="4134">
          <cell r="A4134">
            <v>37694</v>
          </cell>
          <cell r="B4134">
            <v>2959.39</v>
          </cell>
        </row>
        <row r="4135">
          <cell r="A4135">
            <v>37695</v>
          </cell>
          <cell r="B4135">
            <v>2958.86</v>
          </cell>
        </row>
        <row r="4136">
          <cell r="A4136">
            <v>37696</v>
          </cell>
          <cell r="B4136">
            <v>2958.86</v>
          </cell>
        </row>
        <row r="4137">
          <cell r="A4137">
            <v>37697</v>
          </cell>
          <cell r="B4137">
            <v>2958.86</v>
          </cell>
        </row>
        <row r="4138">
          <cell r="A4138">
            <v>37698</v>
          </cell>
          <cell r="B4138">
            <v>2956.47</v>
          </cell>
        </row>
        <row r="4139">
          <cell r="A4139">
            <v>37699</v>
          </cell>
          <cell r="B4139">
            <v>2955.84</v>
          </cell>
        </row>
        <row r="4140">
          <cell r="A4140">
            <v>37700</v>
          </cell>
          <cell r="B4140">
            <v>2955.64</v>
          </cell>
        </row>
        <row r="4141">
          <cell r="A4141">
            <v>37701</v>
          </cell>
          <cell r="B4141">
            <v>2954.62</v>
          </cell>
        </row>
        <row r="4142">
          <cell r="A4142">
            <v>37702</v>
          </cell>
          <cell r="B4142">
            <v>2956.06</v>
          </cell>
        </row>
        <row r="4143">
          <cell r="A4143">
            <v>37703</v>
          </cell>
          <cell r="B4143">
            <v>2956.06</v>
          </cell>
        </row>
        <row r="4144">
          <cell r="A4144">
            <v>37704</v>
          </cell>
          <cell r="B4144">
            <v>2956.06</v>
          </cell>
        </row>
        <row r="4145">
          <cell r="A4145">
            <v>37705</v>
          </cell>
          <cell r="B4145">
            <v>2956.06</v>
          </cell>
        </row>
        <row r="4146">
          <cell r="A4146">
            <v>37706</v>
          </cell>
          <cell r="B4146">
            <v>2959.26</v>
          </cell>
        </row>
        <row r="4147">
          <cell r="A4147">
            <v>37707</v>
          </cell>
          <cell r="B4147">
            <v>2959.84</v>
          </cell>
        </row>
        <row r="4148">
          <cell r="A4148">
            <v>37708</v>
          </cell>
          <cell r="B4148">
            <v>2958.73</v>
          </cell>
        </row>
        <row r="4149">
          <cell r="A4149">
            <v>37709</v>
          </cell>
          <cell r="B4149">
            <v>2958.25</v>
          </cell>
        </row>
        <row r="4150">
          <cell r="A4150">
            <v>37710</v>
          </cell>
          <cell r="B4150">
            <v>2958.25</v>
          </cell>
        </row>
        <row r="4151">
          <cell r="A4151">
            <v>37711</v>
          </cell>
          <cell r="B4151">
            <v>2958.25</v>
          </cell>
        </row>
        <row r="4152">
          <cell r="A4152">
            <v>37712</v>
          </cell>
          <cell r="B4152">
            <v>2958.15</v>
          </cell>
        </row>
        <row r="4153">
          <cell r="A4153">
            <v>37713</v>
          </cell>
          <cell r="B4153">
            <v>2958.56</v>
          </cell>
        </row>
        <row r="4154">
          <cell r="A4154">
            <v>37714</v>
          </cell>
          <cell r="B4154">
            <v>2956.5</v>
          </cell>
        </row>
        <row r="4155">
          <cell r="A4155">
            <v>37715</v>
          </cell>
          <cell r="B4155">
            <v>2951.14</v>
          </cell>
        </row>
        <row r="4156">
          <cell r="A4156">
            <v>37716</v>
          </cell>
          <cell r="B4156">
            <v>2946.79</v>
          </cell>
        </row>
        <row r="4157">
          <cell r="A4157">
            <v>37717</v>
          </cell>
          <cell r="B4157">
            <v>2946.79</v>
          </cell>
        </row>
        <row r="4158">
          <cell r="A4158">
            <v>37718</v>
          </cell>
          <cell r="B4158">
            <v>2946.79</v>
          </cell>
        </row>
        <row r="4159">
          <cell r="A4159">
            <v>37719</v>
          </cell>
          <cell r="B4159">
            <v>2942.41</v>
          </cell>
        </row>
        <row r="4160">
          <cell r="A4160">
            <v>37720</v>
          </cell>
          <cell r="B4160">
            <v>2938.32</v>
          </cell>
        </row>
        <row r="4161">
          <cell r="A4161">
            <v>37721</v>
          </cell>
          <cell r="B4161">
            <v>2920.4</v>
          </cell>
        </row>
        <row r="4162">
          <cell r="A4162">
            <v>37722</v>
          </cell>
          <cell r="B4162">
            <v>2911.74</v>
          </cell>
        </row>
        <row r="4163">
          <cell r="A4163">
            <v>37723</v>
          </cell>
          <cell r="B4163">
            <v>2923.07</v>
          </cell>
        </row>
        <row r="4164">
          <cell r="A4164">
            <v>37724</v>
          </cell>
          <cell r="B4164">
            <v>2923.07</v>
          </cell>
        </row>
        <row r="4165">
          <cell r="A4165">
            <v>37725</v>
          </cell>
          <cell r="B4165">
            <v>2923.07</v>
          </cell>
        </row>
        <row r="4166">
          <cell r="A4166">
            <v>37726</v>
          </cell>
          <cell r="B4166">
            <v>2931.69</v>
          </cell>
        </row>
        <row r="4167">
          <cell r="A4167">
            <v>37727</v>
          </cell>
          <cell r="B4167">
            <v>2919.58</v>
          </cell>
        </row>
        <row r="4168">
          <cell r="A4168">
            <v>37728</v>
          </cell>
          <cell r="B4168">
            <v>2918.01</v>
          </cell>
        </row>
        <row r="4169">
          <cell r="A4169">
            <v>37729</v>
          </cell>
          <cell r="B4169">
            <v>2918.01</v>
          </cell>
        </row>
        <row r="4170">
          <cell r="A4170">
            <v>37730</v>
          </cell>
          <cell r="B4170">
            <v>2918.01</v>
          </cell>
        </row>
        <row r="4171">
          <cell r="A4171">
            <v>37731</v>
          </cell>
          <cell r="B4171">
            <v>2918.01</v>
          </cell>
        </row>
        <row r="4172">
          <cell r="A4172">
            <v>37732</v>
          </cell>
          <cell r="B4172">
            <v>2918.01</v>
          </cell>
        </row>
        <row r="4173">
          <cell r="A4173">
            <v>37733</v>
          </cell>
          <cell r="B4173">
            <v>2920.04</v>
          </cell>
        </row>
        <row r="4174">
          <cell r="A4174">
            <v>37734</v>
          </cell>
          <cell r="B4174">
            <v>2916.03</v>
          </cell>
        </row>
        <row r="4175">
          <cell r="A4175">
            <v>37735</v>
          </cell>
          <cell r="B4175">
            <v>2911</v>
          </cell>
        </row>
        <row r="4176">
          <cell r="A4176">
            <v>37736</v>
          </cell>
          <cell r="B4176">
            <v>2908.25</v>
          </cell>
        </row>
        <row r="4177">
          <cell r="A4177">
            <v>37737</v>
          </cell>
          <cell r="B4177">
            <v>2912.83</v>
          </cell>
        </row>
        <row r="4178">
          <cell r="A4178">
            <v>37738</v>
          </cell>
          <cell r="B4178">
            <v>2912.83</v>
          </cell>
        </row>
        <row r="4179">
          <cell r="A4179">
            <v>37739</v>
          </cell>
          <cell r="B4179">
            <v>2912.83</v>
          </cell>
        </row>
        <row r="4180">
          <cell r="A4180">
            <v>37740</v>
          </cell>
          <cell r="B4180">
            <v>2900</v>
          </cell>
        </row>
        <row r="4181">
          <cell r="A4181">
            <v>37741</v>
          </cell>
          <cell r="B4181">
            <v>2887.82</v>
          </cell>
        </row>
        <row r="4182">
          <cell r="A4182">
            <v>37742</v>
          </cell>
          <cell r="B4182">
            <v>2868.43</v>
          </cell>
        </row>
        <row r="4183">
          <cell r="A4183">
            <v>37743</v>
          </cell>
          <cell r="B4183">
            <v>2868.43</v>
          </cell>
        </row>
        <row r="4184">
          <cell r="A4184">
            <v>37744</v>
          </cell>
          <cell r="B4184">
            <v>2865.94</v>
          </cell>
        </row>
        <row r="4185">
          <cell r="A4185">
            <v>37745</v>
          </cell>
          <cell r="B4185">
            <v>2865.94</v>
          </cell>
        </row>
        <row r="4186">
          <cell r="A4186">
            <v>37746</v>
          </cell>
          <cell r="B4186">
            <v>2865.94</v>
          </cell>
        </row>
        <row r="4187">
          <cell r="A4187">
            <v>37747</v>
          </cell>
          <cell r="B4187">
            <v>2858.37</v>
          </cell>
        </row>
        <row r="4188">
          <cell r="A4188">
            <v>37748</v>
          </cell>
          <cell r="B4188">
            <v>2856.98</v>
          </cell>
        </row>
        <row r="4189">
          <cell r="A4189">
            <v>37749</v>
          </cell>
          <cell r="B4189">
            <v>2866.06</v>
          </cell>
        </row>
        <row r="4190">
          <cell r="A4190">
            <v>37750</v>
          </cell>
          <cell r="B4190">
            <v>2848.41</v>
          </cell>
        </row>
        <row r="4191">
          <cell r="A4191">
            <v>37751</v>
          </cell>
          <cell r="B4191">
            <v>2840.04</v>
          </cell>
        </row>
        <row r="4192">
          <cell r="A4192">
            <v>37752</v>
          </cell>
          <cell r="B4192">
            <v>2840.04</v>
          </cell>
        </row>
        <row r="4193">
          <cell r="A4193">
            <v>37753</v>
          </cell>
          <cell r="B4193">
            <v>2840.04</v>
          </cell>
        </row>
        <row r="4194">
          <cell r="A4194">
            <v>37754</v>
          </cell>
          <cell r="B4194">
            <v>2833.86</v>
          </cell>
        </row>
        <row r="4195">
          <cell r="A4195">
            <v>37755</v>
          </cell>
          <cell r="B4195">
            <v>2813.6</v>
          </cell>
        </row>
        <row r="4196">
          <cell r="A4196">
            <v>37756</v>
          </cell>
          <cell r="B4196">
            <v>2821.08</v>
          </cell>
        </row>
        <row r="4197">
          <cell r="A4197">
            <v>37757</v>
          </cell>
          <cell r="B4197">
            <v>2827.99</v>
          </cell>
        </row>
        <row r="4198">
          <cell r="A4198">
            <v>37758</v>
          </cell>
          <cell r="B4198">
            <v>2816.46</v>
          </cell>
        </row>
        <row r="4199">
          <cell r="A4199">
            <v>37759</v>
          </cell>
          <cell r="B4199">
            <v>2816.46</v>
          </cell>
        </row>
        <row r="4200">
          <cell r="A4200">
            <v>37760</v>
          </cell>
          <cell r="B4200">
            <v>2816.46</v>
          </cell>
        </row>
        <row r="4201">
          <cell r="A4201">
            <v>37761</v>
          </cell>
          <cell r="B4201">
            <v>2874.77</v>
          </cell>
        </row>
        <row r="4202">
          <cell r="A4202">
            <v>37762</v>
          </cell>
          <cell r="B4202">
            <v>2909.83</v>
          </cell>
        </row>
        <row r="4203">
          <cell r="A4203">
            <v>37763</v>
          </cell>
          <cell r="B4203">
            <v>2912.46</v>
          </cell>
        </row>
        <row r="4204">
          <cell r="A4204">
            <v>37764</v>
          </cell>
          <cell r="B4204">
            <v>2905.91</v>
          </cell>
        </row>
        <row r="4205">
          <cell r="A4205">
            <v>37765</v>
          </cell>
          <cell r="B4205">
            <v>2868.37</v>
          </cell>
        </row>
        <row r="4206">
          <cell r="A4206">
            <v>37766</v>
          </cell>
          <cell r="B4206">
            <v>2868.37</v>
          </cell>
        </row>
        <row r="4207">
          <cell r="A4207">
            <v>37767</v>
          </cell>
          <cell r="B4207">
            <v>2868.37</v>
          </cell>
        </row>
        <row r="4208">
          <cell r="A4208">
            <v>37768</v>
          </cell>
          <cell r="B4208">
            <v>2868.37</v>
          </cell>
        </row>
        <row r="4209">
          <cell r="A4209">
            <v>37769</v>
          </cell>
          <cell r="B4209">
            <v>2850.03</v>
          </cell>
        </row>
        <row r="4210">
          <cell r="A4210">
            <v>37770</v>
          </cell>
          <cell r="B4210">
            <v>2874.91</v>
          </cell>
        </row>
        <row r="4211">
          <cell r="A4211">
            <v>37771</v>
          </cell>
          <cell r="B4211">
            <v>2855.88</v>
          </cell>
        </row>
        <row r="4212">
          <cell r="A4212">
            <v>37772</v>
          </cell>
          <cell r="B4212">
            <v>2853.33</v>
          </cell>
        </row>
        <row r="4213">
          <cell r="A4213">
            <v>37773</v>
          </cell>
          <cell r="B4213">
            <v>2853.33</v>
          </cell>
        </row>
        <row r="4214">
          <cell r="A4214">
            <v>37774</v>
          </cell>
          <cell r="B4214">
            <v>2853.33</v>
          </cell>
        </row>
        <row r="4215">
          <cell r="A4215">
            <v>37775</v>
          </cell>
          <cell r="B4215">
            <v>2853.33</v>
          </cell>
        </row>
        <row r="4216">
          <cell r="A4216">
            <v>37776</v>
          </cell>
          <cell r="B4216">
            <v>2846.16</v>
          </cell>
        </row>
        <row r="4217">
          <cell r="A4217">
            <v>37777</v>
          </cell>
          <cell r="B4217">
            <v>2849.71</v>
          </cell>
        </row>
        <row r="4218">
          <cell r="A4218">
            <v>37778</v>
          </cell>
          <cell r="B4218">
            <v>2839.21</v>
          </cell>
        </row>
        <row r="4219">
          <cell r="A4219">
            <v>37779</v>
          </cell>
          <cell r="B4219">
            <v>2828.2</v>
          </cell>
        </row>
        <row r="4220">
          <cell r="A4220">
            <v>37780</v>
          </cell>
          <cell r="B4220">
            <v>2828.2</v>
          </cell>
        </row>
        <row r="4221">
          <cell r="A4221">
            <v>37781</v>
          </cell>
          <cell r="B4221">
            <v>2828.2</v>
          </cell>
        </row>
        <row r="4222">
          <cell r="A4222">
            <v>37782</v>
          </cell>
          <cell r="B4222">
            <v>2818.5</v>
          </cell>
        </row>
        <row r="4223">
          <cell r="A4223">
            <v>37783</v>
          </cell>
          <cell r="B4223">
            <v>2809.63</v>
          </cell>
        </row>
        <row r="4224">
          <cell r="A4224">
            <v>37784</v>
          </cell>
          <cell r="B4224">
            <v>2821.27</v>
          </cell>
        </row>
        <row r="4225">
          <cell r="A4225">
            <v>37785</v>
          </cell>
          <cell r="B4225">
            <v>2832.2</v>
          </cell>
        </row>
        <row r="4226">
          <cell r="A4226">
            <v>37786</v>
          </cell>
          <cell r="B4226">
            <v>2821.61</v>
          </cell>
        </row>
        <row r="4227">
          <cell r="A4227">
            <v>37787</v>
          </cell>
          <cell r="B4227">
            <v>2821.61</v>
          </cell>
        </row>
        <row r="4228">
          <cell r="A4228">
            <v>37788</v>
          </cell>
          <cell r="B4228">
            <v>2821.61</v>
          </cell>
        </row>
        <row r="4229">
          <cell r="A4229">
            <v>37789</v>
          </cell>
          <cell r="B4229">
            <v>2818.62</v>
          </cell>
        </row>
        <row r="4230">
          <cell r="A4230">
            <v>37790</v>
          </cell>
          <cell r="B4230">
            <v>2828.96</v>
          </cell>
        </row>
        <row r="4231">
          <cell r="A4231">
            <v>37791</v>
          </cell>
          <cell r="B4231">
            <v>2829.42</v>
          </cell>
        </row>
        <row r="4232">
          <cell r="A4232">
            <v>37792</v>
          </cell>
          <cell r="B4232">
            <v>2827.4</v>
          </cell>
        </row>
        <row r="4233">
          <cell r="A4233">
            <v>37793</v>
          </cell>
          <cell r="B4233">
            <v>2826.36</v>
          </cell>
        </row>
        <row r="4234">
          <cell r="A4234">
            <v>37794</v>
          </cell>
          <cell r="B4234">
            <v>2826.36</v>
          </cell>
        </row>
        <row r="4235">
          <cell r="A4235">
            <v>37795</v>
          </cell>
          <cell r="B4235">
            <v>2826.36</v>
          </cell>
        </row>
        <row r="4236">
          <cell r="A4236">
            <v>37796</v>
          </cell>
          <cell r="B4236">
            <v>2826.36</v>
          </cell>
        </row>
        <row r="4237">
          <cell r="A4237">
            <v>37797</v>
          </cell>
          <cell r="B4237">
            <v>2815.26</v>
          </cell>
        </row>
        <row r="4238">
          <cell r="A4238">
            <v>37798</v>
          </cell>
          <cell r="B4238">
            <v>2806.96</v>
          </cell>
        </row>
        <row r="4239">
          <cell r="A4239">
            <v>37799</v>
          </cell>
          <cell r="B4239">
            <v>2812.28</v>
          </cell>
        </row>
        <row r="4240">
          <cell r="A4240">
            <v>37800</v>
          </cell>
          <cell r="B4240">
            <v>2817.32</v>
          </cell>
        </row>
        <row r="4241">
          <cell r="A4241">
            <v>37801</v>
          </cell>
          <cell r="B4241">
            <v>2817.32</v>
          </cell>
        </row>
        <row r="4242">
          <cell r="A4242">
            <v>37802</v>
          </cell>
          <cell r="B4242">
            <v>2817.32</v>
          </cell>
        </row>
        <row r="4243">
          <cell r="A4243">
            <v>37803</v>
          </cell>
          <cell r="B4243">
            <v>2817.32</v>
          </cell>
        </row>
        <row r="4244">
          <cell r="A4244">
            <v>37804</v>
          </cell>
          <cell r="B4244">
            <v>2817.63</v>
          </cell>
        </row>
        <row r="4245">
          <cell r="A4245">
            <v>37805</v>
          </cell>
          <cell r="B4245">
            <v>2812.4</v>
          </cell>
        </row>
        <row r="4246">
          <cell r="A4246">
            <v>37806</v>
          </cell>
          <cell r="B4246">
            <v>2815.14</v>
          </cell>
        </row>
        <row r="4247">
          <cell r="A4247">
            <v>37807</v>
          </cell>
          <cell r="B4247">
            <v>2815.14</v>
          </cell>
        </row>
        <row r="4248">
          <cell r="A4248">
            <v>37808</v>
          </cell>
          <cell r="B4248">
            <v>2815.14</v>
          </cell>
        </row>
        <row r="4249">
          <cell r="A4249">
            <v>37809</v>
          </cell>
          <cell r="B4249">
            <v>2815.14</v>
          </cell>
        </row>
        <row r="4250">
          <cell r="A4250">
            <v>37810</v>
          </cell>
          <cell r="B4250">
            <v>2820.85</v>
          </cell>
        </row>
        <row r="4251">
          <cell r="A4251">
            <v>37811</v>
          </cell>
          <cell r="B4251">
            <v>2838.88</v>
          </cell>
        </row>
        <row r="4252">
          <cell r="A4252">
            <v>37812</v>
          </cell>
          <cell r="B4252">
            <v>2846.89</v>
          </cell>
        </row>
        <row r="4253">
          <cell r="A4253">
            <v>37813</v>
          </cell>
          <cell r="B4253">
            <v>2855.41</v>
          </cell>
        </row>
        <row r="4254">
          <cell r="A4254">
            <v>37814</v>
          </cell>
          <cell r="B4254">
            <v>2856.96</v>
          </cell>
        </row>
        <row r="4255">
          <cell r="A4255">
            <v>37815</v>
          </cell>
          <cell r="B4255">
            <v>2856.96</v>
          </cell>
        </row>
        <row r="4256">
          <cell r="A4256">
            <v>37816</v>
          </cell>
          <cell r="B4256">
            <v>2856.96</v>
          </cell>
        </row>
        <row r="4257">
          <cell r="A4257">
            <v>37817</v>
          </cell>
          <cell r="B4257">
            <v>2871.88</v>
          </cell>
        </row>
        <row r="4258">
          <cell r="A4258">
            <v>37818</v>
          </cell>
          <cell r="B4258">
            <v>2879.37</v>
          </cell>
        </row>
        <row r="4259">
          <cell r="A4259">
            <v>37819</v>
          </cell>
          <cell r="B4259">
            <v>2888.57</v>
          </cell>
        </row>
        <row r="4260">
          <cell r="A4260">
            <v>37820</v>
          </cell>
          <cell r="B4260">
            <v>2883.9</v>
          </cell>
        </row>
        <row r="4261">
          <cell r="A4261">
            <v>37821</v>
          </cell>
          <cell r="B4261">
            <v>2880.69</v>
          </cell>
        </row>
        <row r="4262">
          <cell r="A4262">
            <v>37822</v>
          </cell>
          <cell r="B4262">
            <v>2880.69</v>
          </cell>
        </row>
        <row r="4263">
          <cell r="A4263">
            <v>37823</v>
          </cell>
          <cell r="B4263">
            <v>2880.69</v>
          </cell>
        </row>
        <row r="4264">
          <cell r="A4264">
            <v>37824</v>
          </cell>
          <cell r="B4264">
            <v>2878.33</v>
          </cell>
        </row>
        <row r="4265">
          <cell r="A4265">
            <v>37825</v>
          </cell>
          <cell r="B4265">
            <v>2878.56</v>
          </cell>
        </row>
        <row r="4266">
          <cell r="A4266">
            <v>37826</v>
          </cell>
          <cell r="B4266">
            <v>2882.7</v>
          </cell>
        </row>
        <row r="4267">
          <cell r="A4267">
            <v>37827</v>
          </cell>
          <cell r="B4267">
            <v>2887.31</v>
          </cell>
        </row>
        <row r="4268">
          <cell r="A4268">
            <v>37828</v>
          </cell>
          <cell r="B4268">
            <v>2888.32</v>
          </cell>
        </row>
        <row r="4269">
          <cell r="A4269">
            <v>37829</v>
          </cell>
          <cell r="B4269">
            <v>2888.32</v>
          </cell>
        </row>
        <row r="4270">
          <cell r="A4270">
            <v>37830</v>
          </cell>
          <cell r="B4270">
            <v>2888.32</v>
          </cell>
        </row>
        <row r="4271">
          <cell r="A4271">
            <v>37831</v>
          </cell>
          <cell r="B4271">
            <v>2883.15</v>
          </cell>
        </row>
        <row r="4272">
          <cell r="A4272">
            <v>37832</v>
          </cell>
          <cell r="B4272">
            <v>2873.17</v>
          </cell>
        </row>
        <row r="4273">
          <cell r="A4273">
            <v>37833</v>
          </cell>
          <cell r="B4273">
            <v>2880.4</v>
          </cell>
        </row>
        <row r="4274">
          <cell r="A4274">
            <v>37834</v>
          </cell>
          <cell r="B4274">
            <v>2879.6</v>
          </cell>
        </row>
        <row r="4275">
          <cell r="A4275">
            <v>37835</v>
          </cell>
          <cell r="B4275">
            <v>2886.87</v>
          </cell>
        </row>
        <row r="4276">
          <cell r="A4276">
            <v>37836</v>
          </cell>
          <cell r="B4276">
            <v>2886.87</v>
          </cell>
        </row>
        <row r="4277">
          <cell r="A4277">
            <v>37837</v>
          </cell>
          <cell r="B4277">
            <v>2886.87</v>
          </cell>
        </row>
        <row r="4278">
          <cell r="A4278">
            <v>37838</v>
          </cell>
          <cell r="B4278">
            <v>2894.58</v>
          </cell>
        </row>
        <row r="4279">
          <cell r="A4279">
            <v>37839</v>
          </cell>
          <cell r="B4279">
            <v>2901.09</v>
          </cell>
        </row>
        <row r="4280">
          <cell r="A4280">
            <v>37840</v>
          </cell>
          <cell r="B4280">
            <v>2887.05</v>
          </cell>
        </row>
        <row r="4281">
          <cell r="A4281">
            <v>37841</v>
          </cell>
          <cell r="B4281">
            <v>2887.05</v>
          </cell>
        </row>
        <row r="4282">
          <cell r="A4282">
            <v>37842</v>
          </cell>
          <cell r="B4282">
            <v>2875.18</v>
          </cell>
        </row>
        <row r="4283">
          <cell r="A4283">
            <v>37843</v>
          </cell>
          <cell r="B4283">
            <v>2875.18</v>
          </cell>
        </row>
        <row r="4284">
          <cell r="A4284">
            <v>37844</v>
          </cell>
          <cell r="B4284">
            <v>2875.18</v>
          </cell>
        </row>
        <row r="4285">
          <cell r="A4285">
            <v>37845</v>
          </cell>
          <cell r="B4285">
            <v>2873.51</v>
          </cell>
        </row>
        <row r="4286">
          <cell r="A4286">
            <v>37846</v>
          </cell>
          <cell r="B4286">
            <v>2868.5</v>
          </cell>
        </row>
        <row r="4287">
          <cell r="A4287">
            <v>37847</v>
          </cell>
          <cell r="B4287">
            <v>2870.67</v>
          </cell>
        </row>
        <row r="4288">
          <cell r="A4288">
            <v>37848</v>
          </cell>
          <cell r="B4288">
            <v>2864.81</v>
          </cell>
        </row>
        <row r="4289">
          <cell r="A4289">
            <v>37849</v>
          </cell>
          <cell r="B4289">
            <v>2861.34</v>
          </cell>
        </row>
        <row r="4290">
          <cell r="A4290">
            <v>37850</v>
          </cell>
          <cell r="B4290">
            <v>2861.34</v>
          </cell>
        </row>
        <row r="4291">
          <cell r="A4291">
            <v>37851</v>
          </cell>
          <cell r="B4291">
            <v>2861.34</v>
          </cell>
        </row>
        <row r="4292">
          <cell r="A4292">
            <v>37852</v>
          </cell>
          <cell r="B4292">
            <v>2861.34</v>
          </cell>
        </row>
        <row r="4293">
          <cell r="A4293">
            <v>37853</v>
          </cell>
          <cell r="B4293">
            <v>2869.29</v>
          </cell>
        </row>
        <row r="4294">
          <cell r="A4294">
            <v>37854</v>
          </cell>
          <cell r="B4294">
            <v>2861.63</v>
          </cell>
        </row>
        <row r="4295">
          <cell r="A4295">
            <v>37855</v>
          </cell>
          <cell r="B4295">
            <v>2853.56</v>
          </cell>
        </row>
        <row r="4296">
          <cell r="A4296">
            <v>37856</v>
          </cell>
          <cell r="B4296">
            <v>2841.25</v>
          </cell>
        </row>
        <row r="4297">
          <cell r="A4297">
            <v>37857</v>
          </cell>
          <cell r="B4297">
            <v>2841.25</v>
          </cell>
        </row>
        <row r="4298">
          <cell r="A4298">
            <v>37858</v>
          </cell>
          <cell r="B4298">
            <v>2841.25</v>
          </cell>
        </row>
        <row r="4299">
          <cell r="A4299">
            <v>37859</v>
          </cell>
          <cell r="B4299">
            <v>2843.66</v>
          </cell>
        </row>
        <row r="4300">
          <cell r="A4300">
            <v>37860</v>
          </cell>
          <cell r="B4300">
            <v>2848.86</v>
          </cell>
        </row>
        <row r="4301">
          <cell r="A4301">
            <v>37861</v>
          </cell>
          <cell r="B4301">
            <v>2850.89</v>
          </cell>
        </row>
        <row r="4302">
          <cell r="A4302">
            <v>37862</v>
          </cell>
          <cell r="B4302">
            <v>2846.26</v>
          </cell>
        </row>
        <row r="4303">
          <cell r="A4303">
            <v>37863</v>
          </cell>
          <cell r="B4303">
            <v>2832.94</v>
          </cell>
        </row>
        <row r="4304">
          <cell r="A4304">
            <v>37864</v>
          </cell>
          <cell r="B4304">
            <v>2832.94</v>
          </cell>
        </row>
        <row r="4305">
          <cell r="A4305">
            <v>37865</v>
          </cell>
          <cell r="B4305">
            <v>2832.94</v>
          </cell>
        </row>
        <row r="4306">
          <cell r="A4306">
            <v>37866</v>
          </cell>
          <cell r="B4306">
            <v>2832.94</v>
          </cell>
        </row>
        <row r="4307">
          <cell r="A4307">
            <v>37867</v>
          </cell>
          <cell r="B4307">
            <v>2841.02</v>
          </cell>
        </row>
        <row r="4308">
          <cell r="A4308">
            <v>37868</v>
          </cell>
          <cell r="B4308">
            <v>2826.46</v>
          </cell>
        </row>
        <row r="4309">
          <cell r="A4309">
            <v>37869</v>
          </cell>
          <cell r="B4309">
            <v>2816.74</v>
          </cell>
        </row>
        <row r="4310">
          <cell r="A4310">
            <v>37870</v>
          </cell>
          <cell r="B4310">
            <v>2820.46</v>
          </cell>
        </row>
        <row r="4311">
          <cell r="A4311">
            <v>37871</v>
          </cell>
          <cell r="B4311">
            <v>2820.46</v>
          </cell>
        </row>
        <row r="4312">
          <cell r="A4312">
            <v>37872</v>
          </cell>
          <cell r="B4312">
            <v>2820.46</v>
          </cell>
        </row>
        <row r="4313">
          <cell r="A4313">
            <v>37873</v>
          </cell>
          <cell r="B4313">
            <v>2822.85</v>
          </cell>
        </row>
        <row r="4314">
          <cell r="A4314">
            <v>37874</v>
          </cell>
          <cell r="B4314">
            <v>2820.2</v>
          </cell>
        </row>
        <row r="4315">
          <cell r="A4315">
            <v>37875</v>
          </cell>
          <cell r="B4315">
            <v>2825.28</v>
          </cell>
        </row>
        <row r="4316">
          <cell r="A4316">
            <v>37876</v>
          </cell>
          <cell r="B4316">
            <v>2829.82</v>
          </cell>
        </row>
        <row r="4317">
          <cell r="A4317">
            <v>37877</v>
          </cell>
          <cell r="B4317">
            <v>2824.88</v>
          </cell>
        </row>
        <row r="4318">
          <cell r="A4318">
            <v>37878</v>
          </cell>
          <cell r="B4318">
            <v>2824.88</v>
          </cell>
        </row>
        <row r="4319">
          <cell r="A4319">
            <v>37879</v>
          </cell>
          <cell r="B4319">
            <v>2824.88</v>
          </cell>
        </row>
        <row r="4320">
          <cell r="A4320">
            <v>37880</v>
          </cell>
          <cell r="B4320">
            <v>2824.53</v>
          </cell>
        </row>
        <row r="4321">
          <cell r="A4321">
            <v>37881</v>
          </cell>
          <cell r="B4321">
            <v>2823.79</v>
          </cell>
        </row>
        <row r="4322">
          <cell r="A4322">
            <v>37882</v>
          </cell>
          <cell r="B4322">
            <v>2823.28</v>
          </cell>
        </row>
        <row r="4323">
          <cell r="A4323">
            <v>37883</v>
          </cell>
          <cell r="B4323">
            <v>2833.64</v>
          </cell>
        </row>
        <row r="4324">
          <cell r="A4324">
            <v>37884</v>
          </cell>
          <cell r="B4324">
            <v>2844.64</v>
          </cell>
        </row>
        <row r="4325">
          <cell r="A4325">
            <v>37885</v>
          </cell>
          <cell r="B4325">
            <v>2844.64</v>
          </cell>
        </row>
        <row r="4326">
          <cell r="A4326">
            <v>37886</v>
          </cell>
          <cell r="B4326">
            <v>2844.64</v>
          </cell>
        </row>
        <row r="4327">
          <cell r="A4327">
            <v>37887</v>
          </cell>
          <cell r="B4327">
            <v>2859.37</v>
          </cell>
        </row>
        <row r="4328">
          <cell r="A4328">
            <v>37888</v>
          </cell>
          <cell r="B4328">
            <v>2866.42</v>
          </cell>
        </row>
        <row r="4329">
          <cell r="A4329">
            <v>37889</v>
          </cell>
          <cell r="B4329">
            <v>2872.3</v>
          </cell>
        </row>
        <row r="4330">
          <cell r="A4330">
            <v>37890</v>
          </cell>
          <cell r="B4330">
            <v>2871.39</v>
          </cell>
        </row>
        <row r="4331">
          <cell r="A4331">
            <v>37891</v>
          </cell>
          <cell r="B4331">
            <v>2879.32</v>
          </cell>
        </row>
        <row r="4332">
          <cell r="A4332">
            <v>37892</v>
          </cell>
          <cell r="B4332">
            <v>2879.32</v>
          </cell>
        </row>
        <row r="4333">
          <cell r="A4333">
            <v>37893</v>
          </cell>
          <cell r="B4333">
            <v>2879.32</v>
          </cell>
        </row>
        <row r="4334">
          <cell r="A4334">
            <v>37894</v>
          </cell>
          <cell r="B4334">
            <v>2889.39</v>
          </cell>
        </row>
        <row r="4335">
          <cell r="A4335">
            <v>37895</v>
          </cell>
          <cell r="B4335">
            <v>2888.21</v>
          </cell>
        </row>
        <row r="4336">
          <cell r="A4336">
            <v>37896</v>
          </cell>
          <cell r="B4336">
            <v>2907.41</v>
          </cell>
        </row>
        <row r="4337">
          <cell r="A4337">
            <v>37897</v>
          </cell>
          <cell r="B4337">
            <v>2905.12</v>
          </cell>
        </row>
        <row r="4338">
          <cell r="A4338">
            <v>37898</v>
          </cell>
          <cell r="B4338">
            <v>2881.88</v>
          </cell>
        </row>
        <row r="4339">
          <cell r="A4339">
            <v>37899</v>
          </cell>
          <cell r="B4339">
            <v>2881.88</v>
          </cell>
        </row>
        <row r="4340">
          <cell r="A4340">
            <v>37900</v>
          </cell>
          <cell r="B4340">
            <v>2881.88</v>
          </cell>
        </row>
        <row r="4341">
          <cell r="A4341">
            <v>37901</v>
          </cell>
          <cell r="B4341">
            <v>2872.7</v>
          </cell>
        </row>
        <row r="4342">
          <cell r="A4342">
            <v>37902</v>
          </cell>
          <cell r="B4342">
            <v>2868.91</v>
          </cell>
        </row>
        <row r="4343">
          <cell r="A4343">
            <v>37903</v>
          </cell>
          <cell r="B4343">
            <v>2887.59</v>
          </cell>
        </row>
        <row r="4344">
          <cell r="A4344">
            <v>37904</v>
          </cell>
          <cell r="B4344">
            <v>2878.39</v>
          </cell>
        </row>
        <row r="4345">
          <cell r="A4345">
            <v>37905</v>
          </cell>
          <cell r="B4345">
            <v>2868.85</v>
          </cell>
        </row>
        <row r="4346">
          <cell r="A4346">
            <v>37906</v>
          </cell>
          <cell r="B4346">
            <v>2868.85</v>
          </cell>
        </row>
        <row r="4347">
          <cell r="A4347">
            <v>37907</v>
          </cell>
          <cell r="B4347">
            <v>2868.85</v>
          </cell>
        </row>
        <row r="4348">
          <cell r="A4348">
            <v>37908</v>
          </cell>
          <cell r="B4348">
            <v>2868.85</v>
          </cell>
        </row>
        <row r="4349">
          <cell r="A4349">
            <v>37909</v>
          </cell>
          <cell r="B4349">
            <v>2865.32</v>
          </cell>
        </row>
        <row r="4350">
          <cell r="A4350">
            <v>37910</v>
          </cell>
          <cell r="B4350">
            <v>2873.7</v>
          </cell>
        </row>
        <row r="4351">
          <cell r="A4351">
            <v>37911</v>
          </cell>
          <cell r="B4351">
            <v>2867.75</v>
          </cell>
        </row>
        <row r="4352">
          <cell r="A4352">
            <v>37912</v>
          </cell>
          <cell r="B4352">
            <v>2865.04</v>
          </cell>
        </row>
        <row r="4353">
          <cell r="A4353">
            <v>37913</v>
          </cell>
          <cell r="B4353">
            <v>2865.04</v>
          </cell>
        </row>
        <row r="4354">
          <cell r="A4354">
            <v>37914</v>
          </cell>
          <cell r="B4354">
            <v>2865.04</v>
          </cell>
        </row>
        <row r="4355">
          <cell r="A4355">
            <v>37915</v>
          </cell>
          <cell r="B4355">
            <v>2864.34</v>
          </cell>
        </row>
        <row r="4356">
          <cell r="A4356">
            <v>37916</v>
          </cell>
          <cell r="B4356">
            <v>2864.25</v>
          </cell>
        </row>
        <row r="4357">
          <cell r="A4357">
            <v>37917</v>
          </cell>
          <cell r="B4357">
            <v>2870.01</v>
          </cell>
        </row>
        <row r="4358">
          <cell r="A4358">
            <v>37918</v>
          </cell>
          <cell r="B4358">
            <v>2872.55</v>
          </cell>
        </row>
        <row r="4359">
          <cell r="A4359">
            <v>37919</v>
          </cell>
          <cell r="B4359">
            <v>2857.88</v>
          </cell>
        </row>
        <row r="4360">
          <cell r="A4360">
            <v>37920</v>
          </cell>
          <cell r="B4360">
            <v>2857.88</v>
          </cell>
        </row>
        <row r="4361">
          <cell r="A4361">
            <v>37921</v>
          </cell>
          <cell r="B4361">
            <v>2857.88</v>
          </cell>
        </row>
        <row r="4362">
          <cell r="A4362">
            <v>37922</v>
          </cell>
          <cell r="B4362">
            <v>2882.77</v>
          </cell>
        </row>
        <row r="4363">
          <cell r="A4363">
            <v>37923</v>
          </cell>
          <cell r="B4363">
            <v>2879.34</v>
          </cell>
        </row>
        <row r="4364">
          <cell r="A4364">
            <v>37924</v>
          </cell>
          <cell r="B4364">
            <v>2870.11</v>
          </cell>
        </row>
        <row r="4365">
          <cell r="A4365">
            <v>37925</v>
          </cell>
          <cell r="B4365">
            <v>2884.17</v>
          </cell>
        </row>
        <row r="4366">
          <cell r="A4366">
            <v>37926</v>
          </cell>
          <cell r="B4366">
            <v>2878.05</v>
          </cell>
        </row>
        <row r="4367">
          <cell r="A4367">
            <v>37927</v>
          </cell>
          <cell r="B4367">
            <v>2878.05</v>
          </cell>
        </row>
        <row r="4368">
          <cell r="A4368">
            <v>37928</v>
          </cell>
          <cell r="B4368">
            <v>2878.05</v>
          </cell>
        </row>
        <row r="4369">
          <cell r="A4369">
            <v>37929</v>
          </cell>
          <cell r="B4369">
            <v>2878.05</v>
          </cell>
        </row>
        <row r="4370">
          <cell r="A4370">
            <v>37930</v>
          </cell>
          <cell r="B4370">
            <v>2869.46</v>
          </cell>
        </row>
        <row r="4371">
          <cell r="A4371">
            <v>37931</v>
          </cell>
          <cell r="B4371">
            <v>2856.34</v>
          </cell>
        </row>
        <row r="4372">
          <cell r="A4372">
            <v>37932</v>
          </cell>
          <cell r="B4372">
            <v>2854.17</v>
          </cell>
        </row>
        <row r="4373">
          <cell r="A4373">
            <v>37933</v>
          </cell>
          <cell r="B4373">
            <v>2843.82</v>
          </cell>
        </row>
        <row r="4374">
          <cell r="A4374">
            <v>37934</v>
          </cell>
          <cell r="B4374">
            <v>2843.82</v>
          </cell>
        </row>
        <row r="4375">
          <cell r="A4375">
            <v>37935</v>
          </cell>
          <cell r="B4375">
            <v>2843.82</v>
          </cell>
        </row>
        <row r="4376">
          <cell r="A4376">
            <v>37936</v>
          </cell>
          <cell r="B4376">
            <v>2840.41</v>
          </cell>
        </row>
        <row r="4377">
          <cell r="A4377">
            <v>37937</v>
          </cell>
          <cell r="B4377">
            <v>2840.41</v>
          </cell>
        </row>
        <row r="4378">
          <cell r="A4378">
            <v>37938</v>
          </cell>
          <cell r="B4378">
            <v>2845.69</v>
          </cell>
        </row>
        <row r="4379">
          <cell r="A4379">
            <v>37939</v>
          </cell>
          <cell r="B4379">
            <v>2850.24</v>
          </cell>
        </row>
        <row r="4380">
          <cell r="A4380">
            <v>37940</v>
          </cell>
          <cell r="B4380">
            <v>2842.53</v>
          </cell>
        </row>
        <row r="4381">
          <cell r="A4381">
            <v>37941</v>
          </cell>
          <cell r="B4381">
            <v>2842.53</v>
          </cell>
        </row>
        <row r="4382">
          <cell r="A4382">
            <v>37942</v>
          </cell>
          <cell r="B4382">
            <v>2842.53</v>
          </cell>
        </row>
        <row r="4383">
          <cell r="A4383">
            <v>37943</v>
          </cell>
          <cell r="B4383">
            <v>2842.53</v>
          </cell>
        </row>
        <row r="4384">
          <cell r="A4384">
            <v>37944</v>
          </cell>
          <cell r="B4384">
            <v>2831.97</v>
          </cell>
        </row>
        <row r="4385">
          <cell r="A4385">
            <v>37945</v>
          </cell>
          <cell r="B4385">
            <v>2826.6</v>
          </cell>
        </row>
        <row r="4386">
          <cell r="A4386">
            <v>37946</v>
          </cell>
          <cell r="B4386">
            <v>2831.1</v>
          </cell>
        </row>
        <row r="4387">
          <cell r="A4387">
            <v>37947</v>
          </cell>
          <cell r="B4387">
            <v>2836.45</v>
          </cell>
        </row>
        <row r="4388">
          <cell r="A4388">
            <v>37948</v>
          </cell>
          <cell r="B4388">
            <v>2836.45</v>
          </cell>
        </row>
        <row r="4389">
          <cell r="A4389">
            <v>37949</v>
          </cell>
          <cell r="B4389">
            <v>2836.45</v>
          </cell>
        </row>
        <row r="4390">
          <cell r="A4390">
            <v>37950</v>
          </cell>
          <cell r="B4390">
            <v>2838.02</v>
          </cell>
        </row>
        <row r="4391">
          <cell r="A4391">
            <v>37951</v>
          </cell>
          <cell r="B4391">
            <v>2839.2</v>
          </cell>
        </row>
        <row r="4392">
          <cell r="A4392">
            <v>37952</v>
          </cell>
          <cell r="B4392">
            <v>2838.7</v>
          </cell>
        </row>
        <row r="4393">
          <cell r="A4393">
            <v>37953</v>
          </cell>
          <cell r="B4393">
            <v>2838.7</v>
          </cell>
        </row>
        <row r="4394">
          <cell r="A4394">
            <v>37954</v>
          </cell>
          <cell r="B4394">
            <v>2836.05</v>
          </cell>
        </row>
        <row r="4395">
          <cell r="A4395">
            <v>37955</v>
          </cell>
          <cell r="B4395">
            <v>2836.05</v>
          </cell>
        </row>
        <row r="4396">
          <cell r="A4396">
            <v>37956</v>
          </cell>
          <cell r="B4396">
            <v>2836.05</v>
          </cell>
        </row>
        <row r="4397">
          <cell r="A4397">
            <v>37957</v>
          </cell>
          <cell r="B4397">
            <v>2829.08</v>
          </cell>
        </row>
        <row r="4398">
          <cell r="A4398">
            <v>37958</v>
          </cell>
          <cell r="B4398">
            <v>2817.14</v>
          </cell>
        </row>
        <row r="4399">
          <cell r="A4399">
            <v>37959</v>
          </cell>
          <cell r="B4399">
            <v>2815.19</v>
          </cell>
        </row>
        <row r="4400">
          <cell r="A4400">
            <v>37960</v>
          </cell>
          <cell r="B4400">
            <v>2815.33</v>
          </cell>
        </row>
        <row r="4401">
          <cell r="A4401">
            <v>37961</v>
          </cell>
          <cell r="B4401">
            <v>2808.42</v>
          </cell>
        </row>
        <row r="4402">
          <cell r="A4402">
            <v>37962</v>
          </cell>
          <cell r="B4402">
            <v>2808.42</v>
          </cell>
        </row>
        <row r="4403">
          <cell r="A4403">
            <v>37963</v>
          </cell>
          <cell r="B4403">
            <v>2808.42</v>
          </cell>
        </row>
        <row r="4404">
          <cell r="A4404">
            <v>37964</v>
          </cell>
          <cell r="B4404">
            <v>2808.42</v>
          </cell>
        </row>
        <row r="4405">
          <cell r="A4405">
            <v>37965</v>
          </cell>
          <cell r="B4405">
            <v>2822.78</v>
          </cell>
        </row>
        <row r="4406">
          <cell r="A4406">
            <v>37966</v>
          </cell>
          <cell r="B4406">
            <v>2815.45</v>
          </cell>
        </row>
        <row r="4407">
          <cell r="A4407">
            <v>37967</v>
          </cell>
          <cell r="B4407">
            <v>2808.31</v>
          </cell>
        </row>
        <row r="4408">
          <cell r="A4408">
            <v>37968</v>
          </cell>
          <cell r="B4408">
            <v>2812.81</v>
          </cell>
        </row>
        <row r="4409">
          <cell r="A4409">
            <v>37969</v>
          </cell>
          <cell r="B4409">
            <v>2812.81</v>
          </cell>
        </row>
        <row r="4410">
          <cell r="A4410">
            <v>37970</v>
          </cell>
          <cell r="B4410">
            <v>2812.81</v>
          </cell>
        </row>
        <row r="4411">
          <cell r="A4411">
            <v>37971</v>
          </cell>
          <cell r="B4411">
            <v>2807.25</v>
          </cell>
        </row>
        <row r="4412">
          <cell r="A4412">
            <v>37972</v>
          </cell>
          <cell r="B4412">
            <v>2793.06</v>
          </cell>
        </row>
        <row r="4413">
          <cell r="A4413">
            <v>37973</v>
          </cell>
          <cell r="B4413">
            <v>2795.21</v>
          </cell>
        </row>
        <row r="4414">
          <cell r="A4414">
            <v>37974</v>
          </cell>
          <cell r="B4414">
            <v>2801.67</v>
          </cell>
        </row>
        <row r="4415">
          <cell r="A4415">
            <v>37975</v>
          </cell>
          <cell r="B4415">
            <v>2806.89</v>
          </cell>
        </row>
        <row r="4416">
          <cell r="A4416">
            <v>37976</v>
          </cell>
          <cell r="B4416">
            <v>2806.89</v>
          </cell>
        </row>
        <row r="4417">
          <cell r="A4417">
            <v>37977</v>
          </cell>
          <cell r="B4417">
            <v>2806.89</v>
          </cell>
        </row>
        <row r="4418">
          <cell r="A4418">
            <v>37978</v>
          </cell>
          <cell r="B4418">
            <v>2809.09</v>
          </cell>
        </row>
        <row r="4419">
          <cell r="A4419">
            <v>37979</v>
          </cell>
          <cell r="B4419">
            <v>2806.33</v>
          </cell>
        </row>
        <row r="4420">
          <cell r="A4420">
            <v>37980</v>
          </cell>
          <cell r="B4420">
            <v>2796.89</v>
          </cell>
        </row>
        <row r="4421">
          <cell r="A4421">
            <v>37981</v>
          </cell>
          <cell r="B4421">
            <v>2796.89</v>
          </cell>
        </row>
        <row r="4422">
          <cell r="A4422">
            <v>37982</v>
          </cell>
          <cell r="B4422">
            <v>2795.21</v>
          </cell>
        </row>
        <row r="4423">
          <cell r="A4423">
            <v>37983</v>
          </cell>
          <cell r="B4423">
            <v>2795.21</v>
          </cell>
        </row>
        <row r="4424">
          <cell r="A4424">
            <v>37984</v>
          </cell>
          <cell r="B4424">
            <v>2795.21</v>
          </cell>
        </row>
        <row r="4425">
          <cell r="A4425">
            <v>37985</v>
          </cell>
          <cell r="B4425">
            <v>2780.82</v>
          </cell>
        </row>
        <row r="4426">
          <cell r="A4426">
            <v>37986</v>
          </cell>
          <cell r="B4426">
            <v>2778.21</v>
          </cell>
        </row>
        <row r="4427">
          <cell r="A4427">
            <v>37987</v>
          </cell>
          <cell r="B4427">
            <v>2778.21</v>
          </cell>
        </row>
        <row r="4428">
          <cell r="A4428">
            <v>37988</v>
          </cell>
          <cell r="B4428">
            <v>2778.21</v>
          </cell>
        </row>
        <row r="4429">
          <cell r="A4429">
            <v>37989</v>
          </cell>
          <cell r="B4429">
            <v>2777.96</v>
          </cell>
        </row>
        <row r="4430">
          <cell r="A4430">
            <v>37990</v>
          </cell>
          <cell r="B4430">
            <v>2777.96</v>
          </cell>
        </row>
        <row r="4431">
          <cell r="A4431">
            <v>37991</v>
          </cell>
          <cell r="B4431">
            <v>2777.96</v>
          </cell>
        </row>
        <row r="4432">
          <cell r="A4432">
            <v>37992</v>
          </cell>
          <cell r="B4432">
            <v>2778.92</v>
          </cell>
        </row>
        <row r="4433">
          <cell r="A4433">
            <v>37993</v>
          </cell>
          <cell r="B4433">
            <v>2765.76</v>
          </cell>
        </row>
        <row r="4434">
          <cell r="A4434">
            <v>37994</v>
          </cell>
          <cell r="B4434">
            <v>2758.83</v>
          </cell>
        </row>
        <row r="4435">
          <cell r="A4435">
            <v>37995</v>
          </cell>
          <cell r="B4435">
            <v>2750.89</v>
          </cell>
        </row>
        <row r="4436">
          <cell r="A4436">
            <v>37996</v>
          </cell>
          <cell r="B4436">
            <v>2754.33</v>
          </cell>
        </row>
        <row r="4437">
          <cell r="A4437">
            <v>37997</v>
          </cell>
          <cell r="B4437">
            <v>2754.33</v>
          </cell>
        </row>
        <row r="4438">
          <cell r="A4438">
            <v>37998</v>
          </cell>
          <cell r="B4438">
            <v>2754.33</v>
          </cell>
        </row>
        <row r="4439">
          <cell r="A4439">
            <v>37999</v>
          </cell>
          <cell r="B4439">
            <v>2754.33</v>
          </cell>
        </row>
        <row r="4440">
          <cell r="A4440">
            <v>38000</v>
          </cell>
          <cell r="B4440">
            <v>2762.31</v>
          </cell>
        </row>
        <row r="4441">
          <cell r="A4441">
            <v>38001</v>
          </cell>
          <cell r="B4441">
            <v>2747.06</v>
          </cell>
        </row>
        <row r="4442">
          <cell r="A4442">
            <v>38002</v>
          </cell>
          <cell r="B4442">
            <v>2723.83</v>
          </cell>
        </row>
        <row r="4443">
          <cell r="A4443">
            <v>38003</v>
          </cell>
          <cell r="B4443">
            <v>2728.7</v>
          </cell>
        </row>
        <row r="4444">
          <cell r="A4444">
            <v>38004</v>
          </cell>
          <cell r="B4444">
            <v>2728.7</v>
          </cell>
        </row>
        <row r="4445">
          <cell r="A4445">
            <v>38005</v>
          </cell>
          <cell r="B4445">
            <v>2728.7</v>
          </cell>
        </row>
        <row r="4446">
          <cell r="A4446">
            <v>38006</v>
          </cell>
          <cell r="B4446">
            <v>2728.7</v>
          </cell>
        </row>
        <row r="4447">
          <cell r="A4447">
            <v>38007</v>
          </cell>
          <cell r="B4447">
            <v>2730.75</v>
          </cell>
        </row>
        <row r="4448">
          <cell r="A4448">
            <v>38008</v>
          </cell>
          <cell r="B4448">
            <v>2740.76</v>
          </cell>
        </row>
        <row r="4449">
          <cell r="A4449">
            <v>38009</v>
          </cell>
          <cell r="B4449">
            <v>2742.88</v>
          </cell>
        </row>
        <row r="4450">
          <cell r="A4450">
            <v>38010</v>
          </cell>
          <cell r="B4450">
            <v>2747.72</v>
          </cell>
        </row>
        <row r="4451">
          <cell r="A4451">
            <v>38011</v>
          </cell>
          <cell r="B4451">
            <v>2747.72</v>
          </cell>
        </row>
        <row r="4452">
          <cell r="A4452">
            <v>38012</v>
          </cell>
          <cell r="B4452">
            <v>2747.72</v>
          </cell>
        </row>
        <row r="4453">
          <cell r="A4453">
            <v>38013</v>
          </cell>
          <cell r="B4453">
            <v>2766.89</v>
          </cell>
        </row>
        <row r="4454">
          <cell r="A4454">
            <v>38014</v>
          </cell>
          <cell r="B4454">
            <v>2736.28</v>
          </cell>
        </row>
        <row r="4455">
          <cell r="A4455">
            <v>38015</v>
          </cell>
          <cell r="B4455">
            <v>2721.56</v>
          </cell>
        </row>
        <row r="4456">
          <cell r="A4456">
            <v>38016</v>
          </cell>
          <cell r="B4456">
            <v>2740.55</v>
          </cell>
        </row>
        <row r="4457">
          <cell r="A4457">
            <v>38017</v>
          </cell>
          <cell r="B4457">
            <v>2742.47</v>
          </cell>
        </row>
        <row r="4458">
          <cell r="A4458">
            <v>38018</v>
          </cell>
          <cell r="B4458">
            <v>2742.47</v>
          </cell>
        </row>
        <row r="4459">
          <cell r="A4459">
            <v>38019</v>
          </cell>
          <cell r="B4459">
            <v>2742.47</v>
          </cell>
        </row>
        <row r="4460">
          <cell r="A4460">
            <v>38020</v>
          </cell>
          <cell r="B4460">
            <v>2738.15</v>
          </cell>
        </row>
        <row r="4461">
          <cell r="A4461">
            <v>38021</v>
          </cell>
          <cell r="B4461">
            <v>2747.28</v>
          </cell>
        </row>
        <row r="4462">
          <cell r="A4462">
            <v>38022</v>
          </cell>
          <cell r="B4462">
            <v>2750.67</v>
          </cell>
        </row>
        <row r="4463">
          <cell r="A4463">
            <v>38023</v>
          </cell>
          <cell r="B4463">
            <v>2748.9</v>
          </cell>
        </row>
        <row r="4464">
          <cell r="A4464">
            <v>38024</v>
          </cell>
          <cell r="B4464">
            <v>2757.14</v>
          </cell>
        </row>
        <row r="4465">
          <cell r="A4465">
            <v>38025</v>
          </cell>
          <cell r="B4465">
            <v>2757.14</v>
          </cell>
        </row>
        <row r="4466">
          <cell r="A4466">
            <v>38026</v>
          </cell>
          <cell r="B4466">
            <v>2757.14</v>
          </cell>
        </row>
        <row r="4467">
          <cell r="A4467">
            <v>38027</v>
          </cell>
          <cell r="B4467">
            <v>2741.17</v>
          </cell>
        </row>
        <row r="4468">
          <cell r="A4468">
            <v>38028</v>
          </cell>
          <cell r="B4468">
            <v>2735.5</v>
          </cell>
        </row>
        <row r="4469">
          <cell r="A4469">
            <v>38029</v>
          </cell>
          <cell r="B4469">
            <v>2736.94</v>
          </cell>
        </row>
        <row r="4470">
          <cell r="A4470">
            <v>38030</v>
          </cell>
          <cell r="B4470">
            <v>2736.42</v>
          </cell>
        </row>
        <row r="4471">
          <cell r="A4471">
            <v>38031</v>
          </cell>
          <cell r="B4471">
            <v>2724.36</v>
          </cell>
        </row>
        <row r="4472">
          <cell r="A4472">
            <v>38032</v>
          </cell>
          <cell r="B4472">
            <v>2724.36</v>
          </cell>
        </row>
        <row r="4473">
          <cell r="A4473">
            <v>38033</v>
          </cell>
          <cell r="B4473">
            <v>2724.36</v>
          </cell>
        </row>
        <row r="4474">
          <cell r="A4474">
            <v>38034</v>
          </cell>
          <cell r="B4474">
            <v>2724.36</v>
          </cell>
        </row>
        <row r="4475">
          <cell r="A4475">
            <v>38035</v>
          </cell>
          <cell r="B4475">
            <v>2715.2</v>
          </cell>
        </row>
        <row r="4476">
          <cell r="A4476">
            <v>38036</v>
          </cell>
          <cell r="B4476">
            <v>2697.66</v>
          </cell>
        </row>
        <row r="4477">
          <cell r="A4477">
            <v>38037</v>
          </cell>
          <cell r="B4477">
            <v>2693.84</v>
          </cell>
        </row>
        <row r="4478">
          <cell r="A4478">
            <v>38038</v>
          </cell>
          <cell r="B4478">
            <v>2700.19</v>
          </cell>
        </row>
        <row r="4479">
          <cell r="A4479">
            <v>38039</v>
          </cell>
          <cell r="B4479">
            <v>2700.19</v>
          </cell>
        </row>
        <row r="4480">
          <cell r="A4480">
            <v>38040</v>
          </cell>
          <cell r="B4480">
            <v>2700.19</v>
          </cell>
        </row>
        <row r="4481">
          <cell r="A4481">
            <v>38041</v>
          </cell>
          <cell r="B4481">
            <v>2665.83</v>
          </cell>
        </row>
        <row r="4482">
          <cell r="A4482">
            <v>38042</v>
          </cell>
          <cell r="B4482">
            <v>2651.94</v>
          </cell>
        </row>
        <row r="4483">
          <cell r="A4483">
            <v>38043</v>
          </cell>
          <cell r="B4483">
            <v>2664.3</v>
          </cell>
        </row>
        <row r="4484">
          <cell r="A4484">
            <v>38044</v>
          </cell>
          <cell r="B4484">
            <v>2686.54</v>
          </cell>
        </row>
        <row r="4485">
          <cell r="A4485">
            <v>38045</v>
          </cell>
          <cell r="B4485">
            <v>2682.34</v>
          </cell>
        </row>
        <row r="4486">
          <cell r="A4486">
            <v>38046</v>
          </cell>
          <cell r="B4486">
            <v>2682.34</v>
          </cell>
        </row>
        <row r="4487">
          <cell r="A4487">
            <v>38047</v>
          </cell>
          <cell r="B4487">
            <v>2682.34</v>
          </cell>
        </row>
        <row r="4488">
          <cell r="A4488">
            <v>38048</v>
          </cell>
          <cell r="B4488">
            <v>2662.81</v>
          </cell>
        </row>
        <row r="4489">
          <cell r="A4489">
            <v>38049</v>
          </cell>
          <cell r="B4489">
            <v>2660.42</v>
          </cell>
        </row>
        <row r="4490">
          <cell r="A4490">
            <v>38050</v>
          </cell>
          <cell r="B4490">
            <v>2670.97</v>
          </cell>
        </row>
        <row r="4491">
          <cell r="A4491">
            <v>38051</v>
          </cell>
          <cell r="B4491">
            <v>2676.41</v>
          </cell>
        </row>
        <row r="4492">
          <cell r="A4492">
            <v>38052</v>
          </cell>
          <cell r="B4492">
            <v>2673.29</v>
          </cell>
        </row>
        <row r="4493">
          <cell r="A4493">
            <v>38053</v>
          </cell>
          <cell r="B4493">
            <v>2673.29</v>
          </cell>
        </row>
        <row r="4494">
          <cell r="A4494">
            <v>38054</v>
          </cell>
          <cell r="B4494">
            <v>2673.29</v>
          </cell>
        </row>
        <row r="4495">
          <cell r="A4495">
            <v>38055</v>
          </cell>
          <cell r="B4495">
            <v>2675.65</v>
          </cell>
        </row>
        <row r="4496">
          <cell r="A4496">
            <v>38056</v>
          </cell>
          <cell r="B4496">
            <v>2679.22</v>
          </cell>
        </row>
        <row r="4497">
          <cell r="A4497">
            <v>38057</v>
          </cell>
          <cell r="B4497">
            <v>2685.17</v>
          </cell>
        </row>
        <row r="4498">
          <cell r="A4498">
            <v>38058</v>
          </cell>
          <cell r="B4498">
            <v>2683.08</v>
          </cell>
        </row>
        <row r="4499">
          <cell r="A4499">
            <v>38059</v>
          </cell>
          <cell r="B4499">
            <v>2669.48</v>
          </cell>
        </row>
        <row r="4500">
          <cell r="A4500">
            <v>38060</v>
          </cell>
          <cell r="B4500">
            <v>2669.48</v>
          </cell>
        </row>
        <row r="4501">
          <cell r="A4501">
            <v>38061</v>
          </cell>
          <cell r="B4501">
            <v>2669.48</v>
          </cell>
        </row>
        <row r="4502">
          <cell r="A4502">
            <v>38062</v>
          </cell>
          <cell r="B4502">
            <v>2661.45</v>
          </cell>
        </row>
        <row r="4503">
          <cell r="A4503">
            <v>38063</v>
          </cell>
          <cell r="B4503">
            <v>2648.97</v>
          </cell>
        </row>
        <row r="4504">
          <cell r="A4504">
            <v>38064</v>
          </cell>
          <cell r="B4504">
            <v>2650.21</v>
          </cell>
        </row>
        <row r="4505">
          <cell r="A4505">
            <v>38065</v>
          </cell>
          <cell r="B4505">
            <v>2669.07</v>
          </cell>
        </row>
        <row r="4506">
          <cell r="A4506">
            <v>38066</v>
          </cell>
          <cell r="B4506">
            <v>2669.39</v>
          </cell>
        </row>
        <row r="4507">
          <cell r="A4507">
            <v>38067</v>
          </cell>
          <cell r="B4507">
            <v>2669.39</v>
          </cell>
        </row>
        <row r="4508">
          <cell r="A4508">
            <v>38068</v>
          </cell>
          <cell r="B4508">
            <v>2669.39</v>
          </cell>
        </row>
        <row r="4509">
          <cell r="A4509">
            <v>38069</v>
          </cell>
          <cell r="B4509">
            <v>2669.39</v>
          </cell>
        </row>
        <row r="4510">
          <cell r="A4510">
            <v>38070</v>
          </cell>
          <cell r="B4510">
            <v>2664.5</v>
          </cell>
        </row>
        <row r="4511">
          <cell r="A4511">
            <v>38071</v>
          </cell>
          <cell r="B4511">
            <v>2667.05</v>
          </cell>
        </row>
        <row r="4512">
          <cell r="A4512">
            <v>38072</v>
          </cell>
          <cell r="B4512">
            <v>2679.33</v>
          </cell>
        </row>
        <row r="4513">
          <cell r="A4513">
            <v>38073</v>
          </cell>
          <cell r="B4513">
            <v>2673.68</v>
          </cell>
        </row>
        <row r="4514">
          <cell r="A4514">
            <v>38074</v>
          </cell>
          <cell r="B4514">
            <v>2673.68</v>
          </cell>
        </row>
        <row r="4515">
          <cell r="A4515">
            <v>38075</v>
          </cell>
          <cell r="B4515">
            <v>2673.68</v>
          </cell>
        </row>
        <row r="4516">
          <cell r="A4516">
            <v>38076</v>
          </cell>
          <cell r="B4516">
            <v>2676.93</v>
          </cell>
        </row>
        <row r="4517">
          <cell r="A4517">
            <v>38077</v>
          </cell>
          <cell r="B4517">
            <v>2678.16</v>
          </cell>
        </row>
        <row r="4518">
          <cell r="A4518">
            <v>38078</v>
          </cell>
          <cell r="B4518">
            <v>2682.09</v>
          </cell>
        </row>
        <row r="4519">
          <cell r="A4519">
            <v>38079</v>
          </cell>
          <cell r="B4519">
            <v>2671.01</v>
          </cell>
        </row>
        <row r="4520">
          <cell r="A4520">
            <v>38080</v>
          </cell>
          <cell r="B4520">
            <v>2666.55</v>
          </cell>
        </row>
        <row r="4521">
          <cell r="A4521">
            <v>38081</v>
          </cell>
          <cell r="B4521">
            <v>2666.55</v>
          </cell>
        </row>
        <row r="4522">
          <cell r="A4522">
            <v>38082</v>
          </cell>
          <cell r="B4522">
            <v>2666.55</v>
          </cell>
        </row>
        <row r="4523">
          <cell r="A4523">
            <v>38083</v>
          </cell>
          <cell r="B4523">
            <v>2667.06</v>
          </cell>
        </row>
        <row r="4524">
          <cell r="A4524">
            <v>38084</v>
          </cell>
          <cell r="B4524">
            <v>2663.05</v>
          </cell>
        </row>
        <row r="4525">
          <cell r="A4525">
            <v>38085</v>
          </cell>
          <cell r="B4525">
            <v>2659.05</v>
          </cell>
        </row>
        <row r="4526">
          <cell r="A4526">
            <v>38086</v>
          </cell>
          <cell r="B4526">
            <v>2659.05</v>
          </cell>
        </row>
        <row r="4527">
          <cell r="A4527">
            <v>38087</v>
          </cell>
          <cell r="B4527">
            <v>2659.05</v>
          </cell>
        </row>
        <row r="4528">
          <cell r="A4528">
            <v>38088</v>
          </cell>
          <cell r="B4528">
            <v>2659.05</v>
          </cell>
        </row>
        <row r="4529">
          <cell r="A4529">
            <v>38089</v>
          </cell>
          <cell r="B4529">
            <v>2659.05</v>
          </cell>
        </row>
        <row r="4530">
          <cell r="A4530">
            <v>38090</v>
          </cell>
          <cell r="B4530">
            <v>2648.8</v>
          </cell>
        </row>
        <row r="4531">
          <cell r="A4531">
            <v>38091</v>
          </cell>
          <cell r="B4531">
            <v>2642.55</v>
          </cell>
        </row>
        <row r="4532">
          <cell r="A4532">
            <v>38092</v>
          </cell>
          <cell r="B4532">
            <v>2631.72</v>
          </cell>
        </row>
        <row r="4533">
          <cell r="A4533">
            <v>38093</v>
          </cell>
          <cell r="B4533">
            <v>2619.59</v>
          </cell>
        </row>
        <row r="4534">
          <cell r="A4534">
            <v>38094</v>
          </cell>
          <cell r="B4534">
            <v>2620.19</v>
          </cell>
        </row>
        <row r="4535">
          <cell r="A4535">
            <v>38095</v>
          </cell>
          <cell r="B4535">
            <v>2620.19</v>
          </cell>
        </row>
        <row r="4536">
          <cell r="A4536">
            <v>38096</v>
          </cell>
          <cell r="B4536">
            <v>2620.19</v>
          </cell>
        </row>
        <row r="4537">
          <cell r="A4537">
            <v>38097</v>
          </cell>
          <cell r="B4537">
            <v>2612.3000000000002</v>
          </cell>
        </row>
        <row r="4538">
          <cell r="A4538">
            <v>38098</v>
          </cell>
          <cell r="B4538">
            <v>2620.94</v>
          </cell>
        </row>
        <row r="4539">
          <cell r="A4539">
            <v>38099</v>
          </cell>
          <cell r="B4539">
            <v>2628.19</v>
          </cell>
        </row>
        <row r="4540">
          <cell r="A4540">
            <v>38100</v>
          </cell>
          <cell r="B4540">
            <v>2618.21</v>
          </cell>
        </row>
        <row r="4541">
          <cell r="A4541">
            <v>38101</v>
          </cell>
          <cell r="B4541">
            <v>2622.74</v>
          </cell>
        </row>
        <row r="4542">
          <cell r="A4542">
            <v>38102</v>
          </cell>
          <cell r="B4542">
            <v>2622.74</v>
          </cell>
        </row>
        <row r="4543">
          <cell r="A4543">
            <v>38103</v>
          </cell>
          <cell r="B4543">
            <v>2622.74</v>
          </cell>
        </row>
        <row r="4544">
          <cell r="A4544">
            <v>38104</v>
          </cell>
          <cell r="B4544">
            <v>2613.94</v>
          </cell>
        </row>
        <row r="4545">
          <cell r="A4545">
            <v>38105</v>
          </cell>
          <cell r="B4545">
            <v>2620.9699999999998</v>
          </cell>
        </row>
        <row r="4546">
          <cell r="A4546">
            <v>38106</v>
          </cell>
          <cell r="B4546">
            <v>2635.96</v>
          </cell>
        </row>
        <row r="4547">
          <cell r="A4547">
            <v>38107</v>
          </cell>
          <cell r="B4547">
            <v>2646.99</v>
          </cell>
        </row>
        <row r="4548">
          <cell r="A4548">
            <v>38108</v>
          </cell>
          <cell r="B4548">
            <v>2655.18</v>
          </cell>
        </row>
        <row r="4549">
          <cell r="A4549">
            <v>38109</v>
          </cell>
          <cell r="B4549">
            <v>2655.18</v>
          </cell>
        </row>
        <row r="4550">
          <cell r="A4550">
            <v>38110</v>
          </cell>
          <cell r="B4550">
            <v>2655.18</v>
          </cell>
        </row>
        <row r="4551">
          <cell r="A4551">
            <v>38111</v>
          </cell>
          <cell r="B4551">
            <v>2670.92</v>
          </cell>
        </row>
        <row r="4552">
          <cell r="A4552">
            <v>38112</v>
          </cell>
          <cell r="B4552">
            <v>2664.79</v>
          </cell>
        </row>
        <row r="4553">
          <cell r="A4553">
            <v>38113</v>
          </cell>
          <cell r="B4553">
            <v>2658.43</v>
          </cell>
        </row>
        <row r="4554">
          <cell r="A4554">
            <v>38114</v>
          </cell>
          <cell r="B4554">
            <v>2690.68</v>
          </cell>
        </row>
        <row r="4555">
          <cell r="A4555">
            <v>38115</v>
          </cell>
          <cell r="B4555">
            <v>2708.02</v>
          </cell>
        </row>
        <row r="4556">
          <cell r="A4556">
            <v>38116</v>
          </cell>
          <cell r="B4556">
            <v>2708.02</v>
          </cell>
        </row>
        <row r="4557">
          <cell r="A4557">
            <v>38117</v>
          </cell>
          <cell r="B4557">
            <v>2708.02</v>
          </cell>
        </row>
        <row r="4558">
          <cell r="A4558">
            <v>38118</v>
          </cell>
          <cell r="B4558">
            <v>2731.79</v>
          </cell>
        </row>
        <row r="4559">
          <cell r="A4559">
            <v>38119</v>
          </cell>
          <cell r="B4559">
            <v>2729.54</v>
          </cell>
        </row>
        <row r="4560">
          <cell r="A4560">
            <v>38120</v>
          </cell>
          <cell r="B4560">
            <v>2729.01</v>
          </cell>
        </row>
        <row r="4561">
          <cell r="A4561">
            <v>38121</v>
          </cell>
          <cell r="B4561">
            <v>2741.66</v>
          </cell>
        </row>
        <row r="4562">
          <cell r="A4562">
            <v>38122</v>
          </cell>
          <cell r="B4562">
            <v>2719.89</v>
          </cell>
        </row>
        <row r="4563">
          <cell r="A4563">
            <v>38123</v>
          </cell>
          <cell r="B4563">
            <v>2719.89</v>
          </cell>
        </row>
        <row r="4564">
          <cell r="A4564">
            <v>38124</v>
          </cell>
          <cell r="B4564">
            <v>2719.89</v>
          </cell>
        </row>
        <row r="4565">
          <cell r="A4565">
            <v>38125</v>
          </cell>
          <cell r="B4565">
            <v>2713.3</v>
          </cell>
        </row>
        <row r="4566">
          <cell r="A4566">
            <v>38126</v>
          </cell>
          <cell r="B4566">
            <v>2725.45</v>
          </cell>
        </row>
        <row r="4567">
          <cell r="A4567">
            <v>38127</v>
          </cell>
          <cell r="B4567">
            <v>2737.55</v>
          </cell>
        </row>
        <row r="4568">
          <cell r="A4568">
            <v>38128</v>
          </cell>
          <cell r="B4568">
            <v>2759.79</v>
          </cell>
        </row>
        <row r="4569">
          <cell r="A4569">
            <v>38129</v>
          </cell>
          <cell r="B4569">
            <v>2766.83</v>
          </cell>
        </row>
        <row r="4570">
          <cell r="A4570">
            <v>38130</v>
          </cell>
          <cell r="B4570">
            <v>2766.83</v>
          </cell>
        </row>
        <row r="4571">
          <cell r="A4571">
            <v>38131</v>
          </cell>
          <cell r="B4571">
            <v>2766.83</v>
          </cell>
        </row>
        <row r="4572">
          <cell r="A4572">
            <v>38132</v>
          </cell>
          <cell r="B4572">
            <v>2766.83</v>
          </cell>
        </row>
        <row r="4573">
          <cell r="A4573">
            <v>38133</v>
          </cell>
          <cell r="B4573">
            <v>2760.06</v>
          </cell>
        </row>
        <row r="4574">
          <cell r="A4574">
            <v>38134</v>
          </cell>
          <cell r="B4574">
            <v>2754.83</v>
          </cell>
        </row>
        <row r="4575">
          <cell r="A4575">
            <v>38135</v>
          </cell>
          <cell r="B4575">
            <v>2745.91</v>
          </cell>
        </row>
        <row r="4576">
          <cell r="A4576">
            <v>38136</v>
          </cell>
          <cell r="B4576">
            <v>2724.92</v>
          </cell>
        </row>
        <row r="4577">
          <cell r="A4577">
            <v>38137</v>
          </cell>
          <cell r="B4577">
            <v>2724.92</v>
          </cell>
        </row>
        <row r="4578">
          <cell r="A4578">
            <v>38138</v>
          </cell>
          <cell r="B4578">
            <v>2724.92</v>
          </cell>
        </row>
        <row r="4579">
          <cell r="A4579">
            <v>38139</v>
          </cell>
          <cell r="B4579">
            <v>2724.92</v>
          </cell>
        </row>
        <row r="4580">
          <cell r="A4580">
            <v>38140</v>
          </cell>
          <cell r="B4580">
            <v>2736.39</v>
          </cell>
        </row>
        <row r="4581">
          <cell r="A4581">
            <v>38141</v>
          </cell>
          <cell r="B4581">
            <v>2727.68</v>
          </cell>
        </row>
        <row r="4582">
          <cell r="A4582">
            <v>38142</v>
          </cell>
          <cell r="B4582">
            <v>2722.69</v>
          </cell>
        </row>
        <row r="4583">
          <cell r="A4583">
            <v>38143</v>
          </cell>
          <cell r="B4583">
            <v>2715.37</v>
          </cell>
        </row>
        <row r="4584">
          <cell r="A4584">
            <v>38144</v>
          </cell>
          <cell r="B4584">
            <v>2715.37</v>
          </cell>
        </row>
        <row r="4585">
          <cell r="A4585">
            <v>38145</v>
          </cell>
          <cell r="B4585">
            <v>2715.37</v>
          </cell>
        </row>
        <row r="4586">
          <cell r="A4586">
            <v>38146</v>
          </cell>
          <cell r="B4586">
            <v>2707.33</v>
          </cell>
        </row>
        <row r="4587">
          <cell r="A4587">
            <v>38147</v>
          </cell>
          <cell r="B4587">
            <v>2705.97</v>
          </cell>
        </row>
        <row r="4588">
          <cell r="A4588">
            <v>38148</v>
          </cell>
          <cell r="B4588">
            <v>2719.34</v>
          </cell>
        </row>
        <row r="4589">
          <cell r="A4589">
            <v>38149</v>
          </cell>
          <cell r="B4589">
            <v>2732.4</v>
          </cell>
        </row>
        <row r="4590">
          <cell r="A4590">
            <v>38150</v>
          </cell>
          <cell r="B4590">
            <v>2734.94</v>
          </cell>
        </row>
        <row r="4591">
          <cell r="A4591">
            <v>38151</v>
          </cell>
          <cell r="B4591">
            <v>2734.94</v>
          </cell>
        </row>
        <row r="4592">
          <cell r="A4592">
            <v>38152</v>
          </cell>
          <cell r="B4592">
            <v>2734.94</v>
          </cell>
        </row>
        <row r="4593">
          <cell r="A4593">
            <v>38153</v>
          </cell>
          <cell r="B4593">
            <v>2734.94</v>
          </cell>
        </row>
        <row r="4594">
          <cell r="A4594">
            <v>38154</v>
          </cell>
          <cell r="B4594">
            <v>2735.05</v>
          </cell>
        </row>
        <row r="4595">
          <cell r="A4595">
            <v>38155</v>
          </cell>
          <cell r="B4595">
            <v>2725.87</v>
          </cell>
        </row>
        <row r="4596">
          <cell r="A4596">
            <v>38156</v>
          </cell>
          <cell r="B4596">
            <v>2713.07</v>
          </cell>
        </row>
        <row r="4597">
          <cell r="A4597">
            <v>38157</v>
          </cell>
          <cell r="B4597">
            <v>2710.99</v>
          </cell>
        </row>
        <row r="4598">
          <cell r="A4598">
            <v>38158</v>
          </cell>
          <cell r="B4598">
            <v>2710.99</v>
          </cell>
        </row>
        <row r="4599">
          <cell r="A4599">
            <v>38159</v>
          </cell>
          <cell r="B4599">
            <v>2710.99</v>
          </cell>
        </row>
        <row r="4600">
          <cell r="A4600">
            <v>38160</v>
          </cell>
          <cell r="B4600">
            <v>2710.99</v>
          </cell>
        </row>
        <row r="4601">
          <cell r="A4601">
            <v>38161</v>
          </cell>
          <cell r="B4601">
            <v>2709.3</v>
          </cell>
        </row>
        <row r="4602">
          <cell r="A4602">
            <v>38162</v>
          </cell>
          <cell r="B4602">
            <v>2715.53</v>
          </cell>
        </row>
        <row r="4603">
          <cell r="A4603">
            <v>38163</v>
          </cell>
          <cell r="B4603">
            <v>2702.6</v>
          </cell>
        </row>
        <row r="4604">
          <cell r="A4604">
            <v>38164</v>
          </cell>
          <cell r="B4604">
            <v>2697.08</v>
          </cell>
        </row>
        <row r="4605">
          <cell r="A4605">
            <v>38165</v>
          </cell>
          <cell r="B4605">
            <v>2697.08</v>
          </cell>
        </row>
        <row r="4606">
          <cell r="A4606">
            <v>38166</v>
          </cell>
          <cell r="B4606">
            <v>2697.08</v>
          </cell>
        </row>
        <row r="4607">
          <cell r="A4607">
            <v>38167</v>
          </cell>
          <cell r="B4607">
            <v>2695.02</v>
          </cell>
        </row>
        <row r="4608">
          <cell r="A4608">
            <v>38168</v>
          </cell>
          <cell r="B4608">
            <v>2699.58</v>
          </cell>
        </row>
        <row r="4609">
          <cell r="A4609">
            <v>38169</v>
          </cell>
          <cell r="B4609">
            <v>2694.09</v>
          </cell>
        </row>
        <row r="4610">
          <cell r="A4610">
            <v>38170</v>
          </cell>
          <cell r="B4610">
            <v>2682.25</v>
          </cell>
        </row>
        <row r="4611">
          <cell r="A4611">
            <v>38171</v>
          </cell>
          <cell r="B4611">
            <v>2674.1</v>
          </cell>
        </row>
        <row r="4612">
          <cell r="A4612">
            <v>38172</v>
          </cell>
          <cell r="B4612">
            <v>2674.1</v>
          </cell>
        </row>
        <row r="4613">
          <cell r="A4613">
            <v>38173</v>
          </cell>
          <cell r="B4613">
            <v>2674.1</v>
          </cell>
        </row>
        <row r="4614">
          <cell r="A4614">
            <v>38174</v>
          </cell>
          <cell r="B4614">
            <v>2674.1</v>
          </cell>
        </row>
        <row r="4615">
          <cell r="A4615">
            <v>38175</v>
          </cell>
          <cell r="B4615">
            <v>2672.95</v>
          </cell>
        </row>
        <row r="4616">
          <cell r="A4616">
            <v>38176</v>
          </cell>
          <cell r="B4616">
            <v>2675.05</v>
          </cell>
        </row>
        <row r="4617">
          <cell r="A4617">
            <v>38177</v>
          </cell>
          <cell r="B4617">
            <v>2677.42</v>
          </cell>
        </row>
        <row r="4618">
          <cell r="A4618">
            <v>38178</v>
          </cell>
          <cell r="B4618">
            <v>2668.83</v>
          </cell>
        </row>
        <row r="4619">
          <cell r="A4619">
            <v>38179</v>
          </cell>
          <cell r="B4619">
            <v>2668.83</v>
          </cell>
        </row>
        <row r="4620">
          <cell r="A4620">
            <v>38180</v>
          </cell>
          <cell r="B4620">
            <v>2668.83</v>
          </cell>
        </row>
        <row r="4621">
          <cell r="A4621">
            <v>38181</v>
          </cell>
          <cell r="B4621">
            <v>2670.01</v>
          </cell>
        </row>
        <row r="4622">
          <cell r="A4622">
            <v>38182</v>
          </cell>
          <cell r="B4622">
            <v>2674.41</v>
          </cell>
        </row>
        <row r="4623">
          <cell r="A4623">
            <v>38183</v>
          </cell>
          <cell r="B4623">
            <v>2662.19</v>
          </cell>
        </row>
        <row r="4624">
          <cell r="A4624">
            <v>38184</v>
          </cell>
          <cell r="B4624">
            <v>2642.78</v>
          </cell>
        </row>
        <row r="4625">
          <cell r="A4625">
            <v>38185</v>
          </cell>
          <cell r="B4625">
            <v>2628.3</v>
          </cell>
        </row>
        <row r="4626">
          <cell r="A4626">
            <v>38186</v>
          </cell>
          <cell r="B4626">
            <v>2628.3</v>
          </cell>
        </row>
        <row r="4627">
          <cell r="A4627">
            <v>38187</v>
          </cell>
          <cell r="B4627">
            <v>2628.3</v>
          </cell>
        </row>
        <row r="4628">
          <cell r="A4628">
            <v>38188</v>
          </cell>
          <cell r="B4628">
            <v>2632.64</v>
          </cell>
        </row>
        <row r="4629">
          <cell r="A4629">
            <v>38189</v>
          </cell>
          <cell r="B4629">
            <v>2632.64</v>
          </cell>
        </row>
        <row r="4630">
          <cell r="A4630">
            <v>38190</v>
          </cell>
          <cell r="B4630">
            <v>2633.14</v>
          </cell>
        </row>
        <row r="4631">
          <cell r="A4631">
            <v>38191</v>
          </cell>
          <cell r="B4631">
            <v>2619.84</v>
          </cell>
        </row>
        <row r="4632">
          <cell r="A4632">
            <v>38192</v>
          </cell>
          <cell r="B4632">
            <v>2628.46</v>
          </cell>
        </row>
        <row r="4633">
          <cell r="A4633">
            <v>38193</v>
          </cell>
          <cell r="B4633">
            <v>2628.46</v>
          </cell>
        </row>
        <row r="4634">
          <cell r="A4634">
            <v>38194</v>
          </cell>
          <cell r="B4634">
            <v>2628.46</v>
          </cell>
        </row>
        <row r="4635">
          <cell r="A4635">
            <v>38195</v>
          </cell>
          <cell r="B4635">
            <v>2636.32</v>
          </cell>
        </row>
        <row r="4636">
          <cell r="A4636">
            <v>38196</v>
          </cell>
          <cell r="B4636">
            <v>2639.72</v>
          </cell>
        </row>
        <row r="4637">
          <cell r="A4637">
            <v>38197</v>
          </cell>
          <cell r="B4637">
            <v>2634.44</v>
          </cell>
        </row>
        <row r="4638">
          <cell r="A4638">
            <v>38198</v>
          </cell>
          <cell r="B4638">
            <v>2619.5500000000002</v>
          </cell>
        </row>
        <row r="4639">
          <cell r="A4639">
            <v>38199</v>
          </cell>
          <cell r="B4639">
            <v>2612.44</v>
          </cell>
        </row>
        <row r="4640">
          <cell r="A4640">
            <v>38200</v>
          </cell>
          <cell r="B4640">
            <v>2612.44</v>
          </cell>
        </row>
        <row r="4641">
          <cell r="A4641">
            <v>38201</v>
          </cell>
          <cell r="B4641">
            <v>2612.44</v>
          </cell>
        </row>
        <row r="4642">
          <cell r="A4642">
            <v>38202</v>
          </cell>
          <cell r="B4642">
            <v>2613.58</v>
          </cell>
        </row>
        <row r="4643">
          <cell r="A4643">
            <v>38203</v>
          </cell>
          <cell r="B4643">
            <v>2605.85</v>
          </cell>
        </row>
        <row r="4644">
          <cell r="A4644">
            <v>38204</v>
          </cell>
          <cell r="B4644">
            <v>2609.39</v>
          </cell>
        </row>
        <row r="4645">
          <cell r="A4645">
            <v>38205</v>
          </cell>
          <cell r="B4645">
            <v>2609.61</v>
          </cell>
        </row>
        <row r="4646">
          <cell r="A4646">
            <v>38206</v>
          </cell>
          <cell r="B4646">
            <v>2602.91</v>
          </cell>
        </row>
        <row r="4647">
          <cell r="A4647">
            <v>38207</v>
          </cell>
          <cell r="B4647">
            <v>2602.91</v>
          </cell>
        </row>
        <row r="4648">
          <cell r="A4648">
            <v>38208</v>
          </cell>
          <cell r="B4648">
            <v>2602.91</v>
          </cell>
        </row>
        <row r="4649">
          <cell r="A4649">
            <v>38209</v>
          </cell>
          <cell r="B4649">
            <v>2597.71</v>
          </cell>
        </row>
        <row r="4650">
          <cell r="A4650">
            <v>38210</v>
          </cell>
          <cell r="B4650">
            <v>2598.98</v>
          </cell>
        </row>
        <row r="4651">
          <cell r="A4651">
            <v>38211</v>
          </cell>
          <cell r="B4651">
            <v>2606.9299999999998</v>
          </cell>
        </row>
        <row r="4652">
          <cell r="A4652">
            <v>38212</v>
          </cell>
          <cell r="B4652">
            <v>2614.9699999999998</v>
          </cell>
        </row>
        <row r="4653">
          <cell r="A4653">
            <v>38213</v>
          </cell>
          <cell r="B4653">
            <v>2609.92</v>
          </cell>
        </row>
        <row r="4654">
          <cell r="A4654">
            <v>38214</v>
          </cell>
          <cell r="B4654">
            <v>2609.92</v>
          </cell>
        </row>
        <row r="4655">
          <cell r="A4655">
            <v>38215</v>
          </cell>
          <cell r="B4655">
            <v>2609.92</v>
          </cell>
        </row>
        <row r="4656">
          <cell r="A4656">
            <v>38216</v>
          </cell>
          <cell r="B4656">
            <v>2609.92</v>
          </cell>
        </row>
        <row r="4657">
          <cell r="A4657">
            <v>38217</v>
          </cell>
          <cell r="B4657">
            <v>2608.88</v>
          </cell>
        </row>
        <row r="4658">
          <cell r="A4658">
            <v>38218</v>
          </cell>
          <cell r="B4658">
            <v>2609.88</v>
          </cell>
        </row>
        <row r="4659">
          <cell r="A4659">
            <v>38219</v>
          </cell>
          <cell r="B4659">
            <v>2607.62</v>
          </cell>
        </row>
        <row r="4660">
          <cell r="A4660">
            <v>38220</v>
          </cell>
          <cell r="B4660">
            <v>2606.5700000000002</v>
          </cell>
        </row>
        <row r="4661">
          <cell r="A4661">
            <v>38221</v>
          </cell>
          <cell r="B4661">
            <v>2606.5700000000002</v>
          </cell>
        </row>
        <row r="4662">
          <cell r="A4662">
            <v>38222</v>
          </cell>
          <cell r="B4662">
            <v>2606.5700000000002</v>
          </cell>
        </row>
        <row r="4663">
          <cell r="A4663">
            <v>38223</v>
          </cell>
          <cell r="B4663">
            <v>2595.75</v>
          </cell>
        </row>
        <row r="4664">
          <cell r="A4664">
            <v>38224</v>
          </cell>
          <cell r="B4664">
            <v>2589.25</v>
          </cell>
        </row>
        <row r="4665">
          <cell r="A4665">
            <v>38225</v>
          </cell>
          <cell r="B4665">
            <v>2575.5100000000002</v>
          </cell>
        </row>
        <row r="4666">
          <cell r="A4666">
            <v>38226</v>
          </cell>
          <cell r="B4666">
            <v>2568.6799999999998</v>
          </cell>
        </row>
        <row r="4667">
          <cell r="A4667">
            <v>38227</v>
          </cell>
          <cell r="B4667">
            <v>2574.4899999999998</v>
          </cell>
        </row>
        <row r="4668">
          <cell r="A4668">
            <v>38228</v>
          </cell>
          <cell r="B4668">
            <v>2574.4899999999998</v>
          </cell>
        </row>
        <row r="4669">
          <cell r="A4669">
            <v>38229</v>
          </cell>
          <cell r="B4669">
            <v>2574.4899999999998</v>
          </cell>
        </row>
        <row r="4670">
          <cell r="A4670">
            <v>38230</v>
          </cell>
          <cell r="B4670">
            <v>2551.4299999999998</v>
          </cell>
        </row>
        <row r="4671">
          <cell r="A4671">
            <v>38231</v>
          </cell>
          <cell r="B4671">
            <v>2536.5100000000002</v>
          </cell>
        </row>
        <row r="4672">
          <cell r="A4672">
            <v>38232</v>
          </cell>
          <cell r="B4672">
            <v>2538.59</v>
          </cell>
        </row>
        <row r="4673">
          <cell r="A4673">
            <v>38233</v>
          </cell>
          <cell r="B4673">
            <v>2552.7800000000002</v>
          </cell>
        </row>
        <row r="4674">
          <cell r="A4674">
            <v>38234</v>
          </cell>
          <cell r="B4674">
            <v>2564.89</v>
          </cell>
        </row>
        <row r="4675">
          <cell r="A4675">
            <v>38235</v>
          </cell>
          <cell r="B4675">
            <v>2564.89</v>
          </cell>
        </row>
        <row r="4676">
          <cell r="A4676">
            <v>38236</v>
          </cell>
          <cell r="B4676">
            <v>2564.89</v>
          </cell>
        </row>
        <row r="4677">
          <cell r="A4677">
            <v>38237</v>
          </cell>
          <cell r="B4677">
            <v>2564.89</v>
          </cell>
        </row>
        <row r="4678">
          <cell r="A4678">
            <v>38238</v>
          </cell>
          <cell r="B4678">
            <v>2552.7399999999998</v>
          </cell>
        </row>
        <row r="4679">
          <cell r="A4679">
            <v>38239</v>
          </cell>
          <cell r="B4679">
            <v>2536</v>
          </cell>
        </row>
        <row r="4680">
          <cell r="A4680">
            <v>38240</v>
          </cell>
          <cell r="B4680">
            <v>2523.08</v>
          </cell>
        </row>
        <row r="4681">
          <cell r="A4681">
            <v>38241</v>
          </cell>
          <cell r="B4681">
            <v>2535.29</v>
          </cell>
        </row>
        <row r="4682">
          <cell r="A4682">
            <v>38242</v>
          </cell>
          <cell r="B4682">
            <v>2535.29</v>
          </cell>
        </row>
        <row r="4683">
          <cell r="A4683">
            <v>38243</v>
          </cell>
          <cell r="B4683">
            <v>2535.29</v>
          </cell>
        </row>
        <row r="4684">
          <cell r="A4684">
            <v>38244</v>
          </cell>
          <cell r="B4684">
            <v>2525.12</v>
          </cell>
        </row>
        <row r="4685">
          <cell r="A4685">
            <v>38245</v>
          </cell>
          <cell r="B4685">
            <v>2521.77</v>
          </cell>
        </row>
        <row r="4686">
          <cell r="A4686">
            <v>38246</v>
          </cell>
          <cell r="B4686">
            <v>2536.4</v>
          </cell>
        </row>
        <row r="4687">
          <cell r="A4687">
            <v>38247</v>
          </cell>
          <cell r="B4687">
            <v>2522.5700000000002</v>
          </cell>
        </row>
        <row r="4688">
          <cell r="A4688">
            <v>38248</v>
          </cell>
          <cell r="B4688">
            <v>2518.3000000000002</v>
          </cell>
        </row>
        <row r="4689">
          <cell r="A4689">
            <v>38249</v>
          </cell>
          <cell r="B4689">
            <v>2518.3000000000002</v>
          </cell>
        </row>
        <row r="4690">
          <cell r="A4690">
            <v>38250</v>
          </cell>
          <cell r="B4690">
            <v>2518.3000000000002</v>
          </cell>
        </row>
        <row r="4691">
          <cell r="A4691">
            <v>38251</v>
          </cell>
          <cell r="B4691">
            <v>2548.1999999999998</v>
          </cell>
        </row>
        <row r="4692">
          <cell r="A4692">
            <v>38252</v>
          </cell>
          <cell r="B4692">
            <v>2561.1999999999998</v>
          </cell>
        </row>
        <row r="4693">
          <cell r="A4693">
            <v>38253</v>
          </cell>
          <cell r="B4693">
            <v>2560.66</v>
          </cell>
        </row>
        <row r="4694">
          <cell r="A4694">
            <v>38254</v>
          </cell>
          <cell r="B4694">
            <v>2567.83</v>
          </cell>
        </row>
        <row r="4695">
          <cell r="A4695">
            <v>38255</v>
          </cell>
          <cell r="B4695">
            <v>2602.1999999999998</v>
          </cell>
        </row>
        <row r="4696">
          <cell r="A4696">
            <v>38256</v>
          </cell>
          <cell r="B4696">
            <v>2602.1999999999998</v>
          </cell>
        </row>
        <row r="4697">
          <cell r="A4697">
            <v>38257</v>
          </cell>
          <cell r="B4697">
            <v>2602.1999999999998</v>
          </cell>
        </row>
        <row r="4698">
          <cell r="A4698">
            <v>38258</v>
          </cell>
          <cell r="B4698">
            <v>2600.64</v>
          </cell>
        </row>
        <row r="4699">
          <cell r="A4699">
            <v>38259</v>
          </cell>
          <cell r="B4699">
            <v>2596.2800000000002</v>
          </cell>
        </row>
        <row r="4700">
          <cell r="A4700">
            <v>38260</v>
          </cell>
          <cell r="B4700">
            <v>2595.17</v>
          </cell>
        </row>
        <row r="4701">
          <cell r="A4701">
            <v>38261</v>
          </cell>
          <cell r="B4701">
            <v>2608.3000000000002</v>
          </cell>
        </row>
        <row r="4702">
          <cell r="A4702">
            <v>38262</v>
          </cell>
          <cell r="B4702">
            <v>2630.81</v>
          </cell>
        </row>
        <row r="4703">
          <cell r="A4703">
            <v>38263</v>
          </cell>
          <cell r="B4703">
            <v>2630.81</v>
          </cell>
        </row>
        <row r="4704">
          <cell r="A4704">
            <v>38264</v>
          </cell>
          <cell r="B4704">
            <v>2630.81</v>
          </cell>
        </row>
        <row r="4705">
          <cell r="A4705">
            <v>38265</v>
          </cell>
          <cell r="B4705">
            <v>2629.65</v>
          </cell>
        </row>
        <row r="4706">
          <cell r="A4706">
            <v>38266</v>
          </cell>
          <cell r="B4706">
            <v>2608.36</v>
          </cell>
        </row>
        <row r="4707">
          <cell r="A4707">
            <v>38267</v>
          </cell>
          <cell r="B4707">
            <v>2603.34</v>
          </cell>
        </row>
        <row r="4708">
          <cell r="A4708">
            <v>38268</v>
          </cell>
          <cell r="B4708">
            <v>2601.6999999999998</v>
          </cell>
        </row>
        <row r="4709">
          <cell r="A4709">
            <v>38269</v>
          </cell>
          <cell r="B4709">
            <v>2583.7399999999998</v>
          </cell>
        </row>
        <row r="4710">
          <cell r="A4710">
            <v>38270</v>
          </cell>
          <cell r="B4710">
            <v>2583.7399999999998</v>
          </cell>
        </row>
        <row r="4711">
          <cell r="A4711">
            <v>38271</v>
          </cell>
          <cell r="B4711">
            <v>2583.7399999999998</v>
          </cell>
        </row>
        <row r="4712">
          <cell r="A4712">
            <v>38272</v>
          </cell>
          <cell r="B4712">
            <v>2583.7399999999998</v>
          </cell>
        </row>
        <row r="4713">
          <cell r="A4713">
            <v>38273</v>
          </cell>
          <cell r="B4713">
            <v>2558.04</v>
          </cell>
        </row>
        <row r="4714">
          <cell r="A4714">
            <v>38274</v>
          </cell>
          <cell r="B4714">
            <v>2553.0700000000002</v>
          </cell>
        </row>
        <row r="4715">
          <cell r="A4715">
            <v>38275</v>
          </cell>
          <cell r="B4715">
            <v>2549.1</v>
          </cell>
        </row>
        <row r="4716">
          <cell r="A4716">
            <v>38276</v>
          </cell>
          <cell r="B4716">
            <v>2562.56</v>
          </cell>
        </row>
        <row r="4717">
          <cell r="A4717">
            <v>38277</v>
          </cell>
          <cell r="B4717">
            <v>2562.56</v>
          </cell>
        </row>
        <row r="4718">
          <cell r="A4718">
            <v>38278</v>
          </cell>
          <cell r="B4718">
            <v>2562.56</v>
          </cell>
        </row>
        <row r="4719">
          <cell r="A4719">
            <v>38279</v>
          </cell>
          <cell r="B4719">
            <v>2562.56</v>
          </cell>
        </row>
        <row r="4720">
          <cell r="A4720">
            <v>38280</v>
          </cell>
          <cell r="B4720">
            <v>2556.1799999999998</v>
          </cell>
        </row>
        <row r="4721">
          <cell r="A4721">
            <v>38281</v>
          </cell>
          <cell r="B4721">
            <v>2561.33</v>
          </cell>
        </row>
        <row r="4722">
          <cell r="A4722">
            <v>38282</v>
          </cell>
          <cell r="B4722">
            <v>2555.2600000000002</v>
          </cell>
        </row>
        <row r="4723">
          <cell r="A4723">
            <v>38283</v>
          </cell>
          <cell r="B4723">
            <v>2553.02</v>
          </cell>
        </row>
        <row r="4724">
          <cell r="A4724">
            <v>38284</v>
          </cell>
          <cell r="B4724">
            <v>2553.02</v>
          </cell>
        </row>
        <row r="4725">
          <cell r="A4725">
            <v>38285</v>
          </cell>
          <cell r="B4725">
            <v>2553.02</v>
          </cell>
        </row>
        <row r="4726">
          <cell r="A4726">
            <v>38286</v>
          </cell>
          <cell r="B4726">
            <v>2568.11</v>
          </cell>
        </row>
        <row r="4727">
          <cell r="A4727">
            <v>38287</v>
          </cell>
          <cell r="B4727">
            <v>2582.39</v>
          </cell>
        </row>
        <row r="4728">
          <cell r="A4728">
            <v>38288</v>
          </cell>
          <cell r="B4728">
            <v>2579.59</v>
          </cell>
        </row>
        <row r="4729">
          <cell r="A4729">
            <v>38289</v>
          </cell>
          <cell r="B4729">
            <v>2585.8000000000002</v>
          </cell>
        </row>
        <row r="4730">
          <cell r="A4730">
            <v>38290</v>
          </cell>
          <cell r="B4730">
            <v>2575.19</v>
          </cell>
        </row>
        <row r="4731">
          <cell r="A4731">
            <v>38291</v>
          </cell>
          <cell r="B4731">
            <v>2575.19</v>
          </cell>
        </row>
        <row r="4732">
          <cell r="A4732">
            <v>38292</v>
          </cell>
          <cell r="B4732">
            <v>2575.19</v>
          </cell>
        </row>
        <row r="4733">
          <cell r="A4733">
            <v>38293</v>
          </cell>
          <cell r="B4733">
            <v>2575.19</v>
          </cell>
        </row>
        <row r="4734">
          <cell r="A4734">
            <v>38294</v>
          </cell>
          <cell r="B4734">
            <v>2568.08</v>
          </cell>
        </row>
        <row r="4735">
          <cell r="A4735">
            <v>38295</v>
          </cell>
          <cell r="B4735">
            <v>2561.2800000000002</v>
          </cell>
        </row>
        <row r="4736">
          <cell r="A4736">
            <v>38296</v>
          </cell>
          <cell r="B4736">
            <v>2550.37</v>
          </cell>
        </row>
        <row r="4737">
          <cell r="A4737">
            <v>38297</v>
          </cell>
          <cell r="B4737">
            <v>2547.79</v>
          </cell>
        </row>
        <row r="4738">
          <cell r="A4738">
            <v>38298</v>
          </cell>
          <cell r="B4738">
            <v>2547.79</v>
          </cell>
        </row>
        <row r="4739">
          <cell r="A4739">
            <v>38299</v>
          </cell>
          <cell r="B4739">
            <v>2547.79</v>
          </cell>
        </row>
        <row r="4740">
          <cell r="A4740">
            <v>38300</v>
          </cell>
          <cell r="B4740">
            <v>2544.65</v>
          </cell>
        </row>
        <row r="4741">
          <cell r="A4741">
            <v>38301</v>
          </cell>
          <cell r="B4741">
            <v>2542.1999999999998</v>
          </cell>
        </row>
        <row r="4742">
          <cell r="A4742">
            <v>38302</v>
          </cell>
          <cell r="B4742">
            <v>2540.4699999999998</v>
          </cell>
        </row>
        <row r="4743">
          <cell r="A4743">
            <v>38303</v>
          </cell>
          <cell r="B4743">
            <v>2540.4699999999998</v>
          </cell>
        </row>
        <row r="4744">
          <cell r="A4744">
            <v>38304</v>
          </cell>
          <cell r="B4744">
            <v>2541.98</v>
          </cell>
        </row>
        <row r="4745">
          <cell r="A4745">
            <v>38305</v>
          </cell>
          <cell r="B4745">
            <v>2541.98</v>
          </cell>
        </row>
        <row r="4746">
          <cell r="A4746">
            <v>38306</v>
          </cell>
          <cell r="B4746">
            <v>2541.98</v>
          </cell>
        </row>
        <row r="4747">
          <cell r="A4747">
            <v>38307</v>
          </cell>
          <cell r="B4747">
            <v>2541.98</v>
          </cell>
        </row>
        <row r="4748">
          <cell r="A4748">
            <v>38308</v>
          </cell>
          <cell r="B4748">
            <v>2535.89</v>
          </cell>
        </row>
        <row r="4749">
          <cell r="A4749">
            <v>38309</v>
          </cell>
          <cell r="B4749">
            <v>2523.41</v>
          </cell>
        </row>
        <row r="4750">
          <cell r="A4750">
            <v>38310</v>
          </cell>
          <cell r="B4750">
            <v>2515.3200000000002</v>
          </cell>
        </row>
        <row r="4751">
          <cell r="A4751">
            <v>38311</v>
          </cell>
          <cell r="B4751">
            <v>2517.86</v>
          </cell>
        </row>
        <row r="4752">
          <cell r="A4752">
            <v>38312</v>
          </cell>
          <cell r="B4752">
            <v>2517.86</v>
          </cell>
        </row>
        <row r="4753">
          <cell r="A4753">
            <v>38313</v>
          </cell>
          <cell r="B4753">
            <v>2517.86</v>
          </cell>
        </row>
        <row r="4754">
          <cell r="A4754">
            <v>38314</v>
          </cell>
          <cell r="B4754">
            <v>2521.81</v>
          </cell>
        </row>
        <row r="4755">
          <cell r="A4755">
            <v>38315</v>
          </cell>
          <cell r="B4755">
            <v>2509.79</v>
          </cell>
        </row>
        <row r="4756">
          <cell r="A4756">
            <v>38316</v>
          </cell>
          <cell r="B4756">
            <v>2501.88</v>
          </cell>
        </row>
        <row r="4757">
          <cell r="A4757">
            <v>38317</v>
          </cell>
          <cell r="B4757">
            <v>2501.88</v>
          </cell>
        </row>
        <row r="4758">
          <cell r="A4758">
            <v>38318</v>
          </cell>
          <cell r="B4758">
            <v>2484.36</v>
          </cell>
        </row>
        <row r="4759">
          <cell r="A4759">
            <v>38319</v>
          </cell>
          <cell r="B4759">
            <v>2484.36</v>
          </cell>
        </row>
        <row r="4760">
          <cell r="A4760">
            <v>38320</v>
          </cell>
          <cell r="B4760">
            <v>2484.36</v>
          </cell>
        </row>
        <row r="4761">
          <cell r="A4761">
            <v>38321</v>
          </cell>
          <cell r="B4761">
            <v>2479.1</v>
          </cell>
        </row>
        <row r="4762">
          <cell r="A4762">
            <v>38322</v>
          </cell>
          <cell r="B4762">
            <v>2479.1799999999998</v>
          </cell>
        </row>
        <row r="4763">
          <cell r="A4763">
            <v>38323</v>
          </cell>
          <cell r="B4763">
            <v>2472.12</v>
          </cell>
        </row>
        <row r="4764">
          <cell r="A4764">
            <v>38324</v>
          </cell>
          <cell r="B4764">
            <v>2481.9299999999998</v>
          </cell>
        </row>
        <row r="4765">
          <cell r="A4765">
            <v>38325</v>
          </cell>
          <cell r="B4765">
            <v>2475.23</v>
          </cell>
        </row>
        <row r="4766">
          <cell r="A4766">
            <v>38326</v>
          </cell>
          <cell r="B4766">
            <v>2475.23</v>
          </cell>
        </row>
        <row r="4767">
          <cell r="A4767">
            <v>38327</v>
          </cell>
          <cell r="B4767">
            <v>2475.23</v>
          </cell>
        </row>
        <row r="4768">
          <cell r="A4768">
            <v>38328</v>
          </cell>
          <cell r="B4768">
            <v>2466.71</v>
          </cell>
        </row>
        <row r="4769">
          <cell r="A4769">
            <v>38329</v>
          </cell>
          <cell r="B4769">
            <v>2455.12</v>
          </cell>
        </row>
        <row r="4770">
          <cell r="A4770">
            <v>38330</v>
          </cell>
          <cell r="B4770">
            <v>2455.12</v>
          </cell>
        </row>
        <row r="4771">
          <cell r="A4771">
            <v>38331</v>
          </cell>
          <cell r="B4771">
            <v>2464.19</v>
          </cell>
        </row>
        <row r="4772">
          <cell r="A4772">
            <v>38332</v>
          </cell>
          <cell r="B4772">
            <v>2440.7199999999998</v>
          </cell>
        </row>
        <row r="4773">
          <cell r="A4773">
            <v>38333</v>
          </cell>
          <cell r="B4773">
            <v>2440.7199999999998</v>
          </cell>
        </row>
        <row r="4774">
          <cell r="A4774">
            <v>38334</v>
          </cell>
          <cell r="B4774">
            <v>2440.7199999999998</v>
          </cell>
        </row>
        <row r="4775">
          <cell r="A4775">
            <v>38335</v>
          </cell>
          <cell r="B4775">
            <v>2416.29</v>
          </cell>
        </row>
        <row r="4776">
          <cell r="A4776">
            <v>38336</v>
          </cell>
          <cell r="B4776">
            <v>2385.1</v>
          </cell>
        </row>
        <row r="4777">
          <cell r="A4777">
            <v>38337</v>
          </cell>
          <cell r="B4777">
            <v>2376.37</v>
          </cell>
        </row>
        <row r="4778">
          <cell r="A4778">
            <v>38338</v>
          </cell>
          <cell r="B4778">
            <v>2365.75</v>
          </cell>
        </row>
        <row r="4779">
          <cell r="A4779">
            <v>38339</v>
          </cell>
          <cell r="B4779">
            <v>2361.46</v>
          </cell>
        </row>
        <row r="4780">
          <cell r="A4780">
            <v>38340</v>
          </cell>
          <cell r="B4780">
            <v>2361.46</v>
          </cell>
        </row>
        <row r="4781">
          <cell r="A4781">
            <v>38341</v>
          </cell>
          <cell r="B4781">
            <v>2361.46</v>
          </cell>
        </row>
        <row r="4782">
          <cell r="A4782">
            <v>38342</v>
          </cell>
          <cell r="B4782">
            <v>2329.79</v>
          </cell>
        </row>
        <row r="4783">
          <cell r="A4783">
            <v>38343</v>
          </cell>
          <cell r="B4783">
            <v>2316.12</v>
          </cell>
        </row>
        <row r="4784">
          <cell r="A4784">
            <v>38344</v>
          </cell>
          <cell r="B4784">
            <v>2381.0300000000002</v>
          </cell>
        </row>
        <row r="4785">
          <cell r="A4785">
            <v>38345</v>
          </cell>
          <cell r="B4785">
            <v>2404.4</v>
          </cell>
        </row>
        <row r="4786">
          <cell r="A4786">
            <v>38346</v>
          </cell>
          <cell r="B4786">
            <v>2375.9899999999998</v>
          </cell>
        </row>
        <row r="4787">
          <cell r="A4787">
            <v>38347</v>
          </cell>
          <cell r="B4787">
            <v>2375.9899999999998</v>
          </cell>
        </row>
        <row r="4788">
          <cell r="A4788">
            <v>38348</v>
          </cell>
          <cell r="B4788">
            <v>2375.9899999999998</v>
          </cell>
        </row>
        <row r="4789">
          <cell r="A4789">
            <v>38349</v>
          </cell>
          <cell r="B4789">
            <v>2385.3200000000002</v>
          </cell>
        </row>
        <row r="4790">
          <cell r="A4790">
            <v>38350</v>
          </cell>
          <cell r="B4790">
            <v>2415.37</v>
          </cell>
        </row>
        <row r="4791">
          <cell r="A4791">
            <v>38351</v>
          </cell>
          <cell r="B4791">
            <v>2412.1</v>
          </cell>
        </row>
        <row r="4792">
          <cell r="A4792">
            <v>38352</v>
          </cell>
          <cell r="B4792">
            <v>2389.75</v>
          </cell>
        </row>
        <row r="4793">
          <cell r="A4793">
            <v>38353</v>
          </cell>
          <cell r="B4793">
            <v>2389.75</v>
          </cell>
        </row>
        <row r="4794">
          <cell r="A4794">
            <v>38354</v>
          </cell>
          <cell r="B4794">
            <v>2389.75</v>
          </cell>
        </row>
        <row r="4795">
          <cell r="A4795">
            <v>38355</v>
          </cell>
          <cell r="B4795">
            <v>2389.75</v>
          </cell>
        </row>
        <row r="4796">
          <cell r="A4796">
            <v>38356</v>
          </cell>
          <cell r="B4796">
            <v>2338.84</v>
          </cell>
        </row>
        <row r="4797">
          <cell r="A4797">
            <v>38357</v>
          </cell>
          <cell r="B4797">
            <v>2315.4499999999998</v>
          </cell>
        </row>
        <row r="4798">
          <cell r="A4798">
            <v>38358</v>
          </cell>
          <cell r="B4798">
            <v>2344.4499999999998</v>
          </cell>
        </row>
        <row r="4799">
          <cell r="A4799">
            <v>38359</v>
          </cell>
          <cell r="B4799">
            <v>2386.67</v>
          </cell>
        </row>
        <row r="4800">
          <cell r="A4800">
            <v>38360</v>
          </cell>
          <cell r="B4800">
            <v>2358.54</v>
          </cell>
        </row>
        <row r="4801">
          <cell r="A4801">
            <v>38361</v>
          </cell>
          <cell r="B4801">
            <v>2358.54</v>
          </cell>
        </row>
        <row r="4802">
          <cell r="A4802">
            <v>38362</v>
          </cell>
          <cell r="B4802">
            <v>2358.54</v>
          </cell>
        </row>
        <row r="4803">
          <cell r="A4803">
            <v>38363</v>
          </cell>
          <cell r="B4803">
            <v>2358.54</v>
          </cell>
        </row>
        <row r="4804">
          <cell r="A4804">
            <v>38364</v>
          </cell>
          <cell r="B4804">
            <v>2380.96</v>
          </cell>
        </row>
        <row r="4805">
          <cell r="A4805">
            <v>38365</v>
          </cell>
          <cell r="B4805">
            <v>2358.64</v>
          </cell>
        </row>
        <row r="4806">
          <cell r="A4806">
            <v>38366</v>
          </cell>
          <cell r="B4806">
            <v>2340.42</v>
          </cell>
        </row>
        <row r="4807">
          <cell r="A4807">
            <v>38367</v>
          </cell>
          <cell r="B4807">
            <v>2351.23</v>
          </cell>
        </row>
        <row r="4808">
          <cell r="A4808">
            <v>38368</v>
          </cell>
          <cell r="B4808">
            <v>2351.23</v>
          </cell>
        </row>
        <row r="4809">
          <cell r="A4809">
            <v>38369</v>
          </cell>
          <cell r="B4809">
            <v>2351.23</v>
          </cell>
        </row>
        <row r="4810">
          <cell r="A4810">
            <v>38370</v>
          </cell>
          <cell r="B4810">
            <v>2351.23</v>
          </cell>
        </row>
        <row r="4811">
          <cell r="A4811">
            <v>38371</v>
          </cell>
          <cell r="B4811">
            <v>2371.77</v>
          </cell>
        </row>
        <row r="4812">
          <cell r="A4812">
            <v>38372</v>
          </cell>
          <cell r="B4812">
            <v>2363.69</v>
          </cell>
        </row>
        <row r="4813">
          <cell r="A4813">
            <v>38373</v>
          </cell>
          <cell r="B4813">
            <v>2381.54</v>
          </cell>
        </row>
        <row r="4814">
          <cell r="A4814">
            <v>38374</v>
          </cell>
          <cell r="B4814">
            <v>2373.86</v>
          </cell>
        </row>
        <row r="4815">
          <cell r="A4815">
            <v>38375</v>
          </cell>
          <cell r="B4815">
            <v>2373.86</v>
          </cell>
        </row>
        <row r="4816">
          <cell r="A4816">
            <v>38376</v>
          </cell>
          <cell r="B4816">
            <v>2373.86</v>
          </cell>
        </row>
        <row r="4817">
          <cell r="A4817">
            <v>38377</v>
          </cell>
          <cell r="B4817">
            <v>2370.77</v>
          </cell>
        </row>
        <row r="4818">
          <cell r="A4818">
            <v>38378</v>
          </cell>
          <cell r="B4818">
            <v>2370.08</v>
          </cell>
        </row>
        <row r="4819">
          <cell r="A4819">
            <v>38379</v>
          </cell>
          <cell r="B4819">
            <v>2370.9499999999998</v>
          </cell>
        </row>
        <row r="4820">
          <cell r="A4820">
            <v>38380</v>
          </cell>
          <cell r="B4820">
            <v>2372.63</v>
          </cell>
        </row>
        <row r="4821">
          <cell r="A4821">
            <v>38381</v>
          </cell>
          <cell r="B4821">
            <v>2367.7600000000002</v>
          </cell>
        </row>
        <row r="4822">
          <cell r="A4822">
            <v>38382</v>
          </cell>
          <cell r="B4822">
            <v>2367.7600000000002</v>
          </cell>
        </row>
        <row r="4823">
          <cell r="A4823">
            <v>38383</v>
          </cell>
          <cell r="B4823">
            <v>2367.7600000000002</v>
          </cell>
        </row>
        <row r="4824">
          <cell r="A4824">
            <v>38384</v>
          </cell>
          <cell r="B4824">
            <v>2363.75</v>
          </cell>
        </row>
        <row r="4825">
          <cell r="A4825">
            <v>38385</v>
          </cell>
          <cell r="B4825">
            <v>2358.16</v>
          </cell>
        </row>
        <row r="4826">
          <cell r="A4826">
            <v>38386</v>
          </cell>
          <cell r="B4826">
            <v>2364.13</v>
          </cell>
        </row>
        <row r="4827">
          <cell r="A4827">
            <v>38387</v>
          </cell>
          <cell r="B4827">
            <v>2365.08</v>
          </cell>
        </row>
        <row r="4828">
          <cell r="A4828">
            <v>38388</v>
          </cell>
          <cell r="B4828">
            <v>2361.92</v>
          </cell>
        </row>
        <row r="4829">
          <cell r="A4829">
            <v>38389</v>
          </cell>
          <cell r="B4829">
            <v>2361.92</v>
          </cell>
        </row>
        <row r="4830">
          <cell r="A4830">
            <v>38390</v>
          </cell>
          <cell r="B4830">
            <v>2361.92</v>
          </cell>
        </row>
        <row r="4831">
          <cell r="A4831">
            <v>38391</v>
          </cell>
          <cell r="B4831">
            <v>2365.79</v>
          </cell>
        </row>
        <row r="4832">
          <cell r="A4832">
            <v>38392</v>
          </cell>
          <cell r="B4832">
            <v>2364.16</v>
          </cell>
        </row>
        <row r="4833">
          <cell r="A4833">
            <v>38393</v>
          </cell>
          <cell r="B4833">
            <v>2358.61</v>
          </cell>
        </row>
        <row r="4834">
          <cell r="A4834">
            <v>38394</v>
          </cell>
          <cell r="B4834">
            <v>2344.94</v>
          </cell>
        </row>
        <row r="4835">
          <cell r="A4835">
            <v>38395</v>
          </cell>
          <cell r="B4835">
            <v>2346.04</v>
          </cell>
        </row>
        <row r="4836">
          <cell r="A4836">
            <v>38396</v>
          </cell>
          <cell r="B4836">
            <v>2346.04</v>
          </cell>
        </row>
        <row r="4837">
          <cell r="A4837">
            <v>38397</v>
          </cell>
          <cell r="B4837">
            <v>2346.04</v>
          </cell>
        </row>
        <row r="4838">
          <cell r="A4838">
            <v>38398</v>
          </cell>
          <cell r="B4838">
            <v>2338.27</v>
          </cell>
        </row>
        <row r="4839">
          <cell r="A4839">
            <v>38399</v>
          </cell>
          <cell r="B4839">
            <v>2330.62</v>
          </cell>
        </row>
        <row r="4840">
          <cell r="A4840">
            <v>38400</v>
          </cell>
          <cell r="B4840">
            <v>2331.6999999999998</v>
          </cell>
        </row>
        <row r="4841">
          <cell r="A4841">
            <v>38401</v>
          </cell>
          <cell r="B4841">
            <v>2327.4499999999998</v>
          </cell>
        </row>
        <row r="4842">
          <cell r="A4842">
            <v>38402</v>
          </cell>
          <cell r="B4842">
            <v>2318.12</v>
          </cell>
        </row>
        <row r="4843">
          <cell r="A4843">
            <v>38403</v>
          </cell>
          <cell r="B4843">
            <v>2318.12</v>
          </cell>
        </row>
        <row r="4844">
          <cell r="A4844">
            <v>38404</v>
          </cell>
          <cell r="B4844">
            <v>2318.12</v>
          </cell>
        </row>
        <row r="4845">
          <cell r="A4845">
            <v>38405</v>
          </cell>
          <cell r="B4845">
            <v>2318.12</v>
          </cell>
        </row>
        <row r="4846">
          <cell r="A4846">
            <v>38406</v>
          </cell>
          <cell r="B4846">
            <v>2311.83</v>
          </cell>
        </row>
        <row r="4847">
          <cell r="A4847">
            <v>38407</v>
          </cell>
          <cell r="B4847">
            <v>2308.58</v>
          </cell>
        </row>
        <row r="4848">
          <cell r="A4848">
            <v>38408</v>
          </cell>
          <cell r="B4848">
            <v>2308.6999999999998</v>
          </cell>
        </row>
        <row r="4849">
          <cell r="A4849">
            <v>38409</v>
          </cell>
          <cell r="B4849">
            <v>2323.77</v>
          </cell>
        </row>
        <row r="4850">
          <cell r="A4850">
            <v>38410</v>
          </cell>
          <cell r="B4850">
            <v>2323.77</v>
          </cell>
        </row>
        <row r="4851">
          <cell r="A4851">
            <v>38411</v>
          </cell>
          <cell r="B4851">
            <v>2323.77</v>
          </cell>
        </row>
        <row r="4852">
          <cell r="A4852">
            <v>38412</v>
          </cell>
          <cell r="B4852">
            <v>2327.98</v>
          </cell>
        </row>
        <row r="4853">
          <cell r="A4853">
            <v>38413</v>
          </cell>
          <cell r="B4853">
            <v>2329.67</v>
          </cell>
        </row>
        <row r="4854">
          <cell r="A4854">
            <v>38414</v>
          </cell>
          <cell r="B4854">
            <v>2333.65</v>
          </cell>
        </row>
        <row r="4855">
          <cell r="A4855">
            <v>38415</v>
          </cell>
          <cell r="B4855">
            <v>2333.6999999999998</v>
          </cell>
        </row>
        <row r="4856">
          <cell r="A4856">
            <v>38416</v>
          </cell>
          <cell r="B4856">
            <v>2338.9299999999998</v>
          </cell>
        </row>
        <row r="4857">
          <cell r="A4857">
            <v>38417</v>
          </cell>
          <cell r="B4857">
            <v>2338.9299999999998</v>
          </cell>
        </row>
        <row r="4858">
          <cell r="A4858">
            <v>38418</v>
          </cell>
          <cell r="B4858">
            <v>2338.9299999999998</v>
          </cell>
        </row>
        <row r="4859">
          <cell r="A4859">
            <v>38419</v>
          </cell>
          <cell r="B4859">
            <v>2324.89</v>
          </cell>
        </row>
        <row r="4860">
          <cell r="A4860">
            <v>38420</v>
          </cell>
          <cell r="B4860">
            <v>2325.69</v>
          </cell>
        </row>
        <row r="4861">
          <cell r="A4861">
            <v>38421</v>
          </cell>
          <cell r="B4861">
            <v>2334.11</v>
          </cell>
        </row>
        <row r="4862">
          <cell r="A4862">
            <v>38422</v>
          </cell>
          <cell r="B4862">
            <v>2340.34</v>
          </cell>
        </row>
        <row r="4863">
          <cell r="A4863">
            <v>38423</v>
          </cell>
          <cell r="B4863">
            <v>2332.7199999999998</v>
          </cell>
        </row>
        <row r="4864">
          <cell r="A4864">
            <v>38424</v>
          </cell>
          <cell r="B4864">
            <v>2332.7199999999998</v>
          </cell>
        </row>
        <row r="4865">
          <cell r="A4865">
            <v>38425</v>
          </cell>
          <cell r="B4865">
            <v>2332.7199999999998</v>
          </cell>
        </row>
        <row r="4866">
          <cell r="A4866">
            <v>38426</v>
          </cell>
          <cell r="B4866">
            <v>2346.71</v>
          </cell>
        </row>
        <row r="4867">
          <cell r="A4867">
            <v>38427</v>
          </cell>
          <cell r="B4867">
            <v>2362.36</v>
          </cell>
        </row>
        <row r="4868">
          <cell r="A4868">
            <v>38428</v>
          </cell>
          <cell r="B4868">
            <v>2386.4699999999998</v>
          </cell>
        </row>
        <row r="4869">
          <cell r="A4869">
            <v>38429</v>
          </cell>
          <cell r="B4869">
            <v>2374.46</v>
          </cell>
        </row>
        <row r="4870">
          <cell r="A4870">
            <v>38430</v>
          </cell>
          <cell r="B4870">
            <v>2371.4299999999998</v>
          </cell>
        </row>
        <row r="4871">
          <cell r="A4871">
            <v>38431</v>
          </cell>
          <cell r="B4871">
            <v>2371.4299999999998</v>
          </cell>
        </row>
        <row r="4872">
          <cell r="A4872">
            <v>38432</v>
          </cell>
          <cell r="B4872">
            <v>2371.4299999999998</v>
          </cell>
        </row>
        <row r="4873">
          <cell r="A4873">
            <v>38433</v>
          </cell>
          <cell r="B4873">
            <v>2371.4299999999998</v>
          </cell>
        </row>
        <row r="4874">
          <cell r="A4874">
            <v>38434</v>
          </cell>
          <cell r="B4874">
            <v>2361.7800000000002</v>
          </cell>
        </row>
        <row r="4875">
          <cell r="A4875">
            <v>38435</v>
          </cell>
          <cell r="B4875">
            <v>2382.3000000000002</v>
          </cell>
        </row>
        <row r="4876">
          <cell r="A4876">
            <v>38436</v>
          </cell>
          <cell r="B4876">
            <v>2382.3000000000002</v>
          </cell>
        </row>
        <row r="4877">
          <cell r="A4877">
            <v>38437</v>
          </cell>
          <cell r="B4877">
            <v>2382.3000000000002</v>
          </cell>
        </row>
        <row r="4878">
          <cell r="A4878">
            <v>38438</v>
          </cell>
          <cell r="B4878">
            <v>2382.3000000000002</v>
          </cell>
        </row>
        <row r="4879">
          <cell r="A4879">
            <v>38439</v>
          </cell>
          <cell r="B4879">
            <v>2382.3000000000002</v>
          </cell>
        </row>
        <row r="4880">
          <cell r="A4880">
            <v>38440</v>
          </cell>
          <cell r="B4880">
            <v>2397.25</v>
          </cell>
        </row>
        <row r="4881">
          <cell r="A4881">
            <v>38441</v>
          </cell>
          <cell r="B4881">
            <v>2393.3200000000002</v>
          </cell>
        </row>
        <row r="4882">
          <cell r="A4882">
            <v>38442</v>
          </cell>
          <cell r="B4882">
            <v>2376.48</v>
          </cell>
        </row>
        <row r="4883">
          <cell r="A4883">
            <v>38443</v>
          </cell>
          <cell r="B4883">
            <v>2363.23</v>
          </cell>
        </row>
        <row r="4884">
          <cell r="A4884">
            <v>38444</v>
          </cell>
          <cell r="B4884">
            <v>2365.98</v>
          </cell>
        </row>
        <row r="4885">
          <cell r="A4885">
            <v>38445</v>
          </cell>
          <cell r="B4885">
            <v>2365.98</v>
          </cell>
        </row>
        <row r="4886">
          <cell r="A4886">
            <v>38446</v>
          </cell>
          <cell r="B4886">
            <v>2365.98</v>
          </cell>
        </row>
        <row r="4887">
          <cell r="A4887">
            <v>38447</v>
          </cell>
          <cell r="B4887">
            <v>2374.4699999999998</v>
          </cell>
        </row>
        <row r="4888">
          <cell r="A4888">
            <v>38448</v>
          </cell>
          <cell r="B4888">
            <v>2369.67</v>
          </cell>
        </row>
        <row r="4889">
          <cell r="A4889">
            <v>38449</v>
          </cell>
          <cell r="B4889">
            <v>2362.2800000000002</v>
          </cell>
        </row>
        <row r="4890">
          <cell r="A4890">
            <v>38450</v>
          </cell>
          <cell r="B4890">
            <v>2353.16</v>
          </cell>
        </row>
        <row r="4891">
          <cell r="A4891">
            <v>38451</v>
          </cell>
          <cell r="B4891">
            <v>2349.8000000000002</v>
          </cell>
        </row>
        <row r="4892">
          <cell r="A4892">
            <v>38452</v>
          </cell>
          <cell r="B4892">
            <v>2349.8000000000002</v>
          </cell>
        </row>
        <row r="4893">
          <cell r="A4893">
            <v>38453</v>
          </cell>
          <cell r="B4893">
            <v>2349.8000000000002</v>
          </cell>
        </row>
        <row r="4894">
          <cell r="A4894">
            <v>38454</v>
          </cell>
          <cell r="B4894">
            <v>2331.9499999999998</v>
          </cell>
        </row>
        <row r="4895">
          <cell r="A4895">
            <v>38455</v>
          </cell>
          <cell r="B4895">
            <v>2335.4</v>
          </cell>
        </row>
        <row r="4896">
          <cell r="A4896">
            <v>38456</v>
          </cell>
          <cell r="B4896">
            <v>2328.7399999999998</v>
          </cell>
        </row>
        <row r="4897">
          <cell r="A4897">
            <v>38457</v>
          </cell>
          <cell r="B4897">
            <v>2346.09</v>
          </cell>
        </row>
        <row r="4898">
          <cell r="A4898">
            <v>38458</v>
          </cell>
          <cell r="B4898">
            <v>2363.96</v>
          </cell>
        </row>
        <row r="4899">
          <cell r="A4899">
            <v>38459</v>
          </cell>
          <cell r="B4899">
            <v>2363.96</v>
          </cell>
        </row>
        <row r="4900">
          <cell r="A4900">
            <v>38460</v>
          </cell>
          <cell r="B4900">
            <v>2363.96</v>
          </cell>
        </row>
        <row r="4901">
          <cell r="A4901">
            <v>38461</v>
          </cell>
          <cell r="B4901">
            <v>2363.3000000000002</v>
          </cell>
        </row>
        <row r="4902">
          <cell r="A4902">
            <v>38462</v>
          </cell>
          <cell r="B4902">
            <v>2355.64</v>
          </cell>
        </row>
        <row r="4903">
          <cell r="A4903">
            <v>38463</v>
          </cell>
          <cell r="B4903">
            <v>2344.4499999999998</v>
          </cell>
        </row>
        <row r="4904">
          <cell r="A4904">
            <v>38464</v>
          </cell>
          <cell r="B4904">
            <v>2336.35</v>
          </cell>
        </row>
        <row r="4905">
          <cell r="A4905">
            <v>38465</v>
          </cell>
          <cell r="B4905">
            <v>2336.25</v>
          </cell>
        </row>
        <row r="4906">
          <cell r="A4906">
            <v>38466</v>
          </cell>
          <cell r="B4906">
            <v>2336.25</v>
          </cell>
        </row>
        <row r="4907">
          <cell r="A4907">
            <v>38467</v>
          </cell>
          <cell r="B4907">
            <v>2336.25</v>
          </cell>
        </row>
        <row r="4908">
          <cell r="A4908">
            <v>38468</v>
          </cell>
          <cell r="B4908">
            <v>2343.9699999999998</v>
          </cell>
        </row>
        <row r="4909">
          <cell r="A4909">
            <v>38469</v>
          </cell>
          <cell r="B4909">
            <v>2342.56</v>
          </cell>
        </row>
        <row r="4910">
          <cell r="A4910">
            <v>38470</v>
          </cell>
          <cell r="B4910">
            <v>2338.0700000000002</v>
          </cell>
        </row>
        <row r="4911">
          <cell r="A4911">
            <v>38471</v>
          </cell>
          <cell r="B4911">
            <v>2344.87</v>
          </cell>
        </row>
        <row r="4912">
          <cell r="A4912">
            <v>38472</v>
          </cell>
          <cell r="B4912">
            <v>2348.3200000000002</v>
          </cell>
        </row>
        <row r="4913">
          <cell r="A4913">
            <v>38473</v>
          </cell>
          <cell r="B4913">
            <v>2348.3200000000002</v>
          </cell>
        </row>
        <row r="4914">
          <cell r="A4914">
            <v>38474</v>
          </cell>
          <cell r="B4914">
            <v>2348.3200000000002</v>
          </cell>
        </row>
        <row r="4915">
          <cell r="A4915">
            <v>38475</v>
          </cell>
          <cell r="B4915">
            <v>2349.59</v>
          </cell>
        </row>
        <row r="4916">
          <cell r="A4916">
            <v>38476</v>
          </cell>
          <cell r="B4916">
            <v>2345.4499999999998</v>
          </cell>
        </row>
        <row r="4917">
          <cell r="A4917">
            <v>38477</v>
          </cell>
          <cell r="B4917">
            <v>2337.08</v>
          </cell>
        </row>
        <row r="4918">
          <cell r="A4918">
            <v>38478</v>
          </cell>
          <cell r="B4918">
            <v>2338.44</v>
          </cell>
        </row>
        <row r="4919">
          <cell r="A4919">
            <v>38479</v>
          </cell>
          <cell r="B4919">
            <v>2339.06</v>
          </cell>
        </row>
        <row r="4920">
          <cell r="A4920">
            <v>38480</v>
          </cell>
          <cell r="B4920">
            <v>2339.06</v>
          </cell>
        </row>
        <row r="4921">
          <cell r="A4921">
            <v>38481</v>
          </cell>
          <cell r="B4921">
            <v>2339.06</v>
          </cell>
        </row>
        <row r="4922">
          <cell r="A4922">
            <v>38482</v>
          </cell>
          <cell r="B4922">
            <v>2339.06</v>
          </cell>
        </row>
        <row r="4923">
          <cell r="A4923">
            <v>38483</v>
          </cell>
          <cell r="B4923">
            <v>2339.77</v>
          </cell>
        </row>
        <row r="4924">
          <cell r="A4924">
            <v>38484</v>
          </cell>
          <cell r="B4924">
            <v>2340.9899999999998</v>
          </cell>
        </row>
        <row r="4925">
          <cell r="A4925">
            <v>38485</v>
          </cell>
          <cell r="B4925">
            <v>2344</v>
          </cell>
        </row>
        <row r="4926">
          <cell r="A4926">
            <v>38486</v>
          </cell>
          <cell r="B4926">
            <v>2348.69</v>
          </cell>
        </row>
        <row r="4927">
          <cell r="A4927">
            <v>38487</v>
          </cell>
          <cell r="B4927">
            <v>2348.69</v>
          </cell>
        </row>
        <row r="4928">
          <cell r="A4928">
            <v>38488</v>
          </cell>
          <cell r="B4928">
            <v>2348.69</v>
          </cell>
        </row>
        <row r="4929">
          <cell r="A4929">
            <v>38489</v>
          </cell>
          <cell r="B4929">
            <v>2347.25</v>
          </cell>
        </row>
        <row r="4930">
          <cell r="A4930">
            <v>38490</v>
          </cell>
          <cell r="B4930">
            <v>2341.7199999999998</v>
          </cell>
        </row>
        <row r="4931">
          <cell r="A4931">
            <v>38491</v>
          </cell>
          <cell r="B4931">
            <v>2339.44</v>
          </cell>
        </row>
        <row r="4932">
          <cell r="A4932">
            <v>38492</v>
          </cell>
          <cell r="B4932">
            <v>2336.9899999999998</v>
          </cell>
        </row>
        <row r="4933">
          <cell r="A4933">
            <v>38493</v>
          </cell>
          <cell r="B4933">
            <v>2337</v>
          </cell>
        </row>
        <row r="4934">
          <cell r="A4934">
            <v>38494</v>
          </cell>
          <cell r="B4934">
            <v>2337</v>
          </cell>
        </row>
        <row r="4935">
          <cell r="A4935">
            <v>38495</v>
          </cell>
          <cell r="B4935">
            <v>2337</v>
          </cell>
        </row>
        <row r="4936">
          <cell r="A4936">
            <v>38496</v>
          </cell>
          <cell r="B4936">
            <v>2329.0500000000002</v>
          </cell>
        </row>
        <row r="4937">
          <cell r="A4937">
            <v>38497</v>
          </cell>
          <cell r="B4937">
            <v>2328.69</v>
          </cell>
        </row>
        <row r="4938">
          <cell r="A4938">
            <v>38498</v>
          </cell>
          <cell r="B4938">
            <v>2329.35</v>
          </cell>
        </row>
        <row r="4939">
          <cell r="A4939">
            <v>38499</v>
          </cell>
          <cell r="B4939">
            <v>2330.79</v>
          </cell>
        </row>
        <row r="4940">
          <cell r="A4940">
            <v>38500</v>
          </cell>
          <cell r="B4940">
            <v>2332.79</v>
          </cell>
        </row>
        <row r="4941">
          <cell r="A4941">
            <v>38501</v>
          </cell>
          <cell r="B4941">
            <v>2332.79</v>
          </cell>
        </row>
        <row r="4942">
          <cell r="A4942">
            <v>38502</v>
          </cell>
          <cell r="B4942">
            <v>2332.79</v>
          </cell>
        </row>
        <row r="4943">
          <cell r="A4943">
            <v>38503</v>
          </cell>
          <cell r="B4943">
            <v>2332.79</v>
          </cell>
        </row>
        <row r="4944">
          <cell r="A4944">
            <v>38504</v>
          </cell>
          <cell r="B4944">
            <v>2338.89</v>
          </cell>
        </row>
        <row r="4945">
          <cell r="A4945">
            <v>38505</v>
          </cell>
          <cell r="B4945">
            <v>2339.67</v>
          </cell>
        </row>
        <row r="4946">
          <cell r="A4946">
            <v>38506</v>
          </cell>
          <cell r="B4946">
            <v>2336.65</v>
          </cell>
        </row>
        <row r="4947">
          <cell r="A4947">
            <v>38507</v>
          </cell>
          <cell r="B4947">
            <v>2330.9299999999998</v>
          </cell>
        </row>
        <row r="4948">
          <cell r="A4948">
            <v>38508</v>
          </cell>
          <cell r="B4948">
            <v>2330.9299999999998</v>
          </cell>
        </row>
        <row r="4949">
          <cell r="A4949">
            <v>38509</v>
          </cell>
          <cell r="B4949">
            <v>2330.9299999999998</v>
          </cell>
        </row>
        <row r="4950">
          <cell r="A4950">
            <v>38510</v>
          </cell>
          <cell r="B4950">
            <v>2330.9299999999998</v>
          </cell>
        </row>
        <row r="4951">
          <cell r="A4951">
            <v>38511</v>
          </cell>
          <cell r="B4951">
            <v>2331.38</v>
          </cell>
        </row>
        <row r="4952">
          <cell r="A4952">
            <v>38512</v>
          </cell>
          <cell r="B4952">
            <v>2347.83</v>
          </cell>
        </row>
        <row r="4953">
          <cell r="A4953">
            <v>38513</v>
          </cell>
          <cell r="B4953">
            <v>2361.41</v>
          </cell>
        </row>
        <row r="4954">
          <cell r="A4954">
            <v>38514</v>
          </cell>
          <cell r="B4954">
            <v>2349.17</v>
          </cell>
        </row>
        <row r="4955">
          <cell r="A4955">
            <v>38515</v>
          </cell>
          <cell r="B4955">
            <v>2349.17</v>
          </cell>
        </row>
        <row r="4956">
          <cell r="A4956">
            <v>38516</v>
          </cell>
          <cell r="B4956">
            <v>2349.17</v>
          </cell>
        </row>
        <row r="4957">
          <cell r="A4957">
            <v>38517</v>
          </cell>
          <cell r="B4957">
            <v>2345.6</v>
          </cell>
        </row>
        <row r="4958">
          <cell r="A4958">
            <v>38518</v>
          </cell>
          <cell r="B4958">
            <v>2334.27</v>
          </cell>
        </row>
        <row r="4959">
          <cell r="A4959">
            <v>38519</v>
          </cell>
          <cell r="B4959">
            <v>2330.33</v>
          </cell>
        </row>
        <row r="4960">
          <cell r="A4960">
            <v>38520</v>
          </cell>
          <cell r="B4960">
            <v>2326.4299999999998</v>
          </cell>
        </row>
        <row r="4961">
          <cell r="A4961">
            <v>38521</v>
          </cell>
          <cell r="B4961">
            <v>2322.0500000000002</v>
          </cell>
        </row>
        <row r="4962">
          <cell r="A4962">
            <v>38522</v>
          </cell>
          <cell r="B4962">
            <v>2322.0500000000002</v>
          </cell>
        </row>
        <row r="4963">
          <cell r="A4963">
            <v>38523</v>
          </cell>
          <cell r="B4963">
            <v>2322.0500000000002</v>
          </cell>
        </row>
        <row r="4964">
          <cell r="A4964">
            <v>38524</v>
          </cell>
          <cell r="B4964">
            <v>2319.11</v>
          </cell>
        </row>
        <row r="4965">
          <cell r="A4965">
            <v>38525</v>
          </cell>
          <cell r="B4965">
            <v>2314.89</v>
          </cell>
        </row>
        <row r="4966">
          <cell r="A4966">
            <v>38526</v>
          </cell>
          <cell r="B4966">
            <v>2316.4499999999998</v>
          </cell>
        </row>
        <row r="4967">
          <cell r="A4967">
            <v>38527</v>
          </cell>
          <cell r="B4967">
            <v>2319.27</v>
          </cell>
        </row>
        <row r="4968">
          <cell r="A4968">
            <v>38528</v>
          </cell>
          <cell r="B4968">
            <v>2320.29</v>
          </cell>
        </row>
        <row r="4969">
          <cell r="A4969">
            <v>38529</v>
          </cell>
          <cell r="B4969">
            <v>2320.29</v>
          </cell>
        </row>
        <row r="4970">
          <cell r="A4970">
            <v>38530</v>
          </cell>
          <cell r="B4970">
            <v>2320.29</v>
          </cell>
        </row>
        <row r="4971">
          <cell r="A4971">
            <v>38531</v>
          </cell>
          <cell r="B4971">
            <v>2323.19</v>
          </cell>
        </row>
        <row r="4972">
          <cell r="A4972">
            <v>38532</v>
          </cell>
          <cell r="B4972">
            <v>2327.9</v>
          </cell>
        </row>
        <row r="4973">
          <cell r="A4973">
            <v>38533</v>
          </cell>
          <cell r="B4973">
            <v>2331.81</v>
          </cell>
        </row>
        <row r="4974">
          <cell r="A4974">
            <v>38534</v>
          </cell>
          <cell r="B4974">
            <v>2324.2199999999998</v>
          </cell>
        </row>
        <row r="4975">
          <cell r="A4975">
            <v>38535</v>
          </cell>
          <cell r="B4975">
            <v>2324.69</v>
          </cell>
        </row>
        <row r="4976">
          <cell r="A4976">
            <v>38536</v>
          </cell>
          <cell r="B4976">
            <v>2324.69</v>
          </cell>
        </row>
        <row r="4977">
          <cell r="A4977">
            <v>38537</v>
          </cell>
          <cell r="B4977">
            <v>2324.69</v>
          </cell>
        </row>
        <row r="4978">
          <cell r="A4978">
            <v>38538</v>
          </cell>
          <cell r="B4978">
            <v>2324.69</v>
          </cell>
        </row>
        <row r="4979">
          <cell r="A4979">
            <v>38539</v>
          </cell>
          <cell r="B4979">
            <v>2338.17</v>
          </cell>
        </row>
        <row r="4980">
          <cell r="A4980">
            <v>38540</v>
          </cell>
          <cell r="B4980">
            <v>2338.86</v>
          </cell>
        </row>
        <row r="4981">
          <cell r="A4981">
            <v>38541</v>
          </cell>
          <cell r="B4981">
            <v>2332.6999999999998</v>
          </cell>
        </row>
        <row r="4982">
          <cell r="A4982">
            <v>38542</v>
          </cell>
          <cell r="B4982">
            <v>2330.7199999999998</v>
          </cell>
        </row>
        <row r="4983">
          <cell r="A4983">
            <v>38543</v>
          </cell>
          <cell r="B4983">
            <v>2330.7199999999998</v>
          </cell>
        </row>
        <row r="4984">
          <cell r="A4984">
            <v>38544</v>
          </cell>
          <cell r="B4984">
            <v>2330.7199999999998</v>
          </cell>
        </row>
        <row r="4985">
          <cell r="A4985">
            <v>38545</v>
          </cell>
          <cell r="B4985">
            <v>2324.37</v>
          </cell>
        </row>
        <row r="4986">
          <cell r="A4986">
            <v>38546</v>
          </cell>
          <cell r="B4986">
            <v>2323.08</v>
          </cell>
        </row>
        <row r="4987">
          <cell r="A4987">
            <v>38547</v>
          </cell>
          <cell r="B4987">
            <v>2326.09</v>
          </cell>
        </row>
        <row r="4988">
          <cell r="A4988">
            <v>38548</v>
          </cell>
          <cell r="B4988">
            <v>2329.4</v>
          </cell>
        </row>
        <row r="4989">
          <cell r="A4989">
            <v>38549</v>
          </cell>
          <cell r="B4989">
            <v>2332.0700000000002</v>
          </cell>
        </row>
        <row r="4990">
          <cell r="A4990">
            <v>38550</v>
          </cell>
          <cell r="B4990">
            <v>2332.0700000000002</v>
          </cell>
        </row>
        <row r="4991">
          <cell r="A4991">
            <v>38551</v>
          </cell>
          <cell r="B4991">
            <v>2332.0700000000002</v>
          </cell>
        </row>
        <row r="4992">
          <cell r="A4992">
            <v>38552</v>
          </cell>
          <cell r="B4992">
            <v>2320.2600000000002</v>
          </cell>
        </row>
        <row r="4993">
          <cell r="A4993">
            <v>38553</v>
          </cell>
          <cell r="B4993">
            <v>2312.73</v>
          </cell>
        </row>
        <row r="4994">
          <cell r="A4994">
            <v>38554</v>
          </cell>
          <cell r="B4994">
            <v>2312.73</v>
          </cell>
        </row>
        <row r="4995">
          <cell r="A4995">
            <v>38555</v>
          </cell>
          <cell r="B4995">
            <v>2312.8200000000002</v>
          </cell>
        </row>
        <row r="4996">
          <cell r="A4996">
            <v>38556</v>
          </cell>
          <cell r="B4996">
            <v>2316.42</v>
          </cell>
        </row>
        <row r="4997">
          <cell r="A4997">
            <v>38557</v>
          </cell>
          <cell r="B4997">
            <v>2316.42</v>
          </cell>
        </row>
        <row r="4998">
          <cell r="A4998">
            <v>38558</v>
          </cell>
          <cell r="B4998">
            <v>2316.42</v>
          </cell>
        </row>
        <row r="4999">
          <cell r="A4999">
            <v>38559</v>
          </cell>
          <cell r="B4999">
            <v>2315.39</v>
          </cell>
        </row>
        <row r="5000">
          <cell r="A5000">
            <v>38560</v>
          </cell>
          <cell r="B5000">
            <v>2316.9299999999998</v>
          </cell>
        </row>
        <row r="5001">
          <cell r="A5001">
            <v>38561</v>
          </cell>
          <cell r="B5001">
            <v>2313.84</v>
          </cell>
        </row>
        <row r="5002">
          <cell r="A5002">
            <v>38562</v>
          </cell>
          <cell r="B5002">
            <v>2311.4299999999998</v>
          </cell>
        </row>
        <row r="5003">
          <cell r="A5003">
            <v>38563</v>
          </cell>
          <cell r="B5003">
            <v>2308.4899999999998</v>
          </cell>
        </row>
        <row r="5004">
          <cell r="A5004">
            <v>38564</v>
          </cell>
          <cell r="B5004">
            <v>2308.4899999999998</v>
          </cell>
        </row>
        <row r="5005">
          <cell r="A5005">
            <v>38565</v>
          </cell>
          <cell r="B5005">
            <v>2308.4899999999998</v>
          </cell>
        </row>
        <row r="5006">
          <cell r="A5006">
            <v>38566</v>
          </cell>
          <cell r="B5006">
            <v>2308.42</v>
          </cell>
        </row>
        <row r="5007">
          <cell r="A5007">
            <v>38567</v>
          </cell>
          <cell r="B5007">
            <v>2305.9499999999998</v>
          </cell>
        </row>
        <row r="5008">
          <cell r="A5008">
            <v>38568</v>
          </cell>
          <cell r="B5008">
            <v>2306.5100000000002</v>
          </cell>
        </row>
        <row r="5009">
          <cell r="A5009">
            <v>38569</v>
          </cell>
          <cell r="B5009">
            <v>2307.4</v>
          </cell>
        </row>
        <row r="5010">
          <cell r="A5010">
            <v>38570</v>
          </cell>
          <cell r="B5010">
            <v>2307.69</v>
          </cell>
        </row>
        <row r="5011">
          <cell r="A5011">
            <v>38571</v>
          </cell>
          <cell r="B5011">
            <v>2307.69</v>
          </cell>
        </row>
        <row r="5012">
          <cell r="A5012">
            <v>38572</v>
          </cell>
          <cell r="B5012">
            <v>2307.69</v>
          </cell>
        </row>
        <row r="5013">
          <cell r="A5013">
            <v>38573</v>
          </cell>
          <cell r="B5013">
            <v>2308.3000000000002</v>
          </cell>
        </row>
        <row r="5014">
          <cell r="A5014">
            <v>38574</v>
          </cell>
          <cell r="B5014">
            <v>2305.63</v>
          </cell>
        </row>
        <row r="5015">
          <cell r="A5015">
            <v>38575</v>
          </cell>
          <cell r="B5015">
            <v>2299.75</v>
          </cell>
        </row>
        <row r="5016">
          <cell r="A5016">
            <v>38576</v>
          </cell>
          <cell r="B5016">
            <v>2313.52</v>
          </cell>
        </row>
        <row r="5017">
          <cell r="A5017">
            <v>38577</v>
          </cell>
          <cell r="B5017">
            <v>2308.38</v>
          </cell>
        </row>
        <row r="5018">
          <cell r="A5018">
            <v>38578</v>
          </cell>
          <cell r="B5018">
            <v>2308.38</v>
          </cell>
        </row>
        <row r="5019">
          <cell r="A5019">
            <v>38579</v>
          </cell>
          <cell r="B5019">
            <v>2308.38</v>
          </cell>
        </row>
        <row r="5020">
          <cell r="A5020">
            <v>38580</v>
          </cell>
          <cell r="B5020">
            <v>2308.38</v>
          </cell>
        </row>
        <row r="5021">
          <cell r="A5021">
            <v>38581</v>
          </cell>
          <cell r="B5021">
            <v>2301.7399999999998</v>
          </cell>
        </row>
        <row r="5022">
          <cell r="A5022">
            <v>38582</v>
          </cell>
          <cell r="B5022">
            <v>2303.1999999999998</v>
          </cell>
        </row>
        <row r="5023">
          <cell r="A5023">
            <v>38583</v>
          </cell>
          <cell r="B5023">
            <v>2307.4499999999998</v>
          </cell>
        </row>
        <row r="5024">
          <cell r="A5024">
            <v>38584</v>
          </cell>
          <cell r="B5024">
            <v>2309.83</v>
          </cell>
        </row>
        <row r="5025">
          <cell r="A5025">
            <v>38585</v>
          </cell>
          <cell r="B5025">
            <v>2309.83</v>
          </cell>
        </row>
        <row r="5026">
          <cell r="A5026">
            <v>38586</v>
          </cell>
          <cell r="B5026">
            <v>2309.83</v>
          </cell>
        </row>
        <row r="5027">
          <cell r="A5027">
            <v>38587</v>
          </cell>
          <cell r="B5027">
            <v>2304.2600000000002</v>
          </cell>
        </row>
        <row r="5028">
          <cell r="A5028">
            <v>38588</v>
          </cell>
          <cell r="B5028">
            <v>2302.59</v>
          </cell>
        </row>
        <row r="5029">
          <cell r="A5029">
            <v>38589</v>
          </cell>
          <cell r="B5029">
            <v>2305.0500000000002</v>
          </cell>
        </row>
        <row r="5030">
          <cell r="A5030">
            <v>38590</v>
          </cell>
          <cell r="B5030">
            <v>2305.87</v>
          </cell>
        </row>
        <row r="5031">
          <cell r="A5031">
            <v>38591</v>
          </cell>
          <cell r="B5031">
            <v>2306.71</v>
          </cell>
        </row>
        <row r="5032">
          <cell r="A5032">
            <v>38592</v>
          </cell>
          <cell r="B5032">
            <v>2306.71</v>
          </cell>
        </row>
        <row r="5033">
          <cell r="A5033">
            <v>38593</v>
          </cell>
          <cell r="B5033">
            <v>2306.71</v>
          </cell>
        </row>
        <row r="5034">
          <cell r="A5034">
            <v>38594</v>
          </cell>
          <cell r="B5034">
            <v>2305.15</v>
          </cell>
        </row>
        <row r="5035">
          <cell r="A5035">
            <v>38595</v>
          </cell>
          <cell r="B5035">
            <v>2304.3000000000002</v>
          </cell>
        </row>
        <row r="5036">
          <cell r="A5036">
            <v>38596</v>
          </cell>
          <cell r="B5036">
            <v>2302.7800000000002</v>
          </cell>
        </row>
        <row r="5037">
          <cell r="A5037">
            <v>38597</v>
          </cell>
          <cell r="B5037">
            <v>2298.85</v>
          </cell>
        </row>
        <row r="5038">
          <cell r="A5038">
            <v>38598</v>
          </cell>
          <cell r="B5038">
            <v>2295.31</v>
          </cell>
        </row>
        <row r="5039">
          <cell r="A5039">
            <v>38599</v>
          </cell>
          <cell r="B5039">
            <v>2295.31</v>
          </cell>
        </row>
        <row r="5040">
          <cell r="A5040">
            <v>38600</v>
          </cell>
          <cell r="B5040">
            <v>2295.31</v>
          </cell>
        </row>
        <row r="5041">
          <cell r="A5041">
            <v>38601</v>
          </cell>
          <cell r="B5041">
            <v>2295.31</v>
          </cell>
        </row>
        <row r="5042">
          <cell r="A5042">
            <v>38602</v>
          </cell>
          <cell r="B5042">
            <v>2286.61</v>
          </cell>
        </row>
        <row r="5043">
          <cell r="A5043">
            <v>38603</v>
          </cell>
          <cell r="B5043">
            <v>2279.9499999999998</v>
          </cell>
        </row>
        <row r="5044">
          <cell r="A5044">
            <v>38604</v>
          </cell>
          <cell r="B5044">
            <v>2289.3000000000002</v>
          </cell>
        </row>
        <row r="5045">
          <cell r="A5045">
            <v>38605</v>
          </cell>
          <cell r="B5045">
            <v>2305.09</v>
          </cell>
        </row>
        <row r="5046">
          <cell r="A5046">
            <v>38606</v>
          </cell>
          <cell r="B5046">
            <v>2305.09</v>
          </cell>
        </row>
        <row r="5047">
          <cell r="A5047">
            <v>38607</v>
          </cell>
          <cell r="B5047">
            <v>2305.09</v>
          </cell>
        </row>
        <row r="5048">
          <cell r="A5048">
            <v>38608</v>
          </cell>
          <cell r="B5048">
            <v>2306.71</v>
          </cell>
        </row>
        <row r="5049">
          <cell r="A5049">
            <v>38609</v>
          </cell>
          <cell r="B5049">
            <v>2295.02</v>
          </cell>
        </row>
        <row r="5050">
          <cell r="A5050">
            <v>38610</v>
          </cell>
          <cell r="B5050">
            <v>2290.02</v>
          </cell>
        </row>
        <row r="5051">
          <cell r="A5051">
            <v>38611</v>
          </cell>
          <cell r="B5051">
            <v>2299.8200000000002</v>
          </cell>
        </row>
        <row r="5052">
          <cell r="A5052">
            <v>38612</v>
          </cell>
          <cell r="B5052">
            <v>2301.9899999999998</v>
          </cell>
        </row>
        <row r="5053">
          <cell r="A5053">
            <v>38613</v>
          </cell>
          <cell r="B5053">
            <v>2301.9899999999998</v>
          </cell>
        </row>
        <row r="5054">
          <cell r="A5054">
            <v>38614</v>
          </cell>
          <cell r="B5054">
            <v>2301.9899999999998</v>
          </cell>
        </row>
        <row r="5055">
          <cell r="A5055">
            <v>38615</v>
          </cell>
          <cell r="B5055">
            <v>2295.5700000000002</v>
          </cell>
        </row>
        <row r="5056">
          <cell r="A5056">
            <v>38616</v>
          </cell>
          <cell r="B5056">
            <v>2300.58</v>
          </cell>
        </row>
        <row r="5057">
          <cell r="A5057">
            <v>38617</v>
          </cell>
          <cell r="B5057">
            <v>2291.0500000000002</v>
          </cell>
        </row>
        <row r="5058">
          <cell r="A5058">
            <v>38618</v>
          </cell>
          <cell r="B5058">
            <v>2292.59</v>
          </cell>
        </row>
        <row r="5059">
          <cell r="A5059">
            <v>38619</v>
          </cell>
          <cell r="B5059">
            <v>2290.0300000000002</v>
          </cell>
        </row>
        <row r="5060">
          <cell r="A5060">
            <v>38620</v>
          </cell>
          <cell r="B5060">
            <v>2290.0300000000002</v>
          </cell>
        </row>
        <row r="5061">
          <cell r="A5061">
            <v>38621</v>
          </cell>
          <cell r="B5061">
            <v>2290.0300000000002</v>
          </cell>
        </row>
        <row r="5062">
          <cell r="A5062">
            <v>38622</v>
          </cell>
          <cell r="B5062">
            <v>2289.1799999999998</v>
          </cell>
        </row>
        <row r="5063">
          <cell r="A5063">
            <v>38623</v>
          </cell>
          <cell r="B5063">
            <v>2290.7399999999998</v>
          </cell>
        </row>
        <row r="5064">
          <cell r="A5064">
            <v>38624</v>
          </cell>
          <cell r="B5064">
            <v>2293.29</v>
          </cell>
        </row>
        <row r="5065">
          <cell r="A5065">
            <v>38625</v>
          </cell>
          <cell r="B5065">
            <v>2289.61</v>
          </cell>
        </row>
        <row r="5066">
          <cell r="A5066">
            <v>38626</v>
          </cell>
          <cell r="B5066">
            <v>2288.2199999999998</v>
          </cell>
        </row>
        <row r="5067">
          <cell r="A5067">
            <v>38627</v>
          </cell>
          <cell r="B5067">
            <v>2288.2199999999998</v>
          </cell>
        </row>
        <row r="5068">
          <cell r="A5068">
            <v>38628</v>
          </cell>
          <cell r="B5068">
            <v>2288.2199999999998</v>
          </cell>
        </row>
        <row r="5069">
          <cell r="A5069">
            <v>38629</v>
          </cell>
          <cell r="B5069">
            <v>2289.13</v>
          </cell>
        </row>
        <row r="5070">
          <cell r="A5070">
            <v>38630</v>
          </cell>
          <cell r="B5070">
            <v>2289.79</v>
          </cell>
        </row>
        <row r="5071">
          <cell r="A5071">
            <v>38631</v>
          </cell>
          <cell r="B5071">
            <v>2294.12</v>
          </cell>
        </row>
        <row r="5072">
          <cell r="A5072">
            <v>38632</v>
          </cell>
          <cell r="B5072">
            <v>2302.79</v>
          </cell>
        </row>
        <row r="5073">
          <cell r="A5073">
            <v>38633</v>
          </cell>
          <cell r="B5073">
            <v>2303.0100000000002</v>
          </cell>
        </row>
        <row r="5074">
          <cell r="A5074">
            <v>38634</v>
          </cell>
          <cell r="B5074">
            <v>2303.0100000000002</v>
          </cell>
        </row>
        <row r="5075">
          <cell r="A5075">
            <v>38635</v>
          </cell>
          <cell r="B5075">
            <v>2303.0100000000002</v>
          </cell>
        </row>
        <row r="5076">
          <cell r="A5076">
            <v>38636</v>
          </cell>
          <cell r="B5076">
            <v>2303.0100000000002</v>
          </cell>
        </row>
        <row r="5077">
          <cell r="A5077">
            <v>38637</v>
          </cell>
          <cell r="B5077">
            <v>2299.94</v>
          </cell>
        </row>
        <row r="5078">
          <cell r="A5078">
            <v>38638</v>
          </cell>
          <cell r="B5078">
            <v>2299.4699999999998</v>
          </cell>
        </row>
        <row r="5079">
          <cell r="A5079">
            <v>38639</v>
          </cell>
          <cell r="B5079">
            <v>2298.9899999999998</v>
          </cell>
        </row>
        <row r="5080">
          <cell r="A5080">
            <v>38640</v>
          </cell>
          <cell r="B5080">
            <v>2294.75</v>
          </cell>
        </row>
        <row r="5081">
          <cell r="A5081">
            <v>38641</v>
          </cell>
          <cell r="B5081">
            <v>2294.75</v>
          </cell>
        </row>
        <row r="5082">
          <cell r="A5082">
            <v>38642</v>
          </cell>
          <cell r="B5082">
            <v>2294.75</v>
          </cell>
        </row>
        <row r="5083">
          <cell r="A5083">
            <v>38643</v>
          </cell>
          <cell r="B5083">
            <v>2294.75</v>
          </cell>
        </row>
        <row r="5084">
          <cell r="A5084">
            <v>38644</v>
          </cell>
          <cell r="B5084">
            <v>2288.69</v>
          </cell>
        </row>
        <row r="5085">
          <cell r="A5085">
            <v>38645</v>
          </cell>
          <cell r="B5085">
            <v>2283.96</v>
          </cell>
        </row>
        <row r="5086">
          <cell r="A5086">
            <v>38646</v>
          </cell>
          <cell r="B5086">
            <v>2289.15</v>
          </cell>
        </row>
        <row r="5087">
          <cell r="A5087">
            <v>38647</v>
          </cell>
          <cell r="B5087">
            <v>2288.69</v>
          </cell>
        </row>
        <row r="5088">
          <cell r="A5088">
            <v>38648</v>
          </cell>
          <cell r="B5088">
            <v>2288.69</v>
          </cell>
        </row>
        <row r="5089">
          <cell r="A5089">
            <v>38649</v>
          </cell>
          <cell r="B5089">
            <v>2288.69</v>
          </cell>
        </row>
        <row r="5090">
          <cell r="A5090">
            <v>38650</v>
          </cell>
          <cell r="B5090">
            <v>2285.37</v>
          </cell>
        </row>
        <row r="5091">
          <cell r="A5091">
            <v>38651</v>
          </cell>
          <cell r="B5091">
            <v>2284.0500000000002</v>
          </cell>
        </row>
        <row r="5092">
          <cell r="A5092">
            <v>38652</v>
          </cell>
          <cell r="B5092">
            <v>2288.52</v>
          </cell>
        </row>
        <row r="5093">
          <cell r="A5093">
            <v>38653</v>
          </cell>
          <cell r="B5093">
            <v>2289.87</v>
          </cell>
        </row>
        <row r="5094">
          <cell r="A5094">
            <v>38654</v>
          </cell>
          <cell r="B5094">
            <v>2289.5700000000002</v>
          </cell>
        </row>
        <row r="5095">
          <cell r="A5095">
            <v>38655</v>
          </cell>
          <cell r="B5095">
            <v>2289.5700000000002</v>
          </cell>
        </row>
        <row r="5096">
          <cell r="A5096">
            <v>38656</v>
          </cell>
          <cell r="B5096">
            <v>2289.5700000000002</v>
          </cell>
        </row>
        <row r="5097">
          <cell r="A5097">
            <v>38657</v>
          </cell>
          <cell r="B5097">
            <v>2287.5100000000002</v>
          </cell>
        </row>
        <row r="5098">
          <cell r="A5098">
            <v>38658</v>
          </cell>
          <cell r="B5098">
            <v>2285.83</v>
          </cell>
        </row>
        <row r="5099">
          <cell r="A5099">
            <v>38659</v>
          </cell>
          <cell r="B5099">
            <v>2285.2399999999998</v>
          </cell>
        </row>
        <row r="5100">
          <cell r="A5100">
            <v>38660</v>
          </cell>
          <cell r="B5100">
            <v>2283.7800000000002</v>
          </cell>
        </row>
        <row r="5101">
          <cell r="A5101">
            <v>38661</v>
          </cell>
          <cell r="B5101">
            <v>2282.7600000000002</v>
          </cell>
        </row>
        <row r="5102">
          <cell r="A5102">
            <v>38662</v>
          </cell>
          <cell r="B5102">
            <v>2282.7600000000002</v>
          </cell>
        </row>
        <row r="5103">
          <cell r="A5103">
            <v>38663</v>
          </cell>
          <cell r="B5103">
            <v>2282.7600000000002</v>
          </cell>
        </row>
        <row r="5104">
          <cell r="A5104">
            <v>38664</v>
          </cell>
          <cell r="B5104">
            <v>2282.7600000000002</v>
          </cell>
        </row>
        <row r="5105">
          <cell r="A5105">
            <v>38665</v>
          </cell>
          <cell r="B5105">
            <v>2282.67</v>
          </cell>
        </row>
        <row r="5106">
          <cell r="A5106">
            <v>38666</v>
          </cell>
          <cell r="B5106">
            <v>2280.94</v>
          </cell>
        </row>
        <row r="5107">
          <cell r="A5107">
            <v>38667</v>
          </cell>
          <cell r="B5107">
            <v>2280.19</v>
          </cell>
        </row>
        <row r="5108">
          <cell r="A5108">
            <v>38668</v>
          </cell>
          <cell r="B5108">
            <v>2280.19</v>
          </cell>
        </row>
        <row r="5109">
          <cell r="A5109">
            <v>38669</v>
          </cell>
          <cell r="B5109">
            <v>2280.19</v>
          </cell>
        </row>
        <row r="5110">
          <cell r="A5110">
            <v>38670</v>
          </cell>
          <cell r="B5110">
            <v>2280.19</v>
          </cell>
        </row>
        <row r="5111">
          <cell r="A5111">
            <v>38671</v>
          </cell>
          <cell r="B5111">
            <v>2280.19</v>
          </cell>
        </row>
        <row r="5112">
          <cell r="A5112">
            <v>38672</v>
          </cell>
          <cell r="B5112">
            <v>2280.4299999999998</v>
          </cell>
        </row>
        <row r="5113">
          <cell r="A5113">
            <v>38673</v>
          </cell>
          <cell r="B5113">
            <v>2278.23</v>
          </cell>
        </row>
        <row r="5114">
          <cell r="A5114">
            <v>38674</v>
          </cell>
          <cell r="B5114">
            <v>2277.9899999999998</v>
          </cell>
        </row>
        <row r="5115">
          <cell r="A5115">
            <v>38675</v>
          </cell>
          <cell r="B5115">
            <v>2277.73</v>
          </cell>
        </row>
        <row r="5116">
          <cell r="A5116">
            <v>38676</v>
          </cell>
          <cell r="B5116">
            <v>2277.73</v>
          </cell>
        </row>
        <row r="5117">
          <cell r="A5117">
            <v>38677</v>
          </cell>
          <cell r="B5117">
            <v>2277.73</v>
          </cell>
        </row>
        <row r="5118">
          <cell r="A5118">
            <v>38678</v>
          </cell>
          <cell r="B5118">
            <v>2276.64</v>
          </cell>
        </row>
        <row r="5119">
          <cell r="A5119">
            <v>38679</v>
          </cell>
          <cell r="B5119">
            <v>2278.48</v>
          </cell>
        </row>
        <row r="5120">
          <cell r="A5120">
            <v>38680</v>
          </cell>
          <cell r="B5120">
            <v>2277.92</v>
          </cell>
        </row>
        <row r="5121">
          <cell r="A5121">
            <v>38681</v>
          </cell>
          <cell r="B5121">
            <v>2277.92</v>
          </cell>
        </row>
        <row r="5122">
          <cell r="A5122">
            <v>38682</v>
          </cell>
          <cell r="B5122">
            <v>2275.4</v>
          </cell>
        </row>
        <row r="5123">
          <cell r="A5123">
            <v>38683</v>
          </cell>
          <cell r="B5123">
            <v>2275.4</v>
          </cell>
        </row>
        <row r="5124">
          <cell r="A5124">
            <v>38684</v>
          </cell>
          <cell r="B5124">
            <v>2275.4</v>
          </cell>
        </row>
        <row r="5125">
          <cell r="A5125">
            <v>38685</v>
          </cell>
          <cell r="B5125">
            <v>2273.08</v>
          </cell>
        </row>
        <row r="5126">
          <cell r="A5126">
            <v>38686</v>
          </cell>
          <cell r="B5126">
            <v>2274.04</v>
          </cell>
        </row>
        <row r="5127">
          <cell r="A5127">
            <v>38687</v>
          </cell>
          <cell r="B5127">
            <v>2274.71</v>
          </cell>
        </row>
        <row r="5128">
          <cell r="A5128">
            <v>38688</v>
          </cell>
          <cell r="B5128">
            <v>2272.9499999999998</v>
          </cell>
        </row>
        <row r="5129">
          <cell r="A5129">
            <v>38689</v>
          </cell>
          <cell r="B5129">
            <v>2274.39</v>
          </cell>
        </row>
        <row r="5130">
          <cell r="A5130">
            <v>38690</v>
          </cell>
          <cell r="B5130">
            <v>2274.39</v>
          </cell>
        </row>
        <row r="5131">
          <cell r="A5131">
            <v>38691</v>
          </cell>
          <cell r="B5131">
            <v>2274.39</v>
          </cell>
        </row>
        <row r="5132">
          <cell r="A5132">
            <v>38692</v>
          </cell>
          <cell r="B5132">
            <v>2274.1</v>
          </cell>
        </row>
        <row r="5133">
          <cell r="A5133">
            <v>38693</v>
          </cell>
          <cell r="B5133">
            <v>2274.19</v>
          </cell>
        </row>
        <row r="5134">
          <cell r="A5134">
            <v>38694</v>
          </cell>
          <cell r="B5134">
            <v>2274.06</v>
          </cell>
        </row>
        <row r="5135">
          <cell r="A5135">
            <v>38695</v>
          </cell>
          <cell r="B5135">
            <v>2274.06</v>
          </cell>
        </row>
        <row r="5136">
          <cell r="A5136">
            <v>38696</v>
          </cell>
          <cell r="B5136">
            <v>2275.09</v>
          </cell>
        </row>
        <row r="5137">
          <cell r="A5137">
            <v>38697</v>
          </cell>
          <cell r="B5137">
            <v>2275.09</v>
          </cell>
        </row>
        <row r="5138">
          <cell r="A5138">
            <v>38698</v>
          </cell>
          <cell r="B5138">
            <v>2275.09</v>
          </cell>
        </row>
        <row r="5139">
          <cell r="A5139">
            <v>38699</v>
          </cell>
          <cell r="B5139">
            <v>2275.4699999999998</v>
          </cell>
        </row>
        <row r="5140">
          <cell r="A5140">
            <v>38700</v>
          </cell>
          <cell r="B5140">
            <v>2275.33</v>
          </cell>
        </row>
        <row r="5141">
          <cell r="A5141">
            <v>38701</v>
          </cell>
          <cell r="B5141">
            <v>2275.4499999999998</v>
          </cell>
        </row>
        <row r="5142">
          <cell r="A5142">
            <v>38702</v>
          </cell>
          <cell r="B5142">
            <v>2276.6999999999998</v>
          </cell>
        </row>
        <row r="5143">
          <cell r="A5143">
            <v>38703</v>
          </cell>
          <cell r="B5143">
            <v>2277.85</v>
          </cell>
        </row>
        <row r="5144">
          <cell r="A5144">
            <v>38704</v>
          </cell>
          <cell r="B5144">
            <v>2277.85</v>
          </cell>
        </row>
        <row r="5145">
          <cell r="A5145">
            <v>38705</v>
          </cell>
          <cell r="B5145">
            <v>2277.85</v>
          </cell>
        </row>
        <row r="5146">
          <cell r="A5146">
            <v>38706</v>
          </cell>
          <cell r="B5146">
            <v>2286.83</v>
          </cell>
        </row>
        <row r="5147">
          <cell r="A5147">
            <v>38707</v>
          </cell>
          <cell r="B5147">
            <v>2286.46</v>
          </cell>
        </row>
        <row r="5148">
          <cell r="A5148">
            <v>38708</v>
          </cell>
          <cell r="B5148">
            <v>2285.61</v>
          </cell>
        </row>
        <row r="5149">
          <cell r="A5149">
            <v>38709</v>
          </cell>
          <cell r="B5149">
            <v>2283.4699999999998</v>
          </cell>
        </row>
        <row r="5150">
          <cell r="A5150">
            <v>38710</v>
          </cell>
          <cell r="B5150">
            <v>2282.36</v>
          </cell>
        </row>
        <row r="5151">
          <cell r="A5151">
            <v>38711</v>
          </cell>
          <cell r="B5151">
            <v>2282.36</v>
          </cell>
        </row>
        <row r="5152">
          <cell r="A5152">
            <v>38712</v>
          </cell>
          <cell r="B5152">
            <v>2282.36</v>
          </cell>
        </row>
        <row r="5153">
          <cell r="A5153">
            <v>38713</v>
          </cell>
          <cell r="B5153">
            <v>2282.36</v>
          </cell>
        </row>
        <row r="5154">
          <cell r="A5154">
            <v>38714</v>
          </cell>
          <cell r="B5154">
            <v>2283.11</v>
          </cell>
        </row>
        <row r="5155">
          <cell r="A5155">
            <v>38715</v>
          </cell>
          <cell r="B5155">
            <v>2282.35</v>
          </cell>
        </row>
        <row r="5156">
          <cell r="A5156">
            <v>38716</v>
          </cell>
          <cell r="B5156">
            <v>2284.2199999999998</v>
          </cell>
        </row>
        <row r="5157">
          <cell r="A5157">
            <v>38717</v>
          </cell>
          <cell r="B5157">
            <v>2284.2199999999998</v>
          </cell>
        </row>
        <row r="5158">
          <cell r="A5158">
            <v>38718</v>
          </cell>
          <cell r="B5158">
            <v>2284.2199999999998</v>
          </cell>
        </row>
        <row r="5159">
          <cell r="A5159">
            <v>38719</v>
          </cell>
          <cell r="B5159">
            <v>2284.2199999999998</v>
          </cell>
        </row>
        <row r="5160">
          <cell r="A5160">
            <v>38720</v>
          </cell>
          <cell r="B5160">
            <v>2284.2199999999998</v>
          </cell>
        </row>
        <row r="5161">
          <cell r="A5161">
            <v>38721</v>
          </cell>
          <cell r="B5161">
            <v>2282.27</v>
          </cell>
        </row>
        <row r="5162">
          <cell r="A5162">
            <v>38722</v>
          </cell>
          <cell r="B5162">
            <v>2282.13</v>
          </cell>
        </row>
        <row r="5163">
          <cell r="A5163">
            <v>38723</v>
          </cell>
          <cell r="B5163">
            <v>2279.9899999999998</v>
          </cell>
        </row>
        <row r="5164">
          <cell r="A5164">
            <v>38724</v>
          </cell>
          <cell r="B5164">
            <v>2278.4</v>
          </cell>
        </row>
        <row r="5165">
          <cell r="A5165">
            <v>38725</v>
          </cell>
          <cell r="B5165">
            <v>2278.4</v>
          </cell>
        </row>
        <row r="5166">
          <cell r="A5166">
            <v>38726</v>
          </cell>
          <cell r="B5166">
            <v>2278.4</v>
          </cell>
        </row>
        <row r="5167">
          <cell r="A5167">
            <v>38727</v>
          </cell>
          <cell r="B5167">
            <v>2278.4</v>
          </cell>
        </row>
        <row r="5168">
          <cell r="A5168">
            <v>38728</v>
          </cell>
          <cell r="B5168">
            <v>2276.58</v>
          </cell>
        </row>
        <row r="5169">
          <cell r="A5169">
            <v>38729</v>
          </cell>
          <cell r="B5169">
            <v>2274.73</v>
          </cell>
        </row>
        <row r="5170">
          <cell r="A5170">
            <v>38730</v>
          </cell>
          <cell r="B5170">
            <v>2274.59</v>
          </cell>
        </row>
        <row r="5171">
          <cell r="A5171">
            <v>38731</v>
          </cell>
          <cell r="B5171">
            <v>2273.31</v>
          </cell>
        </row>
        <row r="5172">
          <cell r="A5172">
            <v>38732</v>
          </cell>
          <cell r="B5172">
            <v>2273.31</v>
          </cell>
        </row>
        <row r="5173">
          <cell r="A5173">
            <v>38733</v>
          </cell>
          <cell r="B5173">
            <v>2273.31</v>
          </cell>
        </row>
        <row r="5174">
          <cell r="A5174">
            <v>38734</v>
          </cell>
          <cell r="B5174">
            <v>2273.31</v>
          </cell>
        </row>
        <row r="5175">
          <cell r="A5175">
            <v>38735</v>
          </cell>
          <cell r="B5175">
            <v>2270.88</v>
          </cell>
        </row>
        <row r="5176">
          <cell r="A5176">
            <v>38736</v>
          </cell>
          <cell r="B5176">
            <v>2271.5500000000002</v>
          </cell>
        </row>
        <row r="5177">
          <cell r="A5177">
            <v>38737</v>
          </cell>
          <cell r="B5177">
            <v>2269.6999999999998</v>
          </cell>
        </row>
        <row r="5178">
          <cell r="A5178">
            <v>38738</v>
          </cell>
          <cell r="B5178">
            <v>2269.41</v>
          </cell>
        </row>
        <row r="5179">
          <cell r="A5179">
            <v>38739</v>
          </cell>
          <cell r="B5179">
            <v>2269.41</v>
          </cell>
        </row>
        <row r="5180">
          <cell r="A5180">
            <v>38740</v>
          </cell>
          <cell r="B5180">
            <v>2269.41</v>
          </cell>
        </row>
        <row r="5181">
          <cell r="A5181">
            <v>38741</v>
          </cell>
          <cell r="B5181">
            <v>2262.04</v>
          </cell>
        </row>
        <row r="5182">
          <cell r="A5182">
            <v>38742</v>
          </cell>
          <cell r="B5182">
            <v>2262.87</v>
          </cell>
        </row>
        <row r="5183">
          <cell r="A5183">
            <v>38743</v>
          </cell>
          <cell r="B5183">
            <v>2273.5</v>
          </cell>
        </row>
        <row r="5184">
          <cell r="A5184">
            <v>38744</v>
          </cell>
          <cell r="B5184">
            <v>2270.85</v>
          </cell>
        </row>
        <row r="5185">
          <cell r="A5185">
            <v>38745</v>
          </cell>
          <cell r="B5185">
            <v>2266.66</v>
          </cell>
        </row>
        <row r="5186">
          <cell r="A5186">
            <v>38746</v>
          </cell>
          <cell r="B5186">
            <v>2266.66</v>
          </cell>
        </row>
        <row r="5187">
          <cell r="A5187">
            <v>38747</v>
          </cell>
          <cell r="B5187">
            <v>2266.66</v>
          </cell>
        </row>
        <row r="5188">
          <cell r="A5188">
            <v>38748</v>
          </cell>
          <cell r="B5188">
            <v>2265.65</v>
          </cell>
        </row>
        <row r="5189">
          <cell r="A5189">
            <v>38749</v>
          </cell>
          <cell r="B5189">
            <v>2267.63</v>
          </cell>
        </row>
        <row r="5190">
          <cell r="A5190">
            <v>38750</v>
          </cell>
          <cell r="B5190">
            <v>2267.39</v>
          </cell>
        </row>
        <row r="5191">
          <cell r="A5191">
            <v>38751</v>
          </cell>
          <cell r="B5191">
            <v>2266.0700000000002</v>
          </cell>
        </row>
        <row r="5192">
          <cell r="A5192">
            <v>38752</v>
          </cell>
          <cell r="B5192">
            <v>2265.2199999999998</v>
          </cell>
        </row>
        <row r="5193">
          <cell r="A5193">
            <v>38753</v>
          </cell>
          <cell r="B5193">
            <v>2265.2199999999998</v>
          </cell>
        </row>
        <row r="5194">
          <cell r="A5194">
            <v>38754</v>
          </cell>
          <cell r="B5194">
            <v>2265.2199999999998</v>
          </cell>
        </row>
        <row r="5195">
          <cell r="A5195">
            <v>38755</v>
          </cell>
          <cell r="B5195">
            <v>2259.64</v>
          </cell>
        </row>
        <row r="5196">
          <cell r="A5196">
            <v>38756</v>
          </cell>
          <cell r="B5196">
            <v>2256.5700000000002</v>
          </cell>
        </row>
        <row r="5197">
          <cell r="A5197">
            <v>38757</v>
          </cell>
          <cell r="B5197">
            <v>2259.0700000000002</v>
          </cell>
        </row>
        <row r="5198">
          <cell r="A5198">
            <v>38758</v>
          </cell>
          <cell r="B5198">
            <v>2256.9499999999998</v>
          </cell>
        </row>
        <row r="5199">
          <cell r="A5199">
            <v>38759</v>
          </cell>
          <cell r="B5199">
            <v>2253.1</v>
          </cell>
        </row>
        <row r="5200">
          <cell r="A5200">
            <v>38760</v>
          </cell>
          <cell r="B5200">
            <v>2253.1</v>
          </cell>
        </row>
        <row r="5201">
          <cell r="A5201">
            <v>38761</v>
          </cell>
          <cell r="B5201">
            <v>2253.1</v>
          </cell>
        </row>
        <row r="5202">
          <cell r="A5202">
            <v>38762</v>
          </cell>
          <cell r="B5202">
            <v>2254.0300000000002</v>
          </cell>
        </row>
        <row r="5203">
          <cell r="A5203">
            <v>38763</v>
          </cell>
          <cell r="B5203">
            <v>2254.98</v>
          </cell>
        </row>
        <row r="5204">
          <cell r="A5204">
            <v>38764</v>
          </cell>
          <cell r="B5204">
            <v>2253.6799999999998</v>
          </cell>
        </row>
        <row r="5205">
          <cell r="A5205">
            <v>38765</v>
          </cell>
          <cell r="B5205">
            <v>2254.11</v>
          </cell>
        </row>
        <row r="5206">
          <cell r="A5206">
            <v>38766</v>
          </cell>
          <cell r="B5206">
            <v>2253.89</v>
          </cell>
        </row>
        <row r="5207">
          <cell r="A5207">
            <v>38767</v>
          </cell>
          <cell r="B5207">
            <v>2253.89</v>
          </cell>
        </row>
        <row r="5208">
          <cell r="A5208">
            <v>38768</v>
          </cell>
          <cell r="B5208">
            <v>2253.89</v>
          </cell>
        </row>
        <row r="5209">
          <cell r="A5209">
            <v>38769</v>
          </cell>
          <cell r="B5209">
            <v>2253.89</v>
          </cell>
        </row>
        <row r="5210">
          <cell r="A5210">
            <v>38770</v>
          </cell>
          <cell r="B5210">
            <v>2253.42</v>
          </cell>
        </row>
        <row r="5211">
          <cell r="A5211">
            <v>38771</v>
          </cell>
          <cell r="B5211">
            <v>2251.7800000000002</v>
          </cell>
        </row>
        <row r="5212">
          <cell r="A5212">
            <v>38772</v>
          </cell>
          <cell r="B5212">
            <v>2249.9</v>
          </cell>
        </row>
        <row r="5213">
          <cell r="A5213">
            <v>38773</v>
          </cell>
          <cell r="B5213">
            <v>2246.1799999999998</v>
          </cell>
        </row>
        <row r="5214">
          <cell r="A5214">
            <v>38774</v>
          </cell>
          <cell r="B5214">
            <v>2246.1799999999998</v>
          </cell>
        </row>
        <row r="5215">
          <cell r="A5215">
            <v>38775</v>
          </cell>
          <cell r="B5215">
            <v>2246.1799999999998</v>
          </cell>
        </row>
        <row r="5216">
          <cell r="A5216">
            <v>38776</v>
          </cell>
          <cell r="B5216">
            <v>2247.3200000000002</v>
          </cell>
        </row>
        <row r="5217">
          <cell r="A5217">
            <v>38777</v>
          </cell>
          <cell r="B5217">
            <v>2245.71</v>
          </cell>
        </row>
        <row r="5218">
          <cell r="A5218">
            <v>38778</v>
          </cell>
          <cell r="B5218">
            <v>2247.48</v>
          </cell>
        </row>
        <row r="5219">
          <cell r="A5219">
            <v>38779</v>
          </cell>
          <cell r="B5219">
            <v>2251.4499999999998</v>
          </cell>
        </row>
        <row r="5220">
          <cell r="A5220">
            <v>38780</v>
          </cell>
          <cell r="B5220">
            <v>2256.17</v>
          </cell>
        </row>
        <row r="5221">
          <cell r="A5221">
            <v>38781</v>
          </cell>
          <cell r="B5221">
            <v>2256.17</v>
          </cell>
        </row>
        <row r="5222">
          <cell r="A5222">
            <v>38782</v>
          </cell>
          <cell r="B5222">
            <v>2256.17</v>
          </cell>
        </row>
        <row r="5223">
          <cell r="A5223">
            <v>38783</v>
          </cell>
          <cell r="B5223">
            <v>2259.12</v>
          </cell>
        </row>
        <row r="5224">
          <cell r="A5224">
            <v>38784</v>
          </cell>
          <cell r="B5224">
            <v>2258.11</v>
          </cell>
        </row>
        <row r="5225">
          <cell r="A5225">
            <v>38785</v>
          </cell>
          <cell r="B5225">
            <v>2254.5500000000002</v>
          </cell>
        </row>
        <row r="5226">
          <cell r="A5226">
            <v>38786</v>
          </cell>
          <cell r="B5226">
            <v>2257.67</v>
          </cell>
        </row>
        <row r="5227">
          <cell r="A5227">
            <v>38787</v>
          </cell>
          <cell r="B5227">
            <v>2265.15</v>
          </cell>
        </row>
        <row r="5228">
          <cell r="A5228">
            <v>38788</v>
          </cell>
          <cell r="B5228">
            <v>2265.15</v>
          </cell>
        </row>
        <row r="5229">
          <cell r="A5229">
            <v>38789</v>
          </cell>
          <cell r="B5229">
            <v>2265.15</v>
          </cell>
        </row>
        <row r="5230">
          <cell r="A5230">
            <v>38790</v>
          </cell>
          <cell r="B5230">
            <v>2263.46</v>
          </cell>
        </row>
        <row r="5231">
          <cell r="A5231">
            <v>38791</v>
          </cell>
          <cell r="B5231">
            <v>2262.41</v>
          </cell>
        </row>
        <row r="5232">
          <cell r="A5232">
            <v>38792</v>
          </cell>
          <cell r="B5232">
            <v>2259.5300000000002</v>
          </cell>
        </row>
        <row r="5233">
          <cell r="A5233">
            <v>38793</v>
          </cell>
          <cell r="B5233">
            <v>2258.0100000000002</v>
          </cell>
        </row>
        <row r="5234">
          <cell r="A5234">
            <v>38794</v>
          </cell>
          <cell r="B5234">
            <v>2257.0100000000002</v>
          </cell>
        </row>
        <row r="5235">
          <cell r="A5235">
            <v>38795</v>
          </cell>
          <cell r="B5235">
            <v>2257.0100000000002</v>
          </cell>
        </row>
        <row r="5236">
          <cell r="A5236">
            <v>38796</v>
          </cell>
          <cell r="B5236">
            <v>2257.0100000000002</v>
          </cell>
        </row>
        <row r="5237">
          <cell r="A5237">
            <v>38797</v>
          </cell>
          <cell r="B5237">
            <v>2257.0100000000002</v>
          </cell>
        </row>
        <row r="5238">
          <cell r="A5238">
            <v>38798</v>
          </cell>
          <cell r="B5238">
            <v>2259.19</v>
          </cell>
        </row>
        <row r="5239">
          <cell r="A5239">
            <v>38799</v>
          </cell>
          <cell r="B5239">
            <v>2263.31</v>
          </cell>
        </row>
        <row r="5240">
          <cell r="A5240">
            <v>38800</v>
          </cell>
          <cell r="B5240">
            <v>2265.4899999999998</v>
          </cell>
        </row>
        <row r="5241">
          <cell r="A5241">
            <v>38801</v>
          </cell>
          <cell r="B5241">
            <v>2266.9499999999998</v>
          </cell>
        </row>
        <row r="5242">
          <cell r="A5242">
            <v>38802</v>
          </cell>
          <cell r="B5242">
            <v>2266.9499999999998</v>
          </cell>
        </row>
        <row r="5243">
          <cell r="A5243">
            <v>38803</v>
          </cell>
          <cell r="B5243">
            <v>2266.9499999999998</v>
          </cell>
        </row>
        <row r="5244">
          <cell r="A5244">
            <v>38804</v>
          </cell>
          <cell r="B5244">
            <v>2268.35</v>
          </cell>
        </row>
        <row r="5245">
          <cell r="A5245">
            <v>38805</v>
          </cell>
          <cell r="B5245">
            <v>2276.08</v>
          </cell>
        </row>
        <row r="5246">
          <cell r="A5246">
            <v>38806</v>
          </cell>
          <cell r="B5246">
            <v>2286.73</v>
          </cell>
        </row>
        <row r="5247">
          <cell r="A5247">
            <v>38807</v>
          </cell>
          <cell r="B5247">
            <v>2289.98</v>
          </cell>
        </row>
        <row r="5248">
          <cell r="A5248">
            <v>38808</v>
          </cell>
          <cell r="B5248">
            <v>2293.38</v>
          </cell>
        </row>
        <row r="5249">
          <cell r="A5249">
            <v>38809</v>
          </cell>
          <cell r="B5249">
            <v>2293.38</v>
          </cell>
        </row>
        <row r="5250">
          <cell r="A5250">
            <v>38810</v>
          </cell>
          <cell r="B5250">
            <v>2293.38</v>
          </cell>
        </row>
        <row r="5251">
          <cell r="A5251">
            <v>38811</v>
          </cell>
          <cell r="B5251">
            <v>2296.1799999999998</v>
          </cell>
        </row>
        <row r="5252">
          <cell r="A5252">
            <v>38812</v>
          </cell>
          <cell r="B5252">
            <v>2288.67</v>
          </cell>
        </row>
        <row r="5253">
          <cell r="A5253">
            <v>38813</v>
          </cell>
          <cell r="B5253">
            <v>2294.9899999999998</v>
          </cell>
        </row>
        <row r="5254">
          <cell r="A5254">
            <v>38814</v>
          </cell>
          <cell r="B5254">
            <v>2313.0500000000002</v>
          </cell>
        </row>
        <row r="5255">
          <cell r="A5255">
            <v>38815</v>
          </cell>
          <cell r="B5255">
            <v>2342.35</v>
          </cell>
        </row>
        <row r="5256">
          <cell r="A5256">
            <v>38816</v>
          </cell>
          <cell r="B5256">
            <v>2342.35</v>
          </cell>
        </row>
        <row r="5257">
          <cell r="A5257">
            <v>38817</v>
          </cell>
          <cell r="B5257">
            <v>2342.35</v>
          </cell>
        </row>
        <row r="5258">
          <cell r="A5258">
            <v>38818</v>
          </cell>
          <cell r="B5258">
            <v>2352.58</v>
          </cell>
        </row>
        <row r="5259">
          <cell r="A5259">
            <v>38819</v>
          </cell>
          <cell r="B5259">
            <v>2336.2600000000002</v>
          </cell>
        </row>
        <row r="5260">
          <cell r="A5260">
            <v>38820</v>
          </cell>
          <cell r="B5260">
            <v>2335.16</v>
          </cell>
        </row>
        <row r="5261">
          <cell r="A5261">
            <v>38821</v>
          </cell>
          <cell r="B5261">
            <v>2335.16</v>
          </cell>
        </row>
        <row r="5262">
          <cell r="A5262">
            <v>38822</v>
          </cell>
          <cell r="B5262">
            <v>2335.16</v>
          </cell>
        </row>
        <row r="5263">
          <cell r="A5263">
            <v>38823</v>
          </cell>
          <cell r="B5263">
            <v>2335.16</v>
          </cell>
        </row>
        <row r="5264">
          <cell r="A5264">
            <v>38824</v>
          </cell>
          <cell r="B5264">
            <v>2335.16</v>
          </cell>
        </row>
        <row r="5265">
          <cell r="A5265">
            <v>38825</v>
          </cell>
          <cell r="B5265">
            <v>2366.15</v>
          </cell>
        </row>
        <row r="5266">
          <cell r="A5266">
            <v>38826</v>
          </cell>
          <cell r="B5266">
            <v>2349.0300000000002</v>
          </cell>
        </row>
        <row r="5267">
          <cell r="A5267">
            <v>38827</v>
          </cell>
          <cell r="B5267">
            <v>2344.73</v>
          </cell>
        </row>
        <row r="5268">
          <cell r="A5268">
            <v>38828</v>
          </cell>
          <cell r="B5268">
            <v>2336.1</v>
          </cell>
        </row>
        <row r="5269">
          <cell r="A5269">
            <v>38829</v>
          </cell>
          <cell r="B5269">
            <v>2337.42</v>
          </cell>
        </row>
        <row r="5270">
          <cell r="A5270">
            <v>38830</v>
          </cell>
          <cell r="B5270">
            <v>2337.42</v>
          </cell>
        </row>
        <row r="5271">
          <cell r="A5271">
            <v>38831</v>
          </cell>
          <cell r="B5271">
            <v>2337.42</v>
          </cell>
        </row>
        <row r="5272">
          <cell r="A5272">
            <v>38832</v>
          </cell>
          <cell r="B5272">
            <v>2332.9899999999998</v>
          </cell>
        </row>
        <row r="5273">
          <cell r="A5273">
            <v>38833</v>
          </cell>
          <cell r="B5273">
            <v>2348.4899999999998</v>
          </cell>
        </row>
        <row r="5274">
          <cell r="A5274">
            <v>38834</v>
          </cell>
          <cell r="B5274">
            <v>2373.94</v>
          </cell>
        </row>
        <row r="5275">
          <cell r="A5275">
            <v>38835</v>
          </cell>
          <cell r="B5275">
            <v>2375.66</v>
          </cell>
        </row>
        <row r="5276">
          <cell r="A5276">
            <v>38836</v>
          </cell>
          <cell r="B5276">
            <v>2375.0300000000002</v>
          </cell>
        </row>
        <row r="5277">
          <cell r="A5277">
            <v>38837</v>
          </cell>
          <cell r="B5277">
            <v>2375.0300000000002</v>
          </cell>
        </row>
        <row r="5278">
          <cell r="A5278">
            <v>38838</v>
          </cell>
          <cell r="B5278">
            <v>2375.0300000000002</v>
          </cell>
        </row>
        <row r="5279">
          <cell r="A5279">
            <v>38839</v>
          </cell>
          <cell r="B5279">
            <v>2375.0300000000002</v>
          </cell>
        </row>
        <row r="5280">
          <cell r="A5280">
            <v>38840</v>
          </cell>
          <cell r="B5280">
            <v>2380.31</v>
          </cell>
        </row>
        <row r="5281">
          <cell r="A5281">
            <v>38841</v>
          </cell>
          <cell r="B5281">
            <v>2377.59</v>
          </cell>
        </row>
        <row r="5282">
          <cell r="A5282">
            <v>38842</v>
          </cell>
          <cell r="B5282">
            <v>2381.36</v>
          </cell>
        </row>
        <row r="5283">
          <cell r="A5283">
            <v>38843</v>
          </cell>
          <cell r="B5283">
            <v>2370.63</v>
          </cell>
        </row>
        <row r="5284">
          <cell r="A5284">
            <v>38844</v>
          </cell>
          <cell r="B5284">
            <v>2370.63</v>
          </cell>
        </row>
        <row r="5285">
          <cell r="A5285">
            <v>38845</v>
          </cell>
          <cell r="B5285">
            <v>2370.63</v>
          </cell>
        </row>
        <row r="5286">
          <cell r="A5286">
            <v>38846</v>
          </cell>
          <cell r="B5286">
            <v>2351.06</v>
          </cell>
        </row>
        <row r="5287">
          <cell r="A5287">
            <v>38847</v>
          </cell>
          <cell r="B5287">
            <v>2338.7600000000002</v>
          </cell>
        </row>
        <row r="5288">
          <cell r="A5288">
            <v>38848</v>
          </cell>
          <cell r="B5288">
            <v>2329.35</v>
          </cell>
        </row>
        <row r="5289">
          <cell r="A5289">
            <v>38849</v>
          </cell>
          <cell r="B5289">
            <v>2346.06</v>
          </cell>
        </row>
        <row r="5290">
          <cell r="A5290">
            <v>38850</v>
          </cell>
          <cell r="B5290">
            <v>2375.86</v>
          </cell>
        </row>
        <row r="5291">
          <cell r="A5291">
            <v>38851</v>
          </cell>
          <cell r="B5291">
            <v>2375.86</v>
          </cell>
        </row>
        <row r="5292">
          <cell r="A5292">
            <v>38852</v>
          </cell>
          <cell r="B5292">
            <v>2375.86</v>
          </cell>
        </row>
        <row r="5293">
          <cell r="A5293">
            <v>38853</v>
          </cell>
          <cell r="B5293">
            <v>2424.27</v>
          </cell>
        </row>
        <row r="5294">
          <cell r="A5294">
            <v>38854</v>
          </cell>
          <cell r="B5294">
            <v>2410.96</v>
          </cell>
        </row>
        <row r="5295">
          <cell r="A5295">
            <v>38855</v>
          </cell>
          <cell r="B5295">
            <v>2435.52</v>
          </cell>
        </row>
        <row r="5296">
          <cell r="A5296">
            <v>38856</v>
          </cell>
          <cell r="B5296">
            <v>2450.63</v>
          </cell>
        </row>
        <row r="5297">
          <cell r="A5297">
            <v>38857</v>
          </cell>
          <cell r="B5297">
            <v>2452.5</v>
          </cell>
        </row>
        <row r="5298">
          <cell r="A5298">
            <v>38858</v>
          </cell>
          <cell r="B5298">
            <v>2452.5</v>
          </cell>
        </row>
        <row r="5299">
          <cell r="A5299">
            <v>38859</v>
          </cell>
          <cell r="B5299">
            <v>2452.5</v>
          </cell>
        </row>
        <row r="5300">
          <cell r="A5300">
            <v>38860</v>
          </cell>
          <cell r="B5300">
            <v>2493.98</v>
          </cell>
        </row>
        <row r="5301">
          <cell r="A5301">
            <v>38861</v>
          </cell>
          <cell r="B5301">
            <v>2490.06</v>
          </cell>
        </row>
        <row r="5302">
          <cell r="A5302">
            <v>38862</v>
          </cell>
          <cell r="B5302">
            <v>2518.34</v>
          </cell>
        </row>
        <row r="5303">
          <cell r="A5303">
            <v>38863</v>
          </cell>
          <cell r="B5303">
            <v>2517.44</v>
          </cell>
        </row>
        <row r="5304">
          <cell r="A5304">
            <v>38864</v>
          </cell>
          <cell r="B5304">
            <v>2475.75</v>
          </cell>
        </row>
        <row r="5305">
          <cell r="A5305">
            <v>38865</v>
          </cell>
          <cell r="B5305">
            <v>2475.75</v>
          </cell>
        </row>
        <row r="5306">
          <cell r="A5306">
            <v>38866</v>
          </cell>
          <cell r="B5306">
            <v>2475.75</v>
          </cell>
        </row>
        <row r="5307">
          <cell r="A5307">
            <v>38867</v>
          </cell>
          <cell r="B5307">
            <v>2475.75</v>
          </cell>
        </row>
        <row r="5308">
          <cell r="A5308">
            <v>38868</v>
          </cell>
          <cell r="B5308">
            <v>2482.41</v>
          </cell>
        </row>
        <row r="5309">
          <cell r="A5309">
            <v>38869</v>
          </cell>
          <cell r="B5309">
            <v>2486.0700000000002</v>
          </cell>
        </row>
        <row r="5310">
          <cell r="A5310">
            <v>38870</v>
          </cell>
          <cell r="B5310">
            <v>2484.62</v>
          </cell>
        </row>
        <row r="5311">
          <cell r="A5311">
            <v>38871</v>
          </cell>
          <cell r="B5311">
            <v>2450.8000000000002</v>
          </cell>
        </row>
        <row r="5312">
          <cell r="A5312">
            <v>38872</v>
          </cell>
          <cell r="B5312">
            <v>2450.8000000000002</v>
          </cell>
        </row>
        <row r="5313">
          <cell r="A5313">
            <v>38873</v>
          </cell>
          <cell r="B5313">
            <v>2450.8000000000002</v>
          </cell>
        </row>
        <row r="5314">
          <cell r="A5314">
            <v>38874</v>
          </cell>
          <cell r="B5314">
            <v>2443.7199999999998</v>
          </cell>
        </row>
        <row r="5315">
          <cell r="A5315">
            <v>38875</v>
          </cell>
          <cell r="B5315">
            <v>2470.9899999999998</v>
          </cell>
        </row>
        <row r="5316">
          <cell r="A5316">
            <v>38876</v>
          </cell>
          <cell r="B5316">
            <v>2482.15</v>
          </cell>
        </row>
        <row r="5317">
          <cell r="A5317">
            <v>38877</v>
          </cell>
          <cell r="B5317">
            <v>2511.34</v>
          </cell>
        </row>
        <row r="5318">
          <cell r="A5318">
            <v>38878</v>
          </cell>
          <cell r="B5318">
            <v>2510.8200000000002</v>
          </cell>
        </row>
        <row r="5319">
          <cell r="A5319">
            <v>38879</v>
          </cell>
          <cell r="B5319">
            <v>2510.8200000000002</v>
          </cell>
        </row>
        <row r="5320">
          <cell r="A5320">
            <v>38880</v>
          </cell>
          <cell r="B5320">
            <v>2510.8200000000002</v>
          </cell>
        </row>
        <row r="5321">
          <cell r="A5321">
            <v>38881</v>
          </cell>
          <cell r="B5321">
            <v>2534.83</v>
          </cell>
        </row>
        <row r="5322">
          <cell r="A5322">
            <v>38882</v>
          </cell>
          <cell r="B5322">
            <v>2569.1</v>
          </cell>
        </row>
        <row r="5323">
          <cell r="A5323">
            <v>38883</v>
          </cell>
          <cell r="B5323">
            <v>2570.11</v>
          </cell>
        </row>
        <row r="5324">
          <cell r="A5324">
            <v>38884</v>
          </cell>
          <cell r="B5324">
            <v>2564.3000000000002</v>
          </cell>
        </row>
        <row r="5325">
          <cell r="A5325">
            <v>38885</v>
          </cell>
          <cell r="B5325">
            <v>2559.04</v>
          </cell>
        </row>
        <row r="5326">
          <cell r="A5326">
            <v>38886</v>
          </cell>
          <cell r="B5326">
            <v>2559.04</v>
          </cell>
        </row>
        <row r="5327">
          <cell r="A5327">
            <v>38887</v>
          </cell>
          <cell r="B5327">
            <v>2559.04</v>
          </cell>
        </row>
        <row r="5328">
          <cell r="A5328">
            <v>38888</v>
          </cell>
          <cell r="B5328">
            <v>2559.04</v>
          </cell>
        </row>
        <row r="5329">
          <cell r="A5329">
            <v>38889</v>
          </cell>
          <cell r="B5329">
            <v>2568.12</v>
          </cell>
        </row>
        <row r="5330">
          <cell r="A5330">
            <v>38890</v>
          </cell>
          <cell r="B5330">
            <v>2566.7600000000002</v>
          </cell>
        </row>
        <row r="5331">
          <cell r="A5331">
            <v>38891</v>
          </cell>
          <cell r="B5331">
            <v>2578.02</v>
          </cell>
        </row>
        <row r="5332">
          <cell r="A5332">
            <v>38892</v>
          </cell>
          <cell r="B5332">
            <v>2607.13</v>
          </cell>
        </row>
        <row r="5333">
          <cell r="A5333">
            <v>38893</v>
          </cell>
          <cell r="B5333">
            <v>2607.13</v>
          </cell>
        </row>
        <row r="5334">
          <cell r="A5334">
            <v>38894</v>
          </cell>
          <cell r="B5334">
            <v>2607.13</v>
          </cell>
        </row>
        <row r="5335">
          <cell r="A5335">
            <v>38895</v>
          </cell>
          <cell r="B5335">
            <v>2607.13</v>
          </cell>
        </row>
        <row r="5336">
          <cell r="A5336">
            <v>38896</v>
          </cell>
          <cell r="B5336">
            <v>2619.75</v>
          </cell>
        </row>
        <row r="5337">
          <cell r="A5337">
            <v>38897</v>
          </cell>
          <cell r="B5337">
            <v>2634.06</v>
          </cell>
        </row>
        <row r="5338">
          <cell r="A5338">
            <v>38898</v>
          </cell>
          <cell r="B5338">
            <v>2633.12</v>
          </cell>
        </row>
        <row r="5339">
          <cell r="A5339">
            <v>38899</v>
          </cell>
          <cell r="B5339">
            <v>2579.08</v>
          </cell>
        </row>
        <row r="5340">
          <cell r="A5340">
            <v>38900</v>
          </cell>
          <cell r="B5340">
            <v>2579.08</v>
          </cell>
        </row>
        <row r="5341">
          <cell r="A5341">
            <v>38901</v>
          </cell>
          <cell r="B5341">
            <v>2579.08</v>
          </cell>
        </row>
        <row r="5342">
          <cell r="A5342">
            <v>38902</v>
          </cell>
          <cell r="B5342">
            <v>2579.08</v>
          </cell>
        </row>
        <row r="5343">
          <cell r="A5343">
            <v>38903</v>
          </cell>
          <cell r="B5343">
            <v>2579.08</v>
          </cell>
        </row>
        <row r="5344">
          <cell r="A5344">
            <v>38904</v>
          </cell>
          <cell r="B5344">
            <v>2574.7399999999998</v>
          </cell>
        </row>
        <row r="5345">
          <cell r="A5345">
            <v>38905</v>
          </cell>
          <cell r="B5345">
            <v>2562.85</v>
          </cell>
        </row>
        <row r="5346">
          <cell r="A5346">
            <v>38906</v>
          </cell>
          <cell r="B5346">
            <v>2525.5</v>
          </cell>
        </row>
        <row r="5347">
          <cell r="A5347">
            <v>38907</v>
          </cell>
          <cell r="B5347">
            <v>2525.5</v>
          </cell>
        </row>
        <row r="5348">
          <cell r="A5348">
            <v>38908</v>
          </cell>
          <cell r="B5348">
            <v>2525.5</v>
          </cell>
        </row>
        <row r="5349">
          <cell r="A5349">
            <v>38909</v>
          </cell>
          <cell r="B5349">
            <v>2491.4499999999998</v>
          </cell>
        </row>
        <row r="5350">
          <cell r="A5350">
            <v>38910</v>
          </cell>
          <cell r="B5350">
            <v>2488.33</v>
          </cell>
        </row>
        <row r="5351">
          <cell r="A5351">
            <v>38911</v>
          </cell>
          <cell r="B5351">
            <v>2512.4</v>
          </cell>
        </row>
        <row r="5352">
          <cell r="A5352">
            <v>38912</v>
          </cell>
          <cell r="B5352">
            <v>2534.13</v>
          </cell>
        </row>
        <row r="5353">
          <cell r="A5353">
            <v>38913</v>
          </cell>
          <cell r="B5353">
            <v>2549.77</v>
          </cell>
        </row>
        <row r="5354">
          <cell r="A5354">
            <v>38914</v>
          </cell>
          <cell r="B5354">
            <v>2549.77</v>
          </cell>
        </row>
        <row r="5355">
          <cell r="A5355">
            <v>38915</v>
          </cell>
          <cell r="B5355">
            <v>2549.77</v>
          </cell>
        </row>
        <row r="5356">
          <cell r="A5356">
            <v>38916</v>
          </cell>
          <cell r="B5356">
            <v>2556.7199999999998</v>
          </cell>
        </row>
        <row r="5357">
          <cell r="A5357">
            <v>38917</v>
          </cell>
          <cell r="B5357">
            <v>2531.85</v>
          </cell>
        </row>
        <row r="5358">
          <cell r="A5358">
            <v>38918</v>
          </cell>
          <cell r="B5358">
            <v>2521.1799999999998</v>
          </cell>
        </row>
        <row r="5359">
          <cell r="A5359">
            <v>38919</v>
          </cell>
          <cell r="B5359">
            <v>2521.1799999999998</v>
          </cell>
        </row>
        <row r="5360">
          <cell r="A5360">
            <v>38920</v>
          </cell>
          <cell r="B5360">
            <v>2470.3200000000002</v>
          </cell>
        </row>
        <row r="5361">
          <cell r="A5361">
            <v>38921</v>
          </cell>
          <cell r="B5361">
            <v>2470.3200000000002</v>
          </cell>
        </row>
        <row r="5362">
          <cell r="A5362">
            <v>38922</v>
          </cell>
          <cell r="B5362">
            <v>2470.3200000000002</v>
          </cell>
        </row>
        <row r="5363">
          <cell r="A5363">
            <v>38923</v>
          </cell>
          <cell r="B5363">
            <v>2450.79</v>
          </cell>
        </row>
        <row r="5364">
          <cell r="A5364">
            <v>38924</v>
          </cell>
          <cell r="B5364">
            <v>2458.56</v>
          </cell>
        </row>
        <row r="5365">
          <cell r="A5365">
            <v>38925</v>
          </cell>
          <cell r="B5365">
            <v>2466.9499999999998</v>
          </cell>
        </row>
        <row r="5366">
          <cell r="A5366">
            <v>38926</v>
          </cell>
          <cell r="B5366">
            <v>2443.35</v>
          </cell>
        </row>
        <row r="5367">
          <cell r="A5367">
            <v>38927</v>
          </cell>
          <cell r="B5367">
            <v>2426</v>
          </cell>
        </row>
        <row r="5368">
          <cell r="A5368">
            <v>38928</v>
          </cell>
          <cell r="B5368">
            <v>2426</v>
          </cell>
        </row>
        <row r="5369">
          <cell r="A5369">
            <v>38929</v>
          </cell>
          <cell r="B5369">
            <v>2426</v>
          </cell>
        </row>
        <row r="5370">
          <cell r="A5370">
            <v>38930</v>
          </cell>
          <cell r="B5370">
            <v>2426.52</v>
          </cell>
        </row>
        <row r="5371">
          <cell r="A5371">
            <v>38931</v>
          </cell>
          <cell r="B5371">
            <v>2436.4299999999998</v>
          </cell>
        </row>
        <row r="5372">
          <cell r="A5372">
            <v>38932</v>
          </cell>
          <cell r="B5372">
            <v>2429.2399999999998</v>
          </cell>
        </row>
        <row r="5373">
          <cell r="A5373">
            <v>38933</v>
          </cell>
          <cell r="B5373">
            <v>2415.5100000000002</v>
          </cell>
        </row>
        <row r="5374">
          <cell r="A5374">
            <v>38934</v>
          </cell>
          <cell r="B5374">
            <v>2389.87</v>
          </cell>
        </row>
        <row r="5375">
          <cell r="A5375">
            <v>38935</v>
          </cell>
          <cell r="B5375">
            <v>2389.87</v>
          </cell>
        </row>
        <row r="5376">
          <cell r="A5376">
            <v>38936</v>
          </cell>
          <cell r="B5376">
            <v>2389.87</v>
          </cell>
        </row>
        <row r="5377">
          <cell r="A5377">
            <v>38937</v>
          </cell>
          <cell r="B5377">
            <v>2389.87</v>
          </cell>
        </row>
        <row r="5378">
          <cell r="A5378">
            <v>38938</v>
          </cell>
          <cell r="B5378">
            <v>2388.13</v>
          </cell>
        </row>
        <row r="5379">
          <cell r="A5379">
            <v>38939</v>
          </cell>
          <cell r="B5379">
            <v>2363.8200000000002</v>
          </cell>
        </row>
        <row r="5380">
          <cell r="A5380">
            <v>38940</v>
          </cell>
          <cell r="B5380">
            <v>2363.56</v>
          </cell>
        </row>
        <row r="5381">
          <cell r="A5381">
            <v>38941</v>
          </cell>
          <cell r="B5381">
            <v>2371.77</v>
          </cell>
        </row>
        <row r="5382">
          <cell r="A5382">
            <v>38942</v>
          </cell>
          <cell r="B5382">
            <v>2371.77</v>
          </cell>
        </row>
        <row r="5383">
          <cell r="A5383">
            <v>38943</v>
          </cell>
          <cell r="B5383">
            <v>2371.77</v>
          </cell>
        </row>
        <row r="5384">
          <cell r="A5384">
            <v>38944</v>
          </cell>
          <cell r="B5384">
            <v>2372.9499999999998</v>
          </cell>
        </row>
        <row r="5385">
          <cell r="A5385">
            <v>38945</v>
          </cell>
          <cell r="B5385">
            <v>2362.2800000000002</v>
          </cell>
        </row>
        <row r="5386">
          <cell r="A5386">
            <v>38946</v>
          </cell>
          <cell r="B5386">
            <v>2356.4899999999998</v>
          </cell>
        </row>
        <row r="5387">
          <cell r="A5387">
            <v>38947</v>
          </cell>
          <cell r="B5387">
            <v>2366.36</v>
          </cell>
        </row>
        <row r="5388">
          <cell r="A5388">
            <v>38948</v>
          </cell>
          <cell r="B5388">
            <v>2370.4899999999998</v>
          </cell>
        </row>
        <row r="5389">
          <cell r="A5389">
            <v>38949</v>
          </cell>
          <cell r="B5389">
            <v>2370.4899999999998</v>
          </cell>
        </row>
        <row r="5390">
          <cell r="A5390">
            <v>38950</v>
          </cell>
          <cell r="B5390">
            <v>2370.4899999999998</v>
          </cell>
        </row>
        <row r="5391">
          <cell r="A5391">
            <v>38951</v>
          </cell>
          <cell r="B5391">
            <v>2370.4899999999998</v>
          </cell>
        </row>
        <row r="5392">
          <cell r="A5392">
            <v>38952</v>
          </cell>
          <cell r="B5392">
            <v>2362.67</v>
          </cell>
        </row>
        <row r="5393">
          <cell r="A5393">
            <v>38953</v>
          </cell>
          <cell r="B5393">
            <v>2374.59</v>
          </cell>
        </row>
        <row r="5394">
          <cell r="A5394">
            <v>38954</v>
          </cell>
          <cell r="B5394">
            <v>2398</v>
          </cell>
        </row>
        <row r="5395">
          <cell r="A5395">
            <v>38955</v>
          </cell>
          <cell r="B5395">
            <v>2425.65</v>
          </cell>
        </row>
        <row r="5396">
          <cell r="A5396">
            <v>38956</v>
          </cell>
          <cell r="B5396">
            <v>2425.65</v>
          </cell>
        </row>
        <row r="5397">
          <cell r="A5397">
            <v>38957</v>
          </cell>
          <cell r="B5397">
            <v>2425.65</v>
          </cell>
        </row>
        <row r="5398">
          <cell r="A5398">
            <v>38958</v>
          </cell>
          <cell r="B5398">
            <v>2409.54</v>
          </cell>
        </row>
        <row r="5399">
          <cell r="A5399">
            <v>38959</v>
          </cell>
          <cell r="B5399">
            <v>2402.0700000000002</v>
          </cell>
        </row>
        <row r="5400">
          <cell r="A5400">
            <v>38960</v>
          </cell>
          <cell r="B5400">
            <v>2396.63</v>
          </cell>
        </row>
        <row r="5401">
          <cell r="A5401">
            <v>38961</v>
          </cell>
          <cell r="B5401">
            <v>2398.56</v>
          </cell>
        </row>
        <row r="5402">
          <cell r="A5402">
            <v>38962</v>
          </cell>
          <cell r="B5402">
            <v>2398.83</v>
          </cell>
        </row>
        <row r="5403">
          <cell r="A5403">
            <v>38963</v>
          </cell>
          <cell r="B5403">
            <v>2398.83</v>
          </cell>
        </row>
        <row r="5404">
          <cell r="A5404">
            <v>38964</v>
          </cell>
          <cell r="B5404">
            <v>2398.83</v>
          </cell>
        </row>
        <row r="5405">
          <cell r="A5405">
            <v>38965</v>
          </cell>
          <cell r="B5405">
            <v>2398.83</v>
          </cell>
        </row>
        <row r="5406">
          <cell r="A5406">
            <v>38966</v>
          </cell>
          <cell r="B5406">
            <v>2377.1799999999998</v>
          </cell>
        </row>
        <row r="5407">
          <cell r="A5407">
            <v>38967</v>
          </cell>
          <cell r="B5407">
            <v>2381.46</v>
          </cell>
        </row>
        <row r="5408">
          <cell r="A5408">
            <v>38968</v>
          </cell>
          <cell r="B5408">
            <v>2387.31</v>
          </cell>
        </row>
        <row r="5409">
          <cell r="A5409">
            <v>38969</v>
          </cell>
          <cell r="B5409">
            <v>2388.54</v>
          </cell>
        </row>
        <row r="5410">
          <cell r="A5410">
            <v>38970</v>
          </cell>
          <cell r="B5410">
            <v>2388.54</v>
          </cell>
        </row>
        <row r="5411">
          <cell r="A5411">
            <v>38971</v>
          </cell>
          <cell r="B5411">
            <v>2388.54</v>
          </cell>
        </row>
        <row r="5412">
          <cell r="A5412">
            <v>38972</v>
          </cell>
          <cell r="B5412">
            <v>2409.9299999999998</v>
          </cell>
        </row>
        <row r="5413">
          <cell r="A5413">
            <v>38973</v>
          </cell>
          <cell r="B5413">
            <v>2406.89</v>
          </cell>
        </row>
        <row r="5414">
          <cell r="A5414">
            <v>38974</v>
          </cell>
          <cell r="B5414">
            <v>2399.92</v>
          </cell>
        </row>
        <row r="5415">
          <cell r="A5415">
            <v>38975</v>
          </cell>
          <cell r="B5415">
            <v>2392.81</v>
          </cell>
        </row>
        <row r="5416">
          <cell r="A5416">
            <v>38976</v>
          </cell>
          <cell r="B5416">
            <v>2390.66</v>
          </cell>
        </row>
        <row r="5417">
          <cell r="A5417">
            <v>38977</v>
          </cell>
          <cell r="B5417">
            <v>2390.66</v>
          </cell>
        </row>
        <row r="5418">
          <cell r="A5418">
            <v>38978</v>
          </cell>
          <cell r="B5418">
            <v>2390.66</v>
          </cell>
        </row>
        <row r="5419">
          <cell r="A5419">
            <v>38979</v>
          </cell>
          <cell r="B5419">
            <v>2395.4299999999998</v>
          </cell>
        </row>
        <row r="5420">
          <cell r="A5420">
            <v>38980</v>
          </cell>
          <cell r="B5420">
            <v>2396.41</v>
          </cell>
        </row>
        <row r="5421">
          <cell r="A5421">
            <v>38981</v>
          </cell>
          <cell r="B5421">
            <v>2399.46</v>
          </cell>
        </row>
        <row r="5422">
          <cell r="A5422">
            <v>38982</v>
          </cell>
          <cell r="B5422">
            <v>2408.62</v>
          </cell>
        </row>
        <row r="5423">
          <cell r="A5423">
            <v>38983</v>
          </cell>
          <cell r="B5423">
            <v>2417.23</v>
          </cell>
        </row>
        <row r="5424">
          <cell r="A5424">
            <v>38984</v>
          </cell>
          <cell r="B5424">
            <v>2417.23</v>
          </cell>
        </row>
        <row r="5425">
          <cell r="A5425">
            <v>38985</v>
          </cell>
          <cell r="B5425">
            <v>2417.23</v>
          </cell>
        </row>
        <row r="5426">
          <cell r="A5426">
            <v>38986</v>
          </cell>
          <cell r="B5426">
            <v>2420.25</v>
          </cell>
        </row>
        <row r="5427">
          <cell r="A5427">
            <v>38987</v>
          </cell>
          <cell r="B5427">
            <v>2411.6799999999998</v>
          </cell>
        </row>
        <row r="5428">
          <cell r="A5428">
            <v>38988</v>
          </cell>
          <cell r="B5428">
            <v>2399.36</v>
          </cell>
        </row>
        <row r="5429">
          <cell r="A5429">
            <v>38989</v>
          </cell>
          <cell r="B5429">
            <v>2397.0700000000002</v>
          </cell>
        </row>
        <row r="5430">
          <cell r="A5430">
            <v>38990</v>
          </cell>
          <cell r="B5430">
            <v>2394.31</v>
          </cell>
        </row>
        <row r="5431">
          <cell r="A5431">
            <v>38991</v>
          </cell>
          <cell r="B5431">
            <v>2394.31</v>
          </cell>
        </row>
        <row r="5432">
          <cell r="A5432">
            <v>38992</v>
          </cell>
          <cell r="B5432">
            <v>2394.31</v>
          </cell>
        </row>
        <row r="5433">
          <cell r="A5433">
            <v>38993</v>
          </cell>
          <cell r="B5433">
            <v>2390.41</v>
          </cell>
        </row>
        <row r="5434">
          <cell r="A5434">
            <v>38994</v>
          </cell>
          <cell r="B5434">
            <v>2396.38</v>
          </cell>
        </row>
        <row r="5435">
          <cell r="A5435">
            <v>38995</v>
          </cell>
          <cell r="B5435">
            <v>2403.4299999999998</v>
          </cell>
        </row>
        <row r="5436">
          <cell r="A5436">
            <v>38996</v>
          </cell>
          <cell r="B5436">
            <v>2393.4699999999998</v>
          </cell>
        </row>
        <row r="5437">
          <cell r="A5437">
            <v>38997</v>
          </cell>
          <cell r="B5437">
            <v>2395.23</v>
          </cell>
        </row>
        <row r="5438">
          <cell r="A5438">
            <v>38998</v>
          </cell>
          <cell r="B5438">
            <v>2395.23</v>
          </cell>
        </row>
        <row r="5439">
          <cell r="A5439">
            <v>38999</v>
          </cell>
          <cell r="B5439">
            <v>2395.23</v>
          </cell>
        </row>
        <row r="5440">
          <cell r="A5440">
            <v>39000</v>
          </cell>
          <cell r="B5440">
            <v>2395.23</v>
          </cell>
        </row>
        <row r="5441">
          <cell r="A5441">
            <v>39001</v>
          </cell>
          <cell r="B5441">
            <v>2387.11</v>
          </cell>
        </row>
        <row r="5442">
          <cell r="A5442">
            <v>39002</v>
          </cell>
          <cell r="B5442">
            <v>2389.0700000000002</v>
          </cell>
        </row>
        <row r="5443">
          <cell r="A5443">
            <v>39003</v>
          </cell>
          <cell r="B5443">
            <v>2374.5100000000002</v>
          </cell>
        </row>
        <row r="5444">
          <cell r="A5444">
            <v>39004</v>
          </cell>
          <cell r="B5444">
            <v>2356.5300000000002</v>
          </cell>
        </row>
        <row r="5445">
          <cell r="A5445">
            <v>39005</v>
          </cell>
          <cell r="B5445">
            <v>2356.5300000000002</v>
          </cell>
        </row>
        <row r="5446">
          <cell r="A5446">
            <v>39006</v>
          </cell>
          <cell r="B5446">
            <v>2356.5300000000002</v>
          </cell>
        </row>
        <row r="5447">
          <cell r="A5447">
            <v>39007</v>
          </cell>
          <cell r="B5447">
            <v>2356.5300000000002</v>
          </cell>
        </row>
        <row r="5448">
          <cell r="A5448">
            <v>39008</v>
          </cell>
          <cell r="B5448">
            <v>2359.41</v>
          </cell>
        </row>
        <row r="5449">
          <cell r="A5449">
            <v>39009</v>
          </cell>
          <cell r="B5449">
            <v>2348.4299999999998</v>
          </cell>
        </row>
        <row r="5450">
          <cell r="A5450">
            <v>39010</v>
          </cell>
          <cell r="B5450">
            <v>2345.4899999999998</v>
          </cell>
        </row>
        <row r="5451">
          <cell r="A5451">
            <v>39011</v>
          </cell>
          <cell r="B5451">
            <v>2340.89</v>
          </cell>
        </row>
        <row r="5452">
          <cell r="A5452">
            <v>39012</v>
          </cell>
          <cell r="B5452">
            <v>2340.89</v>
          </cell>
        </row>
        <row r="5453">
          <cell r="A5453">
            <v>39013</v>
          </cell>
          <cell r="B5453">
            <v>2340.89</v>
          </cell>
        </row>
        <row r="5454">
          <cell r="A5454">
            <v>39014</v>
          </cell>
          <cell r="B5454">
            <v>2341.5100000000002</v>
          </cell>
        </row>
        <row r="5455">
          <cell r="A5455">
            <v>39015</v>
          </cell>
          <cell r="B5455">
            <v>2341.33</v>
          </cell>
        </row>
        <row r="5456">
          <cell r="A5456">
            <v>39016</v>
          </cell>
          <cell r="B5456">
            <v>2339.92</v>
          </cell>
        </row>
        <row r="5457">
          <cell r="A5457">
            <v>39017</v>
          </cell>
          <cell r="B5457">
            <v>2327.23</v>
          </cell>
        </row>
        <row r="5458">
          <cell r="A5458">
            <v>39018</v>
          </cell>
          <cell r="B5458">
            <v>2314.7600000000002</v>
          </cell>
        </row>
        <row r="5459">
          <cell r="A5459">
            <v>39019</v>
          </cell>
          <cell r="B5459">
            <v>2314.7600000000002</v>
          </cell>
        </row>
        <row r="5460">
          <cell r="A5460">
            <v>39020</v>
          </cell>
          <cell r="B5460">
            <v>2314.7600000000002</v>
          </cell>
        </row>
        <row r="5461">
          <cell r="A5461">
            <v>39021</v>
          </cell>
          <cell r="B5461">
            <v>2315.38</v>
          </cell>
        </row>
        <row r="5462">
          <cell r="A5462">
            <v>39022</v>
          </cell>
          <cell r="B5462">
            <v>2308.4899999999998</v>
          </cell>
        </row>
        <row r="5463">
          <cell r="A5463">
            <v>39023</v>
          </cell>
          <cell r="B5463">
            <v>2302.64</v>
          </cell>
        </row>
        <row r="5464">
          <cell r="A5464">
            <v>39024</v>
          </cell>
          <cell r="B5464">
            <v>2296.65</v>
          </cell>
        </row>
        <row r="5465">
          <cell r="A5465">
            <v>39025</v>
          </cell>
          <cell r="B5465">
            <v>2300.88</v>
          </cell>
        </row>
        <row r="5466">
          <cell r="A5466">
            <v>39026</v>
          </cell>
          <cell r="B5466">
            <v>2300.88</v>
          </cell>
        </row>
        <row r="5467">
          <cell r="A5467">
            <v>39027</v>
          </cell>
          <cell r="B5467">
            <v>2300.88</v>
          </cell>
        </row>
        <row r="5468">
          <cell r="A5468">
            <v>39028</v>
          </cell>
          <cell r="B5468">
            <v>2300.88</v>
          </cell>
        </row>
        <row r="5469">
          <cell r="A5469">
            <v>39029</v>
          </cell>
          <cell r="B5469">
            <v>2288.13</v>
          </cell>
        </row>
        <row r="5470">
          <cell r="A5470">
            <v>39030</v>
          </cell>
          <cell r="B5470">
            <v>2282.52</v>
          </cell>
        </row>
        <row r="5471">
          <cell r="A5471">
            <v>39031</v>
          </cell>
          <cell r="B5471">
            <v>2268.4699999999998</v>
          </cell>
        </row>
        <row r="5472">
          <cell r="A5472">
            <v>39032</v>
          </cell>
          <cell r="B5472">
            <v>2277.66</v>
          </cell>
        </row>
        <row r="5473">
          <cell r="A5473">
            <v>39033</v>
          </cell>
          <cell r="B5473">
            <v>2277.66</v>
          </cell>
        </row>
        <row r="5474">
          <cell r="A5474">
            <v>39034</v>
          </cell>
          <cell r="B5474">
            <v>2277.66</v>
          </cell>
        </row>
        <row r="5475">
          <cell r="A5475">
            <v>39035</v>
          </cell>
          <cell r="B5475">
            <v>2277.66</v>
          </cell>
        </row>
        <row r="5476">
          <cell r="A5476">
            <v>39036</v>
          </cell>
          <cell r="B5476">
            <v>2277.21</v>
          </cell>
        </row>
        <row r="5477">
          <cell r="A5477">
            <v>39037</v>
          </cell>
          <cell r="B5477">
            <v>2274.2600000000002</v>
          </cell>
        </row>
        <row r="5478">
          <cell r="A5478">
            <v>39038</v>
          </cell>
          <cell r="B5478">
            <v>2276.37</v>
          </cell>
        </row>
        <row r="5479">
          <cell r="A5479">
            <v>39039</v>
          </cell>
          <cell r="B5479">
            <v>2285.65</v>
          </cell>
        </row>
        <row r="5480">
          <cell r="A5480">
            <v>39040</v>
          </cell>
          <cell r="B5480">
            <v>2285.65</v>
          </cell>
        </row>
        <row r="5481">
          <cell r="A5481">
            <v>39041</v>
          </cell>
          <cell r="B5481">
            <v>2285.65</v>
          </cell>
        </row>
        <row r="5482">
          <cell r="A5482">
            <v>39042</v>
          </cell>
          <cell r="B5482">
            <v>2283.9899999999998</v>
          </cell>
        </row>
        <row r="5483">
          <cell r="A5483">
            <v>39043</v>
          </cell>
          <cell r="B5483">
            <v>2282.67</v>
          </cell>
        </row>
        <row r="5484">
          <cell r="A5484">
            <v>39044</v>
          </cell>
          <cell r="B5484">
            <v>2283.33</v>
          </cell>
        </row>
        <row r="5485">
          <cell r="A5485">
            <v>39045</v>
          </cell>
          <cell r="B5485">
            <v>2283.33</v>
          </cell>
        </row>
        <row r="5486">
          <cell r="A5486">
            <v>39046</v>
          </cell>
          <cell r="B5486">
            <v>2298.52</v>
          </cell>
        </row>
        <row r="5487">
          <cell r="A5487">
            <v>39047</v>
          </cell>
          <cell r="B5487">
            <v>2298.52</v>
          </cell>
        </row>
        <row r="5488">
          <cell r="A5488">
            <v>39048</v>
          </cell>
          <cell r="B5488">
            <v>2298.52</v>
          </cell>
        </row>
        <row r="5489">
          <cell r="A5489">
            <v>39049</v>
          </cell>
          <cell r="B5489">
            <v>2320.64</v>
          </cell>
        </row>
        <row r="5490">
          <cell r="A5490">
            <v>39050</v>
          </cell>
          <cell r="B5490">
            <v>2317.35</v>
          </cell>
        </row>
        <row r="5491">
          <cell r="A5491">
            <v>39051</v>
          </cell>
          <cell r="B5491">
            <v>2300.42</v>
          </cell>
        </row>
        <row r="5492">
          <cell r="A5492">
            <v>39052</v>
          </cell>
          <cell r="B5492">
            <v>2295.9899999999998</v>
          </cell>
        </row>
        <row r="5493">
          <cell r="A5493">
            <v>39053</v>
          </cell>
          <cell r="B5493">
            <v>2293.42</v>
          </cell>
        </row>
        <row r="5494">
          <cell r="A5494">
            <v>39054</v>
          </cell>
          <cell r="B5494">
            <v>2293.42</v>
          </cell>
        </row>
        <row r="5495">
          <cell r="A5495">
            <v>39055</v>
          </cell>
          <cell r="B5495">
            <v>2293.42</v>
          </cell>
        </row>
        <row r="5496">
          <cell r="A5496">
            <v>39056</v>
          </cell>
          <cell r="B5496">
            <v>2292.63</v>
          </cell>
        </row>
        <row r="5497">
          <cell r="A5497">
            <v>39057</v>
          </cell>
          <cell r="B5497">
            <v>2278.9699999999998</v>
          </cell>
        </row>
        <row r="5498">
          <cell r="A5498">
            <v>39058</v>
          </cell>
          <cell r="B5498">
            <v>2279.8200000000002</v>
          </cell>
        </row>
        <row r="5499">
          <cell r="A5499">
            <v>39059</v>
          </cell>
          <cell r="B5499">
            <v>2280.5</v>
          </cell>
        </row>
        <row r="5500">
          <cell r="A5500">
            <v>39060</v>
          </cell>
          <cell r="B5500">
            <v>2280.5</v>
          </cell>
        </row>
        <row r="5501">
          <cell r="A5501">
            <v>39061</v>
          </cell>
          <cell r="B5501">
            <v>2280.5</v>
          </cell>
        </row>
        <row r="5502">
          <cell r="A5502">
            <v>39062</v>
          </cell>
          <cell r="B5502">
            <v>2280.5</v>
          </cell>
        </row>
        <row r="5503">
          <cell r="A5503">
            <v>39063</v>
          </cell>
          <cell r="B5503">
            <v>2272.09</v>
          </cell>
        </row>
        <row r="5504">
          <cell r="A5504">
            <v>39064</v>
          </cell>
          <cell r="B5504">
            <v>2272.27</v>
          </cell>
        </row>
        <row r="5505">
          <cell r="A5505">
            <v>39065</v>
          </cell>
          <cell r="B5505">
            <v>2272.75</v>
          </cell>
        </row>
        <row r="5506">
          <cell r="A5506">
            <v>39066</v>
          </cell>
          <cell r="B5506">
            <v>2270.1799999999998</v>
          </cell>
        </row>
        <row r="5507">
          <cell r="A5507">
            <v>39067</v>
          </cell>
          <cell r="B5507">
            <v>2262.15</v>
          </cell>
        </row>
        <row r="5508">
          <cell r="A5508">
            <v>39068</v>
          </cell>
          <cell r="B5508">
            <v>2262.15</v>
          </cell>
        </row>
        <row r="5509">
          <cell r="A5509">
            <v>39069</v>
          </cell>
          <cell r="B5509">
            <v>2262.15</v>
          </cell>
        </row>
        <row r="5510">
          <cell r="A5510">
            <v>39070</v>
          </cell>
          <cell r="B5510">
            <v>2255.38</v>
          </cell>
        </row>
        <row r="5511">
          <cell r="A5511">
            <v>39071</v>
          </cell>
          <cell r="B5511">
            <v>2249.2800000000002</v>
          </cell>
        </row>
        <row r="5512">
          <cell r="A5512">
            <v>39072</v>
          </cell>
          <cell r="B5512">
            <v>2234.36</v>
          </cell>
        </row>
        <row r="5513">
          <cell r="A5513">
            <v>39073</v>
          </cell>
          <cell r="B5513">
            <v>2229.2800000000002</v>
          </cell>
        </row>
        <row r="5514">
          <cell r="A5514">
            <v>39074</v>
          </cell>
          <cell r="B5514">
            <v>2228.7600000000002</v>
          </cell>
        </row>
        <row r="5515">
          <cell r="A5515">
            <v>39075</v>
          </cell>
          <cell r="B5515">
            <v>2228.7600000000002</v>
          </cell>
        </row>
        <row r="5516">
          <cell r="A5516">
            <v>39076</v>
          </cell>
          <cell r="B5516">
            <v>2228.7600000000002</v>
          </cell>
        </row>
        <row r="5517">
          <cell r="A5517">
            <v>39077</v>
          </cell>
          <cell r="B5517">
            <v>2228.7600000000002</v>
          </cell>
        </row>
        <row r="5518">
          <cell r="A5518">
            <v>39078</v>
          </cell>
          <cell r="B5518">
            <v>2225.44</v>
          </cell>
        </row>
        <row r="5519">
          <cell r="A5519">
            <v>39079</v>
          </cell>
          <cell r="B5519">
            <v>2233.31</v>
          </cell>
        </row>
        <row r="5520">
          <cell r="A5520">
            <v>39080</v>
          </cell>
          <cell r="B5520">
            <v>2238.79</v>
          </cell>
        </row>
        <row r="5521">
          <cell r="A5521">
            <v>39081</v>
          </cell>
          <cell r="B5521">
            <v>2238.79</v>
          </cell>
        </row>
        <row r="5522">
          <cell r="A5522">
            <v>39082</v>
          </cell>
          <cell r="B5522">
            <v>2238.79</v>
          </cell>
        </row>
        <row r="5523">
          <cell r="A5523">
            <v>39083</v>
          </cell>
          <cell r="B5523">
            <v>2238.79</v>
          </cell>
        </row>
        <row r="5524">
          <cell r="A5524">
            <v>39084</v>
          </cell>
          <cell r="B5524">
            <v>2238.79</v>
          </cell>
        </row>
        <row r="5525">
          <cell r="A5525">
            <v>39085</v>
          </cell>
          <cell r="B5525">
            <v>2231.42</v>
          </cell>
        </row>
        <row r="5526">
          <cell r="A5526">
            <v>39086</v>
          </cell>
          <cell r="B5526">
            <v>2218.11</v>
          </cell>
        </row>
        <row r="5527">
          <cell r="A5527">
            <v>39087</v>
          </cell>
          <cell r="B5527">
            <v>2218.0500000000002</v>
          </cell>
        </row>
        <row r="5528">
          <cell r="A5528">
            <v>39088</v>
          </cell>
          <cell r="B5528">
            <v>2228.38</v>
          </cell>
        </row>
        <row r="5529">
          <cell r="A5529">
            <v>39089</v>
          </cell>
          <cell r="B5529">
            <v>2228.38</v>
          </cell>
        </row>
        <row r="5530">
          <cell r="A5530">
            <v>39090</v>
          </cell>
          <cell r="B5530">
            <v>2228.38</v>
          </cell>
        </row>
        <row r="5531">
          <cell r="A5531">
            <v>39091</v>
          </cell>
          <cell r="B5531">
            <v>2228.38</v>
          </cell>
        </row>
        <row r="5532">
          <cell r="A5532">
            <v>39092</v>
          </cell>
          <cell r="B5532">
            <v>2238.52</v>
          </cell>
        </row>
        <row r="5533">
          <cell r="A5533">
            <v>39093</v>
          </cell>
          <cell r="B5533">
            <v>2250.6</v>
          </cell>
        </row>
        <row r="5534">
          <cell r="A5534">
            <v>39094</v>
          </cell>
          <cell r="B5534">
            <v>2231.48</v>
          </cell>
        </row>
        <row r="5535">
          <cell r="A5535">
            <v>39095</v>
          </cell>
          <cell r="B5535">
            <v>2221.35</v>
          </cell>
        </row>
        <row r="5536">
          <cell r="A5536">
            <v>39096</v>
          </cell>
          <cell r="B5536">
            <v>2221.35</v>
          </cell>
        </row>
        <row r="5537">
          <cell r="A5537">
            <v>39097</v>
          </cell>
          <cell r="B5537">
            <v>2221.35</v>
          </cell>
        </row>
        <row r="5538">
          <cell r="A5538">
            <v>39098</v>
          </cell>
          <cell r="B5538">
            <v>2221.35</v>
          </cell>
        </row>
        <row r="5539">
          <cell r="A5539">
            <v>39099</v>
          </cell>
          <cell r="B5539">
            <v>2221.96</v>
          </cell>
        </row>
        <row r="5540">
          <cell r="A5540">
            <v>39100</v>
          </cell>
          <cell r="B5540">
            <v>2224.2199999999998</v>
          </cell>
        </row>
        <row r="5541">
          <cell r="A5541">
            <v>39101</v>
          </cell>
          <cell r="B5541">
            <v>2226.06</v>
          </cell>
        </row>
        <row r="5542">
          <cell r="A5542">
            <v>39102</v>
          </cell>
          <cell r="B5542">
            <v>2229.29</v>
          </cell>
        </row>
        <row r="5543">
          <cell r="A5543">
            <v>39103</v>
          </cell>
          <cell r="B5543">
            <v>2229.29</v>
          </cell>
        </row>
        <row r="5544">
          <cell r="A5544">
            <v>39104</v>
          </cell>
          <cell r="B5544">
            <v>2229.29</v>
          </cell>
        </row>
        <row r="5545">
          <cell r="A5545">
            <v>39105</v>
          </cell>
          <cell r="B5545">
            <v>2240.3200000000002</v>
          </cell>
        </row>
        <row r="5546">
          <cell r="A5546">
            <v>39106</v>
          </cell>
          <cell r="B5546">
            <v>2250.38</v>
          </cell>
        </row>
        <row r="5547">
          <cell r="A5547">
            <v>39107</v>
          </cell>
          <cell r="B5547">
            <v>2254.67</v>
          </cell>
        </row>
        <row r="5548">
          <cell r="A5548">
            <v>39108</v>
          </cell>
          <cell r="B5548">
            <v>2252.88</v>
          </cell>
        </row>
        <row r="5549">
          <cell r="A5549">
            <v>39109</v>
          </cell>
          <cell r="B5549">
            <v>2259.4299999999998</v>
          </cell>
        </row>
        <row r="5550">
          <cell r="A5550">
            <v>39110</v>
          </cell>
          <cell r="B5550">
            <v>2259.4299999999998</v>
          </cell>
        </row>
        <row r="5551">
          <cell r="A5551">
            <v>39111</v>
          </cell>
          <cell r="B5551">
            <v>2259.4299999999998</v>
          </cell>
        </row>
        <row r="5552">
          <cell r="A5552">
            <v>39112</v>
          </cell>
          <cell r="B5552">
            <v>2261.2199999999998</v>
          </cell>
        </row>
        <row r="5553">
          <cell r="A5553">
            <v>39113</v>
          </cell>
          <cell r="B5553">
            <v>2259.7199999999998</v>
          </cell>
        </row>
        <row r="5554">
          <cell r="A5554">
            <v>39114</v>
          </cell>
          <cell r="B5554">
            <v>2255.17</v>
          </cell>
        </row>
        <row r="5555">
          <cell r="A5555">
            <v>39115</v>
          </cell>
          <cell r="B5555">
            <v>2246.06</v>
          </cell>
        </row>
        <row r="5556">
          <cell r="A5556">
            <v>39116</v>
          </cell>
          <cell r="B5556">
            <v>2241.5300000000002</v>
          </cell>
        </row>
        <row r="5557">
          <cell r="A5557">
            <v>39117</v>
          </cell>
          <cell r="B5557">
            <v>2241.5300000000002</v>
          </cell>
        </row>
        <row r="5558">
          <cell r="A5558">
            <v>39118</v>
          </cell>
          <cell r="B5558">
            <v>2241.5300000000002</v>
          </cell>
        </row>
        <row r="5559">
          <cell r="A5559">
            <v>39119</v>
          </cell>
          <cell r="B5559">
            <v>2229.3000000000002</v>
          </cell>
        </row>
        <row r="5560">
          <cell r="A5560">
            <v>39120</v>
          </cell>
          <cell r="B5560">
            <v>2232.37</v>
          </cell>
        </row>
        <row r="5561">
          <cell r="A5561">
            <v>39121</v>
          </cell>
          <cell r="B5561">
            <v>2235.3000000000002</v>
          </cell>
        </row>
        <row r="5562">
          <cell r="A5562">
            <v>39122</v>
          </cell>
          <cell r="B5562">
            <v>2239.1999999999998</v>
          </cell>
        </row>
        <row r="5563">
          <cell r="A5563">
            <v>39123</v>
          </cell>
          <cell r="B5563">
            <v>2229.87</v>
          </cell>
        </row>
        <row r="5564">
          <cell r="A5564">
            <v>39124</v>
          </cell>
          <cell r="B5564">
            <v>2229.87</v>
          </cell>
        </row>
        <row r="5565">
          <cell r="A5565">
            <v>39125</v>
          </cell>
          <cell r="B5565">
            <v>2229.87</v>
          </cell>
        </row>
        <row r="5566">
          <cell r="A5566">
            <v>39126</v>
          </cell>
          <cell r="B5566">
            <v>2230.4</v>
          </cell>
        </row>
        <row r="5567">
          <cell r="A5567">
            <v>39127</v>
          </cell>
          <cell r="B5567">
            <v>2223.3000000000002</v>
          </cell>
        </row>
        <row r="5568">
          <cell r="A5568">
            <v>39128</v>
          </cell>
          <cell r="B5568">
            <v>2221.4299999999998</v>
          </cell>
        </row>
        <row r="5569">
          <cell r="A5569">
            <v>39129</v>
          </cell>
          <cell r="B5569">
            <v>2219.15</v>
          </cell>
        </row>
        <row r="5570">
          <cell r="A5570">
            <v>39130</v>
          </cell>
          <cell r="B5570">
            <v>2221.6999999999998</v>
          </cell>
        </row>
        <row r="5571">
          <cell r="A5571">
            <v>39131</v>
          </cell>
          <cell r="B5571">
            <v>2221.6999999999998</v>
          </cell>
        </row>
        <row r="5572">
          <cell r="A5572">
            <v>39132</v>
          </cell>
          <cell r="B5572">
            <v>2221.6999999999998</v>
          </cell>
        </row>
        <row r="5573">
          <cell r="A5573">
            <v>39133</v>
          </cell>
          <cell r="B5573">
            <v>2221.6999999999998</v>
          </cell>
        </row>
        <row r="5574">
          <cell r="A5574">
            <v>39134</v>
          </cell>
          <cell r="B5574">
            <v>2220.7600000000002</v>
          </cell>
        </row>
        <row r="5575">
          <cell r="A5575">
            <v>39135</v>
          </cell>
          <cell r="B5575">
            <v>2218.7800000000002</v>
          </cell>
        </row>
        <row r="5576">
          <cell r="A5576">
            <v>39136</v>
          </cell>
          <cell r="B5576">
            <v>2214.44</v>
          </cell>
        </row>
        <row r="5577">
          <cell r="A5577">
            <v>39137</v>
          </cell>
          <cell r="B5577">
            <v>2216.5700000000002</v>
          </cell>
        </row>
        <row r="5578">
          <cell r="A5578">
            <v>39138</v>
          </cell>
          <cell r="B5578">
            <v>2216.5700000000002</v>
          </cell>
        </row>
        <row r="5579">
          <cell r="A5579">
            <v>39139</v>
          </cell>
          <cell r="B5579">
            <v>2216.5700000000002</v>
          </cell>
        </row>
        <row r="5580">
          <cell r="A5580">
            <v>39140</v>
          </cell>
          <cell r="B5580">
            <v>2211.46</v>
          </cell>
        </row>
        <row r="5581">
          <cell r="A5581">
            <v>39141</v>
          </cell>
          <cell r="B5581">
            <v>2224.12</v>
          </cell>
        </row>
        <row r="5582">
          <cell r="A5582">
            <v>39142</v>
          </cell>
          <cell r="B5582">
            <v>2231.94</v>
          </cell>
        </row>
        <row r="5583">
          <cell r="A5583">
            <v>39143</v>
          </cell>
          <cell r="B5583">
            <v>2246.88</v>
          </cell>
        </row>
        <row r="5584">
          <cell r="A5584">
            <v>39144</v>
          </cell>
          <cell r="B5584">
            <v>2242.62</v>
          </cell>
        </row>
        <row r="5585">
          <cell r="A5585">
            <v>39145</v>
          </cell>
          <cell r="B5585">
            <v>2242.62</v>
          </cell>
        </row>
        <row r="5586">
          <cell r="A5586">
            <v>39146</v>
          </cell>
          <cell r="B5586">
            <v>2242.62</v>
          </cell>
        </row>
        <row r="5587">
          <cell r="A5587">
            <v>39147</v>
          </cell>
          <cell r="B5587">
            <v>2245.71</v>
          </cell>
        </row>
        <row r="5588">
          <cell r="A5588">
            <v>39148</v>
          </cell>
          <cell r="B5588">
            <v>2222.4499999999998</v>
          </cell>
        </row>
        <row r="5589">
          <cell r="A5589">
            <v>39149</v>
          </cell>
          <cell r="B5589">
            <v>2218.94</v>
          </cell>
        </row>
        <row r="5590">
          <cell r="A5590">
            <v>39150</v>
          </cell>
          <cell r="B5590">
            <v>2214.0500000000002</v>
          </cell>
        </row>
        <row r="5591">
          <cell r="A5591">
            <v>39151</v>
          </cell>
          <cell r="B5591">
            <v>2210.98</v>
          </cell>
        </row>
        <row r="5592">
          <cell r="A5592">
            <v>39152</v>
          </cell>
          <cell r="B5592">
            <v>2210.98</v>
          </cell>
        </row>
        <row r="5593">
          <cell r="A5593">
            <v>39153</v>
          </cell>
          <cell r="B5593">
            <v>2210.98</v>
          </cell>
        </row>
        <row r="5594">
          <cell r="A5594">
            <v>39154</v>
          </cell>
          <cell r="B5594">
            <v>2205.77</v>
          </cell>
        </row>
        <row r="5595">
          <cell r="A5595">
            <v>39155</v>
          </cell>
          <cell r="B5595">
            <v>2206.38</v>
          </cell>
        </row>
        <row r="5596">
          <cell r="A5596">
            <v>39156</v>
          </cell>
          <cell r="B5596">
            <v>2210.12</v>
          </cell>
        </row>
        <row r="5597">
          <cell r="A5597">
            <v>39157</v>
          </cell>
          <cell r="B5597">
            <v>2197.7600000000002</v>
          </cell>
        </row>
        <row r="5598">
          <cell r="A5598">
            <v>39158</v>
          </cell>
          <cell r="B5598">
            <v>2204.0500000000002</v>
          </cell>
        </row>
        <row r="5599">
          <cell r="A5599">
            <v>39159</v>
          </cell>
          <cell r="B5599">
            <v>2204.0500000000002</v>
          </cell>
        </row>
        <row r="5600">
          <cell r="A5600">
            <v>39160</v>
          </cell>
          <cell r="B5600">
            <v>2204.0500000000002</v>
          </cell>
        </row>
        <row r="5601">
          <cell r="A5601">
            <v>39161</v>
          </cell>
          <cell r="B5601">
            <v>2204.0500000000002</v>
          </cell>
        </row>
        <row r="5602">
          <cell r="A5602">
            <v>39162</v>
          </cell>
          <cell r="B5602">
            <v>2186.21</v>
          </cell>
        </row>
        <row r="5603">
          <cell r="A5603">
            <v>39163</v>
          </cell>
          <cell r="B5603">
            <v>2172.6</v>
          </cell>
        </row>
        <row r="5604">
          <cell r="A5604">
            <v>39164</v>
          </cell>
          <cell r="B5604">
            <v>2168.9499999999998</v>
          </cell>
        </row>
        <row r="5605">
          <cell r="A5605">
            <v>39165</v>
          </cell>
          <cell r="B5605">
            <v>2174.7199999999998</v>
          </cell>
        </row>
        <row r="5606">
          <cell r="A5606">
            <v>39166</v>
          </cell>
          <cell r="B5606">
            <v>2174.7199999999998</v>
          </cell>
        </row>
        <row r="5607">
          <cell r="A5607">
            <v>39167</v>
          </cell>
          <cell r="B5607">
            <v>2174.7199999999998</v>
          </cell>
        </row>
        <row r="5608">
          <cell r="A5608">
            <v>39168</v>
          </cell>
          <cell r="B5608">
            <v>2172.14</v>
          </cell>
        </row>
        <row r="5609">
          <cell r="A5609">
            <v>39169</v>
          </cell>
          <cell r="B5609">
            <v>2172.09</v>
          </cell>
        </row>
        <row r="5610">
          <cell r="A5610">
            <v>39170</v>
          </cell>
          <cell r="B5610">
            <v>2169.67</v>
          </cell>
        </row>
        <row r="5611">
          <cell r="A5611">
            <v>39171</v>
          </cell>
          <cell r="B5611">
            <v>2155.06</v>
          </cell>
        </row>
        <row r="5612">
          <cell r="A5612">
            <v>39172</v>
          </cell>
          <cell r="B5612">
            <v>2190.3000000000002</v>
          </cell>
        </row>
        <row r="5613">
          <cell r="A5613">
            <v>39173</v>
          </cell>
          <cell r="B5613">
            <v>2190.3000000000002</v>
          </cell>
        </row>
        <row r="5614">
          <cell r="A5614">
            <v>39174</v>
          </cell>
          <cell r="B5614">
            <v>2190.3000000000002</v>
          </cell>
        </row>
        <row r="5615">
          <cell r="A5615">
            <v>39175</v>
          </cell>
          <cell r="B5615">
            <v>2189.1799999999998</v>
          </cell>
        </row>
        <row r="5616">
          <cell r="A5616">
            <v>39176</v>
          </cell>
          <cell r="B5616">
            <v>2171.4699999999998</v>
          </cell>
        </row>
        <row r="5617">
          <cell r="A5617">
            <v>39177</v>
          </cell>
          <cell r="B5617">
            <v>2166.9299999999998</v>
          </cell>
        </row>
        <row r="5618">
          <cell r="A5618">
            <v>39178</v>
          </cell>
          <cell r="B5618">
            <v>2166.9299999999998</v>
          </cell>
        </row>
        <row r="5619">
          <cell r="A5619">
            <v>39179</v>
          </cell>
          <cell r="B5619">
            <v>2166.9299999999998</v>
          </cell>
        </row>
        <row r="5620">
          <cell r="A5620">
            <v>39180</v>
          </cell>
          <cell r="B5620">
            <v>2166.9299999999998</v>
          </cell>
        </row>
        <row r="5621">
          <cell r="A5621">
            <v>39181</v>
          </cell>
          <cell r="B5621">
            <v>2166.9299999999998</v>
          </cell>
        </row>
        <row r="5622">
          <cell r="A5622">
            <v>39182</v>
          </cell>
          <cell r="B5622">
            <v>2164.5500000000002</v>
          </cell>
        </row>
        <row r="5623">
          <cell r="A5623">
            <v>39183</v>
          </cell>
          <cell r="B5623">
            <v>2157.8200000000002</v>
          </cell>
        </row>
        <row r="5624">
          <cell r="A5624">
            <v>39184</v>
          </cell>
          <cell r="B5624">
            <v>2154.61</v>
          </cell>
        </row>
        <row r="5625">
          <cell r="A5625">
            <v>39185</v>
          </cell>
          <cell r="B5625">
            <v>2152.65</v>
          </cell>
        </row>
        <row r="5626">
          <cell r="A5626">
            <v>39186</v>
          </cell>
          <cell r="B5626">
            <v>2138.7399999999998</v>
          </cell>
        </row>
        <row r="5627">
          <cell r="A5627">
            <v>39187</v>
          </cell>
          <cell r="B5627">
            <v>2138.7399999999998</v>
          </cell>
        </row>
        <row r="5628">
          <cell r="A5628">
            <v>39188</v>
          </cell>
          <cell r="B5628">
            <v>2138.7399999999998</v>
          </cell>
        </row>
        <row r="5629">
          <cell r="A5629">
            <v>39189</v>
          </cell>
          <cell r="B5629">
            <v>2136.8200000000002</v>
          </cell>
        </row>
        <row r="5630">
          <cell r="A5630">
            <v>39190</v>
          </cell>
          <cell r="B5630">
            <v>2141.35</v>
          </cell>
        </row>
        <row r="5631">
          <cell r="A5631">
            <v>39191</v>
          </cell>
          <cell r="B5631">
            <v>2148.46</v>
          </cell>
        </row>
        <row r="5632">
          <cell r="A5632">
            <v>39192</v>
          </cell>
          <cell r="B5632">
            <v>2143.31</v>
          </cell>
        </row>
        <row r="5633">
          <cell r="A5633">
            <v>39193</v>
          </cell>
          <cell r="B5633">
            <v>2121.42</v>
          </cell>
        </row>
        <row r="5634">
          <cell r="A5634">
            <v>39194</v>
          </cell>
          <cell r="B5634">
            <v>2121.42</v>
          </cell>
        </row>
        <row r="5635">
          <cell r="A5635">
            <v>39195</v>
          </cell>
          <cell r="B5635">
            <v>2121.42</v>
          </cell>
        </row>
        <row r="5636">
          <cell r="A5636">
            <v>39196</v>
          </cell>
          <cell r="B5636">
            <v>2115.56</v>
          </cell>
        </row>
        <row r="5637">
          <cell r="A5637">
            <v>39197</v>
          </cell>
          <cell r="B5637">
            <v>2119.37</v>
          </cell>
        </row>
        <row r="5638">
          <cell r="A5638">
            <v>39198</v>
          </cell>
          <cell r="B5638">
            <v>2112.61</v>
          </cell>
        </row>
        <row r="5639">
          <cell r="A5639">
            <v>39199</v>
          </cell>
          <cell r="B5639">
            <v>2111.52</v>
          </cell>
        </row>
        <row r="5640">
          <cell r="A5640">
            <v>39200</v>
          </cell>
          <cell r="B5640">
            <v>2110.67</v>
          </cell>
        </row>
        <row r="5641">
          <cell r="A5641">
            <v>39201</v>
          </cell>
          <cell r="B5641">
            <v>2110.67</v>
          </cell>
        </row>
        <row r="5642">
          <cell r="A5642">
            <v>39202</v>
          </cell>
          <cell r="B5642">
            <v>2110.67</v>
          </cell>
        </row>
        <row r="5643">
          <cell r="A5643">
            <v>39203</v>
          </cell>
          <cell r="B5643">
            <v>2104.16</v>
          </cell>
        </row>
        <row r="5644">
          <cell r="A5644">
            <v>39204</v>
          </cell>
          <cell r="B5644">
            <v>2104.16</v>
          </cell>
        </row>
        <row r="5645">
          <cell r="A5645">
            <v>39205</v>
          </cell>
          <cell r="B5645">
            <v>2085.1799999999998</v>
          </cell>
        </row>
        <row r="5646">
          <cell r="A5646">
            <v>39206</v>
          </cell>
          <cell r="B5646">
            <v>2077.12</v>
          </cell>
        </row>
        <row r="5647">
          <cell r="A5647">
            <v>39207</v>
          </cell>
          <cell r="B5647">
            <v>2069.0100000000002</v>
          </cell>
        </row>
        <row r="5648">
          <cell r="A5648">
            <v>39208</v>
          </cell>
          <cell r="B5648">
            <v>2069.0100000000002</v>
          </cell>
        </row>
        <row r="5649">
          <cell r="A5649">
            <v>39209</v>
          </cell>
          <cell r="B5649">
            <v>2069.0100000000002</v>
          </cell>
        </row>
        <row r="5650">
          <cell r="A5650">
            <v>39210</v>
          </cell>
          <cell r="B5650">
            <v>2081.2399999999998</v>
          </cell>
        </row>
        <row r="5651">
          <cell r="A5651">
            <v>39211</v>
          </cell>
          <cell r="B5651">
            <v>2074.0300000000002</v>
          </cell>
        </row>
        <row r="5652">
          <cell r="A5652">
            <v>39212</v>
          </cell>
          <cell r="B5652">
            <v>2045.51</v>
          </cell>
        </row>
        <row r="5653">
          <cell r="A5653">
            <v>39213</v>
          </cell>
          <cell r="B5653">
            <v>2041.39</v>
          </cell>
        </row>
        <row r="5654">
          <cell r="A5654">
            <v>39214</v>
          </cell>
          <cell r="B5654">
            <v>2029.2</v>
          </cell>
        </row>
        <row r="5655">
          <cell r="A5655">
            <v>39215</v>
          </cell>
          <cell r="B5655">
            <v>2029.2</v>
          </cell>
        </row>
        <row r="5656">
          <cell r="A5656">
            <v>39216</v>
          </cell>
          <cell r="B5656">
            <v>2029.2</v>
          </cell>
        </row>
        <row r="5657">
          <cell r="A5657">
            <v>39217</v>
          </cell>
          <cell r="B5657">
            <v>2002.04</v>
          </cell>
        </row>
        <row r="5658">
          <cell r="A5658">
            <v>39218</v>
          </cell>
          <cell r="B5658">
            <v>1995.17</v>
          </cell>
        </row>
        <row r="5659">
          <cell r="A5659">
            <v>39219</v>
          </cell>
          <cell r="B5659">
            <v>1988.01</v>
          </cell>
        </row>
        <row r="5660">
          <cell r="A5660">
            <v>39220</v>
          </cell>
          <cell r="B5660">
            <v>1990.43</v>
          </cell>
        </row>
        <row r="5661">
          <cell r="A5661">
            <v>39221</v>
          </cell>
          <cell r="B5661">
            <v>1985.33</v>
          </cell>
        </row>
        <row r="5662">
          <cell r="A5662">
            <v>39222</v>
          </cell>
          <cell r="B5662">
            <v>1985.33</v>
          </cell>
        </row>
        <row r="5663">
          <cell r="A5663">
            <v>39223</v>
          </cell>
          <cell r="B5663">
            <v>1985.33</v>
          </cell>
        </row>
        <row r="5664">
          <cell r="A5664">
            <v>39224</v>
          </cell>
          <cell r="B5664">
            <v>1985.33</v>
          </cell>
        </row>
        <row r="5665">
          <cell r="A5665">
            <v>39225</v>
          </cell>
          <cell r="B5665">
            <v>1957.54</v>
          </cell>
        </row>
        <row r="5666">
          <cell r="A5666">
            <v>39226</v>
          </cell>
          <cell r="B5666">
            <v>1963.56</v>
          </cell>
        </row>
        <row r="5667">
          <cell r="A5667">
            <v>39227</v>
          </cell>
          <cell r="B5667">
            <v>1962.59</v>
          </cell>
        </row>
        <row r="5668">
          <cell r="A5668">
            <v>39228</v>
          </cell>
          <cell r="B5668">
            <v>1934.55</v>
          </cell>
        </row>
        <row r="5669">
          <cell r="A5669">
            <v>39229</v>
          </cell>
          <cell r="B5669">
            <v>1934.55</v>
          </cell>
        </row>
        <row r="5670">
          <cell r="A5670">
            <v>39230</v>
          </cell>
          <cell r="B5670">
            <v>1934.55</v>
          </cell>
        </row>
        <row r="5671">
          <cell r="A5671">
            <v>39231</v>
          </cell>
          <cell r="B5671">
            <v>1934.55</v>
          </cell>
        </row>
        <row r="5672">
          <cell r="A5672">
            <v>39232</v>
          </cell>
          <cell r="B5672">
            <v>1914.96</v>
          </cell>
        </row>
        <row r="5673">
          <cell r="A5673">
            <v>39233</v>
          </cell>
          <cell r="B5673">
            <v>1930.64</v>
          </cell>
        </row>
        <row r="5674">
          <cell r="A5674">
            <v>39234</v>
          </cell>
          <cell r="B5674">
            <v>1900.09</v>
          </cell>
        </row>
        <row r="5675">
          <cell r="A5675">
            <v>39235</v>
          </cell>
          <cell r="B5675">
            <v>1885.8</v>
          </cell>
        </row>
        <row r="5676">
          <cell r="A5676">
            <v>39236</v>
          </cell>
          <cell r="B5676">
            <v>1885.8</v>
          </cell>
        </row>
        <row r="5677">
          <cell r="A5677">
            <v>39237</v>
          </cell>
          <cell r="B5677">
            <v>1885.8</v>
          </cell>
        </row>
        <row r="5678">
          <cell r="A5678">
            <v>39238</v>
          </cell>
          <cell r="B5678">
            <v>1882.06</v>
          </cell>
        </row>
        <row r="5679">
          <cell r="A5679">
            <v>39239</v>
          </cell>
          <cell r="B5679">
            <v>1877.88</v>
          </cell>
        </row>
        <row r="5680">
          <cell r="A5680">
            <v>39240</v>
          </cell>
          <cell r="B5680">
            <v>1886.92</v>
          </cell>
        </row>
        <row r="5681">
          <cell r="A5681">
            <v>39241</v>
          </cell>
          <cell r="B5681">
            <v>1900.68</v>
          </cell>
        </row>
        <row r="5682">
          <cell r="A5682">
            <v>39242</v>
          </cell>
          <cell r="B5682">
            <v>1924.54</v>
          </cell>
        </row>
        <row r="5683">
          <cell r="A5683">
            <v>39243</v>
          </cell>
          <cell r="B5683">
            <v>1924.54</v>
          </cell>
        </row>
        <row r="5684">
          <cell r="A5684">
            <v>39244</v>
          </cell>
          <cell r="B5684">
            <v>1924.54</v>
          </cell>
        </row>
        <row r="5685">
          <cell r="A5685">
            <v>39245</v>
          </cell>
          <cell r="B5685">
            <v>1924.54</v>
          </cell>
        </row>
        <row r="5686">
          <cell r="A5686">
            <v>39246</v>
          </cell>
          <cell r="B5686">
            <v>1931.36</v>
          </cell>
        </row>
        <row r="5687">
          <cell r="A5687">
            <v>39247</v>
          </cell>
          <cell r="B5687">
            <v>1947.37</v>
          </cell>
        </row>
        <row r="5688">
          <cell r="A5688">
            <v>39248</v>
          </cell>
          <cell r="B5688">
            <v>1945.09</v>
          </cell>
        </row>
        <row r="5689">
          <cell r="A5689">
            <v>39249</v>
          </cell>
          <cell r="B5689">
            <v>1920.25</v>
          </cell>
        </row>
        <row r="5690">
          <cell r="A5690">
            <v>39250</v>
          </cell>
          <cell r="B5690">
            <v>1920.25</v>
          </cell>
        </row>
        <row r="5691">
          <cell r="A5691">
            <v>39251</v>
          </cell>
          <cell r="B5691">
            <v>1920.25</v>
          </cell>
        </row>
        <row r="5692">
          <cell r="A5692">
            <v>39252</v>
          </cell>
          <cell r="B5692">
            <v>1920.25</v>
          </cell>
        </row>
        <row r="5693">
          <cell r="A5693">
            <v>39253</v>
          </cell>
          <cell r="B5693">
            <v>1896.07</v>
          </cell>
        </row>
        <row r="5694">
          <cell r="A5694">
            <v>39254</v>
          </cell>
          <cell r="B5694">
            <v>1905.13</v>
          </cell>
        </row>
        <row r="5695">
          <cell r="A5695">
            <v>39255</v>
          </cell>
          <cell r="B5695">
            <v>1938.17</v>
          </cell>
        </row>
        <row r="5696">
          <cell r="A5696">
            <v>39256</v>
          </cell>
          <cell r="B5696">
            <v>1944.01</v>
          </cell>
        </row>
        <row r="5697">
          <cell r="A5697">
            <v>39257</v>
          </cell>
          <cell r="B5697">
            <v>1944.01</v>
          </cell>
        </row>
        <row r="5698">
          <cell r="A5698">
            <v>39258</v>
          </cell>
          <cell r="B5698">
            <v>1944.01</v>
          </cell>
        </row>
        <row r="5699">
          <cell r="A5699">
            <v>39259</v>
          </cell>
          <cell r="B5699">
            <v>1960.32</v>
          </cell>
        </row>
        <row r="5700">
          <cell r="A5700">
            <v>39260</v>
          </cell>
          <cell r="B5700">
            <v>1965.31</v>
          </cell>
        </row>
        <row r="5701">
          <cell r="A5701">
            <v>39261</v>
          </cell>
          <cell r="B5701">
            <v>1982.29</v>
          </cell>
        </row>
        <row r="5702">
          <cell r="A5702">
            <v>39262</v>
          </cell>
          <cell r="B5702">
            <v>1958.09</v>
          </cell>
        </row>
        <row r="5703">
          <cell r="A5703">
            <v>39263</v>
          </cell>
          <cell r="B5703">
            <v>1960.61</v>
          </cell>
        </row>
        <row r="5704">
          <cell r="A5704">
            <v>39264</v>
          </cell>
          <cell r="B5704">
            <v>1960.61</v>
          </cell>
        </row>
        <row r="5705">
          <cell r="A5705">
            <v>39265</v>
          </cell>
          <cell r="B5705">
            <v>1960.61</v>
          </cell>
        </row>
        <row r="5706">
          <cell r="A5706">
            <v>39266</v>
          </cell>
          <cell r="B5706">
            <v>1960.61</v>
          </cell>
        </row>
        <row r="5707">
          <cell r="A5707">
            <v>39267</v>
          </cell>
          <cell r="B5707">
            <v>1958.95</v>
          </cell>
        </row>
        <row r="5708">
          <cell r="A5708">
            <v>39268</v>
          </cell>
          <cell r="B5708">
            <v>1958.95</v>
          </cell>
        </row>
        <row r="5709">
          <cell r="A5709">
            <v>39269</v>
          </cell>
          <cell r="B5709">
            <v>1969.36</v>
          </cell>
        </row>
        <row r="5710">
          <cell r="A5710">
            <v>39270</v>
          </cell>
          <cell r="B5710">
            <v>1962.55</v>
          </cell>
        </row>
        <row r="5711">
          <cell r="A5711">
            <v>39271</v>
          </cell>
          <cell r="B5711">
            <v>1962.55</v>
          </cell>
        </row>
        <row r="5712">
          <cell r="A5712">
            <v>39272</v>
          </cell>
          <cell r="B5712">
            <v>1962.55</v>
          </cell>
        </row>
        <row r="5713">
          <cell r="A5713">
            <v>39273</v>
          </cell>
          <cell r="B5713">
            <v>1945.94</v>
          </cell>
        </row>
        <row r="5714">
          <cell r="A5714">
            <v>39274</v>
          </cell>
          <cell r="B5714">
            <v>1960.31</v>
          </cell>
        </row>
        <row r="5715">
          <cell r="A5715">
            <v>39275</v>
          </cell>
          <cell r="B5715">
            <v>1964.82</v>
          </cell>
        </row>
        <row r="5716">
          <cell r="A5716">
            <v>39276</v>
          </cell>
          <cell r="B5716">
            <v>1954.48</v>
          </cell>
        </row>
        <row r="5717">
          <cell r="A5717">
            <v>39277</v>
          </cell>
          <cell r="B5717">
            <v>1956.05</v>
          </cell>
        </row>
        <row r="5718">
          <cell r="A5718">
            <v>39278</v>
          </cell>
          <cell r="B5718">
            <v>1956.05</v>
          </cell>
        </row>
        <row r="5719">
          <cell r="A5719">
            <v>39279</v>
          </cell>
          <cell r="B5719">
            <v>1956.05</v>
          </cell>
        </row>
        <row r="5720">
          <cell r="A5720">
            <v>39280</v>
          </cell>
          <cell r="B5720">
            <v>1942.43</v>
          </cell>
        </row>
        <row r="5721">
          <cell r="A5721">
            <v>39281</v>
          </cell>
          <cell r="B5721">
            <v>1931.04</v>
          </cell>
        </row>
        <row r="5722">
          <cell r="A5722">
            <v>39282</v>
          </cell>
          <cell r="B5722">
            <v>1928.59</v>
          </cell>
        </row>
        <row r="5723">
          <cell r="A5723">
            <v>39283</v>
          </cell>
          <cell r="B5723">
            <v>1921.04</v>
          </cell>
        </row>
        <row r="5724">
          <cell r="A5724">
            <v>39284</v>
          </cell>
          <cell r="B5724">
            <v>1921.04</v>
          </cell>
        </row>
        <row r="5725">
          <cell r="A5725">
            <v>39285</v>
          </cell>
          <cell r="B5725">
            <v>1921.04</v>
          </cell>
        </row>
        <row r="5726">
          <cell r="A5726">
            <v>39286</v>
          </cell>
          <cell r="B5726">
            <v>1921.04</v>
          </cell>
        </row>
        <row r="5727">
          <cell r="A5727">
            <v>39287</v>
          </cell>
          <cell r="B5727">
            <v>1912.9</v>
          </cell>
        </row>
        <row r="5728">
          <cell r="A5728">
            <v>39288</v>
          </cell>
          <cell r="B5728">
            <v>1916.23</v>
          </cell>
        </row>
        <row r="5729">
          <cell r="A5729">
            <v>39289</v>
          </cell>
          <cell r="B5729">
            <v>1935.68</v>
          </cell>
        </row>
        <row r="5730">
          <cell r="A5730">
            <v>39290</v>
          </cell>
          <cell r="B5730">
            <v>1981.58</v>
          </cell>
        </row>
        <row r="5731">
          <cell r="A5731">
            <v>39291</v>
          </cell>
          <cell r="B5731">
            <v>1984.1</v>
          </cell>
        </row>
        <row r="5732">
          <cell r="A5732">
            <v>39292</v>
          </cell>
          <cell r="B5732">
            <v>1984.1</v>
          </cell>
        </row>
        <row r="5733">
          <cell r="A5733">
            <v>39293</v>
          </cell>
          <cell r="B5733">
            <v>1984.1</v>
          </cell>
        </row>
        <row r="5734">
          <cell r="A5734">
            <v>39294</v>
          </cell>
          <cell r="B5734">
            <v>1971.8</v>
          </cell>
        </row>
        <row r="5735">
          <cell r="A5735">
            <v>39295</v>
          </cell>
          <cell r="B5735">
            <v>1958.5</v>
          </cell>
        </row>
        <row r="5736">
          <cell r="A5736">
            <v>39296</v>
          </cell>
          <cell r="B5736">
            <v>1971.2</v>
          </cell>
        </row>
        <row r="5737">
          <cell r="A5737">
            <v>39297</v>
          </cell>
          <cell r="B5737">
            <v>1957.68</v>
          </cell>
        </row>
        <row r="5738">
          <cell r="A5738">
            <v>39298</v>
          </cell>
          <cell r="B5738">
            <v>1963.69</v>
          </cell>
        </row>
        <row r="5739">
          <cell r="A5739">
            <v>39299</v>
          </cell>
          <cell r="B5739">
            <v>1963.69</v>
          </cell>
        </row>
        <row r="5740">
          <cell r="A5740">
            <v>39300</v>
          </cell>
          <cell r="B5740">
            <v>1963.69</v>
          </cell>
        </row>
        <row r="5741">
          <cell r="A5741">
            <v>39301</v>
          </cell>
          <cell r="B5741">
            <v>1976.89</v>
          </cell>
        </row>
        <row r="5742">
          <cell r="A5742">
            <v>39302</v>
          </cell>
          <cell r="B5742">
            <v>1976.89</v>
          </cell>
        </row>
        <row r="5743">
          <cell r="A5743">
            <v>39303</v>
          </cell>
          <cell r="B5743">
            <v>1957.58</v>
          </cell>
        </row>
        <row r="5744">
          <cell r="A5744">
            <v>39304</v>
          </cell>
          <cell r="B5744">
            <v>1981.9</v>
          </cell>
        </row>
        <row r="5745">
          <cell r="A5745">
            <v>39305</v>
          </cell>
          <cell r="B5745">
            <v>2006.79</v>
          </cell>
        </row>
        <row r="5746">
          <cell r="A5746">
            <v>39306</v>
          </cell>
          <cell r="B5746">
            <v>2006.79</v>
          </cell>
        </row>
        <row r="5747">
          <cell r="A5747">
            <v>39307</v>
          </cell>
          <cell r="B5747">
            <v>2006.79</v>
          </cell>
        </row>
        <row r="5748">
          <cell r="A5748">
            <v>39308</v>
          </cell>
          <cell r="B5748">
            <v>1997.38</v>
          </cell>
        </row>
        <row r="5749">
          <cell r="A5749">
            <v>39309</v>
          </cell>
          <cell r="B5749">
            <v>2016.3</v>
          </cell>
        </row>
        <row r="5750">
          <cell r="A5750">
            <v>39310</v>
          </cell>
          <cell r="B5750">
            <v>2048.44</v>
          </cell>
        </row>
        <row r="5751">
          <cell r="A5751">
            <v>39311</v>
          </cell>
          <cell r="B5751">
            <v>2124.4</v>
          </cell>
        </row>
        <row r="5752">
          <cell r="A5752">
            <v>39312</v>
          </cell>
          <cell r="B5752">
            <v>2113.54</v>
          </cell>
        </row>
        <row r="5753">
          <cell r="A5753">
            <v>39313</v>
          </cell>
          <cell r="B5753">
            <v>2113.54</v>
          </cell>
        </row>
        <row r="5754">
          <cell r="A5754">
            <v>39314</v>
          </cell>
          <cell r="B5754">
            <v>2113.54</v>
          </cell>
        </row>
        <row r="5755">
          <cell r="A5755">
            <v>39315</v>
          </cell>
          <cell r="B5755">
            <v>2113.54</v>
          </cell>
        </row>
        <row r="5756">
          <cell r="A5756">
            <v>39316</v>
          </cell>
          <cell r="B5756">
            <v>2154.94</v>
          </cell>
        </row>
        <row r="5757">
          <cell r="A5757">
            <v>39317</v>
          </cell>
          <cell r="B5757">
            <v>2133.04</v>
          </cell>
        </row>
        <row r="5758">
          <cell r="A5758">
            <v>39318</v>
          </cell>
          <cell r="B5758">
            <v>2138.13</v>
          </cell>
        </row>
        <row r="5759">
          <cell r="A5759">
            <v>39319</v>
          </cell>
          <cell r="B5759">
            <v>2128.17</v>
          </cell>
        </row>
        <row r="5760">
          <cell r="A5760">
            <v>39320</v>
          </cell>
          <cell r="B5760">
            <v>2128.17</v>
          </cell>
        </row>
        <row r="5761">
          <cell r="A5761">
            <v>39321</v>
          </cell>
          <cell r="B5761">
            <v>2128.17</v>
          </cell>
        </row>
        <row r="5762">
          <cell r="A5762">
            <v>39322</v>
          </cell>
          <cell r="B5762">
            <v>2114.15</v>
          </cell>
        </row>
        <row r="5763">
          <cell r="A5763">
            <v>39323</v>
          </cell>
          <cell r="B5763">
            <v>2147.34</v>
          </cell>
        </row>
        <row r="5764">
          <cell r="A5764">
            <v>39324</v>
          </cell>
          <cell r="B5764">
            <v>2160.65</v>
          </cell>
        </row>
        <row r="5765">
          <cell r="A5765">
            <v>39325</v>
          </cell>
          <cell r="B5765">
            <v>2173.17</v>
          </cell>
        </row>
        <row r="5766">
          <cell r="A5766">
            <v>39326</v>
          </cell>
          <cell r="B5766">
            <v>2160.9899999999998</v>
          </cell>
        </row>
        <row r="5767">
          <cell r="A5767">
            <v>39327</v>
          </cell>
          <cell r="B5767">
            <v>2160.9899999999998</v>
          </cell>
        </row>
        <row r="5768">
          <cell r="A5768">
            <v>39328</v>
          </cell>
          <cell r="B5768">
            <v>2160.9899999999998</v>
          </cell>
        </row>
        <row r="5769">
          <cell r="A5769">
            <v>39329</v>
          </cell>
          <cell r="B5769">
            <v>2160.9899999999998</v>
          </cell>
        </row>
        <row r="5770">
          <cell r="A5770">
            <v>39330</v>
          </cell>
          <cell r="B5770">
            <v>2161.56</v>
          </cell>
        </row>
        <row r="5771">
          <cell r="A5771">
            <v>39331</v>
          </cell>
          <cell r="B5771">
            <v>2174.56</v>
          </cell>
        </row>
        <row r="5772">
          <cell r="A5772">
            <v>39332</v>
          </cell>
          <cell r="B5772">
            <v>2166.6</v>
          </cell>
        </row>
        <row r="5773">
          <cell r="A5773">
            <v>39333</v>
          </cell>
          <cell r="B5773">
            <v>2191</v>
          </cell>
        </row>
        <row r="5774">
          <cell r="A5774">
            <v>39334</v>
          </cell>
          <cell r="B5774">
            <v>2191</v>
          </cell>
        </row>
        <row r="5775">
          <cell r="A5775">
            <v>39335</v>
          </cell>
          <cell r="B5775">
            <v>2191</v>
          </cell>
        </row>
        <row r="5776">
          <cell r="A5776">
            <v>39336</v>
          </cell>
          <cell r="B5776">
            <v>2194.65</v>
          </cell>
        </row>
        <row r="5777">
          <cell r="A5777">
            <v>39337</v>
          </cell>
          <cell r="B5777">
            <v>2185.89</v>
          </cell>
        </row>
        <row r="5778">
          <cell r="A5778">
            <v>39338</v>
          </cell>
          <cell r="B5778">
            <v>2182.2199999999998</v>
          </cell>
        </row>
        <row r="5779">
          <cell r="A5779">
            <v>39339</v>
          </cell>
          <cell r="B5779">
            <v>2157.75</v>
          </cell>
        </row>
        <row r="5780">
          <cell r="A5780">
            <v>39340</v>
          </cell>
          <cell r="B5780">
            <v>2128.5</v>
          </cell>
        </row>
        <row r="5781">
          <cell r="A5781">
            <v>39341</v>
          </cell>
          <cell r="B5781">
            <v>2128.5</v>
          </cell>
        </row>
        <row r="5782">
          <cell r="A5782">
            <v>39342</v>
          </cell>
          <cell r="B5782">
            <v>2128.5</v>
          </cell>
        </row>
        <row r="5783">
          <cell r="A5783">
            <v>39343</v>
          </cell>
          <cell r="B5783">
            <v>2130.66</v>
          </cell>
        </row>
        <row r="5784">
          <cell r="A5784">
            <v>39344</v>
          </cell>
          <cell r="B5784">
            <v>2124.36</v>
          </cell>
        </row>
        <row r="5785">
          <cell r="A5785">
            <v>39345</v>
          </cell>
          <cell r="B5785">
            <v>2055.2800000000002</v>
          </cell>
        </row>
        <row r="5786">
          <cell r="A5786">
            <v>39346</v>
          </cell>
          <cell r="B5786">
            <v>2042.63</v>
          </cell>
        </row>
        <row r="5787">
          <cell r="A5787">
            <v>39347</v>
          </cell>
          <cell r="B5787">
            <v>2026.33</v>
          </cell>
        </row>
        <row r="5788">
          <cell r="A5788">
            <v>39348</v>
          </cell>
          <cell r="B5788">
            <v>2026.33</v>
          </cell>
        </row>
        <row r="5789">
          <cell r="A5789">
            <v>39349</v>
          </cell>
          <cell r="B5789">
            <v>2026.33</v>
          </cell>
        </row>
        <row r="5790">
          <cell r="A5790">
            <v>39350</v>
          </cell>
          <cell r="B5790">
            <v>2028.95</v>
          </cell>
        </row>
        <row r="5791">
          <cell r="A5791">
            <v>39351</v>
          </cell>
          <cell r="B5791">
            <v>2045.51</v>
          </cell>
        </row>
        <row r="5792">
          <cell r="A5792">
            <v>39352</v>
          </cell>
          <cell r="B5792">
            <v>2009.46</v>
          </cell>
        </row>
        <row r="5793">
          <cell r="A5793">
            <v>39353</v>
          </cell>
          <cell r="B5793">
            <v>2013.18</v>
          </cell>
        </row>
        <row r="5794">
          <cell r="A5794">
            <v>39354</v>
          </cell>
          <cell r="B5794">
            <v>2023.19</v>
          </cell>
        </row>
        <row r="5795">
          <cell r="A5795">
            <v>39355</v>
          </cell>
          <cell r="B5795">
            <v>2023.19</v>
          </cell>
        </row>
        <row r="5796">
          <cell r="A5796">
            <v>39356</v>
          </cell>
          <cell r="B5796">
            <v>2023.19</v>
          </cell>
        </row>
        <row r="5797">
          <cell r="A5797">
            <v>39357</v>
          </cell>
          <cell r="B5797">
            <v>2015.75</v>
          </cell>
        </row>
        <row r="5798">
          <cell r="A5798">
            <v>39358</v>
          </cell>
          <cell r="B5798">
            <v>2013.39</v>
          </cell>
        </row>
        <row r="5799">
          <cell r="A5799">
            <v>39359</v>
          </cell>
          <cell r="B5799">
            <v>2017.69</v>
          </cell>
        </row>
        <row r="5800">
          <cell r="A5800">
            <v>39360</v>
          </cell>
          <cell r="B5800">
            <v>2018.45</v>
          </cell>
        </row>
        <row r="5801">
          <cell r="A5801">
            <v>39361</v>
          </cell>
          <cell r="B5801">
            <v>1999.95</v>
          </cell>
        </row>
        <row r="5802">
          <cell r="A5802">
            <v>39362</v>
          </cell>
          <cell r="B5802">
            <v>1999.95</v>
          </cell>
        </row>
        <row r="5803">
          <cell r="A5803">
            <v>39363</v>
          </cell>
          <cell r="B5803">
            <v>1999.95</v>
          </cell>
        </row>
        <row r="5804">
          <cell r="A5804">
            <v>39364</v>
          </cell>
          <cell r="B5804">
            <v>1999.95</v>
          </cell>
        </row>
        <row r="5805">
          <cell r="A5805">
            <v>39365</v>
          </cell>
          <cell r="B5805">
            <v>1968.13</v>
          </cell>
        </row>
        <row r="5806">
          <cell r="A5806">
            <v>39366</v>
          </cell>
          <cell r="B5806">
            <v>1972.81</v>
          </cell>
        </row>
        <row r="5807">
          <cell r="A5807">
            <v>39367</v>
          </cell>
          <cell r="B5807">
            <v>1963.03</v>
          </cell>
        </row>
        <row r="5808">
          <cell r="A5808">
            <v>39368</v>
          </cell>
          <cell r="B5808">
            <v>1978.97</v>
          </cell>
        </row>
        <row r="5809">
          <cell r="A5809">
            <v>39369</v>
          </cell>
          <cell r="B5809">
            <v>1978.97</v>
          </cell>
        </row>
        <row r="5810">
          <cell r="A5810">
            <v>39370</v>
          </cell>
          <cell r="B5810">
            <v>1978.97</v>
          </cell>
        </row>
        <row r="5811">
          <cell r="A5811">
            <v>39371</v>
          </cell>
          <cell r="B5811">
            <v>1978.97</v>
          </cell>
        </row>
        <row r="5812">
          <cell r="A5812">
            <v>39372</v>
          </cell>
          <cell r="B5812">
            <v>2004.58</v>
          </cell>
        </row>
        <row r="5813">
          <cell r="A5813">
            <v>39373</v>
          </cell>
          <cell r="B5813">
            <v>1994.06</v>
          </cell>
        </row>
        <row r="5814">
          <cell r="A5814">
            <v>39374</v>
          </cell>
          <cell r="B5814">
            <v>2018.55</v>
          </cell>
        </row>
        <row r="5815">
          <cell r="A5815">
            <v>39375</v>
          </cell>
          <cell r="B5815">
            <v>2007.24</v>
          </cell>
        </row>
        <row r="5816">
          <cell r="A5816">
            <v>39376</v>
          </cell>
          <cell r="B5816">
            <v>2007.24</v>
          </cell>
        </row>
        <row r="5817">
          <cell r="A5817">
            <v>39377</v>
          </cell>
          <cell r="B5817">
            <v>2007.24</v>
          </cell>
        </row>
        <row r="5818">
          <cell r="A5818">
            <v>39378</v>
          </cell>
          <cell r="B5818">
            <v>2022.76</v>
          </cell>
        </row>
        <row r="5819">
          <cell r="A5819">
            <v>39379</v>
          </cell>
          <cell r="B5819">
            <v>2006.67</v>
          </cell>
        </row>
        <row r="5820">
          <cell r="A5820">
            <v>39380</v>
          </cell>
          <cell r="B5820">
            <v>2025.7</v>
          </cell>
        </row>
        <row r="5821">
          <cell r="A5821">
            <v>39381</v>
          </cell>
          <cell r="B5821">
            <v>2020.29</v>
          </cell>
        </row>
        <row r="5822">
          <cell r="A5822">
            <v>39382</v>
          </cell>
          <cell r="B5822">
            <v>2005.28</v>
          </cell>
        </row>
        <row r="5823">
          <cell r="A5823">
            <v>39383</v>
          </cell>
          <cell r="B5823">
            <v>2005.28</v>
          </cell>
        </row>
        <row r="5824">
          <cell r="A5824">
            <v>39384</v>
          </cell>
          <cell r="B5824">
            <v>2005.28</v>
          </cell>
        </row>
        <row r="5825">
          <cell r="A5825">
            <v>39385</v>
          </cell>
          <cell r="B5825">
            <v>1995.94</v>
          </cell>
        </row>
        <row r="5826">
          <cell r="A5826">
            <v>39386</v>
          </cell>
          <cell r="B5826">
            <v>1999.44</v>
          </cell>
        </row>
        <row r="5827">
          <cell r="A5827">
            <v>39387</v>
          </cell>
          <cell r="B5827">
            <v>1987.69</v>
          </cell>
        </row>
        <row r="5828">
          <cell r="A5828">
            <v>39388</v>
          </cell>
          <cell r="B5828">
            <v>2008.11</v>
          </cell>
        </row>
        <row r="5829">
          <cell r="A5829">
            <v>39389</v>
          </cell>
          <cell r="B5829">
            <v>2014.12</v>
          </cell>
        </row>
        <row r="5830">
          <cell r="A5830">
            <v>39390</v>
          </cell>
          <cell r="B5830">
            <v>2014.12</v>
          </cell>
        </row>
        <row r="5831">
          <cell r="A5831">
            <v>39391</v>
          </cell>
          <cell r="B5831">
            <v>2014.12</v>
          </cell>
        </row>
        <row r="5832">
          <cell r="A5832">
            <v>39392</v>
          </cell>
          <cell r="B5832">
            <v>2014.12</v>
          </cell>
        </row>
        <row r="5833">
          <cell r="A5833">
            <v>39393</v>
          </cell>
          <cell r="B5833">
            <v>2012.89</v>
          </cell>
        </row>
        <row r="5834">
          <cell r="A5834">
            <v>39394</v>
          </cell>
          <cell r="B5834">
            <v>2023.99</v>
          </cell>
        </row>
        <row r="5835">
          <cell r="A5835">
            <v>39395</v>
          </cell>
          <cell r="B5835">
            <v>2033.94</v>
          </cell>
        </row>
        <row r="5836">
          <cell r="A5836">
            <v>39396</v>
          </cell>
          <cell r="B5836">
            <v>2045.59</v>
          </cell>
        </row>
        <row r="5837">
          <cell r="A5837">
            <v>39397</v>
          </cell>
          <cell r="B5837">
            <v>2045.59</v>
          </cell>
        </row>
        <row r="5838">
          <cell r="A5838">
            <v>39398</v>
          </cell>
          <cell r="B5838">
            <v>2045.59</v>
          </cell>
        </row>
        <row r="5839">
          <cell r="A5839">
            <v>39399</v>
          </cell>
          <cell r="B5839">
            <v>2045.59</v>
          </cell>
        </row>
        <row r="5840">
          <cell r="A5840">
            <v>39400</v>
          </cell>
          <cell r="B5840">
            <v>2051.88</v>
          </cell>
        </row>
        <row r="5841">
          <cell r="A5841">
            <v>39401</v>
          </cell>
          <cell r="B5841">
            <v>2032.04</v>
          </cell>
        </row>
        <row r="5842">
          <cell r="A5842">
            <v>39402</v>
          </cell>
          <cell r="B5842">
            <v>2044.7</v>
          </cell>
        </row>
        <row r="5843">
          <cell r="A5843">
            <v>39403</v>
          </cell>
          <cell r="B5843">
            <v>2040.35</v>
          </cell>
        </row>
        <row r="5844">
          <cell r="A5844">
            <v>39404</v>
          </cell>
          <cell r="B5844">
            <v>2040.35</v>
          </cell>
        </row>
        <row r="5845">
          <cell r="A5845">
            <v>39405</v>
          </cell>
          <cell r="B5845">
            <v>2040.35</v>
          </cell>
        </row>
        <row r="5846">
          <cell r="A5846">
            <v>39406</v>
          </cell>
          <cell r="B5846">
            <v>2054.3000000000002</v>
          </cell>
        </row>
        <row r="5847">
          <cell r="A5847">
            <v>39407</v>
          </cell>
          <cell r="B5847">
            <v>2056.2800000000002</v>
          </cell>
        </row>
        <row r="5848">
          <cell r="A5848">
            <v>39408</v>
          </cell>
          <cell r="B5848">
            <v>2074.6</v>
          </cell>
        </row>
        <row r="5849">
          <cell r="A5849">
            <v>39409</v>
          </cell>
          <cell r="B5849">
            <v>2074.6</v>
          </cell>
        </row>
        <row r="5850">
          <cell r="A5850">
            <v>39410</v>
          </cell>
          <cell r="B5850">
            <v>2088.2399999999998</v>
          </cell>
        </row>
        <row r="5851">
          <cell r="A5851">
            <v>39411</v>
          </cell>
          <cell r="B5851">
            <v>2088.2399999999998</v>
          </cell>
        </row>
        <row r="5852">
          <cell r="A5852">
            <v>39412</v>
          </cell>
          <cell r="B5852">
            <v>2088.2399999999998</v>
          </cell>
        </row>
        <row r="5853">
          <cell r="A5853">
            <v>39413</v>
          </cell>
          <cell r="B5853">
            <v>2089.11</v>
          </cell>
        </row>
        <row r="5854">
          <cell r="A5854">
            <v>39414</v>
          </cell>
          <cell r="B5854">
            <v>2094.7399999999998</v>
          </cell>
        </row>
        <row r="5855">
          <cell r="A5855">
            <v>39415</v>
          </cell>
          <cell r="B5855">
            <v>2066.81</v>
          </cell>
        </row>
        <row r="5856">
          <cell r="A5856">
            <v>39416</v>
          </cell>
          <cell r="B5856">
            <v>2060.42</v>
          </cell>
        </row>
        <row r="5857">
          <cell r="A5857">
            <v>39417</v>
          </cell>
          <cell r="B5857">
            <v>2043.11</v>
          </cell>
        </row>
        <row r="5858">
          <cell r="A5858">
            <v>39418</v>
          </cell>
          <cell r="B5858">
            <v>2043.11</v>
          </cell>
        </row>
        <row r="5859">
          <cell r="A5859">
            <v>39419</v>
          </cell>
          <cell r="B5859">
            <v>2043.11</v>
          </cell>
        </row>
        <row r="5860">
          <cell r="A5860">
            <v>39420</v>
          </cell>
          <cell r="B5860">
            <v>2052.1799999999998</v>
          </cell>
        </row>
        <row r="5861">
          <cell r="A5861">
            <v>39421</v>
          </cell>
          <cell r="B5861">
            <v>2057.4</v>
          </cell>
        </row>
        <row r="5862">
          <cell r="A5862">
            <v>39422</v>
          </cell>
          <cell r="B5862">
            <v>2036.6</v>
          </cell>
        </row>
        <row r="5863">
          <cell r="A5863">
            <v>39423</v>
          </cell>
          <cell r="B5863">
            <v>2023.18</v>
          </cell>
        </row>
        <row r="5864">
          <cell r="A5864">
            <v>39424</v>
          </cell>
          <cell r="B5864">
            <v>2016.77</v>
          </cell>
        </row>
        <row r="5865">
          <cell r="A5865">
            <v>39425</v>
          </cell>
          <cell r="B5865">
            <v>2016.77</v>
          </cell>
        </row>
        <row r="5866">
          <cell r="A5866">
            <v>39426</v>
          </cell>
          <cell r="B5866">
            <v>2016.77</v>
          </cell>
        </row>
        <row r="5867">
          <cell r="A5867">
            <v>39427</v>
          </cell>
          <cell r="B5867">
            <v>2009.83</v>
          </cell>
        </row>
        <row r="5868">
          <cell r="A5868">
            <v>39428</v>
          </cell>
          <cell r="B5868">
            <v>2005.82</v>
          </cell>
        </row>
        <row r="5869">
          <cell r="A5869">
            <v>39429</v>
          </cell>
          <cell r="B5869">
            <v>2003.9</v>
          </cell>
        </row>
        <row r="5870">
          <cell r="A5870">
            <v>39430</v>
          </cell>
          <cell r="B5870">
            <v>2017.36</v>
          </cell>
        </row>
        <row r="5871">
          <cell r="A5871">
            <v>39431</v>
          </cell>
          <cell r="B5871">
            <v>2009.85</v>
          </cell>
        </row>
        <row r="5872">
          <cell r="A5872">
            <v>39432</v>
          </cell>
          <cell r="B5872">
            <v>2009.85</v>
          </cell>
        </row>
        <row r="5873">
          <cell r="A5873">
            <v>39433</v>
          </cell>
          <cell r="B5873">
            <v>2009.85</v>
          </cell>
        </row>
        <row r="5874">
          <cell r="A5874">
            <v>39434</v>
          </cell>
          <cell r="B5874">
            <v>2006.48</v>
          </cell>
        </row>
        <row r="5875">
          <cell r="A5875">
            <v>39435</v>
          </cell>
          <cell r="B5875">
            <v>2007.98</v>
          </cell>
        </row>
        <row r="5876">
          <cell r="A5876">
            <v>39436</v>
          </cell>
          <cell r="B5876">
            <v>2005.92</v>
          </cell>
        </row>
        <row r="5877">
          <cell r="A5877">
            <v>39437</v>
          </cell>
          <cell r="B5877">
            <v>2000.58</v>
          </cell>
        </row>
        <row r="5878">
          <cell r="A5878">
            <v>39438</v>
          </cell>
          <cell r="B5878">
            <v>1993.08</v>
          </cell>
        </row>
        <row r="5879">
          <cell r="A5879">
            <v>39439</v>
          </cell>
          <cell r="B5879">
            <v>1993.08</v>
          </cell>
        </row>
        <row r="5880">
          <cell r="A5880">
            <v>39440</v>
          </cell>
          <cell r="B5880">
            <v>1993.08</v>
          </cell>
        </row>
        <row r="5881">
          <cell r="A5881">
            <v>39441</v>
          </cell>
          <cell r="B5881">
            <v>1989.7</v>
          </cell>
        </row>
        <row r="5882">
          <cell r="A5882">
            <v>39442</v>
          </cell>
          <cell r="B5882">
            <v>1989.7</v>
          </cell>
        </row>
        <row r="5883">
          <cell r="A5883">
            <v>39443</v>
          </cell>
          <cell r="B5883">
            <v>1987.81</v>
          </cell>
        </row>
        <row r="5884">
          <cell r="A5884">
            <v>39444</v>
          </cell>
          <cell r="B5884">
            <v>2001.72</v>
          </cell>
        </row>
        <row r="5885">
          <cell r="A5885">
            <v>39445</v>
          </cell>
          <cell r="B5885">
            <v>2014.76</v>
          </cell>
        </row>
        <row r="5886">
          <cell r="A5886">
            <v>39446</v>
          </cell>
          <cell r="B5886">
            <v>2014.76</v>
          </cell>
        </row>
        <row r="5887">
          <cell r="A5887">
            <v>39447</v>
          </cell>
          <cell r="B5887">
            <v>2014.76</v>
          </cell>
        </row>
        <row r="5888">
          <cell r="A5888">
            <v>39448</v>
          </cell>
          <cell r="B5888">
            <v>2014.76</v>
          </cell>
        </row>
        <row r="5889">
          <cell r="A5889">
            <v>39449</v>
          </cell>
          <cell r="B5889">
            <v>2014.76</v>
          </cell>
        </row>
        <row r="5890">
          <cell r="A5890">
            <v>39450</v>
          </cell>
          <cell r="B5890">
            <v>2012.82</v>
          </cell>
        </row>
        <row r="5891">
          <cell r="A5891">
            <v>39451</v>
          </cell>
          <cell r="B5891">
            <v>2013.27</v>
          </cell>
        </row>
        <row r="5892">
          <cell r="A5892">
            <v>39452</v>
          </cell>
          <cell r="B5892">
            <v>2013.98</v>
          </cell>
        </row>
        <row r="5893">
          <cell r="A5893">
            <v>39453</v>
          </cell>
          <cell r="B5893">
            <v>2013.98</v>
          </cell>
        </row>
        <row r="5894">
          <cell r="A5894">
            <v>39454</v>
          </cell>
          <cell r="B5894">
            <v>2013.98</v>
          </cell>
        </row>
        <row r="5895">
          <cell r="A5895">
            <v>39455</v>
          </cell>
          <cell r="B5895">
            <v>2013.98</v>
          </cell>
        </row>
        <row r="5896">
          <cell r="A5896">
            <v>39456</v>
          </cell>
          <cell r="B5896">
            <v>2000.91</v>
          </cell>
        </row>
        <row r="5897">
          <cell r="A5897">
            <v>39457</v>
          </cell>
          <cell r="B5897">
            <v>2004.7</v>
          </cell>
        </row>
        <row r="5898">
          <cell r="A5898">
            <v>39458</v>
          </cell>
          <cell r="B5898">
            <v>2003.74</v>
          </cell>
        </row>
        <row r="5899">
          <cell r="A5899">
            <v>39459</v>
          </cell>
          <cell r="B5899">
            <v>1985.35</v>
          </cell>
        </row>
        <row r="5900">
          <cell r="A5900">
            <v>39460</v>
          </cell>
          <cell r="B5900">
            <v>1985.35</v>
          </cell>
        </row>
        <row r="5901">
          <cell r="A5901">
            <v>39461</v>
          </cell>
          <cell r="B5901">
            <v>1985.35</v>
          </cell>
        </row>
        <row r="5902">
          <cell r="A5902">
            <v>39462</v>
          </cell>
          <cell r="B5902">
            <v>1949.43</v>
          </cell>
        </row>
        <row r="5903">
          <cell r="A5903">
            <v>39463</v>
          </cell>
          <cell r="B5903">
            <v>1948.91</v>
          </cell>
        </row>
        <row r="5904">
          <cell r="A5904">
            <v>39464</v>
          </cell>
          <cell r="B5904">
            <v>1960.49</v>
          </cell>
        </row>
        <row r="5905">
          <cell r="A5905">
            <v>39465</v>
          </cell>
          <cell r="B5905">
            <v>1947.6</v>
          </cell>
        </row>
        <row r="5906">
          <cell r="A5906">
            <v>39466</v>
          </cell>
          <cell r="B5906">
            <v>1968.13</v>
          </cell>
        </row>
        <row r="5907">
          <cell r="A5907">
            <v>39467</v>
          </cell>
          <cell r="B5907">
            <v>1968.13</v>
          </cell>
        </row>
        <row r="5908">
          <cell r="A5908">
            <v>39468</v>
          </cell>
          <cell r="B5908">
            <v>1968.13</v>
          </cell>
        </row>
        <row r="5909">
          <cell r="A5909">
            <v>39469</v>
          </cell>
          <cell r="B5909">
            <v>1968.13</v>
          </cell>
        </row>
        <row r="5910">
          <cell r="A5910">
            <v>39470</v>
          </cell>
          <cell r="B5910">
            <v>2007.41</v>
          </cell>
        </row>
        <row r="5911">
          <cell r="A5911">
            <v>39471</v>
          </cell>
          <cell r="B5911">
            <v>2005.08</v>
          </cell>
        </row>
        <row r="5912">
          <cell r="A5912">
            <v>39472</v>
          </cell>
          <cell r="B5912">
            <v>1970.65</v>
          </cell>
        </row>
        <row r="5913">
          <cell r="A5913">
            <v>39473</v>
          </cell>
          <cell r="B5913">
            <v>1961.3</v>
          </cell>
        </row>
        <row r="5914">
          <cell r="A5914">
            <v>39474</v>
          </cell>
          <cell r="B5914">
            <v>1961.3</v>
          </cell>
        </row>
        <row r="5915">
          <cell r="A5915">
            <v>39475</v>
          </cell>
          <cell r="B5915">
            <v>1961.3</v>
          </cell>
        </row>
        <row r="5916">
          <cell r="A5916">
            <v>39476</v>
          </cell>
          <cell r="B5916">
            <v>1969.65</v>
          </cell>
        </row>
        <row r="5917">
          <cell r="A5917">
            <v>39477</v>
          </cell>
          <cell r="B5917">
            <v>1946.54</v>
          </cell>
        </row>
        <row r="5918">
          <cell r="A5918">
            <v>39478</v>
          </cell>
          <cell r="B5918">
            <v>1939.6</v>
          </cell>
        </row>
        <row r="5919">
          <cell r="A5919">
            <v>39479</v>
          </cell>
          <cell r="B5919">
            <v>1939.77</v>
          </cell>
        </row>
        <row r="5920">
          <cell r="A5920">
            <v>39480</v>
          </cell>
          <cell r="B5920">
            <v>1921.94</v>
          </cell>
        </row>
        <row r="5921">
          <cell r="A5921">
            <v>39481</v>
          </cell>
          <cell r="B5921">
            <v>1921.94</v>
          </cell>
        </row>
        <row r="5922">
          <cell r="A5922">
            <v>39482</v>
          </cell>
          <cell r="B5922">
            <v>1921.94</v>
          </cell>
        </row>
        <row r="5923">
          <cell r="A5923">
            <v>39483</v>
          </cell>
          <cell r="B5923">
            <v>1917.26</v>
          </cell>
        </row>
        <row r="5924">
          <cell r="A5924">
            <v>39484</v>
          </cell>
          <cell r="B5924">
            <v>1928.3</v>
          </cell>
        </row>
        <row r="5925">
          <cell r="A5925">
            <v>39485</v>
          </cell>
          <cell r="B5925">
            <v>1929.7</v>
          </cell>
        </row>
        <row r="5926">
          <cell r="A5926">
            <v>39486</v>
          </cell>
          <cell r="B5926">
            <v>1935.49</v>
          </cell>
        </row>
        <row r="5927">
          <cell r="A5927">
            <v>39487</v>
          </cell>
          <cell r="B5927">
            <v>1923.08</v>
          </cell>
        </row>
        <row r="5928">
          <cell r="A5928">
            <v>39488</v>
          </cell>
          <cell r="B5928">
            <v>1923.08</v>
          </cell>
        </row>
        <row r="5929">
          <cell r="A5929">
            <v>39489</v>
          </cell>
          <cell r="B5929">
            <v>1923.08</v>
          </cell>
        </row>
        <row r="5930">
          <cell r="A5930">
            <v>39490</v>
          </cell>
          <cell r="B5930">
            <v>1912.8</v>
          </cell>
        </row>
        <row r="5931">
          <cell r="A5931">
            <v>39491</v>
          </cell>
          <cell r="B5931">
            <v>1901.38</v>
          </cell>
        </row>
        <row r="5932">
          <cell r="A5932">
            <v>39492</v>
          </cell>
          <cell r="B5932">
            <v>1898.4</v>
          </cell>
        </row>
        <row r="5933">
          <cell r="A5933">
            <v>39493</v>
          </cell>
          <cell r="B5933">
            <v>1894.87</v>
          </cell>
        </row>
        <row r="5934">
          <cell r="A5934">
            <v>39494</v>
          </cell>
          <cell r="B5934">
            <v>1905.37</v>
          </cell>
        </row>
        <row r="5935">
          <cell r="A5935">
            <v>39495</v>
          </cell>
          <cell r="B5935">
            <v>1905.37</v>
          </cell>
        </row>
        <row r="5936">
          <cell r="A5936">
            <v>39496</v>
          </cell>
          <cell r="B5936">
            <v>1905.37</v>
          </cell>
        </row>
        <row r="5937">
          <cell r="A5937">
            <v>39497</v>
          </cell>
          <cell r="B5937">
            <v>1905.37</v>
          </cell>
        </row>
        <row r="5938">
          <cell r="A5938">
            <v>39498</v>
          </cell>
          <cell r="B5938">
            <v>1890.74</v>
          </cell>
        </row>
        <row r="5939">
          <cell r="A5939">
            <v>39499</v>
          </cell>
          <cell r="B5939">
            <v>1910.81</v>
          </cell>
        </row>
        <row r="5940">
          <cell r="A5940">
            <v>39500</v>
          </cell>
          <cell r="B5940">
            <v>1895.85</v>
          </cell>
        </row>
        <row r="5941">
          <cell r="A5941">
            <v>39501</v>
          </cell>
          <cell r="B5941">
            <v>1892</v>
          </cell>
        </row>
        <row r="5942">
          <cell r="A5942">
            <v>39502</v>
          </cell>
          <cell r="B5942">
            <v>1892</v>
          </cell>
        </row>
        <row r="5943">
          <cell r="A5943">
            <v>39503</v>
          </cell>
          <cell r="B5943">
            <v>1892</v>
          </cell>
        </row>
        <row r="5944">
          <cell r="A5944">
            <v>39504</v>
          </cell>
          <cell r="B5944">
            <v>1887.97</v>
          </cell>
        </row>
        <row r="5945">
          <cell r="A5945">
            <v>39505</v>
          </cell>
          <cell r="B5945">
            <v>1879.19</v>
          </cell>
        </row>
        <row r="5946">
          <cell r="A5946">
            <v>39506</v>
          </cell>
          <cell r="B5946">
            <v>1854.87</v>
          </cell>
        </row>
        <row r="5947">
          <cell r="A5947">
            <v>39507</v>
          </cell>
          <cell r="B5947">
            <v>1843.59</v>
          </cell>
        </row>
        <row r="5948">
          <cell r="A5948">
            <v>39508</v>
          </cell>
          <cell r="B5948">
            <v>1845.17</v>
          </cell>
        </row>
        <row r="5949">
          <cell r="A5949">
            <v>39509</v>
          </cell>
          <cell r="B5949">
            <v>1845.17</v>
          </cell>
        </row>
        <row r="5950">
          <cell r="A5950">
            <v>39510</v>
          </cell>
          <cell r="B5950">
            <v>1845.17</v>
          </cell>
        </row>
        <row r="5951">
          <cell r="A5951">
            <v>39511</v>
          </cell>
          <cell r="B5951">
            <v>1849.46</v>
          </cell>
        </row>
        <row r="5952">
          <cell r="A5952">
            <v>39512</v>
          </cell>
          <cell r="B5952">
            <v>1841.61</v>
          </cell>
        </row>
        <row r="5953">
          <cell r="A5953">
            <v>39513</v>
          </cell>
          <cell r="B5953">
            <v>1856.69</v>
          </cell>
        </row>
        <row r="5954">
          <cell r="A5954">
            <v>39514</v>
          </cell>
          <cell r="B5954">
            <v>1880.12</v>
          </cell>
        </row>
        <row r="5955">
          <cell r="A5955">
            <v>39515</v>
          </cell>
          <cell r="B5955">
            <v>1902.17</v>
          </cell>
        </row>
        <row r="5956">
          <cell r="A5956">
            <v>39516</v>
          </cell>
          <cell r="B5956">
            <v>1902.17</v>
          </cell>
        </row>
        <row r="5957">
          <cell r="A5957">
            <v>39517</v>
          </cell>
          <cell r="B5957">
            <v>1902.17</v>
          </cell>
        </row>
        <row r="5958">
          <cell r="A5958">
            <v>39518</v>
          </cell>
          <cell r="B5958">
            <v>1864.78</v>
          </cell>
        </row>
        <row r="5959">
          <cell r="A5959">
            <v>39519</v>
          </cell>
          <cell r="B5959">
            <v>1865.98</v>
          </cell>
        </row>
        <row r="5960">
          <cell r="A5960">
            <v>39520</v>
          </cell>
          <cell r="B5960">
            <v>1853.41</v>
          </cell>
        </row>
        <row r="5961">
          <cell r="A5961">
            <v>39521</v>
          </cell>
          <cell r="B5961">
            <v>1856.01</v>
          </cell>
        </row>
        <row r="5962">
          <cell r="A5962">
            <v>39522</v>
          </cell>
          <cell r="B5962">
            <v>1843.95</v>
          </cell>
        </row>
        <row r="5963">
          <cell r="A5963">
            <v>39523</v>
          </cell>
          <cell r="B5963">
            <v>1843.95</v>
          </cell>
        </row>
        <row r="5964">
          <cell r="A5964">
            <v>39524</v>
          </cell>
          <cell r="B5964">
            <v>1843.95</v>
          </cell>
        </row>
        <row r="5965">
          <cell r="A5965">
            <v>39525</v>
          </cell>
          <cell r="B5965">
            <v>1857.55</v>
          </cell>
        </row>
        <row r="5966">
          <cell r="A5966">
            <v>39526</v>
          </cell>
          <cell r="B5966">
            <v>1823.11</v>
          </cell>
        </row>
        <row r="5967">
          <cell r="A5967">
            <v>39527</v>
          </cell>
          <cell r="B5967">
            <v>1815.65</v>
          </cell>
        </row>
        <row r="5968">
          <cell r="A5968">
            <v>39528</v>
          </cell>
          <cell r="B5968">
            <v>1815.65</v>
          </cell>
        </row>
        <row r="5969">
          <cell r="A5969">
            <v>39529</v>
          </cell>
          <cell r="B5969">
            <v>1815.65</v>
          </cell>
        </row>
        <row r="5970">
          <cell r="A5970">
            <v>39530</v>
          </cell>
          <cell r="B5970">
            <v>1815.65</v>
          </cell>
        </row>
        <row r="5971">
          <cell r="A5971">
            <v>39531</v>
          </cell>
          <cell r="B5971">
            <v>1815.65</v>
          </cell>
        </row>
        <row r="5972">
          <cell r="A5972">
            <v>39532</v>
          </cell>
          <cell r="B5972">
            <v>1815.65</v>
          </cell>
        </row>
        <row r="5973">
          <cell r="A5973">
            <v>39533</v>
          </cell>
          <cell r="B5973">
            <v>1835.01</v>
          </cell>
        </row>
        <row r="5974">
          <cell r="A5974">
            <v>39534</v>
          </cell>
          <cell r="B5974">
            <v>1821.31</v>
          </cell>
        </row>
        <row r="5975">
          <cell r="A5975">
            <v>39535</v>
          </cell>
          <cell r="B5975">
            <v>1810.68</v>
          </cell>
        </row>
        <row r="5976">
          <cell r="A5976">
            <v>39536</v>
          </cell>
          <cell r="B5976">
            <v>1821.6</v>
          </cell>
        </row>
        <row r="5977">
          <cell r="A5977">
            <v>39537</v>
          </cell>
          <cell r="B5977">
            <v>1821.6</v>
          </cell>
        </row>
        <row r="5978">
          <cell r="A5978">
            <v>39538</v>
          </cell>
          <cell r="B5978">
            <v>1821.6</v>
          </cell>
        </row>
        <row r="5979">
          <cell r="A5979">
            <v>39539</v>
          </cell>
          <cell r="B5979">
            <v>1834.96</v>
          </cell>
        </row>
        <row r="5980">
          <cell r="A5980">
            <v>39540</v>
          </cell>
          <cell r="B5980">
            <v>1827.94</v>
          </cell>
        </row>
        <row r="5981">
          <cell r="A5981">
            <v>39541</v>
          </cell>
          <cell r="B5981">
            <v>1826.34</v>
          </cell>
        </row>
        <row r="5982">
          <cell r="A5982">
            <v>39542</v>
          </cell>
          <cell r="B5982">
            <v>1824.39</v>
          </cell>
        </row>
        <row r="5983">
          <cell r="A5983">
            <v>39543</v>
          </cell>
          <cell r="B5983">
            <v>1816.28</v>
          </cell>
        </row>
        <row r="5984">
          <cell r="A5984">
            <v>39544</v>
          </cell>
          <cell r="B5984">
            <v>1816.28</v>
          </cell>
        </row>
        <row r="5985">
          <cell r="A5985">
            <v>39545</v>
          </cell>
          <cell r="B5985">
            <v>1816.28</v>
          </cell>
        </row>
        <row r="5986">
          <cell r="A5986">
            <v>39546</v>
          </cell>
          <cell r="B5986">
            <v>1811.23</v>
          </cell>
        </row>
        <row r="5987">
          <cell r="A5987">
            <v>39547</v>
          </cell>
          <cell r="B5987">
            <v>1812.85</v>
          </cell>
        </row>
        <row r="5988">
          <cell r="A5988">
            <v>39548</v>
          </cell>
          <cell r="B5988">
            <v>1799.07</v>
          </cell>
        </row>
        <row r="5989">
          <cell r="A5989">
            <v>39549</v>
          </cell>
          <cell r="B5989">
            <v>1791.63</v>
          </cell>
        </row>
        <row r="5990">
          <cell r="A5990">
            <v>39550</v>
          </cell>
          <cell r="B5990">
            <v>1792.49</v>
          </cell>
        </row>
        <row r="5991">
          <cell r="A5991">
            <v>39551</v>
          </cell>
          <cell r="B5991">
            <v>1792.49</v>
          </cell>
        </row>
        <row r="5992">
          <cell r="A5992">
            <v>39552</v>
          </cell>
          <cell r="B5992">
            <v>1792.49</v>
          </cell>
        </row>
        <row r="5993">
          <cell r="A5993">
            <v>39553</v>
          </cell>
          <cell r="B5993">
            <v>1792.69</v>
          </cell>
        </row>
        <row r="5994">
          <cell r="A5994">
            <v>39554</v>
          </cell>
          <cell r="B5994">
            <v>1797.89</v>
          </cell>
        </row>
        <row r="5995">
          <cell r="A5995">
            <v>39555</v>
          </cell>
          <cell r="B5995">
            <v>1798.89</v>
          </cell>
        </row>
        <row r="5996">
          <cell r="A5996">
            <v>39556</v>
          </cell>
          <cell r="B5996">
            <v>1792.87</v>
          </cell>
        </row>
        <row r="5997">
          <cell r="A5997">
            <v>39557</v>
          </cell>
          <cell r="B5997">
            <v>1785.17</v>
          </cell>
        </row>
        <row r="5998">
          <cell r="A5998">
            <v>39558</v>
          </cell>
          <cell r="B5998">
            <v>1785.17</v>
          </cell>
        </row>
        <row r="5999">
          <cell r="A5999">
            <v>39559</v>
          </cell>
          <cell r="B5999">
            <v>1785.17</v>
          </cell>
        </row>
        <row r="6000">
          <cell r="A6000">
            <v>39560</v>
          </cell>
          <cell r="B6000">
            <v>1780.79</v>
          </cell>
        </row>
        <row r="6001">
          <cell r="A6001">
            <v>39561</v>
          </cell>
          <cell r="B6001">
            <v>1775.08</v>
          </cell>
        </row>
        <row r="6002">
          <cell r="A6002">
            <v>39562</v>
          </cell>
          <cell r="B6002">
            <v>1765.3</v>
          </cell>
        </row>
        <row r="6003">
          <cell r="A6003">
            <v>39563</v>
          </cell>
          <cell r="B6003">
            <v>1765.75</v>
          </cell>
        </row>
        <row r="6004">
          <cell r="A6004">
            <v>39564</v>
          </cell>
          <cell r="B6004">
            <v>1775.22</v>
          </cell>
        </row>
        <row r="6005">
          <cell r="A6005">
            <v>39565</v>
          </cell>
          <cell r="B6005">
            <v>1775.22</v>
          </cell>
        </row>
        <row r="6006">
          <cell r="A6006">
            <v>39566</v>
          </cell>
          <cell r="B6006">
            <v>1775.22</v>
          </cell>
        </row>
        <row r="6007">
          <cell r="A6007">
            <v>39567</v>
          </cell>
          <cell r="B6007">
            <v>1767.73</v>
          </cell>
        </row>
        <row r="6008">
          <cell r="A6008">
            <v>39568</v>
          </cell>
          <cell r="B6008">
            <v>1780.21</v>
          </cell>
        </row>
        <row r="6009">
          <cell r="A6009">
            <v>39569</v>
          </cell>
          <cell r="B6009">
            <v>1767.27</v>
          </cell>
        </row>
        <row r="6010">
          <cell r="A6010">
            <v>39570</v>
          </cell>
          <cell r="B6010">
            <v>1767.27</v>
          </cell>
        </row>
        <row r="6011">
          <cell r="A6011">
            <v>39571</v>
          </cell>
          <cell r="B6011">
            <v>1756.25</v>
          </cell>
        </row>
        <row r="6012">
          <cell r="A6012">
            <v>39572</v>
          </cell>
          <cell r="B6012">
            <v>1756.25</v>
          </cell>
        </row>
        <row r="6013">
          <cell r="A6013">
            <v>39573</v>
          </cell>
          <cell r="B6013">
            <v>1756.25</v>
          </cell>
        </row>
        <row r="6014">
          <cell r="A6014">
            <v>39574</v>
          </cell>
          <cell r="B6014">
            <v>1756.25</v>
          </cell>
        </row>
        <row r="6015">
          <cell r="A6015">
            <v>39575</v>
          </cell>
          <cell r="B6015">
            <v>1769.32</v>
          </cell>
        </row>
        <row r="6016">
          <cell r="A6016">
            <v>39576</v>
          </cell>
          <cell r="B6016">
            <v>1787.62</v>
          </cell>
        </row>
        <row r="6017">
          <cell r="A6017">
            <v>39577</v>
          </cell>
          <cell r="B6017">
            <v>1793.13</v>
          </cell>
        </row>
        <row r="6018">
          <cell r="A6018">
            <v>39578</v>
          </cell>
          <cell r="B6018">
            <v>1781.79</v>
          </cell>
        </row>
        <row r="6019">
          <cell r="A6019">
            <v>39579</v>
          </cell>
          <cell r="B6019">
            <v>1781.79</v>
          </cell>
        </row>
        <row r="6020">
          <cell r="A6020">
            <v>39580</v>
          </cell>
          <cell r="B6020">
            <v>1781.79</v>
          </cell>
        </row>
        <row r="6021">
          <cell r="A6021">
            <v>39581</v>
          </cell>
          <cell r="B6021">
            <v>1781.29</v>
          </cell>
        </row>
        <row r="6022">
          <cell r="A6022">
            <v>39582</v>
          </cell>
          <cell r="B6022">
            <v>1780.01</v>
          </cell>
        </row>
        <row r="6023">
          <cell r="A6023">
            <v>39583</v>
          </cell>
          <cell r="B6023">
            <v>1787.65</v>
          </cell>
        </row>
        <row r="6024">
          <cell r="A6024">
            <v>39584</v>
          </cell>
          <cell r="B6024">
            <v>1792.94</v>
          </cell>
        </row>
        <row r="6025">
          <cell r="A6025">
            <v>39585</v>
          </cell>
          <cell r="B6025">
            <v>1785.04</v>
          </cell>
        </row>
        <row r="6026">
          <cell r="A6026">
            <v>39586</v>
          </cell>
          <cell r="B6026">
            <v>1785.04</v>
          </cell>
        </row>
        <row r="6027">
          <cell r="A6027">
            <v>39587</v>
          </cell>
          <cell r="B6027">
            <v>1785.04</v>
          </cell>
        </row>
        <row r="6028">
          <cell r="A6028">
            <v>39588</v>
          </cell>
          <cell r="B6028">
            <v>1779.35</v>
          </cell>
        </row>
        <row r="6029">
          <cell r="A6029">
            <v>39589</v>
          </cell>
          <cell r="B6029">
            <v>1787.59</v>
          </cell>
        </row>
        <row r="6030">
          <cell r="A6030">
            <v>39590</v>
          </cell>
          <cell r="B6030">
            <v>1779.48</v>
          </cell>
        </row>
        <row r="6031">
          <cell r="A6031">
            <v>39591</v>
          </cell>
          <cell r="B6031">
            <v>1779.59</v>
          </cell>
        </row>
        <row r="6032">
          <cell r="A6032">
            <v>39592</v>
          </cell>
          <cell r="B6032">
            <v>1777.98</v>
          </cell>
        </row>
        <row r="6033">
          <cell r="A6033">
            <v>39593</v>
          </cell>
          <cell r="B6033">
            <v>1777.98</v>
          </cell>
        </row>
        <row r="6034">
          <cell r="A6034">
            <v>39594</v>
          </cell>
          <cell r="B6034">
            <v>1777.98</v>
          </cell>
        </row>
        <row r="6035">
          <cell r="A6035">
            <v>39595</v>
          </cell>
          <cell r="B6035">
            <v>1777.98</v>
          </cell>
        </row>
        <row r="6036">
          <cell r="A6036">
            <v>39596</v>
          </cell>
          <cell r="B6036">
            <v>1772.55</v>
          </cell>
        </row>
        <row r="6037">
          <cell r="A6037">
            <v>39597</v>
          </cell>
          <cell r="B6037">
            <v>1767.41</v>
          </cell>
        </row>
        <row r="6038">
          <cell r="A6038">
            <v>39598</v>
          </cell>
          <cell r="B6038">
            <v>1755.95</v>
          </cell>
        </row>
        <row r="6039">
          <cell r="A6039">
            <v>39599</v>
          </cell>
          <cell r="B6039">
            <v>1744.01</v>
          </cell>
        </row>
        <row r="6040">
          <cell r="A6040">
            <v>39600</v>
          </cell>
          <cell r="B6040">
            <v>1744.01</v>
          </cell>
        </row>
        <row r="6041">
          <cell r="A6041">
            <v>39601</v>
          </cell>
          <cell r="B6041">
            <v>1744.01</v>
          </cell>
        </row>
        <row r="6042">
          <cell r="A6042">
            <v>39602</v>
          </cell>
          <cell r="B6042">
            <v>1744.01</v>
          </cell>
        </row>
        <row r="6043">
          <cell r="A6043">
            <v>39603</v>
          </cell>
          <cell r="B6043">
            <v>1730.61</v>
          </cell>
        </row>
        <row r="6044">
          <cell r="A6044">
            <v>39604</v>
          </cell>
          <cell r="B6044">
            <v>1728.76</v>
          </cell>
        </row>
        <row r="6045">
          <cell r="A6045">
            <v>39605</v>
          </cell>
          <cell r="B6045">
            <v>1709.95</v>
          </cell>
        </row>
        <row r="6046">
          <cell r="A6046">
            <v>39606</v>
          </cell>
          <cell r="B6046">
            <v>1702.44</v>
          </cell>
        </row>
        <row r="6047">
          <cell r="A6047">
            <v>39607</v>
          </cell>
          <cell r="B6047">
            <v>1702.44</v>
          </cell>
        </row>
        <row r="6048">
          <cell r="A6048">
            <v>39608</v>
          </cell>
          <cell r="B6048">
            <v>1702.44</v>
          </cell>
        </row>
        <row r="6049">
          <cell r="A6049">
            <v>39609</v>
          </cell>
          <cell r="B6049">
            <v>1687.13</v>
          </cell>
        </row>
        <row r="6050">
          <cell r="A6050">
            <v>39610</v>
          </cell>
          <cell r="B6050">
            <v>1696.79</v>
          </cell>
        </row>
        <row r="6051">
          <cell r="A6051">
            <v>39611</v>
          </cell>
          <cell r="B6051">
            <v>1700.94</v>
          </cell>
        </row>
        <row r="6052">
          <cell r="A6052">
            <v>39612</v>
          </cell>
          <cell r="B6052">
            <v>1705.35</v>
          </cell>
        </row>
        <row r="6053">
          <cell r="A6053">
            <v>39613</v>
          </cell>
          <cell r="B6053">
            <v>1707.87</v>
          </cell>
        </row>
        <row r="6054">
          <cell r="A6054">
            <v>39614</v>
          </cell>
          <cell r="B6054">
            <v>1707.87</v>
          </cell>
        </row>
        <row r="6055">
          <cell r="A6055">
            <v>39615</v>
          </cell>
          <cell r="B6055">
            <v>1707.87</v>
          </cell>
        </row>
        <row r="6056">
          <cell r="A6056">
            <v>39616</v>
          </cell>
          <cell r="B6056">
            <v>1684.52</v>
          </cell>
        </row>
        <row r="6057">
          <cell r="A6057">
            <v>39617</v>
          </cell>
          <cell r="B6057">
            <v>1655.42</v>
          </cell>
        </row>
        <row r="6058">
          <cell r="A6058">
            <v>39618</v>
          </cell>
          <cell r="B6058">
            <v>1652.41</v>
          </cell>
        </row>
        <row r="6059">
          <cell r="A6059">
            <v>39619</v>
          </cell>
          <cell r="B6059">
            <v>1670.31</v>
          </cell>
        </row>
        <row r="6060">
          <cell r="A6060">
            <v>39620</v>
          </cell>
          <cell r="B6060">
            <v>1678.82</v>
          </cell>
        </row>
        <row r="6061">
          <cell r="A6061">
            <v>39621</v>
          </cell>
          <cell r="B6061">
            <v>1678.82</v>
          </cell>
        </row>
        <row r="6062">
          <cell r="A6062">
            <v>39622</v>
          </cell>
          <cell r="B6062">
            <v>1678.82</v>
          </cell>
        </row>
        <row r="6063">
          <cell r="A6063">
            <v>39623</v>
          </cell>
          <cell r="B6063">
            <v>1713.63</v>
          </cell>
        </row>
        <row r="6064">
          <cell r="A6064">
            <v>39624</v>
          </cell>
          <cell r="B6064">
            <v>1748.04</v>
          </cell>
        </row>
        <row r="6065">
          <cell r="A6065">
            <v>39625</v>
          </cell>
          <cell r="B6065">
            <v>1783.44</v>
          </cell>
        </row>
        <row r="6066">
          <cell r="A6066">
            <v>39626</v>
          </cell>
          <cell r="B6066">
            <v>1832.81</v>
          </cell>
        </row>
        <row r="6067">
          <cell r="A6067">
            <v>39627</v>
          </cell>
          <cell r="B6067">
            <v>1923.02</v>
          </cell>
        </row>
        <row r="6068">
          <cell r="A6068">
            <v>39628</v>
          </cell>
          <cell r="B6068">
            <v>1923.02</v>
          </cell>
        </row>
        <row r="6069">
          <cell r="A6069">
            <v>39629</v>
          </cell>
          <cell r="B6069">
            <v>1923.02</v>
          </cell>
        </row>
        <row r="6070">
          <cell r="A6070">
            <v>39630</v>
          </cell>
          <cell r="B6070">
            <v>1923.02</v>
          </cell>
        </row>
        <row r="6071">
          <cell r="A6071">
            <v>39631</v>
          </cell>
          <cell r="B6071">
            <v>1915.44</v>
          </cell>
        </row>
        <row r="6072">
          <cell r="A6072">
            <v>39632</v>
          </cell>
          <cell r="B6072">
            <v>1818.6</v>
          </cell>
        </row>
        <row r="6073">
          <cell r="A6073">
            <v>39633</v>
          </cell>
          <cell r="B6073">
            <v>1748.43</v>
          </cell>
        </row>
        <row r="6074">
          <cell r="A6074">
            <v>39634</v>
          </cell>
          <cell r="B6074">
            <v>1748.43</v>
          </cell>
        </row>
        <row r="6075">
          <cell r="A6075">
            <v>39635</v>
          </cell>
          <cell r="B6075">
            <v>1748.43</v>
          </cell>
        </row>
        <row r="6076">
          <cell r="A6076">
            <v>39636</v>
          </cell>
          <cell r="B6076">
            <v>1748.43</v>
          </cell>
        </row>
        <row r="6077">
          <cell r="A6077">
            <v>39637</v>
          </cell>
          <cell r="B6077">
            <v>1719.48</v>
          </cell>
        </row>
        <row r="6078">
          <cell r="A6078">
            <v>39638</v>
          </cell>
          <cell r="B6078">
            <v>1736.49</v>
          </cell>
        </row>
        <row r="6079">
          <cell r="A6079">
            <v>39639</v>
          </cell>
          <cell r="B6079">
            <v>1728.74</v>
          </cell>
        </row>
        <row r="6080">
          <cell r="A6080">
            <v>39640</v>
          </cell>
          <cell r="B6080">
            <v>1768.09</v>
          </cell>
        </row>
        <row r="6081">
          <cell r="A6081">
            <v>39641</v>
          </cell>
          <cell r="B6081">
            <v>1778.8</v>
          </cell>
        </row>
        <row r="6082">
          <cell r="A6082">
            <v>39642</v>
          </cell>
          <cell r="B6082">
            <v>1778.8</v>
          </cell>
        </row>
        <row r="6083">
          <cell r="A6083">
            <v>39643</v>
          </cell>
          <cell r="B6083">
            <v>1778.8</v>
          </cell>
        </row>
        <row r="6084">
          <cell r="A6084">
            <v>39644</v>
          </cell>
          <cell r="B6084">
            <v>1753.51</v>
          </cell>
        </row>
        <row r="6085">
          <cell r="A6085">
            <v>39645</v>
          </cell>
          <cell r="B6085">
            <v>1777.17</v>
          </cell>
        </row>
        <row r="6086">
          <cell r="A6086">
            <v>39646</v>
          </cell>
          <cell r="B6086">
            <v>1768.53</v>
          </cell>
        </row>
        <row r="6087">
          <cell r="A6087">
            <v>39647</v>
          </cell>
          <cell r="B6087">
            <v>1757.79</v>
          </cell>
        </row>
        <row r="6088">
          <cell r="A6088">
            <v>39648</v>
          </cell>
          <cell r="B6088">
            <v>1788.24</v>
          </cell>
        </row>
        <row r="6089">
          <cell r="A6089">
            <v>39649</v>
          </cell>
          <cell r="B6089">
            <v>1788.24</v>
          </cell>
        </row>
        <row r="6090">
          <cell r="A6090">
            <v>39650</v>
          </cell>
          <cell r="B6090">
            <v>1788.24</v>
          </cell>
        </row>
        <row r="6091">
          <cell r="A6091">
            <v>39651</v>
          </cell>
          <cell r="B6091">
            <v>1802.01</v>
          </cell>
        </row>
        <row r="6092">
          <cell r="A6092">
            <v>39652</v>
          </cell>
          <cell r="B6092">
            <v>1797.43</v>
          </cell>
        </row>
        <row r="6093">
          <cell r="A6093">
            <v>39653</v>
          </cell>
          <cell r="B6093">
            <v>1772.25</v>
          </cell>
        </row>
        <row r="6094">
          <cell r="A6094">
            <v>39654</v>
          </cell>
          <cell r="B6094">
            <v>1777.1</v>
          </cell>
        </row>
        <row r="6095">
          <cell r="A6095">
            <v>39655</v>
          </cell>
          <cell r="B6095">
            <v>1785.17</v>
          </cell>
        </row>
        <row r="6096">
          <cell r="A6096">
            <v>39656</v>
          </cell>
          <cell r="B6096">
            <v>1785.17</v>
          </cell>
        </row>
        <row r="6097">
          <cell r="A6097">
            <v>39657</v>
          </cell>
          <cell r="B6097">
            <v>1785.17</v>
          </cell>
        </row>
        <row r="6098">
          <cell r="A6098">
            <v>39658</v>
          </cell>
          <cell r="B6098">
            <v>1764.48</v>
          </cell>
        </row>
        <row r="6099">
          <cell r="A6099">
            <v>39659</v>
          </cell>
          <cell r="B6099">
            <v>1789.68</v>
          </cell>
        </row>
        <row r="6100">
          <cell r="A6100">
            <v>39660</v>
          </cell>
          <cell r="B6100">
            <v>1792.24</v>
          </cell>
        </row>
        <row r="6101">
          <cell r="A6101">
            <v>39661</v>
          </cell>
          <cell r="B6101">
            <v>1800.54</v>
          </cell>
        </row>
        <row r="6102">
          <cell r="A6102">
            <v>39662</v>
          </cell>
          <cell r="B6102">
            <v>1779.97</v>
          </cell>
        </row>
        <row r="6103">
          <cell r="A6103">
            <v>39663</v>
          </cell>
          <cell r="B6103">
            <v>1779.97</v>
          </cell>
        </row>
        <row r="6104">
          <cell r="A6104">
            <v>39664</v>
          </cell>
          <cell r="B6104">
            <v>1779.97</v>
          </cell>
        </row>
        <row r="6105">
          <cell r="A6105">
            <v>39665</v>
          </cell>
          <cell r="B6105">
            <v>1771.31</v>
          </cell>
        </row>
        <row r="6106">
          <cell r="A6106">
            <v>39666</v>
          </cell>
          <cell r="B6106">
            <v>1772.16</v>
          </cell>
        </row>
        <row r="6107">
          <cell r="A6107">
            <v>39667</v>
          </cell>
          <cell r="B6107">
            <v>1782.92</v>
          </cell>
        </row>
        <row r="6108">
          <cell r="A6108">
            <v>39668</v>
          </cell>
          <cell r="B6108">
            <v>1782.92</v>
          </cell>
        </row>
        <row r="6109">
          <cell r="A6109">
            <v>39669</v>
          </cell>
          <cell r="B6109">
            <v>1816.25</v>
          </cell>
        </row>
        <row r="6110">
          <cell r="A6110">
            <v>39670</v>
          </cell>
          <cell r="B6110">
            <v>1816.25</v>
          </cell>
        </row>
        <row r="6111">
          <cell r="A6111">
            <v>39671</v>
          </cell>
          <cell r="B6111">
            <v>1816.25</v>
          </cell>
        </row>
        <row r="6112">
          <cell r="A6112">
            <v>39672</v>
          </cell>
          <cell r="B6112">
            <v>1821.76</v>
          </cell>
        </row>
        <row r="6113">
          <cell r="A6113">
            <v>39673</v>
          </cell>
          <cell r="B6113">
            <v>1836.25</v>
          </cell>
        </row>
        <row r="6114">
          <cell r="A6114">
            <v>39674</v>
          </cell>
          <cell r="B6114">
            <v>1854.16</v>
          </cell>
        </row>
        <row r="6115">
          <cell r="A6115">
            <v>39675</v>
          </cell>
          <cell r="B6115">
            <v>1853.45</v>
          </cell>
        </row>
        <row r="6116">
          <cell r="A6116">
            <v>39676</v>
          </cell>
          <cell r="B6116">
            <v>1882.11</v>
          </cell>
        </row>
        <row r="6117">
          <cell r="A6117">
            <v>39677</v>
          </cell>
          <cell r="B6117">
            <v>1882.11</v>
          </cell>
        </row>
        <row r="6118">
          <cell r="A6118">
            <v>39678</v>
          </cell>
          <cell r="B6118">
            <v>1882.11</v>
          </cell>
        </row>
        <row r="6119">
          <cell r="A6119">
            <v>39679</v>
          </cell>
          <cell r="B6119">
            <v>1882.11</v>
          </cell>
        </row>
        <row r="6120">
          <cell r="A6120">
            <v>39680</v>
          </cell>
          <cell r="B6120">
            <v>1891.99</v>
          </cell>
        </row>
        <row r="6121">
          <cell r="A6121">
            <v>39681</v>
          </cell>
          <cell r="B6121">
            <v>1880.69</v>
          </cell>
        </row>
        <row r="6122">
          <cell r="A6122">
            <v>39682</v>
          </cell>
          <cell r="B6122">
            <v>1864.26</v>
          </cell>
        </row>
        <row r="6123">
          <cell r="A6123">
            <v>39683</v>
          </cell>
          <cell r="B6123">
            <v>1872.07</v>
          </cell>
        </row>
        <row r="6124">
          <cell r="A6124">
            <v>39684</v>
          </cell>
          <cell r="B6124">
            <v>1872.07</v>
          </cell>
        </row>
        <row r="6125">
          <cell r="A6125">
            <v>39685</v>
          </cell>
          <cell r="B6125">
            <v>1872.07</v>
          </cell>
        </row>
        <row r="6126">
          <cell r="A6126">
            <v>39686</v>
          </cell>
          <cell r="B6126">
            <v>1873.94</v>
          </cell>
        </row>
        <row r="6127">
          <cell r="A6127">
            <v>39687</v>
          </cell>
          <cell r="B6127">
            <v>1892.06</v>
          </cell>
        </row>
        <row r="6128">
          <cell r="A6128">
            <v>39688</v>
          </cell>
          <cell r="B6128">
            <v>1887.71</v>
          </cell>
        </row>
        <row r="6129">
          <cell r="A6129">
            <v>39689</v>
          </cell>
          <cell r="B6129">
            <v>1907.97</v>
          </cell>
        </row>
        <row r="6130">
          <cell r="A6130">
            <v>39690</v>
          </cell>
          <cell r="B6130">
            <v>1932.2</v>
          </cell>
        </row>
        <row r="6131">
          <cell r="A6131">
            <v>39691</v>
          </cell>
          <cell r="B6131">
            <v>1932.2</v>
          </cell>
        </row>
        <row r="6132">
          <cell r="A6132">
            <v>39692</v>
          </cell>
          <cell r="B6132">
            <v>1932.2</v>
          </cell>
        </row>
        <row r="6133">
          <cell r="A6133">
            <v>39693</v>
          </cell>
          <cell r="B6133">
            <v>1932.2</v>
          </cell>
        </row>
        <row r="6134">
          <cell r="A6134">
            <v>39694</v>
          </cell>
          <cell r="B6134">
            <v>1975.1</v>
          </cell>
        </row>
        <row r="6135">
          <cell r="A6135">
            <v>39695</v>
          </cell>
          <cell r="B6135">
            <v>1992.59</v>
          </cell>
        </row>
        <row r="6136">
          <cell r="A6136">
            <v>39696</v>
          </cell>
          <cell r="B6136">
            <v>2017.53</v>
          </cell>
        </row>
        <row r="6137">
          <cell r="A6137">
            <v>39697</v>
          </cell>
          <cell r="B6137">
            <v>2041.81</v>
          </cell>
        </row>
        <row r="6138">
          <cell r="A6138">
            <v>39698</v>
          </cell>
          <cell r="B6138">
            <v>2041.81</v>
          </cell>
        </row>
        <row r="6139">
          <cell r="A6139">
            <v>39699</v>
          </cell>
          <cell r="B6139">
            <v>2041.81</v>
          </cell>
        </row>
        <row r="6140">
          <cell r="A6140">
            <v>39700</v>
          </cell>
          <cell r="B6140">
            <v>2031.12</v>
          </cell>
        </row>
        <row r="6141">
          <cell r="A6141">
            <v>39701</v>
          </cell>
          <cell r="B6141">
            <v>2071.2399999999998</v>
          </cell>
        </row>
        <row r="6142">
          <cell r="A6142">
            <v>39702</v>
          </cell>
          <cell r="B6142">
            <v>2081.3200000000002</v>
          </cell>
        </row>
        <row r="6143">
          <cell r="A6143">
            <v>39703</v>
          </cell>
          <cell r="B6143">
            <v>2082.46</v>
          </cell>
        </row>
        <row r="6144">
          <cell r="A6144">
            <v>39704</v>
          </cell>
          <cell r="B6144">
            <v>2051.5500000000002</v>
          </cell>
        </row>
        <row r="6145">
          <cell r="A6145">
            <v>39705</v>
          </cell>
          <cell r="B6145">
            <v>2051.5500000000002</v>
          </cell>
        </row>
        <row r="6146">
          <cell r="A6146">
            <v>39706</v>
          </cell>
          <cell r="B6146">
            <v>2051.5500000000002</v>
          </cell>
        </row>
        <row r="6147">
          <cell r="A6147">
            <v>39707</v>
          </cell>
          <cell r="B6147">
            <v>2071.29</v>
          </cell>
        </row>
        <row r="6148">
          <cell r="A6148">
            <v>39708</v>
          </cell>
          <cell r="B6148">
            <v>2109.37</v>
          </cell>
        </row>
        <row r="6149">
          <cell r="A6149">
            <v>39709</v>
          </cell>
          <cell r="B6149">
            <v>2139.14</v>
          </cell>
        </row>
        <row r="6150">
          <cell r="A6150">
            <v>39710</v>
          </cell>
          <cell r="B6150">
            <v>2187.0100000000002</v>
          </cell>
        </row>
        <row r="6151">
          <cell r="A6151">
            <v>39711</v>
          </cell>
          <cell r="B6151">
            <v>2067.4499999999998</v>
          </cell>
        </row>
        <row r="6152">
          <cell r="A6152">
            <v>39712</v>
          </cell>
          <cell r="B6152">
            <v>2067.4499999999998</v>
          </cell>
        </row>
        <row r="6153">
          <cell r="A6153">
            <v>39713</v>
          </cell>
          <cell r="B6153">
            <v>2067.4499999999998</v>
          </cell>
        </row>
        <row r="6154">
          <cell r="A6154">
            <v>39714</v>
          </cell>
          <cell r="B6154">
            <v>2045.85</v>
          </cell>
        </row>
        <row r="6155">
          <cell r="A6155">
            <v>39715</v>
          </cell>
          <cell r="B6155">
            <v>2077.59</v>
          </cell>
        </row>
        <row r="6156">
          <cell r="A6156">
            <v>39716</v>
          </cell>
          <cell r="B6156">
            <v>2147.41</v>
          </cell>
        </row>
        <row r="6157">
          <cell r="A6157">
            <v>39717</v>
          </cell>
          <cell r="B6157">
            <v>2118.31</v>
          </cell>
        </row>
        <row r="6158">
          <cell r="A6158">
            <v>39718</v>
          </cell>
          <cell r="B6158">
            <v>2105.61</v>
          </cell>
        </row>
        <row r="6159">
          <cell r="A6159">
            <v>39719</v>
          </cell>
          <cell r="B6159">
            <v>2105.61</v>
          </cell>
        </row>
        <row r="6160">
          <cell r="A6160">
            <v>39720</v>
          </cell>
          <cell r="B6160">
            <v>2105.61</v>
          </cell>
        </row>
        <row r="6161">
          <cell r="A6161">
            <v>39721</v>
          </cell>
          <cell r="B6161">
            <v>2174.62</v>
          </cell>
        </row>
        <row r="6162">
          <cell r="A6162">
            <v>39722</v>
          </cell>
          <cell r="B6162">
            <v>2184.7600000000002</v>
          </cell>
        </row>
        <row r="6163">
          <cell r="A6163">
            <v>39723</v>
          </cell>
          <cell r="B6163">
            <v>2166.0500000000002</v>
          </cell>
        </row>
        <row r="6164">
          <cell r="A6164">
            <v>39724</v>
          </cell>
          <cell r="B6164">
            <v>2192.69</v>
          </cell>
        </row>
        <row r="6165">
          <cell r="A6165">
            <v>39725</v>
          </cell>
          <cell r="B6165">
            <v>2160.08</v>
          </cell>
        </row>
        <row r="6166">
          <cell r="A6166">
            <v>39726</v>
          </cell>
          <cell r="B6166">
            <v>2160.08</v>
          </cell>
        </row>
        <row r="6167">
          <cell r="A6167">
            <v>39727</v>
          </cell>
          <cell r="B6167">
            <v>2160.08</v>
          </cell>
        </row>
        <row r="6168">
          <cell r="A6168">
            <v>39728</v>
          </cell>
          <cell r="B6168">
            <v>2250.73</v>
          </cell>
        </row>
        <row r="6169">
          <cell r="A6169">
            <v>39729</v>
          </cell>
          <cell r="B6169">
            <v>2261.96</v>
          </cell>
        </row>
        <row r="6170">
          <cell r="A6170">
            <v>39730</v>
          </cell>
          <cell r="B6170">
            <v>2326.41</v>
          </cell>
        </row>
        <row r="6171">
          <cell r="A6171">
            <v>39731</v>
          </cell>
          <cell r="B6171">
            <v>2254.2399999999998</v>
          </cell>
        </row>
        <row r="6172">
          <cell r="A6172">
            <v>39732</v>
          </cell>
          <cell r="B6172">
            <v>2318.63</v>
          </cell>
        </row>
        <row r="6173">
          <cell r="A6173">
            <v>39733</v>
          </cell>
          <cell r="B6173">
            <v>2318.63</v>
          </cell>
        </row>
        <row r="6174">
          <cell r="A6174">
            <v>39734</v>
          </cell>
          <cell r="B6174">
            <v>2318.63</v>
          </cell>
        </row>
        <row r="6175">
          <cell r="A6175">
            <v>39735</v>
          </cell>
          <cell r="B6175">
            <v>2318.63</v>
          </cell>
        </row>
        <row r="6176">
          <cell r="A6176">
            <v>39736</v>
          </cell>
          <cell r="B6176">
            <v>2223.94</v>
          </cell>
        </row>
        <row r="6177">
          <cell r="A6177">
            <v>39737</v>
          </cell>
          <cell r="B6177">
            <v>2316.54</v>
          </cell>
        </row>
        <row r="6178">
          <cell r="A6178">
            <v>39738</v>
          </cell>
          <cell r="B6178">
            <v>2304.6799999999998</v>
          </cell>
        </row>
        <row r="6179">
          <cell r="A6179">
            <v>39739</v>
          </cell>
          <cell r="B6179">
            <v>2271.98</v>
          </cell>
        </row>
        <row r="6180">
          <cell r="A6180">
            <v>39740</v>
          </cell>
          <cell r="B6180">
            <v>2271.98</v>
          </cell>
        </row>
        <row r="6181">
          <cell r="A6181">
            <v>39741</v>
          </cell>
          <cell r="B6181">
            <v>2271.98</v>
          </cell>
        </row>
        <row r="6182">
          <cell r="A6182">
            <v>39742</v>
          </cell>
          <cell r="B6182">
            <v>2243.4899999999998</v>
          </cell>
        </row>
        <row r="6183">
          <cell r="A6183">
            <v>39743</v>
          </cell>
          <cell r="B6183">
            <v>2296.3200000000002</v>
          </cell>
        </row>
        <row r="6184">
          <cell r="A6184">
            <v>39744</v>
          </cell>
          <cell r="B6184">
            <v>2346.4699999999998</v>
          </cell>
        </row>
        <row r="6185">
          <cell r="A6185">
            <v>39745</v>
          </cell>
          <cell r="B6185">
            <v>2361.0100000000002</v>
          </cell>
        </row>
        <row r="6186">
          <cell r="A6186">
            <v>39746</v>
          </cell>
          <cell r="B6186">
            <v>2386.48</v>
          </cell>
        </row>
        <row r="6187">
          <cell r="A6187">
            <v>39747</v>
          </cell>
          <cell r="B6187">
            <v>2386.48</v>
          </cell>
        </row>
        <row r="6188">
          <cell r="A6188">
            <v>39748</v>
          </cell>
          <cell r="B6188">
            <v>2386.48</v>
          </cell>
        </row>
        <row r="6189">
          <cell r="A6189">
            <v>39749</v>
          </cell>
          <cell r="B6189">
            <v>2379.2399999999998</v>
          </cell>
        </row>
        <row r="6190">
          <cell r="A6190">
            <v>39750</v>
          </cell>
          <cell r="B6190">
            <v>2382.31</v>
          </cell>
        </row>
        <row r="6191">
          <cell r="A6191">
            <v>39751</v>
          </cell>
          <cell r="B6191">
            <v>2374.1</v>
          </cell>
        </row>
        <row r="6192">
          <cell r="A6192">
            <v>39752</v>
          </cell>
          <cell r="B6192">
            <v>2359.52</v>
          </cell>
        </row>
        <row r="6193">
          <cell r="A6193">
            <v>39753</v>
          </cell>
          <cell r="B6193">
            <v>2392.2800000000002</v>
          </cell>
        </row>
        <row r="6194">
          <cell r="A6194">
            <v>39754</v>
          </cell>
          <cell r="B6194">
            <v>2392.2800000000002</v>
          </cell>
        </row>
        <row r="6195">
          <cell r="A6195">
            <v>39755</v>
          </cell>
          <cell r="B6195">
            <v>2392.2800000000002</v>
          </cell>
        </row>
        <row r="6196">
          <cell r="A6196">
            <v>39756</v>
          </cell>
          <cell r="B6196">
            <v>2392.2800000000002</v>
          </cell>
        </row>
        <row r="6197">
          <cell r="A6197">
            <v>39757</v>
          </cell>
          <cell r="B6197">
            <v>2351.56</v>
          </cell>
        </row>
        <row r="6198">
          <cell r="A6198">
            <v>39758</v>
          </cell>
          <cell r="B6198">
            <v>2327.7800000000002</v>
          </cell>
        </row>
        <row r="6199">
          <cell r="A6199">
            <v>39759</v>
          </cell>
          <cell r="B6199">
            <v>2342.65</v>
          </cell>
        </row>
        <row r="6200">
          <cell r="A6200">
            <v>39760</v>
          </cell>
          <cell r="B6200">
            <v>2317.34</v>
          </cell>
        </row>
        <row r="6201">
          <cell r="A6201">
            <v>39761</v>
          </cell>
          <cell r="B6201">
            <v>2317.34</v>
          </cell>
        </row>
        <row r="6202">
          <cell r="A6202">
            <v>39762</v>
          </cell>
          <cell r="B6202">
            <v>2317.34</v>
          </cell>
        </row>
        <row r="6203">
          <cell r="A6203">
            <v>39763</v>
          </cell>
          <cell r="B6203">
            <v>2281.2399999999998</v>
          </cell>
        </row>
        <row r="6204">
          <cell r="A6204">
            <v>39764</v>
          </cell>
          <cell r="B6204">
            <v>2281.2399999999998</v>
          </cell>
        </row>
        <row r="6205">
          <cell r="A6205">
            <v>39765</v>
          </cell>
          <cell r="B6205">
            <v>2335.02</v>
          </cell>
        </row>
        <row r="6206">
          <cell r="A6206">
            <v>39766</v>
          </cell>
          <cell r="B6206">
            <v>2329.8200000000002</v>
          </cell>
        </row>
        <row r="6207">
          <cell r="A6207">
            <v>39767</v>
          </cell>
          <cell r="B6207">
            <v>2308.65</v>
          </cell>
        </row>
        <row r="6208">
          <cell r="A6208">
            <v>39768</v>
          </cell>
          <cell r="B6208">
            <v>2308.65</v>
          </cell>
        </row>
        <row r="6209">
          <cell r="A6209">
            <v>39769</v>
          </cell>
          <cell r="B6209">
            <v>2308.65</v>
          </cell>
        </row>
        <row r="6210">
          <cell r="A6210">
            <v>39770</v>
          </cell>
          <cell r="B6210">
            <v>2308.65</v>
          </cell>
        </row>
        <row r="6211">
          <cell r="A6211">
            <v>39771</v>
          </cell>
          <cell r="B6211">
            <v>2329.9</v>
          </cell>
        </row>
        <row r="6212">
          <cell r="A6212">
            <v>39772</v>
          </cell>
          <cell r="B6212">
            <v>2342.1799999999998</v>
          </cell>
        </row>
        <row r="6213">
          <cell r="A6213">
            <v>39773</v>
          </cell>
          <cell r="B6213">
            <v>2359.2600000000002</v>
          </cell>
        </row>
        <row r="6214">
          <cell r="A6214">
            <v>39774</v>
          </cell>
          <cell r="B6214">
            <v>2355.71</v>
          </cell>
        </row>
        <row r="6215">
          <cell r="A6215">
            <v>39775</v>
          </cell>
          <cell r="B6215">
            <v>2355.71</v>
          </cell>
        </row>
        <row r="6216">
          <cell r="A6216">
            <v>39776</v>
          </cell>
          <cell r="B6216">
            <v>2355.71</v>
          </cell>
        </row>
        <row r="6217">
          <cell r="A6217">
            <v>39777</v>
          </cell>
          <cell r="B6217">
            <v>2314.7199999999998</v>
          </cell>
        </row>
        <row r="6218">
          <cell r="A6218">
            <v>39778</v>
          </cell>
          <cell r="B6218">
            <v>2307.37</v>
          </cell>
        </row>
        <row r="6219">
          <cell r="A6219">
            <v>39779</v>
          </cell>
          <cell r="B6219">
            <v>2324.1</v>
          </cell>
        </row>
        <row r="6220">
          <cell r="A6220">
            <v>39780</v>
          </cell>
          <cell r="B6220">
            <v>2324.1</v>
          </cell>
        </row>
        <row r="6221">
          <cell r="A6221">
            <v>39781</v>
          </cell>
          <cell r="B6221">
            <v>2318</v>
          </cell>
        </row>
        <row r="6222">
          <cell r="A6222">
            <v>39782</v>
          </cell>
          <cell r="B6222">
            <v>2318</v>
          </cell>
        </row>
        <row r="6223">
          <cell r="A6223">
            <v>39783</v>
          </cell>
          <cell r="B6223">
            <v>2318</v>
          </cell>
        </row>
        <row r="6224">
          <cell r="A6224">
            <v>39784</v>
          </cell>
          <cell r="B6224">
            <v>2320.12</v>
          </cell>
        </row>
        <row r="6225">
          <cell r="A6225">
            <v>39785</v>
          </cell>
          <cell r="B6225">
            <v>2315.35</v>
          </cell>
        </row>
        <row r="6226">
          <cell r="A6226">
            <v>39786</v>
          </cell>
          <cell r="B6226">
            <v>2317.48</v>
          </cell>
        </row>
        <row r="6227">
          <cell r="A6227">
            <v>39787</v>
          </cell>
          <cell r="B6227">
            <v>2323.2800000000002</v>
          </cell>
        </row>
        <row r="6228">
          <cell r="A6228">
            <v>39788</v>
          </cell>
          <cell r="B6228">
            <v>2333.54</v>
          </cell>
        </row>
        <row r="6229">
          <cell r="A6229">
            <v>39789</v>
          </cell>
          <cell r="B6229">
            <v>2333.54</v>
          </cell>
        </row>
        <row r="6230">
          <cell r="A6230">
            <v>39790</v>
          </cell>
          <cell r="B6230">
            <v>2333.54</v>
          </cell>
        </row>
        <row r="6231">
          <cell r="A6231">
            <v>39791</v>
          </cell>
          <cell r="B6231">
            <v>2333.54</v>
          </cell>
        </row>
        <row r="6232">
          <cell r="A6232">
            <v>39792</v>
          </cell>
          <cell r="B6232">
            <v>2311.6999999999998</v>
          </cell>
        </row>
        <row r="6233">
          <cell r="A6233">
            <v>39793</v>
          </cell>
          <cell r="B6233">
            <v>2302.9299999999998</v>
          </cell>
        </row>
        <row r="6234">
          <cell r="A6234">
            <v>39794</v>
          </cell>
          <cell r="B6234">
            <v>2278.29</v>
          </cell>
        </row>
        <row r="6235">
          <cell r="A6235">
            <v>39795</v>
          </cell>
          <cell r="B6235">
            <v>2273.2399999999998</v>
          </cell>
        </row>
        <row r="6236">
          <cell r="A6236">
            <v>39796</v>
          </cell>
          <cell r="B6236">
            <v>2273.2399999999998</v>
          </cell>
        </row>
        <row r="6237">
          <cell r="A6237">
            <v>39797</v>
          </cell>
          <cell r="B6237">
            <v>2273.2399999999998</v>
          </cell>
        </row>
        <row r="6238">
          <cell r="A6238">
            <v>39798</v>
          </cell>
          <cell r="B6238">
            <v>2254.5</v>
          </cell>
        </row>
        <row r="6239">
          <cell r="A6239">
            <v>39799</v>
          </cell>
          <cell r="B6239">
            <v>2223.3000000000002</v>
          </cell>
        </row>
        <row r="6240">
          <cell r="A6240">
            <v>39800</v>
          </cell>
          <cell r="B6240">
            <v>2173.86</v>
          </cell>
        </row>
        <row r="6241">
          <cell r="A6241">
            <v>39801</v>
          </cell>
          <cell r="B6241">
            <v>2163.14</v>
          </cell>
        </row>
        <row r="6242">
          <cell r="A6242">
            <v>39802</v>
          </cell>
          <cell r="B6242">
            <v>2167.35</v>
          </cell>
        </row>
        <row r="6243">
          <cell r="A6243">
            <v>39803</v>
          </cell>
          <cell r="B6243">
            <v>2167.35</v>
          </cell>
        </row>
        <row r="6244">
          <cell r="A6244">
            <v>39804</v>
          </cell>
          <cell r="B6244">
            <v>2167.35</v>
          </cell>
        </row>
        <row r="6245">
          <cell r="A6245">
            <v>39805</v>
          </cell>
          <cell r="B6245">
            <v>2169.83</v>
          </cell>
        </row>
        <row r="6246">
          <cell r="A6246">
            <v>39806</v>
          </cell>
          <cell r="B6246">
            <v>2180.4899999999998</v>
          </cell>
        </row>
        <row r="6247">
          <cell r="A6247">
            <v>39807</v>
          </cell>
          <cell r="B6247">
            <v>2198.09</v>
          </cell>
        </row>
        <row r="6248">
          <cell r="A6248">
            <v>39808</v>
          </cell>
          <cell r="B6248">
            <v>2198.09</v>
          </cell>
        </row>
        <row r="6249">
          <cell r="A6249">
            <v>39809</v>
          </cell>
          <cell r="B6249">
            <v>2204.9499999999998</v>
          </cell>
        </row>
        <row r="6250">
          <cell r="A6250">
            <v>39810</v>
          </cell>
          <cell r="B6250">
            <v>2204.9499999999998</v>
          </cell>
        </row>
        <row r="6251">
          <cell r="A6251">
            <v>39811</v>
          </cell>
          <cell r="B6251">
            <v>2204.9499999999998</v>
          </cell>
        </row>
        <row r="6252">
          <cell r="A6252">
            <v>39812</v>
          </cell>
          <cell r="B6252">
            <v>2234</v>
          </cell>
        </row>
        <row r="6253">
          <cell r="A6253">
            <v>39813</v>
          </cell>
          <cell r="B6253">
            <v>2243.59</v>
          </cell>
        </row>
        <row r="6254">
          <cell r="A6254">
            <v>39814</v>
          </cell>
          <cell r="B6254">
            <v>2243.59</v>
          </cell>
        </row>
        <row r="6255">
          <cell r="A6255">
            <v>39815</v>
          </cell>
          <cell r="B6255">
            <v>2243.59</v>
          </cell>
        </row>
        <row r="6256">
          <cell r="A6256">
            <v>39816</v>
          </cell>
          <cell r="B6256">
            <v>2234.81</v>
          </cell>
        </row>
        <row r="6257">
          <cell r="A6257">
            <v>39817</v>
          </cell>
          <cell r="B6257">
            <v>2234.81</v>
          </cell>
        </row>
        <row r="6258">
          <cell r="A6258">
            <v>39818</v>
          </cell>
          <cell r="B6258">
            <v>2234.81</v>
          </cell>
        </row>
        <row r="6259">
          <cell r="A6259">
            <v>39819</v>
          </cell>
          <cell r="B6259">
            <v>2227.2399999999998</v>
          </cell>
        </row>
        <row r="6260">
          <cell r="A6260">
            <v>39820</v>
          </cell>
          <cell r="B6260">
            <v>2197.7199999999998</v>
          </cell>
        </row>
        <row r="6261">
          <cell r="A6261">
            <v>39821</v>
          </cell>
          <cell r="B6261">
            <v>2214.13</v>
          </cell>
        </row>
        <row r="6262">
          <cell r="A6262">
            <v>39822</v>
          </cell>
          <cell r="B6262">
            <v>2220.8200000000002</v>
          </cell>
        </row>
        <row r="6263">
          <cell r="A6263">
            <v>39823</v>
          </cell>
          <cell r="B6263">
            <v>2216.23</v>
          </cell>
        </row>
        <row r="6264">
          <cell r="A6264">
            <v>39824</v>
          </cell>
          <cell r="B6264">
            <v>2216.23</v>
          </cell>
        </row>
        <row r="6265">
          <cell r="A6265">
            <v>39825</v>
          </cell>
          <cell r="B6265">
            <v>2216.23</v>
          </cell>
        </row>
        <row r="6266">
          <cell r="A6266">
            <v>39826</v>
          </cell>
          <cell r="B6266">
            <v>2216.23</v>
          </cell>
        </row>
        <row r="6267">
          <cell r="A6267">
            <v>39827</v>
          </cell>
          <cell r="B6267">
            <v>2226.87</v>
          </cell>
        </row>
        <row r="6268">
          <cell r="A6268">
            <v>39828</v>
          </cell>
          <cell r="B6268">
            <v>2234.4</v>
          </cell>
        </row>
        <row r="6269">
          <cell r="A6269">
            <v>39829</v>
          </cell>
          <cell r="B6269">
            <v>2249.64</v>
          </cell>
        </row>
        <row r="6270">
          <cell r="A6270">
            <v>39830</v>
          </cell>
          <cell r="B6270">
            <v>2227.6799999999998</v>
          </cell>
        </row>
        <row r="6271">
          <cell r="A6271">
            <v>39831</v>
          </cell>
          <cell r="B6271">
            <v>2227.6799999999998</v>
          </cell>
        </row>
        <row r="6272">
          <cell r="A6272">
            <v>39832</v>
          </cell>
          <cell r="B6272">
            <v>2227.6799999999998</v>
          </cell>
        </row>
        <row r="6273">
          <cell r="A6273">
            <v>39833</v>
          </cell>
          <cell r="B6273">
            <v>2227.6799999999998</v>
          </cell>
        </row>
        <row r="6274">
          <cell r="A6274">
            <v>39834</v>
          </cell>
          <cell r="B6274">
            <v>2245.2800000000002</v>
          </cell>
        </row>
        <row r="6275">
          <cell r="A6275">
            <v>39835</v>
          </cell>
          <cell r="B6275">
            <v>2245.9699999999998</v>
          </cell>
        </row>
        <row r="6276">
          <cell r="A6276">
            <v>39836</v>
          </cell>
          <cell r="B6276">
            <v>2247.87</v>
          </cell>
        </row>
        <row r="6277">
          <cell r="A6277">
            <v>39837</v>
          </cell>
          <cell r="B6277">
            <v>2280.77</v>
          </cell>
        </row>
        <row r="6278">
          <cell r="A6278">
            <v>39838</v>
          </cell>
          <cell r="B6278">
            <v>2280.77</v>
          </cell>
        </row>
        <row r="6279">
          <cell r="A6279">
            <v>39839</v>
          </cell>
          <cell r="B6279">
            <v>2280.77</v>
          </cell>
        </row>
        <row r="6280">
          <cell r="A6280">
            <v>39840</v>
          </cell>
          <cell r="B6280">
            <v>2280.4299999999998</v>
          </cell>
        </row>
        <row r="6281">
          <cell r="A6281">
            <v>39841</v>
          </cell>
          <cell r="B6281">
            <v>2310.83</v>
          </cell>
        </row>
        <row r="6282">
          <cell r="A6282">
            <v>39842</v>
          </cell>
          <cell r="B6282">
            <v>2341.09</v>
          </cell>
        </row>
        <row r="6283">
          <cell r="A6283">
            <v>39843</v>
          </cell>
          <cell r="B6283">
            <v>2386.58</v>
          </cell>
        </row>
        <row r="6284">
          <cell r="A6284">
            <v>39844</v>
          </cell>
          <cell r="B6284">
            <v>2420.2600000000002</v>
          </cell>
        </row>
        <row r="6285">
          <cell r="A6285">
            <v>39845</v>
          </cell>
          <cell r="B6285">
            <v>2420.2600000000002</v>
          </cell>
        </row>
        <row r="6286">
          <cell r="A6286">
            <v>39846</v>
          </cell>
          <cell r="B6286">
            <v>2420.2600000000002</v>
          </cell>
        </row>
        <row r="6287">
          <cell r="A6287">
            <v>39847</v>
          </cell>
          <cell r="B6287">
            <v>2450.7800000000002</v>
          </cell>
        </row>
        <row r="6288">
          <cell r="A6288">
            <v>39848</v>
          </cell>
          <cell r="B6288">
            <v>2443.67</v>
          </cell>
        </row>
        <row r="6289">
          <cell r="A6289">
            <v>39849</v>
          </cell>
          <cell r="B6289">
            <v>2469.02</v>
          </cell>
        </row>
        <row r="6290">
          <cell r="A6290">
            <v>39850</v>
          </cell>
          <cell r="B6290">
            <v>2472.65</v>
          </cell>
        </row>
        <row r="6291">
          <cell r="A6291">
            <v>39851</v>
          </cell>
          <cell r="B6291">
            <v>2449.4899999999998</v>
          </cell>
        </row>
        <row r="6292">
          <cell r="A6292">
            <v>39852</v>
          </cell>
          <cell r="B6292">
            <v>2449.4899999999998</v>
          </cell>
        </row>
        <row r="6293">
          <cell r="A6293">
            <v>39853</v>
          </cell>
          <cell r="B6293">
            <v>2449.4899999999998</v>
          </cell>
        </row>
        <row r="6294">
          <cell r="A6294">
            <v>39854</v>
          </cell>
          <cell r="B6294">
            <v>2450.6</v>
          </cell>
        </row>
        <row r="6295">
          <cell r="A6295">
            <v>39855</v>
          </cell>
          <cell r="B6295">
            <v>2494.0700000000002</v>
          </cell>
        </row>
        <row r="6296">
          <cell r="A6296">
            <v>39856</v>
          </cell>
          <cell r="B6296">
            <v>2537.8200000000002</v>
          </cell>
        </row>
        <row r="6297">
          <cell r="A6297">
            <v>39857</v>
          </cell>
          <cell r="B6297">
            <v>2520.06</v>
          </cell>
        </row>
        <row r="6298">
          <cell r="A6298">
            <v>39858</v>
          </cell>
          <cell r="B6298">
            <v>2509.5</v>
          </cell>
        </row>
        <row r="6299">
          <cell r="A6299">
            <v>39859</v>
          </cell>
          <cell r="B6299">
            <v>2509.5</v>
          </cell>
        </row>
        <row r="6300">
          <cell r="A6300">
            <v>39860</v>
          </cell>
          <cell r="B6300">
            <v>2509.5</v>
          </cell>
        </row>
        <row r="6301">
          <cell r="A6301">
            <v>39861</v>
          </cell>
          <cell r="B6301">
            <v>2509.5</v>
          </cell>
        </row>
        <row r="6302">
          <cell r="A6302">
            <v>39862</v>
          </cell>
          <cell r="B6302">
            <v>2554.4</v>
          </cell>
        </row>
        <row r="6303">
          <cell r="A6303">
            <v>39863</v>
          </cell>
          <cell r="B6303">
            <v>2558.14</v>
          </cell>
        </row>
        <row r="6304">
          <cell r="A6304">
            <v>39864</v>
          </cell>
          <cell r="B6304">
            <v>2547.4</v>
          </cell>
        </row>
        <row r="6305">
          <cell r="A6305">
            <v>39865</v>
          </cell>
          <cell r="B6305">
            <v>2588.31</v>
          </cell>
        </row>
        <row r="6306">
          <cell r="A6306">
            <v>39866</v>
          </cell>
          <cell r="B6306">
            <v>2588.31</v>
          </cell>
        </row>
        <row r="6307">
          <cell r="A6307">
            <v>39867</v>
          </cell>
          <cell r="B6307">
            <v>2588.31</v>
          </cell>
        </row>
        <row r="6308">
          <cell r="A6308">
            <v>39868</v>
          </cell>
          <cell r="B6308">
            <v>2572.3000000000002</v>
          </cell>
        </row>
        <row r="6309">
          <cell r="A6309">
            <v>39869</v>
          </cell>
          <cell r="B6309">
            <v>2596.37</v>
          </cell>
        </row>
        <row r="6310">
          <cell r="A6310">
            <v>39870</v>
          </cell>
          <cell r="B6310">
            <v>2575.5</v>
          </cell>
        </row>
        <row r="6311">
          <cell r="A6311">
            <v>39871</v>
          </cell>
          <cell r="B6311">
            <v>2555.0500000000002</v>
          </cell>
        </row>
        <row r="6312">
          <cell r="A6312">
            <v>39872</v>
          </cell>
          <cell r="B6312">
            <v>2555.89</v>
          </cell>
        </row>
        <row r="6313">
          <cell r="A6313">
            <v>39873</v>
          </cell>
          <cell r="B6313">
            <v>2555.89</v>
          </cell>
        </row>
        <row r="6314">
          <cell r="A6314">
            <v>39874</v>
          </cell>
          <cell r="B6314">
            <v>2555.89</v>
          </cell>
        </row>
        <row r="6315">
          <cell r="A6315">
            <v>39875</v>
          </cell>
          <cell r="B6315">
            <v>2590.9699999999998</v>
          </cell>
        </row>
        <row r="6316">
          <cell r="A6316">
            <v>39876</v>
          </cell>
          <cell r="B6316">
            <v>2588.96</v>
          </cell>
        </row>
        <row r="6317">
          <cell r="A6317">
            <v>39877</v>
          </cell>
          <cell r="B6317">
            <v>2589.48</v>
          </cell>
        </row>
        <row r="6318">
          <cell r="A6318">
            <v>39878</v>
          </cell>
          <cell r="B6318">
            <v>2572.92</v>
          </cell>
        </row>
        <row r="6319">
          <cell r="A6319">
            <v>39879</v>
          </cell>
          <cell r="B6319">
            <v>2548.5700000000002</v>
          </cell>
        </row>
        <row r="6320">
          <cell r="A6320">
            <v>39880</v>
          </cell>
          <cell r="B6320">
            <v>2548.5700000000002</v>
          </cell>
        </row>
        <row r="6321">
          <cell r="A6321">
            <v>39881</v>
          </cell>
          <cell r="B6321">
            <v>2548.5700000000002</v>
          </cell>
        </row>
        <row r="6322">
          <cell r="A6322">
            <v>39882</v>
          </cell>
          <cell r="B6322">
            <v>2559.36</v>
          </cell>
        </row>
        <row r="6323">
          <cell r="A6323">
            <v>39883</v>
          </cell>
          <cell r="B6323">
            <v>2525.06</v>
          </cell>
        </row>
        <row r="6324">
          <cell r="A6324">
            <v>39884</v>
          </cell>
          <cell r="B6324">
            <v>2506.73</v>
          </cell>
        </row>
        <row r="6325">
          <cell r="A6325">
            <v>39885</v>
          </cell>
          <cell r="B6325">
            <v>2481.2600000000002</v>
          </cell>
        </row>
        <row r="6326">
          <cell r="A6326">
            <v>39886</v>
          </cell>
          <cell r="B6326">
            <v>2445.3000000000002</v>
          </cell>
        </row>
        <row r="6327">
          <cell r="A6327">
            <v>39887</v>
          </cell>
          <cell r="B6327">
            <v>2445.3000000000002</v>
          </cell>
        </row>
        <row r="6328">
          <cell r="A6328">
            <v>39888</v>
          </cell>
          <cell r="B6328">
            <v>2445.3000000000002</v>
          </cell>
        </row>
        <row r="6329">
          <cell r="A6329">
            <v>39889</v>
          </cell>
          <cell r="B6329">
            <v>2390.96</v>
          </cell>
        </row>
        <row r="6330">
          <cell r="A6330">
            <v>39890</v>
          </cell>
          <cell r="B6330">
            <v>2390.98</v>
          </cell>
        </row>
        <row r="6331">
          <cell r="A6331">
            <v>39891</v>
          </cell>
          <cell r="B6331">
            <v>2383.15</v>
          </cell>
        </row>
        <row r="6332">
          <cell r="A6332">
            <v>39892</v>
          </cell>
          <cell r="B6332">
            <v>2335.29</v>
          </cell>
        </row>
        <row r="6333">
          <cell r="A6333">
            <v>39893</v>
          </cell>
          <cell r="B6333">
            <v>2340.83</v>
          </cell>
        </row>
        <row r="6334">
          <cell r="A6334">
            <v>39894</v>
          </cell>
          <cell r="B6334">
            <v>2340.83</v>
          </cell>
        </row>
        <row r="6335">
          <cell r="A6335">
            <v>39895</v>
          </cell>
          <cell r="B6335">
            <v>2340.83</v>
          </cell>
        </row>
        <row r="6336">
          <cell r="A6336">
            <v>39896</v>
          </cell>
          <cell r="B6336">
            <v>2340.83</v>
          </cell>
        </row>
        <row r="6337">
          <cell r="A6337">
            <v>39897</v>
          </cell>
          <cell r="B6337">
            <v>2353.21</v>
          </cell>
        </row>
        <row r="6338">
          <cell r="A6338">
            <v>39898</v>
          </cell>
          <cell r="B6338">
            <v>2379.94</v>
          </cell>
        </row>
        <row r="6339">
          <cell r="A6339">
            <v>39899</v>
          </cell>
          <cell r="B6339">
            <v>2435.81</v>
          </cell>
        </row>
        <row r="6340">
          <cell r="A6340">
            <v>39900</v>
          </cell>
          <cell r="B6340">
            <v>2485.56</v>
          </cell>
        </row>
        <row r="6341">
          <cell r="A6341">
            <v>39901</v>
          </cell>
          <cell r="B6341">
            <v>2485.56</v>
          </cell>
        </row>
        <row r="6342">
          <cell r="A6342">
            <v>39902</v>
          </cell>
          <cell r="B6342">
            <v>2485.56</v>
          </cell>
        </row>
        <row r="6343">
          <cell r="A6343">
            <v>39903</v>
          </cell>
          <cell r="B6343">
            <v>2561.21</v>
          </cell>
        </row>
        <row r="6344">
          <cell r="A6344">
            <v>39904</v>
          </cell>
          <cell r="B6344">
            <v>2544.2399999999998</v>
          </cell>
        </row>
        <row r="6345">
          <cell r="A6345">
            <v>39905</v>
          </cell>
          <cell r="B6345">
            <v>2534.9899999999998</v>
          </cell>
        </row>
        <row r="6346">
          <cell r="A6346">
            <v>39906</v>
          </cell>
          <cell r="B6346">
            <v>2451.7199999999998</v>
          </cell>
        </row>
        <row r="6347">
          <cell r="A6347">
            <v>39907</v>
          </cell>
          <cell r="B6347">
            <v>2422.71</v>
          </cell>
        </row>
        <row r="6348">
          <cell r="A6348">
            <v>39908</v>
          </cell>
          <cell r="B6348">
            <v>2422.71</v>
          </cell>
        </row>
        <row r="6349">
          <cell r="A6349">
            <v>39909</v>
          </cell>
          <cell r="B6349">
            <v>2422.71</v>
          </cell>
        </row>
        <row r="6350">
          <cell r="A6350">
            <v>39910</v>
          </cell>
          <cell r="B6350">
            <v>2408.42</v>
          </cell>
        </row>
        <row r="6351">
          <cell r="A6351">
            <v>39911</v>
          </cell>
          <cell r="B6351">
            <v>2416.63</v>
          </cell>
        </row>
        <row r="6352">
          <cell r="A6352">
            <v>39912</v>
          </cell>
          <cell r="B6352">
            <v>2388.11</v>
          </cell>
        </row>
        <row r="6353">
          <cell r="A6353">
            <v>39913</v>
          </cell>
          <cell r="B6353">
            <v>2388.11</v>
          </cell>
        </row>
        <row r="6354">
          <cell r="A6354">
            <v>39914</v>
          </cell>
          <cell r="B6354">
            <v>2388.11</v>
          </cell>
        </row>
        <row r="6355">
          <cell r="A6355">
            <v>39915</v>
          </cell>
          <cell r="B6355">
            <v>2388.11</v>
          </cell>
        </row>
        <row r="6356">
          <cell r="A6356">
            <v>39916</v>
          </cell>
          <cell r="B6356">
            <v>2388.11</v>
          </cell>
        </row>
        <row r="6357">
          <cell r="A6357">
            <v>39917</v>
          </cell>
          <cell r="B6357">
            <v>2392.2199999999998</v>
          </cell>
        </row>
        <row r="6358">
          <cell r="A6358">
            <v>39918</v>
          </cell>
          <cell r="B6358">
            <v>2394.27</v>
          </cell>
        </row>
        <row r="6359">
          <cell r="A6359">
            <v>39919</v>
          </cell>
          <cell r="B6359">
            <v>2380.69</v>
          </cell>
        </row>
        <row r="6360">
          <cell r="A6360">
            <v>39920</v>
          </cell>
          <cell r="B6360">
            <v>2344.98</v>
          </cell>
        </row>
        <row r="6361">
          <cell r="A6361">
            <v>39921</v>
          </cell>
          <cell r="B6361">
            <v>2343.34</v>
          </cell>
        </row>
        <row r="6362">
          <cell r="A6362">
            <v>39922</v>
          </cell>
          <cell r="B6362">
            <v>2343.34</v>
          </cell>
        </row>
        <row r="6363">
          <cell r="A6363">
            <v>39923</v>
          </cell>
          <cell r="B6363">
            <v>2343.34</v>
          </cell>
        </row>
        <row r="6364">
          <cell r="A6364">
            <v>39924</v>
          </cell>
          <cell r="B6364">
            <v>2376.38</v>
          </cell>
        </row>
        <row r="6365">
          <cell r="A6365">
            <v>39925</v>
          </cell>
          <cell r="B6365">
            <v>2338.6</v>
          </cell>
        </row>
        <row r="6366">
          <cell r="A6366">
            <v>39926</v>
          </cell>
          <cell r="B6366">
            <v>2318.83</v>
          </cell>
        </row>
        <row r="6367">
          <cell r="A6367">
            <v>39927</v>
          </cell>
          <cell r="B6367">
            <v>2300.7399999999998</v>
          </cell>
        </row>
        <row r="6368">
          <cell r="A6368">
            <v>39928</v>
          </cell>
          <cell r="B6368">
            <v>2283.1999999999998</v>
          </cell>
        </row>
        <row r="6369">
          <cell r="A6369">
            <v>39929</v>
          </cell>
          <cell r="B6369">
            <v>2283.1999999999998</v>
          </cell>
        </row>
        <row r="6370">
          <cell r="A6370">
            <v>39930</v>
          </cell>
          <cell r="B6370">
            <v>2283.1999999999998</v>
          </cell>
        </row>
        <row r="6371">
          <cell r="A6371">
            <v>39931</v>
          </cell>
          <cell r="B6371">
            <v>2325.02</v>
          </cell>
        </row>
        <row r="6372">
          <cell r="A6372">
            <v>39932</v>
          </cell>
          <cell r="B6372">
            <v>2332.4699999999998</v>
          </cell>
        </row>
        <row r="6373">
          <cell r="A6373">
            <v>39933</v>
          </cell>
          <cell r="B6373">
            <v>2289.73</v>
          </cell>
        </row>
        <row r="6374">
          <cell r="A6374">
            <v>39934</v>
          </cell>
          <cell r="B6374">
            <v>2288.64</v>
          </cell>
        </row>
        <row r="6375">
          <cell r="A6375">
            <v>39935</v>
          </cell>
          <cell r="B6375">
            <v>2288.64</v>
          </cell>
        </row>
        <row r="6376">
          <cell r="A6376">
            <v>39936</v>
          </cell>
          <cell r="B6376">
            <v>2288.64</v>
          </cell>
        </row>
        <row r="6377">
          <cell r="A6377">
            <v>39937</v>
          </cell>
          <cell r="B6377">
            <v>2288.64</v>
          </cell>
        </row>
        <row r="6378">
          <cell r="A6378">
            <v>39938</v>
          </cell>
          <cell r="B6378">
            <v>2272.5500000000002</v>
          </cell>
        </row>
        <row r="6379">
          <cell r="A6379">
            <v>39939</v>
          </cell>
          <cell r="B6379">
            <v>2256.9899999999998</v>
          </cell>
        </row>
        <row r="6380">
          <cell r="A6380">
            <v>39940</v>
          </cell>
          <cell r="B6380">
            <v>2233.5</v>
          </cell>
        </row>
        <row r="6381">
          <cell r="A6381">
            <v>39941</v>
          </cell>
          <cell r="B6381">
            <v>2208.98</v>
          </cell>
        </row>
        <row r="6382">
          <cell r="A6382">
            <v>39942</v>
          </cell>
          <cell r="B6382">
            <v>2210.35</v>
          </cell>
        </row>
        <row r="6383">
          <cell r="A6383">
            <v>39943</v>
          </cell>
          <cell r="B6383">
            <v>2210.35</v>
          </cell>
        </row>
        <row r="6384">
          <cell r="A6384">
            <v>39944</v>
          </cell>
          <cell r="B6384">
            <v>2210.35</v>
          </cell>
        </row>
        <row r="6385">
          <cell r="A6385">
            <v>39945</v>
          </cell>
          <cell r="B6385">
            <v>2220.92</v>
          </cell>
        </row>
        <row r="6386">
          <cell r="A6386">
            <v>39946</v>
          </cell>
          <cell r="B6386">
            <v>2221.4</v>
          </cell>
        </row>
        <row r="6387">
          <cell r="A6387">
            <v>39947</v>
          </cell>
          <cell r="B6387">
            <v>2257.36</v>
          </cell>
        </row>
        <row r="6388">
          <cell r="A6388">
            <v>39948</v>
          </cell>
          <cell r="B6388">
            <v>2251.5300000000002</v>
          </cell>
        </row>
        <row r="6389">
          <cell r="A6389">
            <v>39949</v>
          </cell>
          <cell r="B6389">
            <v>2252.8000000000002</v>
          </cell>
        </row>
        <row r="6390">
          <cell r="A6390">
            <v>39950</v>
          </cell>
          <cell r="B6390">
            <v>2252.8000000000002</v>
          </cell>
        </row>
        <row r="6391">
          <cell r="A6391">
            <v>39951</v>
          </cell>
          <cell r="B6391">
            <v>2252.8000000000002</v>
          </cell>
        </row>
        <row r="6392">
          <cell r="A6392">
            <v>39952</v>
          </cell>
          <cell r="B6392">
            <v>2255.2199999999998</v>
          </cell>
        </row>
        <row r="6393">
          <cell r="A6393">
            <v>39953</v>
          </cell>
          <cell r="B6393">
            <v>2221.27</v>
          </cell>
        </row>
        <row r="6394">
          <cell r="A6394">
            <v>39954</v>
          </cell>
          <cell r="B6394">
            <v>2196.21</v>
          </cell>
        </row>
        <row r="6395">
          <cell r="A6395">
            <v>39955</v>
          </cell>
          <cell r="B6395">
            <v>2206.6</v>
          </cell>
        </row>
        <row r="6396">
          <cell r="A6396">
            <v>39956</v>
          </cell>
          <cell r="B6396">
            <v>2201.44</v>
          </cell>
        </row>
        <row r="6397">
          <cell r="A6397">
            <v>39957</v>
          </cell>
          <cell r="B6397">
            <v>2201.44</v>
          </cell>
        </row>
        <row r="6398">
          <cell r="A6398">
            <v>39958</v>
          </cell>
          <cell r="B6398">
            <v>2201.44</v>
          </cell>
        </row>
        <row r="6399">
          <cell r="A6399">
            <v>39959</v>
          </cell>
          <cell r="B6399">
            <v>2201.44</v>
          </cell>
        </row>
        <row r="6400">
          <cell r="A6400">
            <v>39960</v>
          </cell>
          <cell r="B6400">
            <v>2213.89</v>
          </cell>
        </row>
        <row r="6401">
          <cell r="A6401">
            <v>39961</v>
          </cell>
          <cell r="B6401">
            <v>2208.89</v>
          </cell>
        </row>
        <row r="6402">
          <cell r="A6402">
            <v>39962</v>
          </cell>
          <cell r="B6402">
            <v>2190.4499999999998</v>
          </cell>
        </row>
        <row r="6403">
          <cell r="A6403">
            <v>39963</v>
          </cell>
          <cell r="B6403">
            <v>2140.66</v>
          </cell>
        </row>
        <row r="6404">
          <cell r="A6404">
            <v>39964</v>
          </cell>
          <cell r="B6404">
            <v>2140.66</v>
          </cell>
        </row>
        <row r="6405">
          <cell r="A6405">
            <v>39965</v>
          </cell>
          <cell r="B6405">
            <v>2140.66</v>
          </cell>
        </row>
        <row r="6406">
          <cell r="A6406">
            <v>39966</v>
          </cell>
          <cell r="B6406">
            <v>2109.42</v>
          </cell>
        </row>
        <row r="6407">
          <cell r="A6407">
            <v>39967</v>
          </cell>
          <cell r="B6407">
            <v>2077.02</v>
          </cell>
        </row>
        <row r="6408">
          <cell r="A6408">
            <v>39968</v>
          </cell>
          <cell r="B6408">
            <v>2073.5500000000002</v>
          </cell>
        </row>
        <row r="6409">
          <cell r="A6409">
            <v>39969</v>
          </cell>
          <cell r="B6409">
            <v>2072</v>
          </cell>
        </row>
        <row r="6410">
          <cell r="A6410">
            <v>39970</v>
          </cell>
          <cell r="B6410">
            <v>2063.1</v>
          </cell>
        </row>
        <row r="6411">
          <cell r="A6411">
            <v>39971</v>
          </cell>
          <cell r="B6411">
            <v>2063.1</v>
          </cell>
        </row>
        <row r="6412">
          <cell r="A6412">
            <v>39972</v>
          </cell>
          <cell r="B6412">
            <v>2063.1</v>
          </cell>
        </row>
        <row r="6413">
          <cell r="A6413">
            <v>39973</v>
          </cell>
          <cell r="B6413">
            <v>2091.1</v>
          </cell>
        </row>
        <row r="6414">
          <cell r="A6414">
            <v>39974</v>
          </cell>
          <cell r="B6414">
            <v>2060.1799999999998</v>
          </cell>
        </row>
        <row r="6415">
          <cell r="A6415">
            <v>39975</v>
          </cell>
          <cell r="B6415">
            <v>2042.19</v>
          </cell>
        </row>
        <row r="6416">
          <cell r="A6416">
            <v>39976</v>
          </cell>
          <cell r="B6416">
            <v>2026.17</v>
          </cell>
        </row>
        <row r="6417">
          <cell r="A6417">
            <v>39977</v>
          </cell>
          <cell r="B6417">
            <v>2015.4</v>
          </cell>
        </row>
        <row r="6418">
          <cell r="A6418">
            <v>39978</v>
          </cell>
          <cell r="B6418">
            <v>2015.4</v>
          </cell>
        </row>
        <row r="6419">
          <cell r="A6419">
            <v>39979</v>
          </cell>
          <cell r="B6419">
            <v>2015.4</v>
          </cell>
        </row>
        <row r="6420">
          <cell r="A6420">
            <v>39980</v>
          </cell>
          <cell r="B6420">
            <v>2015.4</v>
          </cell>
        </row>
        <row r="6421">
          <cell r="A6421">
            <v>39981</v>
          </cell>
          <cell r="B6421">
            <v>2014.91</v>
          </cell>
        </row>
        <row r="6422">
          <cell r="A6422">
            <v>39982</v>
          </cell>
          <cell r="B6422">
            <v>2071.29</v>
          </cell>
        </row>
        <row r="6423">
          <cell r="A6423">
            <v>39983</v>
          </cell>
          <cell r="B6423">
            <v>2074.7199999999998</v>
          </cell>
        </row>
        <row r="6424">
          <cell r="A6424">
            <v>39984</v>
          </cell>
          <cell r="B6424">
            <v>2108.1999999999998</v>
          </cell>
        </row>
        <row r="6425">
          <cell r="A6425">
            <v>39985</v>
          </cell>
          <cell r="B6425">
            <v>2108.1999999999998</v>
          </cell>
        </row>
        <row r="6426">
          <cell r="A6426">
            <v>39986</v>
          </cell>
          <cell r="B6426">
            <v>2108.1999999999998</v>
          </cell>
        </row>
        <row r="6427">
          <cell r="A6427">
            <v>39987</v>
          </cell>
          <cell r="B6427">
            <v>2108.1999999999998</v>
          </cell>
        </row>
        <row r="6428">
          <cell r="A6428">
            <v>39988</v>
          </cell>
          <cell r="B6428">
            <v>2165</v>
          </cell>
        </row>
        <row r="6429">
          <cell r="A6429">
            <v>39989</v>
          </cell>
          <cell r="B6429">
            <v>2158.7199999999998</v>
          </cell>
        </row>
        <row r="6430">
          <cell r="A6430">
            <v>39990</v>
          </cell>
          <cell r="B6430">
            <v>2188.5</v>
          </cell>
        </row>
        <row r="6431">
          <cell r="A6431">
            <v>39991</v>
          </cell>
          <cell r="B6431">
            <v>2158.67</v>
          </cell>
        </row>
        <row r="6432">
          <cell r="A6432">
            <v>39992</v>
          </cell>
          <cell r="B6432">
            <v>2158.67</v>
          </cell>
        </row>
        <row r="6433">
          <cell r="A6433">
            <v>39993</v>
          </cell>
          <cell r="B6433">
            <v>2158.67</v>
          </cell>
        </row>
        <row r="6434">
          <cell r="A6434">
            <v>39994</v>
          </cell>
          <cell r="B6434">
            <v>2158.67</v>
          </cell>
        </row>
        <row r="6435">
          <cell r="A6435">
            <v>39995</v>
          </cell>
          <cell r="B6435">
            <v>2145.21</v>
          </cell>
        </row>
        <row r="6436">
          <cell r="A6436">
            <v>39996</v>
          </cell>
          <cell r="B6436">
            <v>2111.71</v>
          </cell>
        </row>
        <row r="6437">
          <cell r="A6437">
            <v>39997</v>
          </cell>
          <cell r="B6437">
            <v>2096.23</v>
          </cell>
        </row>
        <row r="6438">
          <cell r="A6438">
            <v>39998</v>
          </cell>
          <cell r="B6438">
            <v>2086.36</v>
          </cell>
        </row>
        <row r="6439">
          <cell r="A6439">
            <v>39999</v>
          </cell>
          <cell r="B6439">
            <v>2086.36</v>
          </cell>
        </row>
        <row r="6440">
          <cell r="A6440">
            <v>40000</v>
          </cell>
          <cell r="B6440">
            <v>2086.36</v>
          </cell>
        </row>
        <row r="6441">
          <cell r="A6441">
            <v>40001</v>
          </cell>
          <cell r="B6441">
            <v>2109.08</v>
          </cell>
        </row>
        <row r="6442">
          <cell r="A6442">
            <v>40002</v>
          </cell>
          <cell r="B6442">
            <v>2090.35</v>
          </cell>
        </row>
        <row r="6443">
          <cell r="A6443">
            <v>40003</v>
          </cell>
          <cell r="B6443">
            <v>2108.1999999999998</v>
          </cell>
        </row>
        <row r="6444">
          <cell r="A6444">
            <v>40004</v>
          </cell>
          <cell r="B6444">
            <v>2105.36</v>
          </cell>
        </row>
        <row r="6445">
          <cell r="A6445">
            <v>40005</v>
          </cell>
          <cell r="B6445">
            <v>2116.9899999999998</v>
          </cell>
        </row>
        <row r="6446">
          <cell r="A6446">
            <v>40006</v>
          </cell>
          <cell r="B6446">
            <v>2116.9899999999998</v>
          </cell>
        </row>
        <row r="6447">
          <cell r="A6447">
            <v>40007</v>
          </cell>
          <cell r="B6447">
            <v>2116.9899999999998</v>
          </cell>
        </row>
        <row r="6448">
          <cell r="A6448">
            <v>40008</v>
          </cell>
          <cell r="B6448">
            <v>2085.7399999999998</v>
          </cell>
        </row>
        <row r="6449">
          <cell r="A6449">
            <v>40009</v>
          </cell>
          <cell r="B6449">
            <v>2054.19</v>
          </cell>
        </row>
        <row r="6450">
          <cell r="A6450">
            <v>40010</v>
          </cell>
          <cell r="B6450">
            <v>2018.93</v>
          </cell>
        </row>
        <row r="6451">
          <cell r="A6451">
            <v>40011</v>
          </cell>
          <cell r="B6451">
            <v>2025.71</v>
          </cell>
        </row>
        <row r="6452">
          <cell r="A6452">
            <v>40012</v>
          </cell>
          <cell r="B6452">
            <v>2006.82</v>
          </cell>
        </row>
        <row r="6453">
          <cell r="A6453">
            <v>40013</v>
          </cell>
          <cell r="B6453">
            <v>2006.82</v>
          </cell>
        </row>
        <row r="6454">
          <cell r="A6454">
            <v>40014</v>
          </cell>
          <cell r="B6454">
            <v>2006.82</v>
          </cell>
        </row>
        <row r="6455">
          <cell r="A6455">
            <v>40015</v>
          </cell>
          <cell r="B6455">
            <v>2006.82</v>
          </cell>
        </row>
        <row r="6456">
          <cell r="A6456">
            <v>40016</v>
          </cell>
          <cell r="B6456">
            <v>1986.35</v>
          </cell>
        </row>
        <row r="6457">
          <cell r="A6457">
            <v>40017</v>
          </cell>
          <cell r="B6457">
            <v>1975.05</v>
          </cell>
        </row>
        <row r="6458">
          <cell r="A6458">
            <v>40018</v>
          </cell>
          <cell r="B6458">
            <v>1953.12</v>
          </cell>
        </row>
        <row r="6459">
          <cell r="A6459">
            <v>40019</v>
          </cell>
          <cell r="B6459">
            <v>1970.11</v>
          </cell>
        </row>
        <row r="6460">
          <cell r="A6460">
            <v>40020</v>
          </cell>
          <cell r="B6460">
            <v>1970.11</v>
          </cell>
        </row>
        <row r="6461">
          <cell r="A6461">
            <v>40021</v>
          </cell>
          <cell r="B6461">
            <v>1970.11</v>
          </cell>
        </row>
        <row r="6462">
          <cell r="A6462">
            <v>40022</v>
          </cell>
          <cell r="B6462">
            <v>1982.43</v>
          </cell>
        </row>
        <row r="6463">
          <cell r="A6463">
            <v>40023</v>
          </cell>
          <cell r="B6463">
            <v>2013.82</v>
          </cell>
        </row>
        <row r="6464">
          <cell r="A6464">
            <v>40024</v>
          </cell>
          <cell r="B6464">
            <v>2073.92</v>
          </cell>
        </row>
        <row r="6465">
          <cell r="A6465">
            <v>40025</v>
          </cell>
          <cell r="B6465">
            <v>2043.37</v>
          </cell>
        </row>
        <row r="6466">
          <cell r="A6466">
            <v>40026</v>
          </cell>
          <cell r="B6466">
            <v>2040.95</v>
          </cell>
        </row>
        <row r="6467">
          <cell r="A6467">
            <v>40027</v>
          </cell>
          <cell r="B6467">
            <v>2040.95</v>
          </cell>
        </row>
        <row r="6468">
          <cell r="A6468">
            <v>40028</v>
          </cell>
          <cell r="B6468">
            <v>2040.95</v>
          </cell>
        </row>
        <row r="6469">
          <cell r="A6469">
            <v>40029</v>
          </cell>
          <cell r="B6469">
            <v>2008.96</v>
          </cell>
        </row>
        <row r="6470">
          <cell r="A6470">
            <v>40030</v>
          </cell>
          <cell r="B6470">
            <v>1992.98</v>
          </cell>
        </row>
        <row r="6471">
          <cell r="A6471">
            <v>40031</v>
          </cell>
          <cell r="B6471">
            <v>1987.84</v>
          </cell>
        </row>
        <row r="6472">
          <cell r="A6472">
            <v>40032</v>
          </cell>
          <cell r="B6472">
            <v>1997.01</v>
          </cell>
        </row>
        <row r="6473">
          <cell r="A6473">
            <v>40033</v>
          </cell>
          <cell r="B6473">
            <v>1997.01</v>
          </cell>
        </row>
        <row r="6474">
          <cell r="A6474">
            <v>40034</v>
          </cell>
          <cell r="B6474">
            <v>1997.01</v>
          </cell>
        </row>
        <row r="6475">
          <cell r="A6475">
            <v>40035</v>
          </cell>
          <cell r="B6475">
            <v>1997.01</v>
          </cell>
        </row>
        <row r="6476">
          <cell r="A6476">
            <v>40036</v>
          </cell>
          <cell r="B6476">
            <v>2022.56</v>
          </cell>
        </row>
        <row r="6477">
          <cell r="A6477">
            <v>40037</v>
          </cell>
          <cell r="B6477">
            <v>2050.4499999999998</v>
          </cell>
        </row>
        <row r="6478">
          <cell r="A6478">
            <v>40038</v>
          </cell>
          <cell r="B6478">
            <v>2026.45</v>
          </cell>
        </row>
        <row r="6479">
          <cell r="A6479">
            <v>40039</v>
          </cell>
          <cell r="B6479">
            <v>1999.98</v>
          </cell>
        </row>
        <row r="6480">
          <cell r="A6480">
            <v>40040</v>
          </cell>
          <cell r="B6480">
            <v>2016.09</v>
          </cell>
        </row>
        <row r="6481">
          <cell r="A6481">
            <v>40041</v>
          </cell>
          <cell r="B6481">
            <v>2016.09</v>
          </cell>
        </row>
        <row r="6482">
          <cell r="A6482">
            <v>40042</v>
          </cell>
          <cell r="B6482">
            <v>2016.09</v>
          </cell>
        </row>
        <row r="6483">
          <cell r="A6483">
            <v>40043</v>
          </cell>
          <cell r="B6483">
            <v>2016.09</v>
          </cell>
        </row>
        <row r="6484">
          <cell r="A6484">
            <v>40044</v>
          </cell>
          <cell r="B6484">
            <v>2037.1</v>
          </cell>
        </row>
        <row r="6485">
          <cell r="A6485">
            <v>40045</v>
          </cell>
          <cell r="B6485">
            <v>2041.91</v>
          </cell>
        </row>
        <row r="6486">
          <cell r="A6486">
            <v>40046</v>
          </cell>
          <cell r="B6486">
            <v>2012.67</v>
          </cell>
        </row>
        <row r="6487">
          <cell r="A6487">
            <v>40047</v>
          </cell>
          <cell r="B6487">
            <v>1997.31</v>
          </cell>
        </row>
        <row r="6488">
          <cell r="A6488">
            <v>40048</v>
          </cell>
          <cell r="B6488">
            <v>1997.31</v>
          </cell>
        </row>
        <row r="6489">
          <cell r="A6489">
            <v>40049</v>
          </cell>
          <cell r="B6489">
            <v>1997.31</v>
          </cell>
        </row>
        <row r="6490">
          <cell r="A6490">
            <v>40050</v>
          </cell>
          <cell r="B6490">
            <v>1997.44</v>
          </cell>
        </row>
        <row r="6491">
          <cell r="A6491">
            <v>40051</v>
          </cell>
          <cell r="B6491">
            <v>2007.2</v>
          </cell>
        </row>
        <row r="6492">
          <cell r="A6492">
            <v>40052</v>
          </cell>
          <cell r="B6492">
            <v>2044.79</v>
          </cell>
        </row>
        <row r="6493">
          <cell r="A6493">
            <v>40053</v>
          </cell>
          <cell r="B6493">
            <v>2043.65</v>
          </cell>
        </row>
        <row r="6494">
          <cell r="A6494">
            <v>40054</v>
          </cell>
          <cell r="B6494">
            <v>2035</v>
          </cell>
        </row>
        <row r="6495">
          <cell r="A6495">
            <v>40055</v>
          </cell>
          <cell r="B6495">
            <v>2035</v>
          </cell>
        </row>
        <row r="6496">
          <cell r="A6496">
            <v>40056</v>
          </cell>
          <cell r="B6496">
            <v>2035</v>
          </cell>
        </row>
        <row r="6497">
          <cell r="A6497">
            <v>40057</v>
          </cell>
          <cell r="B6497">
            <v>2057.81</v>
          </cell>
        </row>
        <row r="6498">
          <cell r="A6498">
            <v>40058</v>
          </cell>
          <cell r="B6498">
            <v>2068.96</v>
          </cell>
        </row>
        <row r="6499">
          <cell r="A6499">
            <v>40059</v>
          </cell>
          <cell r="B6499">
            <v>2065.73</v>
          </cell>
        </row>
        <row r="6500">
          <cell r="A6500">
            <v>40060</v>
          </cell>
          <cell r="B6500">
            <v>2029.75</v>
          </cell>
        </row>
        <row r="6501">
          <cell r="A6501">
            <v>40061</v>
          </cell>
          <cell r="B6501">
            <v>2018.72</v>
          </cell>
        </row>
        <row r="6502">
          <cell r="A6502">
            <v>40062</v>
          </cell>
          <cell r="B6502">
            <v>2018.72</v>
          </cell>
        </row>
        <row r="6503">
          <cell r="A6503">
            <v>40063</v>
          </cell>
          <cell r="B6503">
            <v>2018.72</v>
          </cell>
        </row>
        <row r="6504">
          <cell r="A6504">
            <v>40064</v>
          </cell>
          <cell r="B6504">
            <v>2018.72</v>
          </cell>
        </row>
        <row r="6505">
          <cell r="A6505">
            <v>40065</v>
          </cell>
          <cell r="B6505">
            <v>1994.44</v>
          </cell>
        </row>
        <row r="6506">
          <cell r="A6506">
            <v>40066</v>
          </cell>
          <cell r="B6506">
            <v>1998.17</v>
          </cell>
        </row>
        <row r="6507">
          <cell r="A6507">
            <v>40067</v>
          </cell>
          <cell r="B6507">
            <v>2008.95</v>
          </cell>
        </row>
        <row r="6508">
          <cell r="A6508">
            <v>40068</v>
          </cell>
          <cell r="B6508">
            <v>1985.38</v>
          </cell>
        </row>
        <row r="6509">
          <cell r="A6509">
            <v>40069</v>
          </cell>
          <cell r="B6509">
            <v>1985.38</v>
          </cell>
        </row>
        <row r="6510">
          <cell r="A6510">
            <v>40070</v>
          </cell>
          <cell r="B6510">
            <v>1985.38</v>
          </cell>
        </row>
        <row r="6511">
          <cell r="A6511">
            <v>40071</v>
          </cell>
          <cell r="B6511">
            <v>1998.99</v>
          </cell>
        </row>
        <row r="6512">
          <cell r="A6512">
            <v>40072</v>
          </cell>
          <cell r="B6512">
            <v>1986.86</v>
          </cell>
        </row>
        <row r="6513">
          <cell r="A6513">
            <v>40073</v>
          </cell>
          <cell r="B6513">
            <v>1960.76</v>
          </cell>
        </row>
        <row r="6514">
          <cell r="A6514">
            <v>40074</v>
          </cell>
          <cell r="B6514">
            <v>1962.6</v>
          </cell>
        </row>
        <row r="6515">
          <cell r="A6515">
            <v>40075</v>
          </cell>
          <cell r="B6515">
            <v>1951.38</v>
          </cell>
        </row>
        <row r="6516">
          <cell r="A6516">
            <v>40076</v>
          </cell>
          <cell r="B6516">
            <v>1951.38</v>
          </cell>
        </row>
        <row r="6517">
          <cell r="A6517">
            <v>40077</v>
          </cell>
          <cell r="B6517">
            <v>1951.38</v>
          </cell>
        </row>
        <row r="6518">
          <cell r="A6518">
            <v>40078</v>
          </cell>
          <cell r="B6518">
            <v>1950.77</v>
          </cell>
        </row>
        <row r="6519">
          <cell r="A6519">
            <v>40079</v>
          </cell>
          <cell r="B6519">
            <v>1914.47</v>
          </cell>
        </row>
        <row r="6520">
          <cell r="A6520">
            <v>40080</v>
          </cell>
          <cell r="B6520">
            <v>1911.66</v>
          </cell>
        </row>
        <row r="6521">
          <cell r="A6521">
            <v>40081</v>
          </cell>
          <cell r="B6521">
            <v>1922.5</v>
          </cell>
        </row>
        <row r="6522">
          <cell r="A6522">
            <v>40082</v>
          </cell>
          <cell r="B6522">
            <v>1926.59</v>
          </cell>
        </row>
        <row r="6523">
          <cell r="A6523">
            <v>40083</v>
          </cell>
          <cell r="B6523">
            <v>1926.59</v>
          </cell>
        </row>
        <row r="6524">
          <cell r="A6524">
            <v>40084</v>
          </cell>
          <cell r="B6524">
            <v>1926.59</v>
          </cell>
        </row>
        <row r="6525">
          <cell r="A6525">
            <v>40085</v>
          </cell>
          <cell r="B6525">
            <v>1921.64</v>
          </cell>
        </row>
        <row r="6526">
          <cell r="A6526">
            <v>40086</v>
          </cell>
          <cell r="B6526">
            <v>1922</v>
          </cell>
        </row>
        <row r="6527">
          <cell r="A6527">
            <v>40087</v>
          </cell>
          <cell r="B6527">
            <v>1925.49</v>
          </cell>
        </row>
        <row r="6528">
          <cell r="A6528">
            <v>40088</v>
          </cell>
          <cell r="B6528">
            <v>1918.87</v>
          </cell>
        </row>
        <row r="6529">
          <cell r="A6529">
            <v>40089</v>
          </cell>
          <cell r="B6529">
            <v>1919.75</v>
          </cell>
        </row>
        <row r="6530">
          <cell r="A6530">
            <v>40090</v>
          </cell>
          <cell r="B6530">
            <v>1919.75</v>
          </cell>
        </row>
        <row r="6531">
          <cell r="A6531">
            <v>40091</v>
          </cell>
          <cell r="B6531">
            <v>1919.75</v>
          </cell>
        </row>
        <row r="6532">
          <cell r="A6532">
            <v>40092</v>
          </cell>
          <cell r="B6532">
            <v>1925.57</v>
          </cell>
        </row>
        <row r="6533">
          <cell r="A6533">
            <v>40093</v>
          </cell>
          <cell r="B6533">
            <v>1906.59</v>
          </cell>
        </row>
        <row r="6534">
          <cell r="A6534">
            <v>40094</v>
          </cell>
          <cell r="B6534">
            <v>1897.31</v>
          </cell>
        </row>
        <row r="6535">
          <cell r="A6535">
            <v>40095</v>
          </cell>
          <cell r="B6535">
            <v>1870.96</v>
          </cell>
        </row>
        <row r="6536">
          <cell r="A6536">
            <v>40096</v>
          </cell>
          <cell r="B6536">
            <v>1857.21</v>
          </cell>
        </row>
        <row r="6537">
          <cell r="A6537">
            <v>40097</v>
          </cell>
          <cell r="B6537">
            <v>1857.21</v>
          </cell>
        </row>
        <row r="6538">
          <cell r="A6538">
            <v>40098</v>
          </cell>
          <cell r="B6538">
            <v>1857.21</v>
          </cell>
        </row>
        <row r="6539">
          <cell r="A6539">
            <v>40099</v>
          </cell>
          <cell r="B6539">
            <v>1857.21</v>
          </cell>
        </row>
        <row r="6540">
          <cell r="A6540">
            <v>40100</v>
          </cell>
          <cell r="B6540">
            <v>1825.68</v>
          </cell>
        </row>
        <row r="6541">
          <cell r="A6541">
            <v>40101</v>
          </cell>
          <cell r="B6541">
            <v>1830.38</v>
          </cell>
        </row>
        <row r="6542">
          <cell r="A6542">
            <v>40102</v>
          </cell>
          <cell r="B6542">
            <v>1838.26</v>
          </cell>
        </row>
        <row r="6543">
          <cell r="A6543">
            <v>40103</v>
          </cell>
          <cell r="B6543">
            <v>1843.81</v>
          </cell>
        </row>
        <row r="6544">
          <cell r="A6544">
            <v>40104</v>
          </cell>
          <cell r="B6544">
            <v>1843.81</v>
          </cell>
        </row>
        <row r="6545">
          <cell r="A6545">
            <v>40105</v>
          </cell>
          <cell r="B6545">
            <v>1843.81</v>
          </cell>
        </row>
        <row r="6546">
          <cell r="A6546">
            <v>40106</v>
          </cell>
          <cell r="B6546">
            <v>1858.4</v>
          </cell>
        </row>
        <row r="6547">
          <cell r="A6547">
            <v>40107</v>
          </cell>
          <cell r="B6547">
            <v>1913.98</v>
          </cell>
        </row>
        <row r="6548">
          <cell r="A6548">
            <v>40108</v>
          </cell>
          <cell r="B6548">
            <v>1910.04</v>
          </cell>
        </row>
        <row r="6549">
          <cell r="A6549">
            <v>40109</v>
          </cell>
          <cell r="B6549">
            <v>1914.89</v>
          </cell>
        </row>
        <row r="6550">
          <cell r="A6550">
            <v>40110</v>
          </cell>
          <cell r="B6550">
            <v>1924.35</v>
          </cell>
        </row>
        <row r="6551">
          <cell r="A6551">
            <v>40111</v>
          </cell>
          <cell r="B6551">
            <v>1924.35</v>
          </cell>
        </row>
        <row r="6552">
          <cell r="A6552">
            <v>40112</v>
          </cell>
          <cell r="B6552">
            <v>1924.35</v>
          </cell>
        </row>
        <row r="6553">
          <cell r="A6553">
            <v>40113</v>
          </cell>
          <cell r="B6553">
            <v>1932.81</v>
          </cell>
        </row>
        <row r="6554">
          <cell r="A6554">
            <v>40114</v>
          </cell>
          <cell r="B6554">
            <v>1977.26</v>
          </cell>
        </row>
        <row r="6555">
          <cell r="A6555">
            <v>40115</v>
          </cell>
          <cell r="B6555">
            <v>2006.18</v>
          </cell>
        </row>
        <row r="6556">
          <cell r="A6556">
            <v>40116</v>
          </cell>
          <cell r="B6556">
            <v>2004.37</v>
          </cell>
        </row>
        <row r="6557">
          <cell r="A6557">
            <v>40117</v>
          </cell>
          <cell r="B6557">
            <v>1993.8</v>
          </cell>
        </row>
        <row r="6558">
          <cell r="A6558">
            <v>40118</v>
          </cell>
          <cell r="B6558">
            <v>1993.8</v>
          </cell>
        </row>
        <row r="6559">
          <cell r="A6559">
            <v>40119</v>
          </cell>
          <cell r="B6559">
            <v>1993.8</v>
          </cell>
        </row>
        <row r="6560">
          <cell r="A6560">
            <v>40120</v>
          </cell>
          <cell r="B6560">
            <v>1993.8</v>
          </cell>
        </row>
        <row r="6561">
          <cell r="A6561">
            <v>40121</v>
          </cell>
          <cell r="B6561">
            <v>2008.72</v>
          </cell>
        </row>
        <row r="6562">
          <cell r="A6562">
            <v>40122</v>
          </cell>
          <cell r="B6562">
            <v>1963.7</v>
          </cell>
        </row>
        <row r="6563">
          <cell r="A6563">
            <v>40123</v>
          </cell>
          <cell r="B6563">
            <v>1958.24</v>
          </cell>
        </row>
        <row r="6564">
          <cell r="A6564">
            <v>40124</v>
          </cell>
          <cell r="B6564">
            <v>1981.61</v>
          </cell>
        </row>
        <row r="6565">
          <cell r="A6565">
            <v>40125</v>
          </cell>
          <cell r="B6565">
            <v>1981.61</v>
          </cell>
        </row>
        <row r="6566">
          <cell r="A6566">
            <v>40126</v>
          </cell>
          <cell r="B6566">
            <v>1981.61</v>
          </cell>
        </row>
        <row r="6567">
          <cell r="A6567">
            <v>40127</v>
          </cell>
          <cell r="B6567">
            <v>1968.45</v>
          </cell>
        </row>
        <row r="6568">
          <cell r="A6568">
            <v>40128</v>
          </cell>
          <cell r="B6568">
            <v>1969.52</v>
          </cell>
        </row>
        <row r="6569">
          <cell r="A6569">
            <v>40129</v>
          </cell>
          <cell r="B6569">
            <v>1969.52</v>
          </cell>
        </row>
        <row r="6570">
          <cell r="A6570">
            <v>40130</v>
          </cell>
          <cell r="B6570">
            <v>1976.89</v>
          </cell>
        </row>
        <row r="6571">
          <cell r="A6571">
            <v>40131</v>
          </cell>
          <cell r="B6571">
            <v>1971.27</v>
          </cell>
        </row>
        <row r="6572">
          <cell r="A6572">
            <v>40132</v>
          </cell>
          <cell r="B6572">
            <v>1971.27</v>
          </cell>
        </row>
        <row r="6573">
          <cell r="A6573">
            <v>40133</v>
          </cell>
          <cell r="B6573">
            <v>1971.27</v>
          </cell>
        </row>
        <row r="6574">
          <cell r="A6574">
            <v>40134</v>
          </cell>
          <cell r="B6574">
            <v>1971.27</v>
          </cell>
        </row>
        <row r="6575">
          <cell r="A6575">
            <v>40135</v>
          </cell>
          <cell r="B6575">
            <v>1966.22</v>
          </cell>
        </row>
        <row r="6576">
          <cell r="A6576">
            <v>40136</v>
          </cell>
          <cell r="B6576">
            <v>1953.45</v>
          </cell>
        </row>
        <row r="6577">
          <cell r="A6577">
            <v>40137</v>
          </cell>
          <cell r="B6577">
            <v>1962.33</v>
          </cell>
        </row>
        <row r="6578">
          <cell r="A6578">
            <v>40138</v>
          </cell>
          <cell r="B6578">
            <v>1974.47</v>
          </cell>
        </row>
        <row r="6579">
          <cell r="A6579">
            <v>40139</v>
          </cell>
          <cell r="B6579">
            <v>1974.47</v>
          </cell>
        </row>
        <row r="6580">
          <cell r="A6580">
            <v>40140</v>
          </cell>
          <cell r="B6580">
            <v>1974.47</v>
          </cell>
        </row>
        <row r="6581">
          <cell r="A6581">
            <v>40141</v>
          </cell>
          <cell r="B6581">
            <v>1964.92</v>
          </cell>
        </row>
        <row r="6582">
          <cell r="A6582">
            <v>40142</v>
          </cell>
          <cell r="B6582">
            <v>1969.01</v>
          </cell>
        </row>
        <row r="6583">
          <cell r="A6583">
            <v>40143</v>
          </cell>
          <cell r="B6583">
            <v>1974.14</v>
          </cell>
        </row>
        <row r="6584">
          <cell r="A6584">
            <v>40144</v>
          </cell>
          <cell r="B6584">
            <v>1974.14</v>
          </cell>
        </row>
        <row r="6585">
          <cell r="A6585">
            <v>40145</v>
          </cell>
          <cell r="B6585">
            <v>1997.47</v>
          </cell>
        </row>
        <row r="6586">
          <cell r="A6586">
            <v>40146</v>
          </cell>
          <cell r="B6586">
            <v>1997.47</v>
          </cell>
        </row>
        <row r="6587">
          <cell r="A6587">
            <v>40147</v>
          </cell>
          <cell r="B6587">
            <v>1997.47</v>
          </cell>
        </row>
        <row r="6588">
          <cell r="A6588">
            <v>40148</v>
          </cell>
          <cell r="B6588">
            <v>1998.45</v>
          </cell>
        </row>
        <row r="6589">
          <cell r="A6589">
            <v>40149</v>
          </cell>
          <cell r="B6589">
            <v>1990.29</v>
          </cell>
        </row>
        <row r="6590">
          <cell r="A6590">
            <v>40150</v>
          </cell>
          <cell r="B6590">
            <v>1990.8</v>
          </cell>
        </row>
        <row r="6591">
          <cell r="A6591">
            <v>40151</v>
          </cell>
          <cell r="B6591">
            <v>1989.94</v>
          </cell>
        </row>
        <row r="6592">
          <cell r="A6592">
            <v>40152</v>
          </cell>
          <cell r="B6592">
            <v>2003.94</v>
          </cell>
        </row>
        <row r="6593">
          <cell r="A6593">
            <v>40153</v>
          </cell>
          <cell r="B6593">
            <v>2003.94</v>
          </cell>
        </row>
        <row r="6594">
          <cell r="A6594">
            <v>40154</v>
          </cell>
          <cell r="B6594">
            <v>2003.94</v>
          </cell>
        </row>
        <row r="6595">
          <cell r="A6595">
            <v>40155</v>
          </cell>
          <cell r="B6595">
            <v>2009.45</v>
          </cell>
        </row>
        <row r="6596">
          <cell r="A6596">
            <v>40156</v>
          </cell>
          <cell r="B6596">
            <v>2009.45</v>
          </cell>
        </row>
        <row r="6597">
          <cell r="A6597">
            <v>40157</v>
          </cell>
          <cell r="B6597">
            <v>2016.73</v>
          </cell>
        </row>
        <row r="6598">
          <cell r="A6598">
            <v>40158</v>
          </cell>
          <cell r="B6598">
            <v>2016.17</v>
          </cell>
        </row>
        <row r="6599">
          <cell r="A6599">
            <v>40159</v>
          </cell>
          <cell r="B6599">
            <v>2000.54</v>
          </cell>
        </row>
        <row r="6600">
          <cell r="A6600">
            <v>40160</v>
          </cell>
          <cell r="B6600">
            <v>2000.54</v>
          </cell>
        </row>
        <row r="6601">
          <cell r="A6601">
            <v>40161</v>
          </cell>
          <cell r="B6601">
            <v>2000.54</v>
          </cell>
        </row>
        <row r="6602">
          <cell r="A6602">
            <v>40162</v>
          </cell>
          <cell r="B6602">
            <v>1992.1</v>
          </cell>
        </row>
        <row r="6603">
          <cell r="A6603">
            <v>40163</v>
          </cell>
          <cell r="B6603">
            <v>2001.86</v>
          </cell>
        </row>
        <row r="6604">
          <cell r="A6604">
            <v>40164</v>
          </cell>
          <cell r="B6604">
            <v>2005.09</v>
          </cell>
        </row>
        <row r="6605">
          <cell r="A6605">
            <v>40165</v>
          </cell>
          <cell r="B6605">
            <v>2015.74</v>
          </cell>
        </row>
        <row r="6606">
          <cell r="A6606">
            <v>40166</v>
          </cell>
          <cell r="B6606">
            <v>2025.85</v>
          </cell>
        </row>
        <row r="6607">
          <cell r="A6607">
            <v>40167</v>
          </cell>
          <cell r="B6607">
            <v>2025.85</v>
          </cell>
        </row>
        <row r="6608">
          <cell r="A6608">
            <v>40168</v>
          </cell>
          <cell r="B6608">
            <v>2025.85</v>
          </cell>
        </row>
        <row r="6609">
          <cell r="A6609">
            <v>40169</v>
          </cell>
          <cell r="B6609">
            <v>2030.17</v>
          </cell>
        </row>
        <row r="6610">
          <cell r="A6610">
            <v>40170</v>
          </cell>
          <cell r="B6610">
            <v>2054.1</v>
          </cell>
        </row>
        <row r="6611">
          <cell r="A6611">
            <v>40171</v>
          </cell>
          <cell r="B6611">
            <v>2045.07</v>
          </cell>
        </row>
        <row r="6612">
          <cell r="A6612">
            <v>40172</v>
          </cell>
          <cell r="B6612">
            <v>2043.41</v>
          </cell>
        </row>
        <row r="6613">
          <cell r="A6613">
            <v>40173</v>
          </cell>
          <cell r="B6613">
            <v>2043.41</v>
          </cell>
        </row>
        <row r="6614">
          <cell r="A6614">
            <v>40174</v>
          </cell>
          <cell r="B6614">
            <v>2043.41</v>
          </cell>
        </row>
        <row r="6615">
          <cell r="A6615">
            <v>40175</v>
          </cell>
          <cell r="B6615">
            <v>2043.41</v>
          </cell>
        </row>
        <row r="6616">
          <cell r="A6616">
            <v>40176</v>
          </cell>
          <cell r="B6616">
            <v>2037.92</v>
          </cell>
        </row>
        <row r="6617">
          <cell r="A6617">
            <v>40177</v>
          </cell>
          <cell r="B6617">
            <v>2046.2</v>
          </cell>
        </row>
        <row r="6618">
          <cell r="A6618">
            <v>40178</v>
          </cell>
          <cell r="B6618">
            <v>2044.23</v>
          </cell>
        </row>
        <row r="6619">
          <cell r="A6619">
            <v>40179</v>
          </cell>
          <cell r="B6619">
            <v>2044.23</v>
          </cell>
        </row>
        <row r="6620">
          <cell r="A6620">
            <v>40180</v>
          </cell>
          <cell r="B6620">
            <v>2044.23</v>
          </cell>
        </row>
        <row r="6621">
          <cell r="A6621">
            <v>40181</v>
          </cell>
          <cell r="B6621">
            <v>2044.23</v>
          </cell>
        </row>
        <row r="6622">
          <cell r="A6622">
            <v>40182</v>
          </cell>
          <cell r="B6622">
            <v>2044.23</v>
          </cell>
        </row>
        <row r="6623">
          <cell r="A6623">
            <v>40183</v>
          </cell>
          <cell r="B6623">
            <v>2021.21</v>
          </cell>
        </row>
        <row r="6624">
          <cell r="A6624">
            <v>40184</v>
          </cell>
          <cell r="B6624">
            <v>1992.78</v>
          </cell>
        </row>
        <row r="6625">
          <cell r="A6625">
            <v>40185</v>
          </cell>
          <cell r="B6625">
            <v>1971.32</v>
          </cell>
        </row>
        <row r="6626">
          <cell r="A6626">
            <v>40186</v>
          </cell>
          <cell r="B6626">
            <v>1969.08</v>
          </cell>
        </row>
        <row r="6627">
          <cell r="A6627">
            <v>40187</v>
          </cell>
          <cell r="B6627">
            <v>1968.24</v>
          </cell>
        </row>
        <row r="6628">
          <cell r="A6628">
            <v>40188</v>
          </cell>
          <cell r="B6628">
            <v>1968.24</v>
          </cell>
        </row>
        <row r="6629">
          <cell r="A6629">
            <v>40189</v>
          </cell>
          <cell r="B6629">
            <v>1968.24</v>
          </cell>
        </row>
        <row r="6630">
          <cell r="A6630">
            <v>40190</v>
          </cell>
          <cell r="B6630">
            <v>1968.24</v>
          </cell>
        </row>
        <row r="6631">
          <cell r="A6631">
            <v>40191</v>
          </cell>
          <cell r="B6631">
            <v>1959.43</v>
          </cell>
        </row>
        <row r="6632">
          <cell r="A6632">
            <v>40192</v>
          </cell>
          <cell r="B6632">
            <v>1965.81</v>
          </cell>
        </row>
        <row r="6633">
          <cell r="A6633">
            <v>40193</v>
          </cell>
          <cell r="B6633">
            <v>1974.13</v>
          </cell>
        </row>
        <row r="6634">
          <cell r="A6634">
            <v>40194</v>
          </cell>
          <cell r="B6634">
            <v>1967.4</v>
          </cell>
        </row>
        <row r="6635">
          <cell r="A6635">
            <v>40195</v>
          </cell>
          <cell r="B6635">
            <v>1967.4</v>
          </cell>
        </row>
        <row r="6636">
          <cell r="A6636">
            <v>40196</v>
          </cell>
          <cell r="B6636">
            <v>1967.4</v>
          </cell>
        </row>
        <row r="6637">
          <cell r="A6637">
            <v>40197</v>
          </cell>
          <cell r="B6637">
            <v>1967.4</v>
          </cell>
        </row>
        <row r="6638">
          <cell r="A6638">
            <v>40198</v>
          </cell>
          <cell r="B6638">
            <v>1957.82</v>
          </cell>
        </row>
        <row r="6639">
          <cell r="A6639">
            <v>40199</v>
          </cell>
          <cell r="B6639">
            <v>1964.18</v>
          </cell>
        </row>
        <row r="6640">
          <cell r="A6640">
            <v>40200</v>
          </cell>
          <cell r="B6640">
            <v>1967.08</v>
          </cell>
        </row>
        <row r="6641">
          <cell r="A6641">
            <v>40201</v>
          </cell>
          <cell r="B6641">
            <v>1981.96</v>
          </cell>
        </row>
        <row r="6642">
          <cell r="A6642">
            <v>40202</v>
          </cell>
          <cell r="B6642">
            <v>1981.96</v>
          </cell>
        </row>
        <row r="6643">
          <cell r="A6643">
            <v>40203</v>
          </cell>
          <cell r="B6643">
            <v>1981.96</v>
          </cell>
        </row>
        <row r="6644">
          <cell r="A6644">
            <v>40204</v>
          </cell>
          <cell r="B6644">
            <v>1961.97</v>
          </cell>
        </row>
        <row r="6645">
          <cell r="A6645">
            <v>40205</v>
          </cell>
          <cell r="B6645">
            <v>1972.22</v>
          </cell>
        </row>
        <row r="6646">
          <cell r="A6646">
            <v>40206</v>
          </cell>
          <cell r="B6646">
            <v>1988.05</v>
          </cell>
        </row>
        <row r="6647">
          <cell r="A6647">
            <v>40207</v>
          </cell>
          <cell r="B6647">
            <v>1991.21</v>
          </cell>
        </row>
        <row r="6648">
          <cell r="A6648">
            <v>40208</v>
          </cell>
          <cell r="B6648">
            <v>1982.29</v>
          </cell>
        </row>
        <row r="6649">
          <cell r="A6649">
            <v>40209</v>
          </cell>
          <cell r="B6649">
            <v>1982.29</v>
          </cell>
        </row>
        <row r="6650">
          <cell r="A6650">
            <v>40210</v>
          </cell>
          <cell r="B6650">
            <v>1982.29</v>
          </cell>
        </row>
        <row r="6651">
          <cell r="A6651">
            <v>40211</v>
          </cell>
          <cell r="B6651">
            <v>1972.6</v>
          </cell>
        </row>
        <row r="6652">
          <cell r="A6652">
            <v>40212</v>
          </cell>
          <cell r="B6652">
            <v>1959.93</v>
          </cell>
        </row>
        <row r="6653">
          <cell r="A6653">
            <v>40213</v>
          </cell>
          <cell r="B6653">
            <v>1966.02</v>
          </cell>
        </row>
        <row r="6654">
          <cell r="A6654">
            <v>40214</v>
          </cell>
          <cell r="B6654">
            <v>1984.16</v>
          </cell>
        </row>
        <row r="6655">
          <cell r="A6655">
            <v>40215</v>
          </cell>
          <cell r="B6655">
            <v>1997.13</v>
          </cell>
        </row>
        <row r="6656">
          <cell r="A6656">
            <v>40216</v>
          </cell>
          <cell r="B6656">
            <v>1997.13</v>
          </cell>
        </row>
        <row r="6657">
          <cell r="A6657">
            <v>40217</v>
          </cell>
          <cell r="B6657">
            <v>1997.13</v>
          </cell>
        </row>
        <row r="6658">
          <cell r="A6658">
            <v>40218</v>
          </cell>
          <cell r="B6658">
            <v>2003.76</v>
          </cell>
        </row>
        <row r="6659">
          <cell r="A6659">
            <v>40219</v>
          </cell>
          <cell r="B6659">
            <v>1981.4</v>
          </cell>
        </row>
        <row r="6660">
          <cell r="A6660">
            <v>40220</v>
          </cell>
          <cell r="B6660">
            <v>1965.03</v>
          </cell>
        </row>
        <row r="6661">
          <cell r="A6661">
            <v>40221</v>
          </cell>
          <cell r="B6661">
            <v>1943.6</v>
          </cell>
        </row>
        <row r="6662">
          <cell r="A6662">
            <v>40222</v>
          </cell>
          <cell r="B6662">
            <v>1936.9</v>
          </cell>
        </row>
        <row r="6663">
          <cell r="A6663">
            <v>40223</v>
          </cell>
          <cell r="B6663">
            <v>1936.9</v>
          </cell>
        </row>
        <row r="6664">
          <cell r="A6664">
            <v>40224</v>
          </cell>
          <cell r="B6664">
            <v>1936.9</v>
          </cell>
        </row>
        <row r="6665">
          <cell r="A6665">
            <v>40225</v>
          </cell>
          <cell r="B6665">
            <v>1936.9</v>
          </cell>
        </row>
        <row r="6666">
          <cell r="A6666">
            <v>40226</v>
          </cell>
          <cell r="B6666">
            <v>1925.79</v>
          </cell>
        </row>
        <row r="6667">
          <cell r="A6667">
            <v>40227</v>
          </cell>
          <cell r="B6667">
            <v>1928.79</v>
          </cell>
        </row>
        <row r="6668">
          <cell r="A6668">
            <v>40228</v>
          </cell>
          <cell r="B6668">
            <v>1930.94</v>
          </cell>
        </row>
        <row r="6669">
          <cell r="A6669">
            <v>40229</v>
          </cell>
          <cell r="B6669">
            <v>1928.86</v>
          </cell>
        </row>
        <row r="6670">
          <cell r="A6670">
            <v>40230</v>
          </cell>
          <cell r="B6670">
            <v>1928.86</v>
          </cell>
        </row>
        <row r="6671">
          <cell r="A6671">
            <v>40231</v>
          </cell>
          <cell r="B6671">
            <v>1928.86</v>
          </cell>
        </row>
        <row r="6672">
          <cell r="A6672">
            <v>40232</v>
          </cell>
          <cell r="B6672">
            <v>1914.87</v>
          </cell>
        </row>
        <row r="6673">
          <cell r="A6673">
            <v>40233</v>
          </cell>
          <cell r="B6673">
            <v>1924.75</v>
          </cell>
        </row>
        <row r="6674">
          <cell r="A6674">
            <v>40234</v>
          </cell>
          <cell r="B6674">
            <v>1932.15</v>
          </cell>
        </row>
        <row r="6675">
          <cell r="A6675">
            <v>40235</v>
          </cell>
          <cell r="B6675">
            <v>1941.98</v>
          </cell>
        </row>
        <row r="6676">
          <cell r="A6676">
            <v>40236</v>
          </cell>
          <cell r="B6676">
            <v>1932.32</v>
          </cell>
        </row>
        <row r="6677">
          <cell r="A6677">
            <v>40237</v>
          </cell>
          <cell r="B6677">
            <v>1932.32</v>
          </cell>
        </row>
        <row r="6678">
          <cell r="A6678">
            <v>40238</v>
          </cell>
          <cell r="B6678">
            <v>1932.32</v>
          </cell>
        </row>
        <row r="6679">
          <cell r="A6679">
            <v>40239</v>
          </cell>
          <cell r="B6679">
            <v>1913.86</v>
          </cell>
        </row>
        <row r="6680">
          <cell r="A6680">
            <v>40240</v>
          </cell>
          <cell r="B6680">
            <v>1895.86</v>
          </cell>
        </row>
        <row r="6681">
          <cell r="A6681">
            <v>40241</v>
          </cell>
          <cell r="B6681">
            <v>1916.41</v>
          </cell>
        </row>
        <row r="6682">
          <cell r="A6682">
            <v>40242</v>
          </cell>
          <cell r="B6682">
            <v>1928.33</v>
          </cell>
        </row>
        <row r="6683">
          <cell r="A6683">
            <v>40243</v>
          </cell>
          <cell r="B6683">
            <v>1902.31</v>
          </cell>
        </row>
        <row r="6684">
          <cell r="A6684">
            <v>40244</v>
          </cell>
          <cell r="B6684">
            <v>1902.31</v>
          </cell>
        </row>
        <row r="6685">
          <cell r="A6685">
            <v>40245</v>
          </cell>
          <cell r="B6685">
            <v>1902.31</v>
          </cell>
        </row>
        <row r="6686">
          <cell r="A6686">
            <v>40246</v>
          </cell>
          <cell r="B6686">
            <v>1894.44</v>
          </cell>
        </row>
        <row r="6687">
          <cell r="A6687">
            <v>40247</v>
          </cell>
          <cell r="B6687">
            <v>1894.3</v>
          </cell>
        </row>
        <row r="6688">
          <cell r="A6688">
            <v>40248</v>
          </cell>
          <cell r="B6688">
            <v>1888.05</v>
          </cell>
        </row>
        <row r="6689">
          <cell r="A6689">
            <v>40249</v>
          </cell>
          <cell r="B6689">
            <v>1894.79</v>
          </cell>
        </row>
        <row r="6690">
          <cell r="A6690">
            <v>40250</v>
          </cell>
          <cell r="B6690">
            <v>1892.99</v>
          </cell>
        </row>
        <row r="6691">
          <cell r="A6691">
            <v>40251</v>
          </cell>
          <cell r="B6691">
            <v>1892.99</v>
          </cell>
        </row>
        <row r="6692">
          <cell r="A6692">
            <v>40252</v>
          </cell>
          <cell r="B6692">
            <v>1892.99</v>
          </cell>
        </row>
        <row r="6693">
          <cell r="A6693">
            <v>40253</v>
          </cell>
          <cell r="B6693">
            <v>1899.75</v>
          </cell>
        </row>
        <row r="6694">
          <cell r="A6694">
            <v>40254</v>
          </cell>
          <cell r="B6694">
            <v>1896.15</v>
          </cell>
        </row>
        <row r="6695">
          <cell r="A6695">
            <v>40255</v>
          </cell>
          <cell r="B6695">
            <v>1893.42</v>
          </cell>
        </row>
        <row r="6696">
          <cell r="A6696">
            <v>40256</v>
          </cell>
          <cell r="B6696">
            <v>1900.55</v>
          </cell>
        </row>
        <row r="6697">
          <cell r="A6697">
            <v>40257</v>
          </cell>
          <cell r="B6697">
            <v>1907.06</v>
          </cell>
        </row>
        <row r="6698">
          <cell r="A6698">
            <v>40258</v>
          </cell>
          <cell r="B6698">
            <v>1907.06</v>
          </cell>
        </row>
        <row r="6699">
          <cell r="A6699">
            <v>40259</v>
          </cell>
          <cell r="B6699">
            <v>1907.06</v>
          </cell>
        </row>
        <row r="6700">
          <cell r="A6700">
            <v>40260</v>
          </cell>
          <cell r="B6700">
            <v>1907.06</v>
          </cell>
        </row>
        <row r="6701">
          <cell r="A6701">
            <v>40261</v>
          </cell>
          <cell r="B6701">
            <v>1907.06</v>
          </cell>
        </row>
        <row r="6702">
          <cell r="A6702">
            <v>40262</v>
          </cell>
          <cell r="B6702">
            <v>1923.41</v>
          </cell>
        </row>
        <row r="6703">
          <cell r="A6703">
            <v>40263</v>
          </cell>
          <cell r="B6703">
            <v>1922.91</v>
          </cell>
        </row>
        <row r="6704">
          <cell r="A6704">
            <v>40264</v>
          </cell>
          <cell r="B6704">
            <v>1933.4</v>
          </cell>
        </row>
        <row r="6705">
          <cell r="A6705">
            <v>40265</v>
          </cell>
          <cell r="B6705">
            <v>1933.4</v>
          </cell>
        </row>
        <row r="6706">
          <cell r="A6706">
            <v>40266</v>
          </cell>
          <cell r="B6706">
            <v>1933.4</v>
          </cell>
        </row>
        <row r="6707">
          <cell r="A6707">
            <v>40267</v>
          </cell>
          <cell r="B6707">
            <v>1934.21</v>
          </cell>
        </row>
        <row r="6708">
          <cell r="A6708">
            <v>40268</v>
          </cell>
          <cell r="B6708">
            <v>1928.59</v>
          </cell>
        </row>
        <row r="6709">
          <cell r="A6709">
            <v>40269</v>
          </cell>
          <cell r="B6709">
            <v>1921.88</v>
          </cell>
        </row>
        <row r="6710">
          <cell r="A6710">
            <v>40270</v>
          </cell>
          <cell r="B6710">
            <v>1921.88</v>
          </cell>
        </row>
        <row r="6711">
          <cell r="A6711">
            <v>40271</v>
          </cell>
          <cell r="B6711">
            <v>1921.88</v>
          </cell>
        </row>
        <row r="6712">
          <cell r="A6712">
            <v>40272</v>
          </cell>
          <cell r="B6712">
            <v>1921.88</v>
          </cell>
        </row>
        <row r="6713">
          <cell r="A6713">
            <v>40273</v>
          </cell>
          <cell r="B6713">
            <v>1921.88</v>
          </cell>
        </row>
        <row r="6714">
          <cell r="A6714">
            <v>40274</v>
          </cell>
          <cell r="B6714">
            <v>1911.78</v>
          </cell>
        </row>
        <row r="6715">
          <cell r="A6715">
            <v>40275</v>
          </cell>
          <cell r="B6715">
            <v>1911.07</v>
          </cell>
        </row>
        <row r="6716">
          <cell r="A6716">
            <v>40276</v>
          </cell>
          <cell r="B6716">
            <v>1920.53</v>
          </cell>
        </row>
        <row r="6717">
          <cell r="A6717">
            <v>40277</v>
          </cell>
          <cell r="B6717">
            <v>1931.91</v>
          </cell>
        </row>
        <row r="6718">
          <cell r="A6718">
            <v>40278</v>
          </cell>
          <cell r="B6718">
            <v>1921.32</v>
          </cell>
        </row>
        <row r="6719">
          <cell r="A6719">
            <v>40279</v>
          </cell>
          <cell r="B6719">
            <v>1921.32</v>
          </cell>
        </row>
        <row r="6720">
          <cell r="A6720">
            <v>40280</v>
          </cell>
          <cell r="B6720">
            <v>1921.32</v>
          </cell>
        </row>
        <row r="6721">
          <cell r="A6721">
            <v>40281</v>
          </cell>
          <cell r="B6721">
            <v>1926.16</v>
          </cell>
        </row>
        <row r="6722">
          <cell r="A6722">
            <v>40282</v>
          </cell>
          <cell r="B6722">
            <v>1936.22</v>
          </cell>
        </row>
        <row r="6723">
          <cell r="A6723">
            <v>40283</v>
          </cell>
          <cell r="B6723">
            <v>1938.24</v>
          </cell>
        </row>
        <row r="6724">
          <cell r="A6724">
            <v>40284</v>
          </cell>
          <cell r="B6724">
            <v>1943.83</v>
          </cell>
        </row>
        <row r="6725">
          <cell r="A6725">
            <v>40285</v>
          </cell>
          <cell r="B6725">
            <v>1942.21</v>
          </cell>
        </row>
        <row r="6726">
          <cell r="A6726">
            <v>40286</v>
          </cell>
          <cell r="B6726">
            <v>1942.21</v>
          </cell>
        </row>
        <row r="6727">
          <cell r="A6727">
            <v>40287</v>
          </cell>
          <cell r="B6727">
            <v>1942.21</v>
          </cell>
        </row>
        <row r="6728">
          <cell r="A6728">
            <v>40288</v>
          </cell>
          <cell r="B6728">
            <v>1951.04</v>
          </cell>
        </row>
        <row r="6729">
          <cell r="A6729">
            <v>40289</v>
          </cell>
          <cell r="B6729">
            <v>1947.69</v>
          </cell>
        </row>
        <row r="6730">
          <cell r="A6730">
            <v>40290</v>
          </cell>
          <cell r="B6730">
            <v>1948.47</v>
          </cell>
        </row>
        <row r="6731">
          <cell r="A6731">
            <v>40291</v>
          </cell>
          <cell r="B6731">
            <v>1955.84</v>
          </cell>
        </row>
        <row r="6732">
          <cell r="A6732">
            <v>40292</v>
          </cell>
          <cell r="B6732">
            <v>1950.89</v>
          </cell>
        </row>
        <row r="6733">
          <cell r="A6733">
            <v>40293</v>
          </cell>
          <cell r="B6733">
            <v>1950.89</v>
          </cell>
        </row>
        <row r="6734">
          <cell r="A6734">
            <v>40294</v>
          </cell>
          <cell r="B6734">
            <v>1950.89</v>
          </cell>
        </row>
        <row r="6735">
          <cell r="A6735">
            <v>40295</v>
          </cell>
          <cell r="B6735">
            <v>1943.41</v>
          </cell>
        </row>
        <row r="6736">
          <cell r="A6736">
            <v>40296</v>
          </cell>
          <cell r="B6736">
            <v>1961.82</v>
          </cell>
        </row>
        <row r="6737">
          <cell r="A6737">
            <v>40297</v>
          </cell>
          <cell r="B6737">
            <v>1973.05</v>
          </cell>
        </row>
        <row r="6738">
          <cell r="A6738">
            <v>40298</v>
          </cell>
          <cell r="B6738">
            <v>1969.75</v>
          </cell>
        </row>
        <row r="6739">
          <cell r="A6739">
            <v>40299</v>
          </cell>
          <cell r="B6739">
            <v>1950.44</v>
          </cell>
        </row>
        <row r="6740">
          <cell r="A6740">
            <v>40300</v>
          </cell>
          <cell r="B6740">
            <v>1950.44</v>
          </cell>
        </row>
        <row r="6741">
          <cell r="A6741">
            <v>40301</v>
          </cell>
          <cell r="B6741">
            <v>1950.44</v>
          </cell>
        </row>
        <row r="6742">
          <cell r="A6742">
            <v>40302</v>
          </cell>
          <cell r="B6742">
            <v>1973.42</v>
          </cell>
        </row>
        <row r="6743">
          <cell r="A6743">
            <v>40303</v>
          </cell>
          <cell r="B6743">
            <v>1988.47</v>
          </cell>
        </row>
        <row r="6744">
          <cell r="A6744">
            <v>40304</v>
          </cell>
          <cell r="B6744">
            <v>2003.37</v>
          </cell>
        </row>
        <row r="6745">
          <cell r="A6745">
            <v>40305</v>
          </cell>
          <cell r="B6745">
            <v>2010.13</v>
          </cell>
        </row>
        <row r="6746">
          <cell r="A6746">
            <v>40306</v>
          </cell>
          <cell r="B6746">
            <v>2029.54</v>
          </cell>
        </row>
        <row r="6747">
          <cell r="A6747">
            <v>40307</v>
          </cell>
          <cell r="B6747">
            <v>2029.54</v>
          </cell>
        </row>
        <row r="6748">
          <cell r="A6748">
            <v>40308</v>
          </cell>
          <cell r="B6748">
            <v>2029.54</v>
          </cell>
        </row>
        <row r="6749">
          <cell r="A6749">
            <v>40309</v>
          </cell>
          <cell r="B6749">
            <v>1988.32</v>
          </cell>
        </row>
        <row r="6750">
          <cell r="A6750">
            <v>40310</v>
          </cell>
          <cell r="B6750">
            <v>1980.5</v>
          </cell>
        </row>
        <row r="6751">
          <cell r="A6751">
            <v>40311</v>
          </cell>
          <cell r="B6751">
            <v>1966.36</v>
          </cell>
        </row>
        <row r="6752">
          <cell r="A6752">
            <v>40312</v>
          </cell>
          <cell r="B6752">
            <v>1959.62</v>
          </cell>
        </row>
        <row r="6753">
          <cell r="A6753">
            <v>40313</v>
          </cell>
          <cell r="B6753">
            <v>1968.1</v>
          </cell>
        </row>
        <row r="6754">
          <cell r="A6754">
            <v>40314</v>
          </cell>
          <cell r="B6754">
            <v>1968.1</v>
          </cell>
        </row>
        <row r="6755">
          <cell r="A6755">
            <v>40315</v>
          </cell>
          <cell r="B6755">
            <v>1968.1</v>
          </cell>
        </row>
        <row r="6756">
          <cell r="A6756">
            <v>40316</v>
          </cell>
          <cell r="B6756">
            <v>1968.1</v>
          </cell>
        </row>
        <row r="6757">
          <cell r="A6757">
            <v>40317</v>
          </cell>
          <cell r="B6757">
            <v>1976.46</v>
          </cell>
        </row>
        <row r="6758">
          <cell r="A6758">
            <v>40318</v>
          </cell>
          <cell r="B6758">
            <v>1997.09</v>
          </cell>
        </row>
        <row r="6759">
          <cell r="A6759">
            <v>40319</v>
          </cell>
          <cell r="B6759">
            <v>2017.68</v>
          </cell>
        </row>
        <row r="6760">
          <cell r="A6760">
            <v>40320</v>
          </cell>
          <cell r="B6760">
            <v>1998.42</v>
          </cell>
        </row>
        <row r="6761">
          <cell r="A6761">
            <v>40321</v>
          </cell>
          <cell r="B6761">
            <v>1998.42</v>
          </cell>
        </row>
        <row r="6762">
          <cell r="A6762">
            <v>40322</v>
          </cell>
          <cell r="B6762">
            <v>1998.42</v>
          </cell>
        </row>
        <row r="6763">
          <cell r="A6763">
            <v>40323</v>
          </cell>
          <cell r="B6763">
            <v>1975.01</v>
          </cell>
        </row>
        <row r="6764">
          <cell r="A6764">
            <v>40324</v>
          </cell>
          <cell r="B6764">
            <v>1989.51</v>
          </cell>
        </row>
        <row r="6765">
          <cell r="A6765">
            <v>40325</v>
          </cell>
          <cell r="B6765">
            <v>1976.4</v>
          </cell>
        </row>
        <row r="6766">
          <cell r="A6766">
            <v>40326</v>
          </cell>
          <cell r="B6766">
            <v>1966.8</v>
          </cell>
        </row>
        <row r="6767">
          <cell r="A6767">
            <v>40327</v>
          </cell>
          <cell r="B6767">
            <v>1971.55</v>
          </cell>
        </row>
        <row r="6768">
          <cell r="A6768">
            <v>40328</v>
          </cell>
          <cell r="B6768">
            <v>1971.55</v>
          </cell>
        </row>
        <row r="6769">
          <cell r="A6769">
            <v>40329</v>
          </cell>
          <cell r="B6769">
            <v>1971.55</v>
          </cell>
        </row>
        <row r="6770">
          <cell r="A6770">
            <v>40330</v>
          </cell>
          <cell r="B6770">
            <v>1971.55</v>
          </cell>
        </row>
        <row r="6771">
          <cell r="A6771">
            <v>40331</v>
          </cell>
          <cell r="B6771">
            <v>1971.45</v>
          </cell>
        </row>
        <row r="6772">
          <cell r="A6772">
            <v>40332</v>
          </cell>
          <cell r="B6772">
            <v>1963.36</v>
          </cell>
        </row>
        <row r="6773">
          <cell r="A6773">
            <v>40333</v>
          </cell>
          <cell r="B6773">
            <v>1961.47</v>
          </cell>
        </row>
        <row r="6774">
          <cell r="A6774">
            <v>40334</v>
          </cell>
          <cell r="B6774">
            <v>1965.83</v>
          </cell>
        </row>
        <row r="6775">
          <cell r="A6775">
            <v>40335</v>
          </cell>
          <cell r="B6775">
            <v>1965.83</v>
          </cell>
        </row>
        <row r="6776">
          <cell r="A6776">
            <v>40336</v>
          </cell>
          <cell r="B6776">
            <v>1965.83</v>
          </cell>
        </row>
        <row r="6777">
          <cell r="A6777">
            <v>40337</v>
          </cell>
          <cell r="B6777">
            <v>1965.83</v>
          </cell>
        </row>
        <row r="6778">
          <cell r="A6778">
            <v>40338</v>
          </cell>
          <cell r="B6778">
            <v>1960.5</v>
          </cell>
        </row>
        <row r="6779">
          <cell r="A6779">
            <v>40339</v>
          </cell>
          <cell r="B6779">
            <v>1943.41</v>
          </cell>
        </row>
        <row r="6780">
          <cell r="A6780">
            <v>40340</v>
          </cell>
          <cell r="B6780">
            <v>1928.83</v>
          </cell>
        </row>
        <row r="6781">
          <cell r="A6781">
            <v>40341</v>
          </cell>
          <cell r="B6781">
            <v>1925.35</v>
          </cell>
        </row>
        <row r="6782">
          <cell r="A6782">
            <v>40342</v>
          </cell>
          <cell r="B6782">
            <v>1925.35</v>
          </cell>
        </row>
        <row r="6783">
          <cell r="A6783">
            <v>40343</v>
          </cell>
          <cell r="B6783">
            <v>1925.35</v>
          </cell>
        </row>
        <row r="6784">
          <cell r="A6784">
            <v>40344</v>
          </cell>
          <cell r="B6784">
            <v>1925.35</v>
          </cell>
        </row>
        <row r="6785">
          <cell r="A6785">
            <v>40345</v>
          </cell>
          <cell r="B6785">
            <v>1917.82</v>
          </cell>
        </row>
        <row r="6786">
          <cell r="A6786">
            <v>40346</v>
          </cell>
          <cell r="B6786">
            <v>1912.29</v>
          </cell>
        </row>
        <row r="6787">
          <cell r="A6787">
            <v>40347</v>
          </cell>
          <cell r="B6787">
            <v>1902.78</v>
          </cell>
        </row>
        <row r="6788">
          <cell r="A6788">
            <v>40348</v>
          </cell>
          <cell r="B6788">
            <v>1906.61</v>
          </cell>
        </row>
        <row r="6789">
          <cell r="A6789">
            <v>40349</v>
          </cell>
          <cell r="B6789">
            <v>1906.61</v>
          </cell>
        </row>
        <row r="6790">
          <cell r="A6790">
            <v>40350</v>
          </cell>
          <cell r="B6790">
            <v>1906.61</v>
          </cell>
        </row>
        <row r="6791">
          <cell r="A6791">
            <v>40351</v>
          </cell>
          <cell r="B6791">
            <v>1889.51</v>
          </cell>
        </row>
        <row r="6792">
          <cell r="A6792">
            <v>40352</v>
          </cell>
          <cell r="B6792">
            <v>1886.05</v>
          </cell>
        </row>
        <row r="6793">
          <cell r="A6793">
            <v>40353</v>
          </cell>
          <cell r="B6793">
            <v>1895.75</v>
          </cell>
        </row>
        <row r="6794">
          <cell r="A6794">
            <v>40354</v>
          </cell>
          <cell r="B6794">
            <v>1896.87</v>
          </cell>
        </row>
        <row r="6795">
          <cell r="A6795">
            <v>40355</v>
          </cell>
          <cell r="B6795">
            <v>1900.36</v>
          </cell>
        </row>
        <row r="6796">
          <cell r="A6796">
            <v>40356</v>
          </cell>
          <cell r="B6796">
            <v>1900.36</v>
          </cell>
        </row>
        <row r="6797">
          <cell r="A6797">
            <v>40357</v>
          </cell>
          <cell r="B6797">
            <v>1900.36</v>
          </cell>
        </row>
        <row r="6798">
          <cell r="A6798">
            <v>40358</v>
          </cell>
          <cell r="B6798">
            <v>1901.65</v>
          </cell>
        </row>
        <row r="6799">
          <cell r="A6799">
            <v>40359</v>
          </cell>
          <cell r="B6799">
            <v>1916.46</v>
          </cell>
        </row>
        <row r="6800">
          <cell r="A6800">
            <v>40360</v>
          </cell>
          <cell r="B6800">
            <v>1913.15</v>
          </cell>
        </row>
        <row r="6801">
          <cell r="A6801">
            <v>40361</v>
          </cell>
          <cell r="B6801">
            <v>1897.33</v>
          </cell>
        </row>
        <row r="6802">
          <cell r="A6802">
            <v>40362</v>
          </cell>
          <cell r="B6802">
            <v>1884.31</v>
          </cell>
        </row>
        <row r="6803">
          <cell r="A6803">
            <v>40363</v>
          </cell>
          <cell r="B6803">
            <v>1884.31</v>
          </cell>
        </row>
        <row r="6804">
          <cell r="A6804">
            <v>40364</v>
          </cell>
          <cell r="B6804">
            <v>1884.31</v>
          </cell>
        </row>
        <row r="6805">
          <cell r="A6805">
            <v>40365</v>
          </cell>
          <cell r="B6805">
            <v>1884.31</v>
          </cell>
        </row>
        <row r="6806">
          <cell r="A6806">
            <v>40366</v>
          </cell>
          <cell r="B6806">
            <v>1882.47</v>
          </cell>
        </row>
        <row r="6807">
          <cell r="A6807">
            <v>40367</v>
          </cell>
          <cell r="B6807">
            <v>1901.38</v>
          </cell>
        </row>
        <row r="6808">
          <cell r="A6808">
            <v>40368</v>
          </cell>
          <cell r="B6808">
            <v>1889.61</v>
          </cell>
        </row>
        <row r="6809">
          <cell r="A6809">
            <v>40369</v>
          </cell>
          <cell r="B6809">
            <v>1877.66</v>
          </cell>
        </row>
        <row r="6810">
          <cell r="A6810">
            <v>40370</v>
          </cell>
          <cell r="B6810">
            <v>1877.66</v>
          </cell>
        </row>
        <row r="6811">
          <cell r="A6811">
            <v>40371</v>
          </cell>
          <cell r="B6811">
            <v>1877.66</v>
          </cell>
        </row>
        <row r="6812">
          <cell r="A6812">
            <v>40372</v>
          </cell>
          <cell r="B6812">
            <v>1877.2</v>
          </cell>
        </row>
        <row r="6813">
          <cell r="A6813">
            <v>40373</v>
          </cell>
          <cell r="B6813">
            <v>1871.19</v>
          </cell>
        </row>
        <row r="6814">
          <cell r="A6814">
            <v>40374</v>
          </cell>
          <cell r="B6814">
            <v>1873.87</v>
          </cell>
        </row>
        <row r="6815">
          <cell r="A6815">
            <v>40375</v>
          </cell>
          <cell r="B6815">
            <v>1871.96</v>
          </cell>
        </row>
        <row r="6816">
          <cell r="A6816">
            <v>40376</v>
          </cell>
          <cell r="B6816">
            <v>1878.77</v>
          </cell>
        </row>
        <row r="6817">
          <cell r="A6817">
            <v>40377</v>
          </cell>
          <cell r="B6817">
            <v>1878.77</v>
          </cell>
        </row>
        <row r="6818">
          <cell r="A6818">
            <v>40378</v>
          </cell>
          <cell r="B6818">
            <v>1878.77</v>
          </cell>
        </row>
        <row r="6819">
          <cell r="A6819">
            <v>40379</v>
          </cell>
          <cell r="B6819">
            <v>1872.92</v>
          </cell>
        </row>
        <row r="6820">
          <cell r="A6820">
            <v>40380</v>
          </cell>
          <cell r="B6820">
            <v>1872.92</v>
          </cell>
        </row>
        <row r="6821">
          <cell r="A6821">
            <v>40381</v>
          </cell>
          <cell r="B6821">
            <v>1867.07</v>
          </cell>
        </row>
        <row r="6822">
          <cell r="A6822">
            <v>40382</v>
          </cell>
          <cell r="B6822">
            <v>1864.04</v>
          </cell>
        </row>
        <row r="6823">
          <cell r="A6823">
            <v>40383</v>
          </cell>
          <cell r="B6823">
            <v>1867.47</v>
          </cell>
        </row>
        <row r="6824">
          <cell r="A6824">
            <v>40384</v>
          </cell>
          <cell r="B6824">
            <v>1867.47</v>
          </cell>
        </row>
        <row r="6825">
          <cell r="A6825">
            <v>40385</v>
          </cell>
          <cell r="B6825">
            <v>1867.47</v>
          </cell>
        </row>
        <row r="6826">
          <cell r="A6826">
            <v>40386</v>
          </cell>
          <cell r="B6826">
            <v>1859.5</v>
          </cell>
        </row>
        <row r="6827">
          <cell r="A6827">
            <v>40387</v>
          </cell>
          <cell r="B6827">
            <v>1852.83</v>
          </cell>
        </row>
        <row r="6828">
          <cell r="A6828">
            <v>40388</v>
          </cell>
          <cell r="B6828">
            <v>1846.23</v>
          </cell>
        </row>
        <row r="6829">
          <cell r="A6829">
            <v>40389</v>
          </cell>
          <cell r="B6829">
            <v>1841.35</v>
          </cell>
        </row>
        <row r="6830">
          <cell r="A6830">
            <v>40390</v>
          </cell>
          <cell r="B6830">
            <v>1842.79</v>
          </cell>
        </row>
        <row r="6831">
          <cell r="A6831">
            <v>40391</v>
          </cell>
          <cell r="B6831">
            <v>1842.79</v>
          </cell>
        </row>
        <row r="6832">
          <cell r="A6832">
            <v>40392</v>
          </cell>
          <cell r="B6832">
            <v>1842.79</v>
          </cell>
        </row>
        <row r="6833">
          <cell r="A6833">
            <v>40393</v>
          </cell>
          <cell r="B6833">
            <v>1832.45</v>
          </cell>
        </row>
        <row r="6834">
          <cell r="A6834">
            <v>40394</v>
          </cell>
          <cell r="B6834">
            <v>1834.58</v>
          </cell>
        </row>
        <row r="6835">
          <cell r="A6835">
            <v>40395</v>
          </cell>
          <cell r="B6835">
            <v>1824.52</v>
          </cell>
        </row>
        <row r="6836">
          <cell r="A6836">
            <v>40396</v>
          </cell>
          <cell r="B6836">
            <v>1818.5</v>
          </cell>
        </row>
        <row r="6837">
          <cell r="A6837">
            <v>40397</v>
          </cell>
          <cell r="B6837">
            <v>1815.46</v>
          </cell>
        </row>
        <row r="6838">
          <cell r="A6838">
            <v>40398</v>
          </cell>
          <cell r="B6838">
            <v>1815.46</v>
          </cell>
        </row>
        <row r="6839">
          <cell r="A6839">
            <v>40399</v>
          </cell>
          <cell r="B6839">
            <v>1815.46</v>
          </cell>
        </row>
        <row r="6840">
          <cell r="A6840">
            <v>40400</v>
          </cell>
          <cell r="B6840">
            <v>1808.93</v>
          </cell>
        </row>
        <row r="6841">
          <cell r="A6841">
            <v>40401</v>
          </cell>
          <cell r="B6841">
            <v>1810.12</v>
          </cell>
        </row>
        <row r="6842">
          <cell r="A6842">
            <v>40402</v>
          </cell>
          <cell r="B6842">
            <v>1807.55</v>
          </cell>
        </row>
        <row r="6843">
          <cell r="A6843">
            <v>40403</v>
          </cell>
          <cell r="B6843">
            <v>1812.2</v>
          </cell>
        </row>
        <row r="6844">
          <cell r="A6844">
            <v>40404</v>
          </cell>
          <cell r="B6844">
            <v>1835.32</v>
          </cell>
        </row>
        <row r="6845">
          <cell r="A6845">
            <v>40405</v>
          </cell>
          <cell r="B6845">
            <v>1835.32</v>
          </cell>
        </row>
        <row r="6846">
          <cell r="A6846">
            <v>40406</v>
          </cell>
          <cell r="B6846">
            <v>1835.32</v>
          </cell>
        </row>
        <row r="6847">
          <cell r="A6847">
            <v>40407</v>
          </cell>
          <cell r="B6847">
            <v>1835.32</v>
          </cell>
        </row>
        <row r="6848">
          <cell r="A6848">
            <v>40408</v>
          </cell>
          <cell r="B6848">
            <v>1810.75</v>
          </cell>
        </row>
        <row r="6849">
          <cell r="A6849">
            <v>40409</v>
          </cell>
          <cell r="B6849">
            <v>1808.14</v>
          </cell>
        </row>
        <row r="6850">
          <cell r="A6850">
            <v>40410</v>
          </cell>
          <cell r="B6850">
            <v>1819.13</v>
          </cell>
        </row>
        <row r="6851">
          <cell r="A6851">
            <v>40411</v>
          </cell>
          <cell r="B6851">
            <v>1820.93</v>
          </cell>
        </row>
        <row r="6852">
          <cell r="A6852">
            <v>40412</v>
          </cell>
          <cell r="B6852">
            <v>1820.93</v>
          </cell>
        </row>
        <row r="6853">
          <cell r="A6853">
            <v>40413</v>
          </cell>
          <cell r="B6853">
            <v>1820.93</v>
          </cell>
        </row>
        <row r="6854">
          <cell r="A6854">
            <v>40414</v>
          </cell>
          <cell r="B6854">
            <v>1806.93</v>
          </cell>
        </row>
        <row r="6855">
          <cell r="A6855">
            <v>40415</v>
          </cell>
          <cell r="B6855">
            <v>1818.86</v>
          </cell>
        </row>
        <row r="6856">
          <cell r="A6856">
            <v>40416</v>
          </cell>
          <cell r="B6856">
            <v>1820.29</v>
          </cell>
        </row>
        <row r="6857">
          <cell r="A6857">
            <v>40417</v>
          </cell>
          <cell r="B6857">
            <v>1811.46</v>
          </cell>
        </row>
        <row r="6858">
          <cell r="A6858">
            <v>40418</v>
          </cell>
          <cell r="B6858">
            <v>1817.68</v>
          </cell>
        </row>
        <row r="6859">
          <cell r="A6859">
            <v>40419</v>
          </cell>
          <cell r="B6859">
            <v>1817.68</v>
          </cell>
        </row>
        <row r="6860">
          <cell r="A6860">
            <v>40420</v>
          </cell>
          <cell r="B6860">
            <v>1817.68</v>
          </cell>
        </row>
        <row r="6861">
          <cell r="A6861">
            <v>40421</v>
          </cell>
          <cell r="B6861">
            <v>1823.74</v>
          </cell>
        </row>
        <row r="6862">
          <cell r="A6862">
            <v>40422</v>
          </cell>
          <cell r="B6862">
            <v>1826.31</v>
          </cell>
        </row>
        <row r="6863">
          <cell r="A6863">
            <v>40423</v>
          </cell>
          <cell r="B6863">
            <v>1815.09</v>
          </cell>
        </row>
        <row r="6864">
          <cell r="A6864">
            <v>40424</v>
          </cell>
          <cell r="B6864">
            <v>1810.65</v>
          </cell>
        </row>
        <row r="6865">
          <cell r="A6865">
            <v>40425</v>
          </cell>
          <cell r="B6865">
            <v>1807.73</v>
          </cell>
        </row>
        <row r="6866">
          <cell r="A6866">
            <v>40426</v>
          </cell>
          <cell r="B6866">
            <v>1807.73</v>
          </cell>
        </row>
        <row r="6867">
          <cell r="A6867">
            <v>40427</v>
          </cell>
          <cell r="B6867">
            <v>1807.73</v>
          </cell>
        </row>
        <row r="6868">
          <cell r="A6868">
            <v>40428</v>
          </cell>
          <cell r="B6868">
            <v>1807.73</v>
          </cell>
        </row>
        <row r="6869">
          <cell r="A6869">
            <v>40429</v>
          </cell>
          <cell r="B6869">
            <v>1808.65</v>
          </cell>
        </row>
        <row r="6870">
          <cell r="A6870">
            <v>40430</v>
          </cell>
          <cell r="B6870">
            <v>1803</v>
          </cell>
        </row>
        <row r="6871">
          <cell r="A6871">
            <v>40431</v>
          </cell>
          <cell r="B6871">
            <v>1802.54</v>
          </cell>
        </row>
        <row r="6872">
          <cell r="A6872">
            <v>40432</v>
          </cell>
          <cell r="B6872">
            <v>1801.04</v>
          </cell>
        </row>
        <row r="6873">
          <cell r="A6873">
            <v>40433</v>
          </cell>
          <cell r="B6873">
            <v>1801.04</v>
          </cell>
        </row>
        <row r="6874">
          <cell r="A6874">
            <v>40434</v>
          </cell>
          <cell r="B6874">
            <v>1801.04</v>
          </cell>
        </row>
        <row r="6875">
          <cell r="A6875">
            <v>40435</v>
          </cell>
          <cell r="B6875">
            <v>1793.28</v>
          </cell>
        </row>
        <row r="6876">
          <cell r="A6876">
            <v>40436</v>
          </cell>
          <cell r="B6876">
            <v>1788.05</v>
          </cell>
        </row>
        <row r="6877">
          <cell r="A6877">
            <v>40437</v>
          </cell>
          <cell r="B6877">
            <v>1806.78</v>
          </cell>
        </row>
        <row r="6878">
          <cell r="A6878">
            <v>40438</v>
          </cell>
          <cell r="B6878">
            <v>1811.55</v>
          </cell>
        </row>
        <row r="6879">
          <cell r="A6879">
            <v>40439</v>
          </cell>
          <cell r="B6879">
            <v>1806.76</v>
          </cell>
        </row>
        <row r="6880">
          <cell r="A6880">
            <v>40440</v>
          </cell>
          <cell r="B6880">
            <v>1806.76</v>
          </cell>
        </row>
        <row r="6881">
          <cell r="A6881">
            <v>40441</v>
          </cell>
          <cell r="B6881">
            <v>1806.76</v>
          </cell>
        </row>
        <row r="6882">
          <cell r="A6882">
            <v>40442</v>
          </cell>
          <cell r="B6882">
            <v>1798.73</v>
          </cell>
        </row>
        <row r="6883">
          <cell r="A6883">
            <v>40443</v>
          </cell>
          <cell r="B6883">
            <v>1805.31</v>
          </cell>
        </row>
        <row r="6884">
          <cell r="A6884">
            <v>40444</v>
          </cell>
          <cell r="B6884">
            <v>1803.71</v>
          </cell>
        </row>
        <row r="6885">
          <cell r="A6885">
            <v>40445</v>
          </cell>
          <cell r="B6885">
            <v>1810.72</v>
          </cell>
        </row>
        <row r="6886">
          <cell r="A6886">
            <v>40446</v>
          </cell>
          <cell r="B6886">
            <v>1809.46</v>
          </cell>
        </row>
        <row r="6887">
          <cell r="A6887">
            <v>40447</v>
          </cell>
          <cell r="B6887">
            <v>1809.46</v>
          </cell>
        </row>
        <row r="6888">
          <cell r="A6888">
            <v>40448</v>
          </cell>
          <cell r="B6888">
            <v>1809.46</v>
          </cell>
        </row>
        <row r="6889">
          <cell r="A6889">
            <v>40449</v>
          </cell>
          <cell r="B6889">
            <v>1802.15</v>
          </cell>
        </row>
        <row r="6890">
          <cell r="A6890">
            <v>40450</v>
          </cell>
          <cell r="B6890">
            <v>1804.06</v>
          </cell>
        </row>
        <row r="6891">
          <cell r="A6891">
            <v>40451</v>
          </cell>
          <cell r="B6891">
            <v>1799.89</v>
          </cell>
        </row>
        <row r="6892">
          <cell r="A6892">
            <v>40452</v>
          </cell>
          <cell r="B6892">
            <v>1801.01</v>
          </cell>
        </row>
        <row r="6893">
          <cell r="A6893">
            <v>40453</v>
          </cell>
          <cell r="B6893">
            <v>1795.93</v>
          </cell>
        </row>
        <row r="6894">
          <cell r="A6894">
            <v>40454</v>
          </cell>
          <cell r="B6894">
            <v>1795.93</v>
          </cell>
        </row>
        <row r="6895">
          <cell r="A6895">
            <v>40455</v>
          </cell>
          <cell r="B6895">
            <v>1795.93</v>
          </cell>
        </row>
        <row r="6896">
          <cell r="A6896">
            <v>40456</v>
          </cell>
          <cell r="B6896">
            <v>1802.09</v>
          </cell>
        </row>
        <row r="6897">
          <cell r="A6897">
            <v>40457</v>
          </cell>
          <cell r="B6897">
            <v>1802.43</v>
          </cell>
        </row>
        <row r="6898">
          <cell r="A6898">
            <v>40458</v>
          </cell>
          <cell r="B6898">
            <v>1796.29</v>
          </cell>
        </row>
        <row r="6899">
          <cell r="A6899">
            <v>40459</v>
          </cell>
          <cell r="B6899">
            <v>1786.2</v>
          </cell>
        </row>
        <row r="6900">
          <cell r="A6900">
            <v>40460</v>
          </cell>
          <cell r="B6900">
            <v>1786.37</v>
          </cell>
        </row>
        <row r="6901">
          <cell r="A6901">
            <v>40461</v>
          </cell>
          <cell r="B6901">
            <v>1786.37</v>
          </cell>
        </row>
        <row r="6902">
          <cell r="A6902">
            <v>40462</v>
          </cell>
          <cell r="B6902">
            <v>1786.37</v>
          </cell>
        </row>
        <row r="6903">
          <cell r="A6903">
            <v>40463</v>
          </cell>
          <cell r="B6903">
            <v>1786.37</v>
          </cell>
        </row>
        <row r="6904">
          <cell r="A6904">
            <v>40464</v>
          </cell>
          <cell r="B6904">
            <v>1786.77</v>
          </cell>
        </row>
        <row r="6905">
          <cell r="A6905">
            <v>40465</v>
          </cell>
          <cell r="B6905">
            <v>1791.56</v>
          </cell>
        </row>
        <row r="6906">
          <cell r="A6906">
            <v>40466</v>
          </cell>
          <cell r="B6906">
            <v>1801.2</v>
          </cell>
        </row>
        <row r="6907">
          <cell r="A6907">
            <v>40467</v>
          </cell>
          <cell r="B6907">
            <v>1807.88</v>
          </cell>
        </row>
        <row r="6908">
          <cell r="A6908">
            <v>40468</v>
          </cell>
          <cell r="B6908">
            <v>1807.88</v>
          </cell>
        </row>
        <row r="6909">
          <cell r="A6909">
            <v>40469</v>
          </cell>
          <cell r="B6909">
            <v>1807.88</v>
          </cell>
        </row>
        <row r="6910">
          <cell r="A6910">
            <v>40470</v>
          </cell>
          <cell r="B6910">
            <v>1807.88</v>
          </cell>
        </row>
        <row r="6911">
          <cell r="A6911">
            <v>40471</v>
          </cell>
          <cell r="B6911">
            <v>1817.45</v>
          </cell>
        </row>
        <row r="6912">
          <cell r="A6912">
            <v>40472</v>
          </cell>
          <cell r="B6912">
            <v>1812.6</v>
          </cell>
        </row>
        <row r="6913">
          <cell r="A6913">
            <v>40473</v>
          </cell>
          <cell r="B6913">
            <v>1816.28</v>
          </cell>
        </row>
        <row r="6914">
          <cell r="A6914">
            <v>40474</v>
          </cell>
          <cell r="B6914">
            <v>1823.05</v>
          </cell>
        </row>
        <row r="6915">
          <cell r="A6915">
            <v>40475</v>
          </cell>
          <cell r="B6915">
            <v>1823.05</v>
          </cell>
        </row>
        <row r="6916">
          <cell r="A6916">
            <v>40476</v>
          </cell>
          <cell r="B6916">
            <v>1823.05</v>
          </cell>
        </row>
        <row r="6917">
          <cell r="A6917">
            <v>40477</v>
          </cell>
          <cell r="B6917">
            <v>1830.96</v>
          </cell>
        </row>
        <row r="6918">
          <cell r="A6918">
            <v>40478</v>
          </cell>
          <cell r="B6918">
            <v>1838.45</v>
          </cell>
        </row>
        <row r="6919">
          <cell r="A6919">
            <v>40479</v>
          </cell>
          <cell r="B6919">
            <v>1846.41</v>
          </cell>
        </row>
        <row r="6920">
          <cell r="A6920">
            <v>40480</v>
          </cell>
          <cell r="B6920">
            <v>1839.9</v>
          </cell>
        </row>
        <row r="6921">
          <cell r="A6921">
            <v>40481</v>
          </cell>
          <cell r="B6921">
            <v>1831.64</v>
          </cell>
        </row>
        <row r="6922">
          <cell r="A6922">
            <v>40482</v>
          </cell>
          <cell r="B6922">
            <v>1831.64</v>
          </cell>
        </row>
        <row r="6923">
          <cell r="A6923">
            <v>40483</v>
          </cell>
          <cell r="B6923">
            <v>1831.64</v>
          </cell>
        </row>
        <row r="6924">
          <cell r="A6924">
            <v>40484</v>
          </cell>
          <cell r="B6924">
            <v>1831.64</v>
          </cell>
        </row>
        <row r="6925">
          <cell r="A6925">
            <v>40485</v>
          </cell>
          <cell r="B6925">
            <v>1845.51</v>
          </cell>
        </row>
        <row r="6926">
          <cell r="A6926">
            <v>40486</v>
          </cell>
          <cell r="B6926">
            <v>1840.51</v>
          </cell>
        </row>
        <row r="6927">
          <cell r="A6927">
            <v>40487</v>
          </cell>
          <cell r="B6927">
            <v>1821.05</v>
          </cell>
        </row>
        <row r="6928">
          <cell r="A6928">
            <v>40488</v>
          </cell>
          <cell r="B6928">
            <v>1817.7</v>
          </cell>
        </row>
        <row r="6929">
          <cell r="A6929">
            <v>40489</v>
          </cell>
          <cell r="B6929">
            <v>1817.7</v>
          </cell>
        </row>
        <row r="6930">
          <cell r="A6930">
            <v>40490</v>
          </cell>
          <cell r="B6930">
            <v>1817.7</v>
          </cell>
        </row>
        <row r="6931">
          <cell r="A6931">
            <v>40491</v>
          </cell>
          <cell r="B6931">
            <v>1828.28</v>
          </cell>
        </row>
        <row r="6932">
          <cell r="A6932">
            <v>40492</v>
          </cell>
          <cell r="B6932">
            <v>1836.27</v>
          </cell>
        </row>
        <row r="6933">
          <cell r="A6933">
            <v>40493</v>
          </cell>
          <cell r="B6933">
            <v>1858.01</v>
          </cell>
        </row>
        <row r="6934">
          <cell r="A6934">
            <v>40494</v>
          </cell>
          <cell r="B6934">
            <v>1858.01</v>
          </cell>
        </row>
        <row r="6935">
          <cell r="A6935">
            <v>40495</v>
          </cell>
          <cell r="B6935">
            <v>1861.74</v>
          </cell>
        </row>
        <row r="6936">
          <cell r="A6936">
            <v>40496</v>
          </cell>
          <cell r="B6936">
            <v>1861.74</v>
          </cell>
        </row>
        <row r="6937">
          <cell r="A6937">
            <v>40497</v>
          </cell>
          <cell r="B6937">
            <v>1861.74</v>
          </cell>
        </row>
        <row r="6938">
          <cell r="A6938">
            <v>40498</v>
          </cell>
          <cell r="B6938">
            <v>1861.74</v>
          </cell>
        </row>
        <row r="6939">
          <cell r="A6939">
            <v>40499</v>
          </cell>
          <cell r="B6939">
            <v>1880.98</v>
          </cell>
        </row>
        <row r="6940">
          <cell r="A6940">
            <v>40500</v>
          </cell>
          <cell r="B6940">
            <v>1875.78</v>
          </cell>
        </row>
        <row r="6941">
          <cell r="A6941">
            <v>40501</v>
          </cell>
          <cell r="B6941">
            <v>1865.82</v>
          </cell>
        </row>
        <row r="6942">
          <cell r="A6942">
            <v>40502</v>
          </cell>
          <cell r="B6942">
            <v>1875.39</v>
          </cell>
        </row>
        <row r="6943">
          <cell r="A6943">
            <v>40503</v>
          </cell>
          <cell r="B6943">
            <v>1875.39</v>
          </cell>
        </row>
        <row r="6944">
          <cell r="A6944">
            <v>40504</v>
          </cell>
          <cell r="B6944">
            <v>1875.39</v>
          </cell>
        </row>
        <row r="6945">
          <cell r="A6945">
            <v>40505</v>
          </cell>
          <cell r="B6945">
            <v>1882</v>
          </cell>
        </row>
        <row r="6946">
          <cell r="A6946">
            <v>40506</v>
          </cell>
          <cell r="B6946">
            <v>1892.84</v>
          </cell>
        </row>
        <row r="6947">
          <cell r="A6947">
            <v>40507</v>
          </cell>
          <cell r="B6947">
            <v>1889.11</v>
          </cell>
        </row>
        <row r="6948">
          <cell r="A6948">
            <v>40508</v>
          </cell>
          <cell r="B6948">
            <v>1889.11</v>
          </cell>
        </row>
        <row r="6949">
          <cell r="A6949">
            <v>40509</v>
          </cell>
          <cell r="B6949">
            <v>1906.69</v>
          </cell>
        </row>
        <row r="6950">
          <cell r="A6950">
            <v>40510</v>
          </cell>
          <cell r="B6950">
            <v>1906.69</v>
          </cell>
        </row>
        <row r="6951">
          <cell r="A6951">
            <v>40511</v>
          </cell>
          <cell r="B6951">
            <v>1906.69</v>
          </cell>
        </row>
        <row r="6952">
          <cell r="A6952">
            <v>40512</v>
          </cell>
          <cell r="B6952">
            <v>1916.96</v>
          </cell>
        </row>
        <row r="6953">
          <cell r="A6953">
            <v>40513</v>
          </cell>
          <cell r="B6953">
            <v>1932.63</v>
          </cell>
        </row>
        <row r="6954">
          <cell r="A6954">
            <v>40514</v>
          </cell>
          <cell r="B6954">
            <v>1933.58</v>
          </cell>
        </row>
        <row r="6955">
          <cell r="A6955">
            <v>40515</v>
          </cell>
          <cell r="B6955">
            <v>1920</v>
          </cell>
        </row>
        <row r="6956">
          <cell r="A6956">
            <v>40516</v>
          </cell>
          <cell r="B6956">
            <v>1896.73</v>
          </cell>
        </row>
        <row r="6957">
          <cell r="A6957">
            <v>40517</v>
          </cell>
          <cell r="B6957">
            <v>1896.73</v>
          </cell>
        </row>
        <row r="6958">
          <cell r="A6958">
            <v>40518</v>
          </cell>
          <cell r="B6958">
            <v>1896.73</v>
          </cell>
        </row>
        <row r="6959">
          <cell r="A6959">
            <v>40519</v>
          </cell>
          <cell r="B6959">
            <v>1889.75</v>
          </cell>
        </row>
        <row r="6960">
          <cell r="A6960">
            <v>40520</v>
          </cell>
          <cell r="B6960">
            <v>1880.82</v>
          </cell>
        </row>
        <row r="6961">
          <cell r="A6961">
            <v>40521</v>
          </cell>
          <cell r="B6961">
            <v>1880.82</v>
          </cell>
        </row>
        <row r="6962">
          <cell r="A6962">
            <v>40522</v>
          </cell>
          <cell r="B6962">
            <v>1902.72</v>
          </cell>
        </row>
        <row r="6963">
          <cell r="A6963">
            <v>40523</v>
          </cell>
          <cell r="B6963">
            <v>1911.87</v>
          </cell>
        </row>
        <row r="6964">
          <cell r="A6964">
            <v>40524</v>
          </cell>
          <cell r="B6964">
            <v>1911.87</v>
          </cell>
        </row>
        <row r="6965">
          <cell r="A6965">
            <v>40525</v>
          </cell>
          <cell r="B6965">
            <v>1911.87</v>
          </cell>
        </row>
        <row r="6966">
          <cell r="A6966">
            <v>40526</v>
          </cell>
          <cell r="B6966">
            <v>1894.12</v>
          </cell>
        </row>
        <row r="6967">
          <cell r="A6967">
            <v>40527</v>
          </cell>
          <cell r="B6967">
            <v>1899.89</v>
          </cell>
        </row>
        <row r="6968">
          <cell r="A6968">
            <v>40528</v>
          </cell>
          <cell r="B6968">
            <v>1905.84</v>
          </cell>
        </row>
        <row r="6969">
          <cell r="A6969">
            <v>40529</v>
          </cell>
          <cell r="B6969">
            <v>1916.09</v>
          </cell>
        </row>
        <row r="6970">
          <cell r="A6970">
            <v>40530</v>
          </cell>
          <cell r="B6970">
            <v>1923.13</v>
          </cell>
        </row>
        <row r="6971">
          <cell r="A6971">
            <v>40531</v>
          </cell>
          <cell r="B6971">
            <v>1923.13</v>
          </cell>
        </row>
        <row r="6972">
          <cell r="A6972">
            <v>40532</v>
          </cell>
          <cell r="B6972">
            <v>1923.13</v>
          </cell>
        </row>
        <row r="6973">
          <cell r="A6973">
            <v>40533</v>
          </cell>
          <cell r="B6973">
            <v>1928.71</v>
          </cell>
        </row>
        <row r="6974">
          <cell r="A6974">
            <v>40534</v>
          </cell>
          <cell r="B6974">
            <v>1934.96</v>
          </cell>
        </row>
        <row r="6975">
          <cell r="A6975">
            <v>40535</v>
          </cell>
          <cell r="B6975">
            <v>1934.44</v>
          </cell>
        </row>
        <row r="6976">
          <cell r="A6976">
            <v>40536</v>
          </cell>
          <cell r="B6976">
            <v>1928.33</v>
          </cell>
        </row>
        <row r="6977">
          <cell r="A6977">
            <v>40537</v>
          </cell>
          <cell r="B6977">
            <v>1939.54</v>
          </cell>
        </row>
        <row r="6978">
          <cell r="A6978">
            <v>40538</v>
          </cell>
          <cell r="B6978">
            <v>1939.54</v>
          </cell>
        </row>
        <row r="6979">
          <cell r="A6979">
            <v>40539</v>
          </cell>
          <cell r="B6979">
            <v>1939.54</v>
          </cell>
        </row>
        <row r="6980">
          <cell r="A6980">
            <v>40540</v>
          </cell>
          <cell r="B6980">
            <v>1964.57</v>
          </cell>
        </row>
        <row r="6981">
          <cell r="A6981">
            <v>40541</v>
          </cell>
          <cell r="B6981">
            <v>2027.33</v>
          </cell>
        </row>
        <row r="6982">
          <cell r="A6982">
            <v>40542</v>
          </cell>
          <cell r="B6982">
            <v>1989.88</v>
          </cell>
        </row>
        <row r="6983">
          <cell r="A6983">
            <v>40543</v>
          </cell>
          <cell r="B6983">
            <v>1913.98</v>
          </cell>
        </row>
        <row r="6984">
          <cell r="A6984">
            <v>40544</v>
          </cell>
          <cell r="B6984">
            <v>1913.98</v>
          </cell>
        </row>
        <row r="6985">
          <cell r="A6985">
            <v>40545</v>
          </cell>
          <cell r="B6985">
            <v>1913.98</v>
          </cell>
        </row>
        <row r="6986">
          <cell r="A6986">
            <v>40546</v>
          </cell>
          <cell r="B6986">
            <v>1913.98</v>
          </cell>
        </row>
        <row r="6987">
          <cell r="A6987">
            <v>40547</v>
          </cell>
          <cell r="B6987">
            <v>1902.71</v>
          </cell>
        </row>
        <row r="6988">
          <cell r="A6988">
            <v>40548</v>
          </cell>
          <cell r="B6988">
            <v>1899.86</v>
          </cell>
        </row>
        <row r="6989">
          <cell r="A6989">
            <v>40549</v>
          </cell>
          <cell r="B6989">
            <v>1894.82</v>
          </cell>
        </row>
        <row r="6990">
          <cell r="A6990">
            <v>40550</v>
          </cell>
          <cell r="B6990">
            <v>1869.94</v>
          </cell>
        </row>
        <row r="6991">
          <cell r="A6991">
            <v>40551</v>
          </cell>
          <cell r="B6991">
            <v>1859.97</v>
          </cell>
        </row>
        <row r="6992">
          <cell r="A6992">
            <v>40552</v>
          </cell>
          <cell r="B6992">
            <v>1859.97</v>
          </cell>
        </row>
        <row r="6993">
          <cell r="A6993">
            <v>40553</v>
          </cell>
          <cell r="B6993">
            <v>1859.97</v>
          </cell>
        </row>
        <row r="6994">
          <cell r="A6994">
            <v>40554</v>
          </cell>
          <cell r="B6994">
            <v>1859.97</v>
          </cell>
        </row>
        <row r="6995">
          <cell r="A6995">
            <v>40555</v>
          </cell>
          <cell r="B6995">
            <v>1856.79</v>
          </cell>
        </row>
        <row r="6996">
          <cell r="A6996">
            <v>40556</v>
          </cell>
          <cell r="B6996">
            <v>1855.46</v>
          </cell>
        </row>
        <row r="6997">
          <cell r="A6997">
            <v>40557</v>
          </cell>
          <cell r="B6997">
            <v>1864.36</v>
          </cell>
        </row>
        <row r="6998">
          <cell r="A6998">
            <v>40558</v>
          </cell>
          <cell r="B6998">
            <v>1872.46</v>
          </cell>
        </row>
        <row r="6999">
          <cell r="A6999">
            <v>40559</v>
          </cell>
          <cell r="B6999">
            <v>1872.46</v>
          </cell>
        </row>
        <row r="7000">
          <cell r="A7000">
            <v>40560</v>
          </cell>
          <cell r="B7000">
            <v>1872.46</v>
          </cell>
        </row>
        <row r="7001">
          <cell r="A7001">
            <v>40561</v>
          </cell>
          <cell r="B7001">
            <v>1872.46</v>
          </cell>
        </row>
        <row r="7002">
          <cell r="A7002">
            <v>40562</v>
          </cell>
          <cell r="B7002">
            <v>1864.64</v>
          </cell>
        </row>
        <row r="7003">
          <cell r="A7003">
            <v>40563</v>
          </cell>
          <cell r="B7003">
            <v>1841.9</v>
          </cell>
        </row>
        <row r="7004">
          <cell r="A7004">
            <v>40564</v>
          </cell>
          <cell r="B7004">
            <v>1849.59</v>
          </cell>
        </row>
        <row r="7005">
          <cell r="A7005">
            <v>40565</v>
          </cell>
          <cell r="B7005">
            <v>1838.94</v>
          </cell>
        </row>
        <row r="7006">
          <cell r="A7006">
            <v>40566</v>
          </cell>
          <cell r="B7006">
            <v>1838.94</v>
          </cell>
        </row>
        <row r="7007">
          <cell r="A7007">
            <v>40567</v>
          </cell>
          <cell r="B7007">
            <v>1838.94</v>
          </cell>
        </row>
        <row r="7008">
          <cell r="A7008">
            <v>40568</v>
          </cell>
          <cell r="B7008">
            <v>1842.43</v>
          </cell>
        </row>
        <row r="7009">
          <cell r="A7009">
            <v>40569</v>
          </cell>
          <cell r="B7009">
            <v>1853.71</v>
          </cell>
        </row>
        <row r="7010">
          <cell r="A7010">
            <v>40570</v>
          </cell>
          <cell r="B7010">
            <v>1862.05</v>
          </cell>
        </row>
        <row r="7011">
          <cell r="A7011">
            <v>40571</v>
          </cell>
          <cell r="B7011">
            <v>1858.7</v>
          </cell>
        </row>
        <row r="7012">
          <cell r="A7012">
            <v>40572</v>
          </cell>
          <cell r="B7012">
            <v>1857.98</v>
          </cell>
        </row>
        <row r="7013">
          <cell r="A7013">
            <v>40573</v>
          </cell>
          <cell r="B7013">
            <v>1857.98</v>
          </cell>
        </row>
        <row r="7014">
          <cell r="A7014">
            <v>40574</v>
          </cell>
          <cell r="B7014">
            <v>1857.98</v>
          </cell>
        </row>
        <row r="7015">
          <cell r="A7015">
            <v>40575</v>
          </cell>
          <cell r="B7015">
            <v>1867.82</v>
          </cell>
        </row>
        <row r="7016">
          <cell r="A7016">
            <v>40576</v>
          </cell>
          <cell r="B7016">
            <v>1853.33</v>
          </cell>
        </row>
        <row r="7017">
          <cell r="A7017">
            <v>40577</v>
          </cell>
          <cell r="B7017">
            <v>1852.67</v>
          </cell>
        </row>
        <row r="7018">
          <cell r="A7018">
            <v>40578</v>
          </cell>
          <cell r="B7018">
            <v>1863.03</v>
          </cell>
        </row>
        <row r="7019">
          <cell r="A7019">
            <v>40579</v>
          </cell>
          <cell r="B7019">
            <v>1872.01</v>
          </cell>
        </row>
        <row r="7020">
          <cell r="A7020">
            <v>40580</v>
          </cell>
          <cell r="B7020">
            <v>1872.01</v>
          </cell>
        </row>
        <row r="7021">
          <cell r="A7021">
            <v>40581</v>
          </cell>
          <cell r="B7021">
            <v>1872.01</v>
          </cell>
        </row>
        <row r="7022">
          <cell r="A7022">
            <v>40582</v>
          </cell>
          <cell r="B7022">
            <v>1871.81</v>
          </cell>
        </row>
        <row r="7023">
          <cell r="A7023">
            <v>40583</v>
          </cell>
          <cell r="B7023">
            <v>1875.32</v>
          </cell>
        </row>
        <row r="7024">
          <cell r="A7024">
            <v>40584</v>
          </cell>
          <cell r="B7024">
            <v>1891.54</v>
          </cell>
        </row>
        <row r="7025">
          <cell r="A7025">
            <v>40585</v>
          </cell>
          <cell r="B7025">
            <v>1889.1</v>
          </cell>
        </row>
        <row r="7026">
          <cell r="A7026">
            <v>40586</v>
          </cell>
          <cell r="B7026">
            <v>1880.37</v>
          </cell>
        </row>
        <row r="7027">
          <cell r="A7027">
            <v>40587</v>
          </cell>
          <cell r="B7027">
            <v>1880.37</v>
          </cell>
        </row>
        <row r="7028">
          <cell r="A7028">
            <v>40588</v>
          </cell>
          <cell r="B7028">
            <v>1880.37</v>
          </cell>
        </row>
        <row r="7029">
          <cell r="A7029">
            <v>40589</v>
          </cell>
          <cell r="B7029">
            <v>1891.84</v>
          </cell>
        </row>
        <row r="7030">
          <cell r="A7030">
            <v>40590</v>
          </cell>
          <cell r="B7030">
            <v>1902.01</v>
          </cell>
        </row>
        <row r="7031">
          <cell r="A7031">
            <v>40591</v>
          </cell>
          <cell r="B7031">
            <v>1907.69</v>
          </cell>
        </row>
        <row r="7032">
          <cell r="A7032">
            <v>40592</v>
          </cell>
          <cell r="B7032">
            <v>1893.46</v>
          </cell>
        </row>
        <row r="7033">
          <cell r="A7033">
            <v>40593</v>
          </cell>
          <cell r="B7033">
            <v>1879.15</v>
          </cell>
        </row>
        <row r="7034">
          <cell r="A7034">
            <v>40594</v>
          </cell>
          <cell r="B7034">
            <v>1879.15</v>
          </cell>
        </row>
        <row r="7035">
          <cell r="A7035">
            <v>40595</v>
          </cell>
          <cell r="B7035">
            <v>1879.15</v>
          </cell>
        </row>
        <row r="7036">
          <cell r="A7036">
            <v>40596</v>
          </cell>
          <cell r="B7036">
            <v>1879.15</v>
          </cell>
        </row>
        <row r="7037">
          <cell r="A7037">
            <v>40597</v>
          </cell>
          <cell r="B7037">
            <v>1889.69</v>
          </cell>
        </row>
        <row r="7038">
          <cell r="A7038">
            <v>40598</v>
          </cell>
          <cell r="B7038">
            <v>1898.28</v>
          </cell>
        </row>
        <row r="7039">
          <cell r="A7039">
            <v>40599</v>
          </cell>
          <cell r="B7039">
            <v>1898.39</v>
          </cell>
        </row>
        <row r="7040">
          <cell r="A7040">
            <v>40600</v>
          </cell>
          <cell r="B7040">
            <v>1895.56</v>
          </cell>
        </row>
        <row r="7041">
          <cell r="A7041">
            <v>40601</v>
          </cell>
          <cell r="B7041">
            <v>1895.56</v>
          </cell>
        </row>
        <row r="7042">
          <cell r="A7042">
            <v>40602</v>
          </cell>
          <cell r="B7042">
            <v>1895.56</v>
          </cell>
        </row>
        <row r="7043">
          <cell r="A7043">
            <v>40603</v>
          </cell>
          <cell r="B7043">
            <v>1907.37</v>
          </cell>
        </row>
        <row r="7044">
          <cell r="A7044">
            <v>40604</v>
          </cell>
          <cell r="B7044">
            <v>1913.21</v>
          </cell>
        </row>
        <row r="7045">
          <cell r="A7045">
            <v>40605</v>
          </cell>
          <cell r="B7045">
            <v>1916.05</v>
          </cell>
        </row>
        <row r="7046">
          <cell r="A7046">
            <v>40606</v>
          </cell>
          <cell r="B7046">
            <v>1904.73</v>
          </cell>
        </row>
        <row r="7047">
          <cell r="A7047">
            <v>40607</v>
          </cell>
          <cell r="B7047">
            <v>1890.23</v>
          </cell>
        </row>
        <row r="7048">
          <cell r="A7048">
            <v>40608</v>
          </cell>
          <cell r="B7048">
            <v>1890.23</v>
          </cell>
        </row>
        <row r="7049">
          <cell r="A7049">
            <v>40609</v>
          </cell>
          <cell r="B7049">
            <v>1890.23</v>
          </cell>
        </row>
        <row r="7050">
          <cell r="A7050">
            <v>40610</v>
          </cell>
          <cell r="B7050">
            <v>1893.17</v>
          </cell>
        </row>
        <row r="7051">
          <cell r="A7051">
            <v>40611</v>
          </cell>
          <cell r="B7051">
            <v>1889.85</v>
          </cell>
        </row>
        <row r="7052">
          <cell r="A7052">
            <v>40612</v>
          </cell>
          <cell r="B7052">
            <v>1879.49</v>
          </cell>
        </row>
        <row r="7053">
          <cell r="A7053">
            <v>40613</v>
          </cell>
          <cell r="B7053">
            <v>1871.97</v>
          </cell>
        </row>
        <row r="7054">
          <cell r="A7054">
            <v>40614</v>
          </cell>
          <cell r="B7054">
            <v>1866.2</v>
          </cell>
        </row>
        <row r="7055">
          <cell r="A7055">
            <v>40615</v>
          </cell>
          <cell r="B7055">
            <v>1866.2</v>
          </cell>
        </row>
        <row r="7056">
          <cell r="A7056">
            <v>40616</v>
          </cell>
          <cell r="B7056">
            <v>1866.2</v>
          </cell>
        </row>
        <row r="7057">
          <cell r="A7057">
            <v>40617</v>
          </cell>
          <cell r="B7057">
            <v>1876.29</v>
          </cell>
        </row>
        <row r="7058">
          <cell r="A7058">
            <v>40618</v>
          </cell>
          <cell r="B7058">
            <v>1887.67</v>
          </cell>
        </row>
        <row r="7059">
          <cell r="A7059">
            <v>40619</v>
          </cell>
          <cell r="B7059">
            <v>1892.62</v>
          </cell>
        </row>
        <row r="7060">
          <cell r="A7060">
            <v>40620</v>
          </cell>
          <cell r="B7060">
            <v>1876.78</v>
          </cell>
        </row>
        <row r="7061">
          <cell r="A7061">
            <v>40621</v>
          </cell>
          <cell r="B7061">
            <v>1874.79</v>
          </cell>
        </row>
        <row r="7062">
          <cell r="A7062">
            <v>40622</v>
          </cell>
          <cell r="B7062">
            <v>1874.79</v>
          </cell>
        </row>
        <row r="7063">
          <cell r="A7063">
            <v>40623</v>
          </cell>
          <cell r="B7063">
            <v>1874.79</v>
          </cell>
        </row>
        <row r="7064">
          <cell r="A7064">
            <v>40624</v>
          </cell>
          <cell r="B7064">
            <v>1874.79</v>
          </cell>
        </row>
        <row r="7065">
          <cell r="A7065">
            <v>40625</v>
          </cell>
          <cell r="B7065">
            <v>1866.34</v>
          </cell>
        </row>
        <row r="7066">
          <cell r="A7066">
            <v>40626</v>
          </cell>
          <cell r="B7066">
            <v>1867.74</v>
          </cell>
        </row>
        <row r="7067">
          <cell r="A7067">
            <v>40627</v>
          </cell>
          <cell r="B7067">
            <v>1865.11</v>
          </cell>
        </row>
        <row r="7068">
          <cell r="A7068">
            <v>40628</v>
          </cell>
          <cell r="B7068">
            <v>1871.37</v>
          </cell>
        </row>
        <row r="7069">
          <cell r="A7069">
            <v>40629</v>
          </cell>
          <cell r="B7069">
            <v>1871.37</v>
          </cell>
        </row>
        <row r="7070">
          <cell r="A7070">
            <v>40630</v>
          </cell>
          <cell r="B7070">
            <v>1871.37</v>
          </cell>
        </row>
        <row r="7071">
          <cell r="A7071">
            <v>40631</v>
          </cell>
          <cell r="B7071">
            <v>1877.84</v>
          </cell>
        </row>
        <row r="7072">
          <cell r="A7072">
            <v>40632</v>
          </cell>
          <cell r="B7072">
            <v>1888</v>
          </cell>
        </row>
        <row r="7073">
          <cell r="A7073">
            <v>40633</v>
          </cell>
          <cell r="B7073">
            <v>1879.47</v>
          </cell>
        </row>
        <row r="7074">
          <cell r="A7074">
            <v>40634</v>
          </cell>
          <cell r="B7074">
            <v>1870.6</v>
          </cell>
        </row>
        <row r="7075">
          <cell r="A7075">
            <v>40635</v>
          </cell>
          <cell r="B7075">
            <v>1858.95</v>
          </cell>
        </row>
        <row r="7076">
          <cell r="A7076">
            <v>40636</v>
          </cell>
          <cell r="B7076">
            <v>1858.95</v>
          </cell>
        </row>
        <row r="7077">
          <cell r="A7077">
            <v>40637</v>
          </cell>
          <cell r="B7077">
            <v>1858.95</v>
          </cell>
        </row>
        <row r="7078">
          <cell r="A7078">
            <v>40638</v>
          </cell>
          <cell r="B7078">
            <v>1846.78</v>
          </cell>
        </row>
        <row r="7079">
          <cell r="A7079">
            <v>40639</v>
          </cell>
          <cell r="B7079">
            <v>1838.29</v>
          </cell>
        </row>
        <row r="7080">
          <cell r="A7080">
            <v>40640</v>
          </cell>
          <cell r="B7080">
            <v>1826.97</v>
          </cell>
        </row>
        <row r="7081">
          <cell r="A7081">
            <v>40641</v>
          </cell>
          <cell r="B7081">
            <v>1825.09</v>
          </cell>
        </row>
        <row r="7082">
          <cell r="A7082">
            <v>40642</v>
          </cell>
          <cell r="B7082">
            <v>1817.35</v>
          </cell>
        </row>
        <row r="7083">
          <cell r="A7083">
            <v>40643</v>
          </cell>
          <cell r="B7083">
            <v>1817.35</v>
          </cell>
        </row>
        <row r="7084">
          <cell r="A7084">
            <v>40644</v>
          </cell>
          <cell r="B7084">
            <v>1817.35</v>
          </cell>
        </row>
        <row r="7085">
          <cell r="A7085">
            <v>40645</v>
          </cell>
          <cell r="B7085">
            <v>1815.79</v>
          </cell>
        </row>
        <row r="7086">
          <cell r="A7086">
            <v>40646</v>
          </cell>
          <cell r="B7086">
            <v>1818.14</v>
          </cell>
        </row>
        <row r="7087">
          <cell r="A7087">
            <v>40647</v>
          </cell>
          <cell r="B7087">
            <v>1818.91</v>
          </cell>
        </row>
        <row r="7088">
          <cell r="A7088">
            <v>40648</v>
          </cell>
          <cell r="B7088">
            <v>1811.1</v>
          </cell>
        </row>
        <row r="7089">
          <cell r="A7089">
            <v>40649</v>
          </cell>
          <cell r="B7089">
            <v>1800.63</v>
          </cell>
        </row>
        <row r="7090">
          <cell r="A7090">
            <v>40650</v>
          </cell>
          <cell r="B7090">
            <v>1800.63</v>
          </cell>
        </row>
        <row r="7091">
          <cell r="A7091">
            <v>40651</v>
          </cell>
          <cell r="B7091">
            <v>1800.63</v>
          </cell>
        </row>
        <row r="7092">
          <cell r="A7092">
            <v>40652</v>
          </cell>
          <cell r="B7092">
            <v>1799.79</v>
          </cell>
        </row>
        <row r="7093">
          <cell r="A7093">
            <v>40653</v>
          </cell>
          <cell r="B7093">
            <v>1790.54</v>
          </cell>
        </row>
        <row r="7094">
          <cell r="A7094">
            <v>40654</v>
          </cell>
          <cell r="B7094">
            <v>1782.59</v>
          </cell>
        </row>
        <row r="7095">
          <cell r="A7095">
            <v>40655</v>
          </cell>
          <cell r="B7095">
            <v>1782.59</v>
          </cell>
        </row>
        <row r="7096">
          <cell r="A7096">
            <v>40656</v>
          </cell>
          <cell r="B7096">
            <v>1782.59</v>
          </cell>
        </row>
        <row r="7097">
          <cell r="A7097">
            <v>40657</v>
          </cell>
          <cell r="B7097">
            <v>1782.59</v>
          </cell>
        </row>
        <row r="7098">
          <cell r="A7098">
            <v>40658</v>
          </cell>
          <cell r="B7098">
            <v>1782.59</v>
          </cell>
        </row>
        <row r="7099">
          <cell r="A7099">
            <v>40659</v>
          </cell>
          <cell r="B7099">
            <v>1781.56</v>
          </cell>
        </row>
        <row r="7100">
          <cell r="A7100">
            <v>40660</v>
          </cell>
          <cell r="B7100">
            <v>1787.88</v>
          </cell>
        </row>
        <row r="7101">
          <cell r="A7101">
            <v>40661</v>
          </cell>
          <cell r="B7101">
            <v>1784.11</v>
          </cell>
        </row>
        <row r="7102">
          <cell r="A7102">
            <v>40662</v>
          </cell>
          <cell r="B7102">
            <v>1767.54</v>
          </cell>
        </row>
        <row r="7103">
          <cell r="A7103">
            <v>40663</v>
          </cell>
          <cell r="B7103">
            <v>1768.19</v>
          </cell>
        </row>
        <row r="7104">
          <cell r="A7104">
            <v>40664</v>
          </cell>
          <cell r="B7104">
            <v>1768.19</v>
          </cell>
        </row>
        <row r="7105">
          <cell r="A7105">
            <v>40665</v>
          </cell>
          <cell r="B7105">
            <v>1768.19</v>
          </cell>
        </row>
        <row r="7106">
          <cell r="A7106">
            <v>40666</v>
          </cell>
          <cell r="B7106">
            <v>1768.37</v>
          </cell>
        </row>
        <row r="7107">
          <cell r="A7107">
            <v>40667</v>
          </cell>
          <cell r="B7107">
            <v>1767.05</v>
          </cell>
        </row>
        <row r="7108">
          <cell r="A7108">
            <v>40668</v>
          </cell>
          <cell r="B7108">
            <v>1763.45</v>
          </cell>
        </row>
        <row r="7109">
          <cell r="A7109">
            <v>40669</v>
          </cell>
          <cell r="B7109">
            <v>1769.46</v>
          </cell>
        </row>
        <row r="7110">
          <cell r="A7110">
            <v>40670</v>
          </cell>
          <cell r="B7110">
            <v>1763.12</v>
          </cell>
        </row>
        <row r="7111">
          <cell r="A7111">
            <v>40671</v>
          </cell>
          <cell r="B7111">
            <v>1763.12</v>
          </cell>
        </row>
        <row r="7112">
          <cell r="A7112">
            <v>40672</v>
          </cell>
          <cell r="B7112">
            <v>1763.12</v>
          </cell>
        </row>
        <row r="7113">
          <cell r="A7113">
            <v>40673</v>
          </cell>
          <cell r="B7113">
            <v>1779.7</v>
          </cell>
        </row>
        <row r="7114">
          <cell r="A7114">
            <v>40674</v>
          </cell>
          <cell r="B7114">
            <v>1791.72</v>
          </cell>
        </row>
        <row r="7115">
          <cell r="A7115">
            <v>40675</v>
          </cell>
          <cell r="B7115">
            <v>1798.66</v>
          </cell>
        </row>
        <row r="7116">
          <cell r="A7116">
            <v>40676</v>
          </cell>
          <cell r="B7116">
            <v>1807.86</v>
          </cell>
        </row>
        <row r="7117">
          <cell r="A7117">
            <v>40677</v>
          </cell>
          <cell r="B7117">
            <v>1805.37</v>
          </cell>
        </row>
        <row r="7118">
          <cell r="A7118">
            <v>40678</v>
          </cell>
          <cell r="B7118">
            <v>1805.37</v>
          </cell>
        </row>
        <row r="7119">
          <cell r="A7119">
            <v>40679</v>
          </cell>
          <cell r="B7119">
            <v>1805.37</v>
          </cell>
        </row>
        <row r="7120">
          <cell r="A7120">
            <v>40680</v>
          </cell>
          <cell r="B7120">
            <v>1814.98</v>
          </cell>
        </row>
        <row r="7121">
          <cell r="A7121">
            <v>40681</v>
          </cell>
          <cell r="B7121">
            <v>1826.03</v>
          </cell>
        </row>
        <row r="7122">
          <cell r="A7122">
            <v>40682</v>
          </cell>
          <cell r="B7122">
            <v>1824.62</v>
          </cell>
        </row>
        <row r="7123">
          <cell r="A7123">
            <v>40683</v>
          </cell>
          <cell r="B7123">
            <v>1814.99</v>
          </cell>
        </row>
        <row r="7124">
          <cell r="A7124">
            <v>40684</v>
          </cell>
          <cell r="B7124">
            <v>1819.86</v>
          </cell>
        </row>
        <row r="7125">
          <cell r="A7125">
            <v>40685</v>
          </cell>
          <cell r="B7125">
            <v>1819.86</v>
          </cell>
        </row>
        <row r="7126">
          <cell r="A7126">
            <v>40686</v>
          </cell>
          <cell r="B7126">
            <v>1819.86</v>
          </cell>
        </row>
        <row r="7127">
          <cell r="A7127">
            <v>40687</v>
          </cell>
          <cell r="B7127">
            <v>1828.12</v>
          </cell>
        </row>
        <row r="7128">
          <cell r="A7128">
            <v>40688</v>
          </cell>
          <cell r="B7128">
            <v>1828.64</v>
          </cell>
        </row>
        <row r="7129">
          <cell r="A7129">
            <v>40689</v>
          </cell>
          <cell r="B7129">
            <v>1831.58</v>
          </cell>
        </row>
        <row r="7130">
          <cell r="A7130">
            <v>40690</v>
          </cell>
          <cell r="B7130">
            <v>1829.75</v>
          </cell>
        </row>
        <row r="7131">
          <cell r="A7131">
            <v>40691</v>
          </cell>
          <cell r="B7131">
            <v>1817.34</v>
          </cell>
        </row>
        <row r="7132">
          <cell r="A7132">
            <v>40692</v>
          </cell>
          <cell r="B7132">
            <v>1817.34</v>
          </cell>
        </row>
        <row r="7133">
          <cell r="A7133">
            <v>40693</v>
          </cell>
          <cell r="B7133">
            <v>1817.34</v>
          </cell>
        </row>
        <row r="7134">
          <cell r="A7134">
            <v>40694</v>
          </cell>
          <cell r="B7134">
            <v>1817.34</v>
          </cell>
        </row>
        <row r="7135">
          <cell r="A7135">
            <v>40695</v>
          </cell>
          <cell r="B7135">
            <v>1797.83</v>
          </cell>
        </row>
        <row r="7136">
          <cell r="A7136">
            <v>40696</v>
          </cell>
          <cell r="B7136">
            <v>1789.41</v>
          </cell>
        </row>
        <row r="7137">
          <cell r="A7137">
            <v>40697</v>
          </cell>
          <cell r="B7137">
            <v>1784.12</v>
          </cell>
        </row>
        <row r="7138">
          <cell r="A7138">
            <v>40698</v>
          </cell>
          <cell r="B7138">
            <v>1785.05</v>
          </cell>
        </row>
        <row r="7139">
          <cell r="A7139">
            <v>40699</v>
          </cell>
          <cell r="B7139">
            <v>1785.05</v>
          </cell>
        </row>
        <row r="7140">
          <cell r="A7140">
            <v>40700</v>
          </cell>
          <cell r="B7140">
            <v>1785.05</v>
          </cell>
        </row>
        <row r="7141">
          <cell r="A7141">
            <v>40701</v>
          </cell>
          <cell r="B7141">
            <v>1785.05</v>
          </cell>
        </row>
        <row r="7142">
          <cell r="A7142">
            <v>40702</v>
          </cell>
          <cell r="B7142">
            <v>1770.13</v>
          </cell>
        </row>
        <row r="7143">
          <cell r="A7143">
            <v>40703</v>
          </cell>
          <cell r="B7143">
            <v>1769.83</v>
          </cell>
        </row>
        <row r="7144">
          <cell r="A7144">
            <v>40704</v>
          </cell>
          <cell r="B7144">
            <v>1772.59</v>
          </cell>
        </row>
        <row r="7145">
          <cell r="A7145">
            <v>40705</v>
          </cell>
          <cell r="B7145">
            <v>1774.94</v>
          </cell>
        </row>
        <row r="7146">
          <cell r="A7146">
            <v>40706</v>
          </cell>
          <cell r="B7146">
            <v>1774.94</v>
          </cell>
        </row>
        <row r="7147">
          <cell r="A7147">
            <v>40707</v>
          </cell>
          <cell r="B7147">
            <v>1774.94</v>
          </cell>
        </row>
        <row r="7148">
          <cell r="A7148">
            <v>40708</v>
          </cell>
          <cell r="B7148">
            <v>1777.64</v>
          </cell>
        </row>
        <row r="7149">
          <cell r="A7149">
            <v>40709</v>
          </cell>
          <cell r="B7149">
            <v>1774.24</v>
          </cell>
        </row>
        <row r="7150">
          <cell r="A7150">
            <v>40710</v>
          </cell>
          <cell r="B7150">
            <v>1781.4</v>
          </cell>
        </row>
        <row r="7151">
          <cell r="A7151">
            <v>40711</v>
          </cell>
          <cell r="B7151">
            <v>1793.92</v>
          </cell>
        </row>
        <row r="7152">
          <cell r="A7152">
            <v>40712</v>
          </cell>
          <cell r="B7152">
            <v>1787.8</v>
          </cell>
        </row>
        <row r="7153">
          <cell r="A7153">
            <v>40713</v>
          </cell>
          <cell r="B7153">
            <v>1787.8</v>
          </cell>
        </row>
        <row r="7154">
          <cell r="A7154">
            <v>40714</v>
          </cell>
          <cell r="B7154">
            <v>1787.8</v>
          </cell>
        </row>
        <row r="7155">
          <cell r="A7155">
            <v>40715</v>
          </cell>
          <cell r="B7155">
            <v>1789.47</v>
          </cell>
        </row>
        <row r="7156">
          <cell r="A7156">
            <v>40716</v>
          </cell>
          <cell r="B7156">
            <v>1780.48</v>
          </cell>
        </row>
        <row r="7157">
          <cell r="A7157">
            <v>40717</v>
          </cell>
          <cell r="B7157">
            <v>1779.1</v>
          </cell>
        </row>
        <row r="7158">
          <cell r="A7158">
            <v>40718</v>
          </cell>
          <cell r="B7158">
            <v>1788.11</v>
          </cell>
        </row>
        <row r="7159">
          <cell r="A7159">
            <v>40719</v>
          </cell>
          <cell r="B7159">
            <v>1787.8</v>
          </cell>
        </row>
        <row r="7160">
          <cell r="A7160">
            <v>40720</v>
          </cell>
          <cell r="B7160">
            <v>1787.8</v>
          </cell>
        </row>
        <row r="7161">
          <cell r="A7161">
            <v>40721</v>
          </cell>
          <cell r="B7161">
            <v>1787.8</v>
          </cell>
        </row>
        <row r="7162">
          <cell r="A7162">
            <v>40722</v>
          </cell>
          <cell r="B7162">
            <v>1787.8</v>
          </cell>
        </row>
        <row r="7163">
          <cell r="A7163">
            <v>40723</v>
          </cell>
          <cell r="B7163">
            <v>1786.73</v>
          </cell>
        </row>
        <row r="7164">
          <cell r="A7164">
            <v>40724</v>
          </cell>
          <cell r="B7164">
            <v>1780.16</v>
          </cell>
        </row>
        <row r="7165">
          <cell r="A7165">
            <v>40725</v>
          </cell>
          <cell r="B7165">
            <v>1772.32</v>
          </cell>
        </row>
        <row r="7166">
          <cell r="A7166">
            <v>40726</v>
          </cell>
          <cell r="B7166">
            <v>1762.59</v>
          </cell>
        </row>
        <row r="7167">
          <cell r="A7167">
            <v>40727</v>
          </cell>
          <cell r="B7167">
            <v>1762.59</v>
          </cell>
        </row>
        <row r="7168">
          <cell r="A7168">
            <v>40728</v>
          </cell>
          <cell r="B7168">
            <v>1762.59</v>
          </cell>
        </row>
        <row r="7169">
          <cell r="A7169">
            <v>40729</v>
          </cell>
          <cell r="B7169">
            <v>1762.59</v>
          </cell>
        </row>
        <row r="7170">
          <cell r="A7170">
            <v>40730</v>
          </cell>
          <cell r="B7170">
            <v>1766.57</v>
          </cell>
        </row>
        <row r="7171">
          <cell r="A7171">
            <v>40731</v>
          </cell>
          <cell r="B7171">
            <v>1767.47</v>
          </cell>
        </row>
        <row r="7172">
          <cell r="A7172">
            <v>40732</v>
          </cell>
          <cell r="B7172">
            <v>1759.38</v>
          </cell>
        </row>
        <row r="7173">
          <cell r="A7173">
            <v>40733</v>
          </cell>
          <cell r="B7173">
            <v>1759.41</v>
          </cell>
        </row>
        <row r="7174">
          <cell r="A7174">
            <v>40734</v>
          </cell>
          <cell r="B7174">
            <v>1759.41</v>
          </cell>
        </row>
        <row r="7175">
          <cell r="A7175">
            <v>40735</v>
          </cell>
          <cell r="B7175">
            <v>1759.41</v>
          </cell>
        </row>
        <row r="7176">
          <cell r="A7176">
            <v>40736</v>
          </cell>
          <cell r="B7176">
            <v>1768.42</v>
          </cell>
        </row>
        <row r="7177">
          <cell r="A7177">
            <v>40737</v>
          </cell>
          <cell r="B7177">
            <v>1765.32</v>
          </cell>
        </row>
        <row r="7178">
          <cell r="A7178">
            <v>40738</v>
          </cell>
          <cell r="B7178">
            <v>1758.25</v>
          </cell>
        </row>
        <row r="7179">
          <cell r="A7179">
            <v>40739</v>
          </cell>
          <cell r="B7179">
            <v>1748.41</v>
          </cell>
        </row>
        <row r="7180">
          <cell r="A7180">
            <v>40740</v>
          </cell>
          <cell r="B7180">
            <v>1750.9</v>
          </cell>
        </row>
        <row r="7181">
          <cell r="A7181">
            <v>40741</v>
          </cell>
          <cell r="B7181">
            <v>1750.9</v>
          </cell>
        </row>
        <row r="7182">
          <cell r="A7182">
            <v>40742</v>
          </cell>
          <cell r="B7182">
            <v>1750.9</v>
          </cell>
        </row>
        <row r="7183">
          <cell r="A7183">
            <v>40743</v>
          </cell>
          <cell r="B7183">
            <v>1758.99</v>
          </cell>
        </row>
        <row r="7184">
          <cell r="A7184">
            <v>40744</v>
          </cell>
          <cell r="B7184">
            <v>1757.49</v>
          </cell>
        </row>
        <row r="7185">
          <cell r="A7185">
            <v>40745</v>
          </cell>
          <cell r="B7185">
            <v>1757.49</v>
          </cell>
        </row>
        <row r="7186">
          <cell r="A7186">
            <v>40746</v>
          </cell>
          <cell r="B7186">
            <v>1756.38</v>
          </cell>
        </row>
        <row r="7187">
          <cell r="A7187">
            <v>40747</v>
          </cell>
          <cell r="B7187">
            <v>1757.35</v>
          </cell>
        </row>
        <row r="7188">
          <cell r="A7188">
            <v>40748</v>
          </cell>
          <cell r="B7188">
            <v>1757.35</v>
          </cell>
        </row>
        <row r="7189">
          <cell r="A7189">
            <v>40749</v>
          </cell>
          <cell r="B7189">
            <v>1757.35</v>
          </cell>
        </row>
        <row r="7190">
          <cell r="A7190">
            <v>40750</v>
          </cell>
          <cell r="B7190">
            <v>1768.02</v>
          </cell>
        </row>
        <row r="7191">
          <cell r="A7191">
            <v>40751</v>
          </cell>
          <cell r="B7191">
            <v>1759.88</v>
          </cell>
        </row>
        <row r="7192">
          <cell r="A7192">
            <v>40752</v>
          </cell>
          <cell r="B7192">
            <v>1764.89</v>
          </cell>
        </row>
        <row r="7193">
          <cell r="A7193">
            <v>40753</v>
          </cell>
          <cell r="B7193">
            <v>1771.15</v>
          </cell>
        </row>
        <row r="7194">
          <cell r="A7194">
            <v>40754</v>
          </cell>
          <cell r="B7194">
            <v>1777.82</v>
          </cell>
        </row>
        <row r="7195">
          <cell r="A7195">
            <v>40755</v>
          </cell>
          <cell r="B7195">
            <v>1777.82</v>
          </cell>
        </row>
        <row r="7196">
          <cell r="A7196">
            <v>40756</v>
          </cell>
          <cell r="B7196">
            <v>1777.82</v>
          </cell>
        </row>
        <row r="7197">
          <cell r="A7197">
            <v>40757</v>
          </cell>
          <cell r="B7197">
            <v>1771.81</v>
          </cell>
        </row>
        <row r="7198">
          <cell r="A7198">
            <v>40758</v>
          </cell>
          <cell r="B7198">
            <v>1765.53</v>
          </cell>
        </row>
        <row r="7199">
          <cell r="A7199">
            <v>40759</v>
          </cell>
          <cell r="B7199">
            <v>1772.52</v>
          </cell>
        </row>
        <row r="7200">
          <cell r="A7200">
            <v>40760</v>
          </cell>
          <cell r="B7200">
            <v>1781.33</v>
          </cell>
        </row>
        <row r="7201">
          <cell r="A7201">
            <v>40761</v>
          </cell>
          <cell r="B7201">
            <v>1792.68</v>
          </cell>
        </row>
        <row r="7202">
          <cell r="A7202">
            <v>40762</v>
          </cell>
          <cell r="B7202">
            <v>1792.68</v>
          </cell>
        </row>
        <row r="7203">
          <cell r="A7203">
            <v>40763</v>
          </cell>
          <cell r="B7203">
            <v>1792.68</v>
          </cell>
        </row>
        <row r="7204">
          <cell r="A7204">
            <v>40764</v>
          </cell>
          <cell r="B7204">
            <v>1811.18</v>
          </cell>
        </row>
        <row r="7205">
          <cell r="A7205">
            <v>40765</v>
          </cell>
          <cell r="B7205">
            <v>1811.68</v>
          </cell>
        </row>
        <row r="7206">
          <cell r="A7206">
            <v>40766</v>
          </cell>
          <cell r="B7206">
            <v>1800.97</v>
          </cell>
        </row>
        <row r="7207">
          <cell r="A7207">
            <v>40767</v>
          </cell>
          <cell r="B7207">
            <v>1793.47</v>
          </cell>
        </row>
        <row r="7208">
          <cell r="A7208">
            <v>40768</v>
          </cell>
          <cell r="B7208">
            <v>1783.35</v>
          </cell>
        </row>
        <row r="7209">
          <cell r="A7209">
            <v>40769</v>
          </cell>
          <cell r="B7209">
            <v>1783.35</v>
          </cell>
        </row>
        <row r="7210">
          <cell r="A7210">
            <v>40770</v>
          </cell>
          <cell r="B7210">
            <v>1783.35</v>
          </cell>
        </row>
        <row r="7211">
          <cell r="A7211">
            <v>40771</v>
          </cell>
          <cell r="B7211">
            <v>1783.35</v>
          </cell>
        </row>
        <row r="7212">
          <cell r="A7212">
            <v>40772</v>
          </cell>
          <cell r="B7212">
            <v>1776.66</v>
          </cell>
        </row>
        <row r="7213">
          <cell r="A7213">
            <v>40773</v>
          </cell>
          <cell r="B7213">
            <v>1767.29</v>
          </cell>
        </row>
        <row r="7214">
          <cell r="A7214">
            <v>40774</v>
          </cell>
          <cell r="B7214">
            <v>1775.84</v>
          </cell>
        </row>
        <row r="7215">
          <cell r="A7215">
            <v>40775</v>
          </cell>
          <cell r="B7215">
            <v>1779.05</v>
          </cell>
        </row>
        <row r="7216">
          <cell r="A7216">
            <v>40776</v>
          </cell>
          <cell r="B7216">
            <v>1779.05</v>
          </cell>
        </row>
        <row r="7217">
          <cell r="A7217">
            <v>40777</v>
          </cell>
          <cell r="B7217">
            <v>1779.05</v>
          </cell>
        </row>
        <row r="7218">
          <cell r="A7218">
            <v>40778</v>
          </cell>
          <cell r="B7218">
            <v>1779.86</v>
          </cell>
        </row>
        <row r="7219">
          <cell r="A7219">
            <v>40779</v>
          </cell>
          <cell r="B7219">
            <v>1781.91</v>
          </cell>
        </row>
        <row r="7220">
          <cell r="A7220">
            <v>40780</v>
          </cell>
          <cell r="B7220">
            <v>1791.61</v>
          </cell>
        </row>
        <row r="7221">
          <cell r="A7221">
            <v>40781</v>
          </cell>
          <cell r="B7221">
            <v>1791.05</v>
          </cell>
        </row>
        <row r="7222">
          <cell r="A7222">
            <v>40782</v>
          </cell>
          <cell r="B7222">
            <v>1794.02</v>
          </cell>
        </row>
        <row r="7223">
          <cell r="A7223">
            <v>40783</v>
          </cell>
          <cell r="B7223">
            <v>1794.02</v>
          </cell>
        </row>
        <row r="7224">
          <cell r="A7224">
            <v>40784</v>
          </cell>
          <cell r="B7224">
            <v>1794.02</v>
          </cell>
        </row>
        <row r="7225">
          <cell r="A7225">
            <v>40785</v>
          </cell>
          <cell r="B7225">
            <v>1787.52</v>
          </cell>
        </row>
        <row r="7226">
          <cell r="A7226">
            <v>40786</v>
          </cell>
          <cell r="B7226">
            <v>1783.66</v>
          </cell>
        </row>
        <row r="7227">
          <cell r="A7227">
            <v>40787</v>
          </cell>
          <cell r="B7227">
            <v>1780.26</v>
          </cell>
        </row>
        <row r="7228">
          <cell r="A7228">
            <v>40788</v>
          </cell>
          <cell r="B7228">
            <v>1778.51</v>
          </cell>
        </row>
        <row r="7229">
          <cell r="A7229">
            <v>40789</v>
          </cell>
          <cell r="B7229">
            <v>1782.8</v>
          </cell>
        </row>
        <row r="7230">
          <cell r="A7230">
            <v>40790</v>
          </cell>
          <cell r="B7230">
            <v>1782.8</v>
          </cell>
        </row>
        <row r="7231">
          <cell r="A7231">
            <v>40791</v>
          </cell>
          <cell r="B7231">
            <v>1782.8</v>
          </cell>
        </row>
        <row r="7232">
          <cell r="A7232">
            <v>40792</v>
          </cell>
          <cell r="B7232">
            <v>1782.8</v>
          </cell>
        </row>
        <row r="7233">
          <cell r="A7233">
            <v>40793</v>
          </cell>
          <cell r="B7233">
            <v>1791.89</v>
          </cell>
        </row>
        <row r="7234">
          <cell r="A7234">
            <v>40794</v>
          </cell>
          <cell r="B7234">
            <v>1789.3</v>
          </cell>
        </row>
        <row r="7235">
          <cell r="A7235">
            <v>40795</v>
          </cell>
          <cell r="B7235">
            <v>1789.9</v>
          </cell>
        </row>
        <row r="7236">
          <cell r="A7236">
            <v>40796</v>
          </cell>
          <cell r="B7236">
            <v>1796.58</v>
          </cell>
        </row>
        <row r="7237">
          <cell r="A7237">
            <v>40797</v>
          </cell>
          <cell r="B7237">
            <v>1796.58</v>
          </cell>
        </row>
        <row r="7238">
          <cell r="A7238">
            <v>40798</v>
          </cell>
          <cell r="B7238">
            <v>1796.58</v>
          </cell>
        </row>
        <row r="7239">
          <cell r="A7239">
            <v>40799</v>
          </cell>
          <cell r="B7239">
            <v>1811.34</v>
          </cell>
        </row>
        <row r="7240">
          <cell r="A7240">
            <v>40800</v>
          </cell>
          <cell r="B7240">
            <v>1813.42</v>
          </cell>
        </row>
        <row r="7241">
          <cell r="A7241">
            <v>40801</v>
          </cell>
          <cell r="B7241">
            <v>1824.15</v>
          </cell>
        </row>
        <row r="7242">
          <cell r="A7242">
            <v>40802</v>
          </cell>
          <cell r="B7242">
            <v>1822.04</v>
          </cell>
        </row>
        <row r="7243">
          <cell r="A7243">
            <v>40803</v>
          </cell>
          <cell r="B7243">
            <v>1820.29</v>
          </cell>
        </row>
        <row r="7244">
          <cell r="A7244">
            <v>40804</v>
          </cell>
          <cell r="B7244">
            <v>1820.29</v>
          </cell>
        </row>
        <row r="7245">
          <cell r="A7245">
            <v>40805</v>
          </cell>
          <cell r="B7245">
            <v>1820.29</v>
          </cell>
        </row>
        <row r="7246">
          <cell r="A7246">
            <v>40806</v>
          </cell>
          <cell r="B7246">
            <v>1843.26</v>
          </cell>
        </row>
        <row r="7247">
          <cell r="A7247">
            <v>40807</v>
          </cell>
          <cell r="B7247">
            <v>1854.96</v>
          </cell>
        </row>
        <row r="7248">
          <cell r="A7248">
            <v>40808</v>
          </cell>
          <cell r="B7248">
            <v>1882.23</v>
          </cell>
        </row>
        <row r="7249">
          <cell r="A7249">
            <v>40809</v>
          </cell>
          <cell r="B7249">
            <v>1915.63</v>
          </cell>
        </row>
        <row r="7250">
          <cell r="A7250">
            <v>40810</v>
          </cell>
          <cell r="B7250">
            <v>1902.45</v>
          </cell>
        </row>
        <row r="7251">
          <cell r="A7251">
            <v>40811</v>
          </cell>
          <cell r="B7251">
            <v>1902.45</v>
          </cell>
        </row>
        <row r="7252">
          <cell r="A7252">
            <v>40812</v>
          </cell>
          <cell r="B7252">
            <v>1902.45</v>
          </cell>
        </row>
        <row r="7253">
          <cell r="A7253">
            <v>40813</v>
          </cell>
          <cell r="B7253">
            <v>1903.31</v>
          </cell>
        </row>
        <row r="7254">
          <cell r="A7254">
            <v>40814</v>
          </cell>
          <cell r="B7254">
            <v>1887.38</v>
          </cell>
        </row>
        <row r="7255">
          <cell r="A7255">
            <v>40815</v>
          </cell>
          <cell r="B7255">
            <v>1907.75</v>
          </cell>
        </row>
        <row r="7256">
          <cell r="A7256">
            <v>40816</v>
          </cell>
          <cell r="B7256">
            <v>1915.1</v>
          </cell>
        </row>
        <row r="7257">
          <cell r="A7257">
            <v>40817</v>
          </cell>
          <cell r="B7257">
            <v>1929.01</v>
          </cell>
        </row>
        <row r="7258">
          <cell r="A7258">
            <v>40818</v>
          </cell>
          <cell r="B7258">
            <v>1929.01</v>
          </cell>
        </row>
        <row r="7259">
          <cell r="A7259">
            <v>40819</v>
          </cell>
          <cell r="B7259">
            <v>1929.01</v>
          </cell>
        </row>
        <row r="7260">
          <cell r="A7260">
            <v>40820</v>
          </cell>
          <cell r="B7260">
            <v>1943.8</v>
          </cell>
        </row>
        <row r="7261">
          <cell r="A7261">
            <v>40821</v>
          </cell>
          <cell r="B7261">
            <v>1972.76</v>
          </cell>
        </row>
        <row r="7262">
          <cell r="A7262">
            <v>40822</v>
          </cell>
          <cell r="B7262">
            <v>1967.56</v>
          </cell>
        </row>
        <row r="7263">
          <cell r="A7263">
            <v>40823</v>
          </cell>
          <cell r="B7263">
            <v>1952.09</v>
          </cell>
        </row>
        <row r="7264">
          <cell r="A7264">
            <v>40824</v>
          </cell>
          <cell r="B7264">
            <v>1931.64</v>
          </cell>
        </row>
        <row r="7265">
          <cell r="A7265">
            <v>40825</v>
          </cell>
          <cell r="B7265">
            <v>1931.64</v>
          </cell>
        </row>
        <row r="7266">
          <cell r="A7266">
            <v>40826</v>
          </cell>
          <cell r="B7266">
            <v>1931.64</v>
          </cell>
        </row>
        <row r="7267">
          <cell r="A7267">
            <v>40827</v>
          </cell>
          <cell r="B7267">
            <v>1931.64</v>
          </cell>
        </row>
        <row r="7268">
          <cell r="A7268">
            <v>40828</v>
          </cell>
          <cell r="B7268">
            <v>1913.6</v>
          </cell>
        </row>
        <row r="7269">
          <cell r="A7269">
            <v>40829</v>
          </cell>
          <cell r="B7269">
            <v>1896.72</v>
          </cell>
        </row>
        <row r="7270">
          <cell r="A7270">
            <v>40830</v>
          </cell>
          <cell r="B7270">
            <v>1909.12</v>
          </cell>
        </row>
        <row r="7271">
          <cell r="A7271">
            <v>40831</v>
          </cell>
          <cell r="B7271">
            <v>1895.33</v>
          </cell>
        </row>
        <row r="7272">
          <cell r="A7272">
            <v>40832</v>
          </cell>
          <cell r="B7272">
            <v>1895.33</v>
          </cell>
        </row>
        <row r="7273">
          <cell r="A7273">
            <v>40833</v>
          </cell>
          <cell r="B7273">
            <v>1895.33</v>
          </cell>
        </row>
        <row r="7274">
          <cell r="A7274">
            <v>40834</v>
          </cell>
          <cell r="B7274">
            <v>1895.33</v>
          </cell>
        </row>
        <row r="7275">
          <cell r="A7275">
            <v>40835</v>
          </cell>
          <cell r="B7275">
            <v>1902.47</v>
          </cell>
        </row>
        <row r="7276">
          <cell r="A7276">
            <v>40836</v>
          </cell>
          <cell r="B7276">
            <v>1900.1</v>
          </cell>
        </row>
        <row r="7277">
          <cell r="A7277">
            <v>40837</v>
          </cell>
          <cell r="B7277">
            <v>1905.95</v>
          </cell>
        </row>
        <row r="7278">
          <cell r="A7278">
            <v>40838</v>
          </cell>
          <cell r="B7278">
            <v>1897.45</v>
          </cell>
        </row>
        <row r="7279">
          <cell r="A7279">
            <v>40839</v>
          </cell>
          <cell r="B7279">
            <v>1897.45</v>
          </cell>
        </row>
        <row r="7280">
          <cell r="A7280">
            <v>40840</v>
          </cell>
          <cell r="B7280">
            <v>1897.45</v>
          </cell>
        </row>
        <row r="7281">
          <cell r="A7281">
            <v>40841</v>
          </cell>
          <cell r="B7281">
            <v>1878.78</v>
          </cell>
        </row>
        <row r="7282">
          <cell r="A7282">
            <v>40842</v>
          </cell>
          <cell r="B7282">
            <v>1875.55</v>
          </cell>
        </row>
        <row r="7283">
          <cell r="A7283">
            <v>40843</v>
          </cell>
          <cell r="B7283">
            <v>1878.1</v>
          </cell>
        </row>
        <row r="7284">
          <cell r="A7284">
            <v>40844</v>
          </cell>
          <cell r="B7284">
            <v>1862.84</v>
          </cell>
        </row>
        <row r="7285">
          <cell r="A7285">
            <v>40845</v>
          </cell>
          <cell r="B7285">
            <v>1863.06</v>
          </cell>
        </row>
        <row r="7286">
          <cell r="A7286">
            <v>40846</v>
          </cell>
          <cell r="B7286">
            <v>1863.06</v>
          </cell>
        </row>
        <row r="7287">
          <cell r="A7287">
            <v>40847</v>
          </cell>
          <cell r="B7287">
            <v>1863.06</v>
          </cell>
        </row>
        <row r="7288">
          <cell r="A7288">
            <v>40848</v>
          </cell>
          <cell r="B7288">
            <v>1871.49</v>
          </cell>
        </row>
        <row r="7289">
          <cell r="A7289">
            <v>40849</v>
          </cell>
          <cell r="B7289">
            <v>1891.38</v>
          </cell>
        </row>
        <row r="7290">
          <cell r="A7290">
            <v>40850</v>
          </cell>
          <cell r="B7290">
            <v>1889.66</v>
          </cell>
        </row>
        <row r="7291">
          <cell r="A7291">
            <v>40851</v>
          </cell>
          <cell r="B7291">
            <v>1905.38</v>
          </cell>
        </row>
        <row r="7292">
          <cell r="A7292">
            <v>40852</v>
          </cell>
          <cell r="B7292">
            <v>1915.72</v>
          </cell>
        </row>
        <row r="7293">
          <cell r="A7293">
            <v>40853</v>
          </cell>
          <cell r="B7293">
            <v>1915.72</v>
          </cell>
        </row>
        <row r="7294">
          <cell r="A7294">
            <v>40854</v>
          </cell>
          <cell r="B7294">
            <v>1915.72</v>
          </cell>
        </row>
        <row r="7295">
          <cell r="A7295">
            <v>40855</v>
          </cell>
          <cell r="B7295">
            <v>1915.72</v>
          </cell>
        </row>
        <row r="7296">
          <cell r="A7296">
            <v>40856</v>
          </cell>
          <cell r="B7296">
            <v>1908.71</v>
          </cell>
        </row>
        <row r="7297">
          <cell r="A7297">
            <v>40857</v>
          </cell>
          <cell r="B7297">
            <v>1917.69</v>
          </cell>
        </row>
        <row r="7298">
          <cell r="A7298">
            <v>40858</v>
          </cell>
          <cell r="B7298">
            <v>1913.65</v>
          </cell>
        </row>
        <row r="7299">
          <cell r="A7299">
            <v>40859</v>
          </cell>
          <cell r="B7299">
            <v>1913.65</v>
          </cell>
        </row>
        <row r="7300">
          <cell r="A7300">
            <v>40860</v>
          </cell>
          <cell r="B7300">
            <v>1913.65</v>
          </cell>
        </row>
        <row r="7301">
          <cell r="A7301">
            <v>40861</v>
          </cell>
          <cell r="B7301">
            <v>1913.65</v>
          </cell>
        </row>
        <row r="7302">
          <cell r="A7302">
            <v>40862</v>
          </cell>
          <cell r="B7302">
            <v>1913.65</v>
          </cell>
        </row>
        <row r="7303">
          <cell r="A7303">
            <v>40863</v>
          </cell>
          <cell r="B7303">
            <v>1915.41</v>
          </cell>
        </row>
        <row r="7304">
          <cell r="A7304">
            <v>40864</v>
          </cell>
          <cell r="B7304">
            <v>1912.2</v>
          </cell>
        </row>
        <row r="7305">
          <cell r="A7305">
            <v>40865</v>
          </cell>
          <cell r="B7305">
            <v>1910.83</v>
          </cell>
        </row>
        <row r="7306">
          <cell r="A7306">
            <v>40866</v>
          </cell>
          <cell r="B7306">
            <v>1917.45</v>
          </cell>
        </row>
        <row r="7307">
          <cell r="A7307">
            <v>40867</v>
          </cell>
          <cell r="B7307">
            <v>1917.45</v>
          </cell>
        </row>
        <row r="7308">
          <cell r="A7308">
            <v>40868</v>
          </cell>
          <cell r="B7308">
            <v>1917.45</v>
          </cell>
        </row>
        <row r="7309">
          <cell r="A7309">
            <v>40869</v>
          </cell>
          <cell r="B7309">
            <v>1928.47</v>
          </cell>
        </row>
        <row r="7310">
          <cell r="A7310">
            <v>40870</v>
          </cell>
          <cell r="B7310">
            <v>1925.39</v>
          </cell>
        </row>
        <row r="7311">
          <cell r="A7311">
            <v>40871</v>
          </cell>
          <cell r="B7311">
            <v>1932.63</v>
          </cell>
        </row>
        <row r="7312">
          <cell r="A7312">
            <v>40872</v>
          </cell>
          <cell r="B7312">
            <v>1932.63</v>
          </cell>
        </row>
        <row r="7313">
          <cell r="A7313">
            <v>40873</v>
          </cell>
          <cell r="B7313">
            <v>1948.48</v>
          </cell>
        </row>
        <row r="7314">
          <cell r="A7314">
            <v>40874</v>
          </cell>
          <cell r="B7314">
            <v>1948.48</v>
          </cell>
        </row>
        <row r="7315">
          <cell r="A7315">
            <v>40875</v>
          </cell>
          <cell r="B7315">
            <v>1948.48</v>
          </cell>
        </row>
        <row r="7316">
          <cell r="A7316">
            <v>40876</v>
          </cell>
          <cell r="B7316">
            <v>1946.28</v>
          </cell>
        </row>
        <row r="7317">
          <cell r="A7317">
            <v>40877</v>
          </cell>
          <cell r="B7317">
            <v>1967.18</v>
          </cell>
        </row>
        <row r="7318">
          <cell r="A7318">
            <v>40878</v>
          </cell>
          <cell r="B7318">
            <v>1948.51</v>
          </cell>
        </row>
        <row r="7319">
          <cell r="A7319">
            <v>40879</v>
          </cell>
          <cell r="B7319">
            <v>1949.56</v>
          </cell>
        </row>
        <row r="7320">
          <cell r="A7320">
            <v>40880</v>
          </cell>
          <cell r="B7320">
            <v>1938.83</v>
          </cell>
        </row>
        <row r="7321">
          <cell r="A7321">
            <v>40881</v>
          </cell>
          <cell r="B7321">
            <v>1938.83</v>
          </cell>
        </row>
        <row r="7322">
          <cell r="A7322">
            <v>40882</v>
          </cell>
          <cell r="B7322">
            <v>1938.83</v>
          </cell>
        </row>
        <row r="7323">
          <cell r="A7323">
            <v>40883</v>
          </cell>
          <cell r="B7323">
            <v>1936.29</v>
          </cell>
        </row>
        <row r="7324">
          <cell r="A7324">
            <v>40884</v>
          </cell>
          <cell r="B7324">
            <v>1936.11</v>
          </cell>
        </row>
        <row r="7325">
          <cell r="A7325">
            <v>40885</v>
          </cell>
          <cell r="B7325">
            <v>1930.57</v>
          </cell>
        </row>
        <row r="7326">
          <cell r="A7326">
            <v>40886</v>
          </cell>
          <cell r="B7326">
            <v>1930.57</v>
          </cell>
        </row>
        <row r="7327">
          <cell r="A7327">
            <v>40887</v>
          </cell>
          <cell r="B7327">
            <v>1927.1</v>
          </cell>
        </row>
        <row r="7328">
          <cell r="A7328">
            <v>40888</v>
          </cell>
          <cell r="B7328">
            <v>1927.1</v>
          </cell>
        </row>
        <row r="7329">
          <cell r="A7329">
            <v>40889</v>
          </cell>
          <cell r="B7329">
            <v>1927.1</v>
          </cell>
        </row>
        <row r="7330">
          <cell r="A7330">
            <v>40890</v>
          </cell>
          <cell r="B7330">
            <v>1932.3</v>
          </cell>
        </row>
        <row r="7331">
          <cell r="A7331">
            <v>40891</v>
          </cell>
          <cell r="B7331">
            <v>1929.01</v>
          </cell>
        </row>
        <row r="7332">
          <cell r="A7332">
            <v>40892</v>
          </cell>
          <cell r="B7332">
            <v>1937.6</v>
          </cell>
        </row>
        <row r="7333">
          <cell r="A7333">
            <v>40893</v>
          </cell>
          <cell r="B7333">
            <v>1935.96</v>
          </cell>
        </row>
        <row r="7334">
          <cell r="A7334">
            <v>40894</v>
          </cell>
          <cell r="B7334">
            <v>1935.64</v>
          </cell>
        </row>
        <row r="7335">
          <cell r="A7335">
            <v>40895</v>
          </cell>
          <cell r="B7335">
            <v>1935.64</v>
          </cell>
        </row>
        <row r="7336">
          <cell r="A7336">
            <v>40896</v>
          </cell>
          <cell r="B7336">
            <v>1935.64</v>
          </cell>
        </row>
        <row r="7337">
          <cell r="A7337">
            <v>40897</v>
          </cell>
          <cell r="B7337">
            <v>1939.39</v>
          </cell>
        </row>
        <row r="7338">
          <cell r="A7338">
            <v>40898</v>
          </cell>
          <cell r="B7338">
            <v>1932.08</v>
          </cell>
        </row>
        <row r="7339">
          <cell r="A7339">
            <v>40899</v>
          </cell>
          <cell r="B7339">
            <v>1935.72</v>
          </cell>
        </row>
        <row r="7340">
          <cell r="A7340">
            <v>40900</v>
          </cell>
          <cell r="B7340">
            <v>1927.71</v>
          </cell>
        </row>
        <row r="7341">
          <cell r="A7341">
            <v>40901</v>
          </cell>
          <cell r="B7341">
            <v>1920.93</v>
          </cell>
        </row>
        <row r="7342">
          <cell r="A7342">
            <v>40902</v>
          </cell>
          <cell r="B7342">
            <v>1920.93</v>
          </cell>
        </row>
        <row r="7343">
          <cell r="A7343">
            <v>40903</v>
          </cell>
          <cell r="B7343">
            <v>1920.93</v>
          </cell>
        </row>
        <row r="7344">
          <cell r="A7344">
            <v>40904</v>
          </cell>
          <cell r="B7344">
            <v>1920.93</v>
          </cell>
        </row>
        <row r="7345">
          <cell r="A7345">
            <v>40905</v>
          </cell>
          <cell r="B7345">
            <v>1920.16</v>
          </cell>
        </row>
        <row r="7346">
          <cell r="A7346">
            <v>40906</v>
          </cell>
          <cell r="B7346">
            <v>1938.52</v>
          </cell>
        </row>
        <row r="7347">
          <cell r="A7347">
            <v>40907</v>
          </cell>
          <cell r="B7347">
            <v>1942.7</v>
          </cell>
        </row>
        <row r="7348">
          <cell r="A7348">
            <v>40908</v>
          </cell>
          <cell r="B7348">
            <v>1942.7</v>
          </cell>
        </row>
        <row r="7349">
          <cell r="A7349">
            <v>40909</v>
          </cell>
          <cell r="B7349">
            <v>1942.7</v>
          </cell>
        </row>
        <row r="7350">
          <cell r="A7350">
            <v>40910</v>
          </cell>
          <cell r="B7350">
            <v>1942.7</v>
          </cell>
        </row>
        <row r="7351">
          <cell r="A7351">
            <v>40911</v>
          </cell>
          <cell r="B7351">
            <v>1942.7</v>
          </cell>
        </row>
        <row r="7352">
          <cell r="A7352">
            <v>40912</v>
          </cell>
          <cell r="B7352">
            <v>1915.02</v>
          </cell>
        </row>
        <row r="7353">
          <cell r="A7353">
            <v>40913</v>
          </cell>
          <cell r="B7353">
            <v>1898.24</v>
          </cell>
        </row>
        <row r="7354">
          <cell r="A7354">
            <v>40914</v>
          </cell>
          <cell r="B7354">
            <v>1884.44</v>
          </cell>
        </row>
        <row r="7355">
          <cell r="A7355">
            <v>40915</v>
          </cell>
          <cell r="B7355">
            <v>1884.47</v>
          </cell>
        </row>
        <row r="7356">
          <cell r="A7356">
            <v>40916</v>
          </cell>
          <cell r="B7356">
            <v>1884.47</v>
          </cell>
        </row>
        <row r="7357">
          <cell r="A7357">
            <v>40917</v>
          </cell>
          <cell r="B7357">
            <v>1884.47</v>
          </cell>
        </row>
        <row r="7358">
          <cell r="A7358">
            <v>40918</v>
          </cell>
          <cell r="B7358">
            <v>1884.47</v>
          </cell>
        </row>
        <row r="7359">
          <cell r="A7359">
            <v>40919</v>
          </cell>
          <cell r="B7359">
            <v>1865.07</v>
          </cell>
        </row>
        <row r="7360">
          <cell r="A7360">
            <v>40920</v>
          </cell>
          <cell r="B7360">
            <v>1854.17</v>
          </cell>
        </row>
        <row r="7361">
          <cell r="A7361">
            <v>40921</v>
          </cell>
          <cell r="B7361">
            <v>1842.47</v>
          </cell>
        </row>
        <row r="7362">
          <cell r="A7362">
            <v>40922</v>
          </cell>
          <cell r="B7362">
            <v>1841.31</v>
          </cell>
        </row>
        <row r="7363">
          <cell r="A7363">
            <v>40923</v>
          </cell>
          <cell r="B7363">
            <v>1841.31</v>
          </cell>
        </row>
        <row r="7364">
          <cell r="A7364">
            <v>40924</v>
          </cell>
          <cell r="B7364">
            <v>1841.31</v>
          </cell>
        </row>
        <row r="7365">
          <cell r="A7365">
            <v>40925</v>
          </cell>
          <cell r="B7365">
            <v>1841.31</v>
          </cell>
        </row>
        <row r="7366">
          <cell r="A7366">
            <v>40926</v>
          </cell>
          <cell r="B7366">
            <v>1836.34</v>
          </cell>
        </row>
        <row r="7367">
          <cell r="A7367">
            <v>40927</v>
          </cell>
          <cell r="B7367">
            <v>1827.24</v>
          </cell>
        </row>
        <row r="7368">
          <cell r="A7368">
            <v>40928</v>
          </cell>
          <cell r="B7368">
            <v>1821.86</v>
          </cell>
        </row>
        <row r="7369">
          <cell r="A7369">
            <v>40929</v>
          </cell>
          <cell r="B7369">
            <v>1828.75</v>
          </cell>
        </row>
        <row r="7370">
          <cell r="A7370">
            <v>40930</v>
          </cell>
          <cell r="B7370">
            <v>1828.75</v>
          </cell>
        </row>
        <row r="7371">
          <cell r="A7371">
            <v>40931</v>
          </cell>
          <cell r="B7371">
            <v>1828.75</v>
          </cell>
        </row>
        <row r="7372">
          <cell r="A7372">
            <v>40932</v>
          </cell>
          <cell r="B7372">
            <v>1811.55</v>
          </cell>
        </row>
        <row r="7373">
          <cell r="A7373">
            <v>40933</v>
          </cell>
          <cell r="B7373">
            <v>1814.58</v>
          </cell>
        </row>
        <row r="7374">
          <cell r="A7374">
            <v>40934</v>
          </cell>
          <cell r="B7374">
            <v>1814.69</v>
          </cell>
        </row>
        <row r="7375">
          <cell r="A7375">
            <v>40935</v>
          </cell>
          <cell r="B7375">
            <v>1801.88</v>
          </cell>
        </row>
        <row r="7376">
          <cell r="A7376">
            <v>40936</v>
          </cell>
          <cell r="B7376">
            <v>1810.55</v>
          </cell>
        </row>
        <row r="7377">
          <cell r="A7377">
            <v>40937</v>
          </cell>
          <cell r="B7377">
            <v>1810.55</v>
          </cell>
        </row>
        <row r="7378">
          <cell r="A7378">
            <v>40938</v>
          </cell>
          <cell r="B7378">
            <v>1810.55</v>
          </cell>
        </row>
        <row r="7379">
          <cell r="A7379">
            <v>40939</v>
          </cell>
          <cell r="B7379">
            <v>1815.08</v>
          </cell>
        </row>
        <row r="7380">
          <cell r="A7380">
            <v>40940</v>
          </cell>
          <cell r="B7380">
            <v>1805.98</v>
          </cell>
        </row>
        <row r="7381">
          <cell r="A7381">
            <v>40941</v>
          </cell>
          <cell r="B7381">
            <v>1797.68</v>
          </cell>
        </row>
        <row r="7382">
          <cell r="A7382">
            <v>40942</v>
          </cell>
          <cell r="B7382">
            <v>1795.55</v>
          </cell>
        </row>
        <row r="7383">
          <cell r="A7383">
            <v>40943</v>
          </cell>
          <cell r="B7383">
            <v>1784.77</v>
          </cell>
        </row>
        <row r="7384">
          <cell r="A7384">
            <v>40944</v>
          </cell>
          <cell r="B7384">
            <v>1784.77</v>
          </cell>
        </row>
        <row r="7385">
          <cell r="A7385">
            <v>40945</v>
          </cell>
          <cell r="B7385">
            <v>1784.77</v>
          </cell>
        </row>
        <row r="7386">
          <cell r="A7386">
            <v>40946</v>
          </cell>
          <cell r="B7386">
            <v>1787.96</v>
          </cell>
        </row>
        <row r="7387">
          <cell r="A7387">
            <v>40947</v>
          </cell>
          <cell r="B7387">
            <v>1783.34</v>
          </cell>
        </row>
        <row r="7388">
          <cell r="A7388">
            <v>40948</v>
          </cell>
          <cell r="B7388">
            <v>1778.9</v>
          </cell>
        </row>
        <row r="7389">
          <cell r="A7389">
            <v>40949</v>
          </cell>
          <cell r="B7389">
            <v>1774.96</v>
          </cell>
        </row>
        <row r="7390">
          <cell r="A7390">
            <v>40950</v>
          </cell>
          <cell r="B7390">
            <v>1785.59</v>
          </cell>
        </row>
        <row r="7391">
          <cell r="A7391">
            <v>40951</v>
          </cell>
          <cell r="B7391">
            <v>1785.59</v>
          </cell>
        </row>
        <row r="7392">
          <cell r="A7392">
            <v>40952</v>
          </cell>
          <cell r="B7392">
            <v>1785.59</v>
          </cell>
        </row>
        <row r="7393">
          <cell r="A7393">
            <v>40953</v>
          </cell>
          <cell r="B7393">
            <v>1778.12</v>
          </cell>
        </row>
        <row r="7394">
          <cell r="A7394">
            <v>40954</v>
          </cell>
          <cell r="B7394">
            <v>1785.24</v>
          </cell>
        </row>
        <row r="7395">
          <cell r="A7395">
            <v>40955</v>
          </cell>
          <cell r="B7395">
            <v>1791.29</v>
          </cell>
        </row>
        <row r="7396">
          <cell r="A7396">
            <v>40956</v>
          </cell>
          <cell r="B7396">
            <v>1792.92</v>
          </cell>
        </row>
        <row r="7397">
          <cell r="A7397">
            <v>40957</v>
          </cell>
          <cell r="B7397">
            <v>1779.81</v>
          </cell>
        </row>
        <row r="7398">
          <cell r="A7398">
            <v>40958</v>
          </cell>
          <cell r="B7398">
            <v>1779.81</v>
          </cell>
        </row>
        <row r="7399">
          <cell r="A7399">
            <v>40959</v>
          </cell>
          <cell r="B7399">
            <v>1779.81</v>
          </cell>
        </row>
        <row r="7400">
          <cell r="A7400">
            <v>40960</v>
          </cell>
          <cell r="B7400">
            <v>1779.81</v>
          </cell>
        </row>
        <row r="7401">
          <cell r="A7401">
            <v>40961</v>
          </cell>
          <cell r="B7401">
            <v>1777.59</v>
          </cell>
        </row>
        <row r="7402">
          <cell r="A7402">
            <v>40962</v>
          </cell>
          <cell r="B7402">
            <v>1781.57</v>
          </cell>
        </row>
        <row r="7403">
          <cell r="A7403">
            <v>40963</v>
          </cell>
          <cell r="B7403">
            <v>1776.11</v>
          </cell>
        </row>
        <row r="7404">
          <cell r="A7404">
            <v>40964</v>
          </cell>
          <cell r="B7404">
            <v>1772.42</v>
          </cell>
        </row>
        <row r="7405">
          <cell r="A7405">
            <v>40965</v>
          </cell>
          <cell r="B7405">
            <v>1772.42</v>
          </cell>
        </row>
        <row r="7406">
          <cell r="A7406">
            <v>40966</v>
          </cell>
          <cell r="B7406">
            <v>1772.42</v>
          </cell>
        </row>
        <row r="7407">
          <cell r="A7407">
            <v>40967</v>
          </cell>
          <cell r="B7407">
            <v>1777.27</v>
          </cell>
        </row>
        <row r="7408">
          <cell r="A7408">
            <v>40968</v>
          </cell>
          <cell r="B7408">
            <v>1767.83</v>
          </cell>
        </row>
        <row r="7409">
          <cell r="A7409">
            <v>40969</v>
          </cell>
          <cell r="B7409">
            <v>1766.85</v>
          </cell>
        </row>
        <row r="7410">
          <cell r="A7410">
            <v>40970</v>
          </cell>
          <cell r="B7410">
            <v>1770.7</v>
          </cell>
        </row>
        <row r="7411">
          <cell r="A7411">
            <v>40971</v>
          </cell>
          <cell r="B7411">
            <v>1775.69</v>
          </cell>
        </row>
        <row r="7412">
          <cell r="A7412">
            <v>40972</v>
          </cell>
          <cell r="B7412">
            <v>1775.69</v>
          </cell>
        </row>
        <row r="7413">
          <cell r="A7413">
            <v>40973</v>
          </cell>
          <cell r="B7413">
            <v>1775.69</v>
          </cell>
        </row>
        <row r="7414">
          <cell r="A7414">
            <v>40974</v>
          </cell>
          <cell r="B7414">
            <v>1774.03</v>
          </cell>
        </row>
        <row r="7415">
          <cell r="A7415">
            <v>40975</v>
          </cell>
          <cell r="B7415">
            <v>1779.32</v>
          </cell>
        </row>
        <row r="7416">
          <cell r="A7416">
            <v>40976</v>
          </cell>
          <cell r="B7416">
            <v>1773.88</v>
          </cell>
        </row>
        <row r="7417">
          <cell r="A7417">
            <v>40977</v>
          </cell>
          <cell r="B7417">
            <v>1765.06</v>
          </cell>
        </row>
        <row r="7418">
          <cell r="A7418">
            <v>40978</v>
          </cell>
          <cell r="B7418">
            <v>1762.08</v>
          </cell>
        </row>
        <row r="7419">
          <cell r="A7419">
            <v>40979</v>
          </cell>
          <cell r="B7419">
            <v>1762.08</v>
          </cell>
        </row>
        <row r="7420">
          <cell r="A7420">
            <v>40980</v>
          </cell>
          <cell r="B7420">
            <v>1762.08</v>
          </cell>
        </row>
        <row r="7421">
          <cell r="A7421">
            <v>40981</v>
          </cell>
          <cell r="B7421">
            <v>1766.1</v>
          </cell>
        </row>
        <row r="7422">
          <cell r="A7422">
            <v>40982</v>
          </cell>
          <cell r="B7422">
            <v>1760.77</v>
          </cell>
        </row>
        <row r="7423">
          <cell r="A7423">
            <v>40983</v>
          </cell>
          <cell r="B7423">
            <v>1761.04</v>
          </cell>
        </row>
        <row r="7424">
          <cell r="A7424">
            <v>40984</v>
          </cell>
          <cell r="B7424">
            <v>1761.02</v>
          </cell>
        </row>
        <row r="7425">
          <cell r="A7425">
            <v>40985</v>
          </cell>
          <cell r="B7425">
            <v>1758.38</v>
          </cell>
        </row>
        <row r="7426">
          <cell r="A7426">
            <v>40986</v>
          </cell>
          <cell r="B7426">
            <v>1758.38</v>
          </cell>
        </row>
        <row r="7427">
          <cell r="A7427">
            <v>40987</v>
          </cell>
          <cell r="B7427">
            <v>1758.38</v>
          </cell>
        </row>
        <row r="7428">
          <cell r="A7428">
            <v>40988</v>
          </cell>
          <cell r="B7428">
            <v>1758.38</v>
          </cell>
        </row>
        <row r="7429">
          <cell r="A7429">
            <v>40989</v>
          </cell>
          <cell r="B7429">
            <v>1759.78</v>
          </cell>
        </row>
        <row r="7430">
          <cell r="A7430">
            <v>40990</v>
          </cell>
          <cell r="B7430">
            <v>1758.03</v>
          </cell>
        </row>
        <row r="7431">
          <cell r="A7431">
            <v>40991</v>
          </cell>
          <cell r="B7431">
            <v>1761.87</v>
          </cell>
        </row>
        <row r="7432">
          <cell r="A7432">
            <v>40992</v>
          </cell>
          <cell r="B7432">
            <v>1760.17</v>
          </cell>
        </row>
        <row r="7433">
          <cell r="A7433">
            <v>40993</v>
          </cell>
          <cell r="B7433">
            <v>1760.17</v>
          </cell>
        </row>
        <row r="7434">
          <cell r="A7434">
            <v>40994</v>
          </cell>
          <cell r="B7434">
            <v>1760.17</v>
          </cell>
        </row>
        <row r="7435">
          <cell r="A7435">
            <v>40995</v>
          </cell>
          <cell r="B7435">
            <v>1759.58</v>
          </cell>
        </row>
        <row r="7436">
          <cell r="A7436">
            <v>40996</v>
          </cell>
          <cell r="B7436">
            <v>1762.93</v>
          </cell>
        </row>
        <row r="7437">
          <cell r="A7437">
            <v>40997</v>
          </cell>
          <cell r="B7437">
            <v>1771.25</v>
          </cell>
        </row>
        <row r="7438">
          <cell r="A7438">
            <v>40998</v>
          </cell>
          <cell r="B7438">
            <v>1784.66</v>
          </cell>
        </row>
        <row r="7439">
          <cell r="A7439">
            <v>40999</v>
          </cell>
          <cell r="B7439">
            <v>1792.07</v>
          </cell>
        </row>
        <row r="7440">
          <cell r="A7440">
            <v>41000</v>
          </cell>
          <cell r="B7440">
            <v>1792.07</v>
          </cell>
        </row>
        <row r="7441">
          <cell r="A7441">
            <v>41001</v>
          </cell>
          <cell r="B7441">
            <v>1792.07</v>
          </cell>
        </row>
        <row r="7442">
          <cell r="A7442">
            <v>41002</v>
          </cell>
          <cell r="B7442">
            <v>1779.13</v>
          </cell>
        </row>
        <row r="7443">
          <cell r="A7443">
            <v>41003</v>
          </cell>
          <cell r="B7443">
            <v>1767.84</v>
          </cell>
        </row>
        <row r="7444">
          <cell r="A7444">
            <v>41004</v>
          </cell>
          <cell r="B7444">
            <v>1772.58</v>
          </cell>
        </row>
        <row r="7445">
          <cell r="A7445">
            <v>41005</v>
          </cell>
          <cell r="B7445">
            <v>1772.58</v>
          </cell>
        </row>
        <row r="7446">
          <cell r="A7446">
            <v>41006</v>
          </cell>
          <cell r="B7446">
            <v>1772.58</v>
          </cell>
        </row>
        <row r="7447">
          <cell r="A7447">
            <v>41007</v>
          </cell>
          <cell r="B7447">
            <v>1772.58</v>
          </cell>
        </row>
        <row r="7448">
          <cell r="A7448">
            <v>41008</v>
          </cell>
          <cell r="B7448">
            <v>1772.58</v>
          </cell>
        </row>
        <row r="7449">
          <cell r="A7449">
            <v>41009</v>
          </cell>
          <cell r="B7449">
            <v>1779.53</v>
          </cell>
        </row>
        <row r="7450">
          <cell r="A7450">
            <v>41010</v>
          </cell>
          <cell r="B7450">
            <v>1793.3</v>
          </cell>
        </row>
        <row r="7451">
          <cell r="A7451">
            <v>41011</v>
          </cell>
          <cell r="B7451">
            <v>1787.66</v>
          </cell>
        </row>
        <row r="7452">
          <cell r="A7452">
            <v>41012</v>
          </cell>
          <cell r="B7452">
            <v>1778.78</v>
          </cell>
        </row>
        <row r="7453">
          <cell r="A7453">
            <v>41013</v>
          </cell>
          <cell r="B7453">
            <v>1777.12</v>
          </cell>
        </row>
        <row r="7454">
          <cell r="A7454">
            <v>41014</v>
          </cell>
          <cell r="B7454">
            <v>1777.12</v>
          </cell>
        </row>
        <row r="7455">
          <cell r="A7455">
            <v>41015</v>
          </cell>
          <cell r="B7455">
            <v>1777.12</v>
          </cell>
        </row>
        <row r="7456">
          <cell r="A7456">
            <v>41016</v>
          </cell>
          <cell r="B7456">
            <v>1775.67</v>
          </cell>
        </row>
        <row r="7457">
          <cell r="A7457">
            <v>41017</v>
          </cell>
          <cell r="B7457">
            <v>1769.07</v>
          </cell>
        </row>
        <row r="7458">
          <cell r="A7458">
            <v>41018</v>
          </cell>
          <cell r="B7458">
            <v>1774.21</v>
          </cell>
        </row>
        <row r="7459">
          <cell r="A7459">
            <v>41019</v>
          </cell>
          <cell r="B7459">
            <v>1776.06</v>
          </cell>
        </row>
        <row r="7460">
          <cell r="A7460">
            <v>41020</v>
          </cell>
          <cell r="B7460">
            <v>1771.13</v>
          </cell>
        </row>
        <row r="7461">
          <cell r="A7461">
            <v>41021</v>
          </cell>
          <cell r="B7461">
            <v>1771.13</v>
          </cell>
        </row>
        <row r="7462">
          <cell r="A7462">
            <v>41022</v>
          </cell>
          <cell r="B7462">
            <v>1771.13</v>
          </cell>
        </row>
        <row r="7463">
          <cell r="A7463">
            <v>41023</v>
          </cell>
          <cell r="B7463">
            <v>1774.44</v>
          </cell>
        </row>
        <row r="7464">
          <cell r="A7464">
            <v>41024</v>
          </cell>
          <cell r="B7464">
            <v>1767.91</v>
          </cell>
        </row>
        <row r="7465">
          <cell r="A7465">
            <v>41025</v>
          </cell>
          <cell r="B7465">
            <v>1763.85</v>
          </cell>
        </row>
        <row r="7466">
          <cell r="A7466">
            <v>41026</v>
          </cell>
          <cell r="B7466">
            <v>1764.63</v>
          </cell>
        </row>
        <row r="7467">
          <cell r="A7467">
            <v>41027</v>
          </cell>
          <cell r="B7467">
            <v>1761.2</v>
          </cell>
        </row>
        <row r="7468">
          <cell r="A7468">
            <v>41028</v>
          </cell>
          <cell r="B7468">
            <v>1761.2</v>
          </cell>
        </row>
        <row r="7469">
          <cell r="A7469">
            <v>41029</v>
          </cell>
          <cell r="B7469">
            <v>1761.2</v>
          </cell>
        </row>
        <row r="7470">
          <cell r="A7470">
            <v>41030</v>
          </cell>
          <cell r="B7470">
            <v>1764</v>
          </cell>
        </row>
        <row r="7471">
          <cell r="A7471">
            <v>41031</v>
          </cell>
          <cell r="B7471">
            <v>1764</v>
          </cell>
        </row>
        <row r="7472">
          <cell r="A7472">
            <v>41032</v>
          </cell>
          <cell r="B7472">
            <v>1760.12</v>
          </cell>
        </row>
        <row r="7473">
          <cell r="A7473">
            <v>41033</v>
          </cell>
          <cell r="B7473">
            <v>1754.89</v>
          </cell>
        </row>
        <row r="7474">
          <cell r="A7474">
            <v>41034</v>
          </cell>
          <cell r="B7474">
            <v>1757.24</v>
          </cell>
        </row>
        <row r="7475">
          <cell r="A7475">
            <v>41035</v>
          </cell>
          <cell r="B7475">
            <v>1757.24</v>
          </cell>
        </row>
        <row r="7476">
          <cell r="A7476">
            <v>41036</v>
          </cell>
          <cell r="B7476">
            <v>1757.24</v>
          </cell>
        </row>
        <row r="7477">
          <cell r="A7477">
            <v>41037</v>
          </cell>
          <cell r="B7477">
            <v>1759.12</v>
          </cell>
        </row>
        <row r="7478">
          <cell r="A7478">
            <v>41038</v>
          </cell>
          <cell r="B7478">
            <v>1760.6</v>
          </cell>
        </row>
        <row r="7479">
          <cell r="A7479">
            <v>41039</v>
          </cell>
          <cell r="B7479">
            <v>1775.96</v>
          </cell>
        </row>
        <row r="7480">
          <cell r="A7480">
            <v>41040</v>
          </cell>
          <cell r="B7480">
            <v>1765</v>
          </cell>
        </row>
        <row r="7481">
          <cell r="A7481">
            <v>41041</v>
          </cell>
          <cell r="B7481">
            <v>1764.69</v>
          </cell>
        </row>
        <row r="7482">
          <cell r="A7482">
            <v>41042</v>
          </cell>
          <cell r="B7482">
            <v>1764.69</v>
          </cell>
        </row>
        <row r="7483">
          <cell r="A7483">
            <v>41043</v>
          </cell>
          <cell r="B7483">
            <v>1764.69</v>
          </cell>
        </row>
        <row r="7484">
          <cell r="A7484">
            <v>41044</v>
          </cell>
          <cell r="B7484">
            <v>1771.6</v>
          </cell>
        </row>
        <row r="7485">
          <cell r="A7485">
            <v>41045</v>
          </cell>
          <cell r="B7485">
            <v>1778.37</v>
          </cell>
        </row>
        <row r="7486">
          <cell r="A7486">
            <v>41046</v>
          </cell>
          <cell r="B7486">
            <v>1793.61</v>
          </cell>
        </row>
        <row r="7487">
          <cell r="A7487">
            <v>41047</v>
          </cell>
          <cell r="B7487">
            <v>1804.92</v>
          </cell>
        </row>
        <row r="7488">
          <cell r="A7488">
            <v>41048</v>
          </cell>
          <cell r="B7488">
            <v>1814.46</v>
          </cell>
        </row>
        <row r="7489">
          <cell r="A7489">
            <v>41049</v>
          </cell>
          <cell r="B7489">
            <v>1814.46</v>
          </cell>
        </row>
        <row r="7490">
          <cell r="A7490">
            <v>41050</v>
          </cell>
          <cell r="B7490">
            <v>1814.46</v>
          </cell>
        </row>
        <row r="7491">
          <cell r="A7491">
            <v>41051</v>
          </cell>
          <cell r="B7491">
            <v>1814.46</v>
          </cell>
        </row>
        <row r="7492">
          <cell r="A7492">
            <v>41052</v>
          </cell>
          <cell r="B7492">
            <v>1824.73</v>
          </cell>
        </row>
        <row r="7493">
          <cell r="A7493">
            <v>41053</v>
          </cell>
          <cell r="B7493">
            <v>1845.17</v>
          </cell>
        </row>
        <row r="7494">
          <cell r="A7494">
            <v>41054</v>
          </cell>
          <cell r="B7494">
            <v>1836.45</v>
          </cell>
        </row>
        <row r="7495">
          <cell r="A7495">
            <v>41055</v>
          </cell>
          <cell r="B7495">
            <v>1840.69</v>
          </cell>
        </row>
        <row r="7496">
          <cell r="A7496">
            <v>41056</v>
          </cell>
          <cell r="B7496">
            <v>1840.69</v>
          </cell>
        </row>
        <row r="7497">
          <cell r="A7497">
            <v>41057</v>
          </cell>
          <cell r="B7497">
            <v>1840.69</v>
          </cell>
        </row>
        <row r="7498">
          <cell r="A7498">
            <v>41058</v>
          </cell>
          <cell r="B7498">
            <v>1840.69</v>
          </cell>
        </row>
        <row r="7499">
          <cell r="A7499">
            <v>41059</v>
          </cell>
          <cell r="B7499">
            <v>1818.82</v>
          </cell>
        </row>
        <row r="7500">
          <cell r="A7500">
            <v>41060</v>
          </cell>
          <cell r="B7500">
            <v>1827.83</v>
          </cell>
        </row>
        <row r="7501">
          <cell r="A7501">
            <v>41061</v>
          </cell>
          <cell r="B7501">
            <v>1833.8</v>
          </cell>
        </row>
        <row r="7502">
          <cell r="A7502">
            <v>41062</v>
          </cell>
          <cell r="B7502">
            <v>1834.71</v>
          </cell>
        </row>
        <row r="7503">
          <cell r="A7503">
            <v>41063</v>
          </cell>
          <cell r="B7503">
            <v>1834.71</v>
          </cell>
        </row>
        <row r="7504">
          <cell r="A7504">
            <v>41064</v>
          </cell>
          <cell r="B7504">
            <v>1834.71</v>
          </cell>
        </row>
        <row r="7505">
          <cell r="A7505">
            <v>41065</v>
          </cell>
          <cell r="B7505">
            <v>1815.54</v>
          </cell>
        </row>
        <row r="7506">
          <cell r="A7506">
            <v>41066</v>
          </cell>
          <cell r="B7506">
            <v>1798.85</v>
          </cell>
        </row>
        <row r="7507">
          <cell r="A7507">
            <v>41067</v>
          </cell>
          <cell r="B7507">
            <v>1782.89</v>
          </cell>
        </row>
        <row r="7508">
          <cell r="A7508">
            <v>41068</v>
          </cell>
          <cell r="B7508">
            <v>1766.91</v>
          </cell>
        </row>
        <row r="7509">
          <cell r="A7509">
            <v>41069</v>
          </cell>
          <cell r="B7509">
            <v>1776.26</v>
          </cell>
        </row>
        <row r="7510">
          <cell r="A7510">
            <v>41070</v>
          </cell>
          <cell r="B7510">
            <v>1776.26</v>
          </cell>
        </row>
        <row r="7511">
          <cell r="A7511">
            <v>41071</v>
          </cell>
          <cell r="B7511">
            <v>1776.26</v>
          </cell>
        </row>
        <row r="7512">
          <cell r="A7512">
            <v>41072</v>
          </cell>
          <cell r="B7512">
            <v>1776.26</v>
          </cell>
        </row>
        <row r="7513">
          <cell r="A7513">
            <v>41073</v>
          </cell>
          <cell r="B7513">
            <v>1776.47</v>
          </cell>
        </row>
        <row r="7514">
          <cell r="A7514">
            <v>41074</v>
          </cell>
          <cell r="B7514">
            <v>1783.45</v>
          </cell>
        </row>
        <row r="7515">
          <cell r="A7515">
            <v>41075</v>
          </cell>
          <cell r="B7515">
            <v>1787.63</v>
          </cell>
        </row>
        <row r="7516">
          <cell r="A7516">
            <v>41076</v>
          </cell>
          <cell r="B7516">
            <v>1786.21</v>
          </cell>
        </row>
        <row r="7517">
          <cell r="A7517">
            <v>41077</v>
          </cell>
          <cell r="B7517">
            <v>1786.21</v>
          </cell>
        </row>
        <row r="7518">
          <cell r="A7518">
            <v>41078</v>
          </cell>
          <cell r="B7518">
            <v>1786.21</v>
          </cell>
        </row>
        <row r="7519">
          <cell r="A7519">
            <v>41079</v>
          </cell>
          <cell r="B7519">
            <v>1786.21</v>
          </cell>
        </row>
        <row r="7520">
          <cell r="A7520">
            <v>41080</v>
          </cell>
          <cell r="B7520">
            <v>1773.18</v>
          </cell>
        </row>
        <row r="7521">
          <cell r="A7521">
            <v>41081</v>
          </cell>
          <cell r="B7521">
            <v>1770.38</v>
          </cell>
        </row>
        <row r="7522">
          <cell r="A7522">
            <v>41082</v>
          </cell>
          <cell r="B7522">
            <v>1775.99</v>
          </cell>
        </row>
        <row r="7523">
          <cell r="A7523">
            <v>41083</v>
          </cell>
          <cell r="B7523">
            <v>1787.47</v>
          </cell>
        </row>
        <row r="7524">
          <cell r="A7524">
            <v>41084</v>
          </cell>
          <cell r="B7524">
            <v>1787.47</v>
          </cell>
        </row>
        <row r="7525">
          <cell r="A7525">
            <v>41085</v>
          </cell>
          <cell r="B7525">
            <v>1787.47</v>
          </cell>
        </row>
        <row r="7526">
          <cell r="A7526">
            <v>41086</v>
          </cell>
          <cell r="B7526">
            <v>1803.37</v>
          </cell>
        </row>
        <row r="7527">
          <cell r="A7527">
            <v>41087</v>
          </cell>
          <cell r="B7527">
            <v>1805.14</v>
          </cell>
        </row>
        <row r="7528">
          <cell r="A7528">
            <v>41088</v>
          </cell>
          <cell r="B7528">
            <v>1796.18</v>
          </cell>
        </row>
        <row r="7529">
          <cell r="A7529">
            <v>41089</v>
          </cell>
          <cell r="B7529">
            <v>1805.6</v>
          </cell>
        </row>
        <row r="7530">
          <cell r="A7530">
            <v>41090</v>
          </cell>
          <cell r="B7530">
            <v>1784.6</v>
          </cell>
        </row>
        <row r="7531">
          <cell r="A7531">
            <v>41091</v>
          </cell>
          <cell r="B7531">
            <v>1784.6</v>
          </cell>
        </row>
        <row r="7532">
          <cell r="A7532">
            <v>41092</v>
          </cell>
          <cell r="B7532">
            <v>1784.6</v>
          </cell>
        </row>
        <row r="7533">
          <cell r="A7533">
            <v>41093</v>
          </cell>
          <cell r="B7533">
            <v>1784.6</v>
          </cell>
        </row>
        <row r="7534">
          <cell r="A7534">
            <v>41094</v>
          </cell>
          <cell r="B7534">
            <v>1771.53</v>
          </cell>
        </row>
        <row r="7535">
          <cell r="A7535">
            <v>41095</v>
          </cell>
          <cell r="B7535">
            <v>1771.53</v>
          </cell>
        </row>
        <row r="7536">
          <cell r="A7536">
            <v>41096</v>
          </cell>
          <cell r="B7536">
            <v>1774.37</v>
          </cell>
        </row>
        <row r="7537">
          <cell r="A7537">
            <v>41097</v>
          </cell>
          <cell r="B7537">
            <v>1785.25</v>
          </cell>
        </row>
        <row r="7538">
          <cell r="A7538">
            <v>41098</v>
          </cell>
          <cell r="B7538">
            <v>1785.25</v>
          </cell>
        </row>
        <row r="7539">
          <cell r="A7539">
            <v>41099</v>
          </cell>
          <cell r="B7539">
            <v>1785.25</v>
          </cell>
        </row>
        <row r="7540">
          <cell r="A7540">
            <v>41100</v>
          </cell>
          <cell r="B7540">
            <v>1790.25</v>
          </cell>
        </row>
        <row r="7541">
          <cell r="A7541">
            <v>41101</v>
          </cell>
          <cell r="B7541">
            <v>1785.06</v>
          </cell>
        </row>
        <row r="7542">
          <cell r="A7542">
            <v>41102</v>
          </cell>
          <cell r="B7542">
            <v>1787.72</v>
          </cell>
        </row>
        <row r="7543">
          <cell r="A7543">
            <v>41103</v>
          </cell>
          <cell r="B7543">
            <v>1790.12</v>
          </cell>
        </row>
        <row r="7544">
          <cell r="A7544">
            <v>41104</v>
          </cell>
          <cell r="B7544">
            <v>1780.21</v>
          </cell>
        </row>
        <row r="7545">
          <cell r="A7545">
            <v>41105</v>
          </cell>
          <cell r="B7545">
            <v>1780.21</v>
          </cell>
        </row>
        <row r="7546">
          <cell r="A7546">
            <v>41106</v>
          </cell>
          <cell r="B7546">
            <v>1780.21</v>
          </cell>
        </row>
        <row r="7547">
          <cell r="A7547">
            <v>41107</v>
          </cell>
          <cell r="B7547">
            <v>1778.42</v>
          </cell>
        </row>
        <row r="7548">
          <cell r="A7548">
            <v>41108</v>
          </cell>
          <cell r="B7548">
            <v>1778.97</v>
          </cell>
        </row>
        <row r="7549">
          <cell r="A7549">
            <v>41109</v>
          </cell>
          <cell r="B7549">
            <v>1778.28</v>
          </cell>
        </row>
        <row r="7550">
          <cell r="A7550">
            <v>41110</v>
          </cell>
          <cell r="B7550">
            <v>1775.8</v>
          </cell>
        </row>
        <row r="7551">
          <cell r="A7551">
            <v>41111</v>
          </cell>
          <cell r="B7551">
            <v>1775.8</v>
          </cell>
        </row>
        <row r="7552">
          <cell r="A7552">
            <v>41112</v>
          </cell>
          <cell r="B7552">
            <v>1775.8</v>
          </cell>
        </row>
        <row r="7553">
          <cell r="A7553">
            <v>41113</v>
          </cell>
          <cell r="B7553">
            <v>1775.8</v>
          </cell>
        </row>
        <row r="7554">
          <cell r="A7554">
            <v>41114</v>
          </cell>
          <cell r="B7554">
            <v>1790.39</v>
          </cell>
        </row>
        <row r="7555">
          <cell r="A7555">
            <v>41115</v>
          </cell>
          <cell r="B7555">
            <v>1797.33</v>
          </cell>
        </row>
        <row r="7556">
          <cell r="A7556">
            <v>41116</v>
          </cell>
          <cell r="B7556">
            <v>1799.48</v>
          </cell>
        </row>
        <row r="7557">
          <cell r="A7557">
            <v>41117</v>
          </cell>
          <cell r="B7557">
            <v>1789.22</v>
          </cell>
        </row>
        <row r="7558">
          <cell r="A7558">
            <v>41118</v>
          </cell>
          <cell r="B7558">
            <v>1791.12</v>
          </cell>
        </row>
        <row r="7559">
          <cell r="A7559">
            <v>41119</v>
          </cell>
          <cell r="B7559">
            <v>1791.12</v>
          </cell>
        </row>
        <row r="7560">
          <cell r="A7560">
            <v>41120</v>
          </cell>
          <cell r="B7560">
            <v>1791.12</v>
          </cell>
        </row>
        <row r="7561">
          <cell r="A7561">
            <v>41121</v>
          </cell>
          <cell r="B7561">
            <v>1789.02</v>
          </cell>
        </row>
        <row r="7562">
          <cell r="A7562">
            <v>41122</v>
          </cell>
          <cell r="B7562">
            <v>1790.74</v>
          </cell>
        </row>
        <row r="7563">
          <cell r="A7563">
            <v>41123</v>
          </cell>
          <cell r="B7563">
            <v>1787.51</v>
          </cell>
        </row>
        <row r="7564">
          <cell r="A7564">
            <v>41124</v>
          </cell>
          <cell r="B7564">
            <v>1790.97</v>
          </cell>
        </row>
        <row r="7565">
          <cell r="A7565">
            <v>41125</v>
          </cell>
          <cell r="B7565">
            <v>1786.06</v>
          </cell>
        </row>
        <row r="7566">
          <cell r="A7566">
            <v>41126</v>
          </cell>
          <cell r="B7566">
            <v>1786.06</v>
          </cell>
        </row>
        <row r="7567">
          <cell r="A7567">
            <v>41127</v>
          </cell>
          <cell r="B7567">
            <v>1786.06</v>
          </cell>
        </row>
        <row r="7568">
          <cell r="A7568">
            <v>41128</v>
          </cell>
          <cell r="B7568">
            <v>1785.29</v>
          </cell>
        </row>
        <row r="7569">
          <cell r="A7569">
            <v>41129</v>
          </cell>
          <cell r="B7569">
            <v>1785.29</v>
          </cell>
        </row>
        <row r="7570">
          <cell r="A7570">
            <v>41130</v>
          </cell>
          <cell r="B7570">
            <v>1788.03</v>
          </cell>
        </row>
        <row r="7571">
          <cell r="A7571">
            <v>41131</v>
          </cell>
          <cell r="B7571">
            <v>1788.08</v>
          </cell>
        </row>
        <row r="7572">
          <cell r="A7572">
            <v>41132</v>
          </cell>
          <cell r="B7572">
            <v>1791.61</v>
          </cell>
        </row>
        <row r="7573">
          <cell r="A7573">
            <v>41133</v>
          </cell>
          <cell r="B7573">
            <v>1791.61</v>
          </cell>
        </row>
        <row r="7574">
          <cell r="A7574">
            <v>41134</v>
          </cell>
          <cell r="B7574">
            <v>1791.61</v>
          </cell>
        </row>
        <row r="7575">
          <cell r="A7575">
            <v>41135</v>
          </cell>
          <cell r="B7575">
            <v>1792.86</v>
          </cell>
        </row>
        <row r="7576">
          <cell r="A7576">
            <v>41136</v>
          </cell>
          <cell r="B7576">
            <v>1800.81</v>
          </cell>
        </row>
        <row r="7577">
          <cell r="A7577">
            <v>41137</v>
          </cell>
          <cell r="B7577">
            <v>1817.18</v>
          </cell>
        </row>
        <row r="7578">
          <cell r="A7578">
            <v>41138</v>
          </cell>
          <cell r="B7578">
            <v>1825.52</v>
          </cell>
        </row>
        <row r="7579">
          <cell r="A7579">
            <v>41139</v>
          </cell>
          <cell r="B7579">
            <v>1822.59</v>
          </cell>
        </row>
        <row r="7580">
          <cell r="A7580">
            <v>41140</v>
          </cell>
          <cell r="B7580">
            <v>1822.59</v>
          </cell>
        </row>
        <row r="7581">
          <cell r="A7581">
            <v>41141</v>
          </cell>
          <cell r="B7581">
            <v>1822.59</v>
          </cell>
        </row>
        <row r="7582">
          <cell r="A7582">
            <v>41142</v>
          </cell>
          <cell r="B7582">
            <v>1822.59</v>
          </cell>
        </row>
        <row r="7583">
          <cell r="A7583">
            <v>41143</v>
          </cell>
          <cell r="B7583">
            <v>1815.8</v>
          </cell>
        </row>
        <row r="7584">
          <cell r="A7584">
            <v>41144</v>
          </cell>
          <cell r="B7584">
            <v>1812.88</v>
          </cell>
        </row>
        <row r="7585">
          <cell r="A7585">
            <v>41145</v>
          </cell>
          <cell r="B7585">
            <v>1808.33</v>
          </cell>
        </row>
        <row r="7586">
          <cell r="A7586">
            <v>41146</v>
          </cell>
          <cell r="B7586">
            <v>1814.83</v>
          </cell>
        </row>
        <row r="7587">
          <cell r="A7587">
            <v>41147</v>
          </cell>
          <cell r="B7587">
            <v>1814.83</v>
          </cell>
        </row>
        <row r="7588">
          <cell r="A7588">
            <v>41148</v>
          </cell>
          <cell r="B7588">
            <v>1814.83</v>
          </cell>
        </row>
        <row r="7589">
          <cell r="A7589">
            <v>41149</v>
          </cell>
          <cell r="B7589">
            <v>1821.44</v>
          </cell>
        </row>
        <row r="7590">
          <cell r="A7590">
            <v>41150</v>
          </cell>
          <cell r="B7590">
            <v>1828.99</v>
          </cell>
        </row>
        <row r="7591">
          <cell r="A7591">
            <v>41151</v>
          </cell>
          <cell r="B7591">
            <v>1833.14</v>
          </cell>
        </row>
        <row r="7592">
          <cell r="A7592">
            <v>41152</v>
          </cell>
          <cell r="B7592">
            <v>1830.5</v>
          </cell>
        </row>
        <row r="7593">
          <cell r="A7593">
            <v>41153</v>
          </cell>
          <cell r="B7593">
            <v>1825.21</v>
          </cell>
        </row>
        <row r="7594">
          <cell r="A7594">
            <v>41154</v>
          </cell>
          <cell r="B7594">
            <v>1825.21</v>
          </cell>
        </row>
        <row r="7595">
          <cell r="A7595">
            <v>41155</v>
          </cell>
          <cell r="B7595">
            <v>1825.21</v>
          </cell>
        </row>
        <row r="7596">
          <cell r="A7596">
            <v>41156</v>
          </cell>
          <cell r="B7596">
            <v>1825.21</v>
          </cell>
        </row>
        <row r="7597">
          <cell r="A7597">
            <v>41157</v>
          </cell>
          <cell r="B7597">
            <v>1824.81</v>
          </cell>
        </row>
        <row r="7598">
          <cell r="A7598">
            <v>41158</v>
          </cell>
          <cell r="B7598">
            <v>1814.06</v>
          </cell>
        </row>
        <row r="7599">
          <cell r="A7599">
            <v>41159</v>
          </cell>
          <cell r="B7599">
            <v>1804.09</v>
          </cell>
        </row>
        <row r="7600">
          <cell r="A7600">
            <v>41160</v>
          </cell>
          <cell r="B7600">
            <v>1797.35</v>
          </cell>
        </row>
        <row r="7601">
          <cell r="A7601">
            <v>41161</v>
          </cell>
          <cell r="B7601">
            <v>1797.35</v>
          </cell>
        </row>
        <row r="7602">
          <cell r="A7602">
            <v>41162</v>
          </cell>
          <cell r="B7602">
            <v>1797.35</v>
          </cell>
        </row>
        <row r="7603">
          <cell r="A7603">
            <v>41163</v>
          </cell>
          <cell r="B7603">
            <v>1802.23</v>
          </cell>
        </row>
        <row r="7604">
          <cell r="A7604">
            <v>41164</v>
          </cell>
          <cell r="B7604">
            <v>1795.4</v>
          </cell>
        </row>
        <row r="7605">
          <cell r="A7605">
            <v>41165</v>
          </cell>
          <cell r="B7605">
            <v>1802.22</v>
          </cell>
        </row>
        <row r="7606">
          <cell r="A7606">
            <v>41166</v>
          </cell>
          <cell r="B7606">
            <v>1799.57</v>
          </cell>
        </row>
        <row r="7607">
          <cell r="A7607">
            <v>41167</v>
          </cell>
          <cell r="B7607">
            <v>1789.54</v>
          </cell>
        </row>
        <row r="7608">
          <cell r="A7608">
            <v>41168</v>
          </cell>
          <cell r="B7608">
            <v>1789.54</v>
          </cell>
        </row>
        <row r="7609">
          <cell r="A7609">
            <v>41169</v>
          </cell>
          <cell r="B7609">
            <v>1789.54</v>
          </cell>
        </row>
        <row r="7610">
          <cell r="A7610">
            <v>41170</v>
          </cell>
          <cell r="B7610">
            <v>1799.77</v>
          </cell>
        </row>
        <row r="7611">
          <cell r="A7611">
            <v>41171</v>
          </cell>
          <cell r="B7611">
            <v>1800.19</v>
          </cell>
        </row>
        <row r="7612">
          <cell r="A7612">
            <v>41172</v>
          </cell>
          <cell r="B7612">
            <v>1795.66</v>
          </cell>
        </row>
        <row r="7613">
          <cell r="A7613">
            <v>41173</v>
          </cell>
          <cell r="B7613">
            <v>1798.98</v>
          </cell>
        </row>
        <row r="7614">
          <cell r="A7614">
            <v>41174</v>
          </cell>
          <cell r="B7614">
            <v>1796.75</v>
          </cell>
        </row>
        <row r="7615">
          <cell r="A7615">
            <v>41175</v>
          </cell>
          <cell r="B7615">
            <v>1796.75</v>
          </cell>
        </row>
        <row r="7616">
          <cell r="A7616">
            <v>41176</v>
          </cell>
          <cell r="B7616">
            <v>1796.75</v>
          </cell>
        </row>
        <row r="7617">
          <cell r="A7617">
            <v>41177</v>
          </cell>
          <cell r="B7617">
            <v>1799.29</v>
          </cell>
        </row>
        <row r="7618">
          <cell r="A7618">
            <v>41178</v>
          </cell>
          <cell r="B7618">
            <v>1795.69</v>
          </cell>
        </row>
        <row r="7619">
          <cell r="A7619">
            <v>41179</v>
          </cell>
          <cell r="B7619">
            <v>1799.55</v>
          </cell>
        </row>
        <row r="7620">
          <cell r="A7620">
            <v>41180</v>
          </cell>
          <cell r="B7620">
            <v>1798.08</v>
          </cell>
        </row>
        <row r="7621">
          <cell r="A7621">
            <v>41181</v>
          </cell>
          <cell r="B7621">
            <v>1800.52</v>
          </cell>
        </row>
        <row r="7622">
          <cell r="A7622">
            <v>41182</v>
          </cell>
          <cell r="B7622">
            <v>1800.52</v>
          </cell>
        </row>
        <row r="7623">
          <cell r="A7623">
            <v>41183</v>
          </cell>
          <cell r="B7623">
            <v>1800.52</v>
          </cell>
        </row>
        <row r="7624">
          <cell r="A7624">
            <v>41184</v>
          </cell>
          <cell r="B7624">
            <v>1797.97</v>
          </cell>
        </row>
        <row r="7625">
          <cell r="A7625">
            <v>41185</v>
          </cell>
          <cell r="B7625">
            <v>1798.86</v>
          </cell>
        </row>
        <row r="7626">
          <cell r="A7626">
            <v>41186</v>
          </cell>
          <cell r="B7626">
            <v>1800.43</v>
          </cell>
        </row>
        <row r="7627">
          <cell r="A7627">
            <v>41187</v>
          </cell>
          <cell r="B7627">
            <v>1797.68</v>
          </cell>
        </row>
        <row r="7628">
          <cell r="A7628">
            <v>41188</v>
          </cell>
          <cell r="B7628">
            <v>1795.4</v>
          </cell>
        </row>
        <row r="7629">
          <cell r="A7629">
            <v>41189</v>
          </cell>
          <cell r="B7629">
            <v>1795.4</v>
          </cell>
        </row>
        <row r="7630">
          <cell r="A7630">
            <v>41190</v>
          </cell>
          <cell r="B7630">
            <v>1795.4</v>
          </cell>
        </row>
        <row r="7631">
          <cell r="A7631">
            <v>41191</v>
          </cell>
          <cell r="B7631">
            <v>1795.4</v>
          </cell>
        </row>
        <row r="7632">
          <cell r="A7632">
            <v>41192</v>
          </cell>
          <cell r="B7632">
            <v>1798.32</v>
          </cell>
        </row>
        <row r="7633">
          <cell r="A7633">
            <v>41193</v>
          </cell>
          <cell r="B7633">
            <v>1799.78</v>
          </cell>
        </row>
        <row r="7634">
          <cell r="A7634">
            <v>41194</v>
          </cell>
          <cell r="B7634">
            <v>1797.68</v>
          </cell>
        </row>
        <row r="7635">
          <cell r="A7635">
            <v>41195</v>
          </cell>
          <cell r="B7635">
            <v>1797.68</v>
          </cell>
        </row>
        <row r="7636">
          <cell r="A7636">
            <v>41196</v>
          </cell>
          <cell r="B7636">
            <v>1797.68</v>
          </cell>
        </row>
        <row r="7637">
          <cell r="A7637">
            <v>41197</v>
          </cell>
          <cell r="B7637">
            <v>1797.68</v>
          </cell>
        </row>
        <row r="7638">
          <cell r="A7638">
            <v>41198</v>
          </cell>
          <cell r="B7638">
            <v>1797.68</v>
          </cell>
        </row>
        <row r="7639">
          <cell r="A7639">
            <v>41199</v>
          </cell>
          <cell r="B7639">
            <v>1797.81</v>
          </cell>
        </row>
        <row r="7640">
          <cell r="A7640">
            <v>41200</v>
          </cell>
          <cell r="B7640">
            <v>1798.53</v>
          </cell>
        </row>
        <row r="7641">
          <cell r="A7641">
            <v>41201</v>
          </cell>
          <cell r="B7641">
            <v>1797.66</v>
          </cell>
        </row>
        <row r="7642">
          <cell r="A7642">
            <v>41202</v>
          </cell>
          <cell r="B7642">
            <v>1798.42</v>
          </cell>
        </row>
        <row r="7643">
          <cell r="A7643">
            <v>41203</v>
          </cell>
          <cell r="B7643">
            <v>1798.42</v>
          </cell>
        </row>
        <row r="7644">
          <cell r="A7644">
            <v>41204</v>
          </cell>
          <cell r="B7644">
            <v>1798.42</v>
          </cell>
        </row>
        <row r="7645">
          <cell r="A7645">
            <v>41205</v>
          </cell>
          <cell r="B7645">
            <v>1802.91</v>
          </cell>
        </row>
        <row r="7646">
          <cell r="A7646">
            <v>41206</v>
          </cell>
          <cell r="B7646">
            <v>1816.6</v>
          </cell>
        </row>
        <row r="7647">
          <cell r="A7647">
            <v>41207</v>
          </cell>
          <cell r="B7647">
            <v>1817.25</v>
          </cell>
        </row>
        <row r="7648">
          <cell r="A7648">
            <v>41208</v>
          </cell>
          <cell r="B7648">
            <v>1816.97</v>
          </cell>
        </row>
        <row r="7649">
          <cell r="A7649">
            <v>41209</v>
          </cell>
          <cell r="B7649">
            <v>1823.18</v>
          </cell>
        </row>
        <row r="7650">
          <cell r="A7650">
            <v>41210</v>
          </cell>
          <cell r="B7650">
            <v>1823.18</v>
          </cell>
        </row>
        <row r="7651">
          <cell r="A7651">
            <v>41211</v>
          </cell>
          <cell r="B7651">
            <v>1823.18</v>
          </cell>
        </row>
        <row r="7652">
          <cell r="A7652">
            <v>41212</v>
          </cell>
          <cell r="B7652">
            <v>1830.45</v>
          </cell>
        </row>
        <row r="7653">
          <cell r="A7653">
            <v>41213</v>
          </cell>
          <cell r="B7653">
            <v>1829.89</v>
          </cell>
        </row>
        <row r="7654">
          <cell r="A7654">
            <v>41214</v>
          </cell>
          <cell r="B7654">
            <v>1831.25</v>
          </cell>
        </row>
        <row r="7655">
          <cell r="A7655">
            <v>41215</v>
          </cell>
          <cell r="B7655">
            <v>1825.5</v>
          </cell>
        </row>
        <row r="7656">
          <cell r="A7656">
            <v>41216</v>
          </cell>
          <cell r="B7656">
            <v>1828.8</v>
          </cell>
        </row>
        <row r="7657">
          <cell r="A7657">
            <v>41217</v>
          </cell>
          <cell r="B7657">
            <v>1828.8</v>
          </cell>
        </row>
        <row r="7658">
          <cell r="A7658">
            <v>41218</v>
          </cell>
          <cell r="B7658">
            <v>1828.8</v>
          </cell>
        </row>
        <row r="7659">
          <cell r="A7659">
            <v>41219</v>
          </cell>
          <cell r="B7659">
            <v>1828.8</v>
          </cell>
        </row>
        <row r="7660">
          <cell r="A7660">
            <v>41220</v>
          </cell>
          <cell r="B7660">
            <v>1814.99</v>
          </cell>
        </row>
        <row r="7661">
          <cell r="A7661">
            <v>41221</v>
          </cell>
          <cell r="B7661">
            <v>1814.83</v>
          </cell>
        </row>
        <row r="7662">
          <cell r="A7662">
            <v>41222</v>
          </cell>
          <cell r="B7662">
            <v>1814.21</v>
          </cell>
        </row>
        <row r="7663">
          <cell r="A7663">
            <v>41223</v>
          </cell>
          <cell r="B7663">
            <v>1816.99</v>
          </cell>
        </row>
        <row r="7664">
          <cell r="A7664">
            <v>41224</v>
          </cell>
          <cell r="B7664">
            <v>1816.99</v>
          </cell>
        </row>
        <row r="7665">
          <cell r="A7665">
            <v>41225</v>
          </cell>
          <cell r="B7665">
            <v>1816.99</v>
          </cell>
        </row>
        <row r="7666">
          <cell r="A7666">
            <v>41226</v>
          </cell>
          <cell r="B7666">
            <v>1816.99</v>
          </cell>
        </row>
        <row r="7667">
          <cell r="A7667">
            <v>41227</v>
          </cell>
          <cell r="B7667">
            <v>1819.3</v>
          </cell>
        </row>
        <row r="7668">
          <cell r="A7668">
            <v>41228</v>
          </cell>
          <cell r="B7668">
            <v>1818.2</v>
          </cell>
        </row>
        <row r="7669">
          <cell r="A7669">
            <v>41229</v>
          </cell>
          <cell r="B7669">
            <v>1822.61</v>
          </cell>
        </row>
        <row r="7670">
          <cell r="A7670">
            <v>41230</v>
          </cell>
          <cell r="B7670">
            <v>1823.46</v>
          </cell>
        </row>
        <row r="7671">
          <cell r="A7671">
            <v>41231</v>
          </cell>
          <cell r="B7671">
            <v>1823.46</v>
          </cell>
        </row>
        <row r="7672">
          <cell r="A7672">
            <v>41232</v>
          </cell>
          <cell r="B7672">
            <v>1823.46</v>
          </cell>
        </row>
        <row r="7673">
          <cell r="A7673">
            <v>41233</v>
          </cell>
          <cell r="B7673">
            <v>1817.67</v>
          </cell>
        </row>
        <row r="7674">
          <cell r="A7674">
            <v>41234</v>
          </cell>
          <cell r="B7674">
            <v>1815.58</v>
          </cell>
        </row>
        <row r="7675">
          <cell r="A7675">
            <v>41235</v>
          </cell>
          <cell r="B7675">
            <v>1815.76</v>
          </cell>
        </row>
        <row r="7676">
          <cell r="A7676">
            <v>41236</v>
          </cell>
          <cell r="B7676">
            <v>1815.76</v>
          </cell>
        </row>
        <row r="7677">
          <cell r="A7677">
            <v>41237</v>
          </cell>
          <cell r="B7677">
            <v>1820.18</v>
          </cell>
        </row>
        <row r="7678">
          <cell r="A7678">
            <v>41238</v>
          </cell>
          <cell r="B7678">
            <v>1820.18</v>
          </cell>
        </row>
        <row r="7679">
          <cell r="A7679">
            <v>41239</v>
          </cell>
          <cell r="B7679">
            <v>1820.18</v>
          </cell>
        </row>
        <row r="7680">
          <cell r="A7680">
            <v>41240</v>
          </cell>
          <cell r="B7680">
            <v>1824.12</v>
          </cell>
        </row>
        <row r="7681">
          <cell r="A7681">
            <v>41241</v>
          </cell>
          <cell r="B7681">
            <v>1823.54</v>
          </cell>
        </row>
        <row r="7682">
          <cell r="A7682">
            <v>41242</v>
          </cell>
          <cell r="B7682">
            <v>1825.08</v>
          </cell>
        </row>
        <row r="7683">
          <cell r="A7683">
            <v>41243</v>
          </cell>
          <cell r="B7683">
            <v>1817.93</v>
          </cell>
        </row>
        <row r="7684">
          <cell r="A7684">
            <v>41244</v>
          </cell>
          <cell r="B7684">
            <v>1813.72</v>
          </cell>
        </row>
        <row r="7685">
          <cell r="A7685">
            <v>41245</v>
          </cell>
          <cell r="B7685">
            <v>1813.72</v>
          </cell>
        </row>
        <row r="7686">
          <cell r="A7686">
            <v>41246</v>
          </cell>
          <cell r="B7686">
            <v>1813.72</v>
          </cell>
        </row>
        <row r="7687">
          <cell r="A7687">
            <v>41247</v>
          </cell>
          <cell r="B7687">
            <v>1813.73</v>
          </cell>
        </row>
        <row r="7688">
          <cell r="A7688">
            <v>41248</v>
          </cell>
          <cell r="B7688">
            <v>1813.57</v>
          </cell>
        </row>
        <row r="7689">
          <cell r="A7689">
            <v>41249</v>
          </cell>
          <cell r="B7689">
            <v>1811.05</v>
          </cell>
        </row>
        <row r="7690">
          <cell r="A7690">
            <v>41250</v>
          </cell>
          <cell r="B7690">
            <v>1803.69</v>
          </cell>
        </row>
        <row r="7691">
          <cell r="A7691">
            <v>41251</v>
          </cell>
          <cell r="B7691">
            <v>1797.45</v>
          </cell>
        </row>
        <row r="7692">
          <cell r="A7692">
            <v>41252</v>
          </cell>
          <cell r="B7692">
            <v>1797.45</v>
          </cell>
        </row>
        <row r="7693">
          <cell r="A7693">
            <v>41253</v>
          </cell>
          <cell r="B7693">
            <v>1797.45</v>
          </cell>
        </row>
        <row r="7694">
          <cell r="A7694">
            <v>41254</v>
          </cell>
          <cell r="B7694">
            <v>1799.4</v>
          </cell>
        </row>
        <row r="7695">
          <cell r="A7695">
            <v>41255</v>
          </cell>
          <cell r="B7695">
            <v>1801.5</v>
          </cell>
        </row>
        <row r="7696">
          <cell r="A7696">
            <v>41256</v>
          </cell>
          <cell r="B7696">
            <v>1796.31</v>
          </cell>
        </row>
        <row r="7697">
          <cell r="A7697">
            <v>41257</v>
          </cell>
          <cell r="B7697">
            <v>1795.05</v>
          </cell>
        </row>
        <row r="7698">
          <cell r="A7698">
            <v>41258</v>
          </cell>
          <cell r="B7698">
            <v>1798.37</v>
          </cell>
        </row>
        <row r="7699">
          <cell r="A7699">
            <v>41259</v>
          </cell>
          <cell r="B7699">
            <v>1798.37</v>
          </cell>
        </row>
        <row r="7700">
          <cell r="A7700">
            <v>41260</v>
          </cell>
          <cell r="B7700">
            <v>1798.37</v>
          </cell>
        </row>
        <row r="7701">
          <cell r="A7701">
            <v>41261</v>
          </cell>
          <cell r="B7701">
            <v>1796.98</v>
          </cell>
        </row>
        <row r="7702">
          <cell r="A7702">
            <v>41262</v>
          </cell>
          <cell r="B7702">
            <v>1794.14</v>
          </cell>
        </row>
        <row r="7703">
          <cell r="A7703">
            <v>41263</v>
          </cell>
          <cell r="B7703">
            <v>1790.46</v>
          </cell>
        </row>
        <row r="7704">
          <cell r="A7704">
            <v>41264</v>
          </cell>
          <cell r="B7704">
            <v>1788.87</v>
          </cell>
        </row>
        <row r="7705">
          <cell r="A7705">
            <v>41265</v>
          </cell>
          <cell r="B7705">
            <v>1779.79</v>
          </cell>
        </row>
        <row r="7706">
          <cell r="A7706">
            <v>41266</v>
          </cell>
          <cell r="B7706">
            <v>1779.79</v>
          </cell>
        </row>
        <row r="7707">
          <cell r="A7707">
            <v>41267</v>
          </cell>
          <cell r="B7707">
            <v>1779.79</v>
          </cell>
        </row>
        <row r="7708">
          <cell r="A7708">
            <v>41268</v>
          </cell>
          <cell r="B7708">
            <v>1773.44</v>
          </cell>
        </row>
        <row r="7709">
          <cell r="A7709">
            <v>41269</v>
          </cell>
          <cell r="B7709">
            <v>1773.44</v>
          </cell>
        </row>
        <row r="7710">
          <cell r="A7710">
            <v>41270</v>
          </cell>
          <cell r="B7710">
            <v>1771.49</v>
          </cell>
        </row>
        <row r="7711">
          <cell r="A7711">
            <v>41271</v>
          </cell>
          <cell r="B7711">
            <v>1771.54</v>
          </cell>
        </row>
        <row r="7712">
          <cell r="A7712">
            <v>41272</v>
          </cell>
          <cell r="B7712">
            <v>1768.23</v>
          </cell>
        </row>
        <row r="7713">
          <cell r="A7713">
            <v>41273</v>
          </cell>
          <cell r="B7713">
            <v>1768.23</v>
          </cell>
        </row>
        <row r="7714">
          <cell r="A7714">
            <v>41274</v>
          </cell>
          <cell r="B7714">
            <v>1768.23</v>
          </cell>
        </row>
        <row r="7715">
          <cell r="A7715">
            <v>41275</v>
          </cell>
          <cell r="B7715">
            <v>1768.23</v>
          </cell>
        </row>
        <row r="7716">
          <cell r="A7716">
            <v>41276</v>
          </cell>
          <cell r="B7716">
            <v>1768.23</v>
          </cell>
        </row>
        <row r="7717">
          <cell r="A7717">
            <v>41277</v>
          </cell>
          <cell r="B7717">
            <v>1759.97</v>
          </cell>
        </row>
        <row r="7718">
          <cell r="A7718">
            <v>41278</v>
          </cell>
          <cell r="B7718">
            <v>1760.83</v>
          </cell>
        </row>
        <row r="7719">
          <cell r="A7719">
            <v>41279</v>
          </cell>
          <cell r="B7719">
            <v>1767.54</v>
          </cell>
        </row>
        <row r="7720">
          <cell r="A7720">
            <v>41280</v>
          </cell>
          <cell r="B7720">
            <v>1767.54</v>
          </cell>
        </row>
        <row r="7721">
          <cell r="A7721">
            <v>41281</v>
          </cell>
          <cell r="B7721">
            <v>1767.54</v>
          </cell>
        </row>
        <row r="7722">
          <cell r="A7722">
            <v>41282</v>
          </cell>
          <cell r="B7722">
            <v>1767.54</v>
          </cell>
        </row>
        <row r="7723">
          <cell r="A7723">
            <v>41283</v>
          </cell>
          <cell r="B7723">
            <v>1771.31</v>
          </cell>
        </row>
        <row r="7724">
          <cell r="A7724">
            <v>41284</v>
          </cell>
          <cell r="B7724">
            <v>1767.96</v>
          </cell>
        </row>
        <row r="7725">
          <cell r="A7725">
            <v>41285</v>
          </cell>
          <cell r="B7725">
            <v>1761.5</v>
          </cell>
        </row>
        <row r="7726">
          <cell r="A7726">
            <v>41286</v>
          </cell>
          <cell r="B7726">
            <v>1762.38</v>
          </cell>
        </row>
        <row r="7727">
          <cell r="A7727">
            <v>41287</v>
          </cell>
          <cell r="B7727">
            <v>1762.38</v>
          </cell>
        </row>
        <row r="7728">
          <cell r="A7728">
            <v>41288</v>
          </cell>
          <cell r="B7728">
            <v>1762.38</v>
          </cell>
        </row>
        <row r="7729">
          <cell r="A7729">
            <v>41289</v>
          </cell>
          <cell r="B7729">
            <v>1758.45</v>
          </cell>
        </row>
        <row r="7730">
          <cell r="A7730">
            <v>41290</v>
          </cell>
          <cell r="B7730">
            <v>1769.88</v>
          </cell>
        </row>
        <row r="7731">
          <cell r="A7731">
            <v>41291</v>
          </cell>
          <cell r="B7731">
            <v>1775.15</v>
          </cell>
        </row>
        <row r="7732">
          <cell r="A7732">
            <v>41292</v>
          </cell>
          <cell r="B7732">
            <v>1767.78</v>
          </cell>
        </row>
        <row r="7733">
          <cell r="A7733">
            <v>41293</v>
          </cell>
          <cell r="B7733">
            <v>1767.74</v>
          </cell>
        </row>
        <row r="7734">
          <cell r="A7734">
            <v>41294</v>
          </cell>
          <cell r="B7734">
            <v>1767.74</v>
          </cell>
        </row>
        <row r="7735">
          <cell r="A7735">
            <v>41295</v>
          </cell>
          <cell r="B7735">
            <v>1767.74</v>
          </cell>
        </row>
        <row r="7736">
          <cell r="A7736">
            <v>41296</v>
          </cell>
          <cell r="B7736">
            <v>1767.74</v>
          </cell>
        </row>
        <row r="7737">
          <cell r="A7737">
            <v>41297</v>
          </cell>
          <cell r="B7737">
            <v>1776.96</v>
          </cell>
        </row>
        <row r="7738">
          <cell r="A7738">
            <v>41298</v>
          </cell>
          <cell r="B7738">
            <v>1778.69</v>
          </cell>
        </row>
        <row r="7739">
          <cell r="A7739">
            <v>41299</v>
          </cell>
          <cell r="B7739">
            <v>1779.73</v>
          </cell>
        </row>
        <row r="7740">
          <cell r="A7740">
            <v>41300</v>
          </cell>
          <cell r="B7740">
            <v>1779.25</v>
          </cell>
        </row>
        <row r="7741">
          <cell r="A7741">
            <v>41301</v>
          </cell>
          <cell r="B7741">
            <v>1779.25</v>
          </cell>
        </row>
        <row r="7742">
          <cell r="A7742">
            <v>41302</v>
          </cell>
          <cell r="B7742">
            <v>1779.25</v>
          </cell>
        </row>
        <row r="7743">
          <cell r="A7743">
            <v>41303</v>
          </cell>
          <cell r="B7743">
            <v>1779.84</v>
          </cell>
        </row>
        <row r="7744">
          <cell r="A7744">
            <v>41304</v>
          </cell>
          <cell r="B7744">
            <v>1776.09</v>
          </cell>
        </row>
        <row r="7745">
          <cell r="A7745">
            <v>41305</v>
          </cell>
          <cell r="B7745">
            <v>1773.24</v>
          </cell>
        </row>
        <row r="7746">
          <cell r="A7746">
            <v>41306</v>
          </cell>
          <cell r="B7746">
            <v>1775.65</v>
          </cell>
        </row>
        <row r="7747">
          <cell r="A7747">
            <v>41307</v>
          </cell>
          <cell r="B7747">
            <v>1776.2</v>
          </cell>
        </row>
        <row r="7748">
          <cell r="A7748">
            <v>41308</v>
          </cell>
          <cell r="B7748">
            <v>1776.2</v>
          </cell>
        </row>
        <row r="7749">
          <cell r="A7749">
            <v>41309</v>
          </cell>
          <cell r="B7749">
            <v>1776.2</v>
          </cell>
        </row>
        <row r="7750">
          <cell r="A7750">
            <v>41310</v>
          </cell>
          <cell r="B7750">
            <v>1785.92</v>
          </cell>
        </row>
        <row r="7751">
          <cell r="A7751">
            <v>41311</v>
          </cell>
          <cell r="B7751">
            <v>1789.09</v>
          </cell>
        </row>
        <row r="7752">
          <cell r="A7752">
            <v>41312</v>
          </cell>
          <cell r="B7752">
            <v>1791.24</v>
          </cell>
        </row>
        <row r="7753">
          <cell r="A7753">
            <v>41313</v>
          </cell>
          <cell r="B7753">
            <v>1795.21</v>
          </cell>
        </row>
        <row r="7754">
          <cell r="A7754">
            <v>41314</v>
          </cell>
          <cell r="B7754">
            <v>1790.61</v>
          </cell>
        </row>
        <row r="7755">
          <cell r="A7755">
            <v>41315</v>
          </cell>
          <cell r="B7755">
            <v>1790.61</v>
          </cell>
        </row>
        <row r="7756">
          <cell r="A7756">
            <v>41316</v>
          </cell>
          <cell r="B7756">
            <v>1790.61</v>
          </cell>
        </row>
        <row r="7757">
          <cell r="A7757">
            <v>41317</v>
          </cell>
          <cell r="B7757">
            <v>1784.71</v>
          </cell>
        </row>
        <row r="7758">
          <cell r="A7758">
            <v>41318</v>
          </cell>
          <cell r="B7758">
            <v>1783.2</v>
          </cell>
        </row>
        <row r="7759">
          <cell r="A7759">
            <v>41319</v>
          </cell>
          <cell r="B7759">
            <v>1777.72</v>
          </cell>
        </row>
        <row r="7760">
          <cell r="A7760">
            <v>41320</v>
          </cell>
          <cell r="B7760">
            <v>1783.19</v>
          </cell>
        </row>
        <row r="7761">
          <cell r="A7761">
            <v>41321</v>
          </cell>
          <cell r="B7761">
            <v>1785.41</v>
          </cell>
        </row>
        <row r="7762">
          <cell r="A7762">
            <v>41322</v>
          </cell>
          <cell r="B7762">
            <v>1785.41</v>
          </cell>
        </row>
        <row r="7763">
          <cell r="A7763">
            <v>41323</v>
          </cell>
          <cell r="B7763">
            <v>1785.41</v>
          </cell>
        </row>
        <row r="7764">
          <cell r="A7764">
            <v>41324</v>
          </cell>
          <cell r="B7764">
            <v>1785.41</v>
          </cell>
        </row>
        <row r="7765">
          <cell r="A7765">
            <v>41325</v>
          </cell>
          <cell r="B7765">
            <v>1794.63</v>
          </cell>
        </row>
        <row r="7766">
          <cell r="A7766">
            <v>41326</v>
          </cell>
          <cell r="B7766">
            <v>1791.33</v>
          </cell>
        </row>
        <row r="7767">
          <cell r="A7767">
            <v>41327</v>
          </cell>
          <cell r="B7767">
            <v>1798.21</v>
          </cell>
        </row>
        <row r="7768">
          <cell r="A7768">
            <v>41328</v>
          </cell>
          <cell r="B7768">
            <v>1800.7</v>
          </cell>
        </row>
        <row r="7769">
          <cell r="A7769">
            <v>41329</v>
          </cell>
          <cell r="B7769">
            <v>1800.7</v>
          </cell>
        </row>
        <row r="7770">
          <cell r="A7770">
            <v>41330</v>
          </cell>
          <cell r="B7770">
            <v>1800.7</v>
          </cell>
        </row>
        <row r="7771">
          <cell r="A7771">
            <v>41331</v>
          </cell>
          <cell r="B7771">
            <v>1806.11</v>
          </cell>
        </row>
        <row r="7772">
          <cell r="A7772">
            <v>41332</v>
          </cell>
          <cell r="B7772">
            <v>1818.54</v>
          </cell>
        </row>
        <row r="7773">
          <cell r="A7773">
            <v>41333</v>
          </cell>
          <cell r="B7773">
            <v>1816.42</v>
          </cell>
        </row>
        <row r="7774">
          <cell r="A7774">
            <v>41334</v>
          </cell>
          <cell r="B7774">
            <v>1814.28</v>
          </cell>
        </row>
        <row r="7775">
          <cell r="A7775">
            <v>41335</v>
          </cell>
          <cell r="B7775">
            <v>1816.48</v>
          </cell>
        </row>
        <row r="7776">
          <cell r="A7776">
            <v>41336</v>
          </cell>
          <cell r="B7776">
            <v>1816.48</v>
          </cell>
        </row>
        <row r="7777">
          <cell r="A7777">
            <v>41337</v>
          </cell>
          <cell r="B7777">
            <v>1816.48</v>
          </cell>
        </row>
        <row r="7778">
          <cell r="A7778">
            <v>41338</v>
          </cell>
          <cell r="B7778">
            <v>1813.53</v>
          </cell>
        </row>
        <row r="7779">
          <cell r="A7779">
            <v>41339</v>
          </cell>
          <cell r="B7779">
            <v>1809.65</v>
          </cell>
        </row>
        <row r="7780">
          <cell r="A7780">
            <v>41340</v>
          </cell>
          <cell r="B7780">
            <v>1808</v>
          </cell>
        </row>
        <row r="7781">
          <cell r="A7781">
            <v>41341</v>
          </cell>
          <cell r="B7781">
            <v>1803.65</v>
          </cell>
        </row>
        <row r="7782">
          <cell r="A7782">
            <v>41342</v>
          </cell>
          <cell r="B7782">
            <v>1800.45</v>
          </cell>
        </row>
        <row r="7783">
          <cell r="A7783">
            <v>41343</v>
          </cell>
          <cell r="B7783">
            <v>1800.45</v>
          </cell>
        </row>
        <row r="7784">
          <cell r="A7784">
            <v>41344</v>
          </cell>
          <cell r="B7784">
            <v>1800.45</v>
          </cell>
        </row>
        <row r="7785">
          <cell r="A7785">
            <v>41345</v>
          </cell>
          <cell r="B7785">
            <v>1801.2</v>
          </cell>
        </row>
        <row r="7786">
          <cell r="A7786">
            <v>41346</v>
          </cell>
          <cell r="B7786">
            <v>1801.64</v>
          </cell>
        </row>
        <row r="7787">
          <cell r="A7787">
            <v>41347</v>
          </cell>
          <cell r="B7787">
            <v>1798.56</v>
          </cell>
        </row>
        <row r="7788">
          <cell r="A7788">
            <v>41348</v>
          </cell>
          <cell r="B7788">
            <v>1797.28</v>
          </cell>
        </row>
        <row r="7789">
          <cell r="A7789">
            <v>41349</v>
          </cell>
          <cell r="B7789">
            <v>1804.06</v>
          </cell>
        </row>
        <row r="7790">
          <cell r="A7790">
            <v>41350</v>
          </cell>
          <cell r="B7790">
            <v>1804.06</v>
          </cell>
        </row>
        <row r="7791">
          <cell r="A7791">
            <v>41351</v>
          </cell>
          <cell r="B7791">
            <v>1804.06</v>
          </cell>
        </row>
        <row r="7792">
          <cell r="A7792">
            <v>41352</v>
          </cell>
          <cell r="B7792">
            <v>1809.58</v>
          </cell>
        </row>
        <row r="7793">
          <cell r="A7793">
            <v>41353</v>
          </cell>
          <cell r="B7793">
            <v>1809.83</v>
          </cell>
        </row>
        <row r="7794">
          <cell r="A7794">
            <v>41354</v>
          </cell>
          <cell r="B7794">
            <v>1812.35</v>
          </cell>
        </row>
        <row r="7795">
          <cell r="A7795">
            <v>41355</v>
          </cell>
          <cell r="B7795">
            <v>1822.78</v>
          </cell>
        </row>
        <row r="7796">
          <cell r="A7796">
            <v>41356</v>
          </cell>
          <cell r="B7796">
            <v>1825.79</v>
          </cell>
        </row>
        <row r="7797">
          <cell r="A7797">
            <v>41357</v>
          </cell>
          <cell r="B7797">
            <v>1825.79</v>
          </cell>
        </row>
        <row r="7798">
          <cell r="A7798">
            <v>41358</v>
          </cell>
          <cell r="B7798">
            <v>1825.79</v>
          </cell>
        </row>
        <row r="7799">
          <cell r="A7799">
            <v>41359</v>
          </cell>
          <cell r="B7799">
            <v>1825.79</v>
          </cell>
        </row>
        <row r="7800">
          <cell r="A7800">
            <v>41360</v>
          </cell>
          <cell r="B7800">
            <v>1828.95</v>
          </cell>
        </row>
        <row r="7801">
          <cell r="A7801">
            <v>41361</v>
          </cell>
          <cell r="B7801">
            <v>1832.2</v>
          </cell>
        </row>
        <row r="7802">
          <cell r="A7802">
            <v>41362</v>
          </cell>
          <cell r="B7802">
            <v>1832.2</v>
          </cell>
        </row>
        <row r="7803">
          <cell r="A7803">
            <v>41363</v>
          </cell>
          <cell r="B7803">
            <v>1832.2</v>
          </cell>
        </row>
        <row r="7804">
          <cell r="A7804">
            <v>41364</v>
          </cell>
          <cell r="B7804">
            <v>1832.2</v>
          </cell>
        </row>
        <row r="7805">
          <cell r="A7805">
            <v>41365</v>
          </cell>
          <cell r="B7805">
            <v>1832.2</v>
          </cell>
        </row>
        <row r="7806">
          <cell r="A7806">
            <v>41366</v>
          </cell>
          <cell r="B7806">
            <v>1823.12</v>
          </cell>
        </row>
        <row r="7807">
          <cell r="A7807">
            <v>41367</v>
          </cell>
          <cell r="B7807">
            <v>1817.14</v>
          </cell>
        </row>
        <row r="7808">
          <cell r="A7808">
            <v>41368</v>
          </cell>
          <cell r="B7808">
            <v>1819.93</v>
          </cell>
        </row>
        <row r="7809">
          <cell r="A7809">
            <v>41369</v>
          </cell>
          <cell r="B7809">
            <v>1829.01</v>
          </cell>
        </row>
        <row r="7810">
          <cell r="A7810">
            <v>41370</v>
          </cell>
          <cell r="B7810">
            <v>1826.88</v>
          </cell>
        </row>
        <row r="7811">
          <cell r="A7811">
            <v>41371</v>
          </cell>
          <cell r="B7811">
            <v>1826.88</v>
          </cell>
        </row>
        <row r="7812">
          <cell r="A7812">
            <v>41372</v>
          </cell>
          <cell r="B7812">
            <v>1826.88</v>
          </cell>
        </row>
        <row r="7813">
          <cell r="A7813">
            <v>41373</v>
          </cell>
          <cell r="B7813">
            <v>1817.66</v>
          </cell>
        </row>
        <row r="7814">
          <cell r="A7814">
            <v>41374</v>
          </cell>
          <cell r="B7814">
            <v>1813.11</v>
          </cell>
        </row>
        <row r="7815">
          <cell r="A7815">
            <v>41375</v>
          </cell>
          <cell r="B7815">
            <v>1821.2</v>
          </cell>
        </row>
        <row r="7816">
          <cell r="A7816">
            <v>41376</v>
          </cell>
          <cell r="B7816">
            <v>1823.84</v>
          </cell>
        </row>
        <row r="7817">
          <cell r="A7817">
            <v>41377</v>
          </cell>
          <cell r="B7817">
            <v>1827.79</v>
          </cell>
        </row>
        <row r="7818">
          <cell r="A7818">
            <v>41378</v>
          </cell>
          <cell r="B7818">
            <v>1827.79</v>
          </cell>
        </row>
        <row r="7819">
          <cell r="A7819">
            <v>41379</v>
          </cell>
          <cell r="B7819">
            <v>1827.79</v>
          </cell>
        </row>
        <row r="7820">
          <cell r="A7820">
            <v>41380</v>
          </cell>
          <cell r="B7820">
            <v>1834.86</v>
          </cell>
        </row>
        <row r="7821">
          <cell r="A7821">
            <v>41381</v>
          </cell>
          <cell r="B7821">
            <v>1833.98</v>
          </cell>
        </row>
        <row r="7822">
          <cell r="A7822">
            <v>41382</v>
          </cell>
          <cell r="B7822">
            <v>1846.46</v>
          </cell>
        </row>
        <row r="7823">
          <cell r="A7823">
            <v>41383</v>
          </cell>
          <cell r="B7823">
            <v>1847.02</v>
          </cell>
        </row>
        <row r="7824">
          <cell r="A7824">
            <v>41384</v>
          </cell>
          <cell r="B7824">
            <v>1835.57</v>
          </cell>
        </row>
        <row r="7825">
          <cell r="A7825">
            <v>41385</v>
          </cell>
          <cell r="B7825">
            <v>1835.57</v>
          </cell>
        </row>
        <row r="7826">
          <cell r="A7826">
            <v>41386</v>
          </cell>
          <cell r="B7826">
            <v>1835.57</v>
          </cell>
        </row>
        <row r="7827">
          <cell r="A7827">
            <v>41387</v>
          </cell>
          <cell r="B7827">
            <v>1841.14</v>
          </cell>
        </row>
        <row r="7828">
          <cell r="A7828">
            <v>41388</v>
          </cell>
          <cell r="B7828">
            <v>1838.03</v>
          </cell>
        </row>
        <row r="7829">
          <cell r="A7829">
            <v>41389</v>
          </cell>
          <cell r="B7829">
            <v>1836.79</v>
          </cell>
        </row>
        <row r="7830">
          <cell r="A7830">
            <v>41390</v>
          </cell>
          <cell r="B7830">
            <v>1830.84</v>
          </cell>
        </row>
        <row r="7831">
          <cell r="A7831">
            <v>41391</v>
          </cell>
          <cell r="B7831">
            <v>1833.7</v>
          </cell>
        </row>
        <row r="7832">
          <cell r="A7832">
            <v>41392</v>
          </cell>
          <cell r="B7832">
            <v>1833.7</v>
          </cell>
        </row>
        <row r="7833">
          <cell r="A7833">
            <v>41393</v>
          </cell>
          <cell r="B7833">
            <v>1833.7</v>
          </cell>
        </row>
        <row r="7834">
          <cell r="A7834">
            <v>41394</v>
          </cell>
          <cell r="B7834">
            <v>1828.79</v>
          </cell>
        </row>
        <row r="7835">
          <cell r="A7835">
            <v>41395</v>
          </cell>
          <cell r="B7835">
            <v>1825.83</v>
          </cell>
        </row>
        <row r="7836">
          <cell r="A7836">
            <v>41396</v>
          </cell>
          <cell r="B7836">
            <v>1825.83</v>
          </cell>
        </row>
        <row r="7837">
          <cell r="A7837">
            <v>41397</v>
          </cell>
          <cell r="B7837">
            <v>1836.34</v>
          </cell>
        </row>
        <row r="7838">
          <cell r="A7838">
            <v>41398</v>
          </cell>
          <cell r="B7838">
            <v>1835.88</v>
          </cell>
        </row>
        <row r="7839">
          <cell r="A7839">
            <v>41399</v>
          </cell>
          <cell r="B7839">
            <v>1835.88</v>
          </cell>
        </row>
        <row r="7840">
          <cell r="A7840">
            <v>41400</v>
          </cell>
          <cell r="B7840">
            <v>1835.88</v>
          </cell>
        </row>
        <row r="7841">
          <cell r="A7841">
            <v>41401</v>
          </cell>
          <cell r="B7841">
            <v>1831.42</v>
          </cell>
        </row>
        <row r="7842">
          <cell r="A7842">
            <v>41402</v>
          </cell>
          <cell r="B7842">
            <v>1827.13</v>
          </cell>
        </row>
        <row r="7843">
          <cell r="A7843">
            <v>41403</v>
          </cell>
          <cell r="B7843">
            <v>1830.7</v>
          </cell>
        </row>
        <row r="7844">
          <cell r="A7844">
            <v>41404</v>
          </cell>
          <cell r="B7844">
            <v>1833.07</v>
          </cell>
        </row>
        <row r="7845">
          <cell r="A7845">
            <v>41405</v>
          </cell>
          <cell r="B7845">
            <v>1834.83</v>
          </cell>
        </row>
        <row r="7846">
          <cell r="A7846">
            <v>41406</v>
          </cell>
          <cell r="B7846">
            <v>1834.83</v>
          </cell>
        </row>
        <row r="7847">
          <cell r="A7847">
            <v>41407</v>
          </cell>
          <cell r="B7847">
            <v>1834.83</v>
          </cell>
        </row>
        <row r="7848">
          <cell r="A7848">
            <v>41408</v>
          </cell>
          <cell r="B7848">
            <v>1834.83</v>
          </cell>
        </row>
        <row r="7849">
          <cell r="A7849">
            <v>41409</v>
          </cell>
          <cell r="B7849">
            <v>1838.63</v>
          </cell>
        </row>
        <row r="7850">
          <cell r="A7850">
            <v>41410</v>
          </cell>
          <cell r="B7850">
            <v>1843.75</v>
          </cell>
        </row>
        <row r="7851">
          <cell r="A7851">
            <v>41411</v>
          </cell>
          <cell r="B7851">
            <v>1838.82</v>
          </cell>
        </row>
        <row r="7852">
          <cell r="A7852">
            <v>41412</v>
          </cell>
          <cell r="B7852">
            <v>1841.35</v>
          </cell>
        </row>
        <row r="7853">
          <cell r="A7853">
            <v>41413</v>
          </cell>
          <cell r="B7853">
            <v>1841.35</v>
          </cell>
        </row>
        <row r="7854">
          <cell r="A7854">
            <v>41414</v>
          </cell>
          <cell r="B7854">
            <v>1841.35</v>
          </cell>
        </row>
        <row r="7855">
          <cell r="A7855">
            <v>41415</v>
          </cell>
          <cell r="B7855">
            <v>1842.59</v>
          </cell>
        </row>
        <row r="7856">
          <cell r="A7856">
            <v>41416</v>
          </cell>
          <cell r="B7856">
            <v>1846.76</v>
          </cell>
        </row>
        <row r="7857">
          <cell r="A7857">
            <v>41417</v>
          </cell>
          <cell r="B7857">
            <v>1850.55</v>
          </cell>
        </row>
        <row r="7858">
          <cell r="A7858">
            <v>41418</v>
          </cell>
          <cell r="B7858">
            <v>1864.02</v>
          </cell>
        </row>
        <row r="7859">
          <cell r="A7859">
            <v>41419</v>
          </cell>
          <cell r="B7859">
            <v>1874.1</v>
          </cell>
        </row>
        <row r="7860">
          <cell r="A7860">
            <v>41420</v>
          </cell>
          <cell r="B7860">
            <v>1874.1</v>
          </cell>
        </row>
        <row r="7861">
          <cell r="A7861">
            <v>41421</v>
          </cell>
          <cell r="B7861">
            <v>1874.1</v>
          </cell>
        </row>
        <row r="7862">
          <cell r="A7862">
            <v>41422</v>
          </cell>
          <cell r="B7862">
            <v>1874.1</v>
          </cell>
        </row>
        <row r="7863">
          <cell r="A7863">
            <v>41423</v>
          </cell>
          <cell r="B7863">
            <v>1897.1</v>
          </cell>
        </row>
        <row r="7864">
          <cell r="A7864">
            <v>41424</v>
          </cell>
          <cell r="B7864">
            <v>1894.13</v>
          </cell>
        </row>
        <row r="7865">
          <cell r="A7865">
            <v>41425</v>
          </cell>
          <cell r="B7865">
            <v>1891.48</v>
          </cell>
        </row>
        <row r="7866">
          <cell r="A7866">
            <v>41426</v>
          </cell>
          <cell r="B7866">
            <v>1907.76</v>
          </cell>
        </row>
        <row r="7867">
          <cell r="A7867">
            <v>41427</v>
          </cell>
          <cell r="B7867">
            <v>1907.76</v>
          </cell>
        </row>
        <row r="7868">
          <cell r="A7868">
            <v>41428</v>
          </cell>
          <cell r="B7868">
            <v>1907.76</v>
          </cell>
        </row>
        <row r="7869">
          <cell r="A7869">
            <v>41429</v>
          </cell>
          <cell r="B7869">
            <v>1907.76</v>
          </cell>
        </row>
        <row r="7870">
          <cell r="A7870">
            <v>41430</v>
          </cell>
          <cell r="B7870">
            <v>1894.4</v>
          </cell>
        </row>
        <row r="7871">
          <cell r="A7871">
            <v>41431</v>
          </cell>
          <cell r="B7871">
            <v>1899.08</v>
          </cell>
        </row>
        <row r="7872">
          <cell r="A7872">
            <v>41432</v>
          </cell>
          <cell r="B7872">
            <v>1907.88</v>
          </cell>
        </row>
        <row r="7873">
          <cell r="A7873">
            <v>41433</v>
          </cell>
          <cell r="B7873">
            <v>1898.8</v>
          </cell>
        </row>
        <row r="7874">
          <cell r="A7874">
            <v>41434</v>
          </cell>
          <cell r="B7874">
            <v>1898.8</v>
          </cell>
        </row>
        <row r="7875">
          <cell r="A7875">
            <v>41435</v>
          </cell>
          <cell r="B7875">
            <v>1898.8</v>
          </cell>
        </row>
        <row r="7876">
          <cell r="A7876">
            <v>41436</v>
          </cell>
          <cell r="B7876">
            <v>1898.8</v>
          </cell>
        </row>
        <row r="7877">
          <cell r="A7877">
            <v>41437</v>
          </cell>
          <cell r="B7877">
            <v>1907.12</v>
          </cell>
        </row>
        <row r="7878">
          <cell r="A7878">
            <v>41438</v>
          </cell>
          <cell r="B7878">
            <v>1897.53</v>
          </cell>
        </row>
        <row r="7879">
          <cell r="A7879">
            <v>41439</v>
          </cell>
          <cell r="B7879">
            <v>1895.01</v>
          </cell>
        </row>
        <row r="7880">
          <cell r="A7880">
            <v>41440</v>
          </cell>
          <cell r="B7880">
            <v>1882.38</v>
          </cell>
        </row>
        <row r="7881">
          <cell r="A7881">
            <v>41441</v>
          </cell>
          <cell r="B7881">
            <v>1882.38</v>
          </cell>
        </row>
        <row r="7882">
          <cell r="A7882">
            <v>41442</v>
          </cell>
          <cell r="B7882">
            <v>1882.38</v>
          </cell>
        </row>
        <row r="7883">
          <cell r="A7883">
            <v>41443</v>
          </cell>
          <cell r="B7883">
            <v>1883.57</v>
          </cell>
        </row>
        <row r="7884">
          <cell r="A7884">
            <v>41444</v>
          </cell>
          <cell r="B7884">
            <v>1902.47</v>
          </cell>
        </row>
        <row r="7885">
          <cell r="A7885">
            <v>41445</v>
          </cell>
          <cell r="B7885">
            <v>1900.87</v>
          </cell>
        </row>
        <row r="7886">
          <cell r="A7886">
            <v>41446</v>
          </cell>
          <cell r="B7886">
            <v>1937.26</v>
          </cell>
        </row>
        <row r="7887">
          <cell r="A7887">
            <v>41447</v>
          </cell>
          <cell r="B7887">
            <v>1941.06</v>
          </cell>
        </row>
        <row r="7888">
          <cell r="A7888">
            <v>41448</v>
          </cell>
          <cell r="B7888">
            <v>1941.06</v>
          </cell>
        </row>
        <row r="7889">
          <cell r="A7889">
            <v>41449</v>
          </cell>
          <cell r="B7889">
            <v>1941.06</v>
          </cell>
        </row>
        <row r="7890">
          <cell r="A7890">
            <v>41450</v>
          </cell>
          <cell r="B7890">
            <v>1942.97</v>
          </cell>
        </row>
        <row r="7891">
          <cell r="A7891">
            <v>41451</v>
          </cell>
          <cell r="B7891">
            <v>1928.27</v>
          </cell>
        </row>
        <row r="7892">
          <cell r="A7892">
            <v>41452</v>
          </cell>
          <cell r="B7892">
            <v>1921.86</v>
          </cell>
        </row>
        <row r="7893">
          <cell r="A7893">
            <v>41453</v>
          </cell>
          <cell r="B7893">
            <v>1922.63</v>
          </cell>
        </row>
        <row r="7894">
          <cell r="A7894">
            <v>41454</v>
          </cell>
          <cell r="B7894">
            <v>1929</v>
          </cell>
        </row>
        <row r="7895">
          <cell r="A7895">
            <v>41455</v>
          </cell>
          <cell r="B7895">
            <v>1929</v>
          </cell>
        </row>
        <row r="7896">
          <cell r="A7896">
            <v>41456</v>
          </cell>
          <cell r="B7896">
            <v>1929</v>
          </cell>
        </row>
        <row r="7897">
          <cell r="A7897">
            <v>41457</v>
          </cell>
          <cell r="B7897">
            <v>1929</v>
          </cell>
        </row>
        <row r="7898">
          <cell r="A7898">
            <v>41458</v>
          </cell>
          <cell r="B7898">
            <v>1919.42</v>
          </cell>
        </row>
        <row r="7899">
          <cell r="A7899">
            <v>41459</v>
          </cell>
          <cell r="B7899">
            <v>1915.45</v>
          </cell>
        </row>
        <row r="7900">
          <cell r="A7900">
            <v>41460</v>
          </cell>
          <cell r="B7900">
            <v>1915.45</v>
          </cell>
        </row>
        <row r="7901">
          <cell r="A7901">
            <v>41461</v>
          </cell>
          <cell r="B7901">
            <v>1927.4</v>
          </cell>
        </row>
        <row r="7902">
          <cell r="A7902">
            <v>41462</v>
          </cell>
          <cell r="B7902">
            <v>1927.4</v>
          </cell>
        </row>
        <row r="7903">
          <cell r="A7903">
            <v>41463</v>
          </cell>
          <cell r="B7903">
            <v>1927.4</v>
          </cell>
        </row>
        <row r="7904">
          <cell r="A7904">
            <v>41464</v>
          </cell>
          <cell r="B7904">
            <v>1926.84</v>
          </cell>
        </row>
        <row r="7905">
          <cell r="A7905">
            <v>41465</v>
          </cell>
          <cell r="B7905">
            <v>1920.12</v>
          </cell>
        </row>
        <row r="7906">
          <cell r="A7906">
            <v>41466</v>
          </cell>
          <cell r="B7906">
            <v>1920.24</v>
          </cell>
        </row>
        <row r="7907">
          <cell r="A7907">
            <v>41467</v>
          </cell>
          <cell r="B7907">
            <v>1910.79</v>
          </cell>
        </row>
        <row r="7908">
          <cell r="A7908">
            <v>41468</v>
          </cell>
          <cell r="B7908">
            <v>1905.25</v>
          </cell>
        </row>
        <row r="7909">
          <cell r="A7909">
            <v>41469</v>
          </cell>
          <cell r="B7909">
            <v>1905.25</v>
          </cell>
        </row>
        <row r="7910">
          <cell r="A7910">
            <v>41470</v>
          </cell>
          <cell r="B7910">
            <v>1905.25</v>
          </cell>
        </row>
        <row r="7911">
          <cell r="A7911">
            <v>41471</v>
          </cell>
          <cell r="B7911">
            <v>1893.16</v>
          </cell>
        </row>
        <row r="7912">
          <cell r="A7912">
            <v>41472</v>
          </cell>
          <cell r="B7912">
            <v>1878.42</v>
          </cell>
        </row>
        <row r="7913">
          <cell r="A7913">
            <v>41473</v>
          </cell>
          <cell r="B7913">
            <v>1873.25</v>
          </cell>
        </row>
        <row r="7914">
          <cell r="A7914">
            <v>41474</v>
          </cell>
          <cell r="B7914">
            <v>1883.29</v>
          </cell>
        </row>
        <row r="7915">
          <cell r="A7915">
            <v>41475</v>
          </cell>
          <cell r="B7915">
            <v>1884.01</v>
          </cell>
        </row>
        <row r="7916">
          <cell r="A7916">
            <v>41476</v>
          </cell>
          <cell r="B7916">
            <v>1884.01</v>
          </cell>
        </row>
        <row r="7917">
          <cell r="A7917">
            <v>41477</v>
          </cell>
          <cell r="B7917">
            <v>1884.01</v>
          </cell>
        </row>
        <row r="7918">
          <cell r="A7918">
            <v>41478</v>
          </cell>
          <cell r="B7918">
            <v>1880.87</v>
          </cell>
        </row>
        <row r="7919">
          <cell r="A7919">
            <v>41479</v>
          </cell>
          <cell r="B7919">
            <v>1886.06</v>
          </cell>
        </row>
        <row r="7920">
          <cell r="A7920">
            <v>41480</v>
          </cell>
          <cell r="B7920">
            <v>1891.02</v>
          </cell>
        </row>
        <row r="7921">
          <cell r="A7921">
            <v>41481</v>
          </cell>
          <cell r="B7921">
            <v>1887.4</v>
          </cell>
        </row>
        <row r="7922">
          <cell r="A7922">
            <v>41482</v>
          </cell>
          <cell r="B7922">
            <v>1886.26</v>
          </cell>
        </row>
        <row r="7923">
          <cell r="A7923">
            <v>41483</v>
          </cell>
          <cell r="B7923">
            <v>1886.26</v>
          </cell>
        </row>
        <row r="7924">
          <cell r="A7924">
            <v>41484</v>
          </cell>
          <cell r="B7924">
            <v>1886.26</v>
          </cell>
        </row>
        <row r="7925">
          <cell r="A7925">
            <v>41485</v>
          </cell>
          <cell r="B7925">
            <v>1888.95</v>
          </cell>
        </row>
        <row r="7926">
          <cell r="A7926">
            <v>41486</v>
          </cell>
          <cell r="B7926">
            <v>1890.33</v>
          </cell>
        </row>
        <row r="7927">
          <cell r="A7927">
            <v>41487</v>
          </cell>
          <cell r="B7927">
            <v>1896.15</v>
          </cell>
        </row>
        <row r="7928">
          <cell r="A7928">
            <v>41488</v>
          </cell>
          <cell r="B7928">
            <v>1896.65</v>
          </cell>
        </row>
        <row r="7929">
          <cell r="A7929">
            <v>41489</v>
          </cell>
          <cell r="B7929">
            <v>1891.67</v>
          </cell>
        </row>
        <row r="7930">
          <cell r="A7930">
            <v>41490</v>
          </cell>
          <cell r="B7930">
            <v>1891.67</v>
          </cell>
        </row>
        <row r="7931">
          <cell r="A7931">
            <v>41491</v>
          </cell>
          <cell r="B7931">
            <v>1891.67</v>
          </cell>
        </row>
        <row r="7932">
          <cell r="A7932">
            <v>41492</v>
          </cell>
          <cell r="B7932">
            <v>1883.24</v>
          </cell>
        </row>
        <row r="7933">
          <cell r="A7933">
            <v>41493</v>
          </cell>
          <cell r="B7933">
            <v>1882.01</v>
          </cell>
        </row>
        <row r="7934">
          <cell r="A7934">
            <v>41494</v>
          </cell>
          <cell r="B7934">
            <v>1882.01</v>
          </cell>
        </row>
        <row r="7935">
          <cell r="A7935">
            <v>41495</v>
          </cell>
          <cell r="B7935">
            <v>1877.23</v>
          </cell>
        </row>
        <row r="7936">
          <cell r="A7936">
            <v>41496</v>
          </cell>
          <cell r="B7936">
            <v>1873.92</v>
          </cell>
        </row>
        <row r="7937">
          <cell r="A7937">
            <v>41497</v>
          </cell>
          <cell r="B7937">
            <v>1873.92</v>
          </cell>
        </row>
        <row r="7938">
          <cell r="A7938">
            <v>41498</v>
          </cell>
          <cell r="B7938">
            <v>1873.92</v>
          </cell>
        </row>
        <row r="7939">
          <cell r="A7939">
            <v>41499</v>
          </cell>
          <cell r="B7939">
            <v>1868.9</v>
          </cell>
        </row>
        <row r="7940">
          <cell r="A7940">
            <v>41500</v>
          </cell>
          <cell r="B7940">
            <v>1882.36</v>
          </cell>
        </row>
        <row r="7941">
          <cell r="A7941">
            <v>41501</v>
          </cell>
          <cell r="B7941">
            <v>1883.15</v>
          </cell>
        </row>
        <row r="7942">
          <cell r="A7942">
            <v>41502</v>
          </cell>
          <cell r="B7942">
            <v>1901.03</v>
          </cell>
        </row>
        <row r="7943">
          <cell r="A7943">
            <v>41503</v>
          </cell>
          <cell r="B7943">
            <v>1907.06</v>
          </cell>
        </row>
        <row r="7944">
          <cell r="A7944">
            <v>41504</v>
          </cell>
          <cell r="B7944">
            <v>1907.06</v>
          </cell>
        </row>
        <row r="7945">
          <cell r="A7945">
            <v>41505</v>
          </cell>
          <cell r="B7945">
            <v>1907.06</v>
          </cell>
        </row>
        <row r="7946">
          <cell r="A7946">
            <v>41506</v>
          </cell>
          <cell r="B7946">
            <v>1907.06</v>
          </cell>
        </row>
        <row r="7947">
          <cell r="A7947">
            <v>41507</v>
          </cell>
          <cell r="B7947">
            <v>1922.73</v>
          </cell>
        </row>
        <row r="7948">
          <cell r="A7948">
            <v>41508</v>
          </cell>
          <cell r="B7948">
            <v>1929.75</v>
          </cell>
        </row>
        <row r="7949">
          <cell r="A7949">
            <v>41509</v>
          </cell>
          <cell r="B7949">
            <v>1921.99</v>
          </cell>
        </row>
        <row r="7950">
          <cell r="A7950">
            <v>41510</v>
          </cell>
          <cell r="B7950">
            <v>1911.16</v>
          </cell>
        </row>
        <row r="7951">
          <cell r="A7951">
            <v>41511</v>
          </cell>
          <cell r="B7951">
            <v>1911.16</v>
          </cell>
        </row>
        <row r="7952">
          <cell r="A7952">
            <v>41512</v>
          </cell>
          <cell r="B7952">
            <v>1911.16</v>
          </cell>
        </row>
        <row r="7953">
          <cell r="A7953">
            <v>41513</v>
          </cell>
          <cell r="B7953">
            <v>1922.96</v>
          </cell>
        </row>
        <row r="7954">
          <cell r="A7954">
            <v>41514</v>
          </cell>
          <cell r="B7954">
            <v>1938.26</v>
          </cell>
        </row>
        <row r="7955">
          <cell r="A7955">
            <v>41515</v>
          </cell>
          <cell r="B7955">
            <v>1939.85</v>
          </cell>
        </row>
        <row r="7956">
          <cell r="A7956">
            <v>41516</v>
          </cell>
          <cell r="B7956">
            <v>1943.04</v>
          </cell>
        </row>
        <row r="7957">
          <cell r="A7957">
            <v>41517</v>
          </cell>
          <cell r="B7957">
            <v>1935.43</v>
          </cell>
        </row>
        <row r="7958">
          <cell r="A7958">
            <v>41518</v>
          </cell>
          <cell r="B7958">
            <v>1935.43</v>
          </cell>
        </row>
        <row r="7959">
          <cell r="A7959">
            <v>41519</v>
          </cell>
          <cell r="B7959">
            <v>1935.43</v>
          </cell>
        </row>
        <row r="7960">
          <cell r="A7960">
            <v>41520</v>
          </cell>
          <cell r="B7960">
            <v>1935.43</v>
          </cell>
        </row>
        <row r="7961">
          <cell r="A7961">
            <v>41521</v>
          </cell>
          <cell r="B7961">
            <v>1946.28</v>
          </cell>
        </row>
        <row r="7962">
          <cell r="A7962">
            <v>41522</v>
          </cell>
          <cell r="B7962">
            <v>1938.99</v>
          </cell>
        </row>
        <row r="7963">
          <cell r="A7963">
            <v>41523</v>
          </cell>
          <cell r="B7963">
            <v>1952.11</v>
          </cell>
        </row>
        <row r="7964">
          <cell r="A7964">
            <v>41524</v>
          </cell>
          <cell r="B7964">
            <v>1947.99</v>
          </cell>
        </row>
        <row r="7965">
          <cell r="A7965">
            <v>41525</v>
          </cell>
          <cell r="B7965">
            <v>1947.99</v>
          </cell>
        </row>
        <row r="7966">
          <cell r="A7966">
            <v>41526</v>
          </cell>
          <cell r="B7966">
            <v>1947.99</v>
          </cell>
        </row>
        <row r="7967">
          <cell r="A7967">
            <v>41527</v>
          </cell>
          <cell r="B7967">
            <v>1946.06</v>
          </cell>
        </row>
        <row r="7968">
          <cell r="A7968">
            <v>41528</v>
          </cell>
          <cell r="B7968">
            <v>1935.55</v>
          </cell>
        </row>
        <row r="7969">
          <cell r="A7969">
            <v>41529</v>
          </cell>
          <cell r="B7969">
            <v>1923.64</v>
          </cell>
        </row>
        <row r="7970">
          <cell r="A7970">
            <v>41530</v>
          </cell>
          <cell r="B7970">
            <v>1919.25</v>
          </cell>
        </row>
        <row r="7971">
          <cell r="A7971">
            <v>41531</v>
          </cell>
          <cell r="B7971">
            <v>1919.54</v>
          </cell>
        </row>
        <row r="7972">
          <cell r="A7972">
            <v>41532</v>
          </cell>
          <cell r="B7972">
            <v>1919.54</v>
          </cell>
        </row>
        <row r="7973">
          <cell r="A7973">
            <v>41533</v>
          </cell>
          <cell r="B7973">
            <v>1919.54</v>
          </cell>
        </row>
        <row r="7974">
          <cell r="A7974">
            <v>41534</v>
          </cell>
          <cell r="B7974">
            <v>1917.03</v>
          </cell>
        </row>
        <row r="7975">
          <cell r="A7975">
            <v>41535</v>
          </cell>
          <cell r="B7975">
            <v>1914.12</v>
          </cell>
        </row>
        <row r="7976">
          <cell r="A7976">
            <v>41536</v>
          </cell>
          <cell r="B7976">
            <v>1911.3</v>
          </cell>
        </row>
        <row r="7977">
          <cell r="A7977">
            <v>41537</v>
          </cell>
          <cell r="B7977">
            <v>1887.3</v>
          </cell>
        </row>
        <row r="7978">
          <cell r="A7978">
            <v>41538</v>
          </cell>
          <cell r="B7978">
            <v>1889.12</v>
          </cell>
        </row>
        <row r="7979">
          <cell r="A7979">
            <v>41539</v>
          </cell>
          <cell r="B7979">
            <v>1889.12</v>
          </cell>
        </row>
        <row r="7980">
          <cell r="A7980">
            <v>41540</v>
          </cell>
          <cell r="B7980">
            <v>1889.12</v>
          </cell>
        </row>
        <row r="7981">
          <cell r="A7981">
            <v>41541</v>
          </cell>
          <cell r="B7981">
            <v>1892.89</v>
          </cell>
        </row>
        <row r="7982">
          <cell r="A7982">
            <v>41542</v>
          </cell>
          <cell r="B7982">
            <v>1888.14</v>
          </cell>
        </row>
        <row r="7983">
          <cell r="A7983">
            <v>41543</v>
          </cell>
          <cell r="B7983">
            <v>1893.42</v>
          </cell>
        </row>
        <row r="7984">
          <cell r="A7984">
            <v>41544</v>
          </cell>
          <cell r="B7984">
            <v>1899.1</v>
          </cell>
        </row>
        <row r="7985">
          <cell r="A7985">
            <v>41545</v>
          </cell>
          <cell r="B7985">
            <v>1914.65</v>
          </cell>
        </row>
        <row r="7986">
          <cell r="A7986">
            <v>41546</v>
          </cell>
          <cell r="B7986">
            <v>1914.65</v>
          </cell>
        </row>
        <row r="7987">
          <cell r="A7987">
            <v>41547</v>
          </cell>
          <cell r="B7987">
            <v>1914.65</v>
          </cell>
        </row>
        <row r="7988">
          <cell r="A7988">
            <v>41548</v>
          </cell>
          <cell r="B7988">
            <v>1908.29</v>
          </cell>
        </row>
        <row r="7989">
          <cell r="A7989">
            <v>41549</v>
          </cell>
          <cell r="B7989">
            <v>1893.77</v>
          </cell>
        </row>
        <row r="7990">
          <cell r="A7990">
            <v>41550</v>
          </cell>
          <cell r="B7990">
            <v>1884.97</v>
          </cell>
        </row>
        <row r="7991">
          <cell r="A7991">
            <v>41551</v>
          </cell>
          <cell r="B7991">
            <v>1889.95</v>
          </cell>
        </row>
        <row r="7992">
          <cell r="A7992">
            <v>41552</v>
          </cell>
          <cell r="B7992">
            <v>1886.78</v>
          </cell>
        </row>
        <row r="7993">
          <cell r="A7993">
            <v>41553</v>
          </cell>
          <cell r="B7993">
            <v>1886.78</v>
          </cell>
        </row>
        <row r="7994">
          <cell r="A7994">
            <v>41554</v>
          </cell>
          <cell r="B7994">
            <v>1886.78</v>
          </cell>
        </row>
        <row r="7995">
          <cell r="A7995">
            <v>41555</v>
          </cell>
          <cell r="B7995">
            <v>1885.19</v>
          </cell>
        </row>
        <row r="7996">
          <cell r="A7996">
            <v>41556</v>
          </cell>
          <cell r="B7996">
            <v>1889.17</v>
          </cell>
        </row>
        <row r="7997">
          <cell r="A7997">
            <v>41557</v>
          </cell>
          <cell r="B7997">
            <v>1894.06</v>
          </cell>
        </row>
        <row r="7998">
          <cell r="A7998">
            <v>41558</v>
          </cell>
          <cell r="B7998">
            <v>1885.84</v>
          </cell>
        </row>
        <row r="7999">
          <cell r="A7999">
            <v>41559</v>
          </cell>
          <cell r="B7999">
            <v>1883.65</v>
          </cell>
        </row>
        <row r="8000">
          <cell r="A8000">
            <v>41560</v>
          </cell>
          <cell r="B8000">
            <v>1883.65</v>
          </cell>
        </row>
        <row r="8001">
          <cell r="A8001">
            <v>41561</v>
          </cell>
          <cell r="B8001">
            <v>1883.65</v>
          </cell>
        </row>
        <row r="8002">
          <cell r="A8002">
            <v>41562</v>
          </cell>
          <cell r="B8002">
            <v>1883.65</v>
          </cell>
        </row>
        <row r="8003">
          <cell r="A8003">
            <v>41563</v>
          </cell>
          <cell r="B8003">
            <v>1883.7</v>
          </cell>
        </row>
        <row r="8004">
          <cell r="A8004">
            <v>41564</v>
          </cell>
          <cell r="B8004">
            <v>1880.91</v>
          </cell>
        </row>
        <row r="8005">
          <cell r="A8005">
            <v>41565</v>
          </cell>
          <cell r="B8005">
            <v>1879.48</v>
          </cell>
        </row>
        <row r="8006">
          <cell r="A8006">
            <v>41566</v>
          </cell>
          <cell r="B8006">
            <v>1879.88</v>
          </cell>
        </row>
        <row r="8007">
          <cell r="A8007">
            <v>41567</v>
          </cell>
          <cell r="B8007">
            <v>1879.88</v>
          </cell>
        </row>
        <row r="8008">
          <cell r="A8008">
            <v>41568</v>
          </cell>
          <cell r="B8008">
            <v>1879.88</v>
          </cell>
        </row>
        <row r="8009">
          <cell r="A8009">
            <v>41569</v>
          </cell>
          <cell r="B8009">
            <v>1885.52</v>
          </cell>
        </row>
        <row r="8010">
          <cell r="A8010">
            <v>41570</v>
          </cell>
          <cell r="B8010">
            <v>1879.46</v>
          </cell>
        </row>
        <row r="8011">
          <cell r="A8011">
            <v>41571</v>
          </cell>
          <cell r="B8011">
            <v>1883.14</v>
          </cell>
        </row>
        <row r="8012">
          <cell r="A8012">
            <v>41572</v>
          </cell>
          <cell r="B8012">
            <v>1882.11</v>
          </cell>
        </row>
        <row r="8013">
          <cell r="A8013">
            <v>41573</v>
          </cell>
          <cell r="B8013">
            <v>1882.34</v>
          </cell>
        </row>
        <row r="8014">
          <cell r="A8014">
            <v>41574</v>
          </cell>
          <cell r="B8014">
            <v>1882.34</v>
          </cell>
        </row>
        <row r="8015">
          <cell r="A8015">
            <v>41575</v>
          </cell>
          <cell r="B8015">
            <v>1882.34</v>
          </cell>
        </row>
        <row r="8016">
          <cell r="A8016">
            <v>41576</v>
          </cell>
          <cell r="B8016">
            <v>1884.43</v>
          </cell>
        </row>
        <row r="8017">
          <cell r="A8017">
            <v>41577</v>
          </cell>
          <cell r="B8017">
            <v>1883.42</v>
          </cell>
        </row>
        <row r="8018">
          <cell r="A8018">
            <v>41578</v>
          </cell>
          <cell r="B8018">
            <v>1884.06</v>
          </cell>
        </row>
        <row r="8019">
          <cell r="A8019">
            <v>41579</v>
          </cell>
          <cell r="B8019">
            <v>1889.16</v>
          </cell>
        </row>
        <row r="8020">
          <cell r="A8020">
            <v>41580</v>
          </cell>
          <cell r="B8020">
            <v>1901.22</v>
          </cell>
        </row>
        <row r="8021">
          <cell r="A8021">
            <v>41581</v>
          </cell>
          <cell r="B8021">
            <v>1901.22</v>
          </cell>
        </row>
        <row r="8022">
          <cell r="A8022">
            <v>41582</v>
          </cell>
          <cell r="B8022">
            <v>1901.22</v>
          </cell>
        </row>
        <row r="8023">
          <cell r="A8023">
            <v>41583</v>
          </cell>
          <cell r="B8023">
            <v>1901.22</v>
          </cell>
        </row>
        <row r="8024">
          <cell r="A8024">
            <v>41584</v>
          </cell>
          <cell r="B8024">
            <v>1916.22</v>
          </cell>
        </row>
        <row r="8025">
          <cell r="A8025">
            <v>41585</v>
          </cell>
          <cell r="B8025">
            <v>1916.8</v>
          </cell>
        </row>
        <row r="8026">
          <cell r="A8026">
            <v>41586</v>
          </cell>
          <cell r="B8026">
            <v>1924.87</v>
          </cell>
        </row>
        <row r="8027">
          <cell r="A8027">
            <v>41587</v>
          </cell>
          <cell r="B8027">
            <v>1932.77</v>
          </cell>
        </row>
        <row r="8028">
          <cell r="A8028">
            <v>41588</v>
          </cell>
          <cell r="B8028">
            <v>1932.77</v>
          </cell>
        </row>
        <row r="8029">
          <cell r="A8029">
            <v>41589</v>
          </cell>
          <cell r="B8029">
            <v>1932.77</v>
          </cell>
        </row>
        <row r="8030">
          <cell r="A8030">
            <v>41590</v>
          </cell>
          <cell r="B8030">
            <v>1932.77</v>
          </cell>
        </row>
        <row r="8031">
          <cell r="A8031">
            <v>41591</v>
          </cell>
          <cell r="B8031">
            <v>1928.96</v>
          </cell>
        </row>
        <row r="8032">
          <cell r="A8032">
            <v>41592</v>
          </cell>
          <cell r="B8032">
            <v>1932.03</v>
          </cell>
        </row>
        <row r="8033">
          <cell r="A8033">
            <v>41593</v>
          </cell>
          <cell r="B8033">
            <v>1929.24</v>
          </cell>
        </row>
        <row r="8034">
          <cell r="A8034">
            <v>41594</v>
          </cell>
          <cell r="B8034">
            <v>1919.89</v>
          </cell>
        </row>
        <row r="8035">
          <cell r="A8035">
            <v>41595</v>
          </cell>
          <cell r="B8035">
            <v>1919.89</v>
          </cell>
        </row>
        <row r="8036">
          <cell r="A8036">
            <v>41596</v>
          </cell>
          <cell r="B8036">
            <v>1919.89</v>
          </cell>
        </row>
        <row r="8037">
          <cell r="A8037">
            <v>41597</v>
          </cell>
          <cell r="B8037">
            <v>1915.37</v>
          </cell>
        </row>
        <row r="8038">
          <cell r="A8038">
            <v>41598</v>
          </cell>
          <cell r="B8038">
            <v>1919.2</v>
          </cell>
        </row>
        <row r="8039">
          <cell r="A8039">
            <v>41599</v>
          </cell>
          <cell r="B8039">
            <v>1923.19</v>
          </cell>
        </row>
        <row r="8040">
          <cell r="A8040">
            <v>41600</v>
          </cell>
          <cell r="B8040">
            <v>1932.42</v>
          </cell>
        </row>
        <row r="8041">
          <cell r="A8041">
            <v>41601</v>
          </cell>
          <cell r="B8041">
            <v>1929.13</v>
          </cell>
        </row>
        <row r="8042">
          <cell r="A8042">
            <v>41602</v>
          </cell>
          <cell r="B8042">
            <v>1929.13</v>
          </cell>
        </row>
        <row r="8043">
          <cell r="A8043">
            <v>41603</v>
          </cell>
          <cell r="B8043">
            <v>1929.13</v>
          </cell>
        </row>
        <row r="8044">
          <cell r="A8044">
            <v>41604</v>
          </cell>
          <cell r="B8044">
            <v>1926.99</v>
          </cell>
        </row>
        <row r="8045">
          <cell r="A8045">
            <v>41605</v>
          </cell>
          <cell r="B8045">
            <v>1926.74</v>
          </cell>
        </row>
        <row r="8046">
          <cell r="A8046">
            <v>41606</v>
          </cell>
          <cell r="B8046">
            <v>1928.25</v>
          </cell>
        </row>
        <row r="8047">
          <cell r="A8047">
            <v>41607</v>
          </cell>
          <cell r="B8047">
            <v>1928.25</v>
          </cell>
        </row>
        <row r="8048">
          <cell r="A8048">
            <v>41608</v>
          </cell>
          <cell r="B8048">
            <v>1931.88</v>
          </cell>
        </row>
        <row r="8049">
          <cell r="A8049">
            <v>41609</v>
          </cell>
          <cell r="B8049">
            <v>1931.88</v>
          </cell>
        </row>
        <row r="8050">
          <cell r="A8050">
            <v>41610</v>
          </cell>
          <cell r="B8050">
            <v>1931.88</v>
          </cell>
        </row>
        <row r="8051">
          <cell r="A8051">
            <v>41611</v>
          </cell>
          <cell r="B8051">
            <v>1934.16</v>
          </cell>
        </row>
        <row r="8052">
          <cell r="A8052">
            <v>41612</v>
          </cell>
          <cell r="B8052">
            <v>1941.01</v>
          </cell>
        </row>
        <row r="8053">
          <cell r="A8053">
            <v>41613</v>
          </cell>
          <cell r="B8053">
            <v>1948.48</v>
          </cell>
        </row>
        <row r="8054">
          <cell r="A8054">
            <v>41614</v>
          </cell>
          <cell r="B8054">
            <v>1940.26</v>
          </cell>
        </row>
        <row r="8055">
          <cell r="A8055">
            <v>41615</v>
          </cell>
          <cell r="B8055">
            <v>1936.33</v>
          </cell>
        </row>
        <row r="8056">
          <cell r="A8056">
            <v>41616</v>
          </cell>
          <cell r="B8056">
            <v>1936.33</v>
          </cell>
        </row>
        <row r="8057">
          <cell r="A8057">
            <v>41617</v>
          </cell>
          <cell r="B8057">
            <v>1936.33</v>
          </cell>
        </row>
        <row r="8058">
          <cell r="A8058">
            <v>41618</v>
          </cell>
          <cell r="B8058">
            <v>1932.71</v>
          </cell>
        </row>
        <row r="8059">
          <cell r="A8059">
            <v>41619</v>
          </cell>
          <cell r="B8059">
            <v>1933.52</v>
          </cell>
        </row>
        <row r="8060">
          <cell r="A8060">
            <v>41620</v>
          </cell>
          <cell r="B8060">
            <v>1935.61</v>
          </cell>
        </row>
        <row r="8061">
          <cell r="A8061">
            <v>41621</v>
          </cell>
          <cell r="B8061">
            <v>1935.89</v>
          </cell>
        </row>
        <row r="8062">
          <cell r="A8062">
            <v>41622</v>
          </cell>
          <cell r="B8062">
            <v>1930.87</v>
          </cell>
        </row>
        <row r="8063">
          <cell r="A8063">
            <v>41623</v>
          </cell>
          <cell r="B8063">
            <v>1930.87</v>
          </cell>
        </row>
        <row r="8064">
          <cell r="A8064">
            <v>41624</v>
          </cell>
          <cell r="B8064">
            <v>1930.87</v>
          </cell>
        </row>
        <row r="8065">
          <cell r="A8065">
            <v>41625</v>
          </cell>
          <cell r="B8065">
            <v>1934.95</v>
          </cell>
        </row>
        <row r="8066">
          <cell r="A8066">
            <v>41626</v>
          </cell>
          <cell r="B8066">
            <v>1936.14</v>
          </cell>
        </row>
        <row r="8067">
          <cell r="A8067">
            <v>41627</v>
          </cell>
          <cell r="B8067">
            <v>1945.6</v>
          </cell>
        </row>
        <row r="8068">
          <cell r="A8068">
            <v>41628</v>
          </cell>
          <cell r="B8068">
            <v>1943.46</v>
          </cell>
        </row>
        <row r="8069">
          <cell r="A8069">
            <v>41629</v>
          </cell>
          <cell r="B8069">
            <v>1935.93</v>
          </cell>
        </row>
        <row r="8070">
          <cell r="A8070">
            <v>41630</v>
          </cell>
          <cell r="B8070">
            <v>1935.93</v>
          </cell>
        </row>
        <row r="8071">
          <cell r="A8071">
            <v>41631</v>
          </cell>
          <cell r="B8071">
            <v>1935.93</v>
          </cell>
        </row>
        <row r="8072">
          <cell r="A8072">
            <v>41632</v>
          </cell>
          <cell r="B8072">
            <v>1925.45</v>
          </cell>
        </row>
        <row r="8073">
          <cell r="A8073">
            <v>41633</v>
          </cell>
          <cell r="B8073">
            <v>1922.76</v>
          </cell>
        </row>
        <row r="8074">
          <cell r="A8074">
            <v>41634</v>
          </cell>
          <cell r="B8074">
            <v>1922.76</v>
          </cell>
        </row>
        <row r="8075">
          <cell r="A8075">
            <v>41635</v>
          </cell>
          <cell r="B8075">
            <v>1921.22</v>
          </cell>
        </row>
        <row r="8076">
          <cell r="A8076">
            <v>41636</v>
          </cell>
          <cell r="B8076">
            <v>1922.56</v>
          </cell>
        </row>
        <row r="8077">
          <cell r="A8077">
            <v>41637</v>
          </cell>
          <cell r="B8077">
            <v>1922.56</v>
          </cell>
        </row>
        <row r="8078">
          <cell r="A8078">
            <v>41638</v>
          </cell>
          <cell r="B8078">
            <v>1922.56</v>
          </cell>
        </row>
        <row r="8079">
          <cell r="A8079">
            <v>41639</v>
          </cell>
          <cell r="B8079">
            <v>1926.83</v>
          </cell>
        </row>
        <row r="8080">
          <cell r="A8080">
            <v>41640</v>
          </cell>
          <cell r="B8080">
            <v>1926.83</v>
          </cell>
        </row>
        <row r="8081">
          <cell r="A8081">
            <v>41641</v>
          </cell>
          <cell r="B8081">
            <v>1926.83</v>
          </cell>
        </row>
        <row r="8082">
          <cell r="A8082">
            <v>41642</v>
          </cell>
          <cell r="B8082">
            <v>1938.89</v>
          </cell>
        </row>
        <row r="8083">
          <cell r="A8083">
            <v>41643</v>
          </cell>
          <cell r="B8083">
            <v>1936.92</v>
          </cell>
        </row>
        <row r="8084">
          <cell r="A8084">
            <v>41644</v>
          </cell>
          <cell r="B8084">
            <v>1936.92</v>
          </cell>
        </row>
        <row r="8085">
          <cell r="A8085">
            <v>41645</v>
          </cell>
          <cell r="B8085">
            <v>1936.92</v>
          </cell>
        </row>
        <row r="8086">
          <cell r="A8086">
            <v>41646</v>
          </cell>
          <cell r="B8086">
            <v>1936.92</v>
          </cell>
        </row>
        <row r="8087">
          <cell r="A8087">
            <v>41647</v>
          </cell>
          <cell r="B8087">
            <v>1930.45</v>
          </cell>
        </row>
        <row r="8088">
          <cell r="A8088">
            <v>41648</v>
          </cell>
          <cell r="B8088">
            <v>1933.24</v>
          </cell>
        </row>
        <row r="8089">
          <cell r="A8089">
            <v>41649</v>
          </cell>
          <cell r="B8089">
            <v>1934.88</v>
          </cell>
        </row>
        <row r="8090">
          <cell r="A8090">
            <v>41650</v>
          </cell>
          <cell r="B8090">
            <v>1926.55</v>
          </cell>
        </row>
        <row r="8091">
          <cell r="A8091">
            <v>41651</v>
          </cell>
          <cell r="B8091">
            <v>1926.55</v>
          </cell>
        </row>
        <row r="8092">
          <cell r="A8092">
            <v>41652</v>
          </cell>
          <cell r="B8092">
            <v>1926.55</v>
          </cell>
        </row>
        <row r="8093">
          <cell r="A8093">
            <v>41653</v>
          </cell>
          <cell r="B8093">
            <v>1924.79</v>
          </cell>
        </row>
        <row r="8094">
          <cell r="A8094">
            <v>41654</v>
          </cell>
          <cell r="B8094">
            <v>1932.59</v>
          </cell>
        </row>
        <row r="8095">
          <cell r="A8095">
            <v>41655</v>
          </cell>
          <cell r="B8095">
            <v>1941.45</v>
          </cell>
        </row>
        <row r="8096">
          <cell r="A8096">
            <v>41656</v>
          </cell>
          <cell r="B8096">
            <v>1947.15</v>
          </cell>
        </row>
        <row r="8097">
          <cell r="A8097">
            <v>41657</v>
          </cell>
          <cell r="B8097">
            <v>1957.86</v>
          </cell>
        </row>
        <row r="8098">
          <cell r="A8098">
            <v>41658</v>
          </cell>
          <cell r="B8098">
            <v>1957.86</v>
          </cell>
        </row>
        <row r="8099">
          <cell r="A8099">
            <v>41659</v>
          </cell>
          <cell r="B8099">
            <v>1957.86</v>
          </cell>
        </row>
        <row r="8100">
          <cell r="A8100">
            <v>41660</v>
          </cell>
          <cell r="B8100">
            <v>1957.86</v>
          </cell>
        </row>
        <row r="8101">
          <cell r="A8101">
            <v>41661</v>
          </cell>
          <cell r="B8101">
            <v>1981.98</v>
          </cell>
        </row>
        <row r="8102">
          <cell r="A8102">
            <v>41662</v>
          </cell>
          <cell r="B8102">
            <v>1983.48</v>
          </cell>
        </row>
        <row r="8103">
          <cell r="A8103">
            <v>41663</v>
          </cell>
          <cell r="B8103">
            <v>1993.23</v>
          </cell>
        </row>
        <row r="8104">
          <cell r="A8104">
            <v>41664</v>
          </cell>
          <cell r="B8104">
            <v>2000.48</v>
          </cell>
        </row>
        <row r="8105">
          <cell r="A8105">
            <v>41665</v>
          </cell>
          <cell r="B8105">
            <v>2000.48</v>
          </cell>
        </row>
        <row r="8106">
          <cell r="A8106">
            <v>41666</v>
          </cell>
          <cell r="B8106">
            <v>2000.48</v>
          </cell>
        </row>
        <row r="8107">
          <cell r="A8107">
            <v>41667</v>
          </cell>
          <cell r="B8107">
            <v>1997.91</v>
          </cell>
        </row>
        <row r="8108">
          <cell r="A8108">
            <v>41668</v>
          </cell>
          <cell r="B8108">
            <v>2000.56</v>
          </cell>
        </row>
        <row r="8109">
          <cell r="A8109">
            <v>41669</v>
          </cell>
          <cell r="B8109">
            <v>2013.17</v>
          </cell>
        </row>
        <row r="8110">
          <cell r="A8110">
            <v>41670</v>
          </cell>
          <cell r="B8110">
            <v>2008.26</v>
          </cell>
        </row>
        <row r="8111">
          <cell r="A8111">
            <v>41671</v>
          </cell>
          <cell r="B8111">
            <v>2021.1</v>
          </cell>
        </row>
        <row r="8112">
          <cell r="A8112">
            <v>41672</v>
          </cell>
          <cell r="B8112">
            <v>2021.1</v>
          </cell>
        </row>
        <row r="8113">
          <cell r="A8113">
            <v>41673</v>
          </cell>
          <cell r="B8113">
            <v>2021.1</v>
          </cell>
        </row>
        <row r="8114">
          <cell r="A8114">
            <v>41674</v>
          </cell>
          <cell r="B8114">
            <v>2039.85</v>
          </cell>
        </row>
        <row r="8115">
          <cell r="A8115">
            <v>41675</v>
          </cell>
          <cell r="B8115">
            <v>2041.34</v>
          </cell>
        </row>
        <row r="8116">
          <cell r="A8116">
            <v>41676</v>
          </cell>
          <cell r="B8116">
            <v>2048.75</v>
          </cell>
        </row>
        <row r="8117">
          <cell r="A8117">
            <v>41677</v>
          </cell>
          <cell r="B8117">
            <v>2049.52</v>
          </cell>
        </row>
        <row r="8118">
          <cell r="A8118">
            <v>41678</v>
          </cell>
          <cell r="B8118">
            <v>2046.06</v>
          </cell>
        </row>
        <row r="8119">
          <cell r="A8119">
            <v>41679</v>
          </cell>
          <cell r="B8119">
            <v>2046.06</v>
          </cell>
        </row>
        <row r="8120">
          <cell r="A8120">
            <v>41680</v>
          </cell>
          <cell r="B8120">
            <v>2046.06</v>
          </cell>
        </row>
        <row r="8121">
          <cell r="A8121">
            <v>41681</v>
          </cell>
          <cell r="B8121">
            <v>2048.5500000000002</v>
          </cell>
        </row>
        <row r="8122">
          <cell r="A8122">
            <v>41682</v>
          </cell>
          <cell r="B8122">
            <v>2041.61</v>
          </cell>
        </row>
        <row r="8123">
          <cell r="A8123">
            <v>41683</v>
          </cell>
          <cell r="B8123">
            <v>2031.75</v>
          </cell>
        </row>
        <row r="8124">
          <cell r="A8124">
            <v>41684</v>
          </cell>
          <cell r="B8124">
            <v>2032.99</v>
          </cell>
        </row>
        <row r="8125">
          <cell r="A8125">
            <v>41685</v>
          </cell>
          <cell r="B8125">
            <v>2022.68</v>
          </cell>
        </row>
        <row r="8126">
          <cell r="A8126">
            <v>41686</v>
          </cell>
          <cell r="B8126">
            <v>2022.68</v>
          </cell>
        </row>
        <row r="8127">
          <cell r="A8127">
            <v>41687</v>
          </cell>
          <cell r="B8127">
            <v>2022.68</v>
          </cell>
        </row>
        <row r="8128">
          <cell r="A8128">
            <v>41688</v>
          </cell>
          <cell r="B8128">
            <v>2022.68</v>
          </cell>
        </row>
        <row r="8129">
          <cell r="A8129">
            <v>41689</v>
          </cell>
          <cell r="B8129">
            <v>2028.54</v>
          </cell>
        </row>
        <row r="8130">
          <cell r="A8130">
            <v>41690</v>
          </cell>
          <cell r="B8130">
            <v>2042.22</v>
          </cell>
        </row>
        <row r="8131">
          <cell r="A8131">
            <v>41691</v>
          </cell>
          <cell r="B8131">
            <v>2052.46</v>
          </cell>
        </row>
        <row r="8132">
          <cell r="A8132">
            <v>41692</v>
          </cell>
          <cell r="B8132">
            <v>2043.96</v>
          </cell>
        </row>
        <row r="8133">
          <cell r="A8133">
            <v>41693</v>
          </cell>
          <cell r="B8133">
            <v>2043.96</v>
          </cell>
        </row>
        <row r="8134">
          <cell r="A8134">
            <v>41694</v>
          </cell>
          <cell r="B8134">
            <v>2043.96</v>
          </cell>
        </row>
        <row r="8135">
          <cell r="A8135">
            <v>41695</v>
          </cell>
          <cell r="B8135">
            <v>2042.67</v>
          </cell>
        </row>
        <row r="8136">
          <cell r="A8136">
            <v>41696</v>
          </cell>
          <cell r="B8136">
            <v>2045.45</v>
          </cell>
        </row>
        <row r="8137">
          <cell r="A8137">
            <v>41697</v>
          </cell>
          <cell r="B8137">
            <v>2053.11</v>
          </cell>
        </row>
        <row r="8138">
          <cell r="A8138">
            <v>41698</v>
          </cell>
          <cell r="B8138">
            <v>2054.9</v>
          </cell>
        </row>
        <row r="8139">
          <cell r="A8139">
            <v>41699</v>
          </cell>
          <cell r="B8139">
            <v>2046.75</v>
          </cell>
        </row>
        <row r="8140">
          <cell r="A8140">
            <v>41700</v>
          </cell>
          <cell r="B8140">
            <v>2046.75</v>
          </cell>
        </row>
        <row r="8141">
          <cell r="A8141">
            <v>41701</v>
          </cell>
          <cell r="B8141">
            <v>2046.75</v>
          </cell>
        </row>
        <row r="8142">
          <cell r="A8142">
            <v>41702</v>
          </cell>
          <cell r="B8142">
            <v>2052.5100000000002</v>
          </cell>
        </row>
        <row r="8143">
          <cell r="A8143">
            <v>41703</v>
          </cell>
          <cell r="B8143">
            <v>2047.75</v>
          </cell>
        </row>
        <row r="8144">
          <cell r="A8144">
            <v>41704</v>
          </cell>
          <cell r="B8144">
            <v>2045.14</v>
          </cell>
        </row>
        <row r="8145">
          <cell r="A8145">
            <v>41705</v>
          </cell>
          <cell r="B8145">
            <v>2030.02</v>
          </cell>
        </row>
        <row r="8146">
          <cell r="A8146">
            <v>41706</v>
          </cell>
          <cell r="B8146">
            <v>2036.2</v>
          </cell>
        </row>
        <row r="8147">
          <cell r="A8147">
            <v>41707</v>
          </cell>
          <cell r="B8147">
            <v>2036.2</v>
          </cell>
        </row>
        <row r="8148">
          <cell r="A8148">
            <v>41708</v>
          </cell>
          <cell r="B8148">
            <v>2036.2</v>
          </cell>
        </row>
        <row r="8149">
          <cell r="A8149">
            <v>41709</v>
          </cell>
          <cell r="B8149">
            <v>2042.78</v>
          </cell>
        </row>
        <row r="8150">
          <cell r="A8150">
            <v>41710</v>
          </cell>
          <cell r="B8150">
            <v>2043.59</v>
          </cell>
        </row>
        <row r="8151">
          <cell r="A8151">
            <v>41711</v>
          </cell>
          <cell r="B8151">
            <v>2047.59</v>
          </cell>
        </row>
        <row r="8152">
          <cell r="A8152">
            <v>41712</v>
          </cell>
          <cell r="B8152">
            <v>2044.48</v>
          </cell>
        </row>
        <row r="8153">
          <cell r="A8153">
            <v>41713</v>
          </cell>
          <cell r="B8153">
            <v>2044.58</v>
          </cell>
        </row>
        <row r="8154">
          <cell r="A8154">
            <v>41714</v>
          </cell>
          <cell r="B8154">
            <v>2044.58</v>
          </cell>
        </row>
        <row r="8155">
          <cell r="A8155">
            <v>41715</v>
          </cell>
          <cell r="B8155">
            <v>2044.58</v>
          </cell>
        </row>
        <row r="8156">
          <cell r="A8156">
            <v>41716</v>
          </cell>
          <cell r="B8156">
            <v>2035.16</v>
          </cell>
        </row>
        <row r="8157">
          <cell r="A8157">
            <v>41717</v>
          </cell>
          <cell r="B8157">
            <v>2034.86</v>
          </cell>
        </row>
        <row r="8158">
          <cell r="A8158">
            <v>41718</v>
          </cell>
          <cell r="B8158">
            <v>2017.38</v>
          </cell>
        </row>
        <row r="8159">
          <cell r="A8159">
            <v>41719</v>
          </cell>
          <cell r="B8159">
            <v>1998.6</v>
          </cell>
        </row>
        <row r="8160">
          <cell r="A8160">
            <v>41720</v>
          </cell>
          <cell r="B8160">
            <v>1993.85</v>
          </cell>
        </row>
        <row r="8161">
          <cell r="A8161">
            <v>41721</v>
          </cell>
          <cell r="B8161">
            <v>1993.85</v>
          </cell>
        </row>
        <row r="8162">
          <cell r="A8162">
            <v>41722</v>
          </cell>
          <cell r="B8162">
            <v>1993.85</v>
          </cell>
        </row>
        <row r="8163">
          <cell r="A8163">
            <v>41723</v>
          </cell>
          <cell r="B8163">
            <v>1993.85</v>
          </cell>
        </row>
        <row r="8164">
          <cell r="A8164">
            <v>41724</v>
          </cell>
          <cell r="B8164">
            <v>1978.63</v>
          </cell>
        </row>
        <row r="8165">
          <cell r="A8165">
            <v>41725</v>
          </cell>
          <cell r="B8165">
            <v>1973.03</v>
          </cell>
        </row>
        <row r="8166">
          <cell r="A8166">
            <v>41726</v>
          </cell>
          <cell r="B8166">
            <v>1965.64</v>
          </cell>
        </row>
        <row r="8167">
          <cell r="A8167">
            <v>41727</v>
          </cell>
          <cell r="B8167">
            <v>1965.32</v>
          </cell>
        </row>
        <row r="8168">
          <cell r="A8168">
            <v>41728</v>
          </cell>
          <cell r="B8168">
            <v>1965.32</v>
          </cell>
        </row>
        <row r="8169">
          <cell r="A8169">
            <v>41729</v>
          </cell>
          <cell r="B8169">
            <v>1965.32</v>
          </cell>
        </row>
        <row r="8170">
          <cell r="A8170">
            <v>41730</v>
          </cell>
          <cell r="B8170">
            <v>1969.45</v>
          </cell>
        </row>
        <row r="8171">
          <cell r="A8171">
            <v>41731</v>
          </cell>
          <cell r="B8171">
            <v>1966.02</v>
          </cell>
        </row>
        <row r="8172">
          <cell r="A8172">
            <v>41732</v>
          </cell>
          <cell r="B8172">
            <v>1963.51</v>
          </cell>
        </row>
        <row r="8173">
          <cell r="A8173">
            <v>41733</v>
          </cell>
          <cell r="B8173">
            <v>1966.4</v>
          </cell>
        </row>
        <row r="8174">
          <cell r="A8174">
            <v>41734</v>
          </cell>
          <cell r="B8174">
            <v>1951.85</v>
          </cell>
        </row>
        <row r="8175">
          <cell r="A8175">
            <v>41735</v>
          </cell>
          <cell r="B8175">
            <v>1951.85</v>
          </cell>
        </row>
        <row r="8176">
          <cell r="A8176">
            <v>41736</v>
          </cell>
          <cell r="B8176">
            <v>1951.85</v>
          </cell>
        </row>
        <row r="8177">
          <cell r="A8177">
            <v>41737</v>
          </cell>
          <cell r="B8177">
            <v>1937.59</v>
          </cell>
        </row>
        <row r="8178">
          <cell r="A8178">
            <v>41738</v>
          </cell>
          <cell r="B8178">
            <v>1923.95</v>
          </cell>
        </row>
        <row r="8179">
          <cell r="A8179">
            <v>41739</v>
          </cell>
          <cell r="B8179">
            <v>1931.09</v>
          </cell>
        </row>
        <row r="8180">
          <cell r="A8180">
            <v>41740</v>
          </cell>
          <cell r="B8180">
            <v>1920.93</v>
          </cell>
        </row>
        <row r="8181">
          <cell r="A8181">
            <v>41741</v>
          </cell>
          <cell r="B8181">
            <v>1927.28</v>
          </cell>
        </row>
        <row r="8182">
          <cell r="A8182">
            <v>41742</v>
          </cell>
          <cell r="B8182">
            <v>1927.28</v>
          </cell>
        </row>
        <row r="8183">
          <cell r="A8183">
            <v>41743</v>
          </cell>
          <cell r="B8183">
            <v>1927.28</v>
          </cell>
        </row>
        <row r="8184">
          <cell r="A8184">
            <v>41744</v>
          </cell>
          <cell r="B8184">
            <v>1926.47</v>
          </cell>
        </row>
        <row r="8185">
          <cell r="A8185">
            <v>41745</v>
          </cell>
          <cell r="B8185">
            <v>1932.42</v>
          </cell>
        </row>
        <row r="8186">
          <cell r="A8186">
            <v>41746</v>
          </cell>
          <cell r="B8186">
            <v>1930.62</v>
          </cell>
        </row>
        <row r="8187">
          <cell r="A8187">
            <v>41747</v>
          </cell>
          <cell r="B8187">
            <v>1930.62</v>
          </cell>
        </row>
        <row r="8188">
          <cell r="A8188">
            <v>41748</v>
          </cell>
          <cell r="B8188">
            <v>1930.62</v>
          </cell>
        </row>
        <row r="8189">
          <cell r="A8189">
            <v>41749</v>
          </cell>
          <cell r="B8189">
            <v>1930.62</v>
          </cell>
        </row>
        <row r="8190">
          <cell r="A8190">
            <v>41750</v>
          </cell>
          <cell r="B8190">
            <v>1930.62</v>
          </cell>
        </row>
        <row r="8191">
          <cell r="A8191">
            <v>41751</v>
          </cell>
          <cell r="B8191">
            <v>1921.75</v>
          </cell>
        </row>
        <row r="8192">
          <cell r="A8192">
            <v>41752</v>
          </cell>
          <cell r="B8192">
            <v>1929.66</v>
          </cell>
        </row>
        <row r="8193">
          <cell r="A8193">
            <v>41753</v>
          </cell>
          <cell r="B8193">
            <v>1936.63</v>
          </cell>
        </row>
        <row r="8194">
          <cell r="A8194">
            <v>41754</v>
          </cell>
          <cell r="B8194">
            <v>1936.07</v>
          </cell>
        </row>
        <row r="8195">
          <cell r="A8195">
            <v>41755</v>
          </cell>
          <cell r="B8195">
            <v>1942.37</v>
          </cell>
        </row>
        <row r="8196">
          <cell r="A8196">
            <v>41756</v>
          </cell>
          <cell r="B8196">
            <v>1942.37</v>
          </cell>
        </row>
        <row r="8197">
          <cell r="A8197">
            <v>41757</v>
          </cell>
          <cell r="B8197">
            <v>1942.37</v>
          </cell>
        </row>
        <row r="8198">
          <cell r="A8198">
            <v>41758</v>
          </cell>
          <cell r="B8198">
            <v>1936.13</v>
          </cell>
        </row>
        <row r="8199">
          <cell r="A8199">
            <v>41759</v>
          </cell>
          <cell r="B8199">
            <v>1935.14</v>
          </cell>
        </row>
        <row r="8200">
          <cell r="A8200">
            <v>41760</v>
          </cell>
          <cell r="B8200">
            <v>1933.46</v>
          </cell>
        </row>
        <row r="8201">
          <cell r="A8201">
            <v>41761</v>
          </cell>
          <cell r="B8201">
            <v>1933.46</v>
          </cell>
        </row>
        <row r="8202">
          <cell r="A8202">
            <v>41762</v>
          </cell>
          <cell r="B8202">
            <v>1926.3</v>
          </cell>
        </row>
        <row r="8203">
          <cell r="A8203">
            <v>41763</v>
          </cell>
          <cell r="B8203">
            <v>1926.3</v>
          </cell>
        </row>
        <row r="8204">
          <cell r="A8204">
            <v>41764</v>
          </cell>
          <cell r="B8204">
            <v>1926.3</v>
          </cell>
        </row>
        <row r="8205">
          <cell r="A8205">
            <v>41765</v>
          </cell>
          <cell r="B8205">
            <v>1923.07</v>
          </cell>
        </row>
        <row r="8206">
          <cell r="A8206">
            <v>41766</v>
          </cell>
          <cell r="B8206">
            <v>1918.2</v>
          </cell>
        </row>
        <row r="8207">
          <cell r="A8207">
            <v>41767</v>
          </cell>
          <cell r="B8207">
            <v>1912.97</v>
          </cell>
        </row>
        <row r="8208">
          <cell r="A8208">
            <v>41768</v>
          </cell>
          <cell r="B8208">
            <v>1902.15</v>
          </cell>
        </row>
        <row r="8209">
          <cell r="A8209">
            <v>41769</v>
          </cell>
          <cell r="B8209">
            <v>1901.51</v>
          </cell>
        </row>
        <row r="8210">
          <cell r="A8210">
            <v>41770</v>
          </cell>
          <cell r="B8210">
            <v>1901.51</v>
          </cell>
        </row>
        <row r="8211">
          <cell r="A8211">
            <v>41771</v>
          </cell>
          <cell r="B8211">
            <v>1901.51</v>
          </cell>
        </row>
        <row r="8212">
          <cell r="A8212">
            <v>41772</v>
          </cell>
          <cell r="B8212">
            <v>1904.85</v>
          </cell>
        </row>
        <row r="8213">
          <cell r="A8213">
            <v>41773</v>
          </cell>
          <cell r="B8213">
            <v>1919.7</v>
          </cell>
        </row>
        <row r="8214">
          <cell r="A8214">
            <v>41774</v>
          </cell>
          <cell r="B8214">
            <v>1925.31</v>
          </cell>
        </row>
        <row r="8215">
          <cell r="A8215">
            <v>41775</v>
          </cell>
          <cell r="B8215">
            <v>1927.8</v>
          </cell>
        </row>
        <row r="8216">
          <cell r="A8216">
            <v>41776</v>
          </cell>
          <cell r="B8216">
            <v>1925.41</v>
          </cell>
        </row>
        <row r="8217">
          <cell r="A8217">
            <v>41777</v>
          </cell>
          <cell r="B8217">
            <v>1925.41</v>
          </cell>
        </row>
        <row r="8218">
          <cell r="A8218">
            <v>41778</v>
          </cell>
          <cell r="B8218">
            <v>1925.41</v>
          </cell>
        </row>
        <row r="8219">
          <cell r="A8219">
            <v>41779</v>
          </cell>
          <cell r="B8219">
            <v>1921.16</v>
          </cell>
        </row>
        <row r="8220">
          <cell r="A8220">
            <v>41780</v>
          </cell>
          <cell r="B8220">
            <v>1920.41</v>
          </cell>
        </row>
        <row r="8221">
          <cell r="A8221">
            <v>41781</v>
          </cell>
          <cell r="B8221">
            <v>1911.33</v>
          </cell>
        </row>
        <row r="8222">
          <cell r="A8222">
            <v>41782</v>
          </cell>
          <cell r="B8222">
            <v>1905.8</v>
          </cell>
        </row>
        <row r="8223">
          <cell r="A8223">
            <v>41783</v>
          </cell>
          <cell r="B8223">
            <v>1905.53</v>
          </cell>
        </row>
        <row r="8224">
          <cell r="A8224">
            <v>41784</v>
          </cell>
          <cell r="B8224">
            <v>1905.53</v>
          </cell>
        </row>
        <row r="8225">
          <cell r="A8225">
            <v>41785</v>
          </cell>
          <cell r="B8225">
            <v>1905.53</v>
          </cell>
        </row>
        <row r="8226">
          <cell r="A8226">
            <v>41786</v>
          </cell>
          <cell r="B8226">
            <v>1905.53</v>
          </cell>
        </row>
        <row r="8227">
          <cell r="A8227">
            <v>41787</v>
          </cell>
          <cell r="B8227">
            <v>1917.34</v>
          </cell>
        </row>
        <row r="8228">
          <cell r="A8228">
            <v>41788</v>
          </cell>
          <cell r="B8228">
            <v>1910.8</v>
          </cell>
        </row>
        <row r="8229">
          <cell r="A8229">
            <v>41789</v>
          </cell>
          <cell r="B8229">
            <v>1905.96</v>
          </cell>
        </row>
        <row r="8230">
          <cell r="A8230">
            <v>41790</v>
          </cell>
          <cell r="B8230">
            <v>1900.64</v>
          </cell>
        </row>
        <row r="8231">
          <cell r="A8231">
            <v>41791</v>
          </cell>
          <cell r="B8231">
            <v>1900.64</v>
          </cell>
        </row>
        <row r="8232">
          <cell r="A8232">
            <v>41792</v>
          </cell>
          <cell r="B8232">
            <v>1900.64</v>
          </cell>
        </row>
        <row r="8233">
          <cell r="A8233">
            <v>41793</v>
          </cell>
          <cell r="B8233">
            <v>1900.64</v>
          </cell>
        </row>
        <row r="8234">
          <cell r="A8234">
            <v>41794</v>
          </cell>
          <cell r="B8234">
            <v>1899.74</v>
          </cell>
        </row>
        <row r="8235">
          <cell r="A8235">
            <v>41795</v>
          </cell>
          <cell r="B8235">
            <v>1897.7</v>
          </cell>
        </row>
        <row r="8236">
          <cell r="A8236">
            <v>41796</v>
          </cell>
          <cell r="B8236">
            <v>1892.08</v>
          </cell>
        </row>
        <row r="8237">
          <cell r="A8237">
            <v>41797</v>
          </cell>
          <cell r="B8237">
            <v>1886.09</v>
          </cell>
        </row>
        <row r="8238">
          <cell r="A8238">
            <v>41798</v>
          </cell>
          <cell r="B8238">
            <v>1886.09</v>
          </cell>
        </row>
        <row r="8239">
          <cell r="A8239">
            <v>41799</v>
          </cell>
          <cell r="B8239">
            <v>1886.09</v>
          </cell>
        </row>
        <row r="8240">
          <cell r="A8240">
            <v>41800</v>
          </cell>
          <cell r="B8240">
            <v>1883.76</v>
          </cell>
        </row>
        <row r="8241">
          <cell r="A8241">
            <v>41801</v>
          </cell>
          <cell r="B8241">
            <v>1884.97</v>
          </cell>
        </row>
        <row r="8242">
          <cell r="A8242">
            <v>41802</v>
          </cell>
          <cell r="B8242">
            <v>1884.63</v>
          </cell>
        </row>
        <row r="8243">
          <cell r="A8243">
            <v>41803</v>
          </cell>
          <cell r="B8243">
            <v>1877.18</v>
          </cell>
        </row>
        <row r="8244">
          <cell r="A8244">
            <v>41804</v>
          </cell>
          <cell r="B8244">
            <v>1877.37</v>
          </cell>
        </row>
        <row r="8245">
          <cell r="A8245">
            <v>41805</v>
          </cell>
          <cell r="B8245">
            <v>1877.37</v>
          </cell>
        </row>
        <row r="8246">
          <cell r="A8246">
            <v>41806</v>
          </cell>
          <cell r="B8246">
            <v>1877.37</v>
          </cell>
        </row>
        <row r="8247">
          <cell r="A8247">
            <v>41807</v>
          </cell>
          <cell r="B8247">
            <v>1886.62</v>
          </cell>
        </row>
        <row r="8248">
          <cell r="A8248">
            <v>41808</v>
          </cell>
          <cell r="B8248">
            <v>1899.9</v>
          </cell>
        </row>
        <row r="8249">
          <cell r="A8249">
            <v>41809</v>
          </cell>
          <cell r="B8249">
            <v>1895.92</v>
          </cell>
        </row>
        <row r="8250">
          <cell r="A8250">
            <v>41810</v>
          </cell>
          <cell r="B8250">
            <v>1881.34</v>
          </cell>
        </row>
        <row r="8251">
          <cell r="A8251">
            <v>41811</v>
          </cell>
          <cell r="B8251">
            <v>1884.56</v>
          </cell>
        </row>
        <row r="8252">
          <cell r="A8252">
            <v>41812</v>
          </cell>
          <cell r="B8252">
            <v>1884.56</v>
          </cell>
        </row>
        <row r="8253">
          <cell r="A8253">
            <v>41813</v>
          </cell>
          <cell r="B8253">
            <v>1884.56</v>
          </cell>
        </row>
        <row r="8254">
          <cell r="A8254">
            <v>41814</v>
          </cell>
          <cell r="B8254">
            <v>1884.56</v>
          </cell>
        </row>
        <row r="8255">
          <cell r="A8255">
            <v>41815</v>
          </cell>
          <cell r="B8255">
            <v>1886.85</v>
          </cell>
        </row>
        <row r="8256">
          <cell r="A8256">
            <v>41816</v>
          </cell>
          <cell r="B8256">
            <v>1880.37</v>
          </cell>
        </row>
        <row r="8257">
          <cell r="A8257">
            <v>41817</v>
          </cell>
          <cell r="B8257">
            <v>1886.01</v>
          </cell>
        </row>
        <row r="8258">
          <cell r="A8258">
            <v>41818</v>
          </cell>
          <cell r="B8258">
            <v>1881.19</v>
          </cell>
        </row>
        <row r="8259">
          <cell r="A8259">
            <v>41819</v>
          </cell>
          <cell r="B8259">
            <v>1881.19</v>
          </cell>
        </row>
        <row r="8260">
          <cell r="A8260">
            <v>41820</v>
          </cell>
          <cell r="B8260">
            <v>1881.19</v>
          </cell>
        </row>
        <row r="8261">
          <cell r="A8261">
            <v>41821</v>
          </cell>
          <cell r="B8261">
            <v>1881.19</v>
          </cell>
        </row>
        <row r="8262">
          <cell r="A8262">
            <v>41822</v>
          </cell>
          <cell r="B8262">
            <v>1865.42</v>
          </cell>
        </row>
        <row r="8263">
          <cell r="A8263">
            <v>41823</v>
          </cell>
          <cell r="B8263">
            <v>1856.73</v>
          </cell>
        </row>
        <row r="8264">
          <cell r="A8264">
            <v>41824</v>
          </cell>
          <cell r="B8264">
            <v>1848.91</v>
          </cell>
        </row>
        <row r="8265">
          <cell r="A8265">
            <v>41825</v>
          </cell>
          <cell r="B8265">
            <v>1848.91</v>
          </cell>
        </row>
        <row r="8266">
          <cell r="A8266">
            <v>41826</v>
          </cell>
          <cell r="B8266">
            <v>1848.91</v>
          </cell>
        </row>
        <row r="8267">
          <cell r="A8267">
            <v>41827</v>
          </cell>
          <cell r="B8267">
            <v>1848.91</v>
          </cell>
        </row>
        <row r="8268">
          <cell r="A8268">
            <v>41828</v>
          </cell>
          <cell r="B8268">
            <v>1849.28</v>
          </cell>
        </row>
        <row r="8269">
          <cell r="A8269">
            <v>41829</v>
          </cell>
          <cell r="B8269">
            <v>1854.24</v>
          </cell>
        </row>
        <row r="8270">
          <cell r="A8270">
            <v>41830</v>
          </cell>
          <cell r="B8270">
            <v>1859.94</v>
          </cell>
        </row>
        <row r="8271">
          <cell r="A8271">
            <v>41831</v>
          </cell>
          <cell r="B8271">
            <v>1858.47</v>
          </cell>
        </row>
        <row r="8272">
          <cell r="A8272">
            <v>41832</v>
          </cell>
          <cell r="B8272">
            <v>1852.57</v>
          </cell>
        </row>
        <row r="8273">
          <cell r="A8273">
            <v>41833</v>
          </cell>
          <cell r="B8273">
            <v>1852.57</v>
          </cell>
        </row>
        <row r="8274">
          <cell r="A8274">
            <v>41834</v>
          </cell>
          <cell r="B8274">
            <v>1852.57</v>
          </cell>
        </row>
        <row r="8275">
          <cell r="A8275">
            <v>41835</v>
          </cell>
          <cell r="B8275">
            <v>1857.93</v>
          </cell>
        </row>
        <row r="8276">
          <cell r="A8276">
            <v>41836</v>
          </cell>
          <cell r="B8276">
            <v>1867.88</v>
          </cell>
        </row>
        <row r="8277">
          <cell r="A8277">
            <v>41837</v>
          </cell>
          <cell r="B8277">
            <v>1868.41</v>
          </cell>
        </row>
        <row r="8278">
          <cell r="A8278">
            <v>41838</v>
          </cell>
          <cell r="B8278">
            <v>1872.27</v>
          </cell>
        </row>
        <row r="8279">
          <cell r="A8279">
            <v>41839</v>
          </cell>
          <cell r="B8279">
            <v>1871.87</v>
          </cell>
        </row>
        <row r="8280">
          <cell r="A8280">
            <v>41840</v>
          </cell>
          <cell r="B8280">
            <v>1871.87</v>
          </cell>
        </row>
        <row r="8281">
          <cell r="A8281">
            <v>41841</v>
          </cell>
          <cell r="B8281">
            <v>1871.87</v>
          </cell>
        </row>
        <row r="8282">
          <cell r="A8282">
            <v>41842</v>
          </cell>
          <cell r="B8282">
            <v>1861.28</v>
          </cell>
        </row>
        <row r="8283">
          <cell r="A8283">
            <v>41843</v>
          </cell>
          <cell r="B8283">
            <v>1848.98</v>
          </cell>
        </row>
        <row r="8284">
          <cell r="A8284">
            <v>41844</v>
          </cell>
          <cell r="B8284">
            <v>1847.85</v>
          </cell>
        </row>
        <row r="8285">
          <cell r="A8285">
            <v>41845</v>
          </cell>
          <cell r="B8285">
            <v>1846.12</v>
          </cell>
        </row>
        <row r="8286">
          <cell r="A8286">
            <v>41846</v>
          </cell>
          <cell r="B8286">
            <v>1848.56</v>
          </cell>
        </row>
        <row r="8287">
          <cell r="A8287">
            <v>41847</v>
          </cell>
          <cell r="B8287">
            <v>1848.56</v>
          </cell>
        </row>
        <row r="8288">
          <cell r="A8288">
            <v>41848</v>
          </cell>
          <cell r="B8288">
            <v>1848.56</v>
          </cell>
        </row>
        <row r="8289">
          <cell r="A8289">
            <v>41849</v>
          </cell>
          <cell r="B8289">
            <v>1850.61</v>
          </cell>
        </row>
        <row r="8290">
          <cell r="A8290">
            <v>41850</v>
          </cell>
          <cell r="B8290">
            <v>1853.3</v>
          </cell>
        </row>
        <row r="8291">
          <cell r="A8291">
            <v>41851</v>
          </cell>
          <cell r="B8291">
            <v>1872.43</v>
          </cell>
        </row>
        <row r="8292">
          <cell r="A8292">
            <v>41852</v>
          </cell>
          <cell r="B8292">
            <v>1878.75</v>
          </cell>
        </row>
        <row r="8293">
          <cell r="A8293">
            <v>41853</v>
          </cell>
          <cell r="B8293">
            <v>1873.65</v>
          </cell>
        </row>
        <row r="8294">
          <cell r="A8294">
            <v>41854</v>
          </cell>
          <cell r="B8294">
            <v>1873.65</v>
          </cell>
        </row>
        <row r="8295">
          <cell r="A8295">
            <v>41855</v>
          </cell>
          <cell r="B8295">
            <v>1873.65</v>
          </cell>
        </row>
        <row r="8296">
          <cell r="A8296">
            <v>41856</v>
          </cell>
          <cell r="B8296">
            <v>1878.68</v>
          </cell>
        </row>
        <row r="8297">
          <cell r="A8297">
            <v>41857</v>
          </cell>
          <cell r="B8297">
            <v>1892.35</v>
          </cell>
        </row>
        <row r="8298">
          <cell r="A8298">
            <v>41858</v>
          </cell>
          <cell r="B8298">
            <v>1888.51</v>
          </cell>
        </row>
        <row r="8299">
          <cell r="A8299">
            <v>41859</v>
          </cell>
          <cell r="B8299">
            <v>1888.51</v>
          </cell>
        </row>
        <row r="8300">
          <cell r="A8300">
            <v>41860</v>
          </cell>
          <cell r="B8300">
            <v>1891.59</v>
          </cell>
        </row>
        <row r="8301">
          <cell r="A8301">
            <v>41861</v>
          </cell>
          <cell r="B8301">
            <v>1891.59</v>
          </cell>
        </row>
        <row r="8302">
          <cell r="A8302">
            <v>41862</v>
          </cell>
          <cell r="B8302">
            <v>1891.59</v>
          </cell>
        </row>
        <row r="8303">
          <cell r="A8303">
            <v>41863</v>
          </cell>
          <cell r="B8303">
            <v>1881.62</v>
          </cell>
        </row>
        <row r="8304">
          <cell r="A8304">
            <v>41864</v>
          </cell>
          <cell r="B8304">
            <v>1877.4</v>
          </cell>
        </row>
        <row r="8305">
          <cell r="A8305">
            <v>41865</v>
          </cell>
          <cell r="B8305">
            <v>1883.33</v>
          </cell>
        </row>
        <row r="8306">
          <cell r="A8306">
            <v>41866</v>
          </cell>
          <cell r="B8306">
            <v>1877.77</v>
          </cell>
        </row>
        <row r="8307">
          <cell r="A8307">
            <v>41867</v>
          </cell>
          <cell r="B8307">
            <v>1884.81</v>
          </cell>
        </row>
        <row r="8308">
          <cell r="A8308">
            <v>41868</v>
          </cell>
          <cell r="B8308">
            <v>1884.81</v>
          </cell>
        </row>
        <row r="8309">
          <cell r="A8309">
            <v>41869</v>
          </cell>
          <cell r="B8309">
            <v>1884.81</v>
          </cell>
        </row>
        <row r="8310">
          <cell r="A8310">
            <v>41870</v>
          </cell>
          <cell r="B8310">
            <v>1884.81</v>
          </cell>
        </row>
        <row r="8311">
          <cell r="A8311">
            <v>41871</v>
          </cell>
          <cell r="B8311">
            <v>1894.27</v>
          </cell>
        </row>
        <row r="8312">
          <cell r="A8312">
            <v>41872</v>
          </cell>
          <cell r="B8312">
            <v>1912.43</v>
          </cell>
        </row>
        <row r="8313">
          <cell r="A8313">
            <v>41873</v>
          </cell>
          <cell r="B8313">
            <v>1919.84</v>
          </cell>
        </row>
        <row r="8314">
          <cell r="A8314">
            <v>41874</v>
          </cell>
          <cell r="B8314">
            <v>1924.4</v>
          </cell>
        </row>
        <row r="8315">
          <cell r="A8315">
            <v>41875</v>
          </cell>
          <cell r="B8315">
            <v>1924.4</v>
          </cell>
        </row>
        <row r="8316">
          <cell r="A8316">
            <v>41876</v>
          </cell>
          <cell r="B8316">
            <v>1924.4</v>
          </cell>
        </row>
        <row r="8317">
          <cell r="A8317">
            <v>41877</v>
          </cell>
          <cell r="B8317">
            <v>1932.39</v>
          </cell>
        </row>
        <row r="8318">
          <cell r="A8318">
            <v>41878</v>
          </cell>
          <cell r="B8318">
            <v>1928.67</v>
          </cell>
        </row>
        <row r="8319">
          <cell r="A8319">
            <v>41879</v>
          </cell>
          <cell r="B8319">
            <v>1926.92</v>
          </cell>
        </row>
        <row r="8320">
          <cell r="A8320">
            <v>41880</v>
          </cell>
          <cell r="B8320">
            <v>1935.04</v>
          </cell>
        </row>
        <row r="8321">
          <cell r="A8321">
            <v>41881</v>
          </cell>
          <cell r="B8321">
            <v>1918.62</v>
          </cell>
        </row>
        <row r="8322">
          <cell r="A8322">
            <v>41882</v>
          </cell>
          <cell r="B8322">
            <v>1918.62</v>
          </cell>
        </row>
        <row r="8323">
          <cell r="A8323">
            <v>41883</v>
          </cell>
          <cell r="B8323">
            <v>1918.62</v>
          </cell>
        </row>
        <row r="8324">
          <cell r="A8324">
            <v>41884</v>
          </cell>
          <cell r="B8324">
            <v>1918.62</v>
          </cell>
        </row>
        <row r="8325">
          <cell r="A8325">
            <v>41885</v>
          </cell>
          <cell r="B8325">
            <v>1931.49</v>
          </cell>
        </row>
        <row r="8326">
          <cell r="A8326">
            <v>41886</v>
          </cell>
          <cell r="B8326">
            <v>1924.67</v>
          </cell>
        </row>
        <row r="8327">
          <cell r="A8327">
            <v>41887</v>
          </cell>
          <cell r="B8327">
            <v>1931.45</v>
          </cell>
        </row>
        <row r="8328">
          <cell r="A8328">
            <v>41888</v>
          </cell>
          <cell r="B8328">
            <v>1935.25</v>
          </cell>
        </row>
        <row r="8329">
          <cell r="A8329">
            <v>41889</v>
          </cell>
          <cell r="B8329">
            <v>1935.25</v>
          </cell>
        </row>
        <row r="8330">
          <cell r="A8330">
            <v>41890</v>
          </cell>
          <cell r="B8330">
            <v>1935.25</v>
          </cell>
        </row>
        <row r="8331">
          <cell r="A8331">
            <v>41891</v>
          </cell>
          <cell r="B8331">
            <v>1942.03</v>
          </cell>
        </row>
        <row r="8332">
          <cell r="A8332">
            <v>41892</v>
          </cell>
          <cell r="B8332">
            <v>1962.84</v>
          </cell>
        </row>
        <row r="8333">
          <cell r="A8333">
            <v>41893</v>
          </cell>
          <cell r="B8333">
            <v>1975.82</v>
          </cell>
        </row>
        <row r="8334">
          <cell r="A8334">
            <v>41894</v>
          </cell>
          <cell r="B8334">
            <v>1979.97</v>
          </cell>
        </row>
        <row r="8335">
          <cell r="A8335">
            <v>41895</v>
          </cell>
          <cell r="B8335">
            <v>1994.97</v>
          </cell>
        </row>
        <row r="8336">
          <cell r="A8336">
            <v>41896</v>
          </cell>
          <cell r="B8336">
            <v>1994.97</v>
          </cell>
        </row>
        <row r="8337">
          <cell r="A8337">
            <v>41897</v>
          </cell>
          <cell r="B8337">
            <v>1994.97</v>
          </cell>
        </row>
        <row r="8338">
          <cell r="A8338">
            <v>41898</v>
          </cell>
          <cell r="B8338">
            <v>1987.71</v>
          </cell>
        </row>
        <row r="8339">
          <cell r="A8339">
            <v>41899</v>
          </cell>
          <cell r="B8339">
            <v>1978.08</v>
          </cell>
        </row>
        <row r="8340">
          <cell r="A8340">
            <v>41900</v>
          </cell>
          <cell r="B8340">
            <v>1975.47</v>
          </cell>
        </row>
        <row r="8341">
          <cell r="A8341">
            <v>41901</v>
          </cell>
          <cell r="B8341">
            <v>1975.42</v>
          </cell>
        </row>
        <row r="8342">
          <cell r="A8342">
            <v>41902</v>
          </cell>
          <cell r="B8342">
            <v>1966.89</v>
          </cell>
        </row>
        <row r="8343">
          <cell r="A8343">
            <v>41903</v>
          </cell>
          <cell r="B8343">
            <v>1966.89</v>
          </cell>
        </row>
        <row r="8344">
          <cell r="A8344">
            <v>41904</v>
          </cell>
          <cell r="B8344">
            <v>1966.89</v>
          </cell>
        </row>
        <row r="8345">
          <cell r="A8345">
            <v>41905</v>
          </cell>
          <cell r="B8345">
            <v>1992.68</v>
          </cell>
        </row>
        <row r="8346">
          <cell r="A8346">
            <v>41906</v>
          </cell>
          <cell r="B8346">
            <v>1997.91</v>
          </cell>
        </row>
        <row r="8347">
          <cell r="A8347">
            <v>41907</v>
          </cell>
          <cell r="B8347">
            <v>2007.48</v>
          </cell>
        </row>
        <row r="8348">
          <cell r="A8348">
            <v>41908</v>
          </cell>
          <cell r="B8348">
            <v>2019.76</v>
          </cell>
        </row>
        <row r="8349">
          <cell r="A8349">
            <v>41909</v>
          </cell>
          <cell r="B8349">
            <v>2023.89</v>
          </cell>
        </row>
        <row r="8350">
          <cell r="A8350">
            <v>41910</v>
          </cell>
          <cell r="B8350">
            <v>2023.89</v>
          </cell>
        </row>
        <row r="8351">
          <cell r="A8351">
            <v>41911</v>
          </cell>
          <cell r="B8351">
            <v>2023.89</v>
          </cell>
        </row>
        <row r="8352">
          <cell r="A8352">
            <v>41912</v>
          </cell>
          <cell r="B8352">
            <v>2028.48</v>
          </cell>
        </row>
        <row r="8353">
          <cell r="A8353">
            <v>41913</v>
          </cell>
          <cell r="B8353">
            <v>2022</v>
          </cell>
        </row>
        <row r="8354">
          <cell r="A8354">
            <v>41914</v>
          </cell>
          <cell r="B8354">
            <v>2025.75</v>
          </cell>
        </row>
        <row r="8355">
          <cell r="A8355">
            <v>41915</v>
          </cell>
          <cell r="B8355">
            <v>2021.49</v>
          </cell>
        </row>
        <row r="8356">
          <cell r="A8356">
            <v>41916</v>
          </cell>
          <cell r="B8356">
            <v>2026.2</v>
          </cell>
        </row>
        <row r="8357">
          <cell r="A8357">
            <v>41917</v>
          </cell>
          <cell r="B8357">
            <v>2026.2</v>
          </cell>
        </row>
        <row r="8358">
          <cell r="A8358">
            <v>41918</v>
          </cell>
          <cell r="B8358">
            <v>2026.2</v>
          </cell>
        </row>
        <row r="8359">
          <cell r="A8359">
            <v>41919</v>
          </cell>
          <cell r="B8359">
            <v>2028.03</v>
          </cell>
        </row>
        <row r="8360">
          <cell r="A8360">
            <v>41920</v>
          </cell>
          <cell r="B8360">
            <v>2026.9</v>
          </cell>
        </row>
        <row r="8361">
          <cell r="A8361">
            <v>41921</v>
          </cell>
          <cell r="B8361">
            <v>2040.31</v>
          </cell>
        </row>
        <row r="8362">
          <cell r="A8362">
            <v>41922</v>
          </cell>
          <cell r="B8362">
            <v>2041.71</v>
          </cell>
        </row>
        <row r="8363">
          <cell r="A8363">
            <v>41923</v>
          </cell>
          <cell r="B8363">
            <v>2052.96</v>
          </cell>
        </row>
        <row r="8364">
          <cell r="A8364">
            <v>41924</v>
          </cell>
          <cell r="B8364">
            <v>2052.96</v>
          </cell>
        </row>
        <row r="8365">
          <cell r="A8365">
            <v>41925</v>
          </cell>
          <cell r="B8365">
            <v>2052.96</v>
          </cell>
        </row>
        <row r="8366">
          <cell r="A8366">
            <v>41926</v>
          </cell>
          <cell r="B8366">
            <v>2052.96</v>
          </cell>
        </row>
        <row r="8367">
          <cell r="A8367">
            <v>41927</v>
          </cell>
          <cell r="B8367">
            <v>2049.66</v>
          </cell>
        </row>
        <row r="8368">
          <cell r="A8368">
            <v>41928</v>
          </cell>
          <cell r="B8368">
            <v>2057.6999999999998</v>
          </cell>
        </row>
        <row r="8369">
          <cell r="A8369">
            <v>41929</v>
          </cell>
          <cell r="B8369">
            <v>2074.4</v>
          </cell>
        </row>
        <row r="8370">
          <cell r="A8370">
            <v>41930</v>
          </cell>
          <cell r="B8370">
            <v>2064.4299999999998</v>
          </cell>
        </row>
        <row r="8371">
          <cell r="A8371">
            <v>41931</v>
          </cell>
          <cell r="B8371">
            <v>2064.4299999999998</v>
          </cell>
        </row>
        <row r="8372">
          <cell r="A8372">
            <v>41932</v>
          </cell>
          <cell r="B8372">
            <v>2064.4299999999998</v>
          </cell>
        </row>
        <row r="8373">
          <cell r="A8373">
            <v>41933</v>
          </cell>
          <cell r="B8373">
            <v>2065.8200000000002</v>
          </cell>
        </row>
        <row r="8374">
          <cell r="A8374">
            <v>41934</v>
          </cell>
          <cell r="B8374">
            <v>2048.44</v>
          </cell>
        </row>
        <row r="8375">
          <cell r="A8375">
            <v>41935</v>
          </cell>
          <cell r="B8375">
            <v>2049.9</v>
          </cell>
        </row>
        <row r="8376">
          <cell r="A8376">
            <v>41936</v>
          </cell>
          <cell r="B8376">
            <v>2053.39</v>
          </cell>
        </row>
        <row r="8377">
          <cell r="A8377">
            <v>41937</v>
          </cell>
          <cell r="B8377">
            <v>2065.38</v>
          </cell>
        </row>
        <row r="8378">
          <cell r="A8378">
            <v>41938</v>
          </cell>
          <cell r="B8378">
            <v>2065.38</v>
          </cell>
        </row>
        <row r="8379">
          <cell r="A8379">
            <v>41939</v>
          </cell>
          <cell r="B8379">
            <v>2065.38</v>
          </cell>
        </row>
        <row r="8380">
          <cell r="A8380">
            <v>41940</v>
          </cell>
          <cell r="B8380">
            <v>2069.7199999999998</v>
          </cell>
        </row>
        <row r="8381">
          <cell r="A8381">
            <v>41941</v>
          </cell>
          <cell r="B8381">
            <v>2055.4299999999998</v>
          </cell>
        </row>
        <row r="8382">
          <cell r="A8382">
            <v>41942</v>
          </cell>
          <cell r="B8382">
            <v>2044.55</v>
          </cell>
        </row>
        <row r="8383">
          <cell r="A8383">
            <v>41943</v>
          </cell>
          <cell r="B8383">
            <v>2050.52</v>
          </cell>
        </row>
        <row r="8384">
          <cell r="A8384">
            <v>41944</v>
          </cell>
          <cell r="B8384">
            <v>2061.92</v>
          </cell>
        </row>
        <row r="8385">
          <cell r="A8385">
            <v>41945</v>
          </cell>
          <cell r="B8385">
            <v>2061.92</v>
          </cell>
        </row>
        <row r="8386">
          <cell r="A8386">
            <v>41946</v>
          </cell>
          <cell r="B8386">
            <v>2061.92</v>
          </cell>
        </row>
        <row r="8387">
          <cell r="A8387">
            <v>41947</v>
          </cell>
          <cell r="B8387">
            <v>2061.92</v>
          </cell>
        </row>
        <row r="8388">
          <cell r="A8388">
            <v>41948</v>
          </cell>
          <cell r="B8388">
            <v>2076.9899999999998</v>
          </cell>
        </row>
        <row r="8389">
          <cell r="A8389">
            <v>41949</v>
          </cell>
          <cell r="B8389">
            <v>2081.2399999999998</v>
          </cell>
        </row>
        <row r="8390">
          <cell r="A8390">
            <v>41950</v>
          </cell>
          <cell r="B8390">
            <v>2086.86</v>
          </cell>
        </row>
        <row r="8391">
          <cell r="A8391">
            <v>41951</v>
          </cell>
          <cell r="B8391">
            <v>2103.25</v>
          </cell>
        </row>
        <row r="8392">
          <cell r="A8392">
            <v>41952</v>
          </cell>
          <cell r="B8392">
            <v>2103.25</v>
          </cell>
        </row>
        <row r="8393">
          <cell r="A8393">
            <v>41953</v>
          </cell>
          <cell r="B8393">
            <v>2103.25</v>
          </cell>
        </row>
        <row r="8394">
          <cell r="A8394">
            <v>41954</v>
          </cell>
          <cell r="B8394">
            <v>2103.12</v>
          </cell>
        </row>
        <row r="8395">
          <cell r="A8395">
            <v>41955</v>
          </cell>
          <cell r="B8395">
            <v>2103.12</v>
          </cell>
        </row>
        <row r="8396">
          <cell r="A8396">
            <v>41956</v>
          </cell>
          <cell r="B8396">
            <v>2115.59</v>
          </cell>
        </row>
        <row r="8397">
          <cell r="A8397">
            <v>41957</v>
          </cell>
          <cell r="B8397">
            <v>2133.0300000000002</v>
          </cell>
        </row>
        <row r="8398">
          <cell r="A8398">
            <v>41958</v>
          </cell>
          <cell r="B8398">
            <v>2160.4699999999998</v>
          </cell>
        </row>
        <row r="8399">
          <cell r="A8399">
            <v>41959</v>
          </cell>
          <cell r="B8399">
            <v>2160.4699999999998</v>
          </cell>
        </row>
        <row r="8400">
          <cell r="A8400">
            <v>41960</v>
          </cell>
          <cell r="B8400">
            <v>2160.4699999999998</v>
          </cell>
        </row>
        <row r="8401">
          <cell r="A8401">
            <v>41961</v>
          </cell>
          <cell r="B8401">
            <v>2160.4699999999998</v>
          </cell>
        </row>
        <row r="8402">
          <cell r="A8402">
            <v>41962</v>
          </cell>
          <cell r="B8402">
            <v>2158.58</v>
          </cell>
        </row>
        <row r="8403">
          <cell r="A8403">
            <v>41963</v>
          </cell>
          <cell r="B8403">
            <v>2156.73</v>
          </cell>
        </row>
        <row r="8404">
          <cell r="A8404">
            <v>41964</v>
          </cell>
          <cell r="B8404">
            <v>2156.9299999999998</v>
          </cell>
        </row>
        <row r="8405">
          <cell r="A8405">
            <v>41965</v>
          </cell>
          <cell r="B8405">
            <v>2142.02</v>
          </cell>
        </row>
        <row r="8406">
          <cell r="A8406">
            <v>41966</v>
          </cell>
          <cell r="B8406">
            <v>2142.02</v>
          </cell>
        </row>
        <row r="8407">
          <cell r="A8407">
            <v>41967</v>
          </cell>
          <cell r="B8407">
            <v>2142.02</v>
          </cell>
        </row>
        <row r="8408">
          <cell r="A8408">
            <v>41968</v>
          </cell>
          <cell r="B8408">
            <v>2158.12</v>
          </cell>
        </row>
        <row r="8409">
          <cell r="A8409">
            <v>41969</v>
          </cell>
          <cell r="B8409">
            <v>2162.15</v>
          </cell>
        </row>
        <row r="8410">
          <cell r="A8410">
            <v>41970</v>
          </cell>
          <cell r="B8410">
            <v>2165.15</v>
          </cell>
        </row>
        <row r="8411">
          <cell r="A8411">
            <v>41971</v>
          </cell>
          <cell r="B8411">
            <v>2165.15</v>
          </cell>
        </row>
        <row r="8412">
          <cell r="A8412">
            <v>41972</v>
          </cell>
          <cell r="B8412">
            <v>2206.19</v>
          </cell>
        </row>
        <row r="8413">
          <cell r="A8413">
            <v>41973</v>
          </cell>
          <cell r="B8413">
            <v>2206.19</v>
          </cell>
        </row>
        <row r="8414">
          <cell r="A8414">
            <v>41974</v>
          </cell>
          <cell r="B8414">
            <v>2206.19</v>
          </cell>
        </row>
        <row r="8415">
          <cell r="A8415">
            <v>41975</v>
          </cell>
          <cell r="B8415">
            <v>2252.36</v>
          </cell>
        </row>
        <row r="8416">
          <cell r="A8416">
            <v>41976</v>
          </cell>
          <cell r="B8416">
            <v>2293.4699999999998</v>
          </cell>
        </row>
        <row r="8417">
          <cell r="A8417">
            <v>41977</v>
          </cell>
          <cell r="B8417">
            <v>2286.0300000000002</v>
          </cell>
        </row>
        <row r="8418">
          <cell r="A8418">
            <v>41978</v>
          </cell>
          <cell r="B8418">
            <v>2284.2399999999998</v>
          </cell>
        </row>
        <row r="8419">
          <cell r="A8419">
            <v>41979</v>
          </cell>
          <cell r="B8419">
            <v>2304.12</v>
          </cell>
        </row>
        <row r="8420">
          <cell r="A8420">
            <v>41980</v>
          </cell>
          <cell r="B8420">
            <v>2304.12</v>
          </cell>
        </row>
        <row r="8421">
          <cell r="A8421">
            <v>41981</v>
          </cell>
          <cell r="B8421">
            <v>2304.12</v>
          </cell>
        </row>
        <row r="8422">
          <cell r="A8422">
            <v>41982</v>
          </cell>
          <cell r="B8422">
            <v>2304.12</v>
          </cell>
        </row>
        <row r="8423">
          <cell r="A8423">
            <v>41983</v>
          </cell>
          <cell r="B8423">
            <v>2350.0100000000002</v>
          </cell>
        </row>
        <row r="8424">
          <cell r="A8424">
            <v>41984</v>
          </cell>
          <cell r="B8424">
            <v>2381.96</v>
          </cell>
        </row>
        <row r="8425">
          <cell r="A8425">
            <v>41985</v>
          </cell>
          <cell r="B8425">
            <v>2423.56</v>
          </cell>
        </row>
        <row r="8426">
          <cell r="A8426">
            <v>41986</v>
          </cell>
          <cell r="B8426">
            <v>2405.31</v>
          </cell>
        </row>
        <row r="8427">
          <cell r="A8427">
            <v>41987</v>
          </cell>
          <cell r="B8427">
            <v>2405.31</v>
          </cell>
        </row>
        <row r="8428">
          <cell r="A8428">
            <v>41988</v>
          </cell>
          <cell r="B8428">
            <v>2405.31</v>
          </cell>
        </row>
        <row r="8429">
          <cell r="A8429">
            <v>41989</v>
          </cell>
          <cell r="B8429">
            <v>2414.39</v>
          </cell>
        </row>
        <row r="8430">
          <cell r="A8430">
            <v>41990</v>
          </cell>
          <cell r="B8430">
            <v>2446.35</v>
          </cell>
        </row>
        <row r="8431">
          <cell r="A8431">
            <v>41991</v>
          </cell>
          <cell r="B8431">
            <v>2412.79</v>
          </cell>
        </row>
        <row r="8432">
          <cell r="A8432">
            <v>41992</v>
          </cell>
          <cell r="B8432">
            <v>2334.98</v>
          </cell>
        </row>
        <row r="8433">
          <cell r="A8433">
            <v>41993</v>
          </cell>
          <cell r="B8433">
            <v>2297.14</v>
          </cell>
        </row>
        <row r="8434">
          <cell r="A8434">
            <v>41994</v>
          </cell>
          <cell r="B8434">
            <v>2297.14</v>
          </cell>
        </row>
        <row r="8435">
          <cell r="A8435">
            <v>41995</v>
          </cell>
          <cell r="B8435">
            <v>2297.14</v>
          </cell>
        </row>
        <row r="8436">
          <cell r="A8436">
            <v>41996</v>
          </cell>
          <cell r="B8436">
            <v>2316.9299999999998</v>
          </cell>
        </row>
        <row r="8437">
          <cell r="A8437">
            <v>41997</v>
          </cell>
          <cell r="B8437">
            <v>2342.5700000000002</v>
          </cell>
        </row>
        <row r="8438">
          <cell r="A8438">
            <v>41998</v>
          </cell>
          <cell r="B8438">
            <v>2346.9</v>
          </cell>
        </row>
        <row r="8439">
          <cell r="A8439">
            <v>41999</v>
          </cell>
          <cell r="B8439">
            <v>2346.9</v>
          </cell>
        </row>
        <row r="8440">
          <cell r="A8440">
            <v>42000</v>
          </cell>
          <cell r="B8440">
            <v>2358.46</v>
          </cell>
        </row>
        <row r="8441">
          <cell r="A8441">
            <v>42001</v>
          </cell>
          <cell r="B8441">
            <v>2358.46</v>
          </cell>
        </row>
        <row r="8442">
          <cell r="A8442">
            <v>42002</v>
          </cell>
          <cell r="B8442">
            <v>2358.46</v>
          </cell>
        </row>
        <row r="8443">
          <cell r="A8443">
            <v>42003</v>
          </cell>
          <cell r="B8443">
            <v>2378.56</v>
          </cell>
        </row>
        <row r="8444">
          <cell r="A8444">
            <v>42004</v>
          </cell>
          <cell r="B8444">
            <v>2392.46</v>
          </cell>
        </row>
        <row r="8445">
          <cell r="A8445">
            <v>42005</v>
          </cell>
          <cell r="B8445">
            <v>2392.46</v>
          </cell>
        </row>
        <row r="8446">
          <cell r="A8446">
            <v>42006</v>
          </cell>
          <cell r="B8446">
            <v>2392.46</v>
          </cell>
        </row>
        <row r="8447">
          <cell r="A8447">
            <v>42007</v>
          </cell>
          <cell r="B8447">
            <v>2383.37</v>
          </cell>
        </row>
        <row r="8448">
          <cell r="A8448">
            <v>42008</v>
          </cell>
          <cell r="B8448">
            <v>2383.37</v>
          </cell>
        </row>
        <row r="8449">
          <cell r="A8449">
            <v>42009</v>
          </cell>
          <cell r="B8449">
            <v>2383.37</v>
          </cell>
        </row>
        <row r="8450">
          <cell r="A8450">
            <v>42010</v>
          </cell>
          <cell r="B8450">
            <v>2412.8200000000002</v>
          </cell>
        </row>
        <row r="8451">
          <cell r="A8451">
            <v>42011</v>
          </cell>
          <cell r="B8451">
            <v>2452.11</v>
          </cell>
        </row>
        <row r="8452">
          <cell r="A8452">
            <v>42012</v>
          </cell>
          <cell r="B8452">
            <v>2434.31</v>
          </cell>
        </row>
        <row r="8453">
          <cell r="A8453">
            <v>42013</v>
          </cell>
          <cell r="B8453">
            <v>2405.0300000000002</v>
          </cell>
        </row>
        <row r="8454">
          <cell r="A8454">
            <v>42014</v>
          </cell>
          <cell r="B8454">
            <v>2406.71</v>
          </cell>
        </row>
        <row r="8455">
          <cell r="A8455">
            <v>42015</v>
          </cell>
          <cell r="B8455">
            <v>2406.71</v>
          </cell>
        </row>
        <row r="8456">
          <cell r="A8456">
            <v>42016</v>
          </cell>
          <cell r="B8456">
            <v>2406.71</v>
          </cell>
        </row>
        <row r="8457">
          <cell r="A8457">
            <v>42017</v>
          </cell>
          <cell r="B8457">
            <v>2406.71</v>
          </cell>
        </row>
        <row r="8458">
          <cell r="A8458">
            <v>42018</v>
          </cell>
          <cell r="B8458">
            <v>2442.0300000000002</v>
          </cell>
        </row>
        <row r="8459">
          <cell r="A8459">
            <v>42019</v>
          </cell>
          <cell r="B8459">
            <v>2438.79</v>
          </cell>
        </row>
        <row r="8460">
          <cell r="A8460">
            <v>42020</v>
          </cell>
          <cell r="B8460">
            <v>2398.91</v>
          </cell>
        </row>
        <row r="8461">
          <cell r="A8461">
            <v>42021</v>
          </cell>
          <cell r="B8461">
            <v>2383.91</v>
          </cell>
        </row>
        <row r="8462">
          <cell r="A8462">
            <v>42022</v>
          </cell>
          <cell r="B8462">
            <v>2383.91</v>
          </cell>
        </row>
        <row r="8463">
          <cell r="A8463">
            <v>42023</v>
          </cell>
          <cell r="B8463">
            <v>2383.91</v>
          </cell>
        </row>
        <row r="8464">
          <cell r="A8464">
            <v>42024</v>
          </cell>
          <cell r="B8464">
            <v>2383.91</v>
          </cell>
        </row>
        <row r="8465">
          <cell r="A8465">
            <v>42025</v>
          </cell>
          <cell r="B8465">
            <v>2373.44</v>
          </cell>
        </row>
        <row r="8466">
          <cell r="A8466">
            <v>42026</v>
          </cell>
          <cell r="B8466">
            <v>2361.54</v>
          </cell>
        </row>
        <row r="8467">
          <cell r="A8467">
            <v>42027</v>
          </cell>
          <cell r="B8467">
            <v>2370.75</v>
          </cell>
        </row>
        <row r="8468">
          <cell r="A8468">
            <v>42028</v>
          </cell>
          <cell r="B8468">
            <v>2386.5</v>
          </cell>
        </row>
        <row r="8469">
          <cell r="A8469">
            <v>42029</v>
          </cell>
          <cell r="B8469">
            <v>2386.5</v>
          </cell>
        </row>
        <row r="8470">
          <cell r="A8470">
            <v>42030</v>
          </cell>
          <cell r="B8470">
            <v>2386.5</v>
          </cell>
        </row>
        <row r="8471">
          <cell r="A8471">
            <v>42031</v>
          </cell>
          <cell r="B8471">
            <v>2386.2800000000002</v>
          </cell>
        </row>
        <row r="8472">
          <cell r="A8472">
            <v>42032</v>
          </cell>
          <cell r="B8472">
            <v>2381.11</v>
          </cell>
        </row>
        <row r="8473">
          <cell r="A8473">
            <v>42033</v>
          </cell>
          <cell r="B8473">
            <v>2362.42</v>
          </cell>
        </row>
        <row r="8474">
          <cell r="A8474">
            <v>42034</v>
          </cell>
          <cell r="B8474">
            <v>2397.35</v>
          </cell>
        </row>
        <row r="8475">
          <cell r="A8475">
            <v>42035</v>
          </cell>
          <cell r="B8475">
            <v>2441.1</v>
          </cell>
        </row>
        <row r="8476">
          <cell r="A8476">
            <v>42036</v>
          </cell>
          <cell r="B8476">
            <v>2441.1</v>
          </cell>
        </row>
        <row r="8477">
          <cell r="A8477">
            <v>42037</v>
          </cell>
          <cell r="B8477">
            <v>2441.1</v>
          </cell>
        </row>
        <row r="8478">
          <cell r="A8478">
            <v>42038</v>
          </cell>
          <cell r="B8478">
            <v>2407.29</v>
          </cell>
        </row>
        <row r="8479">
          <cell r="A8479">
            <v>42039</v>
          </cell>
          <cell r="B8479">
            <v>2374.7199999999998</v>
          </cell>
        </row>
        <row r="8480">
          <cell r="A8480">
            <v>42040</v>
          </cell>
          <cell r="B8480">
            <v>2381.91</v>
          </cell>
        </row>
        <row r="8481">
          <cell r="A8481">
            <v>42041</v>
          </cell>
          <cell r="B8481">
            <v>2384.5300000000002</v>
          </cell>
        </row>
        <row r="8482">
          <cell r="A8482">
            <v>42042</v>
          </cell>
          <cell r="B8482">
            <v>2384.7600000000002</v>
          </cell>
        </row>
        <row r="8483">
          <cell r="A8483">
            <v>42043</v>
          </cell>
          <cell r="B8483">
            <v>2384.7600000000002</v>
          </cell>
        </row>
        <row r="8484">
          <cell r="A8484">
            <v>42044</v>
          </cell>
          <cell r="B8484">
            <v>2384.7600000000002</v>
          </cell>
        </row>
        <row r="8485">
          <cell r="A8485">
            <v>42045</v>
          </cell>
          <cell r="B8485">
            <v>2371.31</v>
          </cell>
        </row>
        <row r="8486">
          <cell r="A8486">
            <v>42046</v>
          </cell>
          <cell r="B8486">
            <v>2380.79</v>
          </cell>
        </row>
        <row r="8487">
          <cell r="A8487">
            <v>42047</v>
          </cell>
          <cell r="B8487">
            <v>2416.61</v>
          </cell>
        </row>
        <row r="8488">
          <cell r="A8488">
            <v>42048</v>
          </cell>
          <cell r="B8488">
            <v>2401.0300000000002</v>
          </cell>
        </row>
        <row r="8489">
          <cell r="A8489">
            <v>42049</v>
          </cell>
          <cell r="B8489">
            <v>2376.23</v>
          </cell>
        </row>
        <row r="8490">
          <cell r="A8490">
            <v>42050</v>
          </cell>
          <cell r="B8490">
            <v>2376.23</v>
          </cell>
        </row>
        <row r="8491">
          <cell r="A8491">
            <v>42051</v>
          </cell>
          <cell r="B8491">
            <v>2376.23</v>
          </cell>
        </row>
        <row r="8492">
          <cell r="A8492">
            <v>42052</v>
          </cell>
          <cell r="B8492">
            <v>2376.23</v>
          </cell>
        </row>
        <row r="8493">
          <cell r="A8493">
            <v>42053</v>
          </cell>
          <cell r="B8493">
            <v>2416.37</v>
          </cell>
        </row>
        <row r="8494">
          <cell r="A8494">
            <v>42054</v>
          </cell>
          <cell r="B8494">
            <v>2429.71</v>
          </cell>
        </row>
        <row r="8495">
          <cell r="A8495">
            <v>42055</v>
          </cell>
          <cell r="B8495">
            <v>2445.16</v>
          </cell>
        </row>
        <row r="8496">
          <cell r="A8496">
            <v>42056</v>
          </cell>
          <cell r="B8496">
            <v>2455.54</v>
          </cell>
        </row>
        <row r="8497">
          <cell r="A8497">
            <v>42057</v>
          </cell>
          <cell r="B8497">
            <v>2455.54</v>
          </cell>
        </row>
        <row r="8498">
          <cell r="A8498">
            <v>42058</v>
          </cell>
          <cell r="B8498">
            <v>2455.54</v>
          </cell>
        </row>
        <row r="8499">
          <cell r="A8499">
            <v>42059</v>
          </cell>
          <cell r="B8499">
            <v>2489.81</v>
          </cell>
        </row>
        <row r="8500">
          <cell r="A8500">
            <v>42060</v>
          </cell>
          <cell r="B8500">
            <v>2500.59</v>
          </cell>
        </row>
        <row r="8501">
          <cell r="A8501">
            <v>42061</v>
          </cell>
          <cell r="B8501">
            <v>2489.41</v>
          </cell>
        </row>
        <row r="8502">
          <cell r="A8502">
            <v>42062</v>
          </cell>
          <cell r="B8502">
            <v>2484.58</v>
          </cell>
        </row>
        <row r="8503">
          <cell r="A8503">
            <v>42063</v>
          </cell>
          <cell r="B8503">
            <v>2496.9899999999998</v>
          </cell>
        </row>
        <row r="8504">
          <cell r="A8504">
            <v>42064</v>
          </cell>
          <cell r="B8504">
            <v>2496.9899999999998</v>
          </cell>
        </row>
        <row r="8505">
          <cell r="A8505">
            <v>42065</v>
          </cell>
          <cell r="B8505">
            <v>2496.9899999999998</v>
          </cell>
        </row>
        <row r="8506">
          <cell r="A8506">
            <v>42066</v>
          </cell>
          <cell r="B8506">
            <v>2522.0300000000002</v>
          </cell>
        </row>
        <row r="8507">
          <cell r="A8507">
            <v>42067</v>
          </cell>
          <cell r="B8507">
            <v>2555.08</v>
          </cell>
        </row>
        <row r="8508">
          <cell r="A8508">
            <v>42068</v>
          </cell>
          <cell r="B8508">
            <v>2565.9</v>
          </cell>
        </row>
        <row r="8509">
          <cell r="A8509">
            <v>42069</v>
          </cell>
          <cell r="B8509">
            <v>2543.4699999999998</v>
          </cell>
        </row>
        <row r="8510">
          <cell r="A8510">
            <v>42070</v>
          </cell>
          <cell r="B8510">
            <v>2565.61</v>
          </cell>
        </row>
        <row r="8511">
          <cell r="A8511">
            <v>42071</v>
          </cell>
          <cell r="B8511">
            <v>2565.61</v>
          </cell>
        </row>
        <row r="8512">
          <cell r="A8512">
            <v>42072</v>
          </cell>
          <cell r="B8512">
            <v>2565.61</v>
          </cell>
        </row>
        <row r="8513">
          <cell r="A8513">
            <v>42073</v>
          </cell>
          <cell r="B8513">
            <v>2592.86</v>
          </cell>
        </row>
        <row r="8514">
          <cell r="A8514">
            <v>42074</v>
          </cell>
          <cell r="B8514">
            <v>2618.79</v>
          </cell>
        </row>
        <row r="8515">
          <cell r="A8515">
            <v>42075</v>
          </cell>
          <cell r="B8515">
            <v>2633.65</v>
          </cell>
        </row>
        <row r="8516">
          <cell r="A8516">
            <v>42076</v>
          </cell>
          <cell r="B8516">
            <v>2610.08</v>
          </cell>
        </row>
        <row r="8517">
          <cell r="A8517">
            <v>42077</v>
          </cell>
          <cell r="B8517">
            <v>2661.52</v>
          </cell>
        </row>
        <row r="8518">
          <cell r="A8518">
            <v>42078</v>
          </cell>
          <cell r="B8518">
            <v>2661.52</v>
          </cell>
        </row>
        <row r="8519">
          <cell r="A8519">
            <v>42079</v>
          </cell>
          <cell r="B8519">
            <v>2661.52</v>
          </cell>
        </row>
        <row r="8520">
          <cell r="A8520">
            <v>42080</v>
          </cell>
          <cell r="B8520">
            <v>2675.08</v>
          </cell>
        </row>
        <row r="8521">
          <cell r="A8521">
            <v>42081</v>
          </cell>
          <cell r="B8521">
            <v>2677.97</v>
          </cell>
        </row>
        <row r="8522">
          <cell r="A8522">
            <v>42082</v>
          </cell>
          <cell r="B8522">
            <v>2651.49</v>
          </cell>
        </row>
        <row r="8523">
          <cell r="A8523">
            <v>42083</v>
          </cell>
          <cell r="B8523">
            <v>2613.38</v>
          </cell>
        </row>
        <row r="8524">
          <cell r="A8524">
            <v>42084</v>
          </cell>
          <cell r="B8524">
            <v>2587.71</v>
          </cell>
        </row>
        <row r="8525">
          <cell r="A8525">
            <v>42085</v>
          </cell>
          <cell r="B8525">
            <v>2587.71</v>
          </cell>
        </row>
        <row r="8526">
          <cell r="A8526">
            <v>42086</v>
          </cell>
          <cell r="B8526">
            <v>2587.71</v>
          </cell>
        </row>
        <row r="8527">
          <cell r="A8527">
            <v>42087</v>
          </cell>
          <cell r="B8527">
            <v>2587.71</v>
          </cell>
        </row>
        <row r="8528">
          <cell r="A8528">
            <v>42088</v>
          </cell>
          <cell r="B8528">
            <v>2526.79</v>
          </cell>
        </row>
        <row r="8529">
          <cell r="A8529">
            <v>42089</v>
          </cell>
          <cell r="B8529">
            <v>2535.5500000000002</v>
          </cell>
        </row>
        <row r="8530">
          <cell r="A8530">
            <v>42090</v>
          </cell>
          <cell r="B8530">
            <v>2551.3000000000002</v>
          </cell>
        </row>
        <row r="8531">
          <cell r="A8531">
            <v>42091</v>
          </cell>
          <cell r="B8531">
            <v>2556.85</v>
          </cell>
        </row>
        <row r="8532">
          <cell r="A8532">
            <v>42092</v>
          </cell>
          <cell r="B8532">
            <v>2556.85</v>
          </cell>
        </row>
        <row r="8533">
          <cell r="A8533">
            <v>42093</v>
          </cell>
          <cell r="B8533">
            <v>2556.85</v>
          </cell>
        </row>
        <row r="8534">
          <cell r="A8534">
            <v>42094</v>
          </cell>
          <cell r="B8534">
            <v>2576.0500000000002</v>
          </cell>
        </row>
        <row r="8535">
          <cell r="A8535">
            <v>42095</v>
          </cell>
          <cell r="B8535">
            <v>2598.36</v>
          </cell>
        </row>
        <row r="8536">
          <cell r="A8536">
            <v>42096</v>
          </cell>
          <cell r="B8536">
            <v>2576.41</v>
          </cell>
        </row>
        <row r="8537">
          <cell r="A8537">
            <v>42097</v>
          </cell>
          <cell r="B8537">
            <v>2576.41</v>
          </cell>
        </row>
        <row r="8538">
          <cell r="A8538">
            <v>42098</v>
          </cell>
          <cell r="B8538">
            <v>2576.41</v>
          </cell>
        </row>
        <row r="8539">
          <cell r="A8539">
            <v>42099</v>
          </cell>
          <cell r="B8539">
            <v>2576.41</v>
          </cell>
        </row>
        <row r="8540">
          <cell r="A8540">
            <v>42100</v>
          </cell>
          <cell r="B8540">
            <v>2576.41</v>
          </cell>
        </row>
        <row r="8541">
          <cell r="A8541">
            <v>42101</v>
          </cell>
          <cell r="B8541">
            <v>2522.71</v>
          </cell>
        </row>
        <row r="8542">
          <cell r="A8542">
            <v>42102</v>
          </cell>
          <cell r="B8542">
            <v>2518.0500000000002</v>
          </cell>
        </row>
        <row r="8543">
          <cell r="A8543">
            <v>42103</v>
          </cell>
          <cell r="B8543">
            <v>2490.9</v>
          </cell>
        </row>
        <row r="8544">
          <cell r="A8544">
            <v>42104</v>
          </cell>
          <cell r="B8544">
            <v>2494.77</v>
          </cell>
        </row>
        <row r="8545">
          <cell r="A8545">
            <v>42105</v>
          </cell>
          <cell r="B8545">
            <v>2516.08</v>
          </cell>
        </row>
        <row r="8546">
          <cell r="A8546">
            <v>42106</v>
          </cell>
          <cell r="B8546">
            <v>2516.08</v>
          </cell>
        </row>
        <row r="8547">
          <cell r="A8547">
            <v>42107</v>
          </cell>
          <cell r="B8547">
            <v>2516.08</v>
          </cell>
        </row>
        <row r="8548">
          <cell r="A8548">
            <v>42108</v>
          </cell>
          <cell r="B8548">
            <v>2537.33</v>
          </cell>
        </row>
        <row r="8549">
          <cell r="A8549">
            <v>42109</v>
          </cell>
          <cell r="B8549">
            <v>2550.83</v>
          </cell>
        </row>
        <row r="8550">
          <cell r="A8550">
            <v>42110</v>
          </cell>
          <cell r="B8550">
            <v>2534.63</v>
          </cell>
        </row>
        <row r="8551">
          <cell r="A8551">
            <v>42111</v>
          </cell>
          <cell r="B8551">
            <v>2493.9299999999998</v>
          </cell>
        </row>
        <row r="8552">
          <cell r="A8552">
            <v>42112</v>
          </cell>
          <cell r="B8552">
            <v>2495.0100000000002</v>
          </cell>
        </row>
        <row r="8553">
          <cell r="A8553">
            <v>42113</v>
          </cell>
          <cell r="B8553">
            <v>2495.0100000000002</v>
          </cell>
        </row>
        <row r="8554">
          <cell r="A8554">
            <v>42114</v>
          </cell>
          <cell r="B8554">
            <v>2495.0100000000002</v>
          </cell>
        </row>
        <row r="8555">
          <cell r="A8555">
            <v>42115</v>
          </cell>
          <cell r="B8555">
            <v>2487.0700000000002</v>
          </cell>
        </row>
        <row r="8556">
          <cell r="A8556">
            <v>42116</v>
          </cell>
          <cell r="B8556">
            <v>2469.0300000000002</v>
          </cell>
        </row>
        <row r="8557">
          <cell r="A8557">
            <v>42117</v>
          </cell>
          <cell r="B8557">
            <v>2488.5</v>
          </cell>
        </row>
        <row r="8558">
          <cell r="A8558">
            <v>42118</v>
          </cell>
          <cell r="B8558">
            <v>2471.21</v>
          </cell>
        </row>
        <row r="8559">
          <cell r="A8559">
            <v>42119</v>
          </cell>
          <cell r="B8559">
            <v>2461.17</v>
          </cell>
        </row>
        <row r="8560">
          <cell r="A8560">
            <v>42120</v>
          </cell>
          <cell r="B8560">
            <v>2461.17</v>
          </cell>
        </row>
        <row r="8561">
          <cell r="A8561">
            <v>42121</v>
          </cell>
          <cell r="B8561">
            <v>2461.17</v>
          </cell>
        </row>
        <row r="8562">
          <cell r="A8562">
            <v>42122</v>
          </cell>
          <cell r="B8562">
            <v>2419.81</v>
          </cell>
        </row>
        <row r="8563">
          <cell r="A8563">
            <v>42123</v>
          </cell>
          <cell r="B8563">
            <v>2393.42</v>
          </cell>
        </row>
        <row r="8564">
          <cell r="A8564">
            <v>42124</v>
          </cell>
          <cell r="B8564">
            <v>2388.06</v>
          </cell>
        </row>
        <row r="8565">
          <cell r="A8565">
            <v>42125</v>
          </cell>
          <cell r="B8565">
            <v>2393.58</v>
          </cell>
        </row>
        <row r="8566">
          <cell r="A8566">
            <v>42126</v>
          </cell>
          <cell r="B8566">
            <v>2393.58</v>
          </cell>
        </row>
        <row r="8567">
          <cell r="A8567">
            <v>42127</v>
          </cell>
          <cell r="B8567">
            <v>2393.58</v>
          </cell>
        </row>
        <row r="8568">
          <cell r="A8568">
            <v>42128</v>
          </cell>
          <cell r="B8568">
            <v>2393.58</v>
          </cell>
        </row>
        <row r="8569">
          <cell r="A8569">
            <v>42129</v>
          </cell>
          <cell r="B8569">
            <v>2408.17</v>
          </cell>
        </row>
        <row r="8570">
          <cell r="A8570">
            <v>42130</v>
          </cell>
          <cell r="B8570">
            <v>2386.7199999999998</v>
          </cell>
        </row>
        <row r="8571">
          <cell r="A8571">
            <v>42131</v>
          </cell>
          <cell r="B8571">
            <v>2362.41</v>
          </cell>
        </row>
        <row r="8572">
          <cell r="A8572">
            <v>42132</v>
          </cell>
          <cell r="B8572">
            <v>2369.23</v>
          </cell>
        </row>
        <row r="8573">
          <cell r="A8573">
            <v>42133</v>
          </cell>
          <cell r="B8573">
            <v>2360.58</v>
          </cell>
        </row>
        <row r="8574">
          <cell r="A8574">
            <v>42134</v>
          </cell>
          <cell r="B8574">
            <v>2360.58</v>
          </cell>
        </row>
        <row r="8575">
          <cell r="A8575">
            <v>42135</v>
          </cell>
          <cell r="B8575">
            <v>2360.58</v>
          </cell>
        </row>
        <row r="8576">
          <cell r="A8576">
            <v>42136</v>
          </cell>
          <cell r="B8576">
            <v>2381.5300000000002</v>
          </cell>
        </row>
        <row r="8577">
          <cell r="A8577">
            <v>42137</v>
          </cell>
          <cell r="B8577">
            <v>2386.77</v>
          </cell>
        </row>
        <row r="8578">
          <cell r="A8578">
            <v>42138</v>
          </cell>
          <cell r="B8578">
            <v>2377.87</v>
          </cell>
        </row>
        <row r="8579">
          <cell r="A8579">
            <v>42139</v>
          </cell>
          <cell r="B8579">
            <v>2389.4899999999998</v>
          </cell>
        </row>
        <row r="8580">
          <cell r="A8580">
            <v>42140</v>
          </cell>
          <cell r="B8580">
            <v>2417.0100000000002</v>
          </cell>
        </row>
        <row r="8581">
          <cell r="A8581">
            <v>42141</v>
          </cell>
          <cell r="B8581">
            <v>2417.0100000000002</v>
          </cell>
        </row>
        <row r="8582">
          <cell r="A8582">
            <v>42142</v>
          </cell>
          <cell r="B8582">
            <v>2417.0100000000002</v>
          </cell>
        </row>
        <row r="8583">
          <cell r="A8583">
            <v>42143</v>
          </cell>
          <cell r="B8583">
            <v>2417.0100000000002</v>
          </cell>
        </row>
        <row r="8584">
          <cell r="A8584">
            <v>42144</v>
          </cell>
          <cell r="B8584">
            <v>2475.4499999999998</v>
          </cell>
        </row>
        <row r="8585">
          <cell r="A8585">
            <v>42145</v>
          </cell>
          <cell r="B8585">
            <v>2503.37</v>
          </cell>
        </row>
        <row r="8586">
          <cell r="A8586">
            <v>42146</v>
          </cell>
          <cell r="B8586">
            <v>2489.39</v>
          </cell>
        </row>
        <row r="8587">
          <cell r="A8587">
            <v>42147</v>
          </cell>
          <cell r="B8587">
            <v>2500.2199999999998</v>
          </cell>
        </row>
        <row r="8588">
          <cell r="A8588">
            <v>42148</v>
          </cell>
          <cell r="B8588">
            <v>2500.2199999999998</v>
          </cell>
        </row>
        <row r="8589">
          <cell r="A8589">
            <v>42149</v>
          </cell>
          <cell r="B8589">
            <v>2500.2199999999998</v>
          </cell>
        </row>
        <row r="8590">
          <cell r="A8590">
            <v>42150</v>
          </cell>
          <cell r="B8590">
            <v>2500.2199999999998</v>
          </cell>
        </row>
        <row r="8591">
          <cell r="A8591">
            <v>42151</v>
          </cell>
          <cell r="B8591">
            <v>2542.5300000000002</v>
          </cell>
        </row>
        <row r="8592">
          <cell r="A8592">
            <v>42152</v>
          </cell>
          <cell r="B8592">
            <v>2548.13</v>
          </cell>
        </row>
        <row r="8593">
          <cell r="A8593">
            <v>42153</v>
          </cell>
          <cell r="B8593">
            <v>2549.9699999999998</v>
          </cell>
        </row>
        <row r="8594">
          <cell r="A8594">
            <v>42154</v>
          </cell>
          <cell r="B8594">
            <v>2533.79</v>
          </cell>
        </row>
        <row r="8595">
          <cell r="A8595">
            <v>42155</v>
          </cell>
          <cell r="B8595">
            <v>2533.79</v>
          </cell>
        </row>
        <row r="8596">
          <cell r="A8596">
            <v>42156</v>
          </cell>
          <cell r="B8596">
            <v>2533.79</v>
          </cell>
        </row>
        <row r="8597">
          <cell r="A8597">
            <v>42157</v>
          </cell>
          <cell r="B8597">
            <v>2549.29</v>
          </cell>
        </row>
        <row r="8598">
          <cell r="A8598">
            <v>42158</v>
          </cell>
          <cell r="B8598">
            <v>2554.44</v>
          </cell>
        </row>
        <row r="8599">
          <cell r="A8599">
            <v>42159</v>
          </cell>
          <cell r="B8599">
            <v>2571.92</v>
          </cell>
        </row>
        <row r="8600">
          <cell r="A8600">
            <v>42160</v>
          </cell>
          <cell r="B8600">
            <v>2588.56</v>
          </cell>
        </row>
        <row r="8601">
          <cell r="A8601">
            <v>42161</v>
          </cell>
          <cell r="B8601">
            <v>2623.66</v>
          </cell>
        </row>
        <row r="8602">
          <cell r="A8602">
            <v>42162</v>
          </cell>
          <cell r="B8602">
            <v>2623.66</v>
          </cell>
        </row>
        <row r="8603">
          <cell r="A8603">
            <v>42163</v>
          </cell>
          <cell r="B8603">
            <v>2623.66</v>
          </cell>
        </row>
        <row r="8604">
          <cell r="A8604">
            <v>42164</v>
          </cell>
          <cell r="B8604">
            <v>2623.66</v>
          </cell>
        </row>
        <row r="8605">
          <cell r="A8605">
            <v>42165</v>
          </cell>
          <cell r="B8605">
            <v>2569.17</v>
          </cell>
        </row>
        <row r="8606">
          <cell r="A8606">
            <v>42166</v>
          </cell>
          <cell r="B8606">
            <v>2523</v>
          </cell>
        </row>
        <row r="8607">
          <cell r="A8607">
            <v>42167</v>
          </cell>
          <cell r="B8607">
            <v>2538.5500000000002</v>
          </cell>
        </row>
        <row r="8608">
          <cell r="A8608">
            <v>42168</v>
          </cell>
          <cell r="B8608">
            <v>2535.91</v>
          </cell>
        </row>
        <row r="8609">
          <cell r="A8609">
            <v>42169</v>
          </cell>
          <cell r="B8609">
            <v>2535.91</v>
          </cell>
        </row>
        <row r="8610">
          <cell r="A8610">
            <v>42170</v>
          </cell>
          <cell r="B8610">
            <v>2535.91</v>
          </cell>
        </row>
        <row r="8611">
          <cell r="A8611">
            <v>42171</v>
          </cell>
          <cell r="B8611">
            <v>2535.91</v>
          </cell>
        </row>
        <row r="8612">
          <cell r="A8612">
            <v>42172</v>
          </cell>
          <cell r="B8612">
            <v>2531.7199999999998</v>
          </cell>
        </row>
        <row r="8613">
          <cell r="A8613">
            <v>42173</v>
          </cell>
          <cell r="B8613">
            <v>2550.4299999999998</v>
          </cell>
        </row>
        <row r="8614">
          <cell r="A8614">
            <v>42174</v>
          </cell>
          <cell r="B8614">
            <v>2528.85</v>
          </cell>
        </row>
        <row r="8615">
          <cell r="A8615">
            <v>42175</v>
          </cell>
          <cell r="B8615">
            <v>2548.1999999999998</v>
          </cell>
        </row>
        <row r="8616">
          <cell r="A8616">
            <v>42176</v>
          </cell>
          <cell r="B8616">
            <v>2548.1999999999998</v>
          </cell>
        </row>
        <row r="8617">
          <cell r="A8617">
            <v>42177</v>
          </cell>
          <cell r="B8617">
            <v>2548.1999999999998</v>
          </cell>
        </row>
        <row r="8618">
          <cell r="A8618">
            <v>42178</v>
          </cell>
          <cell r="B8618">
            <v>2537.6799999999998</v>
          </cell>
        </row>
        <row r="8619">
          <cell r="A8619">
            <v>42179</v>
          </cell>
          <cell r="B8619">
            <v>2550.7399999999998</v>
          </cell>
        </row>
        <row r="8620">
          <cell r="A8620">
            <v>42180</v>
          </cell>
          <cell r="B8620">
            <v>2566.66</v>
          </cell>
        </row>
        <row r="8621">
          <cell r="A8621">
            <v>42181</v>
          </cell>
          <cell r="B8621">
            <v>2556.21</v>
          </cell>
        </row>
        <row r="8622">
          <cell r="A8622">
            <v>42182</v>
          </cell>
          <cell r="B8622">
            <v>2585.11</v>
          </cell>
        </row>
        <row r="8623">
          <cell r="A8623">
            <v>42183</v>
          </cell>
          <cell r="B8623">
            <v>2585.11</v>
          </cell>
        </row>
        <row r="8624">
          <cell r="A8624">
            <v>42184</v>
          </cell>
          <cell r="B8624">
            <v>2585.11</v>
          </cell>
        </row>
        <row r="8625">
          <cell r="A8625">
            <v>42185</v>
          </cell>
          <cell r="B8625">
            <v>2585.11</v>
          </cell>
        </row>
        <row r="8626">
          <cell r="A8626">
            <v>42186</v>
          </cell>
          <cell r="B8626">
            <v>2598.6799999999998</v>
          </cell>
        </row>
        <row r="8627">
          <cell r="A8627">
            <v>42187</v>
          </cell>
          <cell r="B8627">
            <v>2626.8</v>
          </cell>
        </row>
        <row r="8628">
          <cell r="A8628">
            <v>42188</v>
          </cell>
          <cell r="B8628">
            <v>2623.91</v>
          </cell>
        </row>
        <row r="8629">
          <cell r="A8629">
            <v>42189</v>
          </cell>
          <cell r="B8629">
            <v>2642.97</v>
          </cell>
        </row>
        <row r="8630">
          <cell r="A8630">
            <v>42190</v>
          </cell>
          <cell r="B8630">
            <v>2642.97</v>
          </cell>
        </row>
        <row r="8631">
          <cell r="A8631">
            <v>42191</v>
          </cell>
          <cell r="B8631">
            <v>2642.97</v>
          </cell>
        </row>
        <row r="8632">
          <cell r="A8632">
            <v>42192</v>
          </cell>
          <cell r="B8632">
            <v>2665.41</v>
          </cell>
        </row>
        <row r="8633">
          <cell r="A8633">
            <v>42193</v>
          </cell>
          <cell r="B8633">
            <v>2690.15</v>
          </cell>
        </row>
        <row r="8634">
          <cell r="A8634">
            <v>42194</v>
          </cell>
          <cell r="B8634">
            <v>2690.79</v>
          </cell>
        </row>
        <row r="8635">
          <cell r="A8635">
            <v>42195</v>
          </cell>
          <cell r="B8635">
            <v>2670.79</v>
          </cell>
        </row>
        <row r="8636">
          <cell r="A8636">
            <v>42196</v>
          </cell>
          <cell r="B8636">
            <v>2667.37</v>
          </cell>
        </row>
        <row r="8637">
          <cell r="A8637">
            <v>42197</v>
          </cell>
          <cell r="B8637">
            <v>2667.37</v>
          </cell>
        </row>
        <row r="8638">
          <cell r="A8638">
            <v>42198</v>
          </cell>
          <cell r="B8638">
            <v>2667.37</v>
          </cell>
        </row>
        <row r="8639">
          <cell r="A8639">
            <v>42199</v>
          </cell>
          <cell r="B8639">
            <v>2693.54</v>
          </cell>
        </row>
        <row r="8640">
          <cell r="A8640">
            <v>42200</v>
          </cell>
          <cell r="B8640">
            <v>2688.2</v>
          </cell>
        </row>
        <row r="8641">
          <cell r="A8641">
            <v>42201</v>
          </cell>
          <cell r="B8641">
            <v>2713.04</v>
          </cell>
        </row>
        <row r="8642">
          <cell r="A8642">
            <v>42202</v>
          </cell>
          <cell r="B8642">
            <v>2727.23</v>
          </cell>
        </row>
        <row r="8643">
          <cell r="A8643">
            <v>42203</v>
          </cell>
          <cell r="B8643">
            <v>2751.88</v>
          </cell>
        </row>
        <row r="8644">
          <cell r="A8644">
            <v>42204</v>
          </cell>
          <cell r="B8644">
            <v>2751.88</v>
          </cell>
        </row>
        <row r="8645">
          <cell r="A8645">
            <v>42205</v>
          </cell>
          <cell r="B8645">
            <v>2751.88</v>
          </cell>
        </row>
        <row r="8646">
          <cell r="A8646">
            <v>42206</v>
          </cell>
          <cell r="B8646">
            <v>2751.88</v>
          </cell>
        </row>
        <row r="8647">
          <cell r="A8647">
            <v>42207</v>
          </cell>
          <cell r="B8647">
            <v>2765.1</v>
          </cell>
        </row>
        <row r="8648">
          <cell r="A8648">
            <v>42208</v>
          </cell>
          <cell r="B8648">
            <v>2790.26</v>
          </cell>
        </row>
        <row r="8649">
          <cell r="A8649">
            <v>42209</v>
          </cell>
          <cell r="B8649">
            <v>2807.36</v>
          </cell>
        </row>
        <row r="8650">
          <cell r="A8650">
            <v>42210</v>
          </cell>
          <cell r="B8650">
            <v>2857.46</v>
          </cell>
        </row>
        <row r="8651">
          <cell r="A8651">
            <v>42211</v>
          </cell>
          <cell r="B8651">
            <v>2857.46</v>
          </cell>
        </row>
        <row r="8652">
          <cell r="A8652">
            <v>42212</v>
          </cell>
          <cell r="B8652">
            <v>2857.46</v>
          </cell>
        </row>
        <row r="8653">
          <cell r="A8653">
            <v>42213</v>
          </cell>
          <cell r="B8653">
            <v>2854.13</v>
          </cell>
        </row>
        <row r="8654">
          <cell r="A8654">
            <v>42214</v>
          </cell>
          <cell r="B8654">
            <v>2855.44</v>
          </cell>
        </row>
        <row r="8655">
          <cell r="A8655">
            <v>42215</v>
          </cell>
          <cell r="B8655">
            <v>2855.32</v>
          </cell>
        </row>
        <row r="8656">
          <cell r="A8656">
            <v>42216</v>
          </cell>
          <cell r="B8656">
            <v>2866.04</v>
          </cell>
        </row>
        <row r="8657">
          <cell r="A8657">
            <v>42217</v>
          </cell>
          <cell r="B8657">
            <v>2862.51</v>
          </cell>
        </row>
        <row r="8658">
          <cell r="A8658">
            <v>42218</v>
          </cell>
          <cell r="B8658">
            <v>2862.51</v>
          </cell>
        </row>
        <row r="8659">
          <cell r="A8659">
            <v>42219</v>
          </cell>
          <cell r="B8659">
            <v>2862.51</v>
          </cell>
        </row>
        <row r="8660">
          <cell r="A8660">
            <v>42220</v>
          </cell>
          <cell r="B8660">
            <v>2902.98</v>
          </cell>
        </row>
        <row r="8661">
          <cell r="A8661">
            <v>42221</v>
          </cell>
          <cell r="B8661">
            <v>2906.95</v>
          </cell>
        </row>
        <row r="8662">
          <cell r="A8662">
            <v>42222</v>
          </cell>
          <cell r="B8662">
            <v>2945.97</v>
          </cell>
        </row>
        <row r="8663">
          <cell r="A8663">
            <v>42223</v>
          </cell>
          <cell r="B8663">
            <v>2955.31</v>
          </cell>
        </row>
        <row r="8664">
          <cell r="A8664">
            <v>42224</v>
          </cell>
          <cell r="B8664">
            <v>2955.31</v>
          </cell>
        </row>
        <row r="8665">
          <cell r="A8665">
            <v>42225</v>
          </cell>
          <cell r="B8665">
            <v>2955.31</v>
          </cell>
        </row>
        <row r="8666">
          <cell r="A8666">
            <v>42226</v>
          </cell>
          <cell r="B8666">
            <v>2955.31</v>
          </cell>
        </row>
        <row r="8667">
          <cell r="A8667">
            <v>42227</v>
          </cell>
          <cell r="B8667">
            <v>2913.45</v>
          </cell>
        </row>
        <row r="8668">
          <cell r="A8668">
            <v>42228</v>
          </cell>
          <cell r="B8668">
            <v>2943.97</v>
          </cell>
        </row>
        <row r="8669">
          <cell r="A8669">
            <v>42229</v>
          </cell>
          <cell r="B8669">
            <v>2937.63</v>
          </cell>
        </row>
        <row r="8670">
          <cell r="A8670">
            <v>42230</v>
          </cell>
          <cell r="B8670">
            <v>2966.12</v>
          </cell>
        </row>
        <row r="8671">
          <cell r="A8671">
            <v>42231</v>
          </cell>
          <cell r="B8671">
            <v>2983.12</v>
          </cell>
        </row>
        <row r="8672">
          <cell r="A8672">
            <v>42232</v>
          </cell>
          <cell r="B8672">
            <v>2983.12</v>
          </cell>
        </row>
        <row r="8673">
          <cell r="A8673">
            <v>42233</v>
          </cell>
          <cell r="B8673">
            <v>2983.12</v>
          </cell>
        </row>
        <row r="8674">
          <cell r="A8674">
            <v>42234</v>
          </cell>
          <cell r="B8674">
            <v>2983.12</v>
          </cell>
        </row>
        <row r="8675">
          <cell r="A8675">
            <v>42235</v>
          </cell>
          <cell r="B8675">
            <v>3003.35</v>
          </cell>
        </row>
        <row r="8676">
          <cell r="A8676">
            <v>42236</v>
          </cell>
          <cell r="B8676">
            <v>3027.2</v>
          </cell>
        </row>
        <row r="8677">
          <cell r="A8677">
            <v>42237</v>
          </cell>
          <cell r="B8677">
            <v>3053.65</v>
          </cell>
        </row>
        <row r="8678">
          <cell r="A8678">
            <v>42238</v>
          </cell>
          <cell r="B8678">
            <v>3102.6</v>
          </cell>
        </row>
        <row r="8679">
          <cell r="A8679">
            <v>42239</v>
          </cell>
          <cell r="B8679">
            <v>3102.6</v>
          </cell>
        </row>
        <row r="8680">
          <cell r="A8680">
            <v>42240</v>
          </cell>
          <cell r="B8680">
            <v>3102.6</v>
          </cell>
        </row>
        <row r="8681">
          <cell r="A8681">
            <v>42241</v>
          </cell>
          <cell r="B8681">
            <v>3208.37</v>
          </cell>
        </row>
        <row r="8682">
          <cell r="A8682">
            <v>42242</v>
          </cell>
          <cell r="B8682">
            <v>3194.24</v>
          </cell>
        </row>
        <row r="8683">
          <cell r="A8683">
            <v>42243</v>
          </cell>
          <cell r="B8683">
            <v>3238.51</v>
          </cell>
        </row>
        <row r="8684">
          <cell r="A8684">
            <v>42244</v>
          </cell>
          <cell r="B8684">
            <v>3195.47</v>
          </cell>
        </row>
        <row r="8685">
          <cell r="A8685">
            <v>42245</v>
          </cell>
          <cell r="B8685">
            <v>3101.1</v>
          </cell>
        </row>
        <row r="8686">
          <cell r="A8686">
            <v>42246</v>
          </cell>
          <cell r="B8686">
            <v>3101.1</v>
          </cell>
        </row>
        <row r="8687">
          <cell r="A8687">
            <v>42247</v>
          </cell>
          <cell r="B8687">
            <v>3101.1</v>
          </cell>
        </row>
        <row r="8688">
          <cell r="A8688">
            <v>42248</v>
          </cell>
          <cell r="B8688">
            <v>3079.97</v>
          </cell>
        </row>
        <row r="8689">
          <cell r="A8689">
            <v>42249</v>
          </cell>
          <cell r="B8689">
            <v>3093.64</v>
          </cell>
        </row>
        <row r="8690">
          <cell r="A8690">
            <v>42250</v>
          </cell>
          <cell r="B8690">
            <v>3142.34</v>
          </cell>
        </row>
        <row r="8691">
          <cell r="A8691">
            <v>42251</v>
          </cell>
          <cell r="B8691">
            <v>3119.93</v>
          </cell>
        </row>
        <row r="8692">
          <cell r="A8692">
            <v>42252</v>
          </cell>
          <cell r="B8692">
            <v>3113.55</v>
          </cell>
        </row>
        <row r="8693">
          <cell r="A8693">
            <v>42253</v>
          </cell>
          <cell r="B8693">
            <v>3113.55</v>
          </cell>
        </row>
        <row r="8694">
          <cell r="A8694">
            <v>42254</v>
          </cell>
          <cell r="B8694">
            <v>3113.55</v>
          </cell>
        </row>
        <row r="8695">
          <cell r="A8695">
            <v>42255</v>
          </cell>
          <cell r="B8695">
            <v>3113.55</v>
          </cell>
        </row>
        <row r="8696">
          <cell r="A8696">
            <v>42256</v>
          </cell>
          <cell r="B8696">
            <v>3138.46</v>
          </cell>
        </row>
        <row r="8697">
          <cell r="A8697">
            <v>42257</v>
          </cell>
          <cell r="B8697">
            <v>3105.4</v>
          </cell>
        </row>
        <row r="8698">
          <cell r="A8698">
            <v>42258</v>
          </cell>
          <cell r="B8698">
            <v>3080.57</v>
          </cell>
        </row>
        <row r="8699">
          <cell r="A8699">
            <v>42259</v>
          </cell>
          <cell r="B8699">
            <v>3012.96</v>
          </cell>
        </row>
        <row r="8700">
          <cell r="A8700">
            <v>42260</v>
          </cell>
          <cell r="B8700">
            <v>3012.96</v>
          </cell>
        </row>
        <row r="8701">
          <cell r="A8701">
            <v>42261</v>
          </cell>
          <cell r="B8701">
            <v>3012.96</v>
          </cell>
        </row>
        <row r="8702">
          <cell r="A8702">
            <v>42262</v>
          </cell>
          <cell r="B8702">
            <v>3032.59</v>
          </cell>
        </row>
        <row r="8703">
          <cell r="A8703">
            <v>42263</v>
          </cell>
          <cell r="B8703">
            <v>3025.28</v>
          </cell>
        </row>
        <row r="8704">
          <cell r="A8704">
            <v>42264</v>
          </cell>
          <cell r="B8704">
            <v>2989.04</v>
          </cell>
        </row>
        <row r="8705">
          <cell r="A8705">
            <v>42265</v>
          </cell>
          <cell r="B8705">
            <v>2975.13</v>
          </cell>
        </row>
        <row r="8706">
          <cell r="A8706">
            <v>42266</v>
          </cell>
          <cell r="B8706">
            <v>2984.9</v>
          </cell>
        </row>
        <row r="8707">
          <cell r="A8707">
            <v>42267</v>
          </cell>
          <cell r="B8707">
            <v>2984.9</v>
          </cell>
        </row>
        <row r="8708">
          <cell r="A8708">
            <v>42268</v>
          </cell>
          <cell r="B8708">
            <v>2984.9</v>
          </cell>
        </row>
        <row r="8709">
          <cell r="A8709">
            <v>42269</v>
          </cell>
          <cell r="B8709">
            <v>3001.68</v>
          </cell>
        </row>
        <row r="8710">
          <cell r="A8710">
            <v>42270</v>
          </cell>
          <cell r="B8710">
            <v>3065.74</v>
          </cell>
        </row>
        <row r="8711">
          <cell r="A8711">
            <v>42271</v>
          </cell>
          <cell r="B8711">
            <v>3099.28</v>
          </cell>
        </row>
        <row r="8712">
          <cell r="A8712">
            <v>42272</v>
          </cell>
          <cell r="B8712">
            <v>3135.17</v>
          </cell>
        </row>
        <row r="8713">
          <cell r="A8713">
            <v>42273</v>
          </cell>
          <cell r="B8713">
            <v>3080.44</v>
          </cell>
        </row>
        <row r="8714">
          <cell r="A8714">
            <v>42274</v>
          </cell>
          <cell r="B8714">
            <v>3080.44</v>
          </cell>
        </row>
        <row r="8715">
          <cell r="A8715">
            <v>42275</v>
          </cell>
          <cell r="B8715">
            <v>3080.44</v>
          </cell>
        </row>
        <row r="8716">
          <cell r="A8716">
            <v>42276</v>
          </cell>
          <cell r="B8716">
            <v>3096.98</v>
          </cell>
        </row>
        <row r="8717">
          <cell r="A8717">
            <v>42277</v>
          </cell>
          <cell r="B8717">
            <v>3121.94</v>
          </cell>
        </row>
        <row r="8718">
          <cell r="A8718">
            <v>42278</v>
          </cell>
          <cell r="B8718">
            <v>3086.75</v>
          </cell>
        </row>
        <row r="8719">
          <cell r="A8719">
            <v>42279</v>
          </cell>
          <cell r="B8719">
            <v>3061.85</v>
          </cell>
        </row>
        <row r="8720">
          <cell r="A8720">
            <v>42280</v>
          </cell>
          <cell r="B8720">
            <v>3034.9</v>
          </cell>
        </row>
        <row r="8721">
          <cell r="A8721">
            <v>42281</v>
          </cell>
          <cell r="B8721">
            <v>3034.9</v>
          </cell>
        </row>
        <row r="8722">
          <cell r="A8722">
            <v>42282</v>
          </cell>
          <cell r="B8722">
            <v>3034.9</v>
          </cell>
        </row>
        <row r="8723">
          <cell r="A8723">
            <v>42283</v>
          </cell>
          <cell r="B8723">
            <v>2971.15</v>
          </cell>
        </row>
        <row r="8724">
          <cell r="A8724">
            <v>42284</v>
          </cell>
          <cell r="B8724">
            <v>2913.74</v>
          </cell>
        </row>
        <row r="8725">
          <cell r="A8725">
            <v>42285</v>
          </cell>
          <cell r="B8725">
            <v>2891.91</v>
          </cell>
        </row>
        <row r="8726">
          <cell r="A8726">
            <v>42286</v>
          </cell>
          <cell r="B8726">
            <v>2887.21</v>
          </cell>
        </row>
        <row r="8727">
          <cell r="A8727">
            <v>42287</v>
          </cell>
          <cell r="B8727">
            <v>2855.74</v>
          </cell>
        </row>
        <row r="8728">
          <cell r="A8728">
            <v>42288</v>
          </cell>
          <cell r="B8728">
            <v>2855.74</v>
          </cell>
        </row>
        <row r="8729">
          <cell r="A8729">
            <v>42289</v>
          </cell>
          <cell r="B8729">
            <v>2855.74</v>
          </cell>
        </row>
        <row r="8730">
          <cell r="A8730">
            <v>42290</v>
          </cell>
          <cell r="B8730">
            <v>2855.74</v>
          </cell>
        </row>
        <row r="8731">
          <cell r="A8731">
            <v>42291</v>
          </cell>
          <cell r="B8731">
            <v>2910.7</v>
          </cell>
        </row>
        <row r="8732">
          <cell r="A8732">
            <v>42292</v>
          </cell>
          <cell r="B8732">
            <v>2928.69</v>
          </cell>
        </row>
        <row r="8733">
          <cell r="A8733">
            <v>42293</v>
          </cell>
          <cell r="B8733">
            <v>2908.87</v>
          </cell>
        </row>
        <row r="8734">
          <cell r="A8734">
            <v>42294</v>
          </cell>
          <cell r="B8734">
            <v>2879.89</v>
          </cell>
        </row>
        <row r="8735">
          <cell r="A8735">
            <v>42295</v>
          </cell>
          <cell r="B8735">
            <v>2879.89</v>
          </cell>
        </row>
        <row r="8736">
          <cell r="A8736">
            <v>42296</v>
          </cell>
          <cell r="B8736">
            <v>2879.89</v>
          </cell>
        </row>
        <row r="8737">
          <cell r="A8737">
            <v>42297</v>
          </cell>
          <cell r="B8737">
            <v>2912.99</v>
          </cell>
        </row>
        <row r="8738">
          <cell r="A8738">
            <v>42298</v>
          </cell>
          <cell r="B8738">
            <v>2929.19</v>
          </cell>
        </row>
        <row r="8739">
          <cell r="A8739">
            <v>42299</v>
          </cell>
          <cell r="B8739">
            <v>2966.68</v>
          </cell>
        </row>
        <row r="8740">
          <cell r="A8740">
            <v>42300</v>
          </cell>
          <cell r="B8740">
            <v>2925.36</v>
          </cell>
        </row>
        <row r="8741">
          <cell r="A8741">
            <v>42301</v>
          </cell>
          <cell r="B8741">
            <v>2912.08</v>
          </cell>
        </row>
        <row r="8742">
          <cell r="A8742">
            <v>42302</v>
          </cell>
          <cell r="B8742">
            <v>2912.08</v>
          </cell>
        </row>
        <row r="8743">
          <cell r="A8743">
            <v>42303</v>
          </cell>
          <cell r="B8743">
            <v>2912.08</v>
          </cell>
        </row>
        <row r="8744">
          <cell r="A8744">
            <v>42304</v>
          </cell>
          <cell r="B8744">
            <v>2918.21</v>
          </cell>
        </row>
        <row r="8745">
          <cell r="A8745">
            <v>42305</v>
          </cell>
          <cell r="B8745">
            <v>2950.87</v>
          </cell>
        </row>
        <row r="8746">
          <cell r="A8746">
            <v>42306</v>
          </cell>
          <cell r="B8746">
            <v>2926.75</v>
          </cell>
        </row>
        <row r="8747">
          <cell r="A8747">
            <v>42307</v>
          </cell>
          <cell r="B8747">
            <v>2921.32</v>
          </cell>
        </row>
        <row r="8748">
          <cell r="A8748">
            <v>42308</v>
          </cell>
          <cell r="B8748">
            <v>2897.83</v>
          </cell>
        </row>
        <row r="8749">
          <cell r="A8749">
            <v>42309</v>
          </cell>
          <cell r="B8749">
            <v>2897.83</v>
          </cell>
        </row>
        <row r="8750">
          <cell r="A8750">
            <v>42310</v>
          </cell>
          <cell r="B8750">
            <v>2897.83</v>
          </cell>
        </row>
        <row r="8751">
          <cell r="A8751">
            <v>42311</v>
          </cell>
          <cell r="B8751">
            <v>2897.83</v>
          </cell>
        </row>
        <row r="8752">
          <cell r="A8752">
            <v>42312</v>
          </cell>
          <cell r="B8752">
            <v>2825.25</v>
          </cell>
        </row>
        <row r="8753">
          <cell r="A8753">
            <v>42313</v>
          </cell>
          <cell r="B8753">
            <v>2819.63</v>
          </cell>
        </row>
        <row r="8754">
          <cell r="A8754">
            <v>42314</v>
          </cell>
          <cell r="B8754">
            <v>2853.32</v>
          </cell>
        </row>
        <row r="8755">
          <cell r="A8755">
            <v>42315</v>
          </cell>
          <cell r="B8755">
            <v>2896.19</v>
          </cell>
        </row>
        <row r="8756">
          <cell r="A8756">
            <v>42316</v>
          </cell>
          <cell r="B8756">
            <v>2896.19</v>
          </cell>
        </row>
        <row r="8757">
          <cell r="A8757">
            <v>42317</v>
          </cell>
          <cell r="B8757">
            <v>2896.19</v>
          </cell>
        </row>
        <row r="8758">
          <cell r="A8758">
            <v>42318</v>
          </cell>
          <cell r="B8758">
            <v>2921.15</v>
          </cell>
        </row>
        <row r="8759">
          <cell r="A8759">
            <v>42319</v>
          </cell>
          <cell r="B8759">
            <v>2935.86</v>
          </cell>
        </row>
        <row r="8760">
          <cell r="A8760">
            <v>42320</v>
          </cell>
          <cell r="B8760">
            <v>2935.86</v>
          </cell>
        </row>
        <row r="8761">
          <cell r="A8761">
            <v>42321</v>
          </cell>
          <cell r="B8761">
            <v>3009.36</v>
          </cell>
        </row>
        <row r="8762">
          <cell r="A8762">
            <v>42322</v>
          </cell>
          <cell r="B8762">
            <v>3073.23</v>
          </cell>
        </row>
        <row r="8763">
          <cell r="A8763">
            <v>42323</v>
          </cell>
          <cell r="B8763">
            <v>3073.23</v>
          </cell>
        </row>
        <row r="8764">
          <cell r="A8764">
            <v>42324</v>
          </cell>
          <cell r="B8764">
            <v>3073.23</v>
          </cell>
        </row>
        <row r="8765">
          <cell r="A8765">
            <v>42325</v>
          </cell>
          <cell r="B8765">
            <v>3073.23</v>
          </cell>
        </row>
        <row r="8766">
          <cell r="A8766">
            <v>42326</v>
          </cell>
          <cell r="B8766">
            <v>3069.24</v>
          </cell>
        </row>
        <row r="8767">
          <cell r="A8767">
            <v>42327</v>
          </cell>
          <cell r="B8767">
            <v>3108.7</v>
          </cell>
        </row>
        <row r="8768">
          <cell r="A8768">
            <v>42328</v>
          </cell>
          <cell r="B8768">
            <v>3082.04</v>
          </cell>
        </row>
        <row r="8769">
          <cell r="A8769">
            <v>42329</v>
          </cell>
          <cell r="B8769">
            <v>3047.31</v>
          </cell>
        </row>
        <row r="8770">
          <cell r="A8770">
            <v>42330</v>
          </cell>
          <cell r="B8770">
            <v>3047.31</v>
          </cell>
        </row>
        <row r="8771">
          <cell r="A8771">
            <v>42331</v>
          </cell>
          <cell r="B8771">
            <v>3047.31</v>
          </cell>
        </row>
        <row r="8772">
          <cell r="A8772">
            <v>42332</v>
          </cell>
          <cell r="B8772">
            <v>3086.82</v>
          </cell>
        </row>
        <row r="8773">
          <cell r="A8773">
            <v>42333</v>
          </cell>
          <cell r="B8773">
            <v>3074.35</v>
          </cell>
        </row>
        <row r="8774">
          <cell r="A8774">
            <v>42334</v>
          </cell>
          <cell r="B8774">
            <v>3099.75</v>
          </cell>
        </row>
        <row r="8775">
          <cell r="A8775">
            <v>42335</v>
          </cell>
          <cell r="B8775">
            <v>3099.75</v>
          </cell>
        </row>
        <row r="8776">
          <cell r="A8776">
            <v>42336</v>
          </cell>
          <cell r="B8776">
            <v>3101.1</v>
          </cell>
        </row>
        <row r="8777">
          <cell r="A8777">
            <v>42337</v>
          </cell>
          <cell r="B8777">
            <v>3101.1</v>
          </cell>
        </row>
        <row r="8778">
          <cell r="A8778">
            <v>42338</v>
          </cell>
          <cell r="B8778">
            <v>3101.1</v>
          </cell>
        </row>
        <row r="8779">
          <cell r="A8779">
            <v>42339</v>
          </cell>
          <cell r="B8779">
            <v>3142.11</v>
          </cell>
        </row>
        <row r="8780">
          <cell r="A8780">
            <v>42340</v>
          </cell>
          <cell r="B8780">
            <v>3131.95</v>
          </cell>
        </row>
        <row r="8781">
          <cell r="A8781">
            <v>42341</v>
          </cell>
          <cell r="B8781">
            <v>3166.67</v>
          </cell>
        </row>
        <row r="8782">
          <cell r="A8782">
            <v>42342</v>
          </cell>
          <cell r="B8782">
            <v>3149.12</v>
          </cell>
        </row>
        <row r="8783">
          <cell r="A8783">
            <v>42343</v>
          </cell>
          <cell r="B8783">
            <v>3179.22</v>
          </cell>
        </row>
        <row r="8784">
          <cell r="A8784">
            <v>42344</v>
          </cell>
          <cell r="B8784">
            <v>3179.22</v>
          </cell>
        </row>
        <row r="8785">
          <cell r="A8785">
            <v>42345</v>
          </cell>
          <cell r="B8785">
            <v>3179.22</v>
          </cell>
        </row>
        <row r="8786">
          <cell r="A8786">
            <v>42346</v>
          </cell>
          <cell r="B8786">
            <v>3287.03</v>
          </cell>
        </row>
        <row r="8787">
          <cell r="A8787">
            <v>42347</v>
          </cell>
          <cell r="B8787">
            <v>3287.03</v>
          </cell>
        </row>
        <row r="8788">
          <cell r="A8788">
            <v>42348</v>
          </cell>
          <cell r="B8788">
            <v>3294.02</v>
          </cell>
        </row>
        <row r="8789">
          <cell r="A8789">
            <v>42349</v>
          </cell>
          <cell r="B8789">
            <v>3259.56</v>
          </cell>
        </row>
        <row r="8790">
          <cell r="A8790">
            <v>42350</v>
          </cell>
          <cell r="B8790">
            <v>3299.36</v>
          </cell>
        </row>
        <row r="8791">
          <cell r="A8791">
            <v>42351</v>
          </cell>
          <cell r="B8791">
            <v>3299.36</v>
          </cell>
        </row>
        <row r="8792">
          <cell r="A8792">
            <v>42352</v>
          </cell>
          <cell r="B8792">
            <v>3299.36</v>
          </cell>
        </row>
        <row r="8793">
          <cell r="A8793">
            <v>42353</v>
          </cell>
          <cell r="B8793">
            <v>3356</v>
          </cell>
        </row>
        <row r="8794">
          <cell r="A8794">
            <v>42354</v>
          </cell>
          <cell r="B8794">
            <v>3328.08</v>
          </cell>
        </row>
        <row r="8795">
          <cell r="A8795">
            <v>42355</v>
          </cell>
          <cell r="B8795">
            <v>3317.72</v>
          </cell>
        </row>
        <row r="8796">
          <cell r="A8796">
            <v>42356</v>
          </cell>
          <cell r="B8796">
            <v>3333.37</v>
          </cell>
        </row>
        <row r="8797">
          <cell r="A8797">
            <v>42357</v>
          </cell>
          <cell r="B8797">
            <v>3337.68</v>
          </cell>
        </row>
        <row r="8798">
          <cell r="A8798">
            <v>42358</v>
          </cell>
          <cell r="B8798">
            <v>3337.68</v>
          </cell>
        </row>
        <row r="8799">
          <cell r="A8799">
            <v>42359</v>
          </cell>
          <cell r="B8799">
            <v>3337.68</v>
          </cell>
        </row>
        <row r="8800">
          <cell r="A8800">
            <v>42360</v>
          </cell>
          <cell r="B8800">
            <v>3332.7</v>
          </cell>
        </row>
        <row r="8801">
          <cell r="A8801">
            <v>42361</v>
          </cell>
          <cell r="B8801">
            <v>3307.24</v>
          </cell>
        </row>
        <row r="8802">
          <cell r="A8802">
            <v>42362</v>
          </cell>
          <cell r="B8802">
            <v>3255.19</v>
          </cell>
        </row>
        <row r="8803">
          <cell r="A8803">
            <v>42363</v>
          </cell>
          <cell r="B8803">
            <v>3172.03</v>
          </cell>
        </row>
        <row r="8804">
          <cell r="A8804">
            <v>42364</v>
          </cell>
          <cell r="B8804">
            <v>3172.03</v>
          </cell>
        </row>
        <row r="8805">
          <cell r="A8805">
            <v>42365</v>
          </cell>
          <cell r="B8805">
            <v>3172.03</v>
          </cell>
        </row>
        <row r="8806">
          <cell r="A8806">
            <v>42366</v>
          </cell>
          <cell r="B8806">
            <v>3172.03</v>
          </cell>
        </row>
        <row r="8807">
          <cell r="A8807">
            <v>42367</v>
          </cell>
          <cell r="B8807">
            <v>3180.87</v>
          </cell>
        </row>
        <row r="8808">
          <cell r="A8808">
            <v>42368</v>
          </cell>
          <cell r="B8808">
            <v>3155.22</v>
          </cell>
        </row>
        <row r="8809">
          <cell r="A8809">
            <v>42369</v>
          </cell>
          <cell r="B8809">
            <v>3149.47</v>
          </cell>
        </row>
        <row r="8810">
          <cell r="A8810">
            <v>42370</v>
          </cell>
          <cell r="B8810">
            <v>3149.47</v>
          </cell>
        </row>
        <row r="8811">
          <cell r="A8811">
            <v>42371</v>
          </cell>
          <cell r="B8811">
            <v>3149.47</v>
          </cell>
        </row>
        <row r="8812">
          <cell r="A8812">
            <v>42372</v>
          </cell>
          <cell r="B8812">
            <v>3149.47</v>
          </cell>
        </row>
        <row r="8813">
          <cell r="A8813">
            <v>42373</v>
          </cell>
          <cell r="B8813">
            <v>3149.47</v>
          </cell>
        </row>
        <row r="8814">
          <cell r="A8814">
            <v>42374</v>
          </cell>
          <cell r="B8814">
            <v>3213.24</v>
          </cell>
        </row>
        <row r="8815">
          <cell r="A8815">
            <v>42375</v>
          </cell>
          <cell r="B8815">
            <v>3203.86</v>
          </cell>
        </row>
        <row r="8816">
          <cell r="A8816">
            <v>42376</v>
          </cell>
          <cell r="B8816">
            <v>3250.69</v>
          </cell>
        </row>
        <row r="8817">
          <cell r="A8817">
            <v>42377</v>
          </cell>
          <cell r="B8817">
            <v>3287.28</v>
          </cell>
        </row>
        <row r="8818">
          <cell r="A8818">
            <v>42378</v>
          </cell>
          <cell r="B8818">
            <v>3268.37</v>
          </cell>
        </row>
        <row r="8819">
          <cell r="A8819">
            <v>42379</v>
          </cell>
          <cell r="B8819">
            <v>3268.37</v>
          </cell>
        </row>
        <row r="8820">
          <cell r="A8820">
            <v>42380</v>
          </cell>
          <cell r="B8820">
            <v>3268.37</v>
          </cell>
        </row>
        <row r="8821">
          <cell r="A8821">
            <v>42381</v>
          </cell>
          <cell r="B8821">
            <v>3268.37</v>
          </cell>
        </row>
        <row r="8822">
          <cell r="A8822">
            <v>42382</v>
          </cell>
          <cell r="B8822">
            <v>3246.51</v>
          </cell>
        </row>
        <row r="8823">
          <cell r="A8823">
            <v>42383</v>
          </cell>
          <cell r="B8823">
            <v>3235.45</v>
          </cell>
        </row>
        <row r="8824">
          <cell r="A8824">
            <v>42384</v>
          </cell>
          <cell r="B8824">
            <v>3240.71</v>
          </cell>
        </row>
        <row r="8825">
          <cell r="A8825">
            <v>42385</v>
          </cell>
          <cell r="B8825">
            <v>3293.94</v>
          </cell>
        </row>
        <row r="8826">
          <cell r="A8826">
            <v>42386</v>
          </cell>
          <cell r="B8826">
            <v>3293.94</v>
          </cell>
        </row>
        <row r="8827">
          <cell r="A8827">
            <v>42387</v>
          </cell>
          <cell r="B8827">
            <v>3293.94</v>
          </cell>
        </row>
        <row r="8828">
          <cell r="A8828">
            <v>42388</v>
          </cell>
          <cell r="B8828">
            <v>3293.94</v>
          </cell>
        </row>
        <row r="8829">
          <cell r="A8829">
            <v>42389</v>
          </cell>
          <cell r="B8829">
            <v>3297.46</v>
          </cell>
        </row>
        <row r="8830">
          <cell r="A8830">
            <v>42390</v>
          </cell>
          <cell r="B8830">
            <v>3357.67</v>
          </cell>
        </row>
        <row r="8831">
          <cell r="A8831">
            <v>42391</v>
          </cell>
          <cell r="B8831">
            <v>3368.49</v>
          </cell>
        </row>
        <row r="8832">
          <cell r="A8832">
            <v>42392</v>
          </cell>
          <cell r="B8832">
            <v>3281.74</v>
          </cell>
        </row>
        <row r="8833">
          <cell r="A8833">
            <v>42393</v>
          </cell>
          <cell r="B8833">
            <v>3281.74</v>
          </cell>
        </row>
        <row r="8834">
          <cell r="A8834">
            <v>42394</v>
          </cell>
          <cell r="B8834">
            <v>3281.74</v>
          </cell>
        </row>
        <row r="8835">
          <cell r="A8835">
            <v>42395</v>
          </cell>
          <cell r="B8835">
            <v>3362.38</v>
          </cell>
        </row>
        <row r="8836">
          <cell r="A8836">
            <v>42396</v>
          </cell>
          <cell r="B8836">
            <v>3375.8</v>
          </cell>
        </row>
        <row r="8837">
          <cell r="A8837">
            <v>42397</v>
          </cell>
          <cell r="B8837">
            <v>3366.63</v>
          </cell>
        </row>
        <row r="8838">
          <cell r="A8838">
            <v>42398</v>
          </cell>
          <cell r="B8838">
            <v>3302.92</v>
          </cell>
        </row>
        <row r="8839">
          <cell r="A8839">
            <v>42399</v>
          </cell>
          <cell r="B8839">
            <v>3287.31</v>
          </cell>
        </row>
        <row r="8840">
          <cell r="A8840">
            <v>42400</v>
          </cell>
          <cell r="B8840">
            <v>3287.31</v>
          </cell>
        </row>
        <row r="8841">
          <cell r="A8841">
            <v>42401</v>
          </cell>
          <cell r="B8841">
            <v>3287.31</v>
          </cell>
        </row>
        <row r="8842">
          <cell r="A8842">
            <v>42402</v>
          </cell>
          <cell r="B8842">
            <v>3326.82</v>
          </cell>
        </row>
        <row r="8843">
          <cell r="A8843">
            <v>42403</v>
          </cell>
          <cell r="B8843">
            <v>3387.69</v>
          </cell>
        </row>
        <row r="8844">
          <cell r="A8844">
            <v>42404</v>
          </cell>
          <cell r="B8844">
            <v>3382.2</v>
          </cell>
        </row>
        <row r="8845">
          <cell r="A8845">
            <v>42405</v>
          </cell>
          <cell r="B8845">
            <v>3315.75</v>
          </cell>
        </row>
        <row r="8846">
          <cell r="A8846">
            <v>42406</v>
          </cell>
          <cell r="B8846">
            <v>3320.49</v>
          </cell>
        </row>
        <row r="8847">
          <cell r="A8847">
            <v>42407</v>
          </cell>
          <cell r="B8847">
            <v>3320.49</v>
          </cell>
        </row>
        <row r="8848">
          <cell r="A8848">
            <v>42408</v>
          </cell>
          <cell r="B8848">
            <v>3320.49</v>
          </cell>
        </row>
        <row r="8849">
          <cell r="A8849">
            <v>42409</v>
          </cell>
          <cell r="B8849">
            <v>3367.02</v>
          </cell>
        </row>
        <row r="8850">
          <cell r="A8850">
            <v>42410</v>
          </cell>
          <cell r="B8850">
            <v>3391.93</v>
          </cell>
        </row>
        <row r="8851">
          <cell r="A8851">
            <v>42411</v>
          </cell>
          <cell r="B8851">
            <v>3385.65</v>
          </cell>
        </row>
        <row r="8852">
          <cell r="A8852">
            <v>42412</v>
          </cell>
          <cell r="B8852">
            <v>3434.89</v>
          </cell>
        </row>
        <row r="8853">
          <cell r="A8853">
            <v>42413</v>
          </cell>
          <cell r="B8853">
            <v>3409.82</v>
          </cell>
        </row>
        <row r="8854">
          <cell r="A8854">
            <v>42414</v>
          </cell>
          <cell r="B8854">
            <v>3409.82</v>
          </cell>
        </row>
        <row r="8855">
          <cell r="A8855">
            <v>42415</v>
          </cell>
          <cell r="B8855">
            <v>3409.82</v>
          </cell>
        </row>
        <row r="8856">
          <cell r="A8856">
            <v>42416</v>
          </cell>
          <cell r="B8856">
            <v>3409.82</v>
          </cell>
        </row>
        <row r="8857">
          <cell r="A8857">
            <v>42417</v>
          </cell>
          <cell r="B8857">
            <v>3406.87</v>
          </cell>
        </row>
        <row r="8858">
          <cell r="A8858">
            <v>42418</v>
          </cell>
          <cell r="B8858">
            <v>3391.87</v>
          </cell>
        </row>
        <row r="8859">
          <cell r="A8859">
            <v>42419</v>
          </cell>
          <cell r="B8859">
            <v>3338.03</v>
          </cell>
        </row>
        <row r="8860">
          <cell r="A8860">
            <v>42420</v>
          </cell>
          <cell r="B8860">
            <v>3356.78</v>
          </cell>
        </row>
        <row r="8861">
          <cell r="A8861">
            <v>42421</v>
          </cell>
          <cell r="B8861">
            <v>3356.78</v>
          </cell>
        </row>
        <row r="8862">
          <cell r="A8862">
            <v>42422</v>
          </cell>
          <cell r="B8862">
            <v>3356.78</v>
          </cell>
        </row>
        <row r="8863">
          <cell r="A8863">
            <v>42423</v>
          </cell>
          <cell r="B8863">
            <v>3314.24</v>
          </cell>
        </row>
        <row r="8864">
          <cell r="A8864">
            <v>42424</v>
          </cell>
          <cell r="B8864">
            <v>3322.54</v>
          </cell>
        </row>
        <row r="8865">
          <cell r="A8865">
            <v>42425</v>
          </cell>
          <cell r="B8865">
            <v>3341.69</v>
          </cell>
        </row>
        <row r="8866">
          <cell r="A8866">
            <v>42426</v>
          </cell>
          <cell r="B8866">
            <v>3310.16</v>
          </cell>
        </row>
        <row r="8867">
          <cell r="A8867">
            <v>42427</v>
          </cell>
          <cell r="B8867">
            <v>3306</v>
          </cell>
        </row>
        <row r="8868">
          <cell r="A8868">
            <v>42428</v>
          </cell>
          <cell r="B8868">
            <v>3306</v>
          </cell>
        </row>
        <row r="8869">
          <cell r="A8869">
            <v>42429</v>
          </cell>
          <cell r="B8869">
            <v>3306</v>
          </cell>
        </row>
        <row r="8870">
          <cell r="A8870">
            <v>42430</v>
          </cell>
          <cell r="B8870">
            <v>3319.8</v>
          </cell>
        </row>
        <row r="8871">
          <cell r="A8871">
            <v>42431</v>
          </cell>
          <cell r="B8871">
            <v>3268.86</v>
          </cell>
        </row>
        <row r="8872">
          <cell r="A8872">
            <v>42432</v>
          </cell>
          <cell r="B8872">
            <v>3205.6</v>
          </cell>
        </row>
        <row r="8873">
          <cell r="A8873">
            <v>42433</v>
          </cell>
          <cell r="B8873">
            <v>3203.03</v>
          </cell>
        </row>
        <row r="8874">
          <cell r="A8874">
            <v>42434</v>
          </cell>
          <cell r="B8874">
            <v>3163.25</v>
          </cell>
        </row>
        <row r="8875">
          <cell r="A8875">
            <v>42435</v>
          </cell>
          <cell r="B8875">
            <v>3163.25</v>
          </cell>
        </row>
        <row r="8876">
          <cell r="A8876">
            <v>42436</v>
          </cell>
          <cell r="B8876">
            <v>3163.25</v>
          </cell>
        </row>
        <row r="8877">
          <cell r="A8877">
            <v>42437</v>
          </cell>
          <cell r="B8877">
            <v>3135.28</v>
          </cell>
        </row>
        <row r="8878">
          <cell r="A8878">
            <v>42438</v>
          </cell>
          <cell r="B8878">
            <v>3155.9</v>
          </cell>
        </row>
        <row r="8879">
          <cell r="A8879">
            <v>42439</v>
          </cell>
          <cell r="B8879">
            <v>3192.49</v>
          </cell>
        </row>
        <row r="8880">
          <cell r="A8880">
            <v>42440</v>
          </cell>
          <cell r="B8880">
            <v>3204.27</v>
          </cell>
        </row>
        <row r="8881">
          <cell r="A8881">
            <v>42441</v>
          </cell>
          <cell r="B8881">
            <v>3164.12</v>
          </cell>
        </row>
        <row r="8882">
          <cell r="A8882">
            <v>42442</v>
          </cell>
          <cell r="B8882">
            <v>3164.12</v>
          </cell>
        </row>
        <row r="8883">
          <cell r="A8883">
            <v>42443</v>
          </cell>
          <cell r="B8883">
            <v>3164.12</v>
          </cell>
        </row>
        <row r="8884">
          <cell r="A8884">
            <v>42444</v>
          </cell>
          <cell r="B8884">
            <v>3175.95</v>
          </cell>
        </row>
        <row r="8885">
          <cell r="A8885">
            <v>42445</v>
          </cell>
          <cell r="B8885">
            <v>3175.88</v>
          </cell>
        </row>
        <row r="8886">
          <cell r="A8886">
            <v>42446</v>
          </cell>
          <cell r="B8886">
            <v>3155.9</v>
          </cell>
        </row>
        <row r="8887">
          <cell r="A8887">
            <v>42447</v>
          </cell>
          <cell r="B8887">
            <v>3087.39</v>
          </cell>
        </row>
        <row r="8888">
          <cell r="A8888">
            <v>42448</v>
          </cell>
          <cell r="B8888">
            <v>3065.79</v>
          </cell>
        </row>
        <row r="8889">
          <cell r="A8889">
            <v>42449</v>
          </cell>
          <cell r="B8889">
            <v>3065.79</v>
          </cell>
        </row>
        <row r="8890">
          <cell r="A8890">
            <v>42450</v>
          </cell>
          <cell r="B8890">
            <v>3065.79</v>
          </cell>
        </row>
        <row r="8891">
          <cell r="A8891">
            <v>42451</v>
          </cell>
          <cell r="B8891">
            <v>3065.79</v>
          </cell>
        </row>
        <row r="8892">
          <cell r="A8892">
            <v>42452</v>
          </cell>
          <cell r="B8892">
            <v>3050.31</v>
          </cell>
        </row>
        <row r="8893">
          <cell r="A8893">
            <v>42453</v>
          </cell>
          <cell r="B8893">
            <v>3058.8</v>
          </cell>
        </row>
        <row r="8894">
          <cell r="A8894">
            <v>42454</v>
          </cell>
          <cell r="B8894">
            <v>3058.8</v>
          </cell>
        </row>
        <row r="8895">
          <cell r="A8895">
            <v>42455</v>
          </cell>
          <cell r="B8895">
            <v>3058.8</v>
          </cell>
        </row>
        <row r="8896">
          <cell r="A8896">
            <v>42456</v>
          </cell>
          <cell r="B8896">
            <v>3058.8</v>
          </cell>
        </row>
        <row r="8897">
          <cell r="A8897">
            <v>42457</v>
          </cell>
          <cell r="B8897">
            <v>3058.8</v>
          </cell>
        </row>
        <row r="8898">
          <cell r="A8898">
            <v>42458</v>
          </cell>
          <cell r="B8898">
            <v>3047.85</v>
          </cell>
        </row>
        <row r="8899">
          <cell r="A8899">
            <v>42459</v>
          </cell>
          <cell r="B8899">
            <v>3052.33</v>
          </cell>
        </row>
        <row r="8900">
          <cell r="A8900">
            <v>42460</v>
          </cell>
          <cell r="B8900">
            <v>3022.35</v>
          </cell>
        </row>
        <row r="8901">
          <cell r="A8901">
            <v>42461</v>
          </cell>
          <cell r="B8901">
            <v>3000.63</v>
          </cell>
        </row>
        <row r="8902">
          <cell r="A8902">
            <v>42462</v>
          </cell>
          <cell r="B8902">
            <v>3038.48</v>
          </cell>
        </row>
        <row r="8903">
          <cell r="A8903">
            <v>42463</v>
          </cell>
          <cell r="B8903">
            <v>3038.48</v>
          </cell>
        </row>
        <row r="8904">
          <cell r="A8904">
            <v>42464</v>
          </cell>
          <cell r="B8904">
            <v>3038.48</v>
          </cell>
        </row>
        <row r="8905">
          <cell r="A8905">
            <v>42465</v>
          </cell>
          <cell r="B8905">
            <v>3066.94</v>
          </cell>
        </row>
        <row r="8906">
          <cell r="A8906">
            <v>42466</v>
          </cell>
          <cell r="B8906">
            <v>3085.82</v>
          </cell>
        </row>
        <row r="8907">
          <cell r="A8907">
            <v>42467</v>
          </cell>
          <cell r="B8907">
            <v>3081.39</v>
          </cell>
        </row>
        <row r="8908">
          <cell r="A8908">
            <v>42468</v>
          </cell>
          <cell r="B8908">
            <v>3109.6</v>
          </cell>
        </row>
        <row r="8909">
          <cell r="A8909">
            <v>42469</v>
          </cell>
          <cell r="B8909">
            <v>3076.29</v>
          </cell>
        </row>
        <row r="8910">
          <cell r="A8910">
            <v>42470</v>
          </cell>
          <cell r="B8910">
            <v>3076.29</v>
          </cell>
        </row>
        <row r="8911">
          <cell r="A8911">
            <v>42471</v>
          </cell>
          <cell r="B8911">
            <v>3076.29</v>
          </cell>
        </row>
        <row r="8912">
          <cell r="A8912">
            <v>42472</v>
          </cell>
          <cell r="B8912">
            <v>3057.96</v>
          </cell>
        </row>
        <row r="8913">
          <cell r="A8913">
            <v>42473</v>
          </cell>
          <cell r="B8913">
            <v>3036.57</v>
          </cell>
        </row>
        <row r="8914">
          <cell r="A8914">
            <v>42474</v>
          </cell>
          <cell r="B8914">
            <v>3006.35</v>
          </cell>
        </row>
        <row r="8915">
          <cell r="A8915">
            <v>42475</v>
          </cell>
          <cell r="B8915">
            <v>3000.78</v>
          </cell>
        </row>
        <row r="8916">
          <cell r="A8916">
            <v>42476</v>
          </cell>
          <cell r="B8916">
            <v>2999.38</v>
          </cell>
        </row>
        <row r="8917">
          <cell r="A8917">
            <v>42477</v>
          </cell>
          <cell r="B8917">
            <v>2999.38</v>
          </cell>
        </row>
        <row r="8918">
          <cell r="A8918">
            <v>42478</v>
          </cell>
          <cell r="B8918">
            <v>2999.38</v>
          </cell>
        </row>
        <row r="8919">
          <cell r="A8919">
            <v>42479</v>
          </cell>
          <cell r="B8919">
            <v>2995.86</v>
          </cell>
        </row>
        <row r="8920">
          <cell r="A8920">
            <v>42480</v>
          </cell>
          <cell r="B8920">
            <v>2912.2</v>
          </cell>
        </row>
        <row r="8921">
          <cell r="A8921">
            <v>42481</v>
          </cell>
          <cell r="B8921">
            <v>2899.92</v>
          </cell>
        </row>
        <row r="8922">
          <cell r="A8922">
            <v>42482</v>
          </cell>
          <cell r="B8922">
            <v>2928.7</v>
          </cell>
        </row>
        <row r="8923">
          <cell r="A8923">
            <v>42483</v>
          </cell>
          <cell r="B8923">
            <v>2939.7</v>
          </cell>
        </row>
        <row r="8924">
          <cell r="A8924">
            <v>42484</v>
          </cell>
          <cell r="B8924">
            <v>2939.7</v>
          </cell>
        </row>
        <row r="8925">
          <cell r="A8925">
            <v>42485</v>
          </cell>
          <cell r="B8925">
            <v>2939.7</v>
          </cell>
        </row>
        <row r="8926">
          <cell r="A8926">
            <v>42486</v>
          </cell>
          <cell r="B8926">
            <v>2962.08</v>
          </cell>
        </row>
        <row r="8927">
          <cell r="A8927">
            <v>42487</v>
          </cell>
          <cell r="B8927">
            <v>2945.37</v>
          </cell>
        </row>
        <row r="8928">
          <cell r="A8928">
            <v>42488</v>
          </cell>
          <cell r="B8928">
            <v>2943.23</v>
          </cell>
        </row>
        <row r="8929">
          <cell r="A8929">
            <v>42489</v>
          </cell>
          <cell r="B8929">
            <v>2885.72</v>
          </cell>
        </row>
        <row r="8930">
          <cell r="A8930">
            <v>42490</v>
          </cell>
          <cell r="B8930">
            <v>2851.14</v>
          </cell>
        </row>
        <row r="8931">
          <cell r="A8931">
            <v>42491</v>
          </cell>
          <cell r="B8931">
            <v>2851.14</v>
          </cell>
        </row>
        <row r="8932">
          <cell r="A8932">
            <v>42492</v>
          </cell>
          <cell r="B8932">
            <v>2851.14</v>
          </cell>
        </row>
        <row r="8933">
          <cell r="A8933">
            <v>42493</v>
          </cell>
          <cell r="B8933">
            <v>2833.78</v>
          </cell>
        </row>
        <row r="8934">
          <cell r="A8934">
            <v>42494</v>
          </cell>
          <cell r="B8934">
            <v>2895.51</v>
          </cell>
        </row>
        <row r="8935">
          <cell r="A8935">
            <v>42495</v>
          </cell>
          <cell r="B8935">
            <v>2942.16</v>
          </cell>
        </row>
        <row r="8936">
          <cell r="A8936">
            <v>42496</v>
          </cell>
          <cell r="B8936">
            <v>2952.37</v>
          </cell>
        </row>
        <row r="8937">
          <cell r="A8937">
            <v>42497</v>
          </cell>
          <cell r="B8937">
            <v>2969.62</v>
          </cell>
        </row>
        <row r="8938">
          <cell r="A8938">
            <v>42498</v>
          </cell>
          <cell r="B8938">
            <v>2969.62</v>
          </cell>
        </row>
        <row r="8939">
          <cell r="A8939">
            <v>42499</v>
          </cell>
          <cell r="B8939">
            <v>2969.62</v>
          </cell>
        </row>
        <row r="8940">
          <cell r="A8940">
            <v>42500</v>
          </cell>
          <cell r="B8940">
            <v>2969.62</v>
          </cell>
        </row>
        <row r="8941">
          <cell r="A8941">
            <v>42501</v>
          </cell>
          <cell r="B8941">
            <v>2979.54</v>
          </cell>
        </row>
        <row r="8942">
          <cell r="A8942">
            <v>42502</v>
          </cell>
          <cell r="B8942">
            <v>2956.82</v>
          </cell>
        </row>
        <row r="8943">
          <cell r="A8943">
            <v>42503</v>
          </cell>
          <cell r="B8943">
            <v>2934.88</v>
          </cell>
        </row>
        <row r="8944">
          <cell r="A8944">
            <v>42504</v>
          </cell>
          <cell r="B8944">
            <v>2983.82</v>
          </cell>
        </row>
        <row r="8945">
          <cell r="A8945">
            <v>42505</v>
          </cell>
          <cell r="B8945">
            <v>2983.82</v>
          </cell>
        </row>
        <row r="8946">
          <cell r="A8946">
            <v>42506</v>
          </cell>
          <cell r="B8946">
            <v>2983.82</v>
          </cell>
        </row>
        <row r="8947">
          <cell r="A8947">
            <v>42507</v>
          </cell>
          <cell r="B8947">
            <v>3007.74</v>
          </cell>
        </row>
        <row r="8948">
          <cell r="A8948">
            <v>42508</v>
          </cell>
          <cell r="B8948">
            <v>3020.89</v>
          </cell>
        </row>
        <row r="8949">
          <cell r="A8949">
            <v>42509</v>
          </cell>
          <cell r="B8949">
            <v>3031.48</v>
          </cell>
        </row>
        <row r="8950">
          <cell r="A8950">
            <v>42510</v>
          </cell>
          <cell r="B8950">
            <v>3056.06</v>
          </cell>
        </row>
        <row r="8951">
          <cell r="A8951">
            <v>42511</v>
          </cell>
          <cell r="B8951">
            <v>3047.99</v>
          </cell>
        </row>
        <row r="8952">
          <cell r="A8952">
            <v>42512</v>
          </cell>
          <cell r="B8952">
            <v>3047.99</v>
          </cell>
        </row>
        <row r="8953">
          <cell r="A8953">
            <v>42513</v>
          </cell>
          <cell r="B8953">
            <v>3047.99</v>
          </cell>
        </row>
        <row r="8954">
          <cell r="A8954">
            <v>42514</v>
          </cell>
          <cell r="B8954">
            <v>3058.25</v>
          </cell>
        </row>
        <row r="8955">
          <cell r="A8955">
            <v>42515</v>
          </cell>
          <cell r="B8955">
            <v>3059.92</v>
          </cell>
        </row>
        <row r="8956">
          <cell r="A8956">
            <v>42516</v>
          </cell>
          <cell r="B8956">
            <v>3061.89</v>
          </cell>
        </row>
        <row r="8957">
          <cell r="A8957">
            <v>42517</v>
          </cell>
          <cell r="B8957">
            <v>3054.6</v>
          </cell>
        </row>
        <row r="8958">
          <cell r="A8958">
            <v>42518</v>
          </cell>
          <cell r="B8958">
            <v>3069.17</v>
          </cell>
        </row>
        <row r="8959">
          <cell r="A8959">
            <v>42519</v>
          </cell>
          <cell r="B8959">
            <v>3069.17</v>
          </cell>
        </row>
        <row r="8960">
          <cell r="A8960">
            <v>42520</v>
          </cell>
          <cell r="B8960">
            <v>3069.17</v>
          </cell>
        </row>
        <row r="8961">
          <cell r="A8961">
            <v>42521</v>
          </cell>
          <cell r="B8961">
            <v>3069.17</v>
          </cell>
        </row>
        <row r="8962">
          <cell r="A8962">
            <v>42522</v>
          </cell>
          <cell r="B8962">
            <v>3089.65</v>
          </cell>
        </row>
        <row r="8963">
          <cell r="A8963">
            <v>42523</v>
          </cell>
          <cell r="B8963">
            <v>3117.83</v>
          </cell>
        </row>
        <row r="8964">
          <cell r="A8964">
            <v>42524</v>
          </cell>
          <cell r="B8964">
            <v>3110.88</v>
          </cell>
        </row>
        <row r="8965">
          <cell r="A8965">
            <v>42525</v>
          </cell>
          <cell r="B8965">
            <v>3017.71</v>
          </cell>
        </row>
        <row r="8966">
          <cell r="A8966">
            <v>42526</v>
          </cell>
          <cell r="B8966">
            <v>3017.71</v>
          </cell>
        </row>
        <row r="8967">
          <cell r="A8967">
            <v>42527</v>
          </cell>
          <cell r="B8967">
            <v>3017.71</v>
          </cell>
        </row>
        <row r="8968">
          <cell r="A8968">
            <v>42528</v>
          </cell>
          <cell r="B8968">
            <v>3017.71</v>
          </cell>
        </row>
        <row r="8969">
          <cell r="A8969">
            <v>42529</v>
          </cell>
          <cell r="B8969">
            <v>2950.95</v>
          </cell>
        </row>
        <row r="8970">
          <cell r="A8970">
            <v>42530</v>
          </cell>
          <cell r="B8970">
            <v>2905.23</v>
          </cell>
        </row>
        <row r="8971">
          <cell r="A8971">
            <v>42531</v>
          </cell>
          <cell r="B8971">
            <v>2942.13</v>
          </cell>
        </row>
        <row r="8972">
          <cell r="A8972">
            <v>42532</v>
          </cell>
          <cell r="B8972">
            <v>2969.83</v>
          </cell>
        </row>
        <row r="8973">
          <cell r="A8973">
            <v>42533</v>
          </cell>
          <cell r="B8973">
            <v>2969.83</v>
          </cell>
        </row>
        <row r="8974">
          <cell r="A8974">
            <v>42534</v>
          </cell>
          <cell r="B8974">
            <v>2969.83</v>
          </cell>
        </row>
        <row r="8975">
          <cell r="A8975">
            <v>42535</v>
          </cell>
          <cell r="B8975">
            <v>2990.35</v>
          </cell>
        </row>
        <row r="8976">
          <cell r="A8976">
            <v>42536</v>
          </cell>
          <cell r="B8976">
            <v>3003.28</v>
          </cell>
        </row>
        <row r="8977">
          <cell r="A8977">
            <v>42537</v>
          </cell>
          <cell r="B8977">
            <v>2989.56</v>
          </cell>
        </row>
        <row r="8978">
          <cell r="A8978">
            <v>42538</v>
          </cell>
          <cell r="B8978">
            <v>3019.12</v>
          </cell>
        </row>
        <row r="8979">
          <cell r="A8979">
            <v>42539</v>
          </cell>
          <cell r="B8979">
            <v>3010.91</v>
          </cell>
        </row>
        <row r="8980">
          <cell r="A8980">
            <v>42540</v>
          </cell>
          <cell r="B8980">
            <v>3010.91</v>
          </cell>
        </row>
        <row r="8981">
          <cell r="A8981">
            <v>42541</v>
          </cell>
          <cell r="B8981">
            <v>3010.91</v>
          </cell>
        </row>
        <row r="8982">
          <cell r="A8982">
            <v>42542</v>
          </cell>
          <cell r="B8982">
            <v>2972.97</v>
          </cell>
        </row>
        <row r="8983">
          <cell r="A8983">
            <v>42543</v>
          </cell>
          <cell r="B8983">
            <v>2976.29</v>
          </cell>
        </row>
        <row r="8984">
          <cell r="A8984">
            <v>42544</v>
          </cell>
          <cell r="B8984">
            <v>2944.06</v>
          </cell>
        </row>
        <row r="8985">
          <cell r="A8985">
            <v>42545</v>
          </cell>
          <cell r="B8985">
            <v>2897.53</v>
          </cell>
        </row>
        <row r="8986">
          <cell r="A8986">
            <v>42546</v>
          </cell>
          <cell r="B8986">
            <v>2972.92</v>
          </cell>
        </row>
        <row r="8987">
          <cell r="A8987">
            <v>42547</v>
          </cell>
          <cell r="B8987">
            <v>2972.92</v>
          </cell>
        </row>
        <row r="8988">
          <cell r="A8988">
            <v>42548</v>
          </cell>
          <cell r="B8988">
            <v>2972.92</v>
          </cell>
        </row>
        <row r="8989">
          <cell r="A8989">
            <v>42549</v>
          </cell>
          <cell r="B8989">
            <v>3022.78</v>
          </cell>
        </row>
        <row r="8990">
          <cell r="A8990">
            <v>42550</v>
          </cell>
          <cell r="B8990">
            <v>3005.18</v>
          </cell>
        </row>
        <row r="8991">
          <cell r="A8991">
            <v>42551</v>
          </cell>
          <cell r="B8991">
            <v>2916.15</v>
          </cell>
        </row>
        <row r="8992">
          <cell r="A8992">
            <v>42552</v>
          </cell>
          <cell r="B8992">
            <v>2919.01</v>
          </cell>
        </row>
        <row r="8993">
          <cell r="A8993">
            <v>42553</v>
          </cell>
          <cell r="B8993">
            <v>2914.38</v>
          </cell>
        </row>
        <row r="8994">
          <cell r="A8994">
            <v>42554</v>
          </cell>
          <cell r="B8994">
            <v>2914.38</v>
          </cell>
        </row>
        <row r="8995">
          <cell r="A8995">
            <v>42555</v>
          </cell>
          <cell r="B8995">
            <v>2914.38</v>
          </cell>
        </row>
        <row r="8996">
          <cell r="A8996">
            <v>42556</v>
          </cell>
          <cell r="B8996">
            <v>2914.38</v>
          </cell>
        </row>
        <row r="8997">
          <cell r="A8997">
            <v>42557</v>
          </cell>
          <cell r="B8997">
            <v>2966.87</v>
          </cell>
        </row>
        <row r="8998">
          <cell r="A8998">
            <v>42558</v>
          </cell>
          <cell r="B8998">
            <v>3003.2</v>
          </cell>
        </row>
        <row r="8999">
          <cell r="A8999">
            <v>42559</v>
          </cell>
          <cell r="B8999">
            <v>2986.49</v>
          </cell>
        </row>
        <row r="9000">
          <cell r="A9000">
            <v>42560</v>
          </cell>
          <cell r="B9000">
            <v>2952.64</v>
          </cell>
        </row>
        <row r="9001">
          <cell r="A9001">
            <v>42561</v>
          </cell>
          <cell r="B9001">
            <v>2952.64</v>
          </cell>
        </row>
        <row r="9002">
          <cell r="A9002">
            <v>42562</v>
          </cell>
          <cell r="B9002">
            <v>2952.64</v>
          </cell>
        </row>
        <row r="9003">
          <cell r="A9003">
            <v>42563</v>
          </cell>
          <cell r="B9003">
            <v>2929.81</v>
          </cell>
        </row>
        <row r="9004">
          <cell r="A9004">
            <v>42564</v>
          </cell>
          <cell r="B9004">
            <v>2911.91</v>
          </cell>
        </row>
        <row r="9005">
          <cell r="A9005">
            <v>42565</v>
          </cell>
          <cell r="B9005">
            <v>2936.53</v>
          </cell>
        </row>
        <row r="9006">
          <cell r="A9006">
            <v>42566</v>
          </cell>
          <cell r="B9006">
            <v>2923.07</v>
          </cell>
        </row>
        <row r="9007">
          <cell r="A9007">
            <v>42567</v>
          </cell>
          <cell r="B9007">
            <v>2923.46</v>
          </cell>
        </row>
        <row r="9008">
          <cell r="A9008">
            <v>42568</v>
          </cell>
          <cell r="B9008">
            <v>2923.46</v>
          </cell>
        </row>
        <row r="9009">
          <cell r="A9009">
            <v>42569</v>
          </cell>
          <cell r="B9009">
            <v>2923.46</v>
          </cell>
        </row>
        <row r="9010">
          <cell r="A9010">
            <v>42570</v>
          </cell>
          <cell r="B9010">
            <v>2928.3</v>
          </cell>
        </row>
        <row r="9011">
          <cell r="A9011">
            <v>42571</v>
          </cell>
          <cell r="B9011">
            <v>2931.08</v>
          </cell>
        </row>
        <row r="9012">
          <cell r="A9012">
            <v>42572</v>
          </cell>
          <cell r="B9012">
            <v>2931.08</v>
          </cell>
        </row>
        <row r="9013">
          <cell r="A9013">
            <v>42573</v>
          </cell>
          <cell r="B9013">
            <v>2928.67</v>
          </cell>
        </row>
        <row r="9014">
          <cell r="A9014">
            <v>42574</v>
          </cell>
          <cell r="B9014">
            <v>2942.65</v>
          </cell>
        </row>
        <row r="9015">
          <cell r="A9015">
            <v>42575</v>
          </cell>
          <cell r="B9015">
            <v>2942.65</v>
          </cell>
        </row>
        <row r="9016">
          <cell r="A9016">
            <v>42576</v>
          </cell>
          <cell r="B9016">
            <v>2942.65</v>
          </cell>
        </row>
        <row r="9017">
          <cell r="A9017">
            <v>42577</v>
          </cell>
          <cell r="B9017">
            <v>2997.25</v>
          </cell>
        </row>
        <row r="9018">
          <cell r="A9018">
            <v>42578</v>
          </cell>
          <cell r="B9018">
            <v>3055.15</v>
          </cell>
        </row>
        <row r="9019">
          <cell r="A9019">
            <v>42579</v>
          </cell>
          <cell r="B9019">
            <v>3073.52</v>
          </cell>
        </row>
        <row r="9020">
          <cell r="A9020">
            <v>42580</v>
          </cell>
          <cell r="B9020">
            <v>3091.78</v>
          </cell>
        </row>
        <row r="9021">
          <cell r="A9021">
            <v>42581</v>
          </cell>
          <cell r="B9021">
            <v>3081.75</v>
          </cell>
        </row>
        <row r="9022">
          <cell r="A9022">
            <v>42582</v>
          </cell>
          <cell r="B9022">
            <v>3081.75</v>
          </cell>
        </row>
        <row r="9023">
          <cell r="A9023">
            <v>42583</v>
          </cell>
          <cell r="B9023">
            <v>3081.75</v>
          </cell>
        </row>
        <row r="9024">
          <cell r="A9024">
            <v>42584</v>
          </cell>
          <cell r="B9024">
            <v>3090.28</v>
          </cell>
        </row>
        <row r="9025">
          <cell r="A9025">
            <v>42585</v>
          </cell>
          <cell r="B9025">
            <v>3084.81</v>
          </cell>
        </row>
        <row r="9026">
          <cell r="A9026">
            <v>42586</v>
          </cell>
          <cell r="B9026">
            <v>3110.43</v>
          </cell>
        </row>
        <row r="9027">
          <cell r="A9027">
            <v>42587</v>
          </cell>
          <cell r="B9027">
            <v>3079.83</v>
          </cell>
        </row>
        <row r="9028">
          <cell r="A9028">
            <v>42588</v>
          </cell>
          <cell r="B9028">
            <v>3052.8</v>
          </cell>
        </row>
        <row r="9029">
          <cell r="A9029">
            <v>42589</v>
          </cell>
          <cell r="B9029">
            <v>3052.8</v>
          </cell>
        </row>
        <row r="9030">
          <cell r="A9030">
            <v>42590</v>
          </cell>
          <cell r="B9030">
            <v>3052.8</v>
          </cell>
        </row>
        <row r="9031">
          <cell r="A9031">
            <v>42591</v>
          </cell>
          <cell r="B9031">
            <v>2992.5</v>
          </cell>
        </row>
        <row r="9032">
          <cell r="A9032">
            <v>42592</v>
          </cell>
          <cell r="B9032">
            <v>2974.31</v>
          </cell>
        </row>
        <row r="9033">
          <cell r="A9033">
            <v>42593</v>
          </cell>
          <cell r="B9033">
            <v>2954.9</v>
          </cell>
        </row>
        <row r="9034">
          <cell r="A9034">
            <v>42594</v>
          </cell>
          <cell r="B9034">
            <v>2911.26</v>
          </cell>
        </row>
        <row r="9035">
          <cell r="A9035">
            <v>42595</v>
          </cell>
          <cell r="B9035">
            <v>2908.67</v>
          </cell>
        </row>
        <row r="9036">
          <cell r="A9036">
            <v>42596</v>
          </cell>
          <cell r="B9036">
            <v>2908.67</v>
          </cell>
        </row>
        <row r="9037">
          <cell r="A9037">
            <v>42597</v>
          </cell>
          <cell r="B9037">
            <v>2908.67</v>
          </cell>
        </row>
        <row r="9038">
          <cell r="A9038">
            <v>42598</v>
          </cell>
          <cell r="B9038">
            <v>2908.67</v>
          </cell>
        </row>
        <row r="9039">
          <cell r="A9039">
            <v>42599</v>
          </cell>
          <cell r="B9039">
            <v>2905.3</v>
          </cell>
        </row>
        <row r="9040">
          <cell r="A9040">
            <v>42600</v>
          </cell>
          <cell r="B9040">
            <v>2918.07</v>
          </cell>
        </row>
        <row r="9041">
          <cell r="A9041">
            <v>42601</v>
          </cell>
          <cell r="B9041">
            <v>2884.02</v>
          </cell>
        </row>
        <row r="9042">
          <cell r="A9042">
            <v>42602</v>
          </cell>
          <cell r="B9042">
            <v>2867.37</v>
          </cell>
        </row>
        <row r="9043">
          <cell r="A9043">
            <v>42603</v>
          </cell>
          <cell r="B9043">
            <v>2867.37</v>
          </cell>
        </row>
        <row r="9044">
          <cell r="A9044">
            <v>42604</v>
          </cell>
          <cell r="B9044">
            <v>2867.37</v>
          </cell>
        </row>
        <row r="9045">
          <cell r="A9045">
            <v>42605</v>
          </cell>
          <cell r="B9045">
            <v>2883.89</v>
          </cell>
        </row>
        <row r="9046">
          <cell r="A9046">
            <v>42606</v>
          </cell>
          <cell r="B9046">
            <v>2909.1</v>
          </cell>
        </row>
        <row r="9047">
          <cell r="A9047">
            <v>42607</v>
          </cell>
          <cell r="B9047">
            <v>2938.28</v>
          </cell>
        </row>
        <row r="9048">
          <cell r="A9048">
            <v>42608</v>
          </cell>
          <cell r="B9048">
            <v>2915.67</v>
          </cell>
        </row>
        <row r="9049">
          <cell r="A9049">
            <v>42609</v>
          </cell>
          <cell r="B9049">
            <v>2882.69</v>
          </cell>
        </row>
        <row r="9050">
          <cell r="A9050">
            <v>42610</v>
          </cell>
          <cell r="B9050">
            <v>2882.69</v>
          </cell>
        </row>
        <row r="9051">
          <cell r="A9051">
            <v>42611</v>
          </cell>
          <cell r="B9051">
            <v>2882.69</v>
          </cell>
        </row>
        <row r="9052">
          <cell r="A9052">
            <v>42612</v>
          </cell>
          <cell r="B9052">
            <v>2924.29</v>
          </cell>
        </row>
        <row r="9053">
          <cell r="A9053">
            <v>42613</v>
          </cell>
          <cell r="B9053">
            <v>2933.82</v>
          </cell>
        </row>
        <row r="9054">
          <cell r="A9054">
            <v>42614</v>
          </cell>
          <cell r="B9054">
            <v>2956.53</v>
          </cell>
        </row>
        <row r="9055">
          <cell r="A9055">
            <v>42615</v>
          </cell>
          <cell r="B9055">
            <v>2986.36</v>
          </cell>
        </row>
        <row r="9056">
          <cell r="A9056">
            <v>42616</v>
          </cell>
          <cell r="B9056">
            <v>2957.56</v>
          </cell>
        </row>
        <row r="9057">
          <cell r="A9057">
            <v>42617</v>
          </cell>
          <cell r="B9057">
            <v>2957.56</v>
          </cell>
        </row>
        <row r="9058">
          <cell r="A9058">
            <v>42618</v>
          </cell>
          <cell r="B9058">
            <v>2957.56</v>
          </cell>
        </row>
        <row r="9059">
          <cell r="A9059">
            <v>42619</v>
          </cell>
          <cell r="B9059">
            <v>2957.56</v>
          </cell>
        </row>
        <row r="9060">
          <cell r="A9060">
            <v>42620</v>
          </cell>
          <cell r="B9060">
            <v>2887.64</v>
          </cell>
        </row>
        <row r="9061">
          <cell r="A9061">
            <v>42621</v>
          </cell>
          <cell r="B9061">
            <v>2840.38</v>
          </cell>
        </row>
        <row r="9062">
          <cell r="A9062">
            <v>42622</v>
          </cell>
          <cell r="B9062">
            <v>2846.13</v>
          </cell>
        </row>
        <row r="9063">
          <cell r="A9063">
            <v>42623</v>
          </cell>
          <cell r="B9063">
            <v>2899.29</v>
          </cell>
        </row>
        <row r="9064">
          <cell r="A9064">
            <v>42624</v>
          </cell>
          <cell r="B9064">
            <v>2899.29</v>
          </cell>
        </row>
        <row r="9065">
          <cell r="A9065">
            <v>42625</v>
          </cell>
          <cell r="B9065">
            <v>2899.29</v>
          </cell>
        </row>
        <row r="9066">
          <cell r="A9066">
            <v>42626</v>
          </cell>
          <cell r="B9066">
            <v>2942.29</v>
          </cell>
        </row>
        <row r="9067">
          <cell r="A9067">
            <v>42627</v>
          </cell>
          <cell r="B9067">
            <v>2976.19</v>
          </cell>
        </row>
        <row r="9068">
          <cell r="A9068">
            <v>42628</v>
          </cell>
          <cell r="B9068">
            <v>2972.65</v>
          </cell>
        </row>
        <row r="9069">
          <cell r="A9069">
            <v>42629</v>
          </cell>
          <cell r="B9069">
            <v>2938.5</v>
          </cell>
        </row>
        <row r="9070">
          <cell r="A9070">
            <v>42630</v>
          </cell>
          <cell r="B9070">
            <v>2956.58</v>
          </cell>
        </row>
        <row r="9071">
          <cell r="A9071">
            <v>42631</v>
          </cell>
          <cell r="B9071">
            <v>2956.58</v>
          </cell>
        </row>
        <row r="9072">
          <cell r="A9072">
            <v>42632</v>
          </cell>
          <cell r="B9072">
            <v>2956.58</v>
          </cell>
        </row>
        <row r="9073">
          <cell r="A9073">
            <v>42633</v>
          </cell>
          <cell r="B9073">
            <v>2928.18</v>
          </cell>
        </row>
        <row r="9074">
          <cell r="A9074">
            <v>42634</v>
          </cell>
          <cell r="B9074">
            <v>2911.11</v>
          </cell>
        </row>
        <row r="9075">
          <cell r="A9075">
            <v>42635</v>
          </cell>
          <cell r="B9075">
            <v>2894.15</v>
          </cell>
        </row>
        <row r="9076">
          <cell r="A9076">
            <v>42636</v>
          </cell>
          <cell r="B9076">
            <v>2862.52</v>
          </cell>
        </row>
        <row r="9077">
          <cell r="A9077">
            <v>42637</v>
          </cell>
          <cell r="B9077">
            <v>2917.95</v>
          </cell>
        </row>
        <row r="9078">
          <cell r="A9078">
            <v>42638</v>
          </cell>
          <cell r="B9078">
            <v>2917.95</v>
          </cell>
        </row>
        <row r="9079">
          <cell r="A9079">
            <v>42639</v>
          </cell>
          <cell r="B9079">
            <v>2917.95</v>
          </cell>
        </row>
        <row r="9080">
          <cell r="A9080">
            <v>42640</v>
          </cell>
          <cell r="B9080">
            <v>2917.58</v>
          </cell>
        </row>
        <row r="9081">
          <cell r="A9081">
            <v>42641</v>
          </cell>
          <cell r="B9081">
            <v>2921.99</v>
          </cell>
        </row>
        <row r="9082">
          <cell r="A9082">
            <v>42642</v>
          </cell>
          <cell r="B9082">
            <v>2914.11</v>
          </cell>
        </row>
        <row r="9083">
          <cell r="A9083">
            <v>42643</v>
          </cell>
          <cell r="B9083">
            <v>2879.95</v>
          </cell>
        </row>
        <row r="9084">
          <cell r="A9084">
            <v>42644</v>
          </cell>
          <cell r="B9084">
            <v>2880.08</v>
          </cell>
        </row>
        <row r="9085">
          <cell r="A9085">
            <v>42645</v>
          </cell>
          <cell r="B9085">
            <v>2880.08</v>
          </cell>
        </row>
        <row r="9086">
          <cell r="A9086">
            <v>42646</v>
          </cell>
          <cell r="B9086">
            <v>2880.08</v>
          </cell>
        </row>
        <row r="9087">
          <cell r="A9087">
            <v>42647</v>
          </cell>
          <cell r="B9087">
            <v>2937.23</v>
          </cell>
        </row>
        <row r="9088">
          <cell r="A9088">
            <v>42648</v>
          </cell>
          <cell r="B9088">
            <v>2963.06</v>
          </cell>
        </row>
        <row r="9089">
          <cell r="A9089">
            <v>42649</v>
          </cell>
          <cell r="B9089">
            <v>2964.93</v>
          </cell>
        </row>
        <row r="9090">
          <cell r="A9090">
            <v>42650</v>
          </cell>
          <cell r="B9090">
            <v>2924.8</v>
          </cell>
        </row>
        <row r="9091">
          <cell r="A9091">
            <v>42651</v>
          </cell>
          <cell r="B9091">
            <v>2913.96</v>
          </cell>
        </row>
        <row r="9092">
          <cell r="A9092">
            <v>42652</v>
          </cell>
          <cell r="B9092">
            <v>2913.96</v>
          </cell>
        </row>
        <row r="9093">
          <cell r="A9093">
            <v>42653</v>
          </cell>
          <cell r="B9093">
            <v>2913.96</v>
          </cell>
        </row>
        <row r="9094">
          <cell r="A9094">
            <v>42654</v>
          </cell>
          <cell r="B9094">
            <v>2913.96</v>
          </cell>
        </row>
        <row r="9095">
          <cell r="A9095">
            <v>42655</v>
          </cell>
          <cell r="B9095">
            <v>2919.51</v>
          </cell>
        </row>
        <row r="9096">
          <cell r="A9096">
            <v>42656</v>
          </cell>
          <cell r="B9096">
            <v>2919.18</v>
          </cell>
        </row>
        <row r="9097">
          <cell r="A9097">
            <v>42657</v>
          </cell>
          <cell r="B9097">
            <v>2930.78</v>
          </cell>
        </row>
        <row r="9098">
          <cell r="A9098">
            <v>42658</v>
          </cell>
          <cell r="B9098">
            <v>2915.67</v>
          </cell>
        </row>
        <row r="9099">
          <cell r="A9099">
            <v>42659</v>
          </cell>
          <cell r="B9099">
            <v>2915.67</v>
          </cell>
        </row>
        <row r="9100">
          <cell r="A9100">
            <v>42660</v>
          </cell>
          <cell r="B9100">
            <v>2915.67</v>
          </cell>
        </row>
        <row r="9101">
          <cell r="A9101">
            <v>42661</v>
          </cell>
          <cell r="B9101">
            <v>2915.67</v>
          </cell>
        </row>
        <row r="9102">
          <cell r="A9102">
            <v>42662</v>
          </cell>
          <cell r="B9102">
            <v>2905.93</v>
          </cell>
        </row>
        <row r="9103">
          <cell r="A9103">
            <v>42663</v>
          </cell>
          <cell r="B9103">
            <v>2914.15</v>
          </cell>
        </row>
        <row r="9104">
          <cell r="A9104">
            <v>42664</v>
          </cell>
          <cell r="B9104">
            <v>2934.03</v>
          </cell>
        </row>
        <row r="9105">
          <cell r="A9105">
            <v>42665</v>
          </cell>
          <cell r="B9105">
            <v>2944.25</v>
          </cell>
        </row>
        <row r="9106">
          <cell r="A9106">
            <v>42666</v>
          </cell>
          <cell r="B9106">
            <v>2944.25</v>
          </cell>
        </row>
        <row r="9107">
          <cell r="A9107">
            <v>42667</v>
          </cell>
          <cell r="B9107">
            <v>2944.25</v>
          </cell>
        </row>
        <row r="9108">
          <cell r="A9108">
            <v>42668</v>
          </cell>
          <cell r="B9108">
            <v>2929.83</v>
          </cell>
        </row>
        <row r="9109">
          <cell r="A9109">
            <v>42669</v>
          </cell>
          <cell r="B9109">
            <v>2941.34</v>
          </cell>
        </row>
        <row r="9110">
          <cell r="A9110">
            <v>42670</v>
          </cell>
          <cell r="B9110">
            <v>2965.18</v>
          </cell>
        </row>
        <row r="9111">
          <cell r="A9111">
            <v>42671</v>
          </cell>
          <cell r="B9111">
            <v>2966.61</v>
          </cell>
        </row>
        <row r="9112">
          <cell r="A9112">
            <v>42672</v>
          </cell>
          <cell r="B9112">
            <v>2967.66</v>
          </cell>
        </row>
        <row r="9113">
          <cell r="A9113">
            <v>42673</v>
          </cell>
          <cell r="B9113">
            <v>2967.66</v>
          </cell>
        </row>
        <row r="9114">
          <cell r="A9114">
            <v>42674</v>
          </cell>
          <cell r="B9114">
            <v>2967.66</v>
          </cell>
        </row>
        <row r="9115">
          <cell r="A9115">
            <v>42675</v>
          </cell>
          <cell r="B9115">
            <v>2998.55</v>
          </cell>
        </row>
        <row r="9116">
          <cell r="A9116">
            <v>42676</v>
          </cell>
          <cell r="B9116">
            <v>3026.68</v>
          </cell>
        </row>
        <row r="9117">
          <cell r="A9117">
            <v>42677</v>
          </cell>
          <cell r="B9117">
            <v>3070.54</v>
          </cell>
        </row>
        <row r="9118">
          <cell r="A9118">
            <v>42678</v>
          </cell>
          <cell r="B9118">
            <v>3071.12</v>
          </cell>
        </row>
        <row r="9119">
          <cell r="A9119">
            <v>42679</v>
          </cell>
          <cell r="B9119">
            <v>3070.4</v>
          </cell>
        </row>
        <row r="9120">
          <cell r="A9120">
            <v>42680</v>
          </cell>
          <cell r="B9120">
            <v>3070.4</v>
          </cell>
        </row>
        <row r="9121">
          <cell r="A9121">
            <v>42681</v>
          </cell>
          <cell r="B9121">
            <v>3070.4</v>
          </cell>
        </row>
        <row r="9122">
          <cell r="A9122">
            <v>42682</v>
          </cell>
          <cell r="B9122">
            <v>3070.4</v>
          </cell>
        </row>
        <row r="9123">
          <cell r="A9123">
            <v>42683</v>
          </cell>
          <cell r="B9123">
            <v>2984.78</v>
          </cell>
        </row>
        <row r="9124">
          <cell r="A9124">
            <v>42684</v>
          </cell>
          <cell r="B9124">
            <v>3012.12</v>
          </cell>
        </row>
        <row r="9125">
          <cell r="A9125">
            <v>42685</v>
          </cell>
          <cell r="B9125">
            <v>3100.12</v>
          </cell>
        </row>
        <row r="9126">
          <cell r="A9126">
            <v>42686</v>
          </cell>
          <cell r="B9126">
            <v>3100.12</v>
          </cell>
        </row>
        <row r="9127">
          <cell r="A9127">
            <v>42687</v>
          </cell>
          <cell r="B9127">
            <v>3100.12</v>
          </cell>
        </row>
        <row r="9128">
          <cell r="A9128">
            <v>42688</v>
          </cell>
          <cell r="B9128">
            <v>3100.12</v>
          </cell>
        </row>
        <row r="9129">
          <cell r="A9129">
            <v>42689</v>
          </cell>
          <cell r="B9129">
            <v>3100.12</v>
          </cell>
        </row>
        <row r="9130">
          <cell r="A9130">
            <v>42690</v>
          </cell>
          <cell r="B9130">
            <v>3124.91</v>
          </cell>
        </row>
        <row r="9131">
          <cell r="A9131">
            <v>42691</v>
          </cell>
          <cell r="B9131">
            <v>3131.11</v>
          </cell>
        </row>
        <row r="9132">
          <cell r="A9132">
            <v>42692</v>
          </cell>
          <cell r="B9132">
            <v>3135.65</v>
          </cell>
        </row>
        <row r="9133">
          <cell r="A9133">
            <v>42693</v>
          </cell>
          <cell r="B9133">
            <v>3163.49</v>
          </cell>
        </row>
        <row r="9134">
          <cell r="A9134">
            <v>42694</v>
          </cell>
          <cell r="B9134">
            <v>3163.49</v>
          </cell>
        </row>
        <row r="9135">
          <cell r="A9135">
            <v>42695</v>
          </cell>
          <cell r="B9135">
            <v>3163.49</v>
          </cell>
        </row>
        <row r="9136">
          <cell r="A9136">
            <v>42696</v>
          </cell>
          <cell r="B9136">
            <v>3144.72</v>
          </cell>
        </row>
        <row r="9137">
          <cell r="A9137">
            <v>42697</v>
          </cell>
          <cell r="B9137">
            <v>3139.76</v>
          </cell>
        </row>
        <row r="9138">
          <cell r="A9138">
            <v>42698</v>
          </cell>
          <cell r="B9138">
            <v>3187.97</v>
          </cell>
        </row>
        <row r="9139">
          <cell r="A9139">
            <v>42699</v>
          </cell>
          <cell r="B9139">
            <v>3187.97</v>
          </cell>
        </row>
        <row r="9140">
          <cell r="A9140">
            <v>42700</v>
          </cell>
          <cell r="B9140">
            <v>3170.64</v>
          </cell>
        </row>
        <row r="9141">
          <cell r="A9141">
            <v>42701</v>
          </cell>
          <cell r="B9141">
            <v>3170.64</v>
          </cell>
        </row>
        <row r="9142">
          <cell r="A9142">
            <v>42702</v>
          </cell>
          <cell r="B9142">
            <v>3170.64</v>
          </cell>
        </row>
        <row r="9143">
          <cell r="A9143">
            <v>42703</v>
          </cell>
          <cell r="B9143">
            <v>3142.2</v>
          </cell>
        </row>
        <row r="9144">
          <cell r="A9144">
            <v>42704</v>
          </cell>
          <cell r="B9144">
            <v>3165.09</v>
          </cell>
        </row>
        <row r="9145">
          <cell r="A9145">
            <v>42705</v>
          </cell>
          <cell r="B9145">
            <v>3085.6</v>
          </cell>
        </row>
        <row r="9146">
          <cell r="A9146">
            <v>42706</v>
          </cell>
          <cell r="B9146">
            <v>3068.34</v>
          </cell>
        </row>
        <row r="9147">
          <cell r="A9147">
            <v>42707</v>
          </cell>
          <cell r="B9147">
            <v>3061.04</v>
          </cell>
        </row>
        <row r="9148">
          <cell r="A9148">
            <v>42708</v>
          </cell>
          <cell r="B9148">
            <v>3061.04</v>
          </cell>
        </row>
        <row r="9149">
          <cell r="A9149">
            <v>42709</v>
          </cell>
          <cell r="B9149">
            <v>3061.04</v>
          </cell>
        </row>
        <row r="9150">
          <cell r="A9150">
            <v>42710</v>
          </cell>
          <cell r="B9150">
            <v>3049.47</v>
          </cell>
        </row>
        <row r="9151">
          <cell r="A9151">
            <v>42711</v>
          </cell>
          <cell r="B9151">
            <v>3015.47</v>
          </cell>
        </row>
        <row r="9152">
          <cell r="A9152">
            <v>42712</v>
          </cell>
          <cell r="B9152">
            <v>2989.71</v>
          </cell>
        </row>
        <row r="9153">
          <cell r="A9153">
            <v>42713</v>
          </cell>
          <cell r="B9153">
            <v>2989.71</v>
          </cell>
        </row>
        <row r="9154">
          <cell r="A9154">
            <v>42714</v>
          </cell>
          <cell r="B9154">
            <v>3002.8</v>
          </cell>
        </row>
        <row r="9155">
          <cell r="A9155">
            <v>42715</v>
          </cell>
          <cell r="B9155">
            <v>3002.8</v>
          </cell>
        </row>
        <row r="9156">
          <cell r="A9156">
            <v>42716</v>
          </cell>
          <cell r="B9156">
            <v>3002.8</v>
          </cell>
        </row>
        <row r="9157">
          <cell r="A9157">
            <v>42717</v>
          </cell>
          <cell r="B9157">
            <v>2984.02</v>
          </cell>
        </row>
        <row r="9158">
          <cell r="A9158">
            <v>42718</v>
          </cell>
          <cell r="B9158">
            <v>2982.29</v>
          </cell>
        </row>
        <row r="9159">
          <cell r="A9159">
            <v>42719</v>
          </cell>
          <cell r="B9159">
            <v>2964.56</v>
          </cell>
        </row>
        <row r="9160">
          <cell r="A9160">
            <v>42720</v>
          </cell>
          <cell r="B9160">
            <v>3000.47</v>
          </cell>
        </row>
        <row r="9161">
          <cell r="A9161">
            <v>42721</v>
          </cell>
          <cell r="B9161">
            <v>2997.2</v>
          </cell>
        </row>
        <row r="9162">
          <cell r="A9162">
            <v>42722</v>
          </cell>
          <cell r="B9162">
            <v>2997.2</v>
          </cell>
        </row>
        <row r="9163">
          <cell r="A9163">
            <v>42723</v>
          </cell>
          <cell r="B9163">
            <v>2997.2</v>
          </cell>
        </row>
        <row r="9164">
          <cell r="A9164">
            <v>42724</v>
          </cell>
          <cell r="B9164">
            <v>3019.44</v>
          </cell>
        </row>
        <row r="9165">
          <cell r="A9165">
            <v>42725</v>
          </cell>
          <cell r="B9165">
            <v>2988.06</v>
          </cell>
        </row>
        <row r="9166">
          <cell r="A9166">
            <v>42726</v>
          </cell>
          <cell r="B9166">
            <v>2989.14</v>
          </cell>
        </row>
        <row r="9167">
          <cell r="A9167">
            <v>42727</v>
          </cell>
          <cell r="B9167">
            <v>2996.03</v>
          </cell>
        </row>
        <row r="9168">
          <cell r="A9168">
            <v>42728</v>
          </cell>
          <cell r="B9168">
            <v>2996.6</v>
          </cell>
        </row>
        <row r="9169">
          <cell r="A9169">
            <v>42729</v>
          </cell>
          <cell r="B9169">
            <v>2996.6</v>
          </cell>
        </row>
        <row r="9170">
          <cell r="A9170">
            <v>42730</v>
          </cell>
          <cell r="B9170">
            <v>2996.6</v>
          </cell>
        </row>
        <row r="9171">
          <cell r="A9171">
            <v>42731</v>
          </cell>
          <cell r="B9171">
            <v>2996.6</v>
          </cell>
        </row>
        <row r="9172">
          <cell r="A9172">
            <v>42732</v>
          </cell>
          <cell r="B9172">
            <v>2992.81</v>
          </cell>
        </row>
        <row r="9173">
          <cell r="A9173">
            <v>42733</v>
          </cell>
          <cell r="B9173">
            <v>3019.72</v>
          </cell>
        </row>
        <row r="9174">
          <cell r="A9174">
            <v>42734</v>
          </cell>
          <cell r="B9174">
            <v>3000.71</v>
          </cell>
        </row>
        <row r="9175">
          <cell r="A9175">
            <v>42735</v>
          </cell>
          <cell r="B9175">
            <v>3000.71</v>
          </cell>
        </row>
        <row r="9176">
          <cell r="A9176">
            <v>42736</v>
          </cell>
          <cell r="B9176">
            <v>3000.71</v>
          </cell>
        </row>
        <row r="9177">
          <cell r="A9177">
            <v>42737</v>
          </cell>
          <cell r="B9177">
            <v>3000.71</v>
          </cell>
        </row>
        <row r="9178">
          <cell r="A9178">
            <v>42738</v>
          </cell>
          <cell r="B9178">
            <v>3000.71</v>
          </cell>
        </row>
        <row r="9179">
          <cell r="A9179">
            <v>42739</v>
          </cell>
          <cell r="B9179">
            <v>2981.06</v>
          </cell>
        </row>
        <row r="9180">
          <cell r="A9180">
            <v>42740</v>
          </cell>
          <cell r="B9180">
            <v>2965.36</v>
          </cell>
        </row>
        <row r="9181">
          <cell r="A9181">
            <v>42741</v>
          </cell>
          <cell r="B9181">
            <v>2941.08</v>
          </cell>
        </row>
        <row r="9182">
          <cell r="A9182">
            <v>42742</v>
          </cell>
          <cell r="B9182">
            <v>2919.01</v>
          </cell>
        </row>
        <row r="9183">
          <cell r="A9183">
            <v>42743</v>
          </cell>
          <cell r="B9183">
            <v>2919.01</v>
          </cell>
        </row>
        <row r="9184">
          <cell r="A9184">
            <v>42744</v>
          </cell>
          <cell r="B9184">
            <v>2919.01</v>
          </cell>
        </row>
        <row r="9185">
          <cell r="A9185">
            <v>42745</v>
          </cell>
          <cell r="B9185">
            <v>2919.01</v>
          </cell>
        </row>
        <row r="9186">
          <cell r="A9186">
            <v>42746</v>
          </cell>
          <cell r="B9186">
            <v>2949.6</v>
          </cell>
        </row>
        <row r="9187">
          <cell r="A9187">
            <v>42747</v>
          </cell>
          <cell r="B9187">
            <v>2980.8</v>
          </cell>
        </row>
        <row r="9188">
          <cell r="A9188">
            <v>42748</v>
          </cell>
          <cell r="B9188">
            <v>2930.19</v>
          </cell>
        </row>
        <row r="9189">
          <cell r="A9189">
            <v>42749</v>
          </cell>
          <cell r="B9189">
            <v>2935.96</v>
          </cell>
        </row>
        <row r="9190">
          <cell r="A9190">
            <v>42750</v>
          </cell>
          <cell r="B9190">
            <v>2935.96</v>
          </cell>
        </row>
        <row r="9191">
          <cell r="A9191">
            <v>42751</v>
          </cell>
          <cell r="B9191">
            <v>2935.96</v>
          </cell>
        </row>
        <row r="9192">
          <cell r="A9192">
            <v>42752</v>
          </cell>
          <cell r="B9192">
            <v>2935.96</v>
          </cell>
        </row>
        <row r="9193">
          <cell r="A9193">
            <v>42753</v>
          </cell>
          <cell r="B9193">
            <v>2924.77</v>
          </cell>
        </row>
        <row r="9194">
          <cell r="A9194">
            <v>42754</v>
          </cell>
          <cell r="B9194">
            <v>2934.58</v>
          </cell>
        </row>
        <row r="9195">
          <cell r="A9195">
            <v>42755</v>
          </cell>
          <cell r="B9195">
            <v>2938.24</v>
          </cell>
        </row>
        <row r="9196">
          <cell r="A9196">
            <v>42756</v>
          </cell>
          <cell r="B9196">
            <v>2927.91</v>
          </cell>
        </row>
        <row r="9197">
          <cell r="A9197">
            <v>42757</v>
          </cell>
          <cell r="B9197">
            <v>2927.91</v>
          </cell>
        </row>
        <row r="9198">
          <cell r="A9198">
            <v>42758</v>
          </cell>
          <cell r="B9198">
            <v>2927.91</v>
          </cell>
        </row>
        <row r="9199">
          <cell r="A9199">
            <v>42759</v>
          </cell>
          <cell r="B9199">
            <v>2908.53</v>
          </cell>
        </row>
        <row r="9200">
          <cell r="A9200">
            <v>42760</v>
          </cell>
          <cell r="B9200">
            <v>2932.01</v>
          </cell>
        </row>
        <row r="9201">
          <cell r="A9201">
            <v>42761</v>
          </cell>
          <cell r="B9201">
            <v>2927.53</v>
          </cell>
        </row>
        <row r="9202">
          <cell r="A9202">
            <v>42762</v>
          </cell>
          <cell r="B9202">
            <v>2936.72</v>
          </cell>
        </row>
        <row r="9203">
          <cell r="A9203">
            <v>42763</v>
          </cell>
          <cell r="B9203">
            <v>2930.17</v>
          </cell>
        </row>
        <row r="9204">
          <cell r="A9204">
            <v>42764</v>
          </cell>
          <cell r="B9204">
            <v>2930.17</v>
          </cell>
        </row>
        <row r="9205">
          <cell r="A9205">
            <v>42765</v>
          </cell>
          <cell r="B9205">
            <v>2930.17</v>
          </cell>
        </row>
        <row r="9206">
          <cell r="A9206">
            <v>42766</v>
          </cell>
          <cell r="B9206">
            <v>2936.66</v>
          </cell>
        </row>
        <row r="9207">
          <cell r="A9207">
            <v>42767</v>
          </cell>
          <cell r="B9207">
            <v>2921.9</v>
          </cell>
        </row>
        <row r="9208">
          <cell r="A9208">
            <v>42768</v>
          </cell>
          <cell r="B9208">
            <v>2906.78</v>
          </cell>
        </row>
        <row r="9209">
          <cell r="A9209">
            <v>42769</v>
          </cell>
          <cell r="B9209">
            <v>2882.2</v>
          </cell>
        </row>
        <row r="9210">
          <cell r="A9210">
            <v>42770</v>
          </cell>
          <cell r="B9210">
            <v>2855.8</v>
          </cell>
        </row>
        <row r="9211">
          <cell r="A9211">
            <v>42771</v>
          </cell>
          <cell r="B9211">
            <v>2855.8</v>
          </cell>
        </row>
        <row r="9212">
          <cell r="A9212">
            <v>42772</v>
          </cell>
          <cell r="B9212">
            <v>2855.8</v>
          </cell>
        </row>
        <row r="9213">
          <cell r="A9213">
            <v>42773</v>
          </cell>
          <cell r="B9213">
            <v>2853.99</v>
          </cell>
        </row>
        <row r="9214">
          <cell r="A9214">
            <v>42774</v>
          </cell>
          <cell r="B9214">
            <v>2867.76</v>
          </cell>
        </row>
        <row r="9215">
          <cell r="A9215">
            <v>42775</v>
          </cell>
          <cell r="B9215">
            <v>2879.49</v>
          </cell>
        </row>
        <row r="9216">
          <cell r="A9216">
            <v>42776</v>
          </cell>
          <cell r="B9216">
            <v>2862.63</v>
          </cell>
        </row>
        <row r="9217">
          <cell r="A9217">
            <v>42777</v>
          </cell>
          <cell r="B9217">
            <v>2851.98</v>
          </cell>
        </row>
        <row r="9218">
          <cell r="A9218">
            <v>42778</v>
          </cell>
          <cell r="B9218">
            <v>2851.98</v>
          </cell>
        </row>
        <row r="9219">
          <cell r="A9219">
            <v>42779</v>
          </cell>
          <cell r="B9219">
            <v>2851.98</v>
          </cell>
        </row>
        <row r="9220">
          <cell r="A9220">
            <v>42780</v>
          </cell>
          <cell r="B9220">
            <v>2875.46</v>
          </cell>
        </row>
        <row r="9221">
          <cell r="A9221">
            <v>42781</v>
          </cell>
          <cell r="B9221">
            <v>2867.64</v>
          </cell>
        </row>
        <row r="9222">
          <cell r="A9222">
            <v>42782</v>
          </cell>
          <cell r="B9222">
            <v>2876.03</v>
          </cell>
        </row>
        <row r="9223">
          <cell r="A9223">
            <v>42783</v>
          </cell>
          <cell r="B9223">
            <v>2875.68</v>
          </cell>
        </row>
        <row r="9224">
          <cell r="A9224">
            <v>42784</v>
          </cell>
          <cell r="B9224">
            <v>2902.81</v>
          </cell>
        </row>
        <row r="9225">
          <cell r="A9225">
            <v>42785</v>
          </cell>
          <cell r="B9225">
            <v>2902.81</v>
          </cell>
        </row>
        <row r="9226">
          <cell r="A9226">
            <v>42786</v>
          </cell>
          <cell r="B9226">
            <v>2902.81</v>
          </cell>
        </row>
        <row r="9227">
          <cell r="A9227">
            <v>42787</v>
          </cell>
          <cell r="B9227">
            <v>2902.81</v>
          </cell>
        </row>
        <row r="9228">
          <cell r="A9228">
            <v>42788</v>
          </cell>
          <cell r="B9228">
            <v>2902.68</v>
          </cell>
        </row>
        <row r="9229">
          <cell r="A9229">
            <v>42789</v>
          </cell>
          <cell r="B9229">
            <v>2893.55</v>
          </cell>
        </row>
        <row r="9230">
          <cell r="A9230">
            <v>42790</v>
          </cell>
          <cell r="B9230">
            <v>2871.67</v>
          </cell>
        </row>
        <row r="9231">
          <cell r="A9231">
            <v>42791</v>
          </cell>
          <cell r="B9231">
            <v>2886.52</v>
          </cell>
        </row>
        <row r="9232">
          <cell r="A9232">
            <v>42792</v>
          </cell>
          <cell r="B9232">
            <v>2886.52</v>
          </cell>
        </row>
        <row r="9233">
          <cell r="A9233">
            <v>42793</v>
          </cell>
          <cell r="B9233">
            <v>2886.52</v>
          </cell>
        </row>
        <row r="9234">
          <cell r="A9234">
            <v>42794</v>
          </cell>
          <cell r="B9234">
            <v>2896.27</v>
          </cell>
        </row>
        <row r="9235">
          <cell r="A9235">
            <v>42795</v>
          </cell>
          <cell r="B9235">
            <v>2919.17</v>
          </cell>
        </row>
        <row r="9236">
          <cell r="A9236">
            <v>42796</v>
          </cell>
          <cell r="B9236">
            <v>2935.75</v>
          </cell>
        </row>
        <row r="9237">
          <cell r="A9237">
            <v>42797</v>
          </cell>
          <cell r="B9237">
            <v>2960.91</v>
          </cell>
        </row>
        <row r="9238">
          <cell r="A9238">
            <v>42798</v>
          </cell>
          <cell r="B9238">
            <v>2977.43</v>
          </cell>
        </row>
        <row r="9239">
          <cell r="A9239">
            <v>42799</v>
          </cell>
          <cell r="B9239">
            <v>2977.43</v>
          </cell>
        </row>
        <row r="9240">
          <cell r="A9240">
            <v>42800</v>
          </cell>
          <cell r="B9240">
            <v>2977.43</v>
          </cell>
        </row>
        <row r="9241">
          <cell r="A9241">
            <v>42801</v>
          </cell>
          <cell r="B9241">
            <v>2966.67</v>
          </cell>
        </row>
        <row r="9242">
          <cell r="A9242">
            <v>42802</v>
          </cell>
          <cell r="B9242">
            <v>2972.44</v>
          </cell>
        </row>
        <row r="9243">
          <cell r="A9243">
            <v>42803</v>
          </cell>
          <cell r="B9243">
            <v>2987.88</v>
          </cell>
        </row>
        <row r="9244">
          <cell r="A9244">
            <v>42804</v>
          </cell>
          <cell r="B9244">
            <v>3004.43</v>
          </cell>
        </row>
        <row r="9245">
          <cell r="A9245">
            <v>42805</v>
          </cell>
          <cell r="B9245">
            <v>2980.83</v>
          </cell>
        </row>
        <row r="9246">
          <cell r="A9246">
            <v>42806</v>
          </cell>
          <cell r="B9246">
            <v>2980.83</v>
          </cell>
        </row>
        <row r="9247">
          <cell r="A9247">
            <v>42807</v>
          </cell>
          <cell r="B9247">
            <v>2980.83</v>
          </cell>
        </row>
        <row r="9248">
          <cell r="A9248">
            <v>42808</v>
          </cell>
          <cell r="B9248">
            <v>2987.93</v>
          </cell>
        </row>
        <row r="9249">
          <cell r="A9249">
            <v>42809</v>
          </cell>
          <cell r="B9249">
            <v>2997.73</v>
          </cell>
        </row>
        <row r="9250">
          <cell r="A9250">
            <v>42810</v>
          </cell>
          <cell r="B9250">
            <v>2972.61</v>
          </cell>
        </row>
        <row r="9251">
          <cell r="A9251">
            <v>42811</v>
          </cell>
          <cell r="B9251">
            <v>2923.96</v>
          </cell>
        </row>
        <row r="9252">
          <cell r="A9252">
            <v>42812</v>
          </cell>
          <cell r="B9252">
            <v>2912.53</v>
          </cell>
        </row>
        <row r="9253">
          <cell r="A9253">
            <v>42813</v>
          </cell>
          <cell r="B9253">
            <v>2912.53</v>
          </cell>
        </row>
        <row r="9254">
          <cell r="A9254">
            <v>42814</v>
          </cell>
          <cell r="B9254">
            <v>2912.53</v>
          </cell>
        </row>
        <row r="9255">
          <cell r="A9255">
            <v>42815</v>
          </cell>
          <cell r="B9255">
            <v>2912.53</v>
          </cell>
        </row>
        <row r="9256">
          <cell r="A9256">
            <v>42816</v>
          </cell>
          <cell r="B9256">
            <v>2904.87</v>
          </cell>
        </row>
        <row r="9257">
          <cell r="A9257">
            <v>42817</v>
          </cell>
          <cell r="B9257">
            <v>2936.82</v>
          </cell>
        </row>
        <row r="9258">
          <cell r="A9258">
            <v>42818</v>
          </cell>
          <cell r="B9258">
            <v>2921.25</v>
          </cell>
        </row>
        <row r="9259">
          <cell r="A9259">
            <v>42819</v>
          </cell>
          <cell r="B9259">
            <v>2899.94</v>
          </cell>
        </row>
        <row r="9260">
          <cell r="A9260">
            <v>42820</v>
          </cell>
          <cell r="B9260">
            <v>2899.94</v>
          </cell>
        </row>
        <row r="9261">
          <cell r="A9261">
            <v>42821</v>
          </cell>
          <cell r="B9261">
            <v>2899.94</v>
          </cell>
        </row>
        <row r="9262">
          <cell r="A9262">
            <v>42822</v>
          </cell>
          <cell r="B9262">
            <v>2913.48</v>
          </cell>
        </row>
        <row r="9263">
          <cell r="A9263">
            <v>42823</v>
          </cell>
          <cell r="B9263">
            <v>2911.99</v>
          </cell>
        </row>
        <row r="9264">
          <cell r="A9264">
            <v>42824</v>
          </cell>
          <cell r="B9264">
            <v>2888.02</v>
          </cell>
        </row>
        <row r="9265">
          <cell r="A9265">
            <v>42825</v>
          </cell>
          <cell r="B9265">
            <v>2880.24</v>
          </cell>
        </row>
        <row r="9266">
          <cell r="A9266">
            <v>42826</v>
          </cell>
          <cell r="B9266">
            <v>2885.57</v>
          </cell>
        </row>
        <row r="9267">
          <cell r="A9267">
            <v>42827</v>
          </cell>
          <cell r="B9267">
            <v>2885.57</v>
          </cell>
        </row>
        <row r="9268">
          <cell r="A9268">
            <v>42828</v>
          </cell>
          <cell r="B9268">
            <v>2885.57</v>
          </cell>
        </row>
        <row r="9269">
          <cell r="A9269">
            <v>42829</v>
          </cell>
          <cell r="B9269">
            <v>2866.87</v>
          </cell>
        </row>
        <row r="9270">
          <cell r="A9270">
            <v>42830</v>
          </cell>
          <cell r="B9270">
            <v>2869.32</v>
          </cell>
        </row>
        <row r="9271">
          <cell r="A9271">
            <v>42831</v>
          </cell>
          <cell r="B9271">
            <v>2857.65</v>
          </cell>
        </row>
        <row r="9272">
          <cell r="A9272">
            <v>42832</v>
          </cell>
          <cell r="B9272">
            <v>2853.1</v>
          </cell>
        </row>
        <row r="9273">
          <cell r="A9273">
            <v>42833</v>
          </cell>
          <cell r="B9273">
            <v>2858</v>
          </cell>
        </row>
        <row r="9274">
          <cell r="A9274">
            <v>42834</v>
          </cell>
          <cell r="B9274">
            <v>2858</v>
          </cell>
        </row>
        <row r="9275">
          <cell r="A9275">
            <v>42835</v>
          </cell>
          <cell r="B9275">
            <v>2858</v>
          </cell>
        </row>
        <row r="9276">
          <cell r="A9276">
            <v>42836</v>
          </cell>
          <cell r="B9276">
            <v>2867.13</v>
          </cell>
        </row>
        <row r="9277">
          <cell r="A9277">
            <v>42837</v>
          </cell>
          <cell r="B9277">
            <v>2868.6</v>
          </cell>
        </row>
        <row r="9278">
          <cell r="A9278">
            <v>42838</v>
          </cell>
          <cell r="B9278">
            <v>2872.55</v>
          </cell>
        </row>
        <row r="9279">
          <cell r="A9279">
            <v>42839</v>
          </cell>
          <cell r="B9279">
            <v>2872.55</v>
          </cell>
        </row>
        <row r="9280">
          <cell r="A9280">
            <v>42840</v>
          </cell>
          <cell r="B9280">
            <v>2872.55</v>
          </cell>
        </row>
        <row r="9281">
          <cell r="A9281">
            <v>42841</v>
          </cell>
          <cell r="B9281">
            <v>2872.55</v>
          </cell>
        </row>
        <row r="9282">
          <cell r="A9282">
            <v>42842</v>
          </cell>
          <cell r="B9282">
            <v>2872.55</v>
          </cell>
        </row>
        <row r="9283">
          <cell r="A9283">
            <v>42843</v>
          </cell>
          <cell r="B9283">
            <v>2854.89</v>
          </cell>
        </row>
        <row r="9284">
          <cell r="A9284">
            <v>42844</v>
          </cell>
          <cell r="B9284">
            <v>2837.9</v>
          </cell>
        </row>
        <row r="9285">
          <cell r="A9285">
            <v>42845</v>
          </cell>
          <cell r="B9285">
            <v>2856.48</v>
          </cell>
        </row>
        <row r="9286">
          <cell r="A9286">
            <v>42846</v>
          </cell>
          <cell r="B9286">
            <v>2863.39</v>
          </cell>
        </row>
        <row r="9287">
          <cell r="A9287">
            <v>42847</v>
          </cell>
          <cell r="B9287">
            <v>2868.89</v>
          </cell>
        </row>
        <row r="9288">
          <cell r="A9288">
            <v>42848</v>
          </cell>
          <cell r="B9288">
            <v>2868.89</v>
          </cell>
        </row>
        <row r="9289">
          <cell r="A9289">
            <v>42849</v>
          </cell>
          <cell r="B9289">
            <v>2868.89</v>
          </cell>
        </row>
        <row r="9290">
          <cell r="A9290">
            <v>42850</v>
          </cell>
          <cell r="B9290">
            <v>2871.98</v>
          </cell>
        </row>
        <row r="9291">
          <cell r="A9291">
            <v>42851</v>
          </cell>
          <cell r="B9291">
            <v>2899.13</v>
          </cell>
        </row>
        <row r="9292">
          <cell r="A9292">
            <v>42852</v>
          </cell>
          <cell r="B9292">
            <v>2928.07</v>
          </cell>
        </row>
        <row r="9293">
          <cell r="A9293">
            <v>42853</v>
          </cell>
          <cell r="B9293">
            <v>2944.31</v>
          </cell>
        </row>
        <row r="9294">
          <cell r="A9294">
            <v>42854</v>
          </cell>
          <cell r="B9294">
            <v>2947.85</v>
          </cell>
        </row>
        <row r="9295">
          <cell r="A9295">
            <v>42855</v>
          </cell>
          <cell r="B9295">
            <v>2947.85</v>
          </cell>
        </row>
        <row r="9296">
          <cell r="A9296">
            <v>42856</v>
          </cell>
          <cell r="B9296">
            <v>2947.85</v>
          </cell>
        </row>
        <row r="9297">
          <cell r="A9297">
            <v>42857</v>
          </cell>
          <cell r="B9297">
            <v>2947.85</v>
          </cell>
        </row>
        <row r="9298">
          <cell r="A9298">
            <v>42858</v>
          </cell>
          <cell r="B9298">
            <v>2945.53</v>
          </cell>
        </row>
        <row r="9299">
          <cell r="A9299">
            <v>42859</v>
          </cell>
          <cell r="B9299">
            <v>2930.17</v>
          </cell>
        </row>
        <row r="9300">
          <cell r="A9300">
            <v>42860</v>
          </cell>
          <cell r="B9300">
            <v>2967.44</v>
          </cell>
        </row>
        <row r="9301">
          <cell r="A9301">
            <v>42861</v>
          </cell>
          <cell r="B9301">
            <v>2961.78</v>
          </cell>
        </row>
        <row r="9302">
          <cell r="A9302">
            <v>42862</v>
          </cell>
          <cell r="B9302">
            <v>2961.78</v>
          </cell>
        </row>
        <row r="9303">
          <cell r="A9303">
            <v>42863</v>
          </cell>
          <cell r="B9303">
            <v>2961.78</v>
          </cell>
        </row>
        <row r="9304">
          <cell r="A9304">
            <v>42864</v>
          </cell>
          <cell r="B9304">
            <v>2959.26</v>
          </cell>
        </row>
        <row r="9305">
          <cell r="A9305">
            <v>42865</v>
          </cell>
          <cell r="B9305">
            <v>2967.24</v>
          </cell>
        </row>
        <row r="9306">
          <cell r="A9306">
            <v>42866</v>
          </cell>
          <cell r="B9306">
            <v>2949.35</v>
          </cell>
        </row>
        <row r="9307">
          <cell r="A9307">
            <v>42867</v>
          </cell>
          <cell r="B9307">
            <v>2933.92</v>
          </cell>
        </row>
        <row r="9308">
          <cell r="A9308">
            <v>42868</v>
          </cell>
          <cell r="B9308">
            <v>2918.69</v>
          </cell>
        </row>
        <row r="9309">
          <cell r="A9309">
            <v>42869</v>
          </cell>
          <cell r="B9309">
            <v>2918.69</v>
          </cell>
        </row>
        <row r="9310">
          <cell r="A9310">
            <v>42870</v>
          </cell>
          <cell r="B9310">
            <v>2918.69</v>
          </cell>
        </row>
        <row r="9311">
          <cell r="A9311">
            <v>42871</v>
          </cell>
          <cell r="B9311">
            <v>2883.87</v>
          </cell>
        </row>
        <row r="9312">
          <cell r="A9312">
            <v>42872</v>
          </cell>
          <cell r="B9312">
            <v>2873.22</v>
          </cell>
        </row>
        <row r="9313">
          <cell r="A9313">
            <v>42873</v>
          </cell>
          <cell r="B9313">
            <v>2893.4</v>
          </cell>
        </row>
        <row r="9314">
          <cell r="A9314">
            <v>42874</v>
          </cell>
          <cell r="B9314">
            <v>2932.16</v>
          </cell>
        </row>
        <row r="9315">
          <cell r="A9315">
            <v>42875</v>
          </cell>
          <cell r="B9315">
            <v>2889.45</v>
          </cell>
        </row>
        <row r="9316">
          <cell r="A9316">
            <v>42876</v>
          </cell>
          <cell r="B9316">
            <v>2889.45</v>
          </cell>
        </row>
        <row r="9317">
          <cell r="A9317">
            <v>42877</v>
          </cell>
          <cell r="B9317">
            <v>2889.45</v>
          </cell>
        </row>
        <row r="9318">
          <cell r="A9318">
            <v>42878</v>
          </cell>
          <cell r="B9318">
            <v>2895.12</v>
          </cell>
        </row>
        <row r="9319">
          <cell r="A9319">
            <v>42879</v>
          </cell>
          <cell r="B9319">
            <v>2904.61</v>
          </cell>
        </row>
        <row r="9320">
          <cell r="A9320">
            <v>42880</v>
          </cell>
          <cell r="B9320">
            <v>2905.29</v>
          </cell>
        </row>
        <row r="9321">
          <cell r="A9321">
            <v>42881</v>
          </cell>
          <cell r="B9321">
            <v>2911.66</v>
          </cell>
        </row>
        <row r="9322">
          <cell r="A9322">
            <v>42882</v>
          </cell>
          <cell r="B9322">
            <v>2913.47</v>
          </cell>
        </row>
        <row r="9323">
          <cell r="A9323">
            <v>42883</v>
          </cell>
          <cell r="B9323">
            <v>2913.47</v>
          </cell>
        </row>
        <row r="9324">
          <cell r="A9324">
            <v>42884</v>
          </cell>
          <cell r="B9324">
            <v>2913.47</v>
          </cell>
        </row>
        <row r="9325">
          <cell r="A9325">
            <v>42885</v>
          </cell>
          <cell r="B9325">
            <v>2913.47</v>
          </cell>
        </row>
        <row r="9326">
          <cell r="A9326">
            <v>42886</v>
          </cell>
          <cell r="B9326">
            <v>2920.42</v>
          </cell>
        </row>
        <row r="9327">
          <cell r="A9327">
            <v>42887</v>
          </cell>
          <cell r="B9327">
            <v>2921</v>
          </cell>
        </row>
        <row r="9328">
          <cell r="A9328">
            <v>42888</v>
          </cell>
          <cell r="B9328">
            <v>2895.73</v>
          </cell>
        </row>
        <row r="9329">
          <cell r="A9329">
            <v>42889</v>
          </cell>
          <cell r="B9329">
            <v>2894.72</v>
          </cell>
        </row>
        <row r="9330">
          <cell r="A9330">
            <v>42890</v>
          </cell>
          <cell r="B9330">
            <v>2894.72</v>
          </cell>
        </row>
        <row r="9331">
          <cell r="A9331">
            <v>42891</v>
          </cell>
          <cell r="B9331">
            <v>2894.72</v>
          </cell>
        </row>
        <row r="9332">
          <cell r="A9332">
            <v>42892</v>
          </cell>
          <cell r="B9332">
            <v>2895.85</v>
          </cell>
        </row>
        <row r="9333">
          <cell r="A9333">
            <v>42893</v>
          </cell>
          <cell r="B9333">
            <v>2893.76</v>
          </cell>
        </row>
        <row r="9334">
          <cell r="A9334">
            <v>42894</v>
          </cell>
          <cell r="B9334">
            <v>2907.1</v>
          </cell>
        </row>
        <row r="9335">
          <cell r="A9335">
            <v>42895</v>
          </cell>
          <cell r="B9335">
            <v>2919.82</v>
          </cell>
        </row>
        <row r="9336">
          <cell r="A9336">
            <v>42896</v>
          </cell>
          <cell r="B9336">
            <v>2919.58</v>
          </cell>
        </row>
        <row r="9337">
          <cell r="A9337">
            <v>42897</v>
          </cell>
          <cell r="B9337">
            <v>2919.58</v>
          </cell>
        </row>
        <row r="9338">
          <cell r="A9338">
            <v>42898</v>
          </cell>
          <cell r="B9338">
            <v>2919.58</v>
          </cell>
        </row>
        <row r="9339">
          <cell r="A9339">
            <v>42899</v>
          </cell>
          <cell r="B9339">
            <v>2929.2</v>
          </cell>
        </row>
        <row r="9340">
          <cell r="A9340">
            <v>42900</v>
          </cell>
          <cell r="B9340">
            <v>2933.13</v>
          </cell>
        </row>
        <row r="9341">
          <cell r="A9341">
            <v>42901</v>
          </cell>
          <cell r="B9341">
            <v>2924.75</v>
          </cell>
        </row>
        <row r="9342">
          <cell r="A9342">
            <v>42902</v>
          </cell>
          <cell r="B9342">
            <v>2953.83</v>
          </cell>
        </row>
        <row r="9343">
          <cell r="A9343">
            <v>42903</v>
          </cell>
          <cell r="B9343">
            <v>2961.68</v>
          </cell>
        </row>
        <row r="9344">
          <cell r="A9344">
            <v>42904</v>
          </cell>
          <cell r="B9344">
            <v>2961.68</v>
          </cell>
        </row>
        <row r="9345">
          <cell r="A9345">
            <v>42905</v>
          </cell>
          <cell r="B9345">
            <v>2961.68</v>
          </cell>
        </row>
        <row r="9346">
          <cell r="A9346">
            <v>42906</v>
          </cell>
          <cell r="B9346">
            <v>2961.68</v>
          </cell>
        </row>
        <row r="9347">
          <cell r="A9347">
            <v>42907</v>
          </cell>
          <cell r="B9347">
            <v>3029.53</v>
          </cell>
        </row>
        <row r="9348">
          <cell r="A9348">
            <v>42908</v>
          </cell>
          <cell r="B9348">
            <v>3053.9</v>
          </cell>
        </row>
        <row r="9349">
          <cell r="A9349">
            <v>42909</v>
          </cell>
          <cell r="B9349">
            <v>3035.83</v>
          </cell>
        </row>
        <row r="9350">
          <cell r="A9350">
            <v>42910</v>
          </cell>
          <cell r="B9350">
            <v>3010.68</v>
          </cell>
        </row>
        <row r="9351">
          <cell r="A9351">
            <v>42911</v>
          </cell>
          <cell r="B9351">
            <v>3010.68</v>
          </cell>
        </row>
        <row r="9352">
          <cell r="A9352">
            <v>42912</v>
          </cell>
          <cell r="B9352">
            <v>3010.68</v>
          </cell>
        </row>
        <row r="9353">
          <cell r="A9353">
            <v>42913</v>
          </cell>
          <cell r="B9353">
            <v>3010.68</v>
          </cell>
        </row>
        <row r="9354">
          <cell r="A9354">
            <v>42914</v>
          </cell>
          <cell r="B9354">
            <v>3025.28</v>
          </cell>
        </row>
        <row r="9355">
          <cell r="A9355">
            <v>42915</v>
          </cell>
          <cell r="B9355">
            <v>3023.64</v>
          </cell>
        </row>
        <row r="9356">
          <cell r="A9356">
            <v>42916</v>
          </cell>
          <cell r="B9356">
            <v>3038.26</v>
          </cell>
        </row>
        <row r="9357">
          <cell r="A9357">
            <v>42917</v>
          </cell>
          <cell r="B9357">
            <v>3050.43</v>
          </cell>
        </row>
        <row r="9358">
          <cell r="A9358">
            <v>42918</v>
          </cell>
          <cell r="B9358">
            <v>3050.43</v>
          </cell>
        </row>
        <row r="9359">
          <cell r="A9359">
            <v>42919</v>
          </cell>
          <cell r="B9359">
            <v>3050.43</v>
          </cell>
        </row>
        <row r="9360">
          <cell r="A9360">
            <v>42920</v>
          </cell>
          <cell r="B9360">
            <v>3050.43</v>
          </cell>
        </row>
        <row r="9361">
          <cell r="A9361">
            <v>42921</v>
          </cell>
          <cell r="B9361">
            <v>3050.43</v>
          </cell>
        </row>
        <row r="9362">
          <cell r="A9362">
            <v>42922</v>
          </cell>
          <cell r="B9362">
            <v>3068.93</v>
          </cell>
        </row>
        <row r="9363">
          <cell r="A9363">
            <v>42923</v>
          </cell>
          <cell r="B9363">
            <v>3084.19</v>
          </cell>
        </row>
        <row r="9364">
          <cell r="A9364">
            <v>42924</v>
          </cell>
          <cell r="B9364">
            <v>3092.65</v>
          </cell>
        </row>
        <row r="9365">
          <cell r="A9365">
            <v>42925</v>
          </cell>
          <cell r="B9365">
            <v>3092.65</v>
          </cell>
        </row>
        <row r="9366">
          <cell r="A9366">
            <v>42926</v>
          </cell>
          <cell r="B9366">
            <v>3092.65</v>
          </cell>
        </row>
        <row r="9367">
          <cell r="A9367">
            <v>42927</v>
          </cell>
          <cell r="B9367">
            <v>3067.33</v>
          </cell>
        </row>
        <row r="9368">
          <cell r="A9368">
            <v>42928</v>
          </cell>
          <cell r="B9368">
            <v>3067.73</v>
          </cell>
        </row>
        <row r="9369">
          <cell r="A9369">
            <v>42929</v>
          </cell>
          <cell r="B9369">
            <v>3052.3</v>
          </cell>
        </row>
        <row r="9370">
          <cell r="A9370">
            <v>42930</v>
          </cell>
          <cell r="B9370">
            <v>3043.6</v>
          </cell>
        </row>
        <row r="9371">
          <cell r="A9371">
            <v>42931</v>
          </cell>
          <cell r="B9371">
            <v>3019.56</v>
          </cell>
        </row>
        <row r="9372">
          <cell r="A9372">
            <v>42932</v>
          </cell>
          <cell r="B9372">
            <v>3019.56</v>
          </cell>
        </row>
        <row r="9373">
          <cell r="A9373">
            <v>42933</v>
          </cell>
          <cell r="B9373">
            <v>3019.56</v>
          </cell>
        </row>
        <row r="9374">
          <cell r="A9374">
            <v>42934</v>
          </cell>
          <cell r="B9374">
            <v>3030.6</v>
          </cell>
        </row>
        <row r="9375">
          <cell r="A9375">
            <v>42935</v>
          </cell>
          <cell r="B9375">
            <v>3013.26</v>
          </cell>
        </row>
        <row r="9376">
          <cell r="A9376">
            <v>42936</v>
          </cell>
          <cell r="B9376">
            <v>3010</v>
          </cell>
        </row>
        <row r="9377">
          <cell r="A9377">
            <v>42937</v>
          </cell>
          <cell r="B9377">
            <v>3010</v>
          </cell>
        </row>
        <row r="9378">
          <cell r="A9378">
            <v>42938</v>
          </cell>
          <cell r="B9378">
            <v>3010.77</v>
          </cell>
        </row>
        <row r="9379">
          <cell r="A9379">
            <v>42939</v>
          </cell>
          <cell r="B9379">
            <v>3010.77</v>
          </cell>
        </row>
        <row r="9380">
          <cell r="A9380">
            <v>42940</v>
          </cell>
          <cell r="B9380">
            <v>3010.77</v>
          </cell>
        </row>
        <row r="9381">
          <cell r="A9381">
            <v>42941</v>
          </cell>
          <cell r="B9381">
            <v>3023.67</v>
          </cell>
        </row>
        <row r="9382">
          <cell r="A9382">
            <v>42942</v>
          </cell>
          <cell r="B9382">
            <v>3026.55</v>
          </cell>
        </row>
        <row r="9383">
          <cell r="A9383">
            <v>42943</v>
          </cell>
          <cell r="B9383">
            <v>3026.22</v>
          </cell>
        </row>
        <row r="9384">
          <cell r="A9384">
            <v>42944</v>
          </cell>
          <cell r="B9384">
            <v>3002.94</v>
          </cell>
        </row>
        <row r="9385">
          <cell r="A9385">
            <v>42945</v>
          </cell>
          <cell r="B9385">
            <v>2995.23</v>
          </cell>
        </row>
        <row r="9386">
          <cell r="A9386">
            <v>42946</v>
          </cell>
          <cell r="B9386">
            <v>2995.23</v>
          </cell>
        </row>
        <row r="9387">
          <cell r="A9387">
            <v>42947</v>
          </cell>
          <cell r="B9387">
            <v>2995.23</v>
          </cell>
        </row>
        <row r="9388">
          <cell r="A9388">
            <v>42948</v>
          </cell>
          <cell r="B9388">
            <v>2997.59</v>
          </cell>
        </row>
        <row r="9389">
          <cell r="A9389">
            <v>42949</v>
          </cell>
          <cell r="B9389">
            <v>2973.03</v>
          </cell>
        </row>
        <row r="9390">
          <cell r="A9390">
            <v>42950</v>
          </cell>
          <cell r="B9390">
            <v>2964.66</v>
          </cell>
        </row>
        <row r="9391">
          <cell r="A9391">
            <v>42951</v>
          </cell>
          <cell r="B9391">
            <v>2954.54</v>
          </cell>
        </row>
        <row r="9392">
          <cell r="A9392">
            <v>42952</v>
          </cell>
          <cell r="B9392">
            <v>2974.39</v>
          </cell>
        </row>
        <row r="9393">
          <cell r="A9393">
            <v>42953</v>
          </cell>
          <cell r="B9393">
            <v>2974.39</v>
          </cell>
        </row>
        <row r="9394">
          <cell r="A9394">
            <v>42954</v>
          </cell>
          <cell r="B9394">
            <v>2974.39</v>
          </cell>
        </row>
        <row r="9395">
          <cell r="A9395">
            <v>42955</v>
          </cell>
          <cell r="B9395">
            <v>2974.39</v>
          </cell>
        </row>
        <row r="9396">
          <cell r="A9396">
            <v>42956</v>
          </cell>
          <cell r="B9396">
            <v>2994.62</v>
          </cell>
        </row>
        <row r="9397">
          <cell r="A9397">
            <v>42957</v>
          </cell>
          <cell r="B9397">
            <v>3011.14</v>
          </cell>
        </row>
        <row r="9398">
          <cell r="A9398">
            <v>42958</v>
          </cell>
          <cell r="B9398">
            <v>2994.85</v>
          </cell>
        </row>
        <row r="9399">
          <cell r="A9399">
            <v>42959</v>
          </cell>
          <cell r="B9399">
            <v>2984.99</v>
          </cell>
        </row>
        <row r="9400">
          <cell r="A9400">
            <v>42960</v>
          </cell>
          <cell r="B9400">
            <v>2984.99</v>
          </cell>
        </row>
        <row r="9401">
          <cell r="A9401">
            <v>42961</v>
          </cell>
          <cell r="B9401">
            <v>2984.99</v>
          </cell>
        </row>
        <row r="9402">
          <cell r="A9402">
            <v>42962</v>
          </cell>
          <cell r="B9402">
            <v>2966.54</v>
          </cell>
        </row>
        <row r="9403">
          <cell r="A9403">
            <v>42963</v>
          </cell>
          <cell r="B9403">
            <v>2974.7</v>
          </cell>
        </row>
        <row r="9404">
          <cell r="A9404">
            <v>42964</v>
          </cell>
          <cell r="B9404">
            <v>2967.32</v>
          </cell>
        </row>
        <row r="9405">
          <cell r="A9405">
            <v>42965</v>
          </cell>
          <cell r="B9405">
            <v>2980.03</v>
          </cell>
        </row>
        <row r="9406">
          <cell r="A9406">
            <v>42966</v>
          </cell>
          <cell r="B9406">
            <v>2994.39</v>
          </cell>
        </row>
        <row r="9407">
          <cell r="A9407">
            <v>42967</v>
          </cell>
          <cell r="B9407">
            <v>2994.39</v>
          </cell>
        </row>
        <row r="9408">
          <cell r="A9408">
            <v>42968</v>
          </cell>
          <cell r="B9408">
            <v>2994.39</v>
          </cell>
        </row>
        <row r="9409">
          <cell r="A9409">
            <v>42969</v>
          </cell>
          <cell r="B9409">
            <v>2994.39</v>
          </cell>
        </row>
        <row r="9410">
          <cell r="A9410">
            <v>42970</v>
          </cell>
          <cell r="B9410">
            <v>2986.83</v>
          </cell>
        </row>
        <row r="9411">
          <cell r="A9411">
            <v>42971</v>
          </cell>
          <cell r="B9411">
            <v>2986.88</v>
          </cell>
        </row>
        <row r="9412">
          <cell r="A9412">
            <v>42972</v>
          </cell>
          <cell r="B9412">
            <v>2972.98</v>
          </cell>
        </row>
        <row r="9413">
          <cell r="A9413">
            <v>42973</v>
          </cell>
          <cell r="B9413">
            <v>2933.96</v>
          </cell>
        </row>
        <row r="9414">
          <cell r="A9414">
            <v>42974</v>
          </cell>
          <cell r="B9414">
            <v>2933.96</v>
          </cell>
        </row>
        <row r="9415">
          <cell r="A9415">
            <v>42975</v>
          </cell>
          <cell r="B9415">
            <v>2933.96</v>
          </cell>
        </row>
        <row r="9416">
          <cell r="A9416">
            <v>42976</v>
          </cell>
          <cell r="B9416">
            <v>2934.23</v>
          </cell>
        </row>
        <row r="9417">
          <cell r="A9417">
            <v>42977</v>
          </cell>
          <cell r="B9417">
            <v>2940.35</v>
          </cell>
        </row>
        <row r="9418">
          <cell r="A9418">
            <v>42978</v>
          </cell>
          <cell r="B9418">
            <v>2937.09</v>
          </cell>
        </row>
        <row r="9419">
          <cell r="A9419">
            <v>42979</v>
          </cell>
          <cell r="B9419">
            <v>2948.09</v>
          </cell>
        </row>
        <row r="9420">
          <cell r="A9420">
            <v>42980</v>
          </cell>
          <cell r="B9420">
            <v>2936.07</v>
          </cell>
        </row>
        <row r="9421">
          <cell r="A9421">
            <v>42981</v>
          </cell>
          <cell r="B9421">
            <v>2936.07</v>
          </cell>
        </row>
        <row r="9422">
          <cell r="A9422">
            <v>42982</v>
          </cell>
          <cell r="B9422">
            <v>2936.07</v>
          </cell>
        </row>
        <row r="9423">
          <cell r="A9423">
            <v>42983</v>
          </cell>
          <cell r="B9423">
            <v>2936.07</v>
          </cell>
        </row>
        <row r="9424">
          <cell r="A9424">
            <v>42984</v>
          </cell>
          <cell r="B9424">
            <v>2923.49</v>
          </cell>
        </row>
        <row r="9425">
          <cell r="A9425">
            <v>42985</v>
          </cell>
          <cell r="B9425">
            <v>2919.5</v>
          </cell>
        </row>
        <row r="9426">
          <cell r="A9426">
            <v>42986</v>
          </cell>
          <cell r="B9426">
            <v>2907.96</v>
          </cell>
        </row>
        <row r="9427">
          <cell r="A9427">
            <v>42987</v>
          </cell>
          <cell r="B9427">
            <v>2909.15</v>
          </cell>
        </row>
        <row r="9428">
          <cell r="A9428">
            <v>42988</v>
          </cell>
          <cell r="B9428">
            <v>2909.15</v>
          </cell>
        </row>
        <row r="9429">
          <cell r="A9429">
            <v>42989</v>
          </cell>
          <cell r="B9429">
            <v>2909.15</v>
          </cell>
        </row>
        <row r="9430">
          <cell r="A9430">
            <v>42990</v>
          </cell>
          <cell r="B9430">
            <v>2916.1</v>
          </cell>
        </row>
        <row r="9431">
          <cell r="A9431">
            <v>42991</v>
          </cell>
          <cell r="B9431">
            <v>2923.03</v>
          </cell>
        </row>
        <row r="9432">
          <cell r="A9432">
            <v>42992</v>
          </cell>
          <cell r="B9432">
            <v>2909.52</v>
          </cell>
        </row>
        <row r="9433">
          <cell r="A9433">
            <v>42993</v>
          </cell>
          <cell r="B9433">
            <v>2905.98</v>
          </cell>
        </row>
        <row r="9434">
          <cell r="A9434">
            <v>42994</v>
          </cell>
          <cell r="B9434">
            <v>2897.83</v>
          </cell>
        </row>
        <row r="9435">
          <cell r="A9435">
            <v>42995</v>
          </cell>
          <cell r="B9435">
            <v>2897.83</v>
          </cell>
        </row>
        <row r="9436">
          <cell r="A9436">
            <v>42996</v>
          </cell>
          <cell r="B9436">
            <v>2897.83</v>
          </cell>
        </row>
        <row r="9437">
          <cell r="A9437">
            <v>42997</v>
          </cell>
          <cell r="B9437">
            <v>2906.06</v>
          </cell>
        </row>
        <row r="9438">
          <cell r="A9438">
            <v>42998</v>
          </cell>
          <cell r="B9438">
            <v>2904.6</v>
          </cell>
        </row>
        <row r="9439">
          <cell r="A9439">
            <v>42999</v>
          </cell>
          <cell r="B9439">
            <v>2893.18</v>
          </cell>
        </row>
        <row r="9440">
          <cell r="A9440">
            <v>43000</v>
          </cell>
          <cell r="B9440">
            <v>2913.96</v>
          </cell>
        </row>
        <row r="9441">
          <cell r="A9441">
            <v>43001</v>
          </cell>
          <cell r="B9441">
            <v>2900.73</v>
          </cell>
        </row>
        <row r="9442">
          <cell r="A9442">
            <v>43002</v>
          </cell>
          <cell r="B9442">
            <v>2900.73</v>
          </cell>
        </row>
        <row r="9443">
          <cell r="A9443">
            <v>43003</v>
          </cell>
          <cell r="B9443">
            <v>2900.73</v>
          </cell>
        </row>
        <row r="9444">
          <cell r="A9444">
            <v>43004</v>
          </cell>
          <cell r="B9444">
            <v>2924.57</v>
          </cell>
        </row>
        <row r="9445">
          <cell r="A9445">
            <v>43005</v>
          </cell>
          <cell r="B9445">
            <v>2930.7</v>
          </cell>
        </row>
        <row r="9446">
          <cell r="A9446">
            <v>43006</v>
          </cell>
          <cell r="B9446">
            <v>2940.66</v>
          </cell>
        </row>
        <row r="9447">
          <cell r="A9447">
            <v>43007</v>
          </cell>
          <cell r="B9447">
            <v>2941.07</v>
          </cell>
        </row>
        <row r="9448">
          <cell r="A9448">
            <v>43008</v>
          </cell>
          <cell r="B9448">
            <v>2936.67</v>
          </cell>
        </row>
        <row r="9449">
          <cell r="A9449">
            <v>43009</v>
          </cell>
          <cell r="B9449">
            <v>2936.67</v>
          </cell>
        </row>
        <row r="9450">
          <cell r="A9450">
            <v>43010</v>
          </cell>
          <cell r="B9450">
            <v>2936.67</v>
          </cell>
        </row>
        <row r="9451">
          <cell r="A9451">
            <v>43011</v>
          </cell>
          <cell r="B9451">
            <v>2949.33</v>
          </cell>
        </row>
        <row r="9452">
          <cell r="A9452">
            <v>43012</v>
          </cell>
          <cell r="B9452">
            <v>2953.81</v>
          </cell>
        </row>
        <row r="9453">
          <cell r="A9453">
            <v>43013</v>
          </cell>
          <cell r="B9453">
            <v>2945.59</v>
          </cell>
        </row>
        <row r="9454">
          <cell r="A9454">
            <v>43014</v>
          </cell>
          <cell r="B9454">
            <v>2926.82</v>
          </cell>
        </row>
        <row r="9455">
          <cell r="A9455">
            <v>43015</v>
          </cell>
          <cell r="B9455">
            <v>2942.19</v>
          </cell>
        </row>
        <row r="9456">
          <cell r="A9456">
            <v>43016</v>
          </cell>
          <cell r="B9456">
            <v>2942.19</v>
          </cell>
        </row>
        <row r="9457">
          <cell r="A9457">
            <v>43017</v>
          </cell>
          <cell r="B9457">
            <v>2942.19</v>
          </cell>
        </row>
        <row r="9458">
          <cell r="A9458">
            <v>43018</v>
          </cell>
          <cell r="B9458">
            <v>2942.19</v>
          </cell>
        </row>
        <row r="9459">
          <cell r="A9459">
            <v>43019</v>
          </cell>
          <cell r="B9459">
            <v>2947.06</v>
          </cell>
        </row>
        <row r="9460">
          <cell r="A9460">
            <v>43020</v>
          </cell>
          <cell r="B9460">
            <v>2953.77</v>
          </cell>
        </row>
        <row r="9461">
          <cell r="A9461">
            <v>43021</v>
          </cell>
          <cell r="B9461">
            <v>2949.69</v>
          </cell>
        </row>
        <row r="9462">
          <cell r="A9462">
            <v>43022</v>
          </cell>
          <cell r="B9462">
            <v>2932.05</v>
          </cell>
        </row>
        <row r="9463">
          <cell r="A9463">
            <v>43023</v>
          </cell>
          <cell r="B9463">
            <v>2932.05</v>
          </cell>
        </row>
        <row r="9464">
          <cell r="A9464">
            <v>43024</v>
          </cell>
          <cell r="B9464">
            <v>2932.05</v>
          </cell>
        </row>
        <row r="9465">
          <cell r="A9465">
            <v>43025</v>
          </cell>
          <cell r="B9465">
            <v>2932.05</v>
          </cell>
        </row>
        <row r="9466">
          <cell r="A9466">
            <v>43026</v>
          </cell>
          <cell r="B9466">
            <v>2944.27</v>
          </cell>
        </row>
        <row r="9467">
          <cell r="A9467">
            <v>43027</v>
          </cell>
          <cell r="B9467">
            <v>2935.66</v>
          </cell>
        </row>
        <row r="9468">
          <cell r="A9468">
            <v>43028</v>
          </cell>
          <cell r="B9468">
            <v>2921.92</v>
          </cell>
        </row>
        <row r="9469">
          <cell r="A9469">
            <v>43029</v>
          </cell>
          <cell r="B9469">
            <v>2936.66</v>
          </cell>
        </row>
        <row r="9470">
          <cell r="A9470">
            <v>43030</v>
          </cell>
          <cell r="B9470">
            <v>2936.66</v>
          </cell>
        </row>
        <row r="9471">
          <cell r="A9471">
            <v>43031</v>
          </cell>
          <cell r="B9471">
            <v>2936.66</v>
          </cell>
        </row>
        <row r="9472">
          <cell r="A9472">
            <v>43032</v>
          </cell>
          <cell r="B9472">
            <v>2947.69</v>
          </cell>
        </row>
        <row r="9473">
          <cell r="A9473">
            <v>43033</v>
          </cell>
          <cell r="B9473">
            <v>2971.36</v>
          </cell>
        </row>
        <row r="9474">
          <cell r="A9474">
            <v>43034</v>
          </cell>
          <cell r="B9474">
            <v>2989.39</v>
          </cell>
        </row>
        <row r="9475">
          <cell r="A9475">
            <v>43035</v>
          </cell>
          <cell r="B9475">
            <v>3008.8</v>
          </cell>
        </row>
        <row r="9476">
          <cell r="A9476">
            <v>43036</v>
          </cell>
          <cell r="B9476">
            <v>3009.85</v>
          </cell>
        </row>
        <row r="9477">
          <cell r="A9477">
            <v>43037</v>
          </cell>
          <cell r="B9477">
            <v>3009.85</v>
          </cell>
        </row>
        <row r="9478">
          <cell r="A9478">
            <v>43038</v>
          </cell>
          <cell r="B9478">
            <v>3009.85</v>
          </cell>
        </row>
        <row r="9479">
          <cell r="A9479">
            <v>43039</v>
          </cell>
          <cell r="B9479">
            <v>3011.44</v>
          </cell>
        </row>
        <row r="9480">
          <cell r="A9480">
            <v>43040</v>
          </cell>
          <cell r="B9480">
            <v>3039.19</v>
          </cell>
        </row>
        <row r="9481">
          <cell r="A9481">
            <v>43041</v>
          </cell>
          <cell r="B9481">
            <v>3038.56</v>
          </cell>
        </row>
        <row r="9482">
          <cell r="A9482">
            <v>43042</v>
          </cell>
          <cell r="B9482">
            <v>3054.38</v>
          </cell>
        </row>
        <row r="9483">
          <cell r="A9483">
            <v>43043</v>
          </cell>
          <cell r="B9483">
            <v>3055.57</v>
          </cell>
        </row>
        <row r="9484">
          <cell r="A9484">
            <v>43044</v>
          </cell>
          <cell r="B9484">
            <v>3055.57</v>
          </cell>
        </row>
        <row r="9485">
          <cell r="A9485">
            <v>43045</v>
          </cell>
          <cell r="B9485">
            <v>3055.57</v>
          </cell>
        </row>
        <row r="9486">
          <cell r="A9486">
            <v>43046</v>
          </cell>
          <cell r="B9486">
            <v>3055.57</v>
          </cell>
        </row>
        <row r="9487">
          <cell r="A9487">
            <v>43047</v>
          </cell>
          <cell r="B9487">
            <v>3026.94</v>
          </cell>
        </row>
        <row r="9488">
          <cell r="A9488">
            <v>43048</v>
          </cell>
          <cell r="B9488">
            <v>3017.78</v>
          </cell>
        </row>
        <row r="9489">
          <cell r="A9489">
            <v>43049</v>
          </cell>
          <cell r="B9489">
            <v>3015.52</v>
          </cell>
        </row>
        <row r="9490">
          <cell r="A9490">
            <v>43050</v>
          </cell>
          <cell r="B9490">
            <v>3004.88</v>
          </cell>
        </row>
        <row r="9491">
          <cell r="A9491">
            <v>43051</v>
          </cell>
          <cell r="B9491">
            <v>3004.88</v>
          </cell>
        </row>
        <row r="9492">
          <cell r="A9492">
            <v>43052</v>
          </cell>
          <cell r="B9492">
            <v>3004.88</v>
          </cell>
        </row>
        <row r="9493">
          <cell r="A9493">
            <v>43053</v>
          </cell>
          <cell r="B9493">
            <v>3004.88</v>
          </cell>
        </row>
        <row r="9494">
          <cell r="A9494">
            <v>43054</v>
          </cell>
          <cell r="B9494">
            <v>3016.7</v>
          </cell>
        </row>
        <row r="9495">
          <cell r="A9495">
            <v>43055</v>
          </cell>
          <cell r="B9495">
            <v>3023.88</v>
          </cell>
        </row>
        <row r="9496">
          <cell r="A9496">
            <v>43056</v>
          </cell>
          <cell r="B9496">
            <v>3015.79</v>
          </cell>
        </row>
        <row r="9497">
          <cell r="A9497">
            <v>43057</v>
          </cell>
          <cell r="B9497">
            <v>3003.19</v>
          </cell>
        </row>
        <row r="9498">
          <cell r="A9498">
            <v>43058</v>
          </cell>
          <cell r="B9498">
            <v>3003.19</v>
          </cell>
        </row>
        <row r="9499">
          <cell r="A9499">
            <v>43059</v>
          </cell>
          <cell r="B9499">
            <v>3003.19</v>
          </cell>
        </row>
        <row r="9500">
          <cell r="A9500">
            <v>43060</v>
          </cell>
          <cell r="B9500">
            <v>3011.32</v>
          </cell>
        </row>
        <row r="9501">
          <cell r="A9501">
            <v>43061</v>
          </cell>
          <cell r="B9501">
            <v>3001.07</v>
          </cell>
        </row>
        <row r="9502">
          <cell r="A9502">
            <v>43062</v>
          </cell>
          <cell r="B9502">
            <v>2982.73</v>
          </cell>
        </row>
        <row r="9503">
          <cell r="A9503">
            <v>43063</v>
          </cell>
          <cell r="B9503">
            <v>2982.73</v>
          </cell>
        </row>
        <row r="9504">
          <cell r="A9504">
            <v>43064</v>
          </cell>
          <cell r="B9504">
            <v>2976.39</v>
          </cell>
        </row>
        <row r="9505">
          <cell r="A9505">
            <v>43065</v>
          </cell>
          <cell r="B9505">
            <v>2976.39</v>
          </cell>
        </row>
        <row r="9506">
          <cell r="A9506">
            <v>43066</v>
          </cell>
          <cell r="B9506">
            <v>2976.39</v>
          </cell>
        </row>
        <row r="9507">
          <cell r="A9507">
            <v>43067</v>
          </cell>
          <cell r="B9507">
            <v>2986.84</v>
          </cell>
        </row>
        <row r="9508">
          <cell r="A9508">
            <v>43068</v>
          </cell>
          <cell r="B9508">
            <v>3003.94</v>
          </cell>
        </row>
        <row r="9509">
          <cell r="A9509">
            <v>43069</v>
          </cell>
          <cell r="B9509">
            <v>3006.09</v>
          </cell>
        </row>
        <row r="9510">
          <cell r="A9510">
            <v>43070</v>
          </cell>
          <cell r="B9510">
            <v>3006.04</v>
          </cell>
        </row>
        <row r="9511">
          <cell r="A9511">
            <v>43071</v>
          </cell>
          <cell r="B9511">
            <v>3005.76</v>
          </cell>
        </row>
        <row r="9512">
          <cell r="A9512">
            <v>43072</v>
          </cell>
          <cell r="B9512">
            <v>3005.76</v>
          </cell>
        </row>
        <row r="9513">
          <cell r="A9513">
            <v>43073</v>
          </cell>
          <cell r="B9513">
            <v>3005.76</v>
          </cell>
        </row>
        <row r="9514">
          <cell r="A9514">
            <v>43074</v>
          </cell>
          <cell r="B9514">
            <v>2993.49</v>
          </cell>
        </row>
        <row r="9515">
          <cell r="A9515">
            <v>43075</v>
          </cell>
          <cell r="B9515">
            <v>2996.53</v>
          </cell>
        </row>
        <row r="9516">
          <cell r="A9516">
            <v>43076</v>
          </cell>
          <cell r="B9516">
            <v>3007.07</v>
          </cell>
        </row>
        <row r="9517">
          <cell r="A9517">
            <v>43077</v>
          </cell>
          <cell r="B9517">
            <v>3016.18</v>
          </cell>
        </row>
        <row r="9518">
          <cell r="A9518">
            <v>43078</v>
          </cell>
          <cell r="B9518">
            <v>3016.18</v>
          </cell>
        </row>
        <row r="9519">
          <cell r="A9519">
            <v>43079</v>
          </cell>
          <cell r="B9519">
            <v>3016.18</v>
          </cell>
        </row>
        <row r="9520">
          <cell r="A9520">
            <v>43080</v>
          </cell>
          <cell r="B9520">
            <v>3016.18</v>
          </cell>
        </row>
        <row r="9521">
          <cell r="A9521">
            <v>43081</v>
          </cell>
          <cell r="B9521">
            <v>3013.99</v>
          </cell>
        </row>
        <row r="9522">
          <cell r="A9522">
            <v>43082</v>
          </cell>
          <cell r="B9522">
            <v>3029.75</v>
          </cell>
        </row>
        <row r="9523">
          <cell r="A9523">
            <v>43083</v>
          </cell>
          <cell r="B9523">
            <v>3015.41</v>
          </cell>
        </row>
        <row r="9524">
          <cell r="A9524">
            <v>43084</v>
          </cell>
          <cell r="B9524">
            <v>2999.07</v>
          </cell>
        </row>
        <row r="9525">
          <cell r="A9525">
            <v>43085</v>
          </cell>
          <cell r="B9525">
            <v>2996.61</v>
          </cell>
        </row>
        <row r="9526">
          <cell r="A9526">
            <v>43086</v>
          </cell>
          <cell r="B9526">
            <v>2996.61</v>
          </cell>
        </row>
        <row r="9527">
          <cell r="A9527">
            <v>43087</v>
          </cell>
          <cell r="B9527">
            <v>2996.61</v>
          </cell>
        </row>
        <row r="9528">
          <cell r="A9528">
            <v>43088</v>
          </cell>
          <cell r="B9528">
            <v>2975.59</v>
          </cell>
        </row>
        <row r="9529">
          <cell r="A9529">
            <v>43089</v>
          </cell>
          <cell r="B9529">
            <v>2972.05</v>
          </cell>
        </row>
        <row r="9530">
          <cell r="A9530">
            <v>43090</v>
          </cell>
          <cell r="B9530">
            <v>2965.77</v>
          </cell>
        </row>
        <row r="9531">
          <cell r="A9531">
            <v>43091</v>
          </cell>
          <cell r="B9531">
            <v>2963.58</v>
          </cell>
        </row>
        <row r="9532">
          <cell r="A9532">
            <v>43092</v>
          </cell>
          <cell r="B9532">
            <v>2962.14</v>
          </cell>
        </row>
        <row r="9533">
          <cell r="A9533">
            <v>43093</v>
          </cell>
          <cell r="B9533">
            <v>2962.14</v>
          </cell>
        </row>
        <row r="9534">
          <cell r="A9534">
            <v>43094</v>
          </cell>
          <cell r="B9534">
            <v>2962.14</v>
          </cell>
        </row>
        <row r="9535">
          <cell r="A9535">
            <v>43095</v>
          </cell>
          <cell r="B9535">
            <v>2962.14</v>
          </cell>
        </row>
        <row r="9536">
          <cell r="A9536">
            <v>43096</v>
          </cell>
          <cell r="B9536">
            <v>2962.26</v>
          </cell>
        </row>
        <row r="9537">
          <cell r="A9537">
            <v>43097</v>
          </cell>
          <cell r="B9537">
            <v>2971.63</v>
          </cell>
        </row>
        <row r="9538">
          <cell r="A9538">
            <v>43098</v>
          </cell>
          <cell r="B9538">
            <v>2984</v>
          </cell>
        </row>
        <row r="9539">
          <cell r="A9539">
            <v>43099</v>
          </cell>
          <cell r="B9539">
            <v>2984</v>
          </cell>
        </row>
        <row r="9540">
          <cell r="A9540">
            <v>43100</v>
          </cell>
          <cell r="B9540">
            <v>2984</v>
          </cell>
        </row>
        <row r="9541">
          <cell r="A9541">
            <v>43101</v>
          </cell>
          <cell r="B9541">
            <v>2984</v>
          </cell>
        </row>
        <row r="9542">
          <cell r="A9542">
            <v>43102</v>
          </cell>
          <cell r="B9542">
            <v>2984</v>
          </cell>
        </row>
        <row r="9543">
          <cell r="A9543">
            <v>43103</v>
          </cell>
          <cell r="B9543">
            <v>2940.94</v>
          </cell>
        </row>
        <row r="9544">
          <cell r="A9544">
            <v>43104</v>
          </cell>
          <cell r="B9544">
            <v>2908.68</v>
          </cell>
        </row>
        <row r="9545">
          <cell r="A9545">
            <v>43105</v>
          </cell>
          <cell r="B9545">
            <v>2885.76</v>
          </cell>
        </row>
        <row r="9546">
          <cell r="A9546">
            <v>43106</v>
          </cell>
          <cell r="B9546">
            <v>2898.32</v>
          </cell>
        </row>
        <row r="9547">
          <cell r="A9547">
            <v>43107</v>
          </cell>
          <cell r="B9547">
            <v>2898.32</v>
          </cell>
        </row>
        <row r="9548">
          <cell r="A9548">
            <v>43108</v>
          </cell>
          <cell r="B9548">
            <v>2898.32</v>
          </cell>
        </row>
        <row r="9549">
          <cell r="A9549">
            <v>43109</v>
          </cell>
          <cell r="B9549">
            <v>2898.32</v>
          </cell>
        </row>
        <row r="9550">
          <cell r="A9550">
            <v>43110</v>
          </cell>
          <cell r="B9550">
            <v>2914.37</v>
          </cell>
        </row>
        <row r="9551">
          <cell r="A9551">
            <v>43111</v>
          </cell>
          <cell r="B9551">
            <v>2895.69</v>
          </cell>
        </row>
        <row r="9552">
          <cell r="A9552">
            <v>43112</v>
          </cell>
          <cell r="B9552">
            <v>2865.79</v>
          </cell>
        </row>
        <row r="9553">
          <cell r="A9553">
            <v>43113</v>
          </cell>
          <cell r="B9553">
            <v>2855.86</v>
          </cell>
        </row>
        <row r="9554">
          <cell r="A9554">
            <v>43114</v>
          </cell>
          <cell r="B9554">
            <v>2855.86</v>
          </cell>
        </row>
        <row r="9555">
          <cell r="A9555">
            <v>43115</v>
          </cell>
          <cell r="B9555">
            <v>2855.86</v>
          </cell>
        </row>
        <row r="9556">
          <cell r="A9556">
            <v>43116</v>
          </cell>
          <cell r="B9556">
            <v>2855.86</v>
          </cell>
        </row>
        <row r="9557">
          <cell r="A9557">
            <v>43117</v>
          </cell>
          <cell r="B9557">
            <v>2868.03</v>
          </cell>
        </row>
        <row r="9558">
          <cell r="A9558">
            <v>43118</v>
          </cell>
          <cell r="B9558">
            <v>2851.13</v>
          </cell>
        </row>
        <row r="9559">
          <cell r="A9559">
            <v>43119</v>
          </cell>
          <cell r="B9559">
            <v>2836.85</v>
          </cell>
        </row>
        <row r="9560">
          <cell r="A9560">
            <v>43120</v>
          </cell>
          <cell r="B9560">
            <v>2851.75</v>
          </cell>
        </row>
        <row r="9561">
          <cell r="A9561">
            <v>43121</v>
          </cell>
          <cell r="B9561">
            <v>2851.75</v>
          </cell>
        </row>
        <row r="9562">
          <cell r="A9562">
            <v>43122</v>
          </cell>
          <cell r="B9562">
            <v>2851.75</v>
          </cell>
        </row>
        <row r="9563">
          <cell r="A9563">
            <v>43123</v>
          </cell>
          <cell r="B9563">
            <v>2854.2</v>
          </cell>
        </row>
        <row r="9564">
          <cell r="A9564">
            <v>43124</v>
          </cell>
          <cell r="B9564">
            <v>2858.5</v>
          </cell>
        </row>
        <row r="9565">
          <cell r="A9565">
            <v>43125</v>
          </cell>
          <cell r="B9565">
            <v>2820.53</v>
          </cell>
        </row>
        <row r="9566">
          <cell r="A9566">
            <v>43126</v>
          </cell>
          <cell r="B9566">
            <v>2783.13</v>
          </cell>
        </row>
        <row r="9567">
          <cell r="A9567">
            <v>43127</v>
          </cell>
          <cell r="B9567">
            <v>2805.12</v>
          </cell>
        </row>
        <row r="9568">
          <cell r="A9568">
            <v>43128</v>
          </cell>
          <cell r="B9568">
            <v>2805.12</v>
          </cell>
        </row>
        <row r="9569">
          <cell r="A9569">
            <v>43129</v>
          </cell>
          <cell r="B9569">
            <v>2805.12</v>
          </cell>
        </row>
        <row r="9570">
          <cell r="A9570">
            <v>43130</v>
          </cell>
          <cell r="B9570">
            <v>2842.67</v>
          </cell>
        </row>
        <row r="9571">
          <cell r="A9571">
            <v>43131</v>
          </cell>
          <cell r="B9571">
            <v>2844.14</v>
          </cell>
        </row>
        <row r="9572">
          <cell r="A9572">
            <v>43132</v>
          </cell>
          <cell r="B9572">
            <v>2835.05</v>
          </cell>
        </row>
        <row r="9573">
          <cell r="A9573">
            <v>43133</v>
          </cell>
          <cell r="B9573">
            <v>2806.67</v>
          </cell>
        </row>
        <row r="9574">
          <cell r="A9574">
            <v>43134</v>
          </cell>
          <cell r="B9574">
            <v>2832.13</v>
          </cell>
        </row>
        <row r="9575">
          <cell r="A9575">
            <v>43135</v>
          </cell>
          <cell r="B9575">
            <v>2832.13</v>
          </cell>
        </row>
        <row r="9576">
          <cell r="A9576">
            <v>43136</v>
          </cell>
          <cell r="B9576">
            <v>2832.13</v>
          </cell>
        </row>
        <row r="9577">
          <cell r="A9577">
            <v>43137</v>
          </cell>
          <cell r="B9577">
            <v>2843.6</v>
          </cell>
        </row>
        <row r="9578">
          <cell r="A9578">
            <v>43138</v>
          </cell>
          <cell r="B9578">
            <v>2844.83</v>
          </cell>
        </row>
        <row r="9579">
          <cell r="A9579">
            <v>43139</v>
          </cell>
          <cell r="B9579">
            <v>2830.89</v>
          </cell>
        </row>
        <row r="9580">
          <cell r="A9580">
            <v>43140</v>
          </cell>
          <cell r="B9580">
            <v>2862.78</v>
          </cell>
        </row>
        <row r="9581">
          <cell r="A9581">
            <v>43141</v>
          </cell>
          <cell r="B9581">
            <v>2908.7</v>
          </cell>
        </row>
        <row r="9582">
          <cell r="A9582">
            <v>43142</v>
          </cell>
          <cell r="B9582">
            <v>2908.7</v>
          </cell>
        </row>
        <row r="9583">
          <cell r="A9583">
            <v>43143</v>
          </cell>
          <cell r="B9583">
            <v>2908.7</v>
          </cell>
        </row>
        <row r="9584">
          <cell r="A9584">
            <v>43144</v>
          </cell>
          <cell r="B9584">
            <v>2904.29</v>
          </cell>
        </row>
        <row r="9585">
          <cell r="A9585">
            <v>43145</v>
          </cell>
          <cell r="B9585">
            <v>2904.71</v>
          </cell>
        </row>
        <row r="9586">
          <cell r="A9586">
            <v>43146</v>
          </cell>
          <cell r="B9586">
            <v>2895.79</v>
          </cell>
        </row>
        <row r="9587">
          <cell r="A9587">
            <v>43147</v>
          </cell>
          <cell r="B9587">
            <v>2851.74</v>
          </cell>
        </row>
        <row r="9588">
          <cell r="A9588">
            <v>43148</v>
          </cell>
          <cell r="B9588">
            <v>2853.16</v>
          </cell>
        </row>
        <row r="9589">
          <cell r="A9589">
            <v>43149</v>
          </cell>
          <cell r="B9589">
            <v>2853.16</v>
          </cell>
        </row>
        <row r="9590">
          <cell r="A9590">
            <v>43150</v>
          </cell>
          <cell r="B9590">
            <v>2853.16</v>
          </cell>
        </row>
        <row r="9591">
          <cell r="A9591">
            <v>43151</v>
          </cell>
          <cell r="B9591">
            <v>2853.16</v>
          </cell>
        </row>
        <row r="9592">
          <cell r="A9592">
            <v>43152</v>
          </cell>
          <cell r="B9592">
            <v>2862.01</v>
          </cell>
        </row>
        <row r="9593">
          <cell r="A9593">
            <v>43153</v>
          </cell>
          <cell r="B9593">
            <v>2877.94</v>
          </cell>
        </row>
        <row r="9594">
          <cell r="A9594">
            <v>43154</v>
          </cell>
          <cell r="B9594">
            <v>2877.04</v>
          </cell>
        </row>
        <row r="9595">
          <cell r="A9595">
            <v>43155</v>
          </cell>
          <cell r="B9595">
            <v>2849.59</v>
          </cell>
        </row>
        <row r="9596">
          <cell r="A9596">
            <v>43156</v>
          </cell>
          <cell r="B9596">
            <v>2849.59</v>
          </cell>
        </row>
        <row r="9597">
          <cell r="A9597">
            <v>43157</v>
          </cell>
          <cell r="B9597">
            <v>2849.59</v>
          </cell>
        </row>
        <row r="9598">
          <cell r="A9598">
            <v>43158</v>
          </cell>
          <cell r="B9598">
            <v>2849.91</v>
          </cell>
        </row>
        <row r="9599">
          <cell r="A9599">
            <v>43159</v>
          </cell>
          <cell r="B9599">
            <v>2855.93</v>
          </cell>
        </row>
        <row r="9600">
          <cell r="A9600">
            <v>43160</v>
          </cell>
          <cell r="B9600">
            <v>2867.94</v>
          </cell>
        </row>
        <row r="9601">
          <cell r="A9601">
            <v>43161</v>
          </cell>
          <cell r="B9601">
            <v>2879.05</v>
          </cell>
        </row>
        <row r="9602">
          <cell r="A9602">
            <v>43162</v>
          </cell>
          <cell r="B9602">
            <v>2879.15</v>
          </cell>
        </row>
        <row r="9603">
          <cell r="A9603">
            <v>43163</v>
          </cell>
          <cell r="B9603">
            <v>2879.15</v>
          </cell>
        </row>
        <row r="9604">
          <cell r="A9604">
            <v>43164</v>
          </cell>
          <cell r="B9604">
            <v>2879.15</v>
          </cell>
        </row>
        <row r="9605">
          <cell r="A9605">
            <v>43165</v>
          </cell>
          <cell r="B9605">
            <v>2859.09</v>
          </cell>
        </row>
        <row r="9606">
          <cell r="A9606">
            <v>43166</v>
          </cell>
          <cell r="B9606">
            <v>2845.05</v>
          </cell>
        </row>
        <row r="9607">
          <cell r="A9607">
            <v>43167</v>
          </cell>
          <cell r="B9607">
            <v>2858.88</v>
          </cell>
        </row>
        <row r="9608">
          <cell r="A9608">
            <v>43168</v>
          </cell>
          <cell r="B9608">
            <v>2871.36</v>
          </cell>
        </row>
        <row r="9609">
          <cell r="A9609"/>
          <cell r="B9609"/>
        </row>
        <row r="9610">
          <cell r="A9610" t="str">
            <v xml:space="preserve">Fuente: Superintendencia Financiera de Colombia ( www.superfinanciera.gov.co). </v>
          </cell>
          <cell r="B9610"/>
        </row>
        <row r="9611">
          <cell r="A9611"/>
          <cell r="B9611"/>
        </row>
        <row r="9612">
          <cell r="A9612" t="str">
            <v xml:space="preserve"> Banco de la República - Gerencia Técnica - información extraída de la bodega de datos -Serankua- el 01/03/2017 17:36:43 </v>
          </cell>
          <cell r="B9612"/>
        </row>
      </sheetData>
      <sheetData sheetId="7"/>
      <sheetData sheetId="8">
        <row r="6">
          <cell r="A6">
            <v>43167</v>
          </cell>
          <cell r="B6">
            <v>1.23671</v>
          </cell>
        </row>
        <row r="7">
          <cell r="A7">
            <v>43166</v>
          </cell>
          <cell r="B7">
            <v>1.2412719999999999</v>
          </cell>
        </row>
        <row r="8">
          <cell r="A8">
            <v>43165</v>
          </cell>
          <cell r="B8">
            <v>1.2376180000000001</v>
          </cell>
        </row>
        <row r="9">
          <cell r="A9">
            <v>43164</v>
          </cell>
          <cell r="B9">
            <v>1.231986</v>
          </cell>
        </row>
        <row r="10">
          <cell r="A10">
            <v>43163</v>
          </cell>
          <cell r="B10">
            <v>1.231668</v>
          </cell>
        </row>
        <row r="11">
          <cell r="A11">
            <v>43162</v>
          </cell>
          <cell r="B11">
            <v>1.2315199999999999</v>
          </cell>
        </row>
        <row r="12">
          <cell r="A12">
            <v>43161</v>
          </cell>
          <cell r="B12">
            <v>1.229622</v>
          </cell>
        </row>
        <row r="13">
          <cell r="A13">
            <v>43160</v>
          </cell>
          <cell r="B13">
            <v>1.220407</v>
          </cell>
        </row>
        <row r="14">
          <cell r="A14">
            <v>43159</v>
          </cell>
          <cell r="B14">
            <v>1.221419</v>
          </cell>
        </row>
        <row r="15">
          <cell r="A15">
            <v>43158</v>
          </cell>
          <cell r="B15">
            <v>1.2291479999999999</v>
          </cell>
        </row>
        <row r="16">
          <cell r="A16">
            <v>43157</v>
          </cell>
          <cell r="B16">
            <v>1.231438</v>
          </cell>
        </row>
        <row r="17">
          <cell r="A17">
            <v>43156</v>
          </cell>
          <cell r="B17">
            <v>1.2291350000000001</v>
          </cell>
        </row>
        <row r="18">
          <cell r="A18">
            <v>43155</v>
          </cell>
          <cell r="B18">
            <v>1.22916</v>
          </cell>
        </row>
        <row r="19">
          <cell r="A19">
            <v>43154</v>
          </cell>
          <cell r="B19">
            <v>1.230264</v>
          </cell>
        </row>
        <row r="20">
          <cell r="A20">
            <v>43153</v>
          </cell>
          <cell r="B20">
            <v>1.2299389999999999</v>
          </cell>
        </row>
        <row r="21">
          <cell r="A21">
            <v>43152</v>
          </cell>
          <cell r="B21">
            <v>1.2317640000000001</v>
          </cell>
        </row>
        <row r="22">
          <cell r="A22">
            <v>43151</v>
          </cell>
          <cell r="B22">
            <v>1.2356879999999999</v>
          </cell>
        </row>
        <row r="23">
          <cell r="A23">
            <v>43150</v>
          </cell>
          <cell r="B23">
            <v>1.2408429999999999</v>
          </cell>
        </row>
        <row r="24">
          <cell r="A24">
            <v>43149</v>
          </cell>
          <cell r="B24">
            <v>1.2407429999999999</v>
          </cell>
        </row>
        <row r="25">
          <cell r="A25">
            <v>43148</v>
          </cell>
          <cell r="B25">
            <v>1.2406900000000001</v>
          </cell>
        </row>
        <row r="26">
          <cell r="A26">
            <v>43147</v>
          </cell>
          <cell r="B26">
            <v>1.2478149999999999</v>
          </cell>
        </row>
        <row r="27">
          <cell r="A27">
            <v>43146</v>
          </cell>
          <cell r="B27">
            <v>1.2479789999999999</v>
          </cell>
        </row>
        <row r="28">
          <cell r="A28">
            <v>43145</v>
          </cell>
          <cell r="B28">
            <v>1.2383999999999999</v>
          </cell>
        </row>
        <row r="29">
          <cell r="A29">
            <v>43144</v>
          </cell>
          <cell r="B29">
            <v>1.23312</v>
          </cell>
        </row>
        <row r="30">
          <cell r="A30">
            <v>43143</v>
          </cell>
          <cell r="B30">
            <v>1.227474</v>
          </cell>
        </row>
        <row r="31">
          <cell r="A31">
            <v>43142</v>
          </cell>
          <cell r="B31">
            <v>1.224839</v>
          </cell>
        </row>
        <row r="32">
          <cell r="A32">
            <v>43141</v>
          </cell>
          <cell r="B32">
            <v>1.22485</v>
          </cell>
        </row>
        <row r="33">
          <cell r="A33">
            <v>43140</v>
          </cell>
          <cell r="B33">
            <v>1.2249669999999999</v>
          </cell>
        </row>
        <row r="34">
          <cell r="A34">
            <v>43139</v>
          </cell>
          <cell r="B34">
            <v>1.2257899999999999</v>
          </cell>
        </row>
        <row r="35">
          <cell r="A35">
            <v>43138</v>
          </cell>
          <cell r="B35">
            <v>1.233293</v>
          </cell>
        </row>
        <row r="36">
          <cell r="A36">
            <v>43137</v>
          </cell>
          <cell r="B36">
            <v>1.237609</v>
          </cell>
        </row>
        <row r="37">
          <cell r="A37">
            <v>43136</v>
          </cell>
          <cell r="B37">
            <v>1.2432859999999999</v>
          </cell>
        </row>
        <row r="38">
          <cell r="A38">
            <v>43135</v>
          </cell>
          <cell r="B38">
            <v>1.245182</v>
          </cell>
        </row>
        <row r="39">
          <cell r="A39">
            <v>43134</v>
          </cell>
          <cell r="B39">
            <v>1.24532</v>
          </cell>
        </row>
        <row r="40">
          <cell r="A40">
            <v>43133</v>
          </cell>
          <cell r="B40">
            <v>1.2477009999999999</v>
          </cell>
        </row>
        <row r="41">
          <cell r="A41">
            <v>43132</v>
          </cell>
          <cell r="B41">
            <v>1.245158</v>
          </cell>
        </row>
        <row r="42">
          <cell r="A42">
            <v>43131</v>
          </cell>
          <cell r="B42">
            <v>1.2430680000000001</v>
          </cell>
        </row>
        <row r="43">
          <cell r="A43">
            <v>43130</v>
          </cell>
          <cell r="B43">
            <v>1.2393460000000001</v>
          </cell>
        </row>
        <row r="44">
          <cell r="A44">
            <v>43129</v>
          </cell>
          <cell r="B44">
            <v>1.239066</v>
          </cell>
        </row>
        <row r="45">
          <cell r="A45">
            <v>43128</v>
          </cell>
          <cell r="B45">
            <v>1.2427239999999999</v>
          </cell>
        </row>
        <row r="46">
          <cell r="A46">
            <v>43127</v>
          </cell>
          <cell r="B46">
            <v>1.2427999999999999</v>
          </cell>
        </row>
        <row r="47">
          <cell r="A47">
            <v>43126</v>
          </cell>
          <cell r="B47">
            <v>1.243317</v>
          </cell>
        </row>
        <row r="48">
          <cell r="A48">
            <v>43125</v>
          </cell>
          <cell r="B48">
            <v>1.2430019999999999</v>
          </cell>
        </row>
        <row r="49">
          <cell r="A49">
            <v>43124</v>
          </cell>
          <cell r="B49">
            <v>1.235358</v>
          </cell>
        </row>
        <row r="50">
          <cell r="A50">
            <v>43123</v>
          </cell>
          <cell r="B50">
            <v>1.226694</v>
          </cell>
        </row>
        <row r="51">
          <cell r="A51">
            <v>43122</v>
          </cell>
          <cell r="B51">
            <v>1.224334</v>
          </cell>
        </row>
        <row r="52">
          <cell r="A52">
            <v>43121</v>
          </cell>
          <cell r="B52">
            <v>1.221851</v>
          </cell>
        </row>
        <row r="53">
          <cell r="A53">
            <v>43120</v>
          </cell>
          <cell r="B53">
            <v>1.2215199999999999</v>
          </cell>
        </row>
        <row r="54">
          <cell r="A54">
            <v>43119</v>
          </cell>
          <cell r="B54">
            <v>1.224677</v>
          </cell>
        </row>
        <row r="55">
          <cell r="A55">
            <v>43118</v>
          </cell>
          <cell r="B55">
            <v>1.2220770000000001</v>
          </cell>
        </row>
        <row r="56">
          <cell r="A56">
            <v>43117</v>
          </cell>
          <cell r="B56">
            <v>1.223625</v>
          </cell>
        </row>
        <row r="57">
          <cell r="A57">
            <v>43116</v>
          </cell>
          <cell r="B57">
            <v>1.2246999999999999</v>
          </cell>
        </row>
        <row r="58">
          <cell r="A58">
            <v>43115</v>
          </cell>
          <cell r="B58">
            <v>1.22438</v>
          </cell>
        </row>
        <row r="59">
          <cell r="A59">
            <v>43114</v>
          </cell>
          <cell r="B59">
            <v>1.219743</v>
          </cell>
        </row>
        <row r="60">
          <cell r="A60">
            <v>43113</v>
          </cell>
          <cell r="B60">
            <v>1.211463</v>
          </cell>
        </row>
        <row r="61">
          <cell r="A61">
            <v>43112</v>
          </cell>
          <cell r="B61">
            <v>1.211463</v>
          </cell>
        </row>
        <row r="62">
          <cell r="A62">
            <v>43111</v>
          </cell>
          <cell r="B62">
            <v>1.198912</v>
          </cell>
        </row>
        <row r="63">
          <cell r="A63">
            <v>43110</v>
          </cell>
          <cell r="B63">
            <v>1.1957450000000001</v>
          </cell>
        </row>
        <row r="64">
          <cell r="A64">
            <v>43109</v>
          </cell>
          <cell r="B64">
            <v>1.1942109999999999</v>
          </cell>
        </row>
        <row r="65">
          <cell r="A65">
            <v>43108</v>
          </cell>
          <cell r="B65">
            <v>1.1993050000000001</v>
          </cell>
        </row>
        <row r="66">
          <cell r="A66">
            <v>43107</v>
          </cell>
          <cell r="B66">
            <v>1.202717</v>
          </cell>
        </row>
        <row r="67">
          <cell r="A67">
            <v>43106</v>
          </cell>
          <cell r="B67">
            <v>1.205149</v>
          </cell>
        </row>
        <row r="68">
          <cell r="A68">
            <v>43105</v>
          </cell>
          <cell r="B68">
            <v>1.205149</v>
          </cell>
        </row>
        <row r="69">
          <cell r="A69">
            <v>43104</v>
          </cell>
          <cell r="B69">
            <v>1.204682</v>
          </cell>
        </row>
        <row r="70">
          <cell r="A70">
            <v>43103</v>
          </cell>
          <cell r="B70">
            <v>1.2030829999999999</v>
          </cell>
        </row>
        <row r="71">
          <cell r="A71">
            <v>43102</v>
          </cell>
          <cell r="B71">
            <v>1.20418</v>
          </cell>
        </row>
        <row r="72">
          <cell r="A72">
            <v>43101</v>
          </cell>
          <cell r="B72">
            <v>1.200034</v>
          </cell>
        </row>
        <row r="73">
          <cell r="A73">
            <v>43100</v>
          </cell>
          <cell r="B73">
            <v>1.197864</v>
          </cell>
        </row>
        <row r="74">
          <cell r="A74">
            <v>43099</v>
          </cell>
          <cell r="B74">
            <v>1.197864</v>
          </cell>
        </row>
        <row r="75">
          <cell r="A75">
            <v>43098</v>
          </cell>
          <cell r="B75">
            <v>1.197864</v>
          </cell>
        </row>
        <row r="76">
          <cell r="A76">
            <v>43097</v>
          </cell>
          <cell r="B76">
            <v>1.1932860000000001</v>
          </cell>
        </row>
        <row r="77">
          <cell r="A77">
            <v>43096</v>
          </cell>
          <cell r="B77">
            <v>1.1884490000000001</v>
          </cell>
        </row>
        <row r="78">
          <cell r="A78">
            <v>43095</v>
          </cell>
          <cell r="B78">
            <v>1.186401</v>
          </cell>
        </row>
        <row r="79">
          <cell r="A79">
            <v>43094</v>
          </cell>
          <cell r="B79">
            <v>1.1859690000000001</v>
          </cell>
        </row>
        <row r="80">
          <cell r="A80">
            <v>43093</v>
          </cell>
          <cell r="B80">
            <v>1.184987</v>
          </cell>
        </row>
        <row r="81">
          <cell r="A81">
            <v>43092</v>
          </cell>
          <cell r="B81">
            <v>1.184987</v>
          </cell>
        </row>
        <row r="82">
          <cell r="A82">
            <v>43091</v>
          </cell>
          <cell r="B82">
            <v>1.184987</v>
          </cell>
        </row>
        <row r="83">
          <cell r="A83">
            <v>43090</v>
          </cell>
          <cell r="B83">
            <v>1.186925</v>
          </cell>
        </row>
        <row r="84">
          <cell r="A84">
            <v>43089</v>
          </cell>
          <cell r="B84">
            <v>1.1855530000000001</v>
          </cell>
        </row>
        <row r="85">
          <cell r="A85">
            <v>43088</v>
          </cell>
          <cell r="B85">
            <v>1.181189</v>
          </cell>
        </row>
        <row r="86">
          <cell r="A86">
            <v>43087</v>
          </cell>
          <cell r="B86">
            <v>1.178067</v>
          </cell>
        </row>
        <row r="87">
          <cell r="A87">
            <v>43086</v>
          </cell>
          <cell r="B87">
            <v>1.1747719999999999</v>
          </cell>
        </row>
        <row r="88">
          <cell r="A88">
            <v>43085</v>
          </cell>
          <cell r="B88">
            <v>1.177773</v>
          </cell>
        </row>
        <row r="89">
          <cell r="A89">
            <v>43084</v>
          </cell>
          <cell r="B89">
            <v>1.177773</v>
          </cell>
        </row>
        <row r="90">
          <cell r="A90">
            <v>43083</v>
          </cell>
          <cell r="B90">
            <v>1.1811210000000001</v>
          </cell>
        </row>
        <row r="91">
          <cell r="A91">
            <v>43082</v>
          </cell>
          <cell r="B91">
            <v>1.1765159999999999</v>
          </cell>
        </row>
        <row r="92">
          <cell r="A92">
            <v>43081</v>
          </cell>
          <cell r="B92">
            <v>1.175745</v>
          </cell>
        </row>
        <row r="93">
          <cell r="A93">
            <v>43080</v>
          </cell>
          <cell r="B93">
            <v>1.1784600000000001</v>
          </cell>
        </row>
        <row r="94">
          <cell r="A94">
            <v>43079</v>
          </cell>
          <cell r="B94">
            <v>1.1768400000000001</v>
          </cell>
        </row>
        <row r="95">
          <cell r="A95">
            <v>43078</v>
          </cell>
          <cell r="B95">
            <v>1.1757200000000001</v>
          </cell>
        </row>
        <row r="96">
          <cell r="A96">
            <v>43077</v>
          </cell>
          <cell r="B96">
            <v>1.1757200000000001</v>
          </cell>
        </row>
        <row r="97">
          <cell r="A97">
            <v>43076</v>
          </cell>
          <cell r="B97">
            <v>1.1789160000000001</v>
          </cell>
        </row>
        <row r="98">
          <cell r="A98">
            <v>43075</v>
          </cell>
          <cell r="B98">
            <v>1.1812800000000001</v>
          </cell>
        </row>
        <row r="99">
          <cell r="A99">
            <v>43074</v>
          </cell>
          <cell r="B99">
            <v>1.1846110000000001</v>
          </cell>
        </row>
        <row r="100">
          <cell r="A100">
            <v>43073</v>
          </cell>
          <cell r="B100">
            <v>1.1858040000000001</v>
          </cell>
        </row>
        <row r="101">
          <cell r="A101">
            <v>43072</v>
          </cell>
          <cell r="B101">
            <v>1.1889909999999999</v>
          </cell>
        </row>
        <row r="102">
          <cell r="A102">
            <v>43071</v>
          </cell>
          <cell r="B102">
            <v>1.1891970000000001</v>
          </cell>
        </row>
        <row r="103">
          <cell r="A103">
            <v>43070</v>
          </cell>
          <cell r="B103">
            <v>1.1900580000000001</v>
          </cell>
        </row>
        <row r="104">
          <cell r="A104">
            <v>43069</v>
          </cell>
          <cell r="B104">
            <v>1.1872450000000001</v>
          </cell>
        </row>
        <row r="105">
          <cell r="A105">
            <v>43068</v>
          </cell>
          <cell r="B105">
            <v>1.1850849999999999</v>
          </cell>
        </row>
        <row r="106">
          <cell r="A106">
            <v>43067</v>
          </cell>
          <cell r="B106">
            <v>1.1881969999999999</v>
          </cell>
        </row>
        <row r="107">
          <cell r="A107">
            <v>43066</v>
          </cell>
          <cell r="B107">
            <v>1.1920869999999999</v>
          </cell>
        </row>
        <row r="108">
          <cell r="A108">
            <v>43065</v>
          </cell>
          <cell r="B108">
            <v>1.192636</v>
          </cell>
        </row>
        <row r="109">
          <cell r="A109">
            <v>43064</v>
          </cell>
          <cell r="B109">
            <v>1.1885600000000001</v>
          </cell>
        </row>
        <row r="110">
          <cell r="A110">
            <v>43063</v>
          </cell>
          <cell r="B110">
            <v>1.1885600000000001</v>
          </cell>
        </row>
        <row r="111">
          <cell r="A111">
            <v>43062</v>
          </cell>
          <cell r="B111">
            <v>1.1839759999999999</v>
          </cell>
        </row>
        <row r="112">
          <cell r="A112">
            <v>43061</v>
          </cell>
          <cell r="B112">
            <v>1.1769909999999999</v>
          </cell>
        </row>
        <row r="113">
          <cell r="A113">
            <v>43060</v>
          </cell>
          <cell r="B113">
            <v>1.1735640000000001</v>
          </cell>
        </row>
        <row r="114">
          <cell r="A114">
            <v>43059</v>
          </cell>
          <cell r="B114">
            <v>1.1750750000000001</v>
          </cell>
        </row>
        <row r="115">
          <cell r="A115">
            <v>43058</v>
          </cell>
          <cell r="B115">
            <v>1.17937</v>
          </cell>
        </row>
        <row r="116">
          <cell r="A116">
            <v>43057</v>
          </cell>
          <cell r="B116">
            <v>1.1796169999999999</v>
          </cell>
        </row>
        <row r="117">
          <cell r="A117">
            <v>43056</v>
          </cell>
          <cell r="B117">
            <v>1.179659</v>
          </cell>
        </row>
        <row r="118">
          <cell r="A118">
            <v>43055</v>
          </cell>
          <cell r="B118">
            <v>1.177457</v>
          </cell>
        </row>
        <row r="119">
          <cell r="A119">
            <v>43054</v>
          </cell>
          <cell r="B119">
            <v>1.1805859999999999</v>
          </cell>
        </row>
        <row r="120">
          <cell r="A120">
            <v>43053</v>
          </cell>
          <cell r="B120">
            <v>1.1729620000000001</v>
          </cell>
        </row>
        <row r="121">
          <cell r="A121">
            <v>43052</v>
          </cell>
          <cell r="B121">
            <v>1.165613</v>
          </cell>
        </row>
        <row r="122">
          <cell r="A122">
            <v>43051</v>
          </cell>
          <cell r="B122">
            <v>1.1664490000000001</v>
          </cell>
        </row>
        <row r="123">
          <cell r="A123">
            <v>43050</v>
          </cell>
          <cell r="B123">
            <v>1.166499</v>
          </cell>
        </row>
        <row r="124">
          <cell r="A124">
            <v>43049</v>
          </cell>
          <cell r="B124">
            <v>1.1651629999999999</v>
          </cell>
        </row>
        <row r="125">
          <cell r="A125">
            <v>43048</v>
          </cell>
          <cell r="B125">
            <v>1.161813</v>
          </cell>
        </row>
        <row r="126">
          <cell r="A126">
            <v>43047</v>
          </cell>
          <cell r="B126">
            <v>1.159476</v>
          </cell>
        </row>
        <row r="127">
          <cell r="A127">
            <v>43046</v>
          </cell>
          <cell r="B127">
            <v>1.1586650000000001</v>
          </cell>
        </row>
        <row r="128">
          <cell r="A128">
            <v>43045</v>
          </cell>
          <cell r="B128">
            <v>1.160417</v>
          </cell>
        </row>
        <row r="129">
          <cell r="A129">
            <v>43044</v>
          </cell>
          <cell r="B129">
            <v>1.161753</v>
          </cell>
        </row>
        <row r="130">
          <cell r="A130">
            <v>43043</v>
          </cell>
          <cell r="B130">
            <v>1.1607730000000001</v>
          </cell>
        </row>
        <row r="131">
          <cell r="A131">
            <v>43042</v>
          </cell>
          <cell r="B131">
            <v>1.1635009999999999</v>
          </cell>
        </row>
        <row r="132">
          <cell r="A132">
            <v>43041</v>
          </cell>
          <cell r="B132">
            <v>1.1653180000000001</v>
          </cell>
        </row>
        <row r="133">
          <cell r="A133">
            <v>43040</v>
          </cell>
          <cell r="B133">
            <v>1.16292</v>
          </cell>
        </row>
        <row r="134">
          <cell r="A134">
            <v>43039</v>
          </cell>
          <cell r="B134">
            <v>1.1641049999999999</v>
          </cell>
        </row>
        <row r="135">
          <cell r="A135">
            <v>43038</v>
          </cell>
          <cell r="B135">
            <v>1.1626069999999999</v>
          </cell>
        </row>
        <row r="136">
          <cell r="A136">
            <v>43037</v>
          </cell>
          <cell r="B136">
            <v>1.160736</v>
          </cell>
        </row>
        <row r="137">
          <cell r="A137">
            <v>43036</v>
          </cell>
          <cell r="B137">
            <v>1.1608000000000001</v>
          </cell>
        </row>
        <row r="138">
          <cell r="A138">
            <v>43035</v>
          </cell>
          <cell r="B138">
            <v>1.161303</v>
          </cell>
        </row>
        <row r="139">
          <cell r="A139">
            <v>43034</v>
          </cell>
          <cell r="B139">
            <v>1.175003</v>
          </cell>
        </row>
        <row r="140">
          <cell r="A140">
            <v>43033</v>
          </cell>
          <cell r="B140">
            <v>1.1783790000000001</v>
          </cell>
        </row>
        <row r="141">
          <cell r="A141">
            <v>43032</v>
          </cell>
          <cell r="B141">
            <v>1.1761269999999999</v>
          </cell>
        </row>
        <row r="142">
          <cell r="A142">
            <v>43031</v>
          </cell>
          <cell r="B142">
            <v>1.1751640000000001</v>
          </cell>
        </row>
        <row r="143">
          <cell r="A143">
            <v>43030</v>
          </cell>
          <cell r="B143">
            <v>1.177902</v>
          </cell>
        </row>
        <row r="144">
          <cell r="A144">
            <v>43029</v>
          </cell>
          <cell r="B144">
            <v>1.177913</v>
          </cell>
        </row>
        <row r="145">
          <cell r="A145">
            <v>43028</v>
          </cell>
          <cell r="B145">
            <v>1.179918</v>
          </cell>
        </row>
        <row r="146">
          <cell r="A146">
            <v>43027</v>
          </cell>
          <cell r="B146">
            <v>1.182312</v>
          </cell>
        </row>
        <row r="147">
          <cell r="A147">
            <v>43026</v>
          </cell>
          <cell r="B147">
            <v>1.1772199999999999</v>
          </cell>
        </row>
        <row r="148">
          <cell r="A148">
            <v>43025</v>
          </cell>
          <cell r="B148">
            <v>1.1765509999999999</v>
          </cell>
        </row>
        <row r="149">
          <cell r="A149">
            <v>43024</v>
          </cell>
          <cell r="B149">
            <v>1.1800010000000001</v>
          </cell>
        </row>
        <row r="150">
          <cell r="A150">
            <v>43023</v>
          </cell>
          <cell r="B150">
            <v>1.1817880000000001</v>
          </cell>
        </row>
        <row r="151">
          <cell r="A151">
            <v>43022</v>
          </cell>
          <cell r="B151">
            <v>1.181996</v>
          </cell>
        </row>
        <row r="152">
          <cell r="A152">
            <v>43021</v>
          </cell>
          <cell r="B152">
            <v>1.1832659999999999</v>
          </cell>
        </row>
        <row r="153">
          <cell r="A153">
            <v>43020</v>
          </cell>
          <cell r="B153">
            <v>1.185184</v>
          </cell>
        </row>
        <row r="154">
          <cell r="A154">
            <v>43019</v>
          </cell>
          <cell r="B154">
            <v>1.1834370000000001</v>
          </cell>
        </row>
        <row r="155">
          <cell r="A155">
            <v>43018</v>
          </cell>
          <cell r="B155">
            <v>1.1788810000000001</v>
          </cell>
        </row>
        <row r="156">
          <cell r="A156">
            <v>43017</v>
          </cell>
          <cell r="B156">
            <v>1.173975</v>
          </cell>
        </row>
        <row r="157">
          <cell r="A157">
            <v>43016</v>
          </cell>
          <cell r="B157">
            <v>1.1732579999999999</v>
          </cell>
        </row>
        <row r="158">
          <cell r="A158">
            <v>43015</v>
          </cell>
          <cell r="B158">
            <v>1.173181</v>
          </cell>
        </row>
        <row r="159">
          <cell r="A159">
            <v>43014</v>
          </cell>
          <cell r="B159">
            <v>1.1711560000000001</v>
          </cell>
        </row>
        <row r="160">
          <cell r="A160">
            <v>43013</v>
          </cell>
          <cell r="B160">
            <v>1.1735469999999999</v>
          </cell>
        </row>
        <row r="161">
          <cell r="A161">
            <v>43012</v>
          </cell>
          <cell r="B161">
            <v>1.17635</v>
          </cell>
        </row>
        <row r="162">
          <cell r="A162">
            <v>43011</v>
          </cell>
          <cell r="B162">
            <v>1.17367</v>
          </cell>
        </row>
        <row r="163">
          <cell r="A163">
            <v>43010</v>
          </cell>
          <cell r="B163">
            <v>1.1751689999999999</v>
          </cell>
        </row>
        <row r="164">
          <cell r="A164">
            <v>43009</v>
          </cell>
          <cell r="B164">
            <v>1.1811799999999999</v>
          </cell>
        </row>
        <row r="165">
          <cell r="A165">
            <v>43008</v>
          </cell>
          <cell r="B165">
            <v>1.1812800000000001</v>
          </cell>
        </row>
        <row r="166">
          <cell r="A166">
            <v>43007</v>
          </cell>
          <cell r="B166">
            <v>1.1800850000000001</v>
          </cell>
        </row>
        <row r="167">
          <cell r="A167">
            <v>43006</v>
          </cell>
          <cell r="B167">
            <v>1.176599</v>
          </cell>
        </row>
        <row r="168">
          <cell r="A168">
            <v>43005</v>
          </cell>
          <cell r="B168">
            <v>1.1755610000000001</v>
          </cell>
        </row>
        <row r="169">
          <cell r="A169">
            <v>43004</v>
          </cell>
          <cell r="B169">
            <v>1.1811480000000001</v>
          </cell>
        </row>
        <row r="170">
          <cell r="A170">
            <v>43003</v>
          </cell>
          <cell r="B170">
            <v>1.188437</v>
          </cell>
        </row>
        <row r="171">
          <cell r="A171">
            <v>43002</v>
          </cell>
          <cell r="B171">
            <v>1.191616</v>
          </cell>
        </row>
        <row r="172">
          <cell r="A172">
            <v>43001</v>
          </cell>
          <cell r="B172">
            <v>1.1949000000000001</v>
          </cell>
        </row>
        <row r="173">
          <cell r="A173">
            <v>43000</v>
          </cell>
          <cell r="B173">
            <v>1.1959169999999999</v>
          </cell>
        </row>
        <row r="174">
          <cell r="A174">
            <v>42999</v>
          </cell>
          <cell r="B174">
            <v>1.1910780000000001</v>
          </cell>
        </row>
        <row r="175">
          <cell r="A175">
            <v>42998</v>
          </cell>
          <cell r="B175">
            <v>1.19746</v>
          </cell>
        </row>
        <row r="176">
          <cell r="A176">
            <v>42997</v>
          </cell>
          <cell r="B176">
            <v>1.198242</v>
          </cell>
        </row>
        <row r="177">
          <cell r="A177">
            <v>42996</v>
          </cell>
          <cell r="B177">
            <v>1.1946110000000001</v>
          </cell>
        </row>
        <row r="178">
          <cell r="A178">
            <v>42995</v>
          </cell>
          <cell r="B178">
            <v>1.1938260000000001</v>
          </cell>
        </row>
        <row r="179">
          <cell r="A179">
            <v>42994</v>
          </cell>
          <cell r="B179">
            <v>1.1943999999999999</v>
          </cell>
        </row>
        <row r="180">
          <cell r="A180">
            <v>42993</v>
          </cell>
          <cell r="B180">
            <v>1.193675</v>
          </cell>
        </row>
        <row r="181">
          <cell r="A181">
            <v>42992</v>
          </cell>
          <cell r="B181">
            <v>1.1891929999999999</v>
          </cell>
        </row>
        <row r="182">
          <cell r="A182">
            <v>42991</v>
          </cell>
          <cell r="B182">
            <v>1.1941109999999999</v>
          </cell>
        </row>
        <row r="183">
          <cell r="A183">
            <v>42990</v>
          </cell>
          <cell r="B183">
            <v>1.1957580000000001</v>
          </cell>
        </row>
        <row r="184">
          <cell r="A184">
            <v>42989</v>
          </cell>
          <cell r="B184">
            <v>1.1989259999999999</v>
          </cell>
        </row>
        <row r="185">
          <cell r="A185">
            <v>42988</v>
          </cell>
          <cell r="B185">
            <v>1.201819</v>
          </cell>
        </row>
        <row r="186">
          <cell r="A186">
            <v>42987</v>
          </cell>
          <cell r="B186">
            <v>1.203584</v>
          </cell>
        </row>
        <row r="187">
          <cell r="A187">
            <v>42986</v>
          </cell>
          <cell r="B187">
            <v>1.2045300000000001</v>
          </cell>
        </row>
        <row r="188">
          <cell r="A188">
            <v>42985</v>
          </cell>
          <cell r="B188">
            <v>1.1975849999999999</v>
          </cell>
        </row>
        <row r="189">
          <cell r="A189">
            <v>42984</v>
          </cell>
          <cell r="B189">
            <v>1.1923550000000001</v>
          </cell>
        </row>
        <row r="190">
          <cell r="A190">
            <v>42983</v>
          </cell>
          <cell r="B190">
            <v>1.190329</v>
          </cell>
        </row>
        <row r="191">
          <cell r="A191">
            <v>42982</v>
          </cell>
          <cell r="B191">
            <v>1.189649</v>
          </cell>
        </row>
        <row r="192">
          <cell r="A192">
            <v>42981</v>
          </cell>
          <cell r="B192">
            <v>1.1879</v>
          </cell>
        </row>
        <row r="193">
          <cell r="A193">
            <v>42980</v>
          </cell>
          <cell r="B193">
            <v>1.1860809999999999</v>
          </cell>
        </row>
        <row r="194">
          <cell r="A194">
            <v>42979</v>
          </cell>
          <cell r="B194">
            <v>1.1887019999999999</v>
          </cell>
        </row>
        <row r="195">
          <cell r="A195">
            <v>42978</v>
          </cell>
          <cell r="B195">
            <v>1.1882280000000001</v>
          </cell>
        </row>
        <row r="196">
          <cell r="A196">
            <v>42977</v>
          </cell>
          <cell r="B196">
            <v>1.193125</v>
          </cell>
        </row>
        <row r="197">
          <cell r="A197">
            <v>42976</v>
          </cell>
          <cell r="B197">
            <v>1.20007</v>
          </cell>
        </row>
        <row r="198">
          <cell r="A198">
            <v>42975</v>
          </cell>
          <cell r="B198">
            <v>1.194599</v>
          </cell>
        </row>
        <row r="199">
          <cell r="A199">
            <v>42974</v>
          </cell>
          <cell r="B199">
            <v>1.1947479999999999</v>
          </cell>
        </row>
        <row r="200">
          <cell r="A200">
            <v>42973</v>
          </cell>
          <cell r="B200">
            <v>1.1923680000000001</v>
          </cell>
        </row>
        <row r="201">
          <cell r="A201">
            <v>42972</v>
          </cell>
          <cell r="B201">
            <v>1.1839440000000001</v>
          </cell>
        </row>
        <row r="202">
          <cell r="A202">
            <v>42971</v>
          </cell>
          <cell r="B202">
            <v>1.179994</v>
          </cell>
        </row>
        <row r="203">
          <cell r="A203">
            <v>42970</v>
          </cell>
          <cell r="B203">
            <v>1.1787240000000001</v>
          </cell>
        </row>
        <row r="204">
          <cell r="A204">
            <v>42969</v>
          </cell>
          <cell r="B204">
            <v>1.177529</v>
          </cell>
        </row>
        <row r="205">
          <cell r="A205">
            <v>42968</v>
          </cell>
          <cell r="B205">
            <v>1.1777869999999999</v>
          </cell>
        </row>
        <row r="206">
          <cell r="A206">
            <v>42967</v>
          </cell>
          <cell r="B206">
            <v>1.175522</v>
          </cell>
        </row>
        <row r="207">
          <cell r="A207">
            <v>42966</v>
          </cell>
          <cell r="B207">
            <v>1.1759139999999999</v>
          </cell>
        </row>
        <row r="208">
          <cell r="A208">
            <v>42965</v>
          </cell>
          <cell r="B208">
            <v>1.1743980000000001</v>
          </cell>
        </row>
        <row r="209">
          <cell r="A209">
            <v>42964</v>
          </cell>
          <cell r="B209">
            <v>1.1741090000000001</v>
          </cell>
        </row>
        <row r="210">
          <cell r="A210">
            <v>42963</v>
          </cell>
          <cell r="B210">
            <v>1.173419</v>
          </cell>
        </row>
        <row r="211">
          <cell r="A211">
            <v>42962</v>
          </cell>
          <cell r="B211">
            <v>1.174731</v>
          </cell>
        </row>
        <row r="212">
          <cell r="A212">
            <v>42961</v>
          </cell>
          <cell r="B212">
            <v>1.1798679999999999</v>
          </cell>
        </row>
        <row r="213">
          <cell r="A213">
            <v>42960</v>
          </cell>
          <cell r="B213">
            <v>1.182145</v>
          </cell>
        </row>
        <row r="214">
          <cell r="A214">
            <v>42959</v>
          </cell>
          <cell r="B214">
            <v>1.1820550000000001</v>
          </cell>
        </row>
        <row r="215">
          <cell r="A215">
            <v>42958</v>
          </cell>
          <cell r="B215">
            <v>1.1789419999999999</v>
          </cell>
        </row>
        <row r="216">
          <cell r="A216">
            <v>42957</v>
          </cell>
          <cell r="B216">
            <v>1.174472</v>
          </cell>
        </row>
        <row r="217">
          <cell r="A217">
            <v>42956</v>
          </cell>
          <cell r="B217">
            <v>1.174256</v>
          </cell>
        </row>
        <row r="218">
          <cell r="A218">
            <v>42955</v>
          </cell>
          <cell r="B218">
            <v>1.17855</v>
          </cell>
        </row>
        <row r="219">
          <cell r="A219">
            <v>42954</v>
          </cell>
          <cell r="B219">
            <v>1.1792990000000001</v>
          </cell>
        </row>
        <row r="220">
          <cell r="A220">
            <v>42953</v>
          </cell>
          <cell r="B220">
            <v>1.177924</v>
          </cell>
        </row>
        <row r="221">
          <cell r="A221">
            <v>42952</v>
          </cell>
          <cell r="B221">
            <v>1.1773</v>
          </cell>
        </row>
        <row r="222">
          <cell r="A222">
            <v>42951</v>
          </cell>
          <cell r="B222">
            <v>1.1827559999999999</v>
          </cell>
        </row>
        <row r="223">
          <cell r="A223">
            <v>42950</v>
          </cell>
          <cell r="B223">
            <v>1.185662</v>
          </cell>
        </row>
        <row r="224">
          <cell r="A224">
            <v>42949</v>
          </cell>
          <cell r="B224">
            <v>1.1838789999999999</v>
          </cell>
        </row>
        <row r="225">
          <cell r="A225">
            <v>42948</v>
          </cell>
          <cell r="B225">
            <v>1.1814480000000001</v>
          </cell>
        </row>
        <row r="226">
          <cell r="A226">
            <v>42947</v>
          </cell>
          <cell r="B226">
            <v>1.1768689999999999</v>
          </cell>
        </row>
        <row r="227">
          <cell r="A227">
            <v>42946</v>
          </cell>
          <cell r="B227">
            <v>1.1751480000000001</v>
          </cell>
        </row>
        <row r="228">
          <cell r="A228">
            <v>42945</v>
          </cell>
          <cell r="B228">
            <v>1.17448</v>
          </cell>
        </row>
        <row r="229">
          <cell r="A229">
            <v>42944</v>
          </cell>
          <cell r="B229">
            <v>1.1719679999999999</v>
          </cell>
        </row>
        <row r="230">
          <cell r="A230">
            <v>42943</v>
          </cell>
          <cell r="B230">
            <v>1.170453</v>
          </cell>
        </row>
        <row r="231">
          <cell r="A231">
            <v>42942</v>
          </cell>
          <cell r="B231">
            <v>1.16591</v>
          </cell>
        </row>
        <row r="232">
          <cell r="A232">
            <v>42941</v>
          </cell>
          <cell r="B232">
            <v>1.165546</v>
          </cell>
        </row>
        <row r="233">
          <cell r="A233">
            <v>42940</v>
          </cell>
          <cell r="B233">
            <v>1.1650370000000001</v>
          </cell>
        </row>
        <row r="234">
          <cell r="A234">
            <v>42939</v>
          </cell>
          <cell r="B234">
            <v>1.16696</v>
          </cell>
        </row>
        <row r="235">
          <cell r="A235">
            <v>42938</v>
          </cell>
          <cell r="B235">
            <v>1.1664540000000001</v>
          </cell>
        </row>
        <row r="236">
          <cell r="A236">
            <v>42937</v>
          </cell>
          <cell r="B236">
            <v>1.1648529999999999</v>
          </cell>
        </row>
        <row r="237">
          <cell r="A237">
            <v>42936</v>
          </cell>
          <cell r="B237">
            <v>1.1561300000000001</v>
          </cell>
        </row>
        <row r="238">
          <cell r="A238">
            <v>42935</v>
          </cell>
          <cell r="B238">
            <v>1.1527849999999999</v>
          </cell>
        </row>
        <row r="239">
          <cell r="A239">
            <v>42934</v>
          </cell>
          <cell r="B239">
            <v>1.154407</v>
          </cell>
        </row>
        <row r="240">
          <cell r="A240">
            <v>42933</v>
          </cell>
          <cell r="B240">
            <v>1.146606</v>
          </cell>
        </row>
        <row r="241">
          <cell r="A241">
            <v>42932</v>
          </cell>
          <cell r="B241">
            <v>1.1469199999999999</v>
          </cell>
        </row>
        <row r="242">
          <cell r="A242">
            <v>42931</v>
          </cell>
          <cell r="B242">
            <v>1.1467000000000001</v>
          </cell>
        </row>
        <row r="243">
          <cell r="A243">
            <v>42930</v>
          </cell>
          <cell r="B243">
            <v>1.143375</v>
          </cell>
        </row>
        <row r="244">
          <cell r="A244">
            <v>42929</v>
          </cell>
          <cell r="B244">
            <v>1.141205</v>
          </cell>
        </row>
        <row r="245">
          <cell r="A245">
            <v>42928</v>
          </cell>
          <cell r="B245">
            <v>1.144328</v>
          </cell>
        </row>
        <row r="246">
          <cell r="A246">
            <v>42927</v>
          </cell>
          <cell r="B246">
            <v>1.1418509999999999</v>
          </cell>
        </row>
        <row r="247">
          <cell r="A247">
            <v>42926</v>
          </cell>
          <cell r="B247">
            <v>1.139788</v>
          </cell>
        </row>
        <row r="248">
          <cell r="A248">
            <v>42925</v>
          </cell>
          <cell r="B248">
            <v>1.13951</v>
          </cell>
        </row>
        <row r="249">
          <cell r="A249">
            <v>42924</v>
          </cell>
          <cell r="B249">
            <v>1.13951</v>
          </cell>
        </row>
        <row r="250">
          <cell r="A250">
            <v>42923</v>
          </cell>
          <cell r="B250">
            <v>1.14103</v>
          </cell>
        </row>
        <row r="251">
          <cell r="A251">
            <v>42922</v>
          </cell>
          <cell r="B251">
            <v>1.137</v>
          </cell>
        </row>
        <row r="252">
          <cell r="A252">
            <v>42921</v>
          </cell>
          <cell r="B252">
            <v>1.13442</v>
          </cell>
        </row>
        <row r="253">
          <cell r="A253">
            <v>42920</v>
          </cell>
          <cell r="B253">
            <v>1.13558</v>
          </cell>
        </row>
        <row r="254">
          <cell r="A254">
            <v>42919</v>
          </cell>
          <cell r="B254">
            <v>1.13886</v>
          </cell>
        </row>
        <row r="255">
          <cell r="A255">
            <v>42918</v>
          </cell>
          <cell r="B255">
            <v>1.14211</v>
          </cell>
        </row>
        <row r="256">
          <cell r="A256">
            <v>42917</v>
          </cell>
          <cell r="B256">
            <v>1.14211</v>
          </cell>
        </row>
        <row r="257">
          <cell r="A257">
            <v>42916</v>
          </cell>
          <cell r="B257">
            <v>1.1422699999999999</v>
          </cell>
        </row>
        <row r="258">
          <cell r="A258">
            <v>42915</v>
          </cell>
          <cell r="B258">
            <v>1.14093</v>
          </cell>
        </row>
        <row r="259">
          <cell r="A259">
            <v>42914</v>
          </cell>
          <cell r="B259">
            <v>1.1358200000000001</v>
          </cell>
        </row>
        <row r="260">
          <cell r="A260">
            <v>42913</v>
          </cell>
          <cell r="B260">
            <v>1.12442</v>
          </cell>
        </row>
        <row r="261">
          <cell r="A261">
            <v>42912</v>
          </cell>
          <cell r="B261">
            <v>1.1191800000000001</v>
          </cell>
        </row>
        <row r="262">
          <cell r="A262">
            <v>42911</v>
          </cell>
          <cell r="B262">
            <v>1.11914</v>
          </cell>
        </row>
        <row r="263">
          <cell r="A263">
            <v>42910</v>
          </cell>
          <cell r="B263">
            <v>1.11914</v>
          </cell>
        </row>
        <row r="264">
          <cell r="A264">
            <v>42909</v>
          </cell>
          <cell r="B264">
            <v>1.1172899999999999</v>
          </cell>
        </row>
        <row r="265">
          <cell r="A265">
            <v>42908</v>
          </cell>
          <cell r="B265">
            <v>1.1161399999999999</v>
          </cell>
        </row>
        <row r="266">
          <cell r="A266">
            <v>42907</v>
          </cell>
          <cell r="B266">
            <v>1.11409</v>
          </cell>
        </row>
        <row r="267">
          <cell r="A267">
            <v>42906</v>
          </cell>
          <cell r="B267">
            <v>1.1145</v>
          </cell>
        </row>
        <row r="268">
          <cell r="A268">
            <v>42905</v>
          </cell>
          <cell r="B268">
            <v>1.1184000000000001</v>
          </cell>
        </row>
        <row r="269">
          <cell r="A269">
            <v>42904</v>
          </cell>
          <cell r="B269">
            <v>1.1194200000000001</v>
          </cell>
        </row>
        <row r="270">
          <cell r="A270">
            <v>42903</v>
          </cell>
          <cell r="B270">
            <v>1.1194200000000001</v>
          </cell>
        </row>
        <row r="271">
          <cell r="A271">
            <v>42902</v>
          </cell>
          <cell r="B271">
            <v>1.1167400000000001</v>
          </cell>
        </row>
        <row r="272">
          <cell r="A272">
            <v>42901</v>
          </cell>
          <cell r="B272">
            <v>1.11825</v>
          </cell>
        </row>
        <row r="273">
          <cell r="A273">
            <v>42900</v>
          </cell>
          <cell r="B273">
            <v>1.1226499999999999</v>
          </cell>
        </row>
        <row r="274">
          <cell r="A274">
            <v>42899</v>
          </cell>
          <cell r="B274">
            <v>1.1202399999999999</v>
          </cell>
        </row>
        <row r="275">
          <cell r="A275">
            <v>42898</v>
          </cell>
          <cell r="B275">
            <v>1.12079</v>
          </cell>
        </row>
        <row r="276">
          <cell r="A276">
            <v>42897</v>
          </cell>
          <cell r="B276">
            <v>1.1193299999999999</v>
          </cell>
        </row>
        <row r="277">
          <cell r="A277">
            <v>42896</v>
          </cell>
          <cell r="B277">
            <v>1.1193299999999999</v>
          </cell>
        </row>
        <row r="278">
          <cell r="A278">
            <v>42895</v>
          </cell>
          <cell r="B278">
            <v>1.1191199999999999</v>
          </cell>
        </row>
        <row r="279">
          <cell r="A279">
            <v>42894</v>
          </cell>
          <cell r="B279">
            <v>1.12382</v>
          </cell>
        </row>
        <row r="280">
          <cell r="A280">
            <v>42893</v>
          </cell>
          <cell r="B280">
            <v>1.12578</v>
          </cell>
        </row>
        <row r="281">
          <cell r="A281">
            <v>42892</v>
          </cell>
          <cell r="B281">
            <v>1.12632</v>
          </cell>
        </row>
        <row r="282">
          <cell r="A282">
            <v>42891</v>
          </cell>
          <cell r="B282">
            <v>1.12612</v>
          </cell>
        </row>
        <row r="283">
          <cell r="A283">
            <v>42890</v>
          </cell>
          <cell r="B283">
            <v>1.12798</v>
          </cell>
        </row>
        <row r="284">
          <cell r="A284">
            <v>42889</v>
          </cell>
          <cell r="B284">
            <v>1.12798</v>
          </cell>
        </row>
        <row r="285">
          <cell r="A285">
            <v>42888</v>
          </cell>
          <cell r="B285">
            <v>1.12368</v>
          </cell>
        </row>
        <row r="286">
          <cell r="A286">
            <v>42887</v>
          </cell>
          <cell r="B286">
            <v>1.12286</v>
          </cell>
        </row>
        <row r="287">
          <cell r="A287">
            <v>42886</v>
          </cell>
          <cell r="B287">
            <v>1.12005</v>
          </cell>
        </row>
        <row r="288">
          <cell r="A288">
            <v>42885</v>
          </cell>
          <cell r="B288">
            <v>1.1153900000000001</v>
          </cell>
        </row>
        <row r="289">
          <cell r="A289">
            <v>42884</v>
          </cell>
          <cell r="B289">
            <v>1.1173999999999999</v>
          </cell>
        </row>
        <row r="290">
          <cell r="A290">
            <v>42883</v>
          </cell>
          <cell r="B290">
            <v>1.1176299999999999</v>
          </cell>
        </row>
        <row r="291">
          <cell r="A291">
            <v>42882</v>
          </cell>
          <cell r="B291">
            <v>1.1176299999999999</v>
          </cell>
        </row>
        <row r="292">
          <cell r="A292">
            <v>42881</v>
          </cell>
          <cell r="B292">
            <v>1.11958</v>
          </cell>
        </row>
        <row r="293">
          <cell r="A293">
            <v>42880</v>
          </cell>
          <cell r="B293">
            <v>1.1221300000000001</v>
          </cell>
        </row>
        <row r="294">
          <cell r="A294">
            <v>42879</v>
          </cell>
          <cell r="B294">
            <v>1.11866</v>
          </cell>
        </row>
        <row r="295">
          <cell r="A295">
            <v>42878</v>
          </cell>
          <cell r="B295">
            <v>1.1229100000000001</v>
          </cell>
        </row>
        <row r="296">
          <cell r="A296">
            <v>42877</v>
          </cell>
          <cell r="B296">
            <v>1.12117</v>
          </cell>
        </row>
        <row r="297">
          <cell r="A297">
            <v>42876</v>
          </cell>
          <cell r="B297">
            <v>1.1202799999999999</v>
          </cell>
        </row>
        <row r="298">
          <cell r="A298">
            <v>42875</v>
          </cell>
          <cell r="B298">
            <v>1.1202799999999999</v>
          </cell>
        </row>
        <row r="299">
          <cell r="A299">
            <v>42874</v>
          </cell>
          <cell r="B299">
            <v>1.1150199999999999</v>
          </cell>
        </row>
        <row r="300">
          <cell r="A300">
            <v>42873</v>
          </cell>
          <cell r="B300">
            <v>1.1133900000000001</v>
          </cell>
        </row>
        <row r="301">
          <cell r="A301">
            <v>42872</v>
          </cell>
          <cell r="B301">
            <v>1.11134</v>
          </cell>
        </row>
        <row r="302">
          <cell r="A302">
            <v>42871</v>
          </cell>
          <cell r="B302">
            <v>1.1032500000000001</v>
          </cell>
        </row>
        <row r="303">
          <cell r="A303">
            <v>42870</v>
          </cell>
          <cell r="B303">
            <v>1.09514</v>
          </cell>
        </row>
        <row r="304">
          <cell r="A304">
            <v>42869</v>
          </cell>
          <cell r="B304">
            <v>1.0927800000000001</v>
          </cell>
        </row>
        <row r="305">
          <cell r="A305">
            <v>42868</v>
          </cell>
          <cell r="B305">
            <v>1.0927800000000001</v>
          </cell>
        </row>
        <row r="306">
          <cell r="A306">
            <v>42867</v>
          </cell>
          <cell r="B306">
            <v>1.0886400000000001</v>
          </cell>
        </row>
        <row r="307">
          <cell r="A307">
            <v>42866</v>
          </cell>
          <cell r="B307">
            <v>1.0869</v>
          </cell>
        </row>
        <row r="308">
          <cell r="A308">
            <v>42865</v>
          </cell>
          <cell r="B308">
            <v>1.0878099999999999</v>
          </cell>
        </row>
        <row r="309">
          <cell r="A309">
            <v>42864</v>
          </cell>
          <cell r="B309">
            <v>1.09043</v>
          </cell>
        </row>
        <row r="310">
          <cell r="A310">
            <v>42863</v>
          </cell>
          <cell r="B310">
            <v>1.0956699999999999</v>
          </cell>
        </row>
        <row r="311">
          <cell r="A311">
            <v>42862</v>
          </cell>
          <cell r="B311">
            <v>1.0993900000000001</v>
          </cell>
        </row>
        <row r="312">
          <cell r="A312">
            <v>42861</v>
          </cell>
          <cell r="B312">
            <v>1.0993900000000001</v>
          </cell>
        </row>
        <row r="313">
          <cell r="A313">
            <v>42860</v>
          </cell>
          <cell r="B313">
            <v>1.09788</v>
          </cell>
        </row>
        <row r="314">
          <cell r="A314">
            <v>42859</v>
          </cell>
          <cell r="B314">
            <v>1.09216</v>
          </cell>
        </row>
        <row r="315">
          <cell r="A315">
            <v>42858</v>
          </cell>
          <cell r="B315">
            <v>1.0918000000000001</v>
          </cell>
        </row>
        <row r="316">
          <cell r="A316">
            <v>42857</v>
          </cell>
          <cell r="B316">
            <v>1.0911500000000001</v>
          </cell>
        </row>
        <row r="317">
          <cell r="A317">
            <v>42856</v>
          </cell>
          <cell r="B317">
            <v>1.0899799999999999</v>
          </cell>
        </row>
        <row r="318">
          <cell r="A318">
            <v>42855</v>
          </cell>
          <cell r="B318">
            <v>1.0891200000000001</v>
          </cell>
        </row>
        <row r="319">
          <cell r="A319">
            <v>42854</v>
          </cell>
          <cell r="B319">
            <v>1.0891200000000001</v>
          </cell>
        </row>
        <row r="320">
          <cell r="A320">
            <v>42853</v>
          </cell>
          <cell r="B320">
            <v>1.0890599999999999</v>
          </cell>
        </row>
        <row r="321">
          <cell r="A321">
            <v>42852</v>
          </cell>
          <cell r="B321">
            <v>1.0893999999999999</v>
          </cell>
        </row>
        <row r="322">
          <cell r="A322">
            <v>42851</v>
          </cell>
          <cell r="B322">
            <v>1.09101</v>
          </cell>
        </row>
        <row r="323">
          <cell r="A323">
            <v>42850</v>
          </cell>
          <cell r="B323">
            <v>1.08907</v>
          </cell>
        </row>
        <row r="324">
          <cell r="A324">
            <v>42849</v>
          </cell>
          <cell r="B324">
            <v>1.08571</v>
          </cell>
        </row>
        <row r="325">
          <cell r="A325">
            <v>42848</v>
          </cell>
          <cell r="B325">
            <v>1.07216</v>
          </cell>
        </row>
        <row r="326">
          <cell r="A326">
            <v>42847</v>
          </cell>
          <cell r="B326">
            <v>1.07216</v>
          </cell>
        </row>
        <row r="327">
          <cell r="A327">
            <v>42846</v>
          </cell>
          <cell r="B327">
            <v>1.0707800000000001</v>
          </cell>
        </row>
        <row r="328">
          <cell r="A328">
            <v>42845</v>
          </cell>
          <cell r="B328">
            <v>1.0733600000000001</v>
          </cell>
        </row>
        <row r="329">
          <cell r="A329">
            <v>42844</v>
          </cell>
          <cell r="B329">
            <v>1.0720000000000001</v>
          </cell>
        </row>
        <row r="330">
          <cell r="A330">
            <v>42843</v>
          </cell>
          <cell r="B330">
            <v>1.0670599999999999</v>
          </cell>
        </row>
        <row r="331">
          <cell r="A331">
            <v>42842</v>
          </cell>
          <cell r="B331">
            <v>1.06318</v>
          </cell>
        </row>
        <row r="332">
          <cell r="A332">
            <v>42841</v>
          </cell>
          <cell r="B332">
            <v>1.0608900000000001</v>
          </cell>
        </row>
        <row r="333">
          <cell r="A333">
            <v>42840</v>
          </cell>
          <cell r="B333">
            <v>1.0608900000000001</v>
          </cell>
        </row>
        <row r="334">
          <cell r="A334">
            <v>42839</v>
          </cell>
          <cell r="B334">
            <v>1.06172</v>
          </cell>
        </row>
        <row r="335">
          <cell r="A335">
            <v>42838</v>
          </cell>
          <cell r="B335">
            <v>1.0644800000000001</v>
          </cell>
        </row>
        <row r="336">
          <cell r="A336">
            <v>42837</v>
          </cell>
          <cell r="B336">
            <v>1.06104</v>
          </cell>
        </row>
        <row r="337">
          <cell r="A337">
            <v>42836</v>
          </cell>
          <cell r="B337">
            <v>1.06003</v>
          </cell>
        </row>
        <row r="338">
          <cell r="A338">
            <v>42835</v>
          </cell>
          <cell r="B338">
            <v>1.0586100000000001</v>
          </cell>
        </row>
        <row r="339">
          <cell r="A339">
            <v>42834</v>
          </cell>
          <cell r="B339">
            <v>1.0587200000000001</v>
          </cell>
        </row>
        <row r="340">
          <cell r="A340">
            <v>42833</v>
          </cell>
          <cell r="B340">
            <v>1.0587200000000001</v>
          </cell>
        </row>
        <row r="341">
          <cell r="A341">
            <v>42832</v>
          </cell>
          <cell r="B341">
            <v>1.06287</v>
          </cell>
        </row>
        <row r="342">
          <cell r="A342">
            <v>42831</v>
          </cell>
          <cell r="B342">
            <v>1.0661400000000001</v>
          </cell>
        </row>
        <row r="343">
          <cell r="A343">
            <v>42830</v>
          </cell>
          <cell r="B343">
            <v>1.0670200000000001</v>
          </cell>
        </row>
        <row r="344">
          <cell r="A344">
            <v>42829</v>
          </cell>
          <cell r="B344">
            <v>1.0661400000000001</v>
          </cell>
        </row>
        <row r="345">
          <cell r="A345">
            <v>42828</v>
          </cell>
          <cell r="B345">
            <v>1.0667199999999999</v>
          </cell>
        </row>
        <row r="346">
          <cell r="A346">
            <v>42827</v>
          </cell>
          <cell r="B346">
            <v>1.06498</v>
          </cell>
        </row>
        <row r="347">
          <cell r="A347">
            <v>42826</v>
          </cell>
          <cell r="B347">
            <v>1.06498</v>
          </cell>
        </row>
        <row r="348">
          <cell r="A348">
            <v>42825</v>
          </cell>
          <cell r="B348">
            <v>1.06816</v>
          </cell>
        </row>
        <row r="349">
          <cell r="A349">
            <v>42824</v>
          </cell>
          <cell r="B349">
            <v>1.0735699999999999</v>
          </cell>
        </row>
        <row r="350">
          <cell r="A350">
            <v>42823</v>
          </cell>
          <cell r="B350">
            <v>1.07866</v>
          </cell>
        </row>
        <row r="351">
          <cell r="A351">
            <v>42822</v>
          </cell>
          <cell r="B351">
            <v>1.08518</v>
          </cell>
        </row>
        <row r="352">
          <cell r="A352">
            <v>42821</v>
          </cell>
          <cell r="B352">
            <v>1.0860300000000001</v>
          </cell>
        </row>
        <row r="353">
          <cell r="A353">
            <v>42820</v>
          </cell>
          <cell r="B353">
            <v>1.0793299999999999</v>
          </cell>
        </row>
        <row r="354">
          <cell r="A354">
            <v>42819</v>
          </cell>
          <cell r="B354">
            <v>1.0793299999999999</v>
          </cell>
        </row>
        <row r="355">
          <cell r="A355">
            <v>42818</v>
          </cell>
          <cell r="B355">
            <v>1.0787599999999999</v>
          </cell>
        </row>
        <row r="356">
          <cell r="A356">
            <v>42817</v>
          </cell>
          <cell r="B356">
            <v>1.0786500000000001</v>
          </cell>
        </row>
        <row r="357">
          <cell r="A357">
            <v>42816</v>
          </cell>
          <cell r="B357">
            <v>1.08</v>
          </cell>
        </row>
        <row r="358">
          <cell r="A358">
            <v>42815</v>
          </cell>
          <cell r="B358">
            <v>1.07816</v>
          </cell>
        </row>
        <row r="359">
          <cell r="A359">
            <v>42814</v>
          </cell>
          <cell r="B359">
            <v>1.0751599999999999</v>
          </cell>
        </row>
        <row r="360">
          <cell r="A360">
            <v>42813</v>
          </cell>
          <cell r="B360">
            <v>1.0736699999999999</v>
          </cell>
        </row>
        <row r="361">
          <cell r="A361">
            <v>42812</v>
          </cell>
          <cell r="B361">
            <v>1.0736699999999999</v>
          </cell>
        </row>
        <row r="362">
          <cell r="A362">
            <v>42811</v>
          </cell>
          <cell r="B362">
            <v>1.0758300000000001</v>
          </cell>
        </row>
        <row r="363">
          <cell r="A363">
            <v>42810</v>
          </cell>
          <cell r="B363">
            <v>1.0730299999999999</v>
          </cell>
        </row>
        <row r="364">
          <cell r="A364">
            <v>42809</v>
          </cell>
          <cell r="B364">
            <v>1.0630999999999999</v>
          </cell>
        </row>
        <row r="365">
          <cell r="A365">
            <v>42808</v>
          </cell>
          <cell r="B365">
            <v>1.06399</v>
          </cell>
        </row>
        <row r="366">
          <cell r="A366">
            <v>42807</v>
          </cell>
          <cell r="B366">
            <v>1.06778</v>
          </cell>
        </row>
        <row r="367">
          <cell r="A367">
            <v>42806</v>
          </cell>
          <cell r="B367">
            <v>1.06694</v>
          </cell>
        </row>
        <row r="368">
          <cell r="A368">
            <v>42805</v>
          </cell>
          <cell r="B368">
            <v>1.06691</v>
          </cell>
        </row>
        <row r="369">
          <cell r="A369">
            <v>42804</v>
          </cell>
          <cell r="B369">
            <v>1.06165</v>
          </cell>
        </row>
        <row r="370">
          <cell r="A370">
            <v>42803</v>
          </cell>
          <cell r="B370">
            <v>1.05559</v>
          </cell>
        </row>
        <row r="371">
          <cell r="A371">
            <v>42802</v>
          </cell>
          <cell r="B371">
            <v>1.05579</v>
          </cell>
        </row>
        <row r="372">
          <cell r="A372">
            <v>42801</v>
          </cell>
          <cell r="B372">
            <v>1.0577700000000001</v>
          </cell>
        </row>
        <row r="373">
          <cell r="A373">
            <v>42800</v>
          </cell>
          <cell r="B373">
            <v>1.0599799999999999</v>
          </cell>
        </row>
        <row r="374">
          <cell r="A374">
            <v>42799</v>
          </cell>
          <cell r="B374">
            <v>1.0617099999999999</v>
          </cell>
        </row>
        <row r="375">
          <cell r="A375">
            <v>42798</v>
          </cell>
          <cell r="B375">
            <v>1.0617099999999999</v>
          </cell>
        </row>
        <row r="376">
          <cell r="A376">
            <v>42797</v>
          </cell>
          <cell r="B376">
            <v>1.05359</v>
          </cell>
        </row>
        <row r="377">
          <cell r="A377">
            <v>42796</v>
          </cell>
          <cell r="B377">
            <v>1.0525100000000001</v>
          </cell>
        </row>
        <row r="378">
          <cell r="A378">
            <v>42795</v>
          </cell>
          <cell r="B378">
            <v>1.0593900000000001</v>
          </cell>
        </row>
        <row r="379">
          <cell r="A379">
            <v>42794</v>
          </cell>
          <cell r="B379">
            <v>1.05796</v>
          </cell>
        </row>
        <row r="380">
          <cell r="A380">
            <v>42793</v>
          </cell>
          <cell r="B380">
            <v>1.0556300000000001</v>
          </cell>
        </row>
        <row r="381">
          <cell r="A381">
            <v>42792</v>
          </cell>
          <cell r="B381">
            <v>1.0556399999999999</v>
          </cell>
        </row>
        <row r="382">
          <cell r="A382">
            <v>42791</v>
          </cell>
          <cell r="B382">
            <v>1.0582400000000001</v>
          </cell>
        </row>
        <row r="383">
          <cell r="A383">
            <v>42790</v>
          </cell>
          <cell r="B383">
            <v>1.0562100000000001</v>
          </cell>
        </row>
        <row r="384">
          <cell r="A384">
            <v>42789</v>
          </cell>
          <cell r="B384">
            <v>1.05324</v>
          </cell>
        </row>
        <row r="385">
          <cell r="A385">
            <v>42788</v>
          </cell>
          <cell r="B385">
            <v>1.05654</v>
          </cell>
        </row>
        <row r="386">
          <cell r="A386">
            <v>42787</v>
          </cell>
          <cell r="B386">
            <v>1.06162</v>
          </cell>
        </row>
        <row r="387">
          <cell r="A387">
            <v>42786</v>
          </cell>
          <cell r="B387">
            <v>1.0611200000000001</v>
          </cell>
        </row>
        <row r="388">
          <cell r="A388">
            <v>42785</v>
          </cell>
          <cell r="B388">
            <v>1.0611200000000001</v>
          </cell>
        </row>
        <row r="389">
          <cell r="A389">
            <v>42784</v>
          </cell>
          <cell r="B389">
            <v>1.06507</v>
          </cell>
        </row>
        <row r="390">
          <cell r="A390">
            <v>42783</v>
          </cell>
          <cell r="B390">
            <v>1.06311</v>
          </cell>
        </row>
        <row r="391">
          <cell r="A391">
            <v>42782</v>
          </cell>
          <cell r="B391">
            <v>1.05715</v>
          </cell>
        </row>
        <row r="392">
          <cell r="A392">
            <v>42781</v>
          </cell>
          <cell r="B392">
            <v>1.0600099999999999</v>
          </cell>
        </row>
        <row r="393">
          <cell r="A393">
            <v>42780</v>
          </cell>
          <cell r="B393">
            <v>1.0621799999999999</v>
          </cell>
        </row>
        <row r="394">
          <cell r="A394">
            <v>42779</v>
          </cell>
          <cell r="B394">
            <v>1.0637700000000001</v>
          </cell>
        </row>
        <row r="395">
          <cell r="A395">
            <v>42778</v>
          </cell>
          <cell r="B395">
            <v>1.06376</v>
          </cell>
        </row>
        <row r="396">
          <cell r="A396">
            <v>42777</v>
          </cell>
          <cell r="B396">
            <v>1.06453</v>
          </cell>
        </row>
        <row r="397">
          <cell r="A397">
            <v>42776</v>
          </cell>
          <cell r="B397">
            <v>1.0680499999999999</v>
          </cell>
        </row>
        <row r="398">
          <cell r="A398">
            <v>42775</v>
          </cell>
          <cell r="B398">
            <v>1.0675600000000001</v>
          </cell>
        </row>
        <row r="399">
          <cell r="A399">
            <v>42774</v>
          </cell>
          <cell r="B399">
            <v>1.0699399999999999</v>
          </cell>
        </row>
        <row r="400">
          <cell r="A400">
            <v>42773</v>
          </cell>
          <cell r="B400">
            <v>1.07555</v>
          </cell>
        </row>
        <row r="401">
          <cell r="A401">
            <v>42772</v>
          </cell>
          <cell r="B401">
            <v>1.07806</v>
          </cell>
        </row>
        <row r="402">
          <cell r="A402">
            <v>42771</v>
          </cell>
          <cell r="B402">
            <v>1.07806</v>
          </cell>
        </row>
        <row r="403">
          <cell r="A403">
            <v>42770</v>
          </cell>
          <cell r="B403">
            <v>1.0759399999999999</v>
          </cell>
        </row>
        <row r="404">
          <cell r="A404">
            <v>42769</v>
          </cell>
          <cell r="B404">
            <v>1.0789800000000001</v>
          </cell>
        </row>
        <row r="405">
          <cell r="A405">
            <v>42768</v>
          </cell>
          <cell r="B405">
            <v>1.0780700000000001</v>
          </cell>
        </row>
        <row r="406">
          <cell r="A406">
            <v>42767</v>
          </cell>
          <cell r="B406">
            <v>1.07307</v>
          </cell>
        </row>
        <row r="407">
          <cell r="A407">
            <v>42766</v>
          </cell>
          <cell r="B407">
            <v>1.0697399999999999</v>
          </cell>
        </row>
        <row r="408">
          <cell r="A408">
            <v>42765</v>
          </cell>
          <cell r="B408">
            <v>1.06928</v>
          </cell>
        </row>
        <row r="409">
          <cell r="A409">
            <v>42764</v>
          </cell>
          <cell r="B409">
            <v>1.0692900000000001</v>
          </cell>
        </row>
        <row r="410">
          <cell r="A410">
            <v>42763</v>
          </cell>
          <cell r="B410">
            <v>1.06837</v>
          </cell>
        </row>
        <row r="411">
          <cell r="A411">
            <v>42762</v>
          </cell>
          <cell r="B411">
            <v>1.0724800000000001</v>
          </cell>
        </row>
        <row r="412">
          <cell r="A412">
            <v>42761</v>
          </cell>
          <cell r="B412">
            <v>1.0733999999999999</v>
          </cell>
        </row>
        <row r="413">
          <cell r="A413">
            <v>42760</v>
          </cell>
          <cell r="B413">
            <v>1.0748800000000001</v>
          </cell>
        </row>
        <row r="414">
          <cell r="A414">
            <v>42759</v>
          </cell>
          <cell r="B414">
            <v>1.07315</v>
          </cell>
        </row>
        <row r="415">
          <cell r="A415">
            <v>42758</v>
          </cell>
          <cell r="B415">
            <v>1.0697300000000001</v>
          </cell>
        </row>
        <row r="416">
          <cell r="A416">
            <v>42757</v>
          </cell>
          <cell r="B416">
            <v>1.06972</v>
          </cell>
        </row>
        <row r="417">
          <cell r="A417">
            <v>42756</v>
          </cell>
          <cell r="B417">
            <v>1.0667199999999999</v>
          </cell>
        </row>
        <row r="418">
          <cell r="A418">
            <v>42755</v>
          </cell>
          <cell r="B418">
            <v>1.0637799999999999</v>
          </cell>
        </row>
        <row r="419">
          <cell r="A419">
            <v>42754</v>
          </cell>
          <cell r="B419">
            <v>1.06864</v>
          </cell>
        </row>
        <row r="420">
          <cell r="A420">
            <v>42753</v>
          </cell>
          <cell r="B420">
            <v>1.0659000000000001</v>
          </cell>
        </row>
        <row r="421">
          <cell r="A421">
            <v>42752</v>
          </cell>
          <cell r="B421">
            <v>1.0607800000000001</v>
          </cell>
        </row>
        <row r="422">
          <cell r="A422">
            <v>42751</v>
          </cell>
          <cell r="B422">
            <v>1.0638300000000001</v>
          </cell>
        </row>
        <row r="423">
          <cell r="A423">
            <v>42750</v>
          </cell>
          <cell r="B423">
            <v>1.0638399999999999</v>
          </cell>
        </row>
        <row r="424">
          <cell r="A424">
            <v>42749</v>
          </cell>
          <cell r="B424">
            <v>1.0627</v>
          </cell>
        </row>
        <row r="425">
          <cell r="A425">
            <v>42748</v>
          </cell>
          <cell r="B425">
            <v>1.06233</v>
          </cell>
        </row>
        <row r="426">
          <cell r="A426">
            <v>42747</v>
          </cell>
          <cell r="B426">
            <v>1.05406</v>
          </cell>
        </row>
        <row r="427">
          <cell r="A427">
            <v>42746</v>
          </cell>
          <cell r="B427">
            <v>1.0584899999999999</v>
          </cell>
        </row>
        <row r="428">
          <cell r="A428">
            <v>42745</v>
          </cell>
          <cell r="B428">
            <v>1.0538700000000001</v>
          </cell>
        </row>
        <row r="429">
          <cell r="A429">
            <v>42744</v>
          </cell>
          <cell r="B429">
            <v>1.05267</v>
          </cell>
        </row>
        <row r="430">
          <cell r="A430">
            <v>42743</v>
          </cell>
          <cell r="B430">
            <v>1.0526899999999999</v>
          </cell>
        </row>
        <row r="431">
          <cell r="A431">
            <v>42742</v>
          </cell>
          <cell r="B431">
            <v>1.0576700000000001</v>
          </cell>
        </row>
        <row r="432">
          <cell r="A432">
            <v>42741</v>
          </cell>
          <cell r="B432">
            <v>1.0536099999999999</v>
          </cell>
        </row>
        <row r="433">
          <cell r="A433">
            <v>42740</v>
          </cell>
          <cell r="B433">
            <v>1.04308</v>
          </cell>
        </row>
        <row r="434">
          <cell r="A434">
            <v>42739</v>
          </cell>
          <cell r="B434">
            <v>1.04396</v>
          </cell>
        </row>
        <row r="435">
          <cell r="A435">
            <v>42738</v>
          </cell>
          <cell r="B435">
            <v>1.0515399999999999</v>
          </cell>
        </row>
        <row r="436">
          <cell r="A436">
            <v>42737</v>
          </cell>
          <cell r="B436">
            <v>1.0515399999999999</v>
          </cell>
        </row>
        <row r="437">
          <cell r="A437">
            <v>42736</v>
          </cell>
          <cell r="B437">
            <v>1.05155</v>
          </cell>
        </row>
        <row r="438">
          <cell r="A438">
            <v>42735</v>
          </cell>
          <cell r="B438">
            <v>1.0535600000000001</v>
          </cell>
        </row>
        <row r="439">
          <cell r="A439">
            <v>42734</v>
          </cell>
          <cell r="B439">
            <v>1.0453300000000001</v>
          </cell>
        </row>
        <row r="440">
          <cell r="A440">
            <v>42733</v>
          </cell>
          <cell r="B440">
            <v>1.04348</v>
          </cell>
        </row>
        <row r="441">
          <cell r="A441">
            <v>42732</v>
          </cell>
          <cell r="B441">
            <v>1.0448</v>
          </cell>
        </row>
        <row r="442">
          <cell r="A442">
            <v>42731</v>
          </cell>
          <cell r="B442">
            <v>1.0450200000000001</v>
          </cell>
        </row>
        <row r="443">
          <cell r="A443">
            <v>42730</v>
          </cell>
          <cell r="B443">
            <v>1.0450200000000001</v>
          </cell>
        </row>
        <row r="444">
          <cell r="A444">
            <v>42729</v>
          </cell>
          <cell r="B444">
            <v>1.0450200000000001</v>
          </cell>
        </row>
        <row r="445">
          <cell r="A445">
            <v>42728</v>
          </cell>
          <cell r="B445">
            <v>1.0444100000000001</v>
          </cell>
        </row>
        <row r="446">
          <cell r="A446">
            <v>42727</v>
          </cell>
          <cell r="B446">
            <v>1.0442499999999999</v>
          </cell>
        </row>
        <row r="447">
          <cell r="A447">
            <v>42726</v>
          </cell>
          <cell r="B447">
            <v>1.04118</v>
          </cell>
        </row>
        <row r="448">
          <cell r="A448">
            <v>42725</v>
          </cell>
          <cell r="B448">
            <v>1.0389900000000001</v>
          </cell>
        </row>
        <row r="449">
          <cell r="A449">
            <v>42724</v>
          </cell>
          <cell r="B449">
            <v>1.0444800000000001</v>
          </cell>
        </row>
        <row r="450">
          <cell r="A450">
            <v>42723</v>
          </cell>
          <cell r="B450">
            <v>1.0446200000000001</v>
          </cell>
        </row>
        <row r="451">
          <cell r="A451">
            <v>42722</v>
          </cell>
          <cell r="B451">
            <v>1.0446200000000001</v>
          </cell>
        </row>
        <row r="452">
          <cell r="A452">
            <v>42721</v>
          </cell>
          <cell r="B452">
            <v>1.04342</v>
          </cell>
        </row>
        <row r="453">
          <cell r="A453">
            <v>42720</v>
          </cell>
          <cell r="B453">
            <v>1.04674</v>
          </cell>
        </row>
        <row r="454">
          <cell r="A454">
            <v>42719</v>
          </cell>
          <cell r="B454">
            <v>1.0631600000000001</v>
          </cell>
        </row>
        <row r="455">
          <cell r="A455">
            <v>42718</v>
          </cell>
          <cell r="B455">
            <v>1.06287</v>
          </cell>
        </row>
        <row r="456">
          <cell r="A456">
            <v>42717</v>
          </cell>
          <cell r="B456">
            <v>1.0583899999999999</v>
          </cell>
        </row>
        <row r="457">
          <cell r="A457">
            <v>42716</v>
          </cell>
          <cell r="B457">
            <v>1.0558099999999999</v>
          </cell>
        </row>
        <row r="458">
          <cell r="A458">
            <v>42715</v>
          </cell>
          <cell r="B458">
            <v>1.0558000000000001</v>
          </cell>
        </row>
        <row r="459">
          <cell r="A459">
            <v>42714</v>
          </cell>
          <cell r="B459">
            <v>1.0588299999999999</v>
          </cell>
        </row>
        <row r="460">
          <cell r="A460">
            <v>42713</v>
          </cell>
          <cell r="B460">
            <v>1.0724800000000001</v>
          </cell>
        </row>
        <row r="461">
          <cell r="A461">
            <v>42712</v>
          </cell>
          <cell r="B461">
            <v>1.0730200000000001</v>
          </cell>
        </row>
        <row r="462">
          <cell r="A462">
            <v>42711</v>
          </cell>
          <cell r="B462">
            <v>1.07464</v>
          </cell>
        </row>
        <row r="463">
          <cell r="A463">
            <v>42710</v>
          </cell>
          <cell r="B463">
            <v>1.0645800000000001</v>
          </cell>
        </row>
        <row r="464">
          <cell r="A464">
            <v>42709</v>
          </cell>
          <cell r="B464">
            <v>1.06613</v>
          </cell>
        </row>
        <row r="465">
          <cell r="A465">
            <v>42708</v>
          </cell>
          <cell r="B465">
            <v>1.06616</v>
          </cell>
        </row>
        <row r="466">
          <cell r="A466">
            <v>42707</v>
          </cell>
          <cell r="B466">
            <v>1.0663199999999999</v>
          </cell>
        </row>
        <row r="467">
          <cell r="A467">
            <v>42706</v>
          </cell>
          <cell r="B467">
            <v>1.06131</v>
          </cell>
        </row>
        <row r="468">
          <cell r="A468">
            <v>42705</v>
          </cell>
          <cell r="B468">
            <v>1.06273</v>
          </cell>
        </row>
        <row r="469">
          <cell r="A469">
            <v>42704</v>
          </cell>
          <cell r="B469">
            <v>1.0607899999999999</v>
          </cell>
        </row>
        <row r="470">
          <cell r="A470">
            <v>42703</v>
          </cell>
          <cell r="B470">
            <v>1.06179</v>
          </cell>
        </row>
        <row r="471">
          <cell r="A471">
            <v>42702</v>
          </cell>
          <cell r="B471">
            <v>1.0588599999999999</v>
          </cell>
        </row>
        <row r="472">
          <cell r="A472">
            <v>42701</v>
          </cell>
          <cell r="B472">
            <v>1.0588599999999999</v>
          </cell>
        </row>
        <row r="473">
          <cell r="A473">
            <v>42700</v>
          </cell>
          <cell r="B473">
            <v>1.0581499999999999</v>
          </cell>
        </row>
        <row r="474">
          <cell r="A474">
            <v>42699</v>
          </cell>
          <cell r="B474">
            <v>1.0550999999999999</v>
          </cell>
        </row>
        <row r="475">
          <cell r="A475">
            <v>42698</v>
          </cell>
          <cell r="B475">
            <v>1.06013</v>
          </cell>
        </row>
        <row r="476">
          <cell r="A476">
            <v>42697</v>
          </cell>
          <cell r="B476">
            <v>1.06257</v>
          </cell>
        </row>
        <row r="477">
          <cell r="A477">
            <v>42696</v>
          </cell>
          <cell r="B477">
            <v>1.06107</v>
          </cell>
        </row>
        <row r="478">
          <cell r="A478">
            <v>42695</v>
          </cell>
          <cell r="B478">
            <v>1.0586800000000001</v>
          </cell>
        </row>
        <row r="479">
          <cell r="A479">
            <v>42694</v>
          </cell>
          <cell r="B479">
            <v>1.0587</v>
          </cell>
        </row>
        <row r="480">
          <cell r="A480">
            <v>42693</v>
          </cell>
          <cell r="B480">
            <v>1.0605100000000001</v>
          </cell>
        </row>
        <row r="481">
          <cell r="A481">
            <v>42692</v>
          </cell>
          <cell r="B481">
            <v>1.0691299999999999</v>
          </cell>
        </row>
        <row r="482">
          <cell r="A482">
            <v>42691</v>
          </cell>
          <cell r="B482">
            <v>1.0716399999999999</v>
          </cell>
        </row>
        <row r="483">
          <cell r="A483">
            <v>42690</v>
          </cell>
          <cell r="B483">
            <v>1.0751599999999999</v>
          </cell>
        </row>
        <row r="484">
          <cell r="A484">
            <v>42689</v>
          </cell>
          <cell r="B484">
            <v>1.0774300000000001</v>
          </cell>
        </row>
        <row r="485">
          <cell r="A485">
            <v>42688</v>
          </cell>
          <cell r="B485">
            <v>1.0851599999999999</v>
          </cell>
        </row>
        <row r="486">
          <cell r="A486">
            <v>42687</v>
          </cell>
          <cell r="B486">
            <v>1.08517</v>
          </cell>
        </row>
        <row r="487">
          <cell r="A487">
            <v>42686</v>
          </cell>
          <cell r="B487">
            <v>1.08813</v>
          </cell>
        </row>
        <row r="488">
          <cell r="A488">
            <v>42685</v>
          </cell>
          <cell r="B488">
            <v>1.091</v>
          </cell>
        </row>
        <row r="489">
          <cell r="A489">
            <v>42684</v>
          </cell>
          <cell r="B489">
            <v>1.1057999999999999</v>
          </cell>
        </row>
        <row r="490">
          <cell r="A490">
            <v>42683</v>
          </cell>
          <cell r="B490">
            <v>1.10402</v>
          </cell>
        </row>
        <row r="491">
          <cell r="A491">
            <v>42682</v>
          </cell>
          <cell r="B491">
            <v>1.1066499999999999</v>
          </cell>
        </row>
        <row r="492">
          <cell r="A492">
            <v>42681</v>
          </cell>
          <cell r="B492">
            <v>1.1135200000000001</v>
          </cell>
        </row>
        <row r="493">
          <cell r="A493">
            <v>42680</v>
          </cell>
          <cell r="B493">
            <v>1.1135200000000001</v>
          </cell>
        </row>
        <row r="494">
          <cell r="A494">
            <v>42679</v>
          </cell>
          <cell r="B494">
            <v>1.1104400000000001</v>
          </cell>
        </row>
        <row r="495">
          <cell r="A495">
            <v>42678</v>
          </cell>
          <cell r="B495">
            <v>1.1098699999999999</v>
          </cell>
        </row>
        <row r="496">
          <cell r="A496">
            <v>42677</v>
          </cell>
          <cell r="B496">
            <v>1.1080000000000001</v>
          </cell>
        </row>
        <row r="497">
          <cell r="A497">
            <v>42676</v>
          </cell>
          <cell r="B497">
            <v>1.10019</v>
          </cell>
        </row>
        <row r="498">
          <cell r="A498">
            <v>42675</v>
          </cell>
          <cell r="B498">
            <v>1.0963400000000001</v>
          </cell>
        </row>
        <row r="499">
          <cell r="A499">
            <v>42674</v>
          </cell>
          <cell r="B499">
            <v>1.0983499999999999</v>
          </cell>
        </row>
        <row r="500">
          <cell r="A500">
            <v>42673</v>
          </cell>
          <cell r="B500">
            <v>1.0983499999999999</v>
          </cell>
        </row>
        <row r="501">
          <cell r="A501">
            <v>42672</v>
          </cell>
          <cell r="B501">
            <v>1.09226</v>
          </cell>
        </row>
        <row r="502">
          <cell r="A502">
            <v>42671</v>
          </cell>
          <cell r="B502">
            <v>1.0907199999999999</v>
          </cell>
        </row>
        <row r="503">
          <cell r="A503">
            <v>42670</v>
          </cell>
          <cell r="B503">
            <v>1.0903799999999999</v>
          </cell>
        </row>
        <row r="504">
          <cell r="A504">
            <v>42669</v>
          </cell>
          <cell r="B504">
            <v>1.0878300000000001</v>
          </cell>
        </row>
        <row r="505">
          <cell r="A505">
            <v>42668</v>
          </cell>
          <cell r="B505">
            <v>1.0879300000000001</v>
          </cell>
        </row>
        <row r="506">
          <cell r="A506">
            <v>42667</v>
          </cell>
          <cell r="B506">
            <v>1.08789</v>
          </cell>
        </row>
        <row r="507">
          <cell r="A507">
            <v>42666</v>
          </cell>
          <cell r="B507">
            <v>1.08789</v>
          </cell>
        </row>
        <row r="508">
          <cell r="A508">
            <v>42665</v>
          </cell>
          <cell r="B508">
            <v>1.08934</v>
          </cell>
        </row>
        <row r="509">
          <cell r="A509">
            <v>42664</v>
          </cell>
          <cell r="B509">
            <v>1.0959000000000001</v>
          </cell>
        </row>
        <row r="510">
          <cell r="A510">
            <v>42663</v>
          </cell>
          <cell r="B510">
            <v>1.0978000000000001</v>
          </cell>
        </row>
        <row r="511">
          <cell r="A511">
            <v>42662</v>
          </cell>
          <cell r="B511">
            <v>1.1001799999999999</v>
          </cell>
        </row>
        <row r="512">
          <cell r="A512">
            <v>42661</v>
          </cell>
          <cell r="B512">
            <v>1.09863</v>
          </cell>
        </row>
        <row r="513">
          <cell r="A513">
            <v>42660</v>
          </cell>
          <cell r="B513">
            <v>1.0968800000000001</v>
          </cell>
        </row>
        <row r="514">
          <cell r="A514">
            <v>42659</v>
          </cell>
          <cell r="B514">
            <v>1.0968800000000001</v>
          </cell>
        </row>
        <row r="515">
          <cell r="A515">
            <v>42658</v>
          </cell>
          <cell r="B515">
            <v>1.10185</v>
          </cell>
        </row>
        <row r="516">
          <cell r="A516">
            <v>42657</v>
          </cell>
          <cell r="B516">
            <v>1.1024</v>
          </cell>
        </row>
        <row r="517">
          <cell r="A517">
            <v>42656</v>
          </cell>
          <cell r="B517">
            <v>1.1033599999999999</v>
          </cell>
        </row>
        <row r="518">
          <cell r="A518">
            <v>42655</v>
          </cell>
          <cell r="B518">
            <v>1.11005</v>
          </cell>
        </row>
        <row r="519">
          <cell r="A519">
            <v>42654</v>
          </cell>
          <cell r="B519">
            <v>1.1169800000000001</v>
          </cell>
        </row>
        <row r="520">
          <cell r="A520">
            <v>42653</v>
          </cell>
          <cell r="B520">
            <v>1.1197699999999999</v>
          </cell>
        </row>
        <row r="521">
          <cell r="A521">
            <v>42652</v>
          </cell>
          <cell r="B521">
            <v>1.1197699999999999</v>
          </cell>
        </row>
        <row r="522">
          <cell r="A522">
            <v>42651</v>
          </cell>
          <cell r="B522">
            <v>1.1145099999999999</v>
          </cell>
        </row>
        <row r="523">
          <cell r="A523">
            <v>42650</v>
          </cell>
          <cell r="B523">
            <v>1.1184799999999999</v>
          </cell>
        </row>
        <row r="524">
          <cell r="A524">
            <v>42649</v>
          </cell>
          <cell r="B524">
            <v>1.1212299999999999</v>
          </cell>
        </row>
        <row r="525">
          <cell r="A525">
            <v>42648</v>
          </cell>
          <cell r="B525">
            <v>1.1188</v>
          </cell>
        </row>
        <row r="526">
          <cell r="A526">
            <v>42647</v>
          </cell>
          <cell r="B526">
            <v>1.1227</v>
          </cell>
        </row>
        <row r="527">
          <cell r="A527">
            <v>42646</v>
          </cell>
          <cell r="B527">
            <v>1.1237299999999999</v>
          </cell>
        </row>
        <row r="528">
          <cell r="A528">
            <v>42645</v>
          </cell>
          <cell r="B528">
            <v>1.1237299999999999</v>
          </cell>
        </row>
        <row r="529">
          <cell r="A529">
            <v>42644</v>
          </cell>
          <cell r="B529">
            <v>1.1210500000000001</v>
          </cell>
        </row>
        <row r="530">
          <cell r="A530">
            <v>42643</v>
          </cell>
          <cell r="B530">
            <v>1.12218</v>
          </cell>
        </row>
        <row r="531">
          <cell r="A531">
            <v>42642</v>
          </cell>
          <cell r="B531">
            <v>1.1209800000000001</v>
          </cell>
        </row>
        <row r="532">
          <cell r="A532">
            <v>42641</v>
          </cell>
          <cell r="B532">
            <v>1.12331</v>
          </cell>
        </row>
        <row r="533">
          <cell r="A533">
            <v>42640</v>
          </cell>
          <cell r="B533">
            <v>1.12429</v>
          </cell>
        </row>
        <row r="534">
          <cell r="A534">
            <v>42639</v>
          </cell>
          <cell r="B534">
            <v>1.1221399999999999</v>
          </cell>
        </row>
        <row r="535">
          <cell r="A535">
            <v>42638</v>
          </cell>
          <cell r="B535">
            <v>1.1221399999999999</v>
          </cell>
        </row>
        <row r="536">
          <cell r="A536">
            <v>42637</v>
          </cell>
          <cell r="B536">
            <v>1.1212500000000001</v>
          </cell>
        </row>
        <row r="537">
          <cell r="A537">
            <v>42636</v>
          </cell>
          <cell r="B537">
            <v>1.1214599999999999</v>
          </cell>
        </row>
        <row r="538">
          <cell r="A538">
            <v>42635</v>
          </cell>
          <cell r="B538">
            <v>1.1151899999999999</v>
          </cell>
        </row>
        <row r="539">
          <cell r="A539">
            <v>42634</v>
          </cell>
          <cell r="B539">
            <v>1.11744</v>
          </cell>
        </row>
        <row r="540">
          <cell r="A540">
            <v>42633</v>
          </cell>
          <cell r="B540">
            <v>1.1167</v>
          </cell>
        </row>
        <row r="541">
          <cell r="A541">
            <v>42632</v>
          </cell>
          <cell r="B541">
            <v>1.1153900000000001</v>
          </cell>
        </row>
        <row r="542">
          <cell r="A542">
            <v>42631</v>
          </cell>
          <cell r="B542">
            <v>1.1153900000000001</v>
          </cell>
        </row>
        <row r="543">
          <cell r="A543">
            <v>42630</v>
          </cell>
          <cell r="B543">
            <v>1.1210599999999999</v>
          </cell>
        </row>
        <row r="544">
          <cell r="A544">
            <v>42629</v>
          </cell>
          <cell r="B544">
            <v>1.1242300000000001</v>
          </cell>
        </row>
        <row r="545">
          <cell r="A545">
            <v>42628</v>
          </cell>
          <cell r="B545">
            <v>1.1230500000000001</v>
          </cell>
        </row>
        <row r="546">
          <cell r="A546">
            <v>42627</v>
          </cell>
          <cell r="B546">
            <v>1.12307</v>
          </cell>
        </row>
        <row r="547">
          <cell r="A547">
            <v>42626</v>
          </cell>
          <cell r="B547">
            <v>1.1235599999999999</v>
          </cell>
        </row>
        <row r="548">
          <cell r="A548">
            <v>42625</v>
          </cell>
          <cell r="B548">
            <v>1.1228400000000001</v>
          </cell>
        </row>
        <row r="549">
          <cell r="A549">
            <v>42624</v>
          </cell>
          <cell r="B549">
            <v>1.1228400000000001</v>
          </cell>
        </row>
        <row r="550">
          <cell r="A550">
            <v>42623</v>
          </cell>
          <cell r="B550">
            <v>1.1252800000000001</v>
          </cell>
        </row>
        <row r="551">
          <cell r="A551">
            <v>42622</v>
          </cell>
          <cell r="B551">
            <v>1.1261000000000001</v>
          </cell>
        </row>
        <row r="552">
          <cell r="A552">
            <v>42621</v>
          </cell>
          <cell r="B552">
            <v>1.1245000000000001</v>
          </cell>
        </row>
        <row r="553">
          <cell r="A553">
            <v>42620</v>
          </cell>
          <cell r="B553">
            <v>1.1180600000000001</v>
          </cell>
        </row>
        <row r="554">
          <cell r="A554">
            <v>42619</v>
          </cell>
          <cell r="B554">
            <v>1.11591</v>
          </cell>
        </row>
        <row r="555">
          <cell r="A555">
            <v>42618</v>
          </cell>
          <cell r="B555">
            <v>1.1152</v>
          </cell>
        </row>
        <row r="556">
          <cell r="A556">
            <v>42617</v>
          </cell>
          <cell r="B556">
            <v>1.1152</v>
          </cell>
        </row>
        <row r="557">
          <cell r="A557">
            <v>42616</v>
          </cell>
          <cell r="B557">
            <v>1.1184799999999999</v>
          </cell>
        </row>
        <row r="558">
          <cell r="A558">
            <v>42615</v>
          </cell>
          <cell r="B558">
            <v>1.11625</v>
          </cell>
        </row>
        <row r="559">
          <cell r="A559">
            <v>42614</v>
          </cell>
          <cell r="B559">
            <v>1.1146499999999999</v>
          </cell>
        </row>
        <row r="560">
          <cell r="A560">
            <v>42613</v>
          </cell>
          <cell r="B560">
            <v>1.11643</v>
          </cell>
        </row>
        <row r="561">
          <cell r="A561">
            <v>42612</v>
          </cell>
          <cell r="B561">
            <v>1.11866</v>
          </cell>
        </row>
        <row r="562">
          <cell r="A562">
            <v>42611</v>
          </cell>
          <cell r="B562">
            <v>1.1192</v>
          </cell>
        </row>
        <row r="563">
          <cell r="A563">
            <v>42610</v>
          </cell>
          <cell r="B563">
            <v>1.1192</v>
          </cell>
        </row>
        <row r="564">
          <cell r="A564">
            <v>42609</v>
          </cell>
          <cell r="B564">
            <v>1.1271599999999999</v>
          </cell>
        </row>
        <row r="565">
          <cell r="A565">
            <v>42608</v>
          </cell>
          <cell r="B565">
            <v>1.1276999999999999</v>
          </cell>
        </row>
        <row r="566">
          <cell r="A566">
            <v>42607</v>
          </cell>
          <cell r="B566">
            <v>1.12815</v>
          </cell>
        </row>
        <row r="567">
          <cell r="A567">
            <v>42606</v>
          </cell>
          <cell r="B567">
            <v>1.1325799999999999</v>
          </cell>
        </row>
        <row r="568">
          <cell r="A568">
            <v>42605</v>
          </cell>
          <cell r="B568">
            <v>1.13012</v>
          </cell>
        </row>
        <row r="569">
          <cell r="A569">
            <v>42604</v>
          </cell>
          <cell r="B569">
            <v>1.1320300000000001</v>
          </cell>
        </row>
        <row r="570">
          <cell r="A570">
            <v>42603</v>
          </cell>
          <cell r="B570">
            <v>1.1320300000000001</v>
          </cell>
        </row>
        <row r="571">
          <cell r="A571">
            <v>42602</v>
          </cell>
          <cell r="B571">
            <v>1.1329100000000001</v>
          </cell>
        </row>
        <row r="572">
          <cell r="A572">
            <v>42601</v>
          </cell>
          <cell r="B572">
            <v>1.1317999999999999</v>
          </cell>
        </row>
        <row r="573">
          <cell r="A573">
            <v>42600</v>
          </cell>
          <cell r="B573">
            <v>1.12727</v>
          </cell>
        </row>
        <row r="574">
          <cell r="A574">
            <v>42599</v>
          </cell>
          <cell r="B574">
            <v>1.1238600000000001</v>
          </cell>
        </row>
        <row r="575">
          <cell r="A575">
            <v>42598</v>
          </cell>
          <cell r="B575">
            <v>1.1171800000000001</v>
          </cell>
        </row>
        <row r="576">
          <cell r="A576">
            <v>42597</v>
          </cell>
          <cell r="B576">
            <v>1.11571</v>
          </cell>
        </row>
        <row r="577">
          <cell r="A577">
            <v>42596</v>
          </cell>
          <cell r="B577">
            <v>1.11571</v>
          </cell>
        </row>
        <row r="578">
          <cell r="A578">
            <v>42595</v>
          </cell>
          <cell r="B578">
            <v>1.11537</v>
          </cell>
        </row>
        <row r="579">
          <cell r="A579">
            <v>42594</v>
          </cell>
          <cell r="B579">
            <v>1.11616</v>
          </cell>
        </row>
        <row r="580">
          <cell r="A580">
            <v>42593</v>
          </cell>
          <cell r="B580">
            <v>1.11565</v>
          </cell>
        </row>
        <row r="581">
          <cell r="A581">
            <v>42592</v>
          </cell>
          <cell r="B581">
            <v>1.10904</v>
          </cell>
        </row>
        <row r="582">
          <cell r="A582">
            <v>42591</v>
          </cell>
          <cell r="B582">
            <v>1.1086199999999999</v>
          </cell>
        </row>
        <row r="583">
          <cell r="A583">
            <v>42590</v>
          </cell>
          <cell r="B583">
            <v>1.10832</v>
          </cell>
        </row>
        <row r="584">
          <cell r="A584">
            <v>42589</v>
          </cell>
          <cell r="B584">
            <v>1.10832</v>
          </cell>
        </row>
        <row r="585">
          <cell r="A585">
            <v>42588</v>
          </cell>
          <cell r="B585">
            <v>1.11175</v>
          </cell>
        </row>
        <row r="586">
          <cell r="A586">
            <v>42587</v>
          </cell>
          <cell r="B586">
            <v>1.11385</v>
          </cell>
        </row>
        <row r="587">
          <cell r="A587">
            <v>42586</v>
          </cell>
          <cell r="B587">
            <v>1.1193299999999999</v>
          </cell>
        </row>
        <row r="588">
          <cell r="A588">
            <v>42585</v>
          </cell>
          <cell r="B588">
            <v>1.11938</v>
          </cell>
        </row>
        <row r="589">
          <cell r="A589">
            <v>42584</v>
          </cell>
          <cell r="B589">
            <v>1.1168800000000001</v>
          </cell>
        </row>
        <row r="590">
          <cell r="A590">
            <v>42583</v>
          </cell>
          <cell r="B590">
            <v>1.11696</v>
          </cell>
        </row>
        <row r="591">
          <cell r="A591">
            <v>42582</v>
          </cell>
          <cell r="B591">
            <v>1.11696</v>
          </cell>
        </row>
        <row r="592">
          <cell r="A592">
            <v>42581</v>
          </cell>
          <cell r="B592">
            <v>1.11165</v>
          </cell>
        </row>
        <row r="593">
          <cell r="A593">
            <v>42580</v>
          </cell>
          <cell r="B593">
            <v>1.1079399999999999</v>
          </cell>
        </row>
        <row r="594">
          <cell r="A594">
            <v>42579</v>
          </cell>
          <cell r="B594">
            <v>1.09981</v>
          </cell>
        </row>
        <row r="595">
          <cell r="A595">
            <v>42578</v>
          </cell>
          <cell r="B595">
            <v>1.09945</v>
          </cell>
        </row>
        <row r="596">
          <cell r="A596">
            <v>42577</v>
          </cell>
          <cell r="B596">
            <v>1.0976600000000001</v>
          </cell>
        </row>
        <row r="597">
          <cell r="A597">
            <v>42576</v>
          </cell>
          <cell r="B597">
            <v>1.09714</v>
          </cell>
        </row>
        <row r="598">
          <cell r="A598">
            <v>42575</v>
          </cell>
          <cell r="B598">
            <v>1.09714</v>
          </cell>
        </row>
        <row r="599">
          <cell r="A599">
            <v>42574</v>
          </cell>
          <cell r="B599">
            <v>1.1008899999999999</v>
          </cell>
        </row>
        <row r="600">
          <cell r="A600">
            <v>42573</v>
          </cell>
          <cell r="B600">
            <v>1.10189</v>
          </cell>
        </row>
        <row r="601">
          <cell r="A601">
            <v>42572</v>
          </cell>
          <cell r="B601">
            <v>1.1008100000000001</v>
          </cell>
        </row>
        <row r="602">
          <cell r="A602">
            <v>42571</v>
          </cell>
          <cell r="B602">
            <v>1.1049</v>
          </cell>
        </row>
        <row r="603">
          <cell r="A603">
            <v>42570</v>
          </cell>
          <cell r="B603">
            <v>1.1060700000000001</v>
          </cell>
        </row>
        <row r="604">
          <cell r="A604">
            <v>42569</v>
          </cell>
          <cell r="B604">
            <v>1.10303</v>
          </cell>
        </row>
        <row r="605">
          <cell r="A605">
            <v>42568</v>
          </cell>
          <cell r="B605">
            <v>1.10303</v>
          </cell>
        </row>
        <row r="606">
          <cell r="A606">
            <v>42567</v>
          </cell>
          <cell r="B606">
            <v>1.1105400000000001</v>
          </cell>
        </row>
        <row r="607">
          <cell r="A607">
            <v>42566</v>
          </cell>
          <cell r="B607">
            <v>1.11103</v>
          </cell>
        </row>
        <row r="608">
          <cell r="A608">
            <v>42565</v>
          </cell>
          <cell r="B608">
            <v>1.1075999999999999</v>
          </cell>
        </row>
        <row r="609">
          <cell r="A609">
            <v>42564</v>
          </cell>
          <cell r="B609">
            <v>1.1079300000000001</v>
          </cell>
        </row>
        <row r="610">
          <cell r="A610">
            <v>42563</v>
          </cell>
          <cell r="B610">
            <v>1.1046499999999999</v>
          </cell>
        </row>
        <row r="611">
          <cell r="A611">
            <v>42562</v>
          </cell>
          <cell r="B611">
            <v>1.10459</v>
          </cell>
        </row>
        <row r="612">
          <cell r="A612">
            <v>42561</v>
          </cell>
          <cell r="B612">
            <v>1.10459</v>
          </cell>
        </row>
        <row r="613">
          <cell r="A613">
            <v>42560</v>
          </cell>
          <cell r="B613">
            <v>1.10623</v>
          </cell>
        </row>
        <row r="614">
          <cell r="A614">
            <v>42559</v>
          </cell>
          <cell r="B614">
            <v>1.10802</v>
          </cell>
        </row>
        <row r="615">
          <cell r="A615">
            <v>42558</v>
          </cell>
          <cell r="B615">
            <v>1.10667</v>
          </cell>
        </row>
        <row r="616">
          <cell r="A616">
            <v>42557</v>
          </cell>
          <cell r="B616">
            <v>1.11256</v>
          </cell>
        </row>
        <row r="617">
          <cell r="A617">
            <v>42556</v>
          </cell>
          <cell r="B617">
            <v>1.11361</v>
          </cell>
        </row>
        <row r="618">
          <cell r="A618">
            <v>42555</v>
          </cell>
          <cell r="B618">
            <v>1.1128400000000001</v>
          </cell>
        </row>
        <row r="619">
          <cell r="A619">
            <v>42554</v>
          </cell>
          <cell r="B619">
            <v>1.1128400000000001</v>
          </cell>
        </row>
        <row r="620">
          <cell r="A620">
            <v>42553</v>
          </cell>
          <cell r="B620">
            <v>1.1115299999999999</v>
          </cell>
        </row>
        <row r="621">
          <cell r="A621">
            <v>42552</v>
          </cell>
          <cell r="B621">
            <v>1.1103799999999999</v>
          </cell>
        </row>
        <row r="622">
          <cell r="A622">
            <v>42551</v>
          </cell>
          <cell r="B622">
            <v>1.10825</v>
          </cell>
        </row>
        <row r="623">
          <cell r="A623">
            <v>42550</v>
          </cell>
          <cell r="B623">
            <v>1.10534</v>
          </cell>
        </row>
        <row r="624">
          <cell r="A624">
            <v>42549</v>
          </cell>
          <cell r="B624">
            <v>1.10209</v>
          </cell>
        </row>
        <row r="625">
          <cell r="A625">
            <v>42548</v>
          </cell>
          <cell r="B625">
            <v>1.1098600000000001</v>
          </cell>
        </row>
        <row r="626">
          <cell r="A626">
            <v>42547</v>
          </cell>
          <cell r="B626">
            <v>1.1098600000000001</v>
          </cell>
        </row>
        <row r="627">
          <cell r="A627">
            <v>42546</v>
          </cell>
          <cell r="B627">
            <v>1.11395</v>
          </cell>
        </row>
        <row r="628">
          <cell r="A628">
            <v>42545</v>
          </cell>
          <cell r="B628">
            <v>1.13531</v>
          </cell>
        </row>
        <row r="629">
          <cell r="A629">
            <v>42544</v>
          </cell>
          <cell r="B629">
            <v>1.12768</v>
          </cell>
        </row>
        <row r="630">
          <cell r="A630">
            <v>42543</v>
          </cell>
          <cell r="B630">
            <v>1.13056</v>
          </cell>
        </row>
        <row r="631">
          <cell r="A631">
            <v>42542</v>
          </cell>
          <cell r="B631">
            <v>1.1335999999999999</v>
          </cell>
        </row>
        <row r="632">
          <cell r="A632">
            <v>42541</v>
          </cell>
          <cell r="B632">
            <v>1.1272200000000001</v>
          </cell>
        </row>
        <row r="633">
          <cell r="A633">
            <v>42540</v>
          </cell>
          <cell r="B633">
            <v>1.1272200000000001</v>
          </cell>
        </row>
        <row r="634">
          <cell r="A634">
            <v>42539</v>
          </cell>
          <cell r="B634">
            <v>1.12568</v>
          </cell>
        </row>
        <row r="635">
          <cell r="A635">
            <v>42538</v>
          </cell>
          <cell r="B635">
            <v>1.1233900000000001</v>
          </cell>
        </row>
        <row r="636">
          <cell r="A636">
            <v>42537</v>
          </cell>
          <cell r="B636">
            <v>1.12239</v>
          </cell>
        </row>
        <row r="637">
          <cell r="A637">
            <v>42536</v>
          </cell>
          <cell r="B637">
            <v>1.1248</v>
          </cell>
        </row>
        <row r="638">
          <cell r="A638">
            <v>42535</v>
          </cell>
          <cell r="B638">
            <v>1.12646</v>
          </cell>
        </row>
        <row r="639">
          <cell r="A639">
            <v>42534</v>
          </cell>
          <cell r="B639">
            <v>1.12493</v>
          </cell>
        </row>
        <row r="640">
          <cell r="A640">
            <v>42533</v>
          </cell>
          <cell r="B640">
            <v>1.12493</v>
          </cell>
        </row>
        <row r="641">
          <cell r="A641">
            <v>42532</v>
          </cell>
          <cell r="B641">
            <v>1.1293200000000001</v>
          </cell>
        </row>
        <row r="642">
          <cell r="A642">
            <v>42531</v>
          </cell>
          <cell r="B642">
            <v>1.1364000000000001</v>
          </cell>
        </row>
        <row r="643">
          <cell r="A643">
            <v>42530</v>
          </cell>
          <cell r="B643">
            <v>1.13774</v>
          </cell>
        </row>
        <row r="644">
          <cell r="A644">
            <v>42529</v>
          </cell>
          <cell r="B644">
            <v>1.1357299999999999</v>
          </cell>
        </row>
        <row r="645">
          <cell r="A645">
            <v>42528</v>
          </cell>
          <cell r="B645">
            <v>1.13524</v>
          </cell>
        </row>
        <row r="646">
          <cell r="A646">
            <v>42527</v>
          </cell>
          <cell r="B646">
            <v>1.1365099999999999</v>
          </cell>
        </row>
        <row r="647">
          <cell r="A647">
            <v>42526</v>
          </cell>
          <cell r="B647">
            <v>1.1365099999999999</v>
          </cell>
        </row>
        <row r="648">
          <cell r="A648">
            <v>42525</v>
          </cell>
          <cell r="B648">
            <v>1.12144</v>
          </cell>
        </row>
        <row r="649">
          <cell r="A649">
            <v>42524</v>
          </cell>
          <cell r="B649">
            <v>1.1184099999999999</v>
          </cell>
        </row>
        <row r="650">
          <cell r="A650">
            <v>42523</v>
          </cell>
          <cell r="B650">
            <v>1.11503</v>
          </cell>
        </row>
        <row r="651">
          <cell r="A651">
            <v>42522</v>
          </cell>
          <cell r="B651">
            <v>1.11412</v>
          </cell>
        </row>
        <row r="652">
          <cell r="A652">
            <v>42521</v>
          </cell>
          <cell r="B652">
            <v>1.11232</v>
          </cell>
        </row>
        <row r="653">
          <cell r="A653">
            <v>42520</v>
          </cell>
          <cell r="B653">
            <v>1.11107</v>
          </cell>
        </row>
        <row r="654">
          <cell r="A654">
            <v>42519</v>
          </cell>
          <cell r="B654">
            <v>1.11107</v>
          </cell>
        </row>
        <row r="655">
          <cell r="A655">
            <v>42518</v>
          </cell>
          <cell r="B655">
            <v>1.1166</v>
          </cell>
        </row>
        <row r="656">
          <cell r="A656">
            <v>42517</v>
          </cell>
          <cell r="B656">
            <v>1.11775</v>
          </cell>
        </row>
        <row r="657">
          <cell r="A657">
            <v>42516</v>
          </cell>
          <cell r="B657">
            <v>1.1147800000000001</v>
          </cell>
        </row>
        <row r="658">
          <cell r="A658">
            <v>42515</v>
          </cell>
          <cell r="B658">
            <v>1.1182300000000001</v>
          </cell>
        </row>
        <row r="659">
          <cell r="A659">
            <v>42514</v>
          </cell>
          <cell r="B659">
            <v>1.12164</v>
          </cell>
        </row>
        <row r="660">
          <cell r="A660">
            <v>42513</v>
          </cell>
          <cell r="B660">
            <v>1.12201</v>
          </cell>
        </row>
        <row r="661">
          <cell r="A661">
            <v>42512</v>
          </cell>
          <cell r="B661">
            <v>1.12201</v>
          </cell>
        </row>
        <row r="662">
          <cell r="A662">
            <v>42511</v>
          </cell>
          <cell r="B662">
            <v>1.1211199999999999</v>
          </cell>
        </row>
        <row r="663">
          <cell r="A663">
            <v>42510</v>
          </cell>
          <cell r="B663">
            <v>1.12117</v>
          </cell>
        </row>
        <row r="664">
          <cell r="A664">
            <v>42509</v>
          </cell>
          <cell r="B664">
            <v>1.12781</v>
          </cell>
        </row>
        <row r="665">
          <cell r="A665">
            <v>42508</v>
          </cell>
          <cell r="B665">
            <v>1.13215</v>
          </cell>
        </row>
        <row r="666">
          <cell r="A666">
            <v>42507</v>
          </cell>
          <cell r="B666">
            <v>1.1317200000000001</v>
          </cell>
        </row>
        <row r="667">
          <cell r="A667">
            <v>42506</v>
          </cell>
          <cell r="B667">
            <v>1.1303099999999999</v>
          </cell>
        </row>
        <row r="668">
          <cell r="A668">
            <v>42505</v>
          </cell>
          <cell r="B668">
            <v>1.1303099999999999</v>
          </cell>
        </row>
        <row r="669">
          <cell r="A669">
            <v>42504</v>
          </cell>
          <cell r="B669">
            <v>1.1341300000000001</v>
          </cell>
        </row>
        <row r="670">
          <cell r="A670">
            <v>42503</v>
          </cell>
          <cell r="B670">
            <v>1.14055</v>
          </cell>
        </row>
        <row r="671">
          <cell r="A671">
            <v>42502</v>
          </cell>
          <cell r="B671">
            <v>1.13992</v>
          </cell>
        </row>
        <row r="672">
          <cell r="A672">
            <v>42501</v>
          </cell>
          <cell r="B672">
            <v>1.1380399999999999</v>
          </cell>
        </row>
        <row r="673">
          <cell r="A673">
            <v>42500</v>
          </cell>
          <cell r="B673">
            <v>1.1393800000000001</v>
          </cell>
        </row>
        <row r="674">
          <cell r="A674">
            <v>42499</v>
          </cell>
          <cell r="B674">
            <v>1.14028</v>
          </cell>
        </row>
        <row r="675">
          <cell r="A675">
            <v>42498</v>
          </cell>
          <cell r="B675">
            <v>1.14028</v>
          </cell>
        </row>
        <row r="676">
          <cell r="A676">
            <v>42497</v>
          </cell>
          <cell r="B676">
            <v>1.14113</v>
          </cell>
        </row>
        <row r="677">
          <cell r="A677">
            <v>42496</v>
          </cell>
          <cell r="B677">
            <v>1.14479</v>
          </cell>
        </row>
        <row r="678">
          <cell r="A678">
            <v>42495</v>
          </cell>
          <cell r="B678">
            <v>1.14913</v>
          </cell>
        </row>
        <row r="679">
          <cell r="A679">
            <v>42494</v>
          </cell>
          <cell r="B679">
            <v>1.1541399999999999</v>
          </cell>
        </row>
        <row r="680">
          <cell r="A680">
            <v>42493</v>
          </cell>
          <cell r="B680">
            <v>1.1484399999999999</v>
          </cell>
        </row>
        <row r="681">
          <cell r="A681">
            <v>42492</v>
          </cell>
          <cell r="B681">
            <v>1.14438</v>
          </cell>
        </row>
        <row r="682">
          <cell r="A682">
            <v>42491</v>
          </cell>
          <cell r="B682">
            <v>1.14438</v>
          </cell>
        </row>
        <row r="683">
          <cell r="A683">
            <v>42490</v>
          </cell>
          <cell r="B683">
            <v>1.14012</v>
          </cell>
        </row>
        <row r="684">
          <cell r="A684">
            <v>42489</v>
          </cell>
          <cell r="B684">
            <v>1.1335999999999999</v>
          </cell>
        </row>
        <row r="685">
          <cell r="A685">
            <v>42488</v>
          </cell>
          <cell r="B685">
            <v>1.1309800000000001</v>
          </cell>
        </row>
        <row r="686">
          <cell r="A686">
            <v>42487</v>
          </cell>
          <cell r="B686">
            <v>1.12825</v>
          </cell>
        </row>
        <row r="687">
          <cell r="A687">
            <v>42486</v>
          </cell>
          <cell r="B687">
            <v>1.1249800000000001</v>
          </cell>
        </row>
        <row r="688">
          <cell r="A688">
            <v>42485</v>
          </cell>
          <cell r="B688">
            <v>1.12195</v>
          </cell>
        </row>
        <row r="689">
          <cell r="A689">
            <v>42484</v>
          </cell>
          <cell r="B689">
            <v>1.12195</v>
          </cell>
        </row>
        <row r="690">
          <cell r="A690">
            <v>42483</v>
          </cell>
          <cell r="B690">
            <v>1.1269499999999999</v>
          </cell>
        </row>
        <row r="691">
          <cell r="A691">
            <v>42482</v>
          </cell>
          <cell r="B691">
            <v>1.1301399999999999</v>
          </cell>
        </row>
        <row r="692">
          <cell r="A692">
            <v>42481</v>
          </cell>
          <cell r="B692">
            <v>1.13486</v>
          </cell>
        </row>
        <row r="693">
          <cell r="A693">
            <v>42480</v>
          </cell>
          <cell r="B693">
            <v>1.13392</v>
          </cell>
        </row>
        <row r="694">
          <cell r="A694">
            <v>42479</v>
          </cell>
          <cell r="B694">
            <v>1.13012</v>
          </cell>
        </row>
        <row r="695">
          <cell r="A695">
            <v>42478</v>
          </cell>
          <cell r="B695">
            <v>1.12785</v>
          </cell>
        </row>
        <row r="696">
          <cell r="A696">
            <v>42477</v>
          </cell>
          <cell r="B696">
            <v>1.12785</v>
          </cell>
        </row>
        <row r="697">
          <cell r="A697">
            <v>42476</v>
          </cell>
          <cell r="B697">
            <v>1.1273</v>
          </cell>
        </row>
        <row r="698">
          <cell r="A698">
            <v>42475</v>
          </cell>
          <cell r="B698">
            <v>1.1264400000000001</v>
          </cell>
        </row>
        <row r="699">
          <cell r="A699">
            <v>42474</v>
          </cell>
          <cell r="B699">
            <v>1.1331100000000001</v>
          </cell>
        </row>
        <row r="700">
          <cell r="A700">
            <v>42473</v>
          </cell>
          <cell r="B700">
            <v>1.14028</v>
          </cell>
        </row>
        <row r="701">
          <cell r="A701">
            <v>42472</v>
          </cell>
          <cell r="B701">
            <v>1.14069</v>
          </cell>
        </row>
        <row r="702">
          <cell r="A702">
            <v>42471</v>
          </cell>
          <cell r="B702">
            <v>1.1392899999999999</v>
          </cell>
        </row>
        <row r="703">
          <cell r="A703">
            <v>42470</v>
          </cell>
          <cell r="B703">
            <v>1.1392899999999999</v>
          </cell>
        </row>
        <row r="704">
          <cell r="A704">
            <v>42469</v>
          </cell>
          <cell r="B704">
            <v>1.1378900000000001</v>
          </cell>
        </row>
        <row r="705">
          <cell r="A705">
            <v>42468</v>
          </cell>
          <cell r="B705">
            <v>1.1389400000000001</v>
          </cell>
        </row>
        <row r="706">
          <cell r="A706">
            <v>42467</v>
          </cell>
          <cell r="B706">
            <v>1.13767</v>
          </cell>
        </row>
        <row r="707">
          <cell r="A707">
            <v>42466</v>
          </cell>
          <cell r="B707">
            <v>1.13802</v>
          </cell>
        </row>
        <row r="708">
          <cell r="A708">
            <v>42465</v>
          </cell>
          <cell r="B708">
            <v>1.1388400000000001</v>
          </cell>
        </row>
        <row r="709">
          <cell r="A709">
            <v>42464</v>
          </cell>
          <cell r="B709">
            <v>1.1386700000000001</v>
          </cell>
        </row>
        <row r="710">
          <cell r="A710">
            <v>42463</v>
          </cell>
          <cell r="B710">
            <v>1.1386700000000001</v>
          </cell>
        </row>
        <row r="711">
          <cell r="A711">
            <v>42462</v>
          </cell>
          <cell r="B711">
            <v>1.13853</v>
          </cell>
        </row>
        <row r="712">
          <cell r="A712">
            <v>42461</v>
          </cell>
          <cell r="B712">
            <v>1.1355299999999999</v>
          </cell>
        </row>
        <row r="713">
          <cell r="A713">
            <v>42460</v>
          </cell>
          <cell r="B713">
            <v>1.13123</v>
          </cell>
        </row>
        <row r="714">
          <cell r="A714">
            <v>42459</v>
          </cell>
          <cell r="B714">
            <v>1.1211500000000001</v>
          </cell>
        </row>
        <row r="715">
          <cell r="A715">
            <v>42458</v>
          </cell>
          <cell r="B715">
            <v>1.11755</v>
          </cell>
        </row>
        <row r="716">
          <cell r="A716">
            <v>42457</v>
          </cell>
          <cell r="B716">
            <v>1.1162300000000001</v>
          </cell>
        </row>
        <row r="717">
          <cell r="A717">
            <v>42456</v>
          </cell>
          <cell r="B717">
            <v>1.1162300000000001</v>
          </cell>
        </row>
        <row r="718">
          <cell r="A718">
            <v>42455</v>
          </cell>
          <cell r="B718">
            <v>1.1165099999999999</v>
          </cell>
        </row>
        <row r="719">
          <cell r="A719">
            <v>42454</v>
          </cell>
          <cell r="B719">
            <v>1.1170500000000001</v>
          </cell>
        </row>
        <row r="720">
          <cell r="A720">
            <v>42453</v>
          </cell>
          <cell r="B720">
            <v>1.11947</v>
          </cell>
        </row>
        <row r="721">
          <cell r="A721">
            <v>42452</v>
          </cell>
          <cell r="B721">
            <v>1.1229199999999999</v>
          </cell>
        </row>
        <row r="722">
          <cell r="A722">
            <v>42451</v>
          </cell>
          <cell r="B722">
            <v>1.1263099999999999</v>
          </cell>
        </row>
        <row r="723">
          <cell r="A723">
            <v>42450</v>
          </cell>
          <cell r="B723">
            <v>1.1268199999999999</v>
          </cell>
        </row>
        <row r="724">
          <cell r="A724">
            <v>42449</v>
          </cell>
          <cell r="B724">
            <v>1.1268199999999999</v>
          </cell>
        </row>
        <row r="725">
          <cell r="A725">
            <v>42448</v>
          </cell>
          <cell r="B725">
            <v>1.12941</v>
          </cell>
        </row>
        <row r="726">
          <cell r="A726">
            <v>42447</v>
          </cell>
          <cell r="B726">
            <v>1.1269199999999999</v>
          </cell>
        </row>
        <row r="727">
          <cell r="A727">
            <v>42446</v>
          </cell>
          <cell r="B727">
            <v>1.11052</v>
          </cell>
        </row>
        <row r="728">
          <cell r="A728">
            <v>42445</v>
          </cell>
          <cell r="B728">
            <v>1.1103099999999999</v>
          </cell>
        </row>
        <row r="729">
          <cell r="A729">
            <v>42444</v>
          </cell>
          <cell r="B729">
            <v>1.11297</v>
          </cell>
        </row>
        <row r="730">
          <cell r="A730">
            <v>42443</v>
          </cell>
          <cell r="B730">
            <v>1.11459</v>
          </cell>
        </row>
        <row r="731">
          <cell r="A731">
            <v>42442</v>
          </cell>
          <cell r="B731">
            <v>1.1146</v>
          </cell>
        </row>
        <row r="732">
          <cell r="A732">
            <v>42441</v>
          </cell>
          <cell r="B732">
            <v>1.1152299999999999</v>
          </cell>
        </row>
        <row r="733">
          <cell r="A733">
            <v>42440</v>
          </cell>
          <cell r="B733">
            <v>1.1024</v>
          </cell>
        </row>
        <row r="734">
          <cell r="A734">
            <v>42439</v>
          </cell>
          <cell r="B734">
            <v>1.09867</v>
          </cell>
        </row>
        <row r="735">
          <cell r="A735">
            <v>42438</v>
          </cell>
          <cell r="B735">
            <v>1.1019600000000001</v>
          </cell>
        </row>
        <row r="736">
          <cell r="A736">
            <v>42437</v>
          </cell>
          <cell r="B736">
            <v>1.0982499999999999</v>
          </cell>
        </row>
        <row r="737">
          <cell r="A737">
            <v>42436</v>
          </cell>
          <cell r="B737">
            <v>1.10005</v>
          </cell>
        </row>
        <row r="738">
          <cell r="A738">
            <v>42435</v>
          </cell>
          <cell r="B738">
            <v>1.1000700000000001</v>
          </cell>
        </row>
        <row r="739">
          <cell r="A739">
            <v>42434</v>
          </cell>
          <cell r="B739">
            <v>1.0967199999999999</v>
          </cell>
        </row>
        <row r="740">
          <cell r="A740">
            <v>42433</v>
          </cell>
          <cell r="B740">
            <v>1.0891200000000001</v>
          </cell>
        </row>
        <row r="741">
          <cell r="A741">
            <v>42432</v>
          </cell>
          <cell r="B741">
            <v>1.08585</v>
          </cell>
        </row>
        <row r="742">
          <cell r="A742">
            <v>42431</v>
          </cell>
          <cell r="B742">
            <v>1.0871900000000001</v>
          </cell>
        </row>
        <row r="743">
          <cell r="A743">
            <v>42430</v>
          </cell>
          <cell r="B743">
            <v>1.0907199999999999</v>
          </cell>
        </row>
        <row r="744">
          <cell r="A744">
            <v>42429</v>
          </cell>
          <cell r="B744">
            <v>1.09283</v>
          </cell>
        </row>
        <row r="745">
          <cell r="A745">
            <v>42428</v>
          </cell>
          <cell r="B745">
            <v>1.0928599999999999</v>
          </cell>
        </row>
        <row r="746">
          <cell r="A746">
            <v>42427</v>
          </cell>
          <cell r="B746">
            <v>1.1006199999999999</v>
          </cell>
        </row>
        <row r="747">
          <cell r="A747">
            <v>42426</v>
          </cell>
          <cell r="B747">
            <v>1.1022400000000001</v>
          </cell>
        </row>
        <row r="748">
          <cell r="A748">
            <v>42425</v>
          </cell>
          <cell r="B748">
            <v>1.1006899999999999</v>
          </cell>
        </row>
        <row r="749">
          <cell r="A749">
            <v>42424</v>
          </cell>
          <cell r="B749">
            <v>1.1022799999999999</v>
          </cell>
        </row>
        <row r="750">
          <cell r="A750">
            <v>42423</v>
          </cell>
          <cell r="B750">
            <v>1.10721</v>
          </cell>
        </row>
        <row r="751">
          <cell r="A751">
            <v>42422</v>
          </cell>
          <cell r="B751">
            <v>1.1127</v>
          </cell>
        </row>
        <row r="752">
          <cell r="A752">
            <v>42421</v>
          </cell>
          <cell r="B752">
            <v>1.1127100000000001</v>
          </cell>
        </row>
        <row r="753">
          <cell r="A753">
            <v>42420</v>
          </cell>
          <cell r="B753">
            <v>1.1113200000000001</v>
          </cell>
        </row>
        <row r="754">
          <cell r="A754">
            <v>42419</v>
          </cell>
          <cell r="B754">
            <v>1.11181</v>
          </cell>
        </row>
        <row r="755">
          <cell r="A755">
            <v>42418</v>
          </cell>
          <cell r="B755">
            <v>1.11426</v>
          </cell>
        </row>
        <row r="756">
          <cell r="A756">
            <v>42417</v>
          </cell>
          <cell r="B756">
            <v>1.1157900000000001</v>
          </cell>
        </row>
        <row r="757">
          <cell r="A757">
            <v>42416</v>
          </cell>
          <cell r="B757">
            <v>1.11958</v>
          </cell>
        </row>
        <row r="758">
          <cell r="A758">
            <v>42415</v>
          </cell>
          <cell r="B758">
            <v>1.1252500000000001</v>
          </cell>
        </row>
        <row r="759">
          <cell r="A759">
            <v>42414</v>
          </cell>
          <cell r="B759">
            <v>1.1252500000000001</v>
          </cell>
        </row>
        <row r="760">
          <cell r="A760">
            <v>42413</v>
          </cell>
          <cell r="B760">
            <v>1.12818</v>
          </cell>
        </row>
        <row r="761">
          <cell r="A761">
            <v>42412</v>
          </cell>
          <cell r="B761">
            <v>1.13121</v>
          </cell>
        </row>
        <row r="762">
          <cell r="A762">
            <v>42411</v>
          </cell>
          <cell r="B762">
            <v>1.12683</v>
          </cell>
        </row>
        <row r="763">
          <cell r="A763">
            <v>42410</v>
          </cell>
          <cell r="B763">
            <v>1.12313</v>
          </cell>
        </row>
        <row r="764">
          <cell r="A764">
            <v>42409</v>
          </cell>
          <cell r="B764">
            <v>1.1147800000000001</v>
          </cell>
        </row>
        <row r="765">
          <cell r="A765">
            <v>42408</v>
          </cell>
          <cell r="B765">
            <v>1.1153200000000001</v>
          </cell>
        </row>
        <row r="766">
          <cell r="A766">
            <v>42407</v>
          </cell>
          <cell r="B766">
            <v>1.1153500000000001</v>
          </cell>
        </row>
        <row r="767">
          <cell r="A767">
            <v>42406</v>
          </cell>
          <cell r="B767">
            <v>1.1178900000000001</v>
          </cell>
        </row>
        <row r="768">
          <cell r="A768">
            <v>42405</v>
          </cell>
          <cell r="B768">
            <v>1.1140300000000001</v>
          </cell>
        </row>
        <row r="769">
          <cell r="A769">
            <v>42404</v>
          </cell>
          <cell r="B769">
            <v>1.09626</v>
          </cell>
        </row>
        <row r="770">
          <cell r="A770">
            <v>42403</v>
          </cell>
          <cell r="B770">
            <v>1.09074</v>
          </cell>
        </row>
        <row r="771">
          <cell r="A771">
            <v>42402</v>
          </cell>
          <cell r="B771">
            <v>1.08602</v>
          </cell>
        </row>
        <row r="772">
          <cell r="A772">
            <v>42401</v>
          </cell>
          <cell r="B772">
            <v>1.08284</v>
          </cell>
        </row>
        <row r="773">
          <cell r="A773">
            <v>42400</v>
          </cell>
          <cell r="B773">
            <v>1.0828599999999999</v>
          </cell>
        </row>
        <row r="774">
          <cell r="A774">
            <v>42399</v>
          </cell>
          <cell r="B774">
            <v>1.08938</v>
          </cell>
        </row>
        <row r="775">
          <cell r="A775">
            <v>42398</v>
          </cell>
          <cell r="B775">
            <v>1.0909599999999999</v>
          </cell>
        </row>
        <row r="776">
          <cell r="A776">
            <v>42397</v>
          </cell>
          <cell r="B776">
            <v>1.08704</v>
          </cell>
        </row>
        <row r="777">
          <cell r="A777">
            <v>42396</v>
          </cell>
          <cell r="B777">
            <v>1.0845</v>
          </cell>
        </row>
        <row r="778">
          <cell r="A778">
            <v>42395</v>
          </cell>
          <cell r="B778">
            <v>1.0817300000000001</v>
          </cell>
        </row>
        <row r="779">
          <cell r="A779">
            <v>42394</v>
          </cell>
          <cell r="B779">
            <v>1.07965</v>
          </cell>
        </row>
        <row r="780">
          <cell r="A780">
            <v>42393</v>
          </cell>
          <cell r="B780">
            <v>1.07965</v>
          </cell>
        </row>
        <row r="781">
          <cell r="A781">
            <v>42392</v>
          </cell>
          <cell r="B781">
            <v>1.0831299999999999</v>
          </cell>
        </row>
        <row r="782">
          <cell r="A782">
            <v>42391</v>
          </cell>
          <cell r="B782">
            <v>1.0875600000000001</v>
          </cell>
        </row>
        <row r="783">
          <cell r="A783">
            <v>42390</v>
          </cell>
          <cell r="B783">
            <v>1.0922400000000001</v>
          </cell>
        </row>
        <row r="784">
          <cell r="A784">
            <v>42389</v>
          </cell>
          <cell r="B784">
            <v>1.0889200000000001</v>
          </cell>
        </row>
        <row r="785">
          <cell r="A785">
            <v>42388</v>
          </cell>
          <cell r="B785">
            <v>1.0896600000000001</v>
          </cell>
        </row>
        <row r="786">
          <cell r="A786">
            <v>42387</v>
          </cell>
          <cell r="B786">
            <v>1.0910299999999999</v>
          </cell>
        </row>
        <row r="787">
          <cell r="A787">
            <v>42386</v>
          </cell>
          <cell r="B787">
            <v>1.09104</v>
          </cell>
        </row>
        <row r="788">
          <cell r="A788">
            <v>42385</v>
          </cell>
          <cell r="B788">
            <v>1.09023</v>
          </cell>
        </row>
        <row r="789">
          <cell r="A789">
            <v>42384</v>
          </cell>
          <cell r="B789">
            <v>1.08826</v>
          </cell>
        </row>
        <row r="790">
          <cell r="A790">
            <v>42383</v>
          </cell>
          <cell r="B790">
            <v>1.08369</v>
          </cell>
        </row>
        <row r="791">
          <cell r="A791">
            <v>42382</v>
          </cell>
          <cell r="B791">
            <v>1.08592</v>
          </cell>
        </row>
        <row r="792">
          <cell r="A792">
            <v>42381</v>
          </cell>
          <cell r="B792">
            <v>1.09023</v>
          </cell>
        </row>
        <row r="793">
          <cell r="A793">
            <v>42380</v>
          </cell>
          <cell r="B793">
            <v>1.0921400000000001</v>
          </cell>
        </row>
        <row r="794">
          <cell r="A794">
            <v>42379</v>
          </cell>
          <cell r="B794">
            <v>1.0921400000000001</v>
          </cell>
        </row>
        <row r="795">
          <cell r="A795">
            <v>42378</v>
          </cell>
          <cell r="B795">
            <v>1.08876</v>
          </cell>
        </row>
        <row r="796">
          <cell r="A796">
            <v>42377</v>
          </cell>
          <cell r="B796">
            <v>1.08328</v>
          </cell>
        </row>
        <row r="797">
          <cell r="A797">
            <v>42376</v>
          </cell>
          <cell r="B797">
            <v>1.07501</v>
          </cell>
        </row>
        <row r="798">
          <cell r="A798">
            <v>42375</v>
          </cell>
          <cell r="B798">
            <v>1.0786100000000001</v>
          </cell>
        </row>
        <row r="799">
          <cell r="A799">
            <v>42374</v>
          </cell>
          <cell r="B799">
            <v>1.0865499999999999</v>
          </cell>
        </row>
        <row r="800">
          <cell r="A800">
            <v>42373</v>
          </cell>
          <cell r="B800">
            <v>1.0868500000000001</v>
          </cell>
        </row>
        <row r="801">
          <cell r="A801">
            <v>42372</v>
          </cell>
          <cell r="B801">
            <v>1.0868500000000001</v>
          </cell>
        </row>
        <row r="802">
          <cell r="A802">
            <v>42371</v>
          </cell>
          <cell r="B802">
            <v>1.0868500000000001</v>
          </cell>
        </row>
        <row r="803">
          <cell r="A803">
            <v>42370</v>
          </cell>
          <cell r="B803">
            <v>1.0906100000000001</v>
          </cell>
        </row>
        <row r="804">
          <cell r="A804">
            <v>42369</v>
          </cell>
          <cell r="B804">
            <v>1.0925400000000001</v>
          </cell>
        </row>
        <row r="805">
          <cell r="A805">
            <v>42368</v>
          </cell>
          <cell r="B805">
            <v>1.09589</v>
          </cell>
        </row>
        <row r="806">
          <cell r="A806">
            <v>42367</v>
          </cell>
          <cell r="B806">
            <v>1.09724</v>
          </cell>
        </row>
        <row r="807">
          <cell r="A807">
            <v>42366</v>
          </cell>
          <cell r="B807">
            <v>1.09623</v>
          </cell>
        </row>
        <row r="808">
          <cell r="A808">
            <v>42365</v>
          </cell>
          <cell r="B808">
            <v>1.09623</v>
          </cell>
        </row>
        <row r="809">
          <cell r="A809">
            <v>42364</v>
          </cell>
          <cell r="B809">
            <v>1.09623</v>
          </cell>
        </row>
        <row r="810">
          <cell r="A810">
            <v>42363</v>
          </cell>
          <cell r="B810">
            <v>1.0939000000000001</v>
          </cell>
        </row>
        <row r="811">
          <cell r="A811">
            <v>42362</v>
          </cell>
          <cell r="B811">
            <v>1.0924400000000001</v>
          </cell>
        </row>
        <row r="812">
          <cell r="A812">
            <v>42361</v>
          </cell>
          <cell r="B812">
            <v>1.09334</v>
          </cell>
        </row>
        <row r="813">
          <cell r="A813">
            <v>42360</v>
          </cell>
          <cell r="B813">
            <v>1.0880399999999999</v>
          </cell>
        </row>
        <row r="814">
          <cell r="A814">
            <v>42359</v>
          </cell>
          <cell r="B814">
            <v>1.0860700000000001</v>
          </cell>
        </row>
        <row r="815">
          <cell r="A815">
            <v>42358</v>
          </cell>
          <cell r="B815">
            <v>1.08609</v>
          </cell>
        </row>
        <row r="816">
          <cell r="A816">
            <v>42357</v>
          </cell>
          <cell r="B816">
            <v>1.0837399999999999</v>
          </cell>
        </row>
        <row r="817">
          <cell r="A817">
            <v>42356</v>
          </cell>
          <cell r="B817">
            <v>1.0849800000000001</v>
          </cell>
        </row>
        <row r="818">
          <cell r="A818">
            <v>42355</v>
          </cell>
          <cell r="B818">
            <v>1.0933999999999999</v>
          </cell>
        </row>
        <row r="819">
          <cell r="A819">
            <v>42354</v>
          </cell>
          <cell r="B819">
            <v>1.09863</v>
          </cell>
        </row>
        <row r="820">
          <cell r="A820">
            <v>42353</v>
          </cell>
          <cell r="B820">
            <v>1.09812</v>
          </cell>
        </row>
        <row r="821">
          <cell r="A821">
            <v>42352</v>
          </cell>
          <cell r="B821">
            <v>1.0987499999999999</v>
          </cell>
        </row>
        <row r="822">
          <cell r="A822">
            <v>42351</v>
          </cell>
          <cell r="B822">
            <v>1.0987499999999999</v>
          </cell>
        </row>
        <row r="823">
          <cell r="A823">
            <v>42350</v>
          </cell>
          <cell r="B823">
            <v>1.0958399999999999</v>
          </cell>
        </row>
        <row r="824">
          <cell r="A824">
            <v>42349</v>
          </cell>
          <cell r="B824">
            <v>1.09781</v>
          </cell>
        </row>
        <row r="825">
          <cell r="A825">
            <v>42348</v>
          </cell>
          <cell r="B825">
            <v>1.09362</v>
          </cell>
        </row>
        <row r="826">
          <cell r="A826">
            <v>42347</v>
          </cell>
          <cell r="B826">
            <v>1.08612</v>
          </cell>
        </row>
        <row r="827">
          <cell r="A827">
            <v>42346</v>
          </cell>
          <cell r="B827">
            <v>1.08467</v>
          </cell>
        </row>
        <row r="828">
          <cell r="A828">
            <v>42345</v>
          </cell>
          <cell r="B828">
            <v>1.0876300000000001</v>
          </cell>
        </row>
        <row r="829">
          <cell r="A829">
            <v>42344</v>
          </cell>
          <cell r="B829">
            <v>1.08761</v>
          </cell>
        </row>
        <row r="830">
          <cell r="A830">
            <v>42343</v>
          </cell>
          <cell r="B830">
            <v>1.0903400000000001</v>
          </cell>
        </row>
        <row r="831">
          <cell r="A831">
            <v>42342</v>
          </cell>
          <cell r="B831">
            <v>1.06853</v>
          </cell>
        </row>
        <row r="832">
          <cell r="A832">
            <v>42341</v>
          </cell>
          <cell r="B832">
            <v>1.06067</v>
          </cell>
        </row>
        <row r="833">
          <cell r="A833">
            <v>42340</v>
          </cell>
          <cell r="B833">
            <v>1.0594699999999999</v>
          </cell>
        </row>
        <row r="834">
          <cell r="A834">
            <v>42339</v>
          </cell>
          <cell r="B834">
            <v>1.0577799999999999</v>
          </cell>
        </row>
        <row r="835">
          <cell r="A835">
            <v>42338</v>
          </cell>
          <cell r="B835">
            <v>1.0588500000000001</v>
          </cell>
        </row>
        <row r="836">
          <cell r="A836">
            <v>42337</v>
          </cell>
          <cell r="B836">
            <v>1.05887</v>
          </cell>
        </row>
        <row r="837">
          <cell r="A837">
            <v>42336</v>
          </cell>
          <cell r="B837">
            <v>1.0600400000000001</v>
          </cell>
        </row>
        <row r="838">
          <cell r="A838">
            <v>42335</v>
          </cell>
          <cell r="B838">
            <v>1.06148</v>
          </cell>
        </row>
        <row r="839">
          <cell r="A839">
            <v>42334</v>
          </cell>
          <cell r="B839">
            <v>1.0631999999999999</v>
          </cell>
        </row>
        <row r="840">
          <cell r="A840">
            <v>42333</v>
          </cell>
          <cell r="B840">
            <v>1.0641</v>
          </cell>
        </row>
        <row r="841">
          <cell r="A841">
            <v>42332</v>
          </cell>
          <cell r="B841">
            <v>1.06243</v>
          </cell>
        </row>
        <row r="842">
          <cell r="A842">
            <v>42331</v>
          </cell>
          <cell r="B842">
            <v>1.0643100000000001</v>
          </cell>
        </row>
        <row r="843">
          <cell r="A843">
            <v>42330</v>
          </cell>
          <cell r="B843">
            <v>1.0643100000000001</v>
          </cell>
        </row>
        <row r="844">
          <cell r="A844">
            <v>42329</v>
          </cell>
          <cell r="B844">
            <v>1.06942</v>
          </cell>
        </row>
        <row r="845">
          <cell r="A845">
            <v>42328</v>
          </cell>
          <cell r="B845">
            <v>1.06996</v>
          </cell>
        </row>
        <row r="846">
          <cell r="A846">
            <v>42327</v>
          </cell>
          <cell r="B846">
            <v>1.0650200000000001</v>
          </cell>
        </row>
        <row r="847">
          <cell r="A847">
            <v>42326</v>
          </cell>
          <cell r="B847">
            <v>1.0662</v>
          </cell>
        </row>
        <row r="848">
          <cell r="A848">
            <v>42325</v>
          </cell>
          <cell r="B848">
            <v>1.0720099999999999</v>
          </cell>
        </row>
        <row r="849">
          <cell r="A849">
            <v>42324</v>
          </cell>
          <cell r="B849">
            <v>1.07677</v>
          </cell>
        </row>
        <row r="850">
          <cell r="A850">
            <v>42323</v>
          </cell>
          <cell r="B850">
            <v>1.0767100000000001</v>
          </cell>
        </row>
        <row r="851">
          <cell r="A851">
            <v>42322</v>
          </cell>
          <cell r="B851">
            <v>1.0770500000000001</v>
          </cell>
        </row>
        <row r="852">
          <cell r="A852">
            <v>42321</v>
          </cell>
          <cell r="B852">
            <v>1.07528</v>
          </cell>
        </row>
        <row r="853">
          <cell r="A853">
            <v>42320</v>
          </cell>
          <cell r="B853">
            <v>1.07382</v>
          </cell>
        </row>
        <row r="854">
          <cell r="A854">
            <v>42319</v>
          </cell>
          <cell r="B854">
            <v>1.073</v>
          </cell>
        </row>
        <row r="855">
          <cell r="A855">
            <v>42318</v>
          </cell>
          <cell r="B855">
            <v>1.0756399999999999</v>
          </cell>
        </row>
        <row r="856">
          <cell r="A856">
            <v>42317</v>
          </cell>
          <cell r="B856">
            <v>1.07368</v>
          </cell>
        </row>
        <row r="857">
          <cell r="A857">
            <v>42316</v>
          </cell>
          <cell r="B857">
            <v>1.0736300000000001</v>
          </cell>
        </row>
        <row r="858">
          <cell r="A858">
            <v>42315</v>
          </cell>
          <cell r="B858">
            <v>1.0834299999999999</v>
          </cell>
        </row>
        <row r="859">
          <cell r="A859">
            <v>42314</v>
          </cell>
          <cell r="B859">
            <v>1.0868599999999999</v>
          </cell>
        </row>
        <row r="860">
          <cell r="A860">
            <v>42313</v>
          </cell>
          <cell r="B860">
            <v>1.09192</v>
          </cell>
        </row>
        <row r="861">
          <cell r="A861">
            <v>42312</v>
          </cell>
          <cell r="B861">
            <v>1.0989199999999999</v>
          </cell>
        </row>
        <row r="862">
          <cell r="A862">
            <v>42311</v>
          </cell>
          <cell r="B862">
            <v>1.1024799999999999</v>
          </cell>
        </row>
        <row r="863">
          <cell r="A863">
            <v>42310</v>
          </cell>
          <cell r="B863">
            <v>1.1001300000000001</v>
          </cell>
        </row>
        <row r="864">
          <cell r="A864">
            <v>42309</v>
          </cell>
          <cell r="B864">
            <v>1.1001300000000001</v>
          </cell>
        </row>
        <row r="865">
          <cell r="A865">
            <v>42308</v>
          </cell>
          <cell r="B865">
            <v>1.1001099999999999</v>
          </cell>
        </row>
        <row r="866">
          <cell r="A866">
            <v>42307</v>
          </cell>
          <cell r="B866">
            <v>1.0944100000000001</v>
          </cell>
        </row>
        <row r="867">
          <cell r="A867">
            <v>42306</v>
          </cell>
          <cell r="B867">
            <v>1.1034200000000001</v>
          </cell>
        </row>
        <row r="868">
          <cell r="A868">
            <v>42305</v>
          </cell>
          <cell r="B868">
            <v>1.1051200000000001</v>
          </cell>
        </row>
        <row r="869">
          <cell r="A869">
            <v>42304</v>
          </cell>
          <cell r="B869">
            <v>1.1033200000000001</v>
          </cell>
        </row>
        <row r="870">
          <cell r="A870">
            <v>42303</v>
          </cell>
          <cell r="B870">
            <v>1.10155</v>
          </cell>
        </row>
        <row r="871">
          <cell r="A871">
            <v>42302</v>
          </cell>
          <cell r="B871">
            <v>1.10155</v>
          </cell>
        </row>
        <row r="872">
          <cell r="A872">
            <v>42301</v>
          </cell>
          <cell r="B872">
            <v>1.1081700000000001</v>
          </cell>
        </row>
        <row r="873">
          <cell r="A873">
            <v>42300</v>
          </cell>
          <cell r="B873">
            <v>1.12646</v>
          </cell>
        </row>
        <row r="874">
          <cell r="A874">
            <v>42299</v>
          </cell>
          <cell r="B874">
            <v>1.13514</v>
          </cell>
        </row>
        <row r="875">
          <cell r="A875">
            <v>42298</v>
          </cell>
          <cell r="B875">
            <v>1.13442</v>
          </cell>
        </row>
        <row r="876">
          <cell r="A876">
            <v>42297</v>
          </cell>
          <cell r="B876">
            <v>1.13432</v>
          </cell>
        </row>
        <row r="877">
          <cell r="A877">
            <v>42296</v>
          </cell>
          <cell r="B877">
            <v>1.13429</v>
          </cell>
        </row>
        <row r="878">
          <cell r="A878">
            <v>42295</v>
          </cell>
          <cell r="B878">
            <v>1.13429</v>
          </cell>
        </row>
        <row r="879">
          <cell r="A879">
            <v>42294</v>
          </cell>
          <cell r="B879">
            <v>1.1369</v>
          </cell>
        </row>
        <row r="880">
          <cell r="A880">
            <v>42293</v>
          </cell>
          <cell r="B880">
            <v>1.14374</v>
          </cell>
        </row>
        <row r="881">
          <cell r="A881">
            <v>42292</v>
          </cell>
          <cell r="B881">
            <v>1.1414800000000001</v>
          </cell>
        </row>
        <row r="882">
          <cell r="A882">
            <v>42291</v>
          </cell>
          <cell r="B882">
            <v>1.13724</v>
          </cell>
        </row>
        <row r="883">
          <cell r="A883">
            <v>42290</v>
          </cell>
          <cell r="B883">
            <v>1.1370100000000001</v>
          </cell>
        </row>
        <row r="884">
          <cell r="A884">
            <v>42289</v>
          </cell>
          <cell r="B884">
            <v>1.1356900000000001</v>
          </cell>
        </row>
        <row r="885">
          <cell r="A885">
            <v>42288</v>
          </cell>
          <cell r="B885">
            <v>1.1356900000000001</v>
          </cell>
        </row>
        <row r="886">
          <cell r="A886">
            <v>42287</v>
          </cell>
          <cell r="B886">
            <v>1.1322300000000001</v>
          </cell>
        </row>
        <row r="887">
          <cell r="A887">
            <v>42286</v>
          </cell>
          <cell r="B887">
            <v>1.1266099999999999</v>
          </cell>
        </row>
        <row r="888">
          <cell r="A888">
            <v>42285</v>
          </cell>
          <cell r="B888">
            <v>1.1253899999999999</v>
          </cell>
        </row>
        <row r="889">
          <cell r="A889">
            <v>42284</v>
          </cell>
          <cell r="B889">
            <v>1.1216200000000001</v>
          </cell>
        </row>
        <row r="890">
          <cell r="A890">
            <v>42283</v>
          </cell>
          <cell r="B890">
            <v>1.12209</v>
          </cell>
        </row>
        <row r="891">
          <cell r="A891">
            <v>42282</v>
          </cell>
          <cell r="B891">
            <v>1.1208400000000001</v>
          </cell>
        </row>
        <row r="892">
          <cell r="A892">
            <v>42281</v>
          </cell>
          <cell r="B892">
            <v>1.1208400000000001</v>
          </cell>
        </row>
        <row r="893">
          <cell r="A893">
            <v>42280</v>
          </cell>
          <cell r="B893">
            <v>1.1203099999999999</v>
          </cell>
        </row>
        <row r="894">
          <cell r="A894">
            <v>42279</v>
          </cell>
          <cell r="B894">
            <v>1.11677</v>
          </cell>
        </row>
        <row r="895">
          <cell r="A895">
            <v>42278</v>
          </cell>
          <cell r="B895">
            <v>1.12157</v>
          </cell>
        </row>
        <row r="896">
          <cell r="A896">
            <v>42277</v>
          </cell>
          <cell r="B896">
            <v>1.12432</v>
          </cell>
        </row>
        <row r="897">
          <cell r="A897">
            <v>42276</v>
          </cell>
          <cell r="B897">
            <v>1.1195900000000001</v>
          </cell>
        </row>
        <row r="898">
          <cell r="A898">
            <v>42275</v>
          </cell>
          <cell r="B898">
            <v>1.11914</v>
          </cell>
        </row>
        <row r="899">
          <cell r="A899">
            <v>42274</v>
          </cell>
          <cell r="B899">
            <v>1.11914</v>
          </cell>
        </row>
        <row r="900">
          <cell r="A900">
            <v>42273</v>
          </cell>
          <cell r="B900">
            <v>1.11721</v>
          </cell>
        </row>
        <row r="901">
          <cell r="A901">
            <v>42272</v>
          </cell>
          <cell r="B901">
            <v>1.12134</v>
          </cell>
        </row>
        <row r="902">
          <cell r="A902">
            <v>42271</v>
          </cell>
          <cell r="B902">
            <v>1.11446</v>
          </cell>
        </row>
        <row r="903">
          <cell r="A903">
            <v>42270</v>
          </cell>
          <cell r="B903">
            <v>1.1166799999999999</v>
          </cell>
        </row>
        <row r="904">
          <cell r="A904">
            <v>42269</v>
          </cell>
          <cell r="B904">
            <v>1.1264700000000001</v>
          </cell>
        </row>
        <row r="905">
          <cell r="A905">
            <v>42268</v>
          </cell>
          <cell r="B905">
            <v>1.1294900000000001</v>
          </cell>
        </row>
        <row r="906">
          <cell r="A906">
            <v>42267</v>
          </cell>
          <cell r="B906">
            <v>1.1294900000000001</v>
          </cell>
        </row>
        <row r="907">
          <cell r="A907">
            <v>42266</v>
          </cell>
          <cell r="B907">
            <v>1.13967</v>
          </cell>
        </row>
        <row r="908">
          <cell r="A908">
            <v>42265</v>
          </cell>
          <cell r="B908">
            <v>1.13198</v>
          </cell>
        </row>
        <row r="909">
          <cell r="A909">
            <v>42264</v>
          </cell>
          <cell r="B909">
            <v>1.1274299999999999</v>
          </cell>
        </row>
        <row r="910">
          <cell r="A910">
            <v>42263</v>
          </cell>
          <cell r="B910">
            <v>1.1299999999999999</v>
          </cell>
        </row>
        <row r="911">
          <cell r="A911">
            <v>42262</v>
          </cell>
          <cell r="B911">
            <v>1.1328199999999999</v>
          </cell>
        </row>
        <row r="912">
          <cell r="A912">
            <v>42261</v>
          </cell>
          <cell r="B912">
            <v>1.1333800000000001</v>
          </cell>
        </row>
        <row r="913">
          <cell r="A913">
            <v>42260</v>
          </cell>
          <cell r="B913">
            <v>1.1333800000000001</v>
          </cell>
        </row>
        <row r="914">
          <cell r="A914">
            <v>42259</v>
          </cell>
          <cell r="B914">
            <v>1.12944</v>
          </cell>
        </row>
        <row r="915">
          <cell r="A915">
            <v>42258</v>
          </cell>
          <cell r="B915">
            <v>1.12243</v>
          </cell>
        </row>
        <row r="916">
          <cell r="A916">
            <v>42257</v>
          </cell>
          <cell r="B916">
            <v>1.1175299999999999</v>
          </cell>
        </row>
        <row r="917">
          <cell r="A917">
            <v>42256</v>
          </cell>
          <cell r="B917">
            <v>1.1179600000000001</v>
          </cell>
        </row>
        <row r="918">
          <cell r="A918">
            <v>42255</v>
          </cell>
          <cell r="B918">
            <v>1.1155600000000001</v>
          </cell>
        </row>
        <row r="919">
          <cell r="A919">
            <v>42254</v>
          </cell>
          <cell r="B919">
            <v>1.11415</v>
          </cell>
        </row>
        <row r="920">
          <cell r="A920">
            <v>42253</v>
          </cell>
          <cell r="B920">
            <v>1.11415</v>
          </cell>
        </row>
        <row r="921">
          <cell r="A921">
            <v>42252</v>
          </cell>
          <cell r="B921">
            <v>1.11321</v>
          </cell>
        </row>
        <row r="922">
          <cell r="A922">
            <v>42251</v>
          </cell>
          <cell r="B922">
            <v>1.1187199999999999</v>
          </cell>
        </row>
        <row r="923">
          <cell r="A923">
            <v>42250</v>
          </cell>
          <cell r="B923">
            <v>1.12635</v>
          </cell>
        </row>
        <row r="924">
          <cell r="A924">
            <v>42249</v>
          </cell>
          <cell r="B924">
            <v>1.1264799999999999</v>
          </cell>
        </row>
        <row r="925">
          <cell r="A925">
            <v>42248</v>
          </cell>
          <cell r="B925">
            <v>1.1217900000000001</v>
          </cell>
        </row>
        <row r="926">
          <cell r="A926">
            <v>42247</v>
          </cell>
          <cell r="B926">
            <v>1.1181000000000001</v>
          </cell>
        </row>
        <row r="927">
          <cell r="A927">
            <v>42246</v>
          </cell>
          <cell r="B927">
            <v>1.1181000000000001</v>
          </cell>
        </row>
        <row r="928">
          <cell r="A928">
            <v>42245</v>
          </cell>
          <cell r="B928">
            <v>1.12408</v>
          </cell>
        </row>
        <row r="929">
          <cell r="A929">
            <v>42244</v>
          </cell>
          <cell r="B929">
            <v>1.1293299999999999</v>
          </cell>
        </row>
        <row r="930">
          <cell r="A930">
            <v>42243</v>
          </cell>
          <cell r="B930">
            <v>1.1449100000000001</v>
          </cell>
        </row>
        <row r="931">
          <cell r="A931">
            <v>42242</v>
          </cell>
          <cell r="B931">
            <v>1.1513500000000001</v>
          </cell>
        </row>
        <row r="932">
          <cell r="A932">
            <v>42241</v>
          </cell>
          <cell r="B932">
            <v>1.1493199999999999</v>
          </cell>
        </row>
        <row r="933">
          <cell r="A933">
            <v>42240</v>
          </cell>
          <cell r="B933">
            <v>1.13832</v>
          </cell>
        </row>
        <row r="934">
          <cell r="A934">
            <v>42239</v>
          </cell>
          <cell r="B934">
            <v>1.13832</v>
          </cell>
        </row>
        <row r="935">
          <cell r="A935">
            <v>42238</v>
          </cell>
          <cell r="B935">
            <v>1.1289</v>
          </cell>
        </row>
        <row r="936">
          <cell r="A936">
            <v>42237</v>
          </cell>
          <cell r="B936">
            <v>1.11574</v>
          </cell>
        </row>
        <row r="937">
          <cell r="A937">
            <v>42236</v>
          </cell>
          <cell r="B937">
            <v>1.10541</v>
          </cell>
        </row>
        <row r="938">
          <cell r="A938">
            <v>42235</v>
          </cell>
          <cell r="B938">
            <v>1.1056600000000001</v>
          </cell>
        </row>
        <row r="939">
          <cell r="A939">
            <v>42234</v>
          </cell>
          <cell r="B939">
            <v>1.1090800000000001</v>
          </cell>
        </row>
        <row r="940">
          <cell r="A940">
            <v>42233</v>
          </cell>
          <cell r="B940">
            <v>1.1105700000000001</v>
          </cell>
        </row>
        <row r="941">
          <cell r="A941">
            <v>42232</v>
          </cell>
          <cell r="B941">
            <v>1.1105700000000001</v>
          </cell>
        </row>
        <row r="942">
          <cell r="A942">
            <v>42231</v>
          </cell>
          <cell r="B942">
            <v>1.11416</v>
          </cell>
        </row>
        <row r="943">
          <cell r="A943">
            <v>42230</v>
          </cell>
          <cell r="B943">
            <v>1.11341</v>
          </cell>
        </row>
        <row r="944">
          <cell r="A944">
            <v>42229</v>
          </cell>
          <cell r="B944">
            <v>1.11147</v>
          </cell>
        </row>
        <row r="945">
          <cell r="A945">
            <v>42228</v>
          </cell>
          <cell r="B945">
            <v>1.1020799999999999</v>
          </cell>
        </row>
        <row r="946">
          <cell r="A946">
            <v>42227</v>
          </cell>
          <cell r="B946">
            <v>1.09728</v>
          </cell>
        </row>
        <row r="947">
          <cell r="A947">
            <v>42226</v>
          </cell>
          <cell r="B947">
            <v>1.09632</v>
          </cell>
        </row>
        <row r="948">
          <cell r="A948">
            <v>42225</v>
          </cell>
          <cell r="B948">
            <v>1.09632</v>
          </cell>
        </row>
        <row r="949">
          <cell r="A949">
            <v>42224</v>
          </cell>
          <cell r="B949">
            <v>1.0929500000000001</v>
          </cell>
        </row>
        <row r="950">
          <cell r="A950">
            <v>42223</v>
          </cell>
          <cell r="B950">
            <v>1.09087</v>
          </cell>
        </row>
        <row r="951">
          <cell r="A951">
            <v>42222</v>
          </cell>
          <cell r="B951">
            <v>1.0876300000000001</v>
          </cell>
        </row>
        <row r="952">
          <cell r="A952">
            <v>42221</v>
          </cell>
          <cell r="B952">
            <v>1.0948</v>
          </cell>
        </row>
        <row r="953">
          <cell r="A953">
            <v>42220</v>
          </cell>
          <cell r="B953">
            <v>1.09676</v>
          </cell>
        </row>
        <row r="954">
          <cell r="A954">
            <v>42219</v>
          </cell>
          <cell r="B954">
            <v>1.09829</v>
          </cell>
        </row>
        <row r="955">
          <cell r="A955">
            <v>42218</v>
          </cell>
          <cell r="B955">
            <v>1.09829</v>
          </cell>
        </row>
        <row r="956">
          <cell r="A956">
            <v>42217</v>
          </cell>
          <cell r="B956">
            <v>1.0974299999999999</v>
          </cell>
        </row>
        <row r="957">
          <cell r="A957">
            <v>42216</v>
          </cell>
          <cell r="B957">
            <v>1.09524</v>
          </cell>
        </row>
        <row r="958">
          <cell r="A958">
            <v>42215</v>
          </cell>
          <cell r="B958">
            <v>1.1046400000000001</v>
          </cell>
        </row>
        <row r="959">
          <cell r="A959">
            <v>42214</v>
          </cell>
          <cell r="B959">
            <v>1.1062700000000001</v>
          </cell>
        </row>
        <row r="960">
          <cell r="A960">
            <v>42213</v>
          </cell>
          <cell r="B960">
            <v>1.1047800000000001</v>
          </cell>
        </row>
        <row r="961">
          <cell r="A961">
            <v>42212</v>
          </cell>
          <cell r="B961">
            <v>1.0974999999999999</v>
          </cell>
        </row>
        <row r="962">
          <cell r="A962">
            <v>42211</v>
          </cell>
          <cell r="B962">
            <v>1.0974999999999999</v>
          </cell>
        </row>
        <row r="963">
          <cell r="A963">
            <v>42210</v>
          </cell>
          <cell r="B963">
            <v>1.0968</v>
          </cell>
        </row>
        <row r="964">
          <cell r="A964">
            <v>42209</v>
          </cell>
          <cell r="B964">
            <v>1.0965100000000001</v>
          </cell>
        </row>
        <row r="965">
          <cell r="A965">
            <v>42208</v>
          </cell>
          <cell r="B965">
            <v>1.09239</v>
          </cell>
        </row>
        <row r="966">
          <cell r="A966">
            <v>42207</v>
          </cell>
          <cell r="B966">
            <v>1.0867100000000001</v>
          </cell>
        </row>
        <row r="967">
          <cell r="A967">
            <v>42206</v>
          </cell>
          <cell r="B967">
            <v>1.08372</v>
          </cell>
        </row>
        <row r="968">
          <cell r="A968">
            <v>42205</v>
          </cell>
          <cell r="B968">
            <v>1.0827800000000001</v>
          </cell>
        </row>
        <row r="969">
          <cell r="A969">
            <v>42204</v>
          </cell>
          <cell r="B969">
            <v>1.0827800000000001</v>
          </cell>
        </row>
        <row r="970">
          <cell r="A970">
            <v>42203</v>
          </cell>
          <cell r="B970">
            <v>1.0873699999999999</v>
          </cell>
        </row>
        <row r="971">
          <cell r="A971">
            <v>42202</v>
          </cell>
          <cell r="B971">
            <v>1.0909599999999999</v>
          </cell>
        </row>
        <row r="972">
          <cell r="A972">
            <v>42201</v>
          </cell>
          <cell r="B972">
            <v>1.0988599999999999</v>
          </cell>
        </row>
        <row r="973">
          <cell r="A973">
            <v>42200</v>
          </cell>
          <cell r="B973">
            <v>1.1008899999999999</v>
          </cell>
        </row>
        <row r="974">
          <cell r="A974">
            <v>42199</v>
          </cell>
          <cell r="B974">
            <v>1.1080700000000001</v>
          </cell>
        </row>
        <row r="975">
          <cell r="A975">
            <v>42198</v>
          </cell>
          <cell r="B975">
            <v>1.11477</v>
          </cell>
        </row>
        <row r="976">
          <cell r="A976">
            <v>42197</v>
          </cell>
          <cell r="B976">
            <v>1.11477</v>
          </cell>
        </row>
        <row r="977">
          <cell r="A977">
            <v>42196</v>
          </cell>
          <cell r="B977">
            <v>1.11219</v>
          </cell>
        </row>
        <row r="978">
          <cell r="A978">
            <v>42195</v>
          </cell>
          <cell r="B978">
            <v>1.10521</v>
          </cell>
        </row>
        <row r="979">
          <cell r="A979">
            <v>42194</v>
          </cell>
          <cell r="B979">
            <v>1.1027</v>
          </cell>
        </row>
        <row r="980">
          <cell r="A980">
            <v>42193</v>
          </cell>
          <cell r="B980">
            <v>1.09985</v>
          </cell>
        </row>
        <row r="981">
          <cell r="A981">
            <v>42192</v>
          </cell>
          <cell r="B981">
            <v>1.10422</v>
          </cell>
        </row>
        <row r="982">
          <cell r="A982">
            <v>42191</v>
          </cell>
          <cell r="B982">
            <v>1.11063</v>
          </cell>
        </row>
        <row r="983">
          <cell r="A983">
            <v>42190</v>
          </cell>
          <cell r="B983">
            <v>1.11063</v>
          </cell>
        </row>
        <row r="984">
          <cell r="A984">
            <v>42189</v>
          </cell>
          <cell r="B984">
            <v>1.1095600000000001</v>
          </cell>
        </row>
        <row r="985">
          <cell r="A985">
            <v>42188</v>
          </cell>
          <cell r="B985">
            <v>1.1071500000000001</v>
          </cell>
        </row>
        <row r="986">
          <cell r="A986">
            <v>42187</v>
          </cell>
          <cell r="B986">
            <v>1.11067</v>
          </cell>
        </row>
        <row r="987">
          <cell r="A987">
            <v>42186</v>
          </cell>
          <cell r="B987">
            <v>1.11808</v>
          </cell>
        </row>
        <row r="988">
          <cell r="A988">
            <v>42185</v>
          </cell>
          <cell r="B988">
            <v>1.10944</v>
          </cell>
        </row>
        <row r="989">
          <cell r="A989">
            <v>42184</v>
          </cell>
          <cell r="B989">
            <v>1.1165700000000001</v>
          </cell>
        </row>
        <row r="990">
          <cell r="A990">
            <v>42183</v>
          </cell>
          <cell r="B990">
            <v>1.1165700000000001</v>
          </cell>
        </row>
        <row r="991">
          <cell r="A991">
            <v>42182</v>
          </cell>
          <cell r="B991">
            <v>1.1184400000000001</v>
          </cell>
        </row>
        <row r="992">
          <cell r="A992">
            <v>42181</v>
          </cell>
          <cell r="B992">
            <v>1.1201300000000001</v>
          </cell>
        </row>
        <row r="993">
          <cell r="A993">
            <v>42180</v>
          </cell>
          <cell r="B993">
            <v>1.1189</v>
          </cell>
        </row>
        <row r="994">
          <cell r="A994">
            <v>42179</v>
          </cell>
          <cell r="B994">
            <v>1.1241300000000001</v>
          </cell>
        </row>
        <row r="995">
          <cell r="A995">
            <v>42178</v>
          </cell>
          <cell r="B995">
            <v>1.13632</v>
          </cell>
        </row>
        <row r="996">
          <cell r="A996">
            <v>42177</v>
          </cell>
          <cell r="B996">
            <v>1.13469</v>
          </cell>
        </row>
        <row r="997">
          <cell r="A997">
            <v>42176</v>
          </cell>
          <cell r="B997">
            <v>1.13469</v>
          </cell>
        </row>
        <row r="998">
          <cell r="A998">
            <v>42175</v>
          </cell>
          <cell r="B998">
            <v>1.1345099999999999</v>
          </cell>
        </row>
        <row r="999">
          <cell r="A999">
            <v>42174</v>
          </cell>
          <cell r="B999">
            <v>1.1373599999999999</v>
          </cell>
        </row>
        <row r="1000">
          <cell r="A1000">
            <v>42173</v>
          </cell>
          <cell r="B1000">
            <v>1.12646</v>
          </cell>
        </row>
        <row r="1001">
          <cell r="A1001">
            <v>42172</v>
          </cell>
          <cell r="B1001">
            <v>1.1259399999999999</v>
          </cell>
        </row>
        <row r="1002">
          <cell r="A1002">
            <v>42171</v>
          </cell>
          <cell r="B1002">
            <v>1.12331</v>
          </cell>
        </row>
        <row r="1003">
          <cell r="A1003">
            <v>42170</v>
          </cell>
          <cell r="B1003">
            <v>1.1263099999999999</v>
          </cell>
        </row>
        <row r="1004">
          <cell r="A1004">
            <v>42169</v>
          </cell>
          <cell r="B1004">
            <v>1.1263099999999999</v>
          </cell>
        </row>
        <row r="1005">
          <cell r="A1005">
            <v>42168</v>
          </cell>
          <cell r="B1005">
            <v>1.1238699999999999</v>
          </cell>
        </row>
        <row r="1006">
          <cell r="A1006">
            <v>42167</v>
          </cell>
          <cell r="B1006">
            <v>1.1273</v>
          </cell>
        </row>
        <row r="1007">
          <cell r="A1007">
            <v>42166</v>
          </cell>
          <cell r="B1007">
            <v>1.13018</v>
          </cell>
        </row>
        <row r="1008">
          <cell r="A1008">
            <v>42165</v>
          </cell>
          <cell r="B1008">
            <v>1.1281399999999999</v>
          </cell>
        </row>
        <row r="1009">
          <cell r="A1009">
            <v>42164</v>
          </cell>
          <cell r="B1009">
            <v>1.1160699999999999</v>
          </cell>
        </row>
        <row r="1010">
          <cell r="A1010">
            <v>42163</v>
          </cell>
          <cell r="B1010">
            <v>1.1109199999999999</v>
          </cell>
        </row>
        <row r="1011">
          <cell r="A1011">
            <v>42162</v>
          </cell>
          <cell r="B1011">
            <v>1.1109199999999999</v>
          </cell>
        </row>
        <row r="1012">
          <cell r="A1012">
            <v>42161</v>
          </cell>
          <cell r="B1012">
            <v>1.11849</v>
          </cell>
        </row>
        <row r="1013">
          <cell r="A1013">
            <v>42160</v>
          </cell>
          <cell r="B1013">
            <v>1.1276900000000001</v>
          </cell>
        </row>
        <row r="1014">
          <cell r="A1014">
            <v>42159</v>
          </cell>
          <cell r="B1014">
            <v>1.11809</v>
          </cell>
        </row>
        <row r="1015">
          <cell r="A1015">
            <v>42158</v>
          </cell>
          <cell r="B1015">
            <v>1.10182</v>
          </cell>
        </row>
        <row r="1016">
          <cell r="A1016">
            <v>42157</v>
          </cell>
          <cell r="B1016">
            <v>1.0936900000000001</v>
          </cell>
        </row>
        <row r="1017">
          <cell r="A1017">
            <v>42156</v>
          </cell>
          <cell r="B1017">
            <v>1.0987800000000001</v>
          </cell>
        </row>
        <row r="1018">
          <cell r="A1018">
            <v>42155</v>
          </cell>
          <cell r="B1018">
            <v>1.0987800000000001</v>
          </cell>
        </row>
        <row r="1019">
          <cell r="A1019">
            <v>42154</v>
          </cell>
          <cell r="B1019">
            <v>1.09676</v>
          </cell>
        </row>
        <row r="1020">
          <cell r="A1020">
            <v>42153</v>
          </cell>
          <cell r="B1020">
            <v>1.0916300000000001</v>
          </cell>
        </row>
        <row r="1021">
          <cell r="A1021">
            <v>42152</v>
          </cell>
          <cell r="B1021">
            <v>1.0885800000000001</v>
          </cell>
        </row>
        <row r="1022">
          <cell r="A1022">
            <v>42151</v>
          </cell>
          <cell r="B1022">
            <v>1.0917300000000001</v>
          </cell>
        </row>
        <row r="1023">
          <cell r="A1023">
            <v>42150</v>
          </cell>
          <cell r="B1023">
            <v>1.0982000000000001</v>
          </cell>
        </row>
        <row r="1024">
          <cell r="A1024">
            <v>42149</v>
          </cell>
          <cell r="B1024">
            <v>1.1007100000000001</v>
          </cell>
        </row>
        <row r="1025">
          <cell r="A1025">
            <v>42148</v>
          </cell>
          <cell r="B1025">
            <v>1.1007100000000001</v>
          </cell>
        </row>
        <row r="1026">
          <cell r="A1026">
            <v>42147</v>
          </cell>
          <cell r="B1026">
            <v>1.11015</v>
          </cell>
        </row>
        <row r="1027">
          <cell r="A1027">
            <v>42146</v>
          </cell>
          <cell r="B1027">
            <v>1.1122399999999999</v>
          </cell>
        </row>
        <row r="1028">
          <cell r="A1028">
            <v>42145</v>
          </cell>
          <cell r="B1028">
            <v>1.1117600000000001</v>
          </cell>
        </row>
        <row r="1029">
          <cell r="A1029">
            <v>42144</v>
          </cell>
          <cell r="B1029">
            <v>1.1223700000000001</v>
          </cell>
        </row>
        <row r="1030">
          <cell r="A1030">
            <v>42143</v>
          </cell>
          <cell r="B1030">
            <v>1.13916</v>
          </cell>
        </row>
        <row r="1031">
          <cell r="A1031">
            <v>42142</v>
          </cell>
          <cell r="B1031">
            <v>1.14439</v>
          </cell>
        </row>
        <row r="1032">
          <cell r="A1032">
            <v>42141</v>
          </cell>
          <cell r="B1032">
            <v>1.14439</v>
          </cell>
        </row>
        <row r="1033">
          <cell r="A1033">
            <v>42140</v>
          </cell>
          <cell r="B1033">
            <v>1.14001</v>
          </cell>
        </row>
        <row r="1034">
          <cell r="A1034">
            <v>42139</v>
          </cell>
          <cell r="B1034">
            <v>1.13825</v>
          </cell>
        </row>
        <row r="1035">
          <cell r="A1035">
            <v>42138</v>
          </cell>
          <cell r="B1035">
            <v>1.12717</v>
          </cell>
        </row>
        <row r="1036">
          <cell r="A1036">
            <v>42137</v>
          </cell>
          <cell r="B1036">
            <v>1.1203399999999999</v>
          </cell>
        </row>
        <row r="1037">
          <cell r="A1037">
            <v>42136</v>
          </cell>
          <cell r="B1037">
            <v>1.1161300000000001</v>
          </cell>
        </row>
        <row r="1038">
          <cell r="A1038">
            <v>42135</v>
          </cell>
          <cell r="B1038">
            <v>1.1197699999999999</v>
          </cell>
        </row>
        <row r="1039">
          <cell r="A1039">
            <v>42134</v>
          </cell>
          <cell r="B1039">
            <v>1.1197699999999999</v>
          </cell>
        </row>
        <row r="1040">
          <cell r="A1040">
            <v>42133</v>
          </cell>
          <cell r="B1040">
            <v>1.12253</v>
          </cell>
        </row>
        <row r="1041">
          <cell r="A1041">
            <v>42132</v>
          </cell>
          <cell r="B1041">
            <v>1.1318600000000001</v>
          </cell>
        </row>
        <row r="1042">
          <cell r="A1042">
            <v>42131</v>
          </cell>
          <cell r="B1042">
            <v>1.12561</v>
          </cell>
        </row>
        <row r="1043">
          <cell r="A1043">
            <v>42130</v>
          </cell>
          <cell r="B1043">
            <v>1.1146199999999999</v>
          </cell>
        </row>
        <row r="1044">
          <cell r="A1044">
            <v>42129</v>
          </cell>
          <cell r="B1044">
            <v>1.1167100000000001</v>
          </cell>
        </row>
        <row r="1045">
          <cell r="A1045">
            <v>42128</v>
          </cell>
          <cell r="B1045">
            <v>1.1193200000000001</v>
          </cell>
        </row>
        <row r="1046">
          <cell r="A1046">
            <v>42127</v>
          </cell>
          <cell r="B1046">
            <v>1.1193200000000001</v>
          </cell>
        </row>
        <row r="1047">
          <cell r="A1047">
            <v>42126</v>
          </cell>
          <cell r="B1047">
            <v>1.12215</v>
          </cell>
        </row>
        <row r="1048">
          <cell r="A1048">
            <v>42125</v>
          </cell>
          <cell r="B1048">
            <v>1.1156900000000001</v>
          </cell>
        </row>
        <row r="1049">
          <cell r="A1049">
            <v>42124</v>
          </cell>
          <cell r="B1049">
            <v>1.10284</v>
          </cell>
        </row>
        <row r="1050">
          <cell r="A1050">
            <v>42123</v>
          </cell>
          <cell r="B1050">
            <v>1.0915999999999999</v>
          </cell>
        </row>
        <row r="1051">
          <cell r="A1051">
            <v>42122</v>
          </cell>
          <cell r="B1051">
            <v>1.0864499999999999</v>
          </cell>
        </row>
        <row r="1052">
          <cell r="A1052">
            <v>42121</v>
          </cell>
          <cell r="B1052">
            <v>1.08724</v>
          </cell>
        </row>
        <row r="1053">
          <cell r="A1053">
            <v>42120</v>
          </cell>
          <cell r="B1053">
            <v>1.08724</v>
          </cell>
        </row>
        <row r="1054">
          <cell r="A1054">
            <v>42119</v>
          </cell>
          <cell r="B1054">
            <v>1.0838300000000001</v>
          </cell>
        </row>
        <row r="1055">
          <cell r="A1055">
            <v>42118</v>
          </cell>
          <cell r="B1055">
            <v>1.07473</v>
          </cell>
        </row>
        <row r="1056">
          <cell r="A1056">
            <v>42117</v>
          </cell>
          <cell r="B1056">
            <v>1.0739700000000001</v>
          </cell>
        </row>
        <row r="1057">
          <cell r="A1057">
            <v>42116</v>
          </cell>
          <cell r="B1057">
            <v>1.07202</v>
          </cell>
        </row>
        <row r="1058">
          <cell r="A1058">
            <v>42115</v>
          </cell>
          <cell r="B1058">
            <v>1.0767500000000001</v>
          </cell>
        </row>
        <row r="1059">
          <cell r="A1059">
            <v>42114</v>
          </cell>
          <cell r="B1059">
            <v>1.08012</v>
          </cell>
        </row>
        <row r="1060">
          <cell r="A1060">
            <v>42113</v>
          </cell>
          <cell r="B1060">
            <v>1.08012</v>
          </cell>
        </row>
        <row r="1061">
          <cell r="A1061">
            <v>42112</v>
          </cell>
          <cell r="B1061">
            <v>1.0783</v>
          </cell>
        </row>
        <row r="1062">
          <cell r="A1062">
            <v>42111</v>
          </cell>
          <cell r="B1062">
            <v>1.0708800000000001</v>
          </cell>
        </row>
        <row r="1063">
          <cell r="A1063">
            <v>42110</v>
          </cell>
          <cell r="B1063">
            <v>1.0630999999999999</v>
          </cell>
        </row>
        <row r="1064">
          <cell r="A1064">
            <v>42109</v>
          </cell>
          <cell r="B1064">
            <v>1.0598700000000001</v>
          </cell>
        </row>
        <row r="1065">
          <cell r="A1065">
            <v>42108</v>
          </cell>
          <cell r="B1065">
            <v>1.05803</v>
          </cell>
        </row>
        <row r="1066">
          <cell r="A1066">
            <v>42107</v>
          </cell>
          <cell r="B1066">
            <v>1.0597399999999999</v>
          </cell>
        </row>
        <row r="1067">
          <cell r="A1067">
            <v>42106</v>
          </cell>
          <cell r="B1067">
            <v>1.0597399999999999</v>
          </cell>
        </row>
        <row r="1068">
          <cell r="A1068">
            <v>42105</v>
          </cell>
          <cell r="B1068">
            <v>1.06298</v>
          </cell>
        </row>
        <row r="1069">
          <cell r="A1069">
            <v>42104</v>
          </cell>
          <cell r="B1069">
            <v>1.07351</v>
          </cell>
        </row>
        <row r="1070">
          <cell r="A1070">
            <v>42103</v>
          </cell>
          <cell r="B1070">
            <v>1.0831900000000001</v>
          </cell>
        </row>
        <row r="1071">
          <cell r="A1071">
            <v>42102</v>
          </cell>
          <cell r="B1071">
            <v>1.0888100000000001</v>
          </cell>
        </row>
        <row r="1072">
          <cell r="A1072">
            <v>42101</v>
          </cell>
          <cell r="B1072">
            <v>1.0986100000000001</v>
          </cell>
        </row>
        <row r="1073">
          <cell r="A1073">
            <v>42100</v>
          </cell>
          <cell r="B1073">
            <v>1.09663</v>
          </cell>
        </row>
        <row r="1074">
          <cell r="A1074">
            <v>42099</v>
          </cell>
          <cell r="B1074">
            <v>1.09663</v>
          </cell>
        </row>
        <row r="1075">
          <cell r="A1075">
            <v>42098</v>
          </cell>
          <cell r="B1075">
            <v>1.09148</v>
          </cell>
        </row>
        <row r="1076">
          <cell r="A1076">
            <v>42097</v>
          </cell>
          <cell r="B1076">
            <v>1.08203</v>
          </cell>
        </row>
        <row r="1077">
          <cell r="A1077">
            <v>42096</v>
          </cell>
          <cell r="B1077">
            <v>1.07609</v>
          </cell>
        </row>
        <row r="1078">
          <cell r="A1078">
            <v>42095</v>
          </cell>
          <cell r="B1078">
            <v>1.0771999999999999</v>
          </cell>
        </row>
        <row r="1079">
          <cell r="A1079">
            <v>42094</v>
          </cell>
          <cell r="B1079">
            <v>1.08501</v>
          </cell>
        </row>
        <row r="1080">
          <cell r="A1080">
            <v>42093</v>
          </cell>
          <cell r="B1080">
            <v>1.08874</v>
          </cell>
        </row>
        <row r="1081">
          <cell r="A1081">
            <v>42092</v>
          </cell>
          <cell r="B1081">
            <v>1.08874</v>
          </cell>
        </row>
        <row r="1082">
          <cell r="A1082">
            <v>42091</v>
          </cell>
          <cell r="B1082">
            <v>1.0872900000000001</v>
          </cell>
        </row>
        <row r="1083">
          <cell r="A1083">
            <v>42090</v>
          </cell>
          <cell r="B1083">
            <v>1.09612</v>
          </cell>
        </row>
        <row r="1084">
          <cell r="A1084">
            <v>42089</v>
          </cell>
          <cell r="B1084">
            <v>1.09473</v>
          </cell>
        </row>
        <row r="1085">
          <cell r="A1085">
            <v>42088</v>
          </cell>
          <cell r="B1085">
            <v>1.0938300000000001</v>
          </cell>
        </row>
        <row r="1086">
          <cell r="A1086">
            <v>42087</v>
          </cell>
          <cell r="B1086">
            <v>1.0860300000000001</v>
          </cell>
        </row>
        <row r="1087">
          <cell r="A1087">
            <v>42086</v>
          </cell>
          <cell r="B1087">
            <v>1.0817399999999999</v>
          </cell>
        </row>
        <row r="1088">
          <cell r="A1088">
            <v>42085</v>
          </cell>
          <cell r="B1088">
            <v>1.0817399999999999</v>
          </cell>
        </row>
        <row r="1089">
          <cell r="A1089">
            <v>42084</v>
          </cell>
          <cell r="B1089">
            <v>1.0722499999999999</v>
          </cell>
        </row>
        <row r="1090">
          <cell r="A1090">
            <v>42083</v>
          </cell>
          <cell r="B1090">
            <v>1.07283</v>
          </cell>
        </row>
        <row r="1091">
          <cell r="A1091">
            <v>42082</v>
          </cell>
          <cell r="B1091">
            <v>1.06332</v>
          </cell>
        </row>
        <row r="1092">
          <cell r="A1092">
            <v>42081</v>
          </cell>
          <cell r="B1092">
            <v>1.0587599999999999</v>
          </cell>
        </row>
        <row r="1093">
          <cell r="A1093">
            <v>42080</v>
          </cell>
          <cell r="B1093">
            <v>1.0539099999999999</v>
          </cell>
        </row>
        <row r="1094">
          <cell r="A1094">
            <v>42079</v>
          </cell>
          <cell r="B1094">
            <v>1.0492699999999999</v>
          </cell>
        </row>
        <row r="1095">
          <cell r="A1095">
            <v>42078</v>
          </cell>
          <cell r="B1095">
            <v>1.0492699999999999</v>
          </cell>
        </row>
        <row r="1096">
          <cell r="A1096">
            <v>42077</v>
          </cell>
          <cell r="B1096">
            <v>1.0571999999999999</v>
          </cell>
        </row>
        <row r="1097">
          <cell r="A1097">
            <v>42076</v>
          </cell>
          <cell r="B1097">
            <v>1.05796</v>
          </cell>
        </row>
        <row r="1098">
          <cell r="A1098">
            <v>42075</v>
          </cell>
          <cell r="B1098">
            <v>1.0630999999999999</v>
          </cell>
        </row>
        <row r="1099">
          <cell r="A1099">
            <v>42074</v>
          </cell>
          <cell r="B1099">
            <v>1.07738</v>
          </cell>
        </row>
        <row r="1100">
          <cell r="A1100">
            <v>42073</v>
          </cell>
          <cell r="B1100">
            <v>1.0853999999999999</v>
          </cell>
        </row>
        <row r="1101">
          <cell r="A1101">
            <v>42072</v>
          </cell>
          <cell r="B1101">
            <v>1.08382</v>
          </cell>
        </row>
        <row r="1102">
          <cell r="A1102">
            <v>42071</v>
          </cell>
          <cell r="B1102">
            <v>1.08385</v>
          </cell>
        </row>
        <row r="1103">
          <cell r="A1103">
            <v>42070</v>
          </cell>
          <cell r="B1103">
            <v>1.0962099999999999</v>
          </cell>
        </row>
        <row r="1104">
          <cell r="A1104">
            <v>42069</v>
          </cell>
          <cell r="B1104">
            <v>1.105</v>
          </cell>
        </row>
        <row r="1105">
          <cell r="A1105">
            <v>42068</v>
          </cell>
          <cell r="B1105">
            <v>1.1135699999999999</v>
          </cell>
        </row>
        <row r="1106">
          <cell r="A1106">
            <v>42067</v>
          </cell>
          <cell r="B1106">
            <v>1.11853</v>
          </cell>
        </row>
        <row r="1107">
          <cell r="A1107">
            <v>42066</v>
          </cell>
          <cell r="B1107">
            <v>1.11903</v>
          </cell>
        </row>
        <row r="1108">
          <cell r="A1108">
            <v>42065</v>
          </cell>
          <cell r="B1108">
            <v>1.1191199999999999</v>
          </cell>
        </row>
        <row r="1109">
          <cell r="A1109">
            <v>42064</v>
          </cell>
          <cell r="B1109">
            <v>1.1191199999999999</v>
          </cell>
        </row>
        <row r="1110">
          <cell r="A1110">
            <v>42063</v>
          </cell>
          <cell r="B1110">
            <v>1.1208400000000001</v>
          </cell>
        </row>
        <row r="1111">
          <cell r="A1111">
            <v>42062</v>
          </cell>
          <cell r="B1111">
            <v>1.1313899999999999</v>
          </cell>
        </row>
        <row r="1112">
          <cell r="A1112">
            <v>42061</v>
          </cell>
          <cell r="B1112">
            <v>1.13517</v>
          </cell>
        </row>
        <row r="1113">
          <cell r="A1113">
            <v>42060</v>
          </cell>
          <cell r="B1113">
            <v>1.1328800000000001</v>
          </cell>
        </row>
        <row r="1114">
          <cell r="A1114">
            <v>42059</v>
          </cell>
          <cell r="B1114">
            <v>1.135</v>
          </cell>
        </row>
        <row r="1115">
          <cell r="A1115">
            <v>42058</v>
          </cell>
          <cell r="B1115">
            <v>1.1375</v>
          </cell>
        </row>
        <row r="1116">
          <cell r="A1116">
            <v>42057</v>
          </cell>
          <cell r="B1116">
            <v>1.13751</v>
          </cell>
        </row>
        <row r="1117">
          <cell r="A1117">
            <v>42056</v>
          </cell>
          <cell r="B1117">
            <v>1.1352800000000001</v>
          </cell>
        </row>
        <row r="1118">
          <cell r="A1118">
            <v>42055</v>
          </cell>
          <cell r="B1118">
            <v>1.1396999999999999</v>
          </cell>
        </row>
        <row r="1119">
          <cell r="A1119">
            <v>42054</v>
          </cell>
          <cell r="B1119">
            <v>1.1387100000000001</v>
          </cell>
        </row>
        <row r="1120">
          <cell r="A1120">
            <v>42053</v>
          </cell>
          <cell r="B1120">
            <v>1.1376299999999999</v>
          </cell>
        </row>
        <row r="1121">
          <cell r="A1121">
            <v>42052</v>
          </cell>
          <cell r="B1121">
            <v>1.1397200000000001</v>
          </cell>
        </row>
        <row r="1122">
          <cell r="A1122">
            <v>42051</v>
          </cell>
          <cell r="B1122">
            <v>1.1384000000000001</v>
          </cell>
        </row>
        <row r="1123">
          <cell r="A1123">
            <v>42050</v>
          </cell>
          <cell r="B1123">
            <v>1.1384300000000001</v>
          </cell>
        </row>
        <row r="1124">
          <cell r="A1124">
            <v>42049</v>
          </cell>
          <cell r="B1124">
            <v>1.1408799999999999</v>
          </cell>
        </row>
        <row r="1125">
          <cell r="A1125">
            <v>42048</v>
          </cell>
          <cell r="B1125">
            <v>1.1342699999999999</v>
          </cell>
        </row>
        <row r="1126">
          <cell r="A1126">
            <v>42047</v>
          </cell>
          <cell r="B1126">
            <v>1.1310800000000001</v>
          </cell>
        </row>
        <row r="1127">
          <cell r="A1127">
            <v>42046</v>
          </cell>
          <cell r="B1127">
            <v>1.1317999999999999</v>
          </cell>
        </row>
        <row r="1128">
          <cell r="A1128">
            <v>42045</v>
          </cell>
          <cell r="B1128">
            <v>1.1324799999999999</v>
          </cell>
        </row>
        <row r="1129">
          <cell r="A1129">
            <v>42044</v>
          </cell>
          <cell r="B1129">
            <v>1.1311899999999999</v>
          </cell>
        </row>
        <row r="1130">
          <cell r="A1130">
            <v>42043</v>
          </cell>
          <cell r="B1130">
            <v>1.1312199999999999</v>
          </cell>
        </row>
        <row r="1131">
          <cell r="A1131">
            <v>42042</v>
          </cell>
          <cell r="B1131">
            <v>1.14212</v>
          </cell>
        </row>
        <row r="1132">
          <cell r="A1132">
            <v>42041</v>
          </cell>
          <cell r="B1132">
            <v>1.13906</v>
          </cell>
        </row>
        <row r="1133">
          <cell r="A1133">
            <v>42040</v>
          </cell>
          <cell r="B1133">
            <v>1.1449199999999999</v>
          </cell>
        </row>
        <row r="1134">
          <cell r="A1134">
            <v>42039</v>
          </cell>
          <cell r="B1134">
            <v>1.1377999999999999</v>
          </cell>
        </row>
        <row r="1135">
          <cell r="A1135">
            <v>42038</v>
          </cell>
          <cell r="B1135">
            <v>1.13208</v>
          </cell>
        </row>
        <row r="1136">
          <cell r="A1136">
            <v>42037</v>
          </cell>
          <cell r="B1136">
            <v>1.12778</v>
          </cell>
        </row>
        <row r="1137">
          <cell r="A1137">
            <v>42036</v>
          </cell>
          <cell r="B1137">
            <v>1.12782</v>
          </cell>
        </row>
        <row r="1138">
          <cell r="A1138">
            <v>42035</v>
          </cell>
          <cell r="B1138">
            <v>1.1320300000000001</v>
          </cell>
        </row>
        <row r="1139">
          <cell r="A1139">
            <v>42034</v>
          </cell>
          <cell r="B1139">
            <v>1.1296900000000001</v>
          </cell>
        </row>
        <row r="1140">
          <cell r="A1140">
            <v>42033</v>
          </cell>
          <cell r="B1140">
            <v>1.1347100000000001</v>
          </cell>
        </row>
        <row r="1141">
          <cell r="A1141">
            <v>42032</v>
          </cell>
          <cell r="B1141">
            <v>1.1291800000000001</v>
          </cell>
        </row>
        <row r="1142">
          <cell r="A1142">
            <v>42031</v>
          </cell>
          <cell r="B1142">
            <v>1.1218699999999999</v>
          </cell>
        </row>
        <row r="1143">
          <cell r="A1143">
            <v>42030</v>
          </cell>
          <cell r="B1143">
            <v>1.12039</v>
          </cell>
        </row>
        <row r="1144">
          <cell r="A1144">
            <v>42029</v>
          </cell>
          <cell r="B1144">
            <v>1.12042</v>
          </cell>
        </row>
        <row r="1145">
          <cell r="A1145">
            <v>42028</v>
          </cell>
          <cell r="B1145">
            <v>1.12924</v>
          </cell>
        </row>
        <row r="1146">
          <cell r="A1146">
            <v>42027</v>
          </cell>
          <cell r="B1146">
            <v>1.1549100000000001</v>
          </cell>
        </row>
        <row r="1147">
          <cell r="A1147">
            <v>42026</v>
          </cell>
          <cell r="B1147">
            <v>1.1574599999999999</v>
          </cell>
        </row>
        <row r="1148">
          <cell r="A1148">
            <v>42025</v>
          </cell>
          <cell r="B1148">
            <v>1.1580600000000001</v>
          </cell>
        </row>
        <row r="1149">
          <cell r="A1149">
            <v>42024</v>
          </cell>
          <cell r="B1149">
            <v>1.1586399999999999</v>
          </cell>
        </row>
        <row r="1150">
          <cell r="A1150">
            <v>42023</v>
          </cell>
          <cell r="B1150">
            <v>1.15604</v>
          </cell>
        </row>
        <row r="1151">
          <cell r="A1151">
            <v>42022</v>
          </cell>
          <cell r="B1151">
            <v>1.15605</v>
          </cell>
        </row>
        <row r="1152">
          <cell r="A1152">
            <v>42021</v>
          </cell>
          <cell r="B1152">
            <v>1.1598200000000001</v>
          </cell>
        </row>
        <row r="1153">
          <cell r="A1153">
            <v>42020</v>
          </cell>
          <cell r="B1153">
            <v>1.17161</v>
          </cell>
        </row>
        <row r="1154">
          <cell r="A1154">
            <v>42019</v>
          </cell>
          <cell r="B1154">
            <v>1.1779900000000001</v>
          </cell>
        </row>
        <row r="1155">
          <cell r="A1155">
            <v>42018</v>
          </cell>
          <cell r="B1155">
            <v>1.18093</v>
          </cell>
        </row>
        <row r="1156">
          <cell r="A1156">
            <v>42017</v>
          </cell>
          <cell r="B1156">
            <v>1.1836500000000001</v>
          </cell>
        </row>
        <row r="1157">
          <cell r="A1157">
            <v>42016</v>
          </cell>
          <cell r="B1157">
            <v>1.18377</v>
          </cell>
        </row>
        <row r="1158">
          <cell r="A1158">
            <v>42015</v>
          </cell>
          <cell r="B1158">
            <v>1.18377</v>
          </cell>
        </row>
        <row r="1159">
          <cell r="A1159">
            <v>42014</v>
          </cell>
          <cell r="B1159">
            <v>1.18093</v>
          </cell>
        </row>
        <row r="1160">
          <cell r="A1160">
            <v>42013</v>
          </cell>
          <cell r="B1160">
            <v>1.18065</v>
          </cell>
        </row>
        <row r="1161">
          <cell r="A1161">
            <v>42012</v>
          </cell>
          <cell r="B1161">
            <v>1.18547</v>
          </cell>
        </row>
        <row r="1162">
          <cell r="A1162">
            <v>42011</v>
          </cell>
          <cell r="B1162">
            <v>1.1928099999999999</v>
          </cell>
        </row>
        <row r="1163">
          <cell r="A1163">
            <v>42010</v>
          </cell>
          <cell r="B1163">
            <v>1.19398</v>
          </cell>
        </row>
        <row r="1164">
          <cell r="A1164">
            <v>42009</v>
          </cell>
          <cell r="B1164">
            <v>1.2000500000000001</v>
          </cell>
        </row>
        <row r="1165">
          <cell r="A1165">
            <v>42008</v>
          </cell>
          <cell r="B1165">
            <v>1.2000599999999999</v>
          </cell>
        </row>
        <row r="1166">
          <cell r="A1166">
            <v>42007</v>
          </cell>
          <cell r="B1166">
            <v>1.2047300000000001</v>
          </cell>
        </row>
        <row r="1167">
          <cell r="A1167">
            <v>42006</v>
          </cell>
          <cell r="B1167">
            <v>1.2100200000000001</v>
          </cell>
        </row>
        <row r="1168">
          <cell r="A1168">
            <v>42005</v>
          </cell>
          <cell r="B1168">
            <v>1.2141599999999999</v>
          </cell>
        </row>
        <row r="1169">
          <cell r="A1169">
            <v>42004</v>
          </cell>
          <cell r="B1169">
            <v>1.2154799999999999</v>
          </cell>
        </row>
        <row r="1170">
          <cell r="A1170">
            <v>42003</v>
          </cell>
          <cell r="B1170">
            <v>1.2183299999999999</v>
          </cell>
        </row>
        <row r="1171">
          <cell r="A1171">
            <v>42002</v>
          </cell>
          <cell r="B1171">
            <v>1.21777</v>
          </cell>
        </row>
        <row r="1172">
          <cell r="A1172">
            <v>42001</v>
          </cell>
          <cell r="B1172">
            <v>1.21777</v>
          </cell>
        </row>
        <row r="1173">
          <cell r="A1173">
            <v>42000</v>
          </cell>
          <cell r="B1173">
            <v>1.2195499999999999</v>
          </cell>
        </row>
        <row r="1174">
          <cell r="A1174">
            <v>41999</v>
          </cell>
          <cell r="B1174">
            <v>1.21926</v>
          </cell>
        </row>
        <row r="1175">
          <cell r="A1175">
            <v>41998</v>
          </cell>
          <cell r="B1175">
            <v>1.2186300000000001</v>
          </cell>
        </row>
        <row r="1176">
          <cell r="A1176">
            <v>41997</v>
          </cell>
          <cell r="B1176">
            <v>1.22122</v>
          </cell>
        </row>
        <row r="1177">
          <cell r="A1177">
            <v>41996</v>
          </cell>
          <cell r="B1177">
            <v>1.22454</v>
          </cell>
        </row>
        <row r="1178">
          <cell r="A1178">
            <v>41995</v>
          </cell>
          <cell r="B1178">
            <v>1.22251</v>
          </cell>
        </row>
        <row r="1179">
          <cell r="A1179">
            <v>41994</v>
          </cell>
          <cell r="B1179">
            <v>1.2225299999999999</v>
          </cell>
        </row>
        <row r="1180">
          <cell r="A1180">
            <v>41993</v>
          </cell>
          <cell r="B1180">
            <v>1.2270000000000001</v>
          </cell>
        </row>
        <row r="1181">
          <cell r="A1181">
            <v>41992</v>
          </cell>
          <cell r="B1181">
            <v>1.23132</v>
          </cell>
        </row>
        <row r="1182">
          <cell r="A1182">
            <v>41991</v>
          </cell>
          <cell r="B1182">
            <v>1.2462500000000001</v>
          </cell>
        </row>
        <row r="1183">
          <cell r="A1183">
            <v>41990</v>
          </cell>
          <cell r="B1183">
            <v>1.2479499999999999</v>
          </cell>
        </row>
        <row r="1184">
          <cell r="A1184">
            <v>41989</v>
          </cell>
          <cell r="B1184">
            <v>1.24434</v>
          </cell>
        </row>
        <row r="1185">
          <cell r="A1185">
            <v>41988</v>
          </cell>
          <cell r="B1185">
            <v>1.24576</v>
          </cell>
        </row>
        <row r="1186">
          <cell r="A1186">
            <v>41987</v>
          </cell>
          <cell r="B1186">
            <v>1.2457499999999999</v>
          </cell>
        </row>
        <row r="1187">
          <cell r="A1187">
            <v>41986</v>
          </cell>
          <cell r="B1187">
            <v>1.24248</v>
          </cell>
        </row>
        <row r="1188">
          <cell r="A1188">
            <v>41985</v>
          </cell>
          <cell r="B1188">
            <v>1.24322</v>
          </cell>
        </row>
        <row r="1189">
          <cell r="A1189">
            <v>41984</v>
          </cell>
          <cell r="B1189">
            <v>1.23936</v>
          </cell>
        </row>
        <row r="1190">
          <cell r="A1190">
            <v>41983</v>
          </cell>
          <cell r="B1190">
            <v>1.2348399999999999</v>
          </cell>
        </row>
        <row r="1191">
          <cell r="A1191">
            <v>41982</v>
          </cell>
          <cell r="B1191">
            <v>1.2285900000000001</v>
          </cell>
        </row>
        <row r="1192">
          <cell r="A1192">
            <v>41981</v>
          </cell>
          <cell r="B1192">
            <v>1.22827</v>
          </cell>
        </row>
        <row r="1193">
          <cell r="A1193">
            <v>41980</v>
          </cell>
          <cell r="B1193">
            <v>1.22828</v>
          </cell>
        </row>
        <row r="1194">
          <cell r="A1194">
            <v>41979</v>
          </cell>
          <cell r="B1194">
            <v>1.23485</v>
          </cell>
        </row>
        <row r="1195">
          <cell r="A1195">
            <v>41978</v>
          </cell>
          <cell r="B1195">
            <v>1.2334700000000001</v>
          </cell>
        </row>
        <row r="1196">
          <cell r="A1196">
            <v>41977</v>
          </cell>
          <cell r="B1196">
            <v>1.23489</v>
          </cell>
        </row>
        <row r="1197">
          <cell r="A1197">
            <v>41976</v>
          </cell>
          <cell r="B1197">
            <v>1.2437199999999999</v>
          </cell>
        </row>
        <row r="1198">
          <cell r="A1198">
            <v>41975</v>
          </cell>
          <cell r="B1198">
            <v>1.2460100000000001</v>
          </cell>
        </row>
        <row r="1199">
          <cell r="A1199">
            <v>41974</v>
          </cell>
          <cell r="B1199">
            <v>1.2446699999999999</v>
          </cell>
        </row>
        <row r="1200">
          <cell r="A1200">
            <v>41973</v>
          </cell>
          <cell r="B1200">
            <v>1.2446600000000001</v>
          </cell>
        </row>
        <row r="1201">
          <cell r="A1201">
            <v>41972</v>
          </cell>
          <cell r="B1201">
            <v>1.2454400000000001</v>
          </cell>
        </row>
        <row r="1202">
          <cell r="A1202">
            <v>41971</v>
          </cell>
          <cell r="B1202">
            <v>1.24902</v>
          </cell>
        </row>
        <row r="1203">
          <cell r="A1203">
            <v>41970</v>
          </cell>
          <cell r="B1203">
            <v>1.2481</v>
          </cell>
        </row>
        <row r="1204">
          <cell r="A1204">
            <v>41969</v>
          </cell>
          <cell r="B1204">
            <v>1.2439899999999999</v>
          </cell>
        </row>
        <row r="1205">
          <cell r="A1205">
            <v>41968</v>
          </cell>
          <cell r="B1205">
            <v>1.2403299999999999</v>
          </cell>
        </row>
        <row r="1206">
          <cell r="A1206">
            <v>41967</v>
          </cell>
          <cell r="B1206">
            <v>1.23851</v>
          </cell>
        </row>
        <row r="1207">
          <cell r="A1207">
            <v>41966</v>
          </cell>
          <cell r="B1207">
            <v>1.2385299999999999</v>
          </cell>
        </row>
        <row r="1208">
          <cell r="A1208">
            <v>41965</v>
          </cell>
          <cell r="B1208">
            <v>1.2479899999999999</v>
          </cell>
        </row>
        <row r="1209">
          <cell r="A1209">
            <v>41964</v>
          </cell>
          <cell r="B1209">
            <v>1.25396</v>
          </cell>
        </row>
        <row r="1210">
          <cell r="A1210">
            <v>41963</v>
          </cell>
          <cell r="B1210">
            <v>1.25339</v>
          </cell>
        </row>
        <row r="1211">
          <cell r="A1211">
            <v>41962</v>
          </cell>
          <cell r="B1211">
            <v>1.2495000000000001</v>
          </cell>
        </row>
        <row r="1212">
          <cell r="A1212">
            <v>41961</v>
          </cell>
          <cell r="B1212">
            <v>1.25051</v>
          </cell>
        </row>
        <row r="1213">
          <cell r="A1213">
            <v>41960</v>
          </cell>
          <cell r="B1213">
            <v>1.2520899999999999</v>
          </cell>
        </row>
        <row r="1214">
          <cell r="A1214">
            <v>41959</v>
          </cell>
          <cell r="B1214">
            <v>1.2521</v>
          </cell>
        </row>
        <row r="1215">
          <cell r="A1215">
            <v>41958</v>
          </cell>
          <cell r="B1215">
            <v>1.2465999999999999</v>
          </cell>
        </row>
        <row r="1216">
          <cell r="A1216">
            <v>41957</v>
          </cell>
          <cell r="B1216">
            <v>1.24552</v>
          </cell>
        </row>
        <row r="1217">
          <cell r="A1217">
            <v>41956</v>
          </cell>
          <cell r="B1217">
            <v>1.2461899999999999</v>
          </cell>
        </row>
        <row r="1218">
          <cell r="A1218">
            <v>41955</v>
          </cell>
          <cell r="B1218">
            <v>1.2431399999999999</v>
          </cell>
        </row>
        <row r="1219">
          <cell r="A1219">
            <v>41954</v>
          </cell>
          <cell r="B1219">
            <v>1.2463200000000001</v>
          </cell>
        </row>
        <row r="1220">
          <cell r="A1220">
            <v>41953</v>
          </cell>
          <cell r="B1220">
            <v>1.24529</v>
          </cell>
        </row>
        <row r="1221">
          <cell r="A1221">
            <v>41952</v>
          </cell>
          <cell r="B1221">
            <v>1.2453099999999999</v>
          </cell>
        </row>
        <row r="1222">
          <cell r="A1222">
            <v>41951</v>
          </cell>
          <cell r="B1222">
            <v>1.2397400000000001</v>
          </cell>
        </row>
        <row r="1223">
          <cell r="A1223">
            <v>41950</v>
          </cell>
          <cell r="B1223">
            <v>1.2471300000000001</v>
          </cell>
        </row>
        <row r="1224">
          <cell r="A1224">
            <v>41949</v>
          </cell>
          <cell r="B1224">
            <v>1.25152</v>
          </cell>
        </row>
        <row r="1225">
          <cell r="A1225">
            <v>41948</v>
          </cell>
          <cell r="B1225">
            <v>1.2518100000000001</v>
          </cell>
        </row>
        <row r="1226">
          <cell r="A1226">
            <v>41947</v>
          </cell>
          <cell r="B1226">
            <v>1.2491000000000001</v>
          </cell>
        </row>
        <row r="1227">
          <cell r="A1227">
            <v>41946</v>
          </cell>
          <cell r="B1227">
            <v>1.25221</v>
          </cell>
        </row>
        <row r="1228">
          <cell r="A1228">
            <v>41945</v>
          </cell>
          <cell r="B1228">
            <v>1.25221</v>
          </cell>
        </row>
        <row r="1229">
          <cell r="A1229">
            <v>41944</v>
          </cell>
          <cell r="B1229">
            <v>1.2565500000000001</v>
          </cell>
        </row>
        <row r="1230">
          <cell r="A1230">
            <v>41943</v>
          </cell>
          <cell r="B1230">
            <v>1.26085</v>
          </cell>
        </row>
        <row r="1231">
          <cell r="A1231">
            <v>41942</v>
          </cell>
          <cell r="B1231">
            <v>1.27271</v>
          </cell>
        </row>
        <row r="1232">
          <cell r="A1232">
            <v>41941</v>
          </cell>
          <cell r="B1232">
            <v>1.2716099999999999</v>
          </cell>
        </row>
        <row r="1233">
          <cell r="A1233">
            <v>41940</v>
          </cell>
          <cell r="B1233">
            <v>1.26936</v>
          </cell>
        </row>
        <row r="1234">
          <cell r="A1234">
            <v>41939</v>
          </cell>
          <cell r="B1234">
            <v>1.26677</v>
          </cell>
        </row>
        <row r="1235">
          <cell r="A1235">
            <v>41938</v>
          </cell>
          <cell r="B1235">
            <v>1.26677</v>
          </cell>
        </row>
        <row r="1236">
          <cell r="A1236">
            <v>41937</v>
          </cell>
          <cell r="B1236">
            <v>1.26579</v>
          </cell>
        </row>
        <row r="1237">
          <cell r="A1237">
            <v>41936</v>
          </cell>
          <cell r="B1237">
            <v>1.2647200000000001</v>
          </cell>
        </row>
        <row r="1238">
          <cell r="A1238">
            <v>41935</v>
          </cell>
          <cell r="B1238">
            <v>1.26928</v>
          </cell>
        </row>
        <row r="1239">
          <cell r="A1239">
            <v>41934</v>
          </cell>
          <cell r="B1239">
            <v>1.2774399999999999</v>
          </cell>
        </row>
        <row r="1240">
          <cell r="A1240">
            <v>41933</v>
          </cell>
          <cell r="B1240">
            <v>1.27688</v>
          </cell>
        </row>
        <row r="1241">
          <cell r="A1241">
            <v>41932</v>
          </cell>
          <cell r="B1241">
            <v>1.2756099999999999</v>
          </cell>
        </row>
        <row r="1242">
          <cell r="A1242">
            <v>41931</v>
          </cell>
          <cell r="B1242">
            <v>1.2756099999999999</v>
          </cell>
        </row>
        <row r="1243">
          <cell r="A1243">
            <v>41930</v>
          </cell>
          <cell r="B1243">
            <v>1.27921</v>
          </cell>
        </row>
        <row r="1244">
          <cell r="A1244">
            <v>41929</v>
          </cell>
          <cell r="B1244">
            <v>1.27993</v>
          </cell>
        </row>
        <row r="1245">
          <cell r="A1245">
            <v>41928</v>
          </cell>
          <cell r="B1245">
            <v>1.26939</v>
          </cell>
        </row>
        <row r="1246">
          <cell r="A1246">
            <v>41927</v>
          </cell>
          <cell r="B1246">
            <v>1.26885</v>
          </cell>
        </row>
        <row r="1247">
          <cell r="A1247">
            <v>41926</v>
          </cell>
          <cell r="B1247">
            <v>1.2674099999999999</v>
          </cell>
        </row>
        <row r="1248">
          <cell r="A1248">
            <v>41925</v>
          </cell>
          <cell r="B1248">
            <v>1.26278</v>
          </cell>
        </row>
        <row r="1249">
          <cell r="A1249">
            <v>41924</v>
          </cell>
          <cell r="B1249">
            <v>1.26278</v>
          </cell>
        </row>
        <row r="1250">
          <cell r="A1250">
            <v>41923</v>
          </cell>
          <cell r="B1250">
            <v>1.2663899999999999</v>
          </cell>
        </row>
        <row r="1251">
          <cell r="A1251">
            <v>41922</v>
          </cell>
          <cell r="B1251">
            <v>1.2728999999999999</v>
          </cell>
        </row>
        <row r="1252">
          <cell r="A1252">
            <v>41921</v>
          </cell>
          <cell r="B1252">
            <v>1.2664899999999999</v>
          </cell>
        </row>
        <row r="1253">
          <cell r="A1253">
            <v>41920</v>
          </cell>
          <cell r="B1253">
            <v>1.26322</v>
          </cell>
        </row>
        <row r="1254">
          <cell r="A1254">
            <v>41919</v>
          </cell>
          <cell r="B1254">
            <v>1.2550699999999999</v>
          </cell>
        </row>
        <row r="1255">
          <cell r="A1255">
            <v>41918</v>
          </cell>
          <cell r="B1255">
            <v>1.25116</v>
          </cell>
        </row>
        <row r="1256">
          <cell r="A1256">
            <v>41917</v>
          </cell>
          <cell r="B1256">
            <v>1.25116</v>
          </cell>
        </row>
        <row r="1257">
          <cell r="A1257">
            <v>41916</v>
          </cell>
          <cell r="B1257">
            <v>1.2600800000000001</v>
          </cell>
        </row>
        <row r="1258">
          <cell r="A1258">
            <v>41915</v>
          </cell>
          <cell r="B1258">
            <v>1.26441</v>
          </cell>
        </row>
        <row r="1259">
          <cell r="A1259">
            <v>41914</v>
          </cell>
          <cell r="B1259">
            <v>1.26126</v>
          </cell>
        </row>
        <row r="1260">
          <cell r="A1260">
            <v>41913</v>
          </cell>
          <cell r="B1260">
            <v>1.2650999999999999</v>
          </cell>
        </row>
        <row r="1261">
          <cell r="A1261">
            <v>41912</v>
          </cell>
          <cell r="B1261">
            <v>1.2685200000000001</v>
          </cell>
        </row>
        <row r="1262">
          <cell r="A1262">
            <v>41911</v>
          </cell>
          <cell r="B1262">
            <v>1.2681500000000001</v>
          </cell>
        </row>
        <row r="1263">
          <cell r="A1263">
            <v>41910</v>
          </cell>
          <cell r="B1263">
            <v>1.2681500000000001</v>
          </cell>
        </row>
        <row r="1264">
          <cell r="A1264">
            <v>41909</v>
          </cell>
          <cell r="B1264">
            <v>1.2727299999999999</v>
          </cell>
        </row>
        <row r="1265">
          <cell r="A1265">
            <v>41908</v>
          </cell>
          <cell r="B1265">
            <v>1.2749699999999999</v>
          </cell>
        </row>
        <row r="1266">
          <cell r="A1266">
            <v>41907</v>
          </cell>
          <cell r="B1266">
            <v>1.2827200000000001</v>
          </cell>
        </row>
        <row r="1267">
          <cell r="A1267">
            <v>41906</v>
          </cell>
          <cell r="B1267">
            <v>1.2860799999999999</v>
          </cell>
        </row>
        <row r="1268">
          <cell r="A1268">
            <v>41905</v>
          </cell>
          <cell r="B1268">
            <v>1.28447</v>
          </cell>
        </row>
        <row r="1269">
          <cell r="A1269">
            <v>41904</v>
          </cell>
          <cell r="B1269">
            <v>1.28284</v>
          </cell>
        </row>
        <row r="1270">
          <cell r="A1270">
            <v>41903</v>
          </cell>
          <cell r="B1270">
            <v>1.28284</v>
          </cell>
        </row>
        <row r="1271">
          <cell r="A1271">
            <v>41902</v>
          </cell>
          <cell r="B1271">
            <v>1.2878799999999999</v>
          </cell>
        </row>
        <row r="1272">
          <cell r="A1272">
            <v>41901</v>
          </cell>
          <cell r="B1272">
            <v>1.2881199999999999</v>
          </cell>
        </row>
        <row r="1273">
          <cell r="A1273">
            <v>41900</v>
          </cell>
          <cell r="B1273">
            <v>1.2948200000000001</v>
          </cell>
        </row>
        <row r="1274">
          <cell r="A1274">
            <v>41899</v>
          </cell>
          <cell r="B1274">
            <v>1.2947200000000001</v>
          </cell>
        </row>
        <row r="1275">
          <cell r="A1275">
            <v>41898</v>
          </cell>
          <cell r="B1275">
            <v>1.2944199999999999</v>
          </cell>
        </row>
        <row r="1276">
          <cell r="A1276">
            <v>41897</v>
          </cell>
          <cell r="B1276">
            <v>1.2961199999999999</v>
          </cell>
        </row>
        <row r="1277">
          <cell r="A1277">
            <v>41896</v>
          </cell>
          <cell r="B1277">
            <v>1.2961199999999999</v>
          </cell>
        </row>
        <row r="1278">
          <cell r="A1278">
            <v>41895</v>
          </cell>
          <cell r="B1278">
            <v>1.29315</v>
          </cell>
        </row>
        <row r="1279">
          <cell r="A1279">
            <v>41894</v>
          </cell>
          <cell r="B1279">
            <v>1.2922499999999999</v>
          </cell>
        </row>
        <row r="1280">
          <cell r="A1280">
            <v>41893</v>
          </cell>
          <cell r="B1280">
            <v>1.2926599999999999</v>
          </cell>
        </row>
        <row r="1281">
          <cell r="A1281">
            <v>41892</v>
          </cell>
          <cell r="B1281">
            <v>1.2895700000000001</v>
          </cell>
        </row>
        <row r="1282">
          <cell r="A1282">
            <v>41891</v>
          </cell>
          <cell r="B1282">
            <v>1.2938799999999999</v>
          </cell>
        </row>
        <row r="1283">
          <cell r="A1283">
            <v>41890</v>
          </cell>
          <cell r="B1283">
            <v>1.2947900000000001</v>
          </cell>
        </row>
        <row r="1284">
          <cell r="A1284">
            <v>41889</v>
          </cell>
          <cell r="B1284">
            <v>1.2947900000000001</v>
          </cell>
        </row>
        <row r="1285">
          <cell r="A1285">
            <v>41888</v>
          </cell>
          <cell r="B1285">
            <v>1.2946299999999999</v>
          </cell>
        </row>
        <row r="1286">
          <cell r="A1286">
            <v>41887</v>
          </cell>
          <cell r="B1286">
            <v>1.3077700000000001</v>
          </cell>
        </row>
        <row r="1287">
          <cell r="A1287">
            <v>41886</v>
          </cell>
          <cell r="B1287">
            <v>1.3138099999999999</v>
          </cell>
        </row>
        <row r="1288">
          <cell r="A1288">
            <v>41885</v>
          </cell>
          <cell r="B1288">
            <v>1.3123499999999999</v>
          </cell>
        </row>
        <row r="1289">
          <cell r="A1289">
            <v>41884</v>
          </cell>
          <cell r="B1289">
            <v>1.3130599999999999</v>
          </cell>
        </row>
        <row r="1290">
          <cell r="A1290">
            <v>41883</v>
          </cell>
          <cell r="B1290">
            <v>1.3131200000000001</v>
          </cell>
        </row>
        <row r="1291">
          <cell r="A1291">
            <v>41882</v>
          </cell>
          <cell r="B1291">
            <v>1.31311</v>
          </cell>
        </row>
        <row r="1292">
          <cell r="A1292">
            <v>41881</v>
          </cell>
          <cell r="B1292">
            <v>1.3170299999999999</v>
          </cell>
        </row>
        <row r="1293">
          <cell r="A1293">
            <v>41880</v>
          </cell>
          <cell r="B1293">
            <v>1.31921</v>
          </cell>
        </row>
        <row r="1294">
          <cell r="A1294">
            <v>41879</v>
          </cell>
          <cell r="B1294">
            <v>1.3178099999999999</v>
          </cell>
        </row>
        <row r="1295">
          <cell r="A1295">
            <v>41878</v>
          </cell>
          <cell r="B1295">
            <v>1.3192699999999999</v>
          </cell>
        </row>
        <row r="1296">
          <cell r="A1296">
            <v>41877</v>
          </cell>
          <cell r="B1296">
            <v>1.3197700000000001</v>
          </cell>
        </row>
        <row r="1297">
          <cell r="A1297">
            <v>41876</v>
          </cell>
          <cell r="B1297">
            <v>1.32396</v>
          </cell>
        </row>
        <row r="1298">
          <cell r="A1298">
            <v>41875</v>
          </cell>
          <cell r="B1298">
            <v>1.32396</v>
          </cell>
        </row>
        <row r="1299">
          <cell r="A1299">
            <v>41874</v>
          </cell>
          <cell r="B1299">
            <v>1.3267800000000001</v>
          </cell>
        </row>
        <row r="1300">
          <cell r="A1300">
            <v>41873</v>
          </cell>
          <cell r="B1300">
            <v>1.3264400000000001</v>
          </cell>
        </row>
        <row r="1301">
          <cell r="A1301">
            <v>41872</v>
          </cell>
          <cell r="B1301">
            <v>1.32955</v>
          </cell>
        </row>
        <row r="1302">
          <cell r="A1302">
            <v>41871</v>
          </cell>
          <cell r="B1302">
            <v>1.3342000000000001</v>
          </cell>
        </row>
        <row r="1303">
          <cell r="A1303">
            <v>41870</v>
          </cell>
          <cell r="B1303">
            <v>1.33815</v>
          </cell>
        </row>
        <row r="1304">
          <cell r="A1304">
            <v>41869</v>
          </cell>
          <cell r="B1304">
            <v>1.33962</v>
          </cell>
        </row>
        <row r="1305">
          <cell r="A1305">
            <v>41868</v>
          </cell>
          <cell r="B1305">
            <v>1.33962</v>
          </cell>
        </row>
        <row r="1306">
          <cell r="A1306">
            <v>41867</v>
          </cell>
          <cell r="B1306">
            <v>1.3376699999999999</v>
          </cell>
        </row>
        <row r="1307">
          <cell r="A1307">
            <v>41866</v>
          </cell>
          <cell r="B1307">
            <v>1.3368599999999999</v>
          </cell>
        </row>
        <row r="1308">
          <cell r="A1308">
            <v>41865</v>
          </cell>
          <cell r="B1308">
            <v>1.3366100000000001</v>
          </cell>
        </row>
        <row r="1309">
          <cell r="A1309">
            <v>41864</v>
          </cell>
          <cell r="B1309">
            <v>1.3364100000000001</v>
          </cell>
        </row>
        <row r="1310">
          <cell r="A1310">
            <v>41863</v>
          </cell>
          <cell r="B1310">
            <v>1.3392999999999999</v>
          </cell>
        </row>
        <row r="1311">
          <cell r="A1311">
            <v>41862</v>
          </cell>
          <cell r="B1311">
            <v>1.3409599999999999</v>
          </cell>
        </row>
        <row r="1312">
          <cell r="A1312">
            <v>41861</v>
          </cell>
          <cell r="B1312">
            <v>1.3409</v>
          </cell>
        </row>
        <row r="1313">
          <cell r="A1313">
            <v>41860</v>
          </cell>
          <cell r="B1313">
            <v>1.3383799999999999</v>
          </cell>
        </row>
        <row r="1314">
          <cell r="A1314">
            <v>41859</v>
          </cell>
          <cell r="B1314">
            <v>1.33725</v>
          </cell>
        </row>
        <row r="1315">
          <cell r="A1315">
            <v>41858</v>
          </cell>
          <cell r="B1315">
            <v>1.3364100000000001</v>
          </cell>
        </row>
        <row r="1316">
          <cell r="A1316">
            <v>41857</v>
          </cell>
          <cell r="B1316">
            <v>1.3397699999999999</v>
          </cell>
        </row>
        <row r="1317">
          <cell r="A1317">
            <v>41856</v>
          </cell>
          <cell r="B1317">
            <v>1.34215</v>
          </cell>
        </row>
        <row r="1318">
          <cell r="A1318">
            <v>41855</v>
          </cell>
          <cell r="B1318">
            <v>1.3429</v>
          </cell>
        </row>
        <row r="1319">
          <cell r="A1319">
            <v>41854</v>
          </cell>
          <cell r="B1319">
            <v>1.3429</v>
          </cell>
        </row>
        <row r="1320">
          <cell r="A1320">
            <v>41853</v>
          </cell>
          <cell r="B1320">
            <v>1.34013</v>
          </cell>
        </row>
        <row r="1321">
          <cell r="A1321">
            <v>41852</v>
          </cell>
          <cell r="B1321">
            <v>1.33908</v>
          </cell>
        </row>
        <row r="1322">
          <cell r="A1322">
            <v>41851</v>
          </cell>
          <cell r="B1322">
            <v>1.3398000000000001</v>
          </cell>
        </row>
        <row r="1323">
          <cell r="A1323">
            <v>41850</v>
          </cell>
          <cell r="B1323">
            <v>1.3426499999999999</v>
          </cell>
        </row>
        <row r="1324">
          <cell r="A1324">
            <v>41849</v>
          </cell>
          <cell r="B1324">
            <v>1.3433900000000001</v>
          </cell>
        </row>
        <row r="1325">
          <cell r="A1325">
            <v>41848</v>
          </cell>
          <cell r="B1325">
            <v>1.3427500000000001</v>
          </cell>
        </row>
        <row r="1326">
          <cell r="A1326">
            <v>41847</v>
          </cell>
          <cell r="B1326">
            <v>1.3427500000000001</v>
          </cell>
        </row>
        <row r="1327">
          <cell r="A1327">
            <v>41846</v>
          </cell>
          <cell r="B1327">
            <v>1.3450299999999999</v>
          </cell>
        </row>
        <row r="1328">
          <cell r="A1328">
            <v>41845</v>
          </cell>
          <cell r="B1328">
            <v>1.3464100000000001</v>
          </cell>
        </row>
        <row r="1329">
          <cell r="A1329">
            <v>41844</v>
          </cell>
          <cell r="B1329">
            <v>1.34643</v>
          </cell>
        </row>
        <row r="1330">
          <cell r="A1330">
            <v>41843</v>
          </cell>
          <cell r="B1330">
            <v>1.3496699999999999</v>
          </cell>
        </row>
        <row r="1331">
          <cell r="A1331">
            <v>41842</v>
          </cell>
          <cell r="B1331">
            <v>1.35266</v>
          </cell>
        </row>
        <row r="1332">
          <cell r="A1332">
            <v>41841</v>
          </cell>
          <cell r="B1332">
            <v>1.3520399999999999</v>
          </cell>
        </row>
        <row r="1333">
          <cell r="A1333">
            <v>41840</v>
          </cell>
          <cell r="B1333">
            <v>1.3523000000000001</v>
          </cell>
        </row>
        <row r="1334">
          <cell r="A1334">
            <v>41839</v>
          </cell>
          <cell r="B1334">
            <v>1.3521700000000001</v>
          </cell>
        </row>
        <row r="1335">
          <cell r="A1335">
            <v>41838</v>
          </cell>
          <cell r="B1335">
            <v>1.3527100000000001</v>
          </cell>
        </row>
        <row r="1336">
          <cell r="A1336">
            <v>41837</v>
          </cell>
          <cell r="B1336">
            <v>1.3546199999999999</v>
          </cell>
        </row>
        <row r="1337">
          <cell r="A1337">
            <v>41836</v>
          </cell>
          <cell r="B1337">
            <v>1.3600699999999999</v>
          </cell>
        </row>
        <row r="1338">
          <cell r="A1338">
            <v>41835</v>
          </cell>
          <cell r="B1338">
            <v>1.36137</v>
          </cell>
        </row>
        <row r="1339">
          <cell r="A1339">
            <v>41834</v>
          </cell>
          <cell r="B1339">
            <v>1.3602099999999999</v>
          </cell>
        </row>
        <row r="1340">
          <cell r="A1340">
            <v>41833</v>
          </cell>
          <cell r="B1340">
            <v>1.3602099999999999</v>
          </cell>
        </row>
        <row r="1341">
          <cell r="A1341">
            <v>41832</v>
          </cell>
          <cell r="B1341">
            <v>1.36036</v>
          </cell>
        </row>
        <row r="1342">
          <cell r="A1342">
            <v>41831</v>
          </cell>
          <cell r="B1342">
            <v>1.3624400000000001</v>
          </cell>
        </row>
        <row r="1343">
          <cell r="A1343">
            <v>41830</v>
          </cell>
          <cell r="B1343">
            <v>1.36189</v>
          </cell>
        </row>
        <row r="1344">
          <cell r="A1344">
            <v>41829</v>
          </cell>
          <cell r="B1344">
            <v>1.3603799999999999</v>
          </cell>
        </row>
        <row r="1345">
          <cell r="A1345">
            <v>41828</v>
          </cell>
          <cell r="B1345">
            <v>1.3592900000000001</v>
          </cell>
        </row>
        <row r="1346">
          <cell r="A1346">
            <v>41827</v>
          </cell>
          <cell r="B1346">
            <v>1.3592299999999999</v>
          </cell>
        </row>
        <row r="1347">
          <cell r="A1347">
            <v>41826</v>
          </cell>
          <cell r="B1347">
            <v>1.3595999999999999</v>
          </cell>
        </row>
        <row r="1348">
          <cell r="A1348">
            <v>41825</v>
          </cell>
          <cell r="B1348">
            <v>1.3597900000000001</v>
          </cell>
        </row>
        <row r="1349">
          <cell r="A1349">
            <v>41824</v>
          </cell>
          <cell r="B1349">
            <v>1.36372</v>
          </cell>
        </row>
        <row r="1350">
          <cell r="A1350">
            <v>41823</v>
          </cell>
          <cell r="B1350">
            <v>1.36652</v>
          </cell>
        </row>
        <row r="1351">
          <cell r="A1351">
            <v>41822</v>
          </cell>
          <cell r="B1351">
            <v>1.36866</v>
          </cell>
        </row>
        <row r="1352">
          <cell r="A1352">
            <v>41821</v>
          </cell>
          <cell r="B1352">
            <v>1.3659600000000001</v>
          </cell>
        </row>
        <row r="1353">
          <cell r="A1353">
            <v>41820</v>
          </cell>
          <cell r="B1353">
            <v>1.36452</v>
          </cell>
        </row>
        <row r="1354">
          <cell r="A1354">
            <v>41819</v>
          </cell>
          <cell r="B1354">
            <v>1.36452</v>
          </cell>
        </row>
        <row r="1355">
          <cell r="A1355">
            <v>41818</v>
          </cell>
          <cell r="B1355">
            <v>1.3625</v>
          </cell>
        </row>
        <row r="1356">
          <cell r="A1356">
            <v>41817</v>
          </cell>
          <cell r="B1356">
            <v>1.36188</v>
          </cell>
        </row>
        <row r="1357">
          <cell r="A1357">
            <v>41816</v>
          </cell>
          <cell r="B1357">
            <v>1.36164</v>
          </cell>
        </row>
        <row r="1358">
          <cell r="A1358">
            <v>41815</v>
          </cell>
          <cell r="B1358">
            <v>1.3603700000000001</v>
          </cell>
        </row>
        <row r="1359">
          <cell r="A1359">
            <v>41814</v>
          </cell>
          <cell r="B1359">
            <v>1.3594999999999999</v>
          </cell>
        </row>
        <row r="1360">
          <cell r="A1360">
            <v>41813</v>
          </cell>
          <cell r="B1360">
            <v>1.3597999999999999</v>
          </cell>
        </row>
        <row r="1361">
          <cell r="A1361">
            <v>41812</v>
          </cell>
          <cell r="B1361">
            <v>1.3597999999999999</v>
          </cell>
        </row>
        <row r="1362">
          <cell r="A1362">
            <v>41811</v>
          </cell>
          <cell r="B1362">
            <v>1.3602000000000001</v>
          </cell>
        </row>
        <row r="1363">
          <cell r="A1363">
            <v>41810</v>
          </cell>
          <cell r="B1363">
            <v>1.36084</v>
          </cell>
        </row>
        <row r="1364">
          <cell r="A1364">
            <v>41809</v>
          </cell>
          <cell r="B1364">
            <v>1.3558699999999999</v>
          </cell>
        </row>
        <row r="1365">
          <cell r="A1365">
            <v>41808</v>
          </cell>
          <cell r="B1365">
            <v>1.3558399999999999</v>
          </cell>
        </row>
        <row r="1366">
          <cell r="A1366">
            <v>41807</v>
          </cell>
          <cell r="B1366">
            <v>1.35466</v>
          </cell>
        </row>
        <row r="1367">
          <cell r="A1367">
            <v>41806</v>
          </cell>
          <cell r="B1367">
            <v>1.3538300000000001</v>
          </cell>
        </row>
        <row r="1368">
          <cell r="A1368">
            <v>41805</v>
          </cell>
          <cell r="B1368">
            <v>1.3538300000000001</v>
          </cell>
        </row>
        <row r="1369">
          <cell r="A1369">
            <v>41804</v>
          </cell>
          <cell r="B1369">
            <v>1.3548899999999999</v>
          </cell>
        </row>
        <row r="1370">
          <cell r="A1370">
            <v>41803</v>
          </cell>
          <cell r="B1370">
            <v>1.35398</v>
          </cell>
        </row>
        <row r="1371">
          <cell r="A1371">
            <v>41802</v>
          </cell>
          <cell r="B1371">
            <v>1.3535200000000001</v>
          </cell>
        </row>
        <row r="1372">
          <cell r="A1372">
            <v>41801</v>
          </cell>
          <cell r="B1372">
            <v>1.3567400000000001</v>
          </cell>
        </row>
        <row r="1373">
          <cell r="A1373">
            <v>41800</v>
          </cell>
          <cell r="B1373">
            <v>1.36225</v>
          </cell>
        </row>
        <row r="1374">
          <cell r="A1374">
            <v>41799</v>
          </cell>
          <cell r="B1374">
            <v>1.3639399999999999</v>
          </cell>
        </row>
        <row r="1375">
          <cell r="A1375">
            <v>41798</v>
          </cell>
          <cell r="B1375">
            <v>1.3639399999999999</v>
          </cell>
        </row>
        <row r="1376">
          <cell r="A1376">
            <v>41797</v>
          </cell>
          <cell r="B1376">
            <v>1.3647499999999999</v>
          </cell>
        </row>
        <row r="1377">
          <cell r="A1377">
            <v>41796</v>
          </cell>
          <cell r="B1377">
            <v>1.36086</v>
          </cell>
        </row>
        <row r="1378">
          <cell r="A1378">
            <v>41795</v>
          </cell>
          <cell r="B1378">
            <v>1.36137</v>
          </cell>
        </row>
        <row r="1379">
          <cell r="A1379">
            <v>41794</v>
          </cell>
          <cell r="B1379">
            <v>1.36124</v>
          </cell>
        </row>
        <row r="1380">
          <cell r="A1380">
            <v>41793</v>
          </cell>
          <cell r="B1380">
            <v>1.3613900000000001</v>
          </cell>
        </row>
        <row r="1381">
          <cell r="A1381">
            <v>41792</v>
          </cell>
          <cell r="B1381">
            <v>1.3629</v>
          </cell>
        </row>
        <row r="1382">
          <cell r="A1382">
            <v>41791</v>
          </cell>
          <cell r="B1382">
            <v>1.3629</v>
          </cell>
        </row>
        <row r="1383">
          <cell r="A1383">
            <v>41790</v>
          </cell>
          <cell r="B1383">
            <v>1.36155</v>
          </cell>
        </row>
        <row r="1384">
          <cell r="A1384">
            <v>41789</v>
          </cell>
          <cell r="B1384">
            <v>1.36036</v>
          </cell>
        </row>
        <row r="1385">
          <cell r="A1385">
            <v>41788</v>
          </cell>
          <cell r="B1385">
            <v>1.3616999999999999</v>
          </cell>
        </row>
        <row r="1386">
          <cell r="A1386">
            <v>41787</v>
          </cell>
          <cell r="B1386">
            <v>1.3642399999999999</v>
          </cell>
        </row>
        <row r="1387">
          <cell r="A1387">
            <v>41786</v>
          </cell>
          <cell r="B1387">
            <v>1.36338</v>
          </cell>
        </row>
        <row r="1388">
          <cell r="A1388">
            <v>41785</v>
          </cell>
          <cell r="B1388">
            <v>1.3623799999999999</v>
          </cell>
        </row>
        <row r="1389">
          <cell r="A1389">
            <v>41784</v>
          </cell>
          <cell r="B1389">
            <v>1.3623799999999999</v>
          </cell>
        </row>
        <row r="1390">
          <cell r="A1390">
            <v>41783</v>
          </cell>
          <cell r="B1390">
            <v>1.3637699999999999</v>
          </cell>
        </row>
        <row r="1391">
          <cell r="A1391">
            <v>41782</v>
          </cell>
          <cell r="B1391">
            <v>1.3668499999999999</v>
          </cell>
        </row>
        <row r="1392">
          <cell r="A1392">
            <v>41781</v>
          </cell>
          <cell r="B1392">
            <v>1.36896</v>
          </cell>
        </row>
        <row r="1393">
          <cell r="A1393">
            <v>41780</v>
          </cell>
          <cell r="B1393">
            <v>1.3701700000000001</v>
          </cell>
        </row>
        <row r="1394">
          <cell r="A1394">
            <v>41779</v>
          </cell>
          <cell r="B1394">
            <v>1.3710100000000001</v>
          </cell>
        </row>
        <row r="1395">
          <cell r="A1395">
            <v>41778</v>
          </cell>
          <cell r="B1395">
            <v>1.3692800000000001</v>
          </cell>
        </row>
        <row r="1396">
          <cell r="A1396">
            <v>41777</v>
          </cell>
          <cell r="B1396">
            <v>1.3692800000000001</v>
          </cell>
        </row>
        <row r="1397">
          <cell r="A1397">
            <v>41776</v>
          </cell>
          <cell r="B1397">
            <v>1.3708199999999999</v>
          </cell>
        </row>
        <row r="1398">
          <cell r="A1398">
            <v>41775</v>
          </cell>
          <cell r="B1398">
            <v>1.37002</v>
          </cell>
        </row>
        <row r="1399">
          <cell r="A1399">
            <v>41774</v>
          </cell>
          <cell r="B1399">
            <v>1.37114</v>
          </cell>
        </row>
        <row r="1400">
          <cell r="A1400">
            <v>41773</v>
          </cell>
          <cell r="B1400">
            <v>1.3735299999999999</v>
          </cell>
        </row>
        <row r="1401">
          <cell r="A1401">
            <v>41772</v>
          </cell>
          <cell r="B1401">
            <v>1.37601</v>
          </cell>
        </row>
        <row r="1402">
          <cell r="A1402">
            <v>41771</v>
          </cell>
          <cell r="B1402">
            <v>1.37574</v>
          </cell>
        </row>
        <row r="1403">
          <cell r="A1403">
            <v>41770</v>
          </cell>
          <cell r="B1403">
            <v>1.37574</v>
          </cell>
        </row>
        <row r="1404">
          <cell r="A1404">
            <v>41769</v>
          </cell>
          <cell r="B1404">
            <v>1.38053</v>
          </cell>
        </row>
        <row r="1405">
          <cell r="A1405">
            <v>41768</v>
          </cell>
          <cell r="B1405">
            <v>1.3901600000000001</v>
          </cell>
        </row>
        <row r="1406">
          <cell r="A1406">
            <v>41767</v>
          </cell>
          <cell r="B1406">
            <v>1.3923300000000001</v>
          </cell>
        </row>
        <row r="1407">
          <cell r="A1407">
            <v>41766</v>
          </cell>
          <cell r="B1407">
            <v>1.3907</v>
          </cell>
        </row>
        <row r="1408">
          <cell r="A1408">
            <v>41765</v>
          </cell>
          <cell r="B1408">
            <v>1.38747</v>
          </cell>
        </row>
        <row r="1409">
          <cell r="A1409">
            <v>41764</v>
          </cell>
          <cell r="B1409">
            <v>1.3868499999999999</v>
          </cell>
        </row>
        <row r="1410">
          <cell r="A1410">
            <v>41763</v>
          </cell>
          <cell r="B1410">
            <v>1.3868499999999999</v>
          </cell>
        </row>
        <row r="1411">
          <cell r="A1411">
            <v>41762</v>
          </cell>
          <cell r="B1411">
            <v>1.3859699999999999</v>
          </cell>
        </row>
        <row r="1412">
          <cell r="A1412">
            <v>41761</v>
          </cell>
          <cell r="B1412">
            <v>1.3871800000000001</v>
          </cell>
        </row>
        <row r="1413">
          <cell r="A1413">
            <v>41760</v>
          </cell>
          <cell r="B1413">
            <v>1.3832</v>
          </cell>
        </row>
        <row r="1414">
          <cell r="A1414">
            <v>41759</v>
          </cell>
          <cell r="B1414">
            <v>1.38429</v>
          </cell>
        </row>
        <row r="1415">
          <cell r="A1415">
            <v>41758</v>
          </cell>
          <cell r="B1415">
            <v>1.3845400000000001</v>
          </cell>
        </row>
        <row r="1416">
          <cell r="A1416">
            <v>41757</v>
          </cell>
          <cell r="B1416">
            <v>1.38304</v>
          </cell>
        </row>
        <row r="1417">
          <cell r="A1417">
            <v>41756</v>
          </cell>
          <cell r="B1417">
            <v>1.38304</v>
          </cell>
        </row>
        <row r="1418">
          <cell r="A1418">
            <v>41755</v>
          </cell>
          <cell r="B1418">
            <v>1.38348</v>
          </cell>
        </row>
        <row r="1419">
          <cell r="A1419">
            <v>41754</v>
          </cell>
          <cell r="B1419">
            <v>1.3821600000000001</v>
          </cell>
        </row>
        <row r="1420">
          <cell r="A1420">
            <v>41753</v>
          </cell>
          <cell r="B1420">
            <v>1.38205</v>
          </cell>
        </row>
        <row r="1421">
          <cell r="A1421">
            <v>41752</v>
          </cell>
          <cell r="B1421">
            <v>1.38005</v>
          </cell>
        </row>
        <row r="1422">
          <cell r="A1422">
            <v>41751</v>
          </cell>
          <cell r="B1422">
            <v>1.3809499999999999</v>
          </cell>
        </row>
        <row r="1423">
          <cell r="A1423">
            <v>41750</v>
          </cell>
          <cell r="B1423">
            <v>1.38039</v>
          </cell>
        </row>
        <row r="1424">
          <cell r="A1424">
            <v>41749</v>
          </cell>
          <cell r="B1424">
            <v>1.38039</v>
          </cell>
        </row>
        <row r="1425">
          <cell r="A1425">
            <v>41748</v>
          </cell>
          <cell r="B1425">
            <v>1.3815</v>
          </cell>
        </row>
        <row r="1426">
          <cell r="A1426">
            <v>41747</v>
          </cell>
          <cell r="B1426">
            <v>1.3833599999999999</v>
          </cell>
        </row>
        <row r="1427">
          <cell r="A1427">
            <v>41746</v>
          </cell>
          <cell r="B1427">
            <v>1.3822399999999999</v>
          </cell>
        </row>
        <row r="1428">
          <cell r="A1428">
            <v>41745</v>
          </cell>
          <cell r="B1428">
            <v>1.3811</v>
          </cell>
        </row>
        <row r="1429">
          <cell r="A1429">
            <v>41744</v>
          </cell>
          <cell r="B1429">
            <v>1.3835</v>
          </cell>
        </row>
        <row r="1430">
          <cell r="A1430">
            <v>41743</v>
          </cell>
          <cell r="B1430">
            <v>1.38826</v>
          </cell>
        </row>
        <row r="1431">
          <cell r="A1431">
            <v>41742</v>
          </cell>
          <cell r="B1431">
            <v>1.38826</v>
          </cell>
        </row>
        <row r="1432">
          <cell r="A1432">
            <v>41741</v>
          </cell>
          <cell r="B1432">
            <v>1.3889100000000001</v>
          </cell>
        </row>
        <row r="1433">
          <cell r="A1433">
            <v>41740</v>
          </cell>
          <cell r="B1433">
            <v>1.3864700000000001</v>
          </cell>
        </row>
        <row r="1434">
          <cell r="A1434">
            <v>41739</v>
          </cell>
          <cell r="B1434">
            <v>1.38035</v>
          </cell>
        </row>
        <row r="1435">
          <cell r="A1435">
            <v>41738</v>
          </cell>
          <cell r="B1435">
            <v>1.3767400000000001</v>
          </cell>
        </row>
        <row r="1436">
          <cell r="A1436">
            <v>41737</v>
          </cell>
          <cell r="B1436">
            <v>1.3718399999999999</v>
          </cell>
        </row>
        <row r="1437">
          <cell r="A1437">
            <v>41736</v>
          </cell>
          <cell r="B1437">
            <v>1.3702300000000001</v>
          </cell>
        </row>
        <row r="1438">
          <cell r="A1438">
            <v>41735</v>
          </cell>
          <cell r="B1438">
            <v>1.3702300000000001</v>
          </cell>
        </row>
        <row r="1439">
          <cell r="A1439">
            <v>41734</v>
          </cell>
          <cell r="B1439">
            <v>1.3706700000000001</v>
          </cell>
        </row>
        <row r="1440">
          <cell r="A1440">
            <v>41733</v>
          </cell>
          <cell r="B1440">
            <v>1.37473</v>
          </cell>
        </row>
        <row r="1441">
          <cell r="A1441">
            <v>41732</v>
          </cell>
          <cell r="B1441">
            <v>1.37866</v>
          </cell>
        </row>
        <row r="1442">
          <cell r="A1442">
            <v>41731</v>
          </cell>
          <cell r="B1442">
            <v>1.37863</v>
          </cell>
        </row>
        <row r="1443">
          <cell r="A1443">
            <v>41730</v>
          </cell>
          <cell r="B1443">
            <v>1.3767</v>
          </cell>
        </row>
        <row r="1444">
          <cell r="A1444">
            <v>41729</v>
          </cell>
          <cell r="B1444">
            <v>1.3751599999999999</v>
          </cell>
        </row>
        <row r="1445">
          <cell r="A1445">
            <v>41728</v>
          </cell>
          <cell r="B1445">
            <v>1.3751599999999999</v>
          </cell>
        </row>
        <row r="1446">
          <cell r="A1446">
            <v>41727</v>
          </cell>
          <cell r="B1446">
            <v>1.37432</v>
          </cell>
        </row>
        <row r="1447">
          <cell r="A1447">
            <v>41726</v>
          </cell>
          <cell r="B1447">
            <v>1.37679</v>
          </cell>
        </row>
        <row r="1448">
          <cell r="A1448">
            <v>41725</v>
          </cell>
          <cell r="B1448">
            <v>1.38036</v>
          </cell>
        </row>
        <row r="1449">
          <cell r="A1449">
            <v>41724</v>
          </cell>
          <cell r="B1449">
            <v>1.3821399999999999</v>
          </cell>
        </row>
        <row r="1450">
          <cell r="A1450">
            <v>41723</v>
          </cell>
          <cell r="B1450">
            <v>1.37954</v>
          </cell>
        </row>
        <row r="1451">
          <cell r="A1451">
            <v>41722</v>
          </cell>
          <cell r="B1451">
            <v>1.37907</v>
          </cell>
        </row>
        <row r="1452">
          <cell r="A1452">
            <v>41721</v>
          </cell>
          <cell r="B1452">
            <v>1.37907</v>
          </cell>
        </row>
        <row r="1453">
          <cell r="A1453">
            <v>41720</v>
          </cell>
          <cell r="B1453">
            <v>1.37876</v>
          </cell>
        </row>
        <row r="1454">
          <cell r="A1454">
            <v>41719</v>
          </cell>
          <cell r="B1454">
            <v>1.38026</v>
          </cell>
        </row>
        <row r="1455">
          <cell r="A1455">
            <v>41718</v>
          </cell>
          <cell r="B1455">
            <v>1.3910400000000001</v>
          </cell>
        </row>
        <row r="1456">
          <cell r="A1456">
            <v>41717</v>
          </cell>
          <cell r="B1456">
            <v>1.3919900000000001</v>
          </cell>
        </row>
        <row r="1457">
          <cell r="A1457">
            <v>41716</v>
          </cell>
          <cell r="B1457">
            <v>1.39093</v>
          </cell>
        </row>
        <row r="1458">
          <cell r="A1458">
            <v>41715</v>
          </cell>
          <cell r="B1458">
            <v>1.39072</v>
          </cell>
        </row>
        <row r="1459">
          <cell r="A1459">
            <v>41714</v>
          </cell>
          <cell r="B1459">
            <v>1.39072</v>
          </cell>
        </row>
        <row r="1460">
          <cell r="A1460">
            <v>41713</v>
          </cell>
          <cell r="B1460">
            <v>1.38818</v>
          </cell>
        </row>
        <row r="1461">
          <cell r="A1461">
            <v>41712</v>
          </cell>
          <cell r="B1461">
            <v>1.39174</v>
          </cell>
        </row>
        <row r="1462">
          <cell r="A1462">
            <v>41711</v>
          </cell>
          <cell r="B1462">
            <v>1.3872500000000001</v>
          </cell>
        </row>
        <row r="1463">
          <cell r="A1463">
            <v>41710</v>
          </cell>
          <cell r="B1463">
            <v>1.3863700000000001</v>
          </cell>
        </row>
        <row r="1464">
          <cell r="A1464">
            <v>41709</v>
          </cell>
          <cell r="B1464">
            <v>1.38788</v>
          </cell>
        </row>
        <row r="1465">
          <cell r="A1465">
            <v>41708</v>
          </cell>
          <cell r="B1465">
            <v>1.38748</v>
          </cell>
        </row>
        <row r="1466">
          <cell r="A1466">
            <v>41707</v>
          </cell>
          <cell r="B1466">
            <v>1.38747</v>
          </cell>
        </row>
        <row r="1467">
          <cell r="A1467">
            <v>41706</v>
          </cell>
          <cell r="B1467">
            <v>1.38693</v>
          </cell>
        </row>
        <row r="1468">
          <cell r="A1468">
            <v>41705</v>
          </cell>
          <cell r="B1468">
            <v>1.37677</v>
          </cell>
        </row>
        <row r="1469">
          <cell r="A1469">
            <v>41704</v>
          </cell>
          <cell r="B1469">
            <v>1.3731599999999999</v>
          </cell>
        </row>
        <row r="1470">
          <cell r="A1470">
            <v>41703</v>
          </cell>
          <cell r="B1470">
            <v>1.3742700000000001</v>
          </cell>
        </row>
        <row r="1471">
          <cell r="A1471">
            <v>41702</v>
          </cell>
          <cell r="B1471">
            <v>1.37706</v>
          </cell>
        </row>
        <row r="1472">
          <cell r="A1472">
            <v>41701</v>
          </cell>
          <cell r="B1472">
            <v>1.3798900000000001</v>
          </cell>
        </row>
        <row r="1473">
          <cell r="A1473">
            <v>41700</v>
          </cell>
          <cell r="B1473">
            <v>1.37991</v>
          </cell>
        </row>
        <row r="1474">
          <cell r="A1474">
            <v>41699</v>
          </cell>
          <cell r="B1474">
            <v>1.37514</v>
          </cell>
        </row>
        <row r="1475">
          <cell r="A1475">
            <v>41698</v>
          </cell>
          <cell r="B1475">
            <v>1.3682399999999999</v>
          </cell>
        </row>
        <row r="1476">
          <cell r="A1476">
            <v>41697</v>
          </cell>
          <cell r="B1476">
            <v>1.3721699999999999</v>
          </cell>
        </row>
        <row r="1477">
          <cell r="A1477">
            <v>41696</v>
          </cell>
          <cell r="B1477">
            <v>1.3741699999999999</v>
          </cell>
        </row>
        <row r="1478">
          <cell r="A1478">
            <v>41695</v>
          </cell>
          <cell r="B1478">
            <v>1.37374</v>
          </cell>
        </row>
        <row r="1479">
          <cell r="A1479">
            <v>41694</v>
          </cell>
          <cell r="B1479">
            <v>1.3734500000000001</v>
          </cell>
        </row>
        <row r="1480">
          <cell r="A1480">
            <v>41693</v>
          </cell>
          <cell r="B1480">
            <v>1.3734599999999999</v>
          </cell>
        </row>
        <row r="1481">
          <cell r="A1481">
            <v>41692</v>
          </cell>
          <cell r="B1481">
            <v>1.3720399999999999</v>
          </cell>
        </row>
        <row r="1482">
          <cell r="A1482">
            <v>41691</v>
          </cell>
          <cell r="B1482">
            <v>1.37226</v>
          </cell>
        </row>
        <row r="1483">
          <cell r="A1483">
            <v>41690</v>
          </cell>
          <cell r="B1483">
            <v>1.37551</v>
          </cell>
        </row>
        <row r="1484">
          <cell r="A1484">
            <v>41689</v>
          </cell>
          <cell r="B1484">
            <v>1.37249</v>
          </cell>
        </row>
        <row r="1485">
          <cell r="A1485">
            <v>41688</v>
          </cell>
          <cell r="B1485">
            <v>1.3704700000000001</v>
          </cell>
        </row>
        <row r="1486">
          <cell r="A1486">
            <v>41687</v>
          </cell>
          <cell r="B1486">
            <v>1.36893</v>
          </cell>
        </row>
        <row r="1487">
          <cell r="A1487">
            <v>41686</v>
          </cell>
          <cell r="B1487">
            <v>1.36896</v>
          </cell>
        </row>
        <row r="1488">
          <cell r="A1488">
            <v>41685</v>
          </cell>
          <cell r="B1488">
            <v>1.36887</v>
          </cell>
        </row>
        <row r="1489">
          <cell r="A1489">
            <v>41684</v>
          </cell>
          <cell r="B1489">
            <v>1.3638399999999999</v>
          </cell>
        </row>
        <row r="1490">
          <cell r="A1490">
            <v>41683</v>
          </cell>
          <cell r="B1490">
            <v>1.36151</v>
          </cell>
        </row>
        <row r="1491">
          <cell r="A1491">
            <v>41682</v>
          </cell>
          <cell r="B1491">
            <v>1.3658300000000001</v>
          </cell>
        </row>
        <row r="1492">
          <cell r="A1492">
            <v>41681</v>
          </cell>
          <cell r="B1492">
            <v>1.3631899999999999</v>
          </cell>
        </row>
        <row r="1493">
          <cell r="A1493">
            <v>41680</v>
          </cell>
          <cell r="B1493">
            <v>1.36334</v>
          </cell>
        </row>
        <row r="1494">
          <cell r="A1494">
            <v>41679</v>
          </cell>
          <cell r="B1494">
            <v>1.3633500000000001</v>
          </cell>
        </row>
        <row r="1495">
          <cell r="A1495">
            <v>41678</v>
          </cell>
          <cell r="B1495">
            <v>1.3592200000000001</v>
          </cell>
        </row>
        <row r="1496">
          <cell r="A1496">
            <v>41677</v>
          </cell>
          <cell r="B1496">
            <v>1.3547199999999999</v>
          </cell>
        </row>
        <row r="1497">
          <cell r="A1497">
            <v>41676</v>
          </cell>
          <cell r="B1497">
            <v>1.3519099999999999</v>
          </cell>
        </row>
        <row r="1498">
          <cell r="A1498">
            <v>41675</v>
          </cell>
          <cell r="B1498">
            <v>1.35161</v>
          </cell>
        </row>
        <row r="1499">
          <cell r="A1499">
            <v>41674</v>
          </cell>
          <cell r="B1499">
            <v>1.34981</v>
          </cell>
        </row>
        <row r="1500">
          <cell r="A1500">
            <v>41673</v>
          </cell>
          <cell r="B1500">
            <v>1.34812</v>
          </cell>
        </row>
        <row r="1501">
          <cell r="A1501">
            <v>41672</v>
          </cell>
          <cell r="B1501">
            <v>1.3481399999999999</v>
          </cell>
        </row>
        <row r="1502">
          <cell r="A1502">
            <v>41671</v>
          </cell>
          <cell r="B1502">
            <v>1.3531599999999999</v>
          </cell>
        </row>
        <row r="1503">
          <cell r="A1503">
            <v>41670</v>
          </cell>
          <cell r="B1503">
            <v>1.36111</v>
          </cell>
        </row>
        <row r="1504">
          <cell r="A1504">
            <v>41669</v>
          </cell>
          <cell r="B1504">
            <v>1.36581</v>
          </cell>
        </row>
        <row r="1505">
          <cell r="A1505">
            <v>41668</v>
          </cell>
          <cell r="B1505">
            <v>1.3664499999999999</v>
          </cell>
        </row>
        <row r="1506">
          <cell r="A1506">
            <v>41667</v>
          </cell>
          <cell r="B1506">
            <v>1.3678399999999999</v>
          </cell>
        </row>
        <row r="1507">
          <cell r="A1507">
            <v>41666</v>
          </cell>
          <cell r="B1507">
            <v>1.3675299999999999</v>
          </cell>
        </row>
        <row r="1508">
          <cell r="A1508">
            <v>41665</v>
          </cell>
          <cell r="B1508">
            <v>1.36754</v>
          </cell>
        </row>
        <row r="1509">
          <cell r="A1509">
            <v>41664</v>
          </cell>
          <cell r="B1509">
            <v>1.36856</v>
          </cell>
        </row>
        <row r="1510">
          <cell r="A1510">
            <v>41663</v>
          </cell>
          <cell r="B1510">
            <v>1.3606199999999999</v>
          </cell>
        </row>
        <row r="1511">
          <cell r="A1511">
            <v>41662</v>
          </cell>
          <cell r="B1511">
            <v>1.35562</v>
          </cell>
        </row>
        <row r="1512">
          <cell r="A1512">
            <v>41661</v>
          </cell>
          <cell r="B1512">
            <v>1.35446</v>
          </cell>
        </row>
        <row r="1513">
          <cell r="A1513">
            <v>41660</v>
          </cell>
          <cell r="B1513">
            <v>1.3545199999999999</v>
          </cell>
        </row>
        <row r="1514">
          <cell r="A1514">
            <v>41659</v>
          </cell>
          <cell r="B1514">
            <v>1.35399</v>
          </cell>
        </row>
        <row r="1515">
          <cell r="A1515">
            <v>41658</v>
          </cell>
          <cell r="B1515">
            <v>1.3539600000000001</v>
          </cell>
        </row>
        <row r="1516">
          <cell r="A1516">
            <v>41657</v>
          </cell>
          <cell r="B1516">
            <v>1.35894</v>
          </cell>
        </row>
        <row r="1517">
          <cell r="A1517">
            <v>41656</v>
          </cell>
          <cell r="B1517">
            <v>1.3610800000000001</v>
          </cell>
        </row>
        <row r="1518">
          <cell r="A1518">
            <v>41655</v>
          </cell>
          <cell r="B1518">
            <v>1.36269</v>
          </cell>
        </row>
        <row r="1519">
          <cell r="A1519">
            <v>41654</v>
          </cell>
          <cell r="B1519">
            <v>1.3671</v>
          </cell>
        </row>
        <row r="1520">
          <cell r="A1520">
            <v>41653</v>
          </cell>
          <cell r="B1520">
            <v>1.3664499999999999</v>
          </cell>
        </row>
        <row r="1521">
          <cell r="A1521">
            <v>41652</v>
          </cell>
          <cell r="B1521">
            <v>1.3667899999999999</v>
          </cell>
        </row>
        <row r="1522">
          <cell r="A1522">
            <v>41651</v>
          </cell>
          <cell r="B1522">
            <v>1.3667800000000001</v>
          </cell>
        </row>
        <row r="1523">
          <cell r="A1523">
            <v>41650</v>
          </cell>
          <cell r="B1523">
            <v>1.36226</v>
          </cell>
        </row>
        <row r="1524">
          <cell r="A1524">
            <v>41649</v>
          </cell>
          <cell r="B1524">
            <v>1.3587899999999999</v>
          </cell>
        </row>
        <row r="1525">
          <cell r="A1525">
            <v>41648</v>
          </cell>
          <cell r="B1525">
            <v>1.3602700000000001</v>
          </cell>
        </row>
        <row r="1526">
          <cell r="A1526">
            <v>41647</v>
          </cell>
          <cell r="B1526">
            <v>1.3625100000000001</v>
          </cell>
        </row>
        <row r="1527">
          <cell r="A1527">
            <v>41646</v>
          </cell>
          <cell r="B1527">
            <v>1.36043</v>
          </cell>
        </row>
        <row r="1528">
          <cell r="A1528">
            <v>41645</v>
          </cell>
          <cell r="B1528">
            <v>1.3586800000000001</v>
          </cell>
        </row>
        <row r="1529">
          <cell r="A1529">
            <v>41644</v>
          </cell>
          <cell r="B1529">
            <v>1.3586800000000001</v>
          </cell>
        </row>
        <row r="1530">
          <cell r="A1530">
            <v>41643</v>
          </cell>
          <cell r="B1530">
            <v>1.36391</v>
          </cell>
        </row>
        <row r="1531">
          <cell r="A1531">
            <v>41642</v>
          </cell>
          <cell r="B1531">
            <v>1.37148</v>
          </cell>
        </row>
        <row r="1532">
          <cell r="A1532">
            <v>41641</v>
          </cell>
          <cell r="B1532">
            <v>1.37869</v>
          </cell>
        </row>
        <row r="1533">
          <cell r="A1533">
            <v>41640</v>
          </cell>
          <cell r="B1533">
            <v>1.37856</v>
          </cell>
        </row>
        <row r="1534">
          <cell r="A1534">
            <v>41639</v>
          </cell>
          <cell r="B1534">
            <v>1.3766</v>
          </cell>
        </row>
        <row r="1535">
          <cell r="A1535">
            <v>41638</v>
          </cell>
          <cell r="B1535">
            <v>1.3742700000000001</v>
          </cell>
        </row>
        <row r="1536">
          <cell r="A1536">
            <v>41637</v>
          </cell>
          <cell r="B1536">
            <v>1.37425</v>
          </cell>
        </row>
        <row r="1537">
          <cell r="A1537">
            <v>41636</v>
          </cell>
          <cell r="B1537">
            <v>1.37581</v>
          </cell>
        </row>
        <row r="1538">
          <cell r="A1538">
            <v>41635</v>
          </cell>
          <cell r="B1538">
            <v>1.3684099999999999</v>
          </cell>
        </row>
        <row r="1539">
          <cell r="A1539">
            <v>41634</v>
          </cell>
          <cell r="B1539">
            <v>1.36808</v>
          </cell>
        </row>
        <row r="1540">
          <cell r="A1540">
            <v>41633</v>
          </cell>
          <cell r="B1540">
            <v>1.36808</v>
          </cell>
        </row>
        <row r="1541">
          <cell r="A1541">
            <v>41632</v>
          </cell>
          <cell r="B1541">
            <v>1.3685700000000001</v>
          </cell>
        </row>
        <row r="1542">
          <cell r="A1542">
            <v>41631</v>
          </cell>
          <cell r="B1542">
            <v>1.3670599999999999</v>
          </cell>
        </row>
        <row r="1543">
          <cell r="A1543">
            <v>41630</v>
          </cell>
          <cell r="B1543">
            <v>1.3670800000000001</v>
          </cell>
        </row>
        <row r="1544">
          <cell r="A1544">
            <v>41629</v>
          </cell>
          <cell r="B1544">
            <v>1.36527</v>
          </cell>
        </row>
        <row r="1545">
          <cell r="A1545">
            <v>41628</v>
          </cell>
          <cell r="B1545">
            <v>1.36703</v>
          </cell>
        </row>
        <row r="1546">
          <cell r="A1546">
            <v>41627</v>
          </cell>
          <cell r="B1546">
            <v>1.3761399999999999</v>
          </cell>
        </row>
        <row r="1547">
          <cell r="A1547">
            <v>41626</v>
          </cell>
          <cell r="B1547">
            <v>1.37612</v>
          </cell>
        </row>
        <row r="1548">
          <cell r="A1548">
            <v>41625</v>
          </cell>
          <cell r="B1548">
            <v>1.37578</v>
          </cell>
        </row>
        <row r="1549">
          <cell r="A1549">
            <v>41624</v>
          </cell>
          <cell r="B1549">
            <v>1.3737900000000001</v>
          </cell>
        </row>
        <row r="1550">
          <cell r="A1550">
            <v>41623</v>
          </cell>
          <cell r="B1550">
            <v>1.3737900000000001</v>
          </cell>
        </row>
        <row r="1551">
          <cell r="A1551">
            <v>41622</v>
          </cell>
          <cell r="B1551">
            <v>1.37405</v>
          </cell>
        </row>
        <row r="1552">
          <cell r="A1552">
            <v>41621</v>
          </cell>
          <cell r="B1552">
            <v>1.3774200000000001</v>
          </cell>
        </row>
        <row r="1553">
          <cell r="A1553">
            <v>41620</v>
          </cell>
          <cell r="B1553">
            <v>1.3769400000000001</v>
          </cell>
        </row>
        <row r="1554">
          <cell r="A1554">
            <v>41619</v>
          </cell>
          <cell r="B1554">
            <v>1.3753299999999999</v>
          </cell>
        </row>
        <row r="1555">
          <cell r="A1555">
            <v>41618</v>
          </cell>
          <cell r="B1555">
            <v>1.37147</v>
          </cell>
        </row>
        <row r="1556">
          <cell r="A1556">
            <v>41617</v>
          </cell>
          <cell r="B1556">
            <v>1.37036</v>
          </cell>
        </row>
        <row r="1557">
          <cell r="A1557">
            <v>41616</v>
          </cell>
          <cell r="B1557">
            <v>1.37035</v>
          </cell>
        </row>
        <row r="1558">
          <cell r="A1558">
            <v>41615</v>
          </cell>
          <cell r="B1558">
            <v>1.36717</v>
          </cell>
        </row>
        <row r="1559">
          <cell r="A1559">
            <v>41614</v>
          </cell>
          <cell r="B1559">
            <v>1.3613999999999999</v>
          </cell>
        </row>
        <row r="1560">
          <cell r="A1560">
            <v>41613</v>
          </cell>
          <cell r="B1560">
            <v>1.3581700000000001</v>
          </cell>
        </row>
        <row r="1561">
          <cell r="A1561">
            <v>41612</v>
          </cell>
          <cell r="B1561">
            <v>1.35622</v>
          </cell>
        </row>
        <row r="1562">
          <cell r="A1562">
            <v>41611</v>
          </cell>
          <cell r="B1562">
            <v>1.3570599999999999</v>
          </cell>
        </row>
        <row r="1563">
          <cell r="A1563">
            <v>41610</v>
          </cell>
          <cell r="B1563">
            <v>1.3589500000000001</v>
          </cell>
        </row>
        <row r="1564">
          <cell r="A1564">
            <v>41609</v>
          </cell>
          <cell r="B1564">
            <v>1.35893</v>
          </cell>
        </row>
        <row r="1565">
          <cell r="A1565">
            <v>41608</v>
          </cell>
          <cell r="B1565">
            <v>1.3605799999999999</v>
          </cell>
        </row>
        <row r="1566">
          <cell r="A1566">
            <v>41607</v>
          </cell>
          <cell r="B1566">
            <v>1.3588499999999999</v>
          </cell>
        </row>
        <row r="1567">
          <cell r="A1567">
            <v>41606</v>
          </cell>
          <cell r="B1567">
            <v>1.35799</v>
          </cell>
        </row>
        <row r="1568">
          <cell r="A1568">
            <v>41605</v>
          </cell>
          <cell r="B1568">
            <v>1.3541099999999999</v>
          </cell>
        </row>
        <row r="1569">
          <cell r="A1569">
            <v>41604</v>
          </cell>
          <cell r="B1569">
            <v>1.35286</v>
          </cell>
        </row>
        <row r="1570">
          <cell r="A1570">
            <v>41603</v>
          </cell>
          <cell r="B1570">
            <v>1.3555999999999999</v>
          </cell>
        </row>
        <row r="1571">
          <cell r="A1571">
            <v>41602</v>
          </cell>
          <cell r="B1571">
            <v>1.35558</v>
          </cell>
        </row>
        <row r="1572">
          <cell r="A1572">
            <v>41601</v>
          </cell>
          <cell r="B1572">
            <v>1.3502400000000001</v>
          </cell>
        </row>
        <row r="1573">
          <cell r="A1573">
            <v>41600</v>
          </cell>
          <cell r="B1573">
            <v>1.3441399999999999</v>
          </cell>
        </row>
        <row r="1574">
          <cell r="A1574">
            <v>41599</v>
          </cell>
          <cell r="B1574">
            <v>1.3517699999999999</v>
          </cell>
        </row>
        <row r="1575">
          <cell r="A1575">
            <v>41598</v>
          </cell>
          <cell r="B1575">
            <v>1.35137</v>
          </cell>
        </row>
        <row r="1576">
          <cell r="A1576">
            <v>41597</v>
          </cell>
          <cell r="B1576">
            <v>1.3502000000000001</v>
          </cell>
        </row>
        <row r="1577">
          <cell r="A1577">
            <v>41596</v>
          </cell>
          <cell r="B1577">
            <v>1.3494900000000001</v>
          </cell>
        </row>
        <row r="1578">
          <cell r="A1578">
            <v>41595</v>
          </cell>
          <cell r="B1578">
            <v>1.3494900000000001</v>
          </cell>
        </row>
        <row r="1579">
          <cell r="A1579">
            <v>41594</v>
          </cell>
          <cell r="B1579">
            <v>1.3462400000000001</v>
          </cell>
        </row>
        <row r="1580">
          <cell r="A1580">
            <v>41593</v>
          </cell>
          <cell r="B1580">
            <v>1.34619</v>
          </cell>
        </row>
        <row r="1581">
          <cell r="A1581">
            <v>41592</v>
          </cell>
          <cell r="B1581">
            <v>1.34355</v>
          </cell>
        </row>
        <row r="1582">
          <cell r="A1582">
            <v>41591</v>
          </cell>
          <cell r="B1582">
            <v>1.3408199999999999</v>
          </cell>
        </row>
        <row r="1583">
          <cell r="A1583">
            <v>41590</v>
          </cell>
          <cell r="B1583">
            <v>1.3381099999999999</v>
          </cell>
        </row>
        <row r="1584">
          <cell r="A1584">
            <v>41589</v>
          </cell>
          <cell r="B1584">
            <v>1.3361799999999999</v>
          </cell>
        </row>
        <row r="1585">
          <cell r="A1585">
            <v>41588</v>
          </cell>
          <cell r="B1585">
            <v>1.3362000000000001</v>
          </cell>
        </row>
        <row r="1586">
          <cell r="A1586">
            <v>41587</v>
          </cell>
          <cell r="B1586">
            <v>1.3395900000000001</v>
          </cell>
        </row>
        <row r="1587">
          <cell r="A1587">
            <v>41586</v>
          </cell>
          <cell r="B1587">
            <v>1.3473200000000001</v>
          </cell>
        </row>
        <row r="1588">
          <cell r="A1588">
            <v>41585</v>
          </cell>
          <cell r="B1588">
            <v>1.3503700000000001</v>
          </cell>
        </row>
        <row r="1589">
          <cell r="A1589">
            <v>41584</v>
          </cell>
          <cell r="B1589">
            <v>1.3492</v>
          </cell>
        </row>
        <row r="1590">
          <cell r="A1590">
            <v>41583</v>
          </cell>
          <cell r="B1590">
            <v>1.34989</v>
          </cell>
        </row>
        <row r="1591">
          <cell r="A1591">
            <v>41582</v>
          </cell>
          <cell r="B1591">
            <v>1.34857</v>
          </cell>
        </row>
        <row r="1592">
          <cell r="A1592">
            <v>41581</v>
          </cell>
          <cell r="B1592">
            <v>1.34857</v>
          </cell>
        </row>
        <row r="1593">
          <cell r="A1593">
            <v>41580</v>
          </cell>
          <cell r="B1593">
            <v>1.3530599999999999</v>
          </cell>
        </row>
        <row r="1594">
          <cell r="A1594">
            <v>41579</v>
          </cell>
          <cell r="B1594">
            <v>1.3670500000000001</v>
          </cell>
        </row>
        <row r="1595">
          <cell r="A1595">
            <v>41578</v>
          </cell>
          <cell r="B1595">
            <v>1.37477</v>
          </cell>
        </row>
        <row r="1596">
          <cell r="A1596">
            <v>41577</v>
          </cell>
          <cell r="B1596">
            <v>1.3770500000000001</v>
          </cell>
        </row>
        <row r="1597">
          <cell r="A1597">
            <v>41576</v>
          </cell>
          <cell r="B1597">
            <v>1.3800300000000001</v>
          </cell>
        </row>
        <row r="1598">
          <cell r="A1598">
            <v>41575</v>
          </cell>
          <cell r="B1598">
            <v>1.38012</v>
          </cell>
        </row>
        <row r="1599">
          <cell r="A1599">
            <v>41574</v>
          </cell>
          <cell r="B1599">
            <v>1.38012</v>
          </cell>
        </row>
        <row r="1600">
          <cell r="A1600">
            <v>41573</v>
          </cell>
          <cell r="B1600">
            <v>1.38018</v>
          </cell>
        </row>
        <row r="1601">
          <cell r="A1601">
            <v>41572</v>
          </cell>
          <cell r="B1601">
            <v>1.3794299999999999</v>
          </cell>
        </row>
        <row r="1602">
          <cell r="A1602">
            <v>41571</v>
          </cell>
          <cell r="B1602">
            <v>1.3773599999999999</v>
          </cell>
        </row>
        <row r="1603">
          <cell r="A1603">
            <v>41570</v>
          </cell>
          <cell r="B1603">
            <v>1.3707199999999999</v>
          </cell>
        </row>
        <row r="1604">
          <cell r="A1604">
            <v>41569</v>
          </cell>
          <cell r="B1604">
            <v>1.3675299999999999</v>
          </cell>
        </row>
        <row r="1605">
          <cell r="A1605">
            <v>41568</v>
          </cell>
          <cell r="B1605">
            <v>1.36839</v>
          </cell>
        </row>
        <row r="1606">
          <cell r="A1606">
            <v>41567</v>
          </cell>
          <cell r="B1606">
            <v>1.36839</v>
          </cell>
        </row>
        <row r="1607">
          <cell r="A1607">
            <v>41566</v>
          </cell>
          <cell r="B1607">
            <v>1.36772</v>
          </cell>
        </row>
        <row r="1608">
          <cell r="A1608">
            <v>41565</v>
          </cell>
          <cell r="B1608">
            <v>1.3603499999999999</v>
          </cell>
        </row>
        <row r="1609">
          <cell r="A1609">
            <v>41564</v>
          </cell>
          <cell r="B1609">
            <v>1.3523799999999999</v>
          </cell>
        </row>
        <row r="1610">
          <cell r="A1610">
            <v>41563</v>
          </cell>
          <cell r="B1610">
            <v>1.35303</v>
          </cell>
        </row>
        <row r="1611">
          <cell r="A1611">
            <v>41562</v>
          </cell>
          <cell r="B1611">
            <v>1.35653</v>
          </cell>
        </row>
        <row r="1612">
          <cell r="A1612">
            <v>41561</v>
          </cell>
          <cell r="B1612">
            <v>1.3534900000000001</v>
          </cell>
        </row>
        <row r="1613">
          <cell r="A1613">
            <v>41560</v>
          </cell>
          <cell r="B1613">
            <v>1.3534900000000001</v>
          </cell>
        </row>
        <row r="1614">
          <cell r="A1614">
            <v>41559</v>
          </cell>
          <cell r="B1614">
            <v>1.3544700000000001</v>
          </cell>
        </row>
        <row r="1615">
          <cell r="A1615">
            <v>41558</v>
          </cell>
          <cell r="B1615">
            <v>1.3516600000000001</v>
          </cell>
        </row>
        <row r="1616">
          <cell r="A1616">
            <v>41557</v>
          </cell>
          <cell r="B1616">
            <v>1.35399</v>
          </cell>
        </row>
        <row r="1617">
          <cell r="A1617">
            <v>41556</v>
          </cell>
          <cell r="B1617">
            <v>1.35737</v>
          </cell>
        </row>
        <row r="1618">
          <cell r="A1618">
            <v>41555</v>
          </cell>
          <cell r="B1618">
            <v>1.3571</v>
          </cell>
        </row>
        <row r="1619">
          <cell r="A1619">
            <v>41554</v>
          </cell>
          <cell r="B1619">
            <v>1.35537</v>
          </cell>
        </row>
        <row r="1620">
          <cell r="A1620">
            <v>41553</v>
          </cell>
          <cell r="B1620">
            <v>1.35537</v>
          </cell>
        </row>
        <row r="1621">
          <cell r="A1621">
            <v>41552</v>
          </cell>
          <cell r="B1621">
            <v>1.36002</v>
          </cell>
        </row>
        <row r="1622">
          <cell r="A1622">
            <v>41551</v>
          </cell>
          <cell r="B1622">
            <v>1.36042</v>
          </cell>
        </row>
        <row r="1623">
          <cell r="A1623">
            <v>41550</v>
          </cell>
          <cell r="B1623">
            <v>1.3543499999999999</v>
          </cell>
        </row>
        <row r="1624">
          <cell r="A1624">
            <v>41549</v>
          </cell>
          <cell r="B1624">
            <v>1.35372</v>
          </cell>
        </row>
        <row r="1625">
          <cell r="A1625">
            <v>41548</v>
          </cell>
          <cell r="B1625">
            <v>1.3508100000000001</v>
          </cell>
        </row>
        <row r="1626">
          <cell r="A1626">
            <v>41547</v>
          </cell>
          <cell r="B1626">
            <v>1.35199</v>
          </cell>
        </row>
        <row r="1627">
          <cell r="A1627">
            <v>41546</v>
          </cell>
          <cell r="B1627">
            <v>1.35199</v>
          </cell>
        </row>
        <row r="1628">
          <cell r="A1628">
            <v>41545</v>
          </cell>
          <cell r="B1628">
            <v>1.3506800000000001</v>
          </cell>
        </row>
        <row r="1629">
          <cell r="A1629">
            <v>41544</v>
          </cell>
          <cell r="B1629">
            <v>1.3504100000000001</v>
          </cell>
        </row>
        <row r="1630">
          <cell r="A1630">
            <v>41543</v>
          </cell>
          <cell r="B1630">
            <v>1.3494299999999999</v>
          </cell>
        </row>
        <row r="1631">
          <cell r="A1631">
            <v>41542</v>
          </cell>
          <cell r="B1631">
            <v>1.3489100000000001</v>
          </cell>
        </row>
        <row r="1632">
          <cell r="A1632">
            <v>41541</v>
          </cell>
          <cell r="B1632">
            <v>1.35154</v>
          </cell>
        </row>
        <row r="1633">
          <cell r="A1633">
            <v>41540</v>
          </cell>
          <cell r="B1633">
            <v>1.3521099999999999</v>
          </cell>
        </row>
        <row r="1634">
          <cell r="A1634">
            <v>41539</v>
          </cell>
          <cell r="B1634">
            <v>1.3521099999999999</v>
          </cell>
        </row>
        <row r="1635">
          <cell r="A1635">
            <v>41538</v>
          </cell>
          <cell r="B1635">
            <v>1.3529199999999999</v>
          </cell>
        </row>
        <row r="1636">
          <cell r="A1636">
            <v>41537</v>
          </cell>
          <cell r="B1636">
            <v>1.3532500000000001</v>
          </cell>
        </row>
        <row r="1637">
          <cell r="A1637">
            <v>41536</v>
          </cell>
          <cell r="B1637">
            <v>1.3371599999999999</v>
          </cell>
        </row>
        <row r="1638">
          <cell r="A1638">
            <v>41535</v>
          </cell>
          <cell r="B1638">
            <v>1.3346499999999999</v>
          </cell>
        </row>
        <row r="1639">
          <cell r="A1639">
            <v>41534</v>
          </cell>
          <cell r="B1639">
            <v>1.3357300000000001</v>
          </cell>
        </row>
        <row r="1640">
          <cell r="A1640">
            <v>41533</v>
          </cell>
          <cell r="B1640">
            <v>1.3291900000000001</v>
          </cell>
        </row>
        <row r="1641">
          <cell r="A1641">
            <v>41532</v>
          </cell>
          <cell r="B1641">
            <v>1.3291900000000001</v>
          </cell>
        </row>
        <row r="1642">
          <cell r="A1642">
            <v>41531</v>
          </cell>
          <cell r="B1642">
            <v>1.3287800000000001</v>
          </cell>
        </row>
        <row r="1643">
          <cell r="A1643">
            <v>41530</v>
          </cell>
          <cell r="B1643">
            <v>1.3304100000000001</v>
          </cell>
        </row>
        <row r="1644">
          <cell r="A1644">
            <v>41529</v>
          </cell>
          <cell r="B1644">
            <v>1.3275699999999999</v>
          </cell>
        </row>
        <row r="1645">
          <cell r="A1645">
            <v>41528</v>
          </cell>
          <cell r="B1645">
            <v>1.32565</v>
          </cell>
        </row>
        <row r="1646">
          <cell r="A1646">
            <v>41527</v>
          </cell>
          <cell r="B1646">
            <v>1.3203100000000001</v>
          </cell>
        </row>
        <row r="1647">
          <cell r="A1647">
            <v>41526</v>
          </cell>
          <cell r="B1647">
            <v>1.31779</v>
          </cell>
        </row>
        <row r="1648">
          <cell r="A1648">
            <v>41525</v>
          </cell>
          <cell r="B1648">
            <v>1.31779</v>
          </cell>
        </row>
        <row r="1649">
          <cell r="A1649">
            <v>41524</v>
          </cell>
          <cell r="B1649">
            <v>1.31376</v>
          </cell>
        </row>
        <row r="1650">
          <cell r="A1650">
            <v>41523</v>
          </cell>
          <cell r="B1650">
            <v>1.3169999999999999</v>
          </cell>
        </row>
        <row r="1651">
          <cell r="A1651">
            <v>41522</v>
          </cell>
          <cell r="B1651">
            <v>1.31795</v>
          </cell>
        </row>
        <row r="1652">
          <cell r="A1652">
            <v>41521</v>
          </cell>
          <cell r="B1652">
            <v>1.31765</v>
          </cell>
        </row>
        <row r="1653">
          <cell r="A1653">
            <v>41520</v>
          </cell>
          <cell r="B1653">
            <v>1.3204400000000001</v>
          </cell>
        </row>
        <row r="1654">
          <cell r="A1654">
            <v>41519</v>
          </cell>
          <cell r="B1654">
            <v>1.3218300000000001</v>
          </cell>
        </row>
        <row r="1655">
          <cell r="A1655">
            <v>41518</v>
          </cell>
          <cell r="B1655">
            <v>1.3218300000000001</v>
          </cell>
        </row>
        <row r="1656">
          <cell r="A1656">
            <v>41517</v>
          </cell>
          <cell r="B1656">
            <v>1.3229200000000001</v>
          </cell>
        </row>
        <row r="1657">
          <cell r="A1657">
            <v>41516</v>
          </cell>
          <cell r="B1657">
            <v>1.3281000000000001</v>
          </cell>
        </row>
        <row r="1658">
          <cell r="A1658">
            <v>41515</v>
          </cell>
          <cell r="B1658">
            <v>1.33616</v>
          </cell>
        </row>
        <row r="1659">
          <cell r="A1659">
            <v>41514</v>
          </cell>
          <cell r="B1659">
            <v>1.3369899999999999</v>
          </cell>
        </row>
        <row r="1660">
          <cell r="A1660">
            <v>41513</v>
          </cell>
          <cell r="B1660">
            <v>1.33758</v>
          </cell>
        </row>
        <row r="1661">
          <cell r="A1661">
            <v>41512</v>
          </cell>
          <cell r="B1661">
            <v>1.33769</v>
          </cell>
        </row>
        <row r="1662">
          <cell r="A1662">
            <v>41511</v>
          </cell>
          <cell r="B1662">
            <v>1.33769</v>
          </cell>
        </row>
        <row r="1663">
          <cell r="A1663">
            <v>41510</v>
          </cell>
          <cell r="B1663">
            <v>1.33606</v>
          </cell>
        </row>
        <row r="1664">
          <cell r="A1664">
            <v>41509</v>
          </cell>
          <cell r="B1664">
            <v>1.33422</v>
          </cell>
        </row>
        <row r="1665">
          <cell r="A1665">
            <v>41508</v>
          </cell>
          <cell r="B1665">
            <v>1.3395999999999999</v>
          </cell>
        </row>
        <row r="1666">
          <cell r="A1666">
            <v>41507</v>
          </cell>
          <cell r="B1666">
            <v>1.3376999999999999</v>
          </cell>
        </row>
        <row r="1667">
          <cell r="A1667">
            <v>41506</v>
          </cell>
          <cell r="B1667">
            <v>1.3336699999999999</v>
          </cell>
        </row>
        <row r="1668">
          <cell r="A1668">
            <v>41505</v>
          </cell>
          <cell r="B1668">
            <v>1.3324100000000001</v>
          </cell>
        </row>
        <row r="1669">
          <cell r="A1669">
            <v>41504</v>
          </cell>
          <cell r="B1669">
            <v>1.3324100000000001</v>
          </cell>
        </row>
        <row r="1670">
          <cell r="A1670">
            <v>41503</v>
          </cell>
          <cell r="B1670">
            <v>1.33403</v>
          </cell>
        </row>
        <row r="1671">
          <cell r="A1671">
            <v>41502</v>
          </cell>
          <cell r="B1671">
            <v>1.3283100000000001</v>
          </cell>
        </row>
        <row r="1672">
          <cell r="A1672">
            <v>41501</v>
          </cell>
          <cell r="B1672">
            <v>1.3258300000000001</v>
          </cell>
        </row>
        <row r="1673">
          <cell r="A1673">
            <v>41500</v>
          </cell>
          <cell r="B1673">
            <v>1.3283100000000001</v>
          </cell>
        </row>
        <row r="1674">
          <cell r="A1674">
            <v>41499</v>
          </cell>
          <cell r="B1674">
            <v>1.3311599999999999</v>
          </cell>
        </row>
        <row r="1675">
          <cell r="A1675">
            <v>41498</v>
          </cell>
          <cell r="B1675">
            <v>1.33365</v>
          </cell>
        </row>
        <row r="1676">
          <cell r="A1676">
            <v>41497</v>
          </cell>
          <cell r="B1676">
            <v>1.33365</v>
          </cell>
        </row>
        <row r="1677">
          <cell r="A1677">
            <v>41496</v>
          </cell>
          <cell r="B1677">
            <v>1.3367899999999999</v>
          </cell>
        </row>
        <row r="1678">
          <cell r="A1678">
            <v>41495</v>
          </cell>
          <cell r="B1678">
            <v>1.33571</v>
          </cell>
        </row>
        <row r="1679">
          <cell r="A1679">
            <v>41494</v>
          </cell>
          <cell r="B1679">
            <v>1.33073</v>
          </cell>
        </row>
        <row r="1680">
          <cell r="A1680">
            <v>41493</v>
          </cell>
          <cell r="B1680">
            <v>1.3277300000000001</v>
          </cell>
        </row>
        <row r="1681">
          <cell r="A1681">
            <v>41492</v>
          </cell>
          <cell r="B1681">
            <v>1.32681</v>
          </cell>
        </row>
        <row r="1682">
          <cell r="A1682">
            <v>41491</v>
          </cell>
          <cell r="B1682">
            <v>1.3277699999999999</v>
          </cell>
        </row>
        <row r="1683">
          <cell r="A1683">
            <v>41490</v>
          </cell>
          <cell r="B1683">
            <v>1.3277699999999999</v>
          </cell>
        </row>
        <row r="1684">
          <cell r="A1684">
            <v>41489</v>
          </cell>
          <cell r="B1684">
            <v>1.3233699999999999</v>
          </cell>
        </row>
        <row r="1685">
          <cell r="A1685">
            <v>41488</v>
          </cell>
          <cell r="B1685">
            <v>1.32524</v>
          </cell>
        </row>
        <row r="1686">
          <cell r="A1686">
            <v>41487</v>
          </cell>
          <cell r="B1686">
            <v>1.32677</v>
          </cell>
        </row>
        <row r="1687">
          <cell r="A1687">
            <v>41486</v>
          </cell>
          <cell r="B1687">
            <v>1.3262400000000001</v>
          </cell>
        </row>
        <row r="1688">
          <cell r="A1688">
            <v>41485</v>
          </cell>
          <cell r="B1688">
            <v>1.32734</v>
          </cell>
        </row>
        <row r="1689">
          <cell r="A1689">
            <v>41484</v>
          </cell>
          <cell r="B1689">
            <v>1.3276399999999999</v>
          </cell>
        </row>
        <row r="1690">
          <cell r="A1690">
            <v>41483</v>
          </cell>
          <cell r="B1690">
            <v>1.3276399999999999</v>
          </cell>
        </row>
        <row r="1691">
          <cell r="A1691">
            <v>41482</v>
          </cell>
          <cell r="B1691">
            <v>1.3276300000000001</v>
          </cell>
        </row>
        <row r="1692">
          <cell r="A1692">
            <v>41481</v>
          </cell>
          <cell r="B1692">
            <v>1.32148</v>
          </cell>
        </row>
        <row r="1693">
          <cell r="A1693">
            <v>41480</v>
          </cell>
          <cell r="B1693">
            <v>1.3216399999999999</v>
          </cell>
        </row>
        <row r="1694">
          <cell r="A1694">
            <v>41479</v>
          </cell>
          <cell r="B1694">
            <v>1.3196399999999999</v>
          </cell>
        </row>
        <row r="1695">
          <cell r="A1695">
            <v>41478</v>
          </cell>
          <cell r="B1695">
            <v>1.31684</v>
          </cell>
        </row>
        <row r="1696">
          <cell r="A1696">
            <v>41477</v>
          </cell>
          <cell r="B1696">
            <v>1.3139400000000001</v>
          </cell>
        </row>
        <row r="1697">
          <cell r="A1697">
            <v>41476</v>
          </cell>
          <cell r="B1697">
            <v>1.3139400000000001</v>
          </cell>
        </row>
        <row r="1698">
          <cell r="A1698">
            <v>41475</v>
          </cell>
          <cell r="B1698">
            <v>1.3124499999999999</v>
          </cell>
        </row>
        <row r="1699">
          <cell r="A1699">
            <v>41474</v>
          </cell>
          <cell r="B1699">
            <v>1.31026</v>
          </cell>
        </row>
        <row r="1700">
          <cell r="A1700">
            <v>41473</v>
          </cell>
          <cell r="B1700">
            <v>1.3137300000000001</v>
          </cell>
        </row>
        <row r="1701">
          <cell r="A1701">
            <v>41472</v>
          </cell>
          <cell r="B1701">
            <v>1.3099499999999999</v>
          </cell>
        </row>
        <row r="1702">
          <cell r="A1702">
            <v>41471</v>
          </cell>
          <cell r="B1702">
            <v>1.3053300000000001</v>
          </cell>
        </row>
        <row r="1703">
          <cell r="A1703">
            <v>41470</v>
          </cell>
          <cell r="B1703">
            <v>1.30637</v>
          </cell>
        </row>
        <row r="1704">
          <cell r="A1704">
            <v>41469</v>
          </cell>
          <cell r="B1704">
            <v>1.30637</v>
          </cell>
        </row>
        <row r="1705">
          <cell r="A1705">
            <v>41468</v>
          </cell>
          <cell r="B1705">
            <v>1.30646</v>
          </cell>
        </row>
        <row r="1706">
          <cell r="A1706">
            <v>41467</v>
          </cell>
          <cell r="B1706">
            <v>1.3068299999999999</v>
          </cell>
        </row>
        <row r="1707">
          <cell r="A1707">
            <v>41466</v>
          </cell>
          <cell r="B1707">
            <v>1.2816099999999999</v>
          </cell>
        </row>
        <row r="1708">
          <cell r="A1708">
            <v>41465</v>
          </cell>
          <cell r="B1708">
            <v>1.28417</v>
          </cell>
        </row>
        <row r="1709">
          <cell r="A1709">
            <v>41464</v>
          </cell>
          <cell r="B1709">
            <v>1.28416</v>
          </cell>
        </row>
        <row r="1710">
          <cell r="A1710">
            <v>41463</v>
          </cell>
          <cell r="B1710">
            <v>1.28251</v>
          </cell>
        </row>
        <row r="1711">
          <cell r="A1711">
            <v>41462</v>
          </cell>
          <cell r="B1711">
            <v>1.28251</v>
          </cell>
        </row>
        <row r="1712">
          <cell r="A1712">
            <v>41461</v>
          </cell>
          <cell r="B1712">
            <v>1.28712</v>
          </cell>
        </row>
        <row r="1713">
          <cell r="A1713">
            <v>41460</v>
          </cell>
          <cell r="B1713">
            <v>1.29695</v>
          </cell>
        </row>
        <row r="1714">
          <cell r="A1714">
            <v>41459</v>
          </cell>
          <cell r="B1714">
            <v>1.29772</v>
          </cell>
        </row>
        <row r="1715">
          <cell r="A1715">
            <v>41458</v>
          </cell>
          <cell r="B1715">
            <v>1.30345</v>
          </cell>
        </row>
        <row r="1716">
          <cell r="A1716">
            <v>41457</v>
          </cell>
          <cell r="B1716">
            <v>1.30349</v>
          </cell>
        </row>
        <row r="1717">
          <cell r="A1717">
            <v>41456</v>
          </cell>
          <cell r="B1717">
            <v>1.30071</v>
          </cell>
        </row>
        <row r="1718">
          <cell r="A1718">
            <v>41455</v>
          </cell>
          <cell r="B1718">
            <v>1.30071</v>
          </cell>
        </row>
        <row r="1719">
          <cell r="A1719">
            <v>41454</v>
          </cell>
          <cell r="B1719">
            <v>1.3041400000000001</v>
          </cell>
        </row>
        <row r="1720">
          <cell r="A1720">
            <v>41453</v>
          </cell>
          <cell r="B1720">
            <v>1.3026899999999999</v>
          </cell>
        </row>
        <row r="1721">
          <cell r="A1721">
            <v>41452</v>
          </cell>
          <cell r="B1721">
            <v>1.3045</v>
          </cell>
        </row>
        <row r="1722">
          <cell r="A1722">
            <v>41451</v>
          </cell>
          <cell r="B1722">
            <v>1.3111600000000001</v>
          </cell>
        </row>
        <row r="1723">
          <cell r="A1723">
            <v>41450</v>
          </cell>
          <cell r="B1723">
            <v>1.3103899999999999</v>
          </cell>
        </row>
        <row r="1724">
          <cell r="A1724">
            <v>41449</v>
          </cell>
          <cell r="B1724">
            <v>1.3117300000000001</v>
          </cell>
        </row>
        <row r="1725">
          <cell r="A1725">
            <v>41448</v>
          </cell>
          <cell r="B1725">
            <v>1.3117300000000001</v>
          </cell>
        </row>
        <row r="1726">
          <cell r="A1726">
            <v>41447</v>
          </cell>
          <cell r="B1726">
            <v>1.3194300000000001</v>
          </cell>
        </row>
        <row r="1727">
          <cell r="A1727">
            <v>41446</v>
          </cell>
          <cell r="B1727">
            <v>1.3236000000000001</v>
          </cell>
        </row>
        <row r="1728">
          <cell r="A1728">
            <v>41445</v>
          </cell>
          <cell r="B1728">
            <v>1.33823</v>
          </cell>
        </row>
        <row r="1729">
          <cell r="A1729">
            <v>41444</v>
          </cell>
          <cell r="B1729">
            <v>1.3372999999999999</v>
          </cell>
        </row>
        <row r="1730">
          <cell r="A1730">
            <v>41443</v>
          </cell>
          <cell r="B1730">
            <v>1.33388</v>
          </cell>
        </row>
        <row r="1731">
          <cell r="A1731">
            <v>41442</v>
          </cell>
          <cell r="B1731">
            <v>1.33422</v>
          </cell>
        </row>
        <row r="1732">
          <cell r="A1732">
            <v>41441</v>
          </cell>
          <cell r="B1732">
            <v>1.33422</v>
          </cell>
        </row>
        <row r="1733">
          <cell r="A1733">
            <v>41440</v>
          </cell>
          <cell r="B1733">
            <v>1.33395</v>
          </cell>
        </row>
        <row r="1734">
          <cell r="A1734">
            <v>41439</v>
          </cell>
          <cell r="B1734">
            <v>1.3340000000000001</v>
          </cell>
        </row>
        <row r="1735">
          <cell r="A1735">
            <v>41438</v>
          </cell>
          <cell r="B1735">
            <v>1.33104</v>
          </cell>
        </row>
        <row r="1736">
          <cell r="A1736">
            <v>41437</v>
          </cell>
          <cell r="B1736">
            <v>1.3272900000000001</v>
          </cell>
        </row>
        <row r="1737">
          <cell r="A1737">
            <v>41436</v>
          </cell>
          <cell r="B1737">
            <v>1.3214399999999999</v>
          </cell>
        </row>
        <row r="1738">
          <cell r="A1738">
            <v>41435</v>
          </cell>
          <cell r="B1738">
            <v>1.3214600000000001</v>
          </cell>
        </row>
        <row r="1739">
          <cell r="A1739">
            <v>41434</v>
          </cell>
          <cell r="B1739">
            <v>1.3214600000000001</v>
          </cell>
        </row>
        <row r="1740">
          <cell r="A1740">
            <v>41433</v>
          </cell>
          <cell r="B1740">
            <v>1.32365</v>
          </cell>
        </row>
        <row r="1741">
          <cell r="A1741">
            <v>41432</v>
          </cell>
          <cell r="B1741">
            <v>1.3142199999999999</v>
          </cell>
        </row>
        <row r="1742">
          <cell r="A1742">
            <v>41431</v>
          </cell>
          <cell r="B1742">
            <v>1.30799</v>
          </cell>
        </row>
        <row r="1743">
          <cell r="A1743">
            <v>41430</v>
          </cell>
          <cell r="B1743">
            <v>1.30708</v>
          </cell>
        </row>
        <row r="1744">
          <cell r="A1744">
            <v>41429</v>
          </cell>
          <cell r="B1744">
            <v>1.3024800000000001</v>
          </cell>
        </row>
        <row r="1745">
          <cell r="A1745">
            <v>41428</v>
          </cell>
          <cell r="B1745">
            <v>1.2993600000000001</v>
          </cell>
        </row>
        <row r="1746">
          <cell r="A1746">
            <v>41427</v>
          </cell>
          <cell r="B1746">
            <v>1.2993600000000001</v>
          </cell>
        </row>
        <row r="1747">
          <cell r="A1747">
            <v>41426</v>
          </cell>
          <cell r="B1747">
            <v>1.30098</v>
          </cell>
        </row>
        <row r="1748">
          <cell r="A1748">
            <v>41425</v>
          </cell>
          <cell r="B1748">
            <v>1.2986800000000001</v>
          </cell>
        </row>
        <row r="1749">
          <cell r="A1749">
            <v>41424</v>
          </cell>
          <cell r="B1749">
            <v>1.28948</v>
          </cell>
        </row>
        <row r="1750">
          <cell r="A1750">
            <v>41423</v>
          </cell>
          <cell r="B1750">
            <v>1.2902800000000001</v>
          </cell>
        </row>
        <row r="1751">
          <cell r="A1751">
            <v>41422</v>
          </cell>
          <cell r="B1751">
            <v>1.2933399999999999</v>
          </cell>
        </row>
        <row r="1752">
          <cell r="A1752">
            <v>41421</v>
          </cell>
          <cell r="B1752">
            <v>1.2927500000000001</v>
          </cell>
        </row>
        <row r="1753">
          <cell r="A1753">
            <v>41420</v>
          </cell>
          <cell r="B1753">
            <v>1.2927500000000001</v>
          </cell>
        </row>
        <row r="1754">
          <cell r="A1754">
            <v>41419</v>
          </cell>
          <cell r="B1754">
            <v>1.29338</v>
          </cell>
        </row>
        <row r="1755">
          <cell r="A1755">
            <v>41418</v>
          </cell>
          <cell r="B1755">
            <v>1.2880400000000001</v>
          </cell>
        </row>
        <row r="1756">
          <cell r="A1756">
            <v>41417</v>
          </cell>
          <cell r="B1756">
            <v>1.2907900000000001</v>
          </cell>
        </row>
        <row r="1757">
          <cell r="A1757">
            <v>41416</v>
          </cell>
          <cell r="B1757">
            <v>1.2884599999999999</v>
          </cell>
        </row>
        <row r="1758">
          <cell r="A1758">
            <v>41415</v>
          </cell>
          <cell r="B1758">
            <v>1.28545</v>
          </cell>
        </row>
        <row r="1759">
          <cell r="A1759">
            <v>41414</v>
          </cell>
          <cell r="B1759">
            <v>1.2836000000000001</v>
          </cell>
        </row>
        <row r="1760">
          <cell r="A1760">
            <v>41413</v>
          </cell>
          <cell r="B1760">
            <v>1.2836000000000001</v>
          </cell>
        </row>
        <row r="1761">
          <cell r="A1761">
            <v>41412</v>
          </cell>
          <cell r="B1761">
            <v>1.28546</v>
          </cell>
        </row>
        <row r="1762">
          <cell r="A1762">
            <v>41411</v>
          </cell>
          <cell r="B1762">
            <v>1.2881199999999999</v>
          </cell>
        </row>
        <row r="1763">
          <cell r="A1763">
            <v>41410</v>
          </cell>
          <cell r="B1763">
            <v>1.28975</v>
          </cell>
        </row>
        <row r="1764">
          <cell r="A1764">
            <v>41409</v>
          </cell>
          <cell r="B1764">
            <v>1.29813</v>
          </cell>
        </row>
        <row r="1765">
          <cell r="A1765">
            <v>41408</v>
          </cell>
          <cell r="B1765">
            <v>1.29735</v>
          </cell>
        </row>
        <row r="1766">
          <cell r="A1766">
            <v>41407</v>
          </cell>
          <cell r="B1766">
            <v>1.2985800000000001</v>
          </cell>
        </row>
        <row r="1767">
          <cell r="A1767">
            <v>41406</v>
          </cell>
          <cell r="B1767">
            <v>1.2985800000000001</v>
          </cell>
        </row>
        <row r="1768">
          <cell r="A1768">
            <v>41405</v>
          </cell>
          <cell r="B1768">
            <v>1.3010699999999999</v>
          </cell>
        </row>
        <row r="1769">
          <cell r="A1769">
            <v>41404</v>
          </cell>
          <cell r="B1769">
            <v>1.31298</v>
          </cell>
        </row>
        <row r="1770">
          <cell r="A1770">
            <v>41403</v>
          </cell>
          <cell r="B1770">
            <v>1.31216</v>
          </cell>
        </row>
        <row r="1771">
          <cell r="A1771">
            <v>41402</v>
          </cell>
          <cell r="B1771">
            <v>1.30853</v>
          </cell>
        </row>
        <row r="1772">
          <cell r="A1772">
            <v>41401</v>
          </cell>
          <cell r="B1772">
            <v>1.3102499999999999</v>
          </cell>
        </row>
        <row r="1773">
          <cell r="A1773">
            <v>41400</v>
          </cell>
          <cell r="B1773">
            <v>1.31125</v>
          </cell>
        </row>
        <row r="1774">
          <cell r="A1774">
            <v>41399</v>
          </cell>
          <cell r="B1774">
            <v>1.31125</v>
          </cell>
        </row>
        <row r="1775">
          <cell r="A1775">
            <v>41398</v>
          </cell>
          <cell r="B1775">
            <v>1.30931</v>
          </cell>
        </row>
        <row r="1776">
          <cell r="A1776">
            <v>41397</v>
          </cell>
          <cell r="B1776">
            <v>1.31372</v>
          </cell>
        </row>
        <row r="1777">
          <cell r="A1777">
            <v>41396</v>
          </cell>
          <cell r="B1777">
            <v>1.3183800000000001</v>
          </cell>
        </row>
        <row r="1778">
          <cell r="A1778">
            <v>41395</v>
          </cell>
          <cell r="B1778">
            <v>1.3109500000000001</v>
          </cell>
        </row>
        <row r="1779">
          <cell r="A1779">
            <v>41394</v>
          </cell>
          <cell r="B1779">
            <v>1.30728</v>
          </cell>
        </row>
        <row r="1780">
          <cell r="A1780">
            <v>41393</v>
          </cell>
          <cell r="B1780">
            <v>1.3025599999999999</v>
          </cell>
        </row>
        <row r="1781">
          <cell r="A1781">
            <v>41392</v>
          </cell>
          <cell r="B1781">
            <v>1.3025599999999999</v>
          </cell>
        </row>
        <row r="1782">
          <cell r="A1782">
            <v>41391</v>
          </cell>
          <cell r="B1782">
            <v>1.3021</v>
          </cell>
        </row>
        <row r="1783">
          <cell r="A1783">
            <v>41390</v>
          </cell>
          <cell r="B1783">
            <v>1.30328</v>
          </cell>
        </row>
        <row r="1784">
          <cell r="A1784">
            <v>41389</v>
          </cell>
          <cell r="B1784">
            <v>1.3001499999999999</v>
          </cell>
        </row>
        <row r="1785">
          <cell r="A1785">
            <v>41388</v>
          </cell>
          <cell r="B1785">
            <v>1.3021499999999999</v>
          </cell>
        </row>
        <row r="1786">
          <cell r="A1786">
            <v>41387</v>
          </cell>
          <cell r="B1786">
            <v>1.30545</v>
          </cell>
        </row>
        <row r="1787">
          <cell r="A1787">
            <v>41386</v>
          </cell>
          <cell r="B1787">
            <v>1.30488</v>
          </cell>
        </row>
        <row r="1788">
          <cell r="A1788">
            <v>41385</v>
          </cell>
          <cell r="B1788">
            <v>1.30488</v>
          </cell>
        </row>
        <row r="1789">
          <cell r="A1789">
            <v>41384</v>
          </cell>
          <cell r="B1789">
            <v>1.3069999999999999</v>
          </cell>
        </row>
        <row r="1790">
          <cell r="A1790">
            <v>41383</v>
          </cell>
          <cell r="B1790">
            <v>1.3050600000000001</v>
          </cell>
        </row>
        <row r="1791">
          <cell r="A1791">
            <v>41382</v>
          </cell>
          <cell r="B1791">
            <v>1.3128899999999999</v>
          </cell>
        </row>
        <row r="1792">
          <cell r="A1792">
            <v>41381</v>
          </cell>
          <cell r="B1792">
            <v>1.3098399999999999</v>
          </cell>
        </row>
        <row r="1793">
          <cell r="A1793">
            <v>41380</v>
          </cell>
          <cell r="B1793">
            <v>1.30782</v>
          </cell>
        </row>
        <row r="1794">
          <cell r="A1794">
            <v>41379</v>
          </cell>
          <cell r="B1794">
            <v>1.3108200000000001</v>
          </cell>
        </row>
        <row r="1795">
          <cell r="A1795">
            <v>41378</v>
          </cell>
          <cell r="B1795">
            <v>1.3108200000000001</v>
          </cell>
        </row>
        <row r="1796">
          <cell r="A1796">
            <v>41377</v>
          </cell>
          <cell r="B1796">
            <v>1.3091299999999999</v>
          </cell>
        </row>
        <row r="1797">
          <cell r="A1797">
            <v>41376</v>
          </cell>
          <cell r="B1797">
            <v>1.3088599999999999</v>
          </cell>
        </row>
        <row r="1798">
          <cell r="A1798">
            <v>41375</v>
          </cell>
          <cell r="B1798">
            <v>1.3081400000000001</v>
          </cell>
        </row>
        <row r="1799">
          <cell r="A1799">
            <v>41374</v>
          </cell>
          <cell r="B1799">
            <v>1.30518</v>
          </cell>
        </row>
        <row r="1800">
          <cell r="A1800">
            <v>41373</v>
          </cell>
          <cell r="B1800">
            <v>1.30017</v>
          </cell>
        </row>
        <row r="1801">
          <cell r="A1801">
            <v>41372</v>
          </cell>
          <cell r="B1801">
            <v>1.29854</v>
          </cell>
        </row>
        <row r="1802">
          <cell r="A1802">
            <v>41371</v>
          </cell>
          <cell r="B1802">
            <v>1.29854</v>
          </cell>
        </row>
        <row r="1803">
          <cell r="A1803">
            <v>41370</v>
          </cell>
          <cell r="B1803">
            <v>1.2956000000000001</v>
          </cell>
        </row>
        <row r="1804">
          <cell r="A1804">
            <v>41369</v>
          </cell>
          <cell r="B1804">
            <v>1.28474</v>
          </cell>
        </row>
        <row r="1805">
          <cell r="A1805">
            <v>41368</v>
          </cell>
          <cell r="B1805">
            <v>1.2823199999999999</v>
          </cell>
        </row>
        <row r="1806">
          <cell r="A1806">
            <v>41367</v>
          </cell>
          <cell r="B1806">
            <v>1.2842</v>
          </cell>
        </row>
        <row r="1807">
          <cell r="A1807">
            <v>41366</v>
          </cell>
          <cell r="B1807">
            <v>1.2815099999999999</v>
          </cell>
        </row>
        <row r="1808">
          <cell r="A1808">
            <v>41365</v>
          </cell>
          <cell r="B1808">
            <v>1.28163</v>
          </cell>
        </row>
        <row r="1809">
          <cell r="A1809">
            <v>41364</v>
          </cell>
          <cell r="B1809">
            <v>1.28163</v>
          </cell>
        </row>
        <row r="1810">
          <cell r="A1810">
            <v>41363</v>
          </cell>
          <cell r="B1810">
            <v>1.28179</v>
          </cell>
        </row>
        <row r="1811">
          <cell r="A1811">
            <v>41362</v>
          </cell>
          <cell r="B1811">
            <v>1.27979</v>
          </cell>
        </row>
        <row r="1812">
          <cell r="A1812">
            <v>41361</v>
          </cell>
          <cell r="B1812">
            <v>1.28152</v>
          </cell>
        </row>
        <row r="1813">
          <cell r="A1813">
            <v>41360</v>
          </cell>
          <cell r="B1813">
            <v>1.28623</v>
          </cell>
        </row>
        <row r="1814">
          <cell r="A1814">
            <v>41359</v>
          </cell>
          <cell r="B1814">
            <v>1.2964599999999999</v>
          </cell>
        </row>
        <row r="1815">
          <cell r="A1815">
            <v>41358</v>
          </cell>
          <cell r="B1815">
            <v>1.2985500000000001</v>
          </cell>
        </row>
        <row r="1816">
          <cell r="A1816">
            <v>41357</v>
          </cell>
          <cell r="B1816">
            <v>1.2985500000000001</v>
          </cell>
        </row>
        <row r="1817">
          <cell r="A1817">
            <v>41356</v>
          </cell>
          <cell r="B1817">
            <v>1.29355</v>
          </cell>
        </row>
        <row r="1818">
          <cell r="A1818">
            <v>41355</v>
          </cell>
          <cell r="B1818">
            <v>1.2923</v>
          </cell>
        </row>
        <row r="1819">
          <cell r="A1819">
            <v>41354</v>
          </cell>
          <cell r="B1819">
            <v>1.2906599999999999</v>
          </cell>
        </row>
        <row r="1820">
          <cell r="A1820">
            <v>41353</v>
          </cell>
          <cell r="B1820">
            <v>1.29312</v>
          </cell>
        </row>
        <row r="1821">
          <cell r="A1821">
            <v>41352</v>
          </cell>
          <cell r="B1821">
            <v>1.2930299999999999</v>
          </cell>
        </row>
        <row r="1822">
          <cell r="A1822">
            <v>41351</v>
          </cell>
          <cell r="B1822">
            <v>1.30738</v>
          </cell>
        </row>
        <row r="1823">
          <cell r="A1823">
            <v>41350</v>
          </cell>
          <cell r="B1823">
            <v>1.30738</v>
          </cell>
        </row>
        <row r="1824">
          <cell r="A1824">
            <v>41349</v>
          </cell>
          <cell r="B1824">
            <v>1.3038700000000001</v>
          </cell>
        </row>
        <row r="1825">
          <cell r="A1825">
            <v>41348</v>
          </cell>
          <cell r="B1825">
            <v>1.29637</v>
          </cell>
        </row>
        <row r="1826">
          <cell r="A1826">
            <v>41347</v>
          </cell>
          <cell r="B1826">
            <v>1.3003800000000001</v>
          </cell>
        </row>
        <row r="1827">
          <cell r="A1827">
            <v>41346</v>
          </cell>
          <cell r="B1827">
            <v>1.30278</v>
          </cell>
        </row>
        <row r="1828">
          <cell r="A1828">
            <v>41345</v>
          </cell>
          <cell r="B1828">
            <v>1.3005800000000001</v>
          </cell>
        </row>
        <row r="1829">
          <cell r="A1829">
            <v>41344</v>
          </cell>
          <cell r="B1829">
            <v>1.3003100000000001</v>
          </cell>
        </row>
        <row r="1830">
          <cell r="A1830">
            <v>41343</v>
          </cell>
          <cell r="B1830">
            <v>1.3003</v>
          </cell>
        </row>
        <row r="1831">
          <cell r="A1831">
            <v>41342</v>
          </cell>
          <cell r="B1831">
            <v>1.30646</v>
          </cell>
        </row>
        <row r="1832">
          <cell r="A1832">
            <v>41341</v>
          </cell>
          <cell r="B1832">
            <v>1.3028299999999999</v>
          </cell>
        </row>
        <row r="1833">
          <cell r="A1833">
            <v>41340</v>
          </cell>
          <cell r="B1833">
            <v>1.3034600000000001</v>
          </cell>
        </row>
        <row r="1834">
          <cell r="A1834">
            <v>41339</v>
          </cell>
          <cell r="B1834">
            <v>1.30342</v>
          </cell>
        </row>
        <row r="1835">
          <cell r="A1835">
            <v>41338</v>
          </cell>
          <cell r="B1835">
            <v>1.30084</v>
          </cell>
        </row>
        <row r="1836">
          <cell r="A1836">
            <v>41337</v>
          </cell>
          <cell r="B1836">
            <v>1.3018400000000001</v>
          </cell>
        </row>
        <row r="1837">
          <cell r="A1837">
            <v>41336</v>
          </cell>
          <cell r="B1837">
            <v>1.3018400000000001</v>
          </cell>
        </row>
        <row r="1838">
          <cell r="A1838">
            <v>41335</v>
          </cell>
          <cell r="B1838">
            <v>1.3041499999999999</v>
          </cell>
        </row>
        <row r="1839">
          <cell r="A1839">
            <v>41334</v>
          </cell>
          <cell r="B1839">
            <v>1.31199</v>
          </cell>
        </row>
        <row r="1840">
          <cell r="A1840">
            <v>41333</v>
          </cell>
          <cell r="B1840">
            <v>1.3082499999999999</v>
          </cell>
        </row>
        <row r="1841">
          <cell r="A1841">
            <v>41332</v>
          </cell>
          <cell r="B1841">
            <v>1.30691</v>
          </cell>
        </row>
        <row r="1842">
          <cell r="A1842">
            <v>41331</v>
          </cell>
          <cell r="B1842">
            <v>1.3207</v>
          </cell>
        </row>
        <row r="1843">
          <cell r="A1843">
            <v>41330</v>
          </cell>
          <cell r="B1843">
            <v>1.31887</v>
          </cell>
        </row>
        <row r="1844">
          <cell r="A1844">
            <v>41329</v>
          </cell>
          <cell r="B1844">
            <v>1.3188500000000001</v>
          </cell>
        </row>
        <row r="1845">
          <cell r="A1845">
            <v>41328</v>
          </cell>
          <cell r="B1845">
            <v>1.31918</v>
          </cell>
        </row>
        <row r="1846">
          <cell r="A1846">
            <v>41327</v>
          </cell>
          <cell r="B1846">
            <v>1.32304</v>
          </cell>
        </row>
        <row r="1847">
          <cell r="A1847">
            <v>41326</v>
          </cell>
          <cell r="B1847">
            <v>1.33847</v>
          </cell>
        </row>
        <row r="1848">
          <cell r="A1848">
            <v>41325</v>
          </cell>
          <cell r="B1848">
            <v>1.33562</v>
          </cell>
        </row>
        <row r="1849">
          <cell r="A1849">
            <v>41324</v>
          </cell>
          <cell r="B1849">
            <v>1.3345899999999999</v>
          </cell>
        </row>
        <row r="1850">
          <cell r="A1850">
            <v>41323</v>
          </cell>
          <cell r="B1850">
            <v>1.33585</v>
          </cell>
        </row>
        <row r="1851">
          <cell r="A1851">
            <v>41322</v>
          </cell>
          <cell r="B1851">
            <v>1.3358699999999999</v>
          </cell>
        </row>
        <row r="1852">
          <cell r="A1852">
            <v>41321</v>
          </cell>
          <cell r="B1852">
            <v>1.33511</v>
          </cell>
        </row>
        <row r="1853">
          <cell r="A1853">
            <v>41320</v>
          </cell>
          <cell r="B1853">
            <v>1.3388500000000001</v>
          </cell>
        </row>
        <row r="1854">
          <cell r="A1854">
            <v>41319</v>
          </cell>
          <cell r="B1854">
            <v>1.34572</v>
          </cell>
        </row>
        <row r="1855">
          <cell r="A1855">
            <v>41318</v>
          </cell>
          <cell r="B1855">
            <v>1.3415699999999999</v>
          </cell>
        </row>
        <row r="1856">
          <cell r="A1856">
            <v>41317</v>
          </cell>
          <cell r="B1856">
            <v>1.3383100000000001</v>
          </cell>
        </row>
        <row r="1857">
          <cell r="A1857">
            <v>41316</v>
          </cell>
          <cell r="B1857">
            <v>1.33606</v>
          </cell>
        </row>
        <row r="1858">
          <cell r="A1858">
            <v>41315</v>
          </cell>
          <cell r="B1858">
            <v>1.3360799999999999</v>
          </cell>
        </row>
        <row r="1859">
          <cell r="A1859">
            <v>41314</v>
          </cell>
          <cell r="B1859">
            <v>1.3392299999999999</v>
          </cell>
        </row>
        <row r="1860">
          <cell r="A1860">
            <v>41313</v>
          </cell>
          <cell r="B1860">
            <v>1.3494299999999999</v>
          </cell>
        </row>
        <row r="1861">
          <cell r="A1861">
            <v>41312</v>
          </cell>
          <cell r="B1861">
            <v>1.35487</v>
          </cell>
        </row>
        <row r="1862">
          <cell r="A1862">
            <v>41311</v>
          </cell>
          <cell r="B1862">
            <v>1.3524799999999999</v>
          </cell>
        </row>
        <row r="1863">
          <cell r="A1863">
            <v>41310</v>
          </cell>
          <cell r="B1863">
            <v>1.3591899999999999</v>
          </cell>
        </row>
        <row r="1864">
          <cell r="A1864">
            <v>41309</v>
          </cell>
          <cell r="B1864">
            <v>1.36391</v>
          </cell>
        </row>
        <row r="1865">
          <cell r="A1865">
            <v>41308</v>
          </cell>
          <cell r="B1865">
            <v>1.3639300000000001</v>
          </cell>
        </row>
        <row r="1866">
          <cell r="A1866">
            <v>41307</v>
          </cell>
          <cell r="B1866">
            <v>1.36331</v>
          </cell>
        </row>
        <row r="1867">
          <cell r="A1867">
            <v>41306</v>
          </cell>
          <cell r="B1867">
            <v>1.3566400000000001</v>
          </cell>
        </row>
        <row r="1868">
          <cell r="A1868">
            <v>41305</v>
          </cell>
          <cell r="B1868">
            <v>1.3522700000000001</v>
          </cell>
        </row>
        <row r="1869">
          <cell r="A1869">
            <v>41304</v>
          </cell>
          <cell r="B1869">
            <v>1.3455600000000001</v>
          </cell>
        </row>
        <row r="1870">
          <cell r="A1870">
            <v>41303</v>
          </cell>
          <cell r="B1870">
            <v>1.3452</v>
          </cell>
        </row>
        <row r="1871">
          <cell r="A1871">
            <v>41302</v>
          </cell>
          <cell r="B1871">
            <v>1.3461700000000001</v>
          </cell>
        </row>
        <row r="1872">
          <cell r="A1872">
            <v>41301</v>
          </cell>
          <cell r="B1872">
            <v>1.3462000000000001</v>
          </cell>
        </row>
        <row r="1873">
          <cell r="A1873">
            <v>41300</v>
          </cell>
          <cell r="B1873">
            <v>1.34138</v>
          </cell>
        </row>
        <row r="1874">
          <cell r="A1874">
            <v>41299</v>
          </cell>
          <cell r="B1874">
            <v>1.3332900000000001</v>
          </cell>
        </row>
        <row r="1875">
          <cell r="A1875">
            <v>41298</v>
          </cell>
          <cell r="B1875">
            <v>1.3316399999999999</v>
          </cell>
        </row>
        <row r="1876">
          <cell r="A1876">
            <v>41297</v>
          </cell>
          <cell r="B1876">
            <v>1.3322099999999999</v>
          </cell>
        </row>
        <row r="1877">
          <cell r="A1877">
            <v>41296</v>
          </cell>
          <cell r="B1877">
            <v>1.3314900000000001</v>
          </cell>
        </row>
        <row r="1878">
          <cell r="A1878">
            <v>41295</v>
          </cell>
          <cell r="B1878">
            <v>1.3318000000000001</v>
          </cell>
        </row>
        <row r="1879">
          <cell r="A1879">
            <v>41294</v>
          </cell>
          <cell r="B1879">
            <v>1.3318399999999999</v>
          </cell>
        </row>
        <row r="1880">
          <cell r="A1880">
            <v>41293</v>
          </cell>
          <cell r="B1880">
            <v>1.33521</v>
          </cell>
        </row>
        <row r="1881">
          <cell r="A1881">
            <v>41292</v>
          </cell>
          <cell r="B1881">
            <v>1.3326499999999999</v>
          </cell>
        </row>
        <row r="1882">
          <cell r="A1882">
            <v>41291</v>
          </cell>
          <cell r="B1882">
            <v>1.32907</v>
          </cell>
        </row>
        <row r="1883">
          <cell r="A1883">
            <v>41290</v>
          </cell>
          <cell r="B1883">
            <v>1.3351599999999999</v>
          </cell>
        </row>
        <row r="1884">
          <cell r="A1884">
            <v>41289</v>
          </cell>
          <cell r="B1884">
            <v>1.3369</v>
          </cell>
        </row>
        <row r="1885">
          <cell r="A1885">
            <v>41288</v>
          </cell>
          <cell r="B1885">
            <v>1.3341700000000001</v>
          </cell>
        </row>
        <row r="1886">
          <cell r="A1886">
            <v>41287</v>
          </cell>
          <cell r="B1886">
            <v>1.3341099999999999</v>
          </cell>
        </row>
        <row r="1887">
          <cell r="A1887">
            <v>41286</v>
          </cell>
          <cell r="B1887">
            <v>1.3288800000000001</v>
          </cell>
        </row>
        <row r="1888">
          <cell r="A1888">
            <v>41285</v>
          </cell>
          <cell r="B1888">
            <v>1.31145</v>
          </cell>
        </row>
        <row r="1889">
          <cell r="A1889">
            <v>41284</v>
          </cell>
          <cell r="B1889">
            <v>1.3069299999999999</v>
          </cell>
        </row>
        <row r="1890">
          <cell r="A1890">
            <v>41283</v>
          </cell>
          <cell r="B1890">
            <v>1.3105100000000001</v>
          </cell>
        </row>
        <row r="1891">
          <cell r="A1891">
            <v>41282</v>
          </cell>
          <cell r="B1891">
            <v>1.3062100000000001</v>
          </cell>
        </row>
        <row r="1892">
          <cell r="A1892">
            <v>41281</v>
          </cell>
          <cell r="B1892">
            <v>1.3068200000000001</v>
          </cell>
        </row>
        <row r="1893">
          <cell r="A1893">
            <v>41280</v>
          </cell>
          <cell r="B1893">
            <v>1.3067800000000001</v>
          </cell>
        </row>
        <row r="1894">
          <cell r="A1894">
            <v>41279</v>
          </cell>
          <cell r="B1894">
            <v>1.3034699999999999</v>
          </cell>
        </row>
        <row r="1895">
          <cell r="A1895">
            <v>41278</v>
          </cell>
          <cell r="B1895">
            <v>1.31315</v>
          </cell>
        </row>
        <row r="1896">
          <cell r="A1896">
            <v>41277</v>
          </cell>
          <cell r="B1896">
            <v>1.3234300000000001</v>
          </cell>
        </row>
        <row r="1897">
          <cell r="A1897">
            <v>41276</v>
          </cell>
          <cell r="B1897">
            <v>1.3196099999999999</v>
          </cell>
        </row>
        <row r="1898">
          <cell r="A1898">
            <v>41275</v>
          </cell>
          <cell r="B1898">
            <v>1.3202700000000001</v>
          </cell>
        </row>
        <row r="1899">
          <cell r="A1899">
            <v>41274</v>
          </cell>
          <cell r="B1899">
            <v>1.32148</v>
          </cell>
        </row>
        <row r="1900">
          <cell r="A1900">
            <v>41273</v>
          </cell>
          <cell r="B1900">
            <v>1.32152</v>
          </cell>
        </row>
        <row r="1901">
          <cell r="A1901">
            <v>41272</v>
          </cell>
          <cell r="B1901">
            <v>1.32236</v>
          </cell>
        </row>
        <row r="1902">
          <cell r="A1902">
            <v>41271</v>
          </cell>
          <cell r="B1902">
            <v>1.32412</v>
          </cell>
        </row>
        <row r="1903">
          <cell r="A1903">
            <v>41270</v>
          </cell>
          <cell r="B1903">
            <v>1.3198000000000001</v>
          </cell>
        </row>
        <row r="1904">
          <cell r="A1904">
            <v>41269</v>
          </cell>
          <cell r="B1904">
            <v>1.31867</v>
          </cell>
        </row>
        <row r="1905">
          <cell r="A1905">
            <v>41268</v>
          </cell>
          <cell r="B1905">
            <v>1.31924</v>
          </cell>
        </row>
        <row r="1906">
          <cell r="A1906">
            <v>41267</v>
          </cell>
          <cell r="B1906">
            <v>1.3185800000000001</v>
          </cell>
        </row>
        <row r="1907">
          <cell r="A1907">
            <v>41266</v>
          </cell>
          <cell r="B1907">
            <v>1.3186199999999999</v>
          </cell>
        </row>
        <row r="1908">
          <cell r="A1908">
            <v>41265</v>
          </cell>
          <cell r="B1908">
            <v>1.32006</v>
          </cell>
        </row>
        <row r="1909">
          <cell r="A1909">
            <v>41264</v>
          </cell>
          <cell r="B1909">
            <v>1.32325</v>
          </cell>
        </row>
        <row r="1910">
          <cell r="A1910">
            <v>41263</v>
          </cell>
          <cell r="B1910">
            <v>1.32508</v>
          </cell>
        </row>
        <row r="1911">
          <cell r="A1911">
            <v>41262</v>
          </cell>
          <cell r="B1911">
            <v>1.3183199999999999</v>
          </cell>
        </row>
        <row r="1912">
          <cell r="A1912">
            <v>41261</v>
          </cell>
          <cell r="B1912">
            <v>1.31609</v>
          </cell>
        </row>
        <row r="1913">
          <cell r="A1913">
            <v>41260</v>
          </cell>
          <cell r="B1913">
            <v>1.3161</v>
          </cell>
        </row>
        <row r="1914">
          <cell r="A1914">
            <v>41259</v>
          </cell>
          <cell r="B1914">
            <v>1.3160499999999999</v>
          </cell>
        </row>
        <row r="1915">
          <cell r="A1915">
            <v>41258</v>
          </cell>
          <cell r="B1915">
            <v>1.31003</v>
          </cell>
        </row>
        <row r="1916">
          <cell r="A1916">
            <v>41257</v>
          </cell>
          <cell r="B1916">
            <v>1.30724</v>
          </cell>
        </row>
        <row r="1917">
          <cell r="A1917">
            <v>41256</v>
          </cell>
          <cell r="B1917">
            <v>1.3025100000000001</v>
          </cell>
        </row>
        <row r="1918">
          <cell r="A1918">
            <v>41255</v>
          </cell>
          <cell r="B1918">
            <v>1.29657</v>
          </cell>
        </row>
        <row r="1919">
          <cell r="A1919">
            <v>41254</v>
          </cell>
          <cell r="B1919">
            <v>1.2914300000000001</v>
          </cell>
        </row>
        <row r="1920">
          <cell r="A1920">
            <v>41253</v>
          </cell>
          <cell r="B1920">
            <v>1.29247</v>
          </cell>
        </row>
        <row r="1921">
          <cell r="A1921">
            <v>41252</v>
          </cell>
          <cell r="B1921">
            <v>1.29247</v>
          </cell>
        </row>
        <row r="1922">
          <cell r="A1922">
            <v>41251</v>
          </cell>
          <cell r="B1922">
            <v>1.2942899999999999</v>
          </cell>
        </row>
        <row r="1923">
          <cell r="A1923">
            <v>41250</v>
          </cell>
          <cell r="B1923">
            <v>1.30369</v>
          </cell>
        </row>
        <row r="1924">
          <cell r="A1924">
            <v>41249</v>
          </cell>
          <cell r="B1924">
            <v>1.3092600000000001</v>
          </cell>
        </row>
        <row r="1925">
          <cell r="A1925">
            <v>41248</v>
          </cell>
          <cell r="B1925">
            <v>1.3070900000000001</v>
          </cell>
        </row>
        <row r="1926">
          <cell r="A1926">
            <v>41247</v>
          </cell>
          <cell r="B1926">
            <v>1.30339</v>
          </cell>
        </row>
        <row r="1927">
          <cell r="A1927">
            <v>41246</v>
          </cell>
          <cell r="B1927">
            <v>1.29826</v>
          </cell>
        </row>
        <row r="1928">
          <cell r="A1928">
            <v>41245</v>
          </cell>
          <cell r="B1928">
            <v>1.2983100000000001</v>
          </cell>
        </row>
        <row r="1929">
          <cell r="A1929">
            <v>41244</v>
          </cell>
          <cell r="B1929">
            <v>1.2996300000000001</v>
          </cell>
        </row>
        <row r="1930">
          <cell r="A1930">
            <v>41243</v>
          </cell>
          <cell r="B1930">
            <v>1.2965500000000001</v>
          </cell>
        </row>
        <row r="1931">
          <cell r="A1931">
            <v>41242</v>
          </cell>
          <cell r="B1931">
            <v>1.2923500000000001</v>
          </cell>
        </row>
        <row r="1932">
          <cell r="A1932">
            <v>41241</v>
          </cell>
          <cell r="B1932">
            <v>1.29636</v>
          </cell>
        </row>
        <row r="1933">
          <cell r="A1933">
            <v>41240</v>
          </cell>
          <cell r="B1933">
            <v>1.29627</v>
          </cell>
        </row>
        <row r="1934">
          <cell r="A1934">
            <v>41239</v>
          </cell>
          <cell r="B1934">
            <v>1.2972699999999999</v>
          </cell>
        </row>
        <row r="1935">
          <cell r="A1935">
            <v>41238</v>
          </cell>
          <cell r="B1935">
            <v>1.29731</v>
          </cell>
        </row>
        <row r="1936">
          <cell r="A1936">
            <v>41237</v>
          </cell>
          <cell r="B1936">
            <v>1.29111</v>
          </cell>
        </row>
        <row r="1937">
          <cell r="A1937">
            <v>41236</v>
          </cell>
          <cell r="B1937">
            <v>1.2859</v>
          </cell>
        </row>
        <row r="1938">
          <cell r="A1938">
            <v>41235</v>
          </cell>
          <cell r="B1938">
            <v>1.2798799999999999</v>
          </cell>
        </row>
        <row r="1939">
          <cell r="A1939">
            <v>41234</v>
          </cell>
          <cell r="B1939">
            <v>1.27989</v>
          </cell>
        </row>
        <row r="1940">
          <cell r="A1940">
            <v>41233</v>
          </cell>
          <cell r="B1940">
            <v>1.2772399999999999</v>
          </cell>
        </row>
        <row r="1941">
          <cell r="A1941">
            <v>41232</v>
          </cell>
          <cell r="B1941">
            <v>1.27403</v>
          </cell>
        </row>
        <row r="1942">
          <cell r="A1942">
            <v>41231</v>
          </cell>
          <cell r="B1942">
            <v>1.2740199999999999</v>
          </cell>
        </row>
        <row r="1943">
          <cell r="A1943">
            <v>41230</v>
          </cell>
          <cell r="B1943">
            <v>1.2749200000000001</v>
          </cell>
        </row>
        <row r="1944">
          <cell r="A1944">
            <v>41229</v>
          </cell>
          <cell r="B1944">
            <v>1.27535</v>
          </cell>
        </row>
        <row r="1945">
          <cell r="A1945">
            <v>41228</v>
          </cell>
          <cell r="B1945">
            <v>1.27278</v>
          </cell>
        </row>
        <row r="1946">
          <cell r="A1946">
            <v>41227</v>
          </cell>
          <cell r="B1946">
            <v>1.2694700000000001</v>
          </cell>
        </row>
        <row r="1947">
          <cell r="A1947">
            <v>41226</v>
          </cell>
          <cell r="B1947">
            <v>1.2717400000000001</v>
          </cell>
        </row>
        <row r="1948">
          <cell r="A1948">
            <v>41225</v>
          </cell>
          <cell r="B1948">
            <v>1.27095</v>
          </cell>
        </row>
        <row r="1949">
          <cell r="A1949">
            <v>41224</v>
          </cell>
          <cell r="B1949">
            <v>1.27098</v>
          </cell>
        </row>
        <row r="1950">
          <cell r="A1950">
            <v>41223</v>
          </cell>
          <cell r="B1950">
            <v>1.27363</v>
          </cell>
        </row>
        <row r="1951">
          <cell r="A1951">
            <v>41222</v>
          </cell>
          <cell r="B1951">
            <v>1.2750300000000001</v>
          </cell>
        </row>
        <row r="1952">
          <cell r="A1952">
            <v>41221</v>
          </cell>
          <cell r="B1952">
            <v>1.2805</v>
          </cell>
        </row>
        <row r="1953">
          <cell r="A1953">
            <v>41220</v>
          </cell>
          <cell r="B1953">
            <v>1.27972</v>
          </cell>
        </row>
        <row r="1954">
          <cell r="A1954">
            <v>41219</v>
          </cell>
          <cell r="B1954">
            <v>1.2804899999999999</v>
          </cell>
        </row>
        <row r="1955">
          <cell r="A1955">
            <v>41218</v>
          </cell>
          <cell r="B1955">
            <v>1.28345</v>
          </cell>
        </row>
        <row r="1956">
          <cell r="A1956">
            <v>41217</v>
          </cell>
          <cell r="B1956">
            <v>1.28352</v>
          </cell>
        </row>
        <row r="1957">
          <cell r="A1957">
            <v>41216</v>
          </cell>
          <cell r="B1957">
            <v>1.28895</v>
          </cell>
        </row>
        <row r="1958">
          <cell r="A1958">
            <v>41215</v>
          </cell>
          <cell r="B1958">
            <v>1.2952999999999999</v>
          </cell>
        </row>
        <row r="1959">
          <cell r="A1959">
            <v>41214</v>
          </cell>
          <cell r="B1959">
            <v>1.29722</v>
          </cell>
        </row>
        <row r="1960">
          <cell r="A1960">
            <v>41213</v>
          </cell>
          <cell r="B1960">
            <v>1.2935700000000001</v>
          </cell>
        </row>
        <row r="1961">
          <cell r="A1961">
            <v>41212</v>
          </cell>
          <cell r="B1961">
            <v>1.2912999999999999</v>
          </cell>
        </row>
        <row r="1962">
          <cell r="A1962">
            <v>41211</v>
          </cell>
          <cell r="B1962">
            <v>1.29355</v>
          </cell>
        </row>
        <row r="1963">
          <cell r="A1963">
            <v>41210</v>
          </cell>
          <cell r="B1963">
            <v>1.2934600000000001</v>
          </cell>
        </row>
        <row r="1964">
          <cell r="A1964">
            <v>41209</v>
          </cell>
          <cell r="B1964">
            <v>1.29314</v>
          </cell>
        </row>
        <row r="1965">
          <cell r="A1965">
            <v>41208</v>
          </cell>
          <cell r="B1965">
            <v>1.29756</v>
          </cell>
        </row>
        <row r="1966">
          <cell r="A1966">
            <v>41207</v>
          </cell>
          <cell r="B1966">
            <v>1.2966299999999999</v>
          </cell>
        </row>
        <row r="1967">
          <cell r="A1967">
            <v>41206</v>
          </cell>
          <cell r="B1967">
            <v>1.30192</v>
          </cell>
        </row>
        <row r="1968">
          <cell r="A1968">
            <v>41205</v>
          </cell>
          <cell r="B1968">
            <v>1.3047899999999999</v>
          </cell>
        </row>
        <row r="1969">
          <cell r="A1969">
            <v>41204</v>
          </cell>
          <cell r="B1969">
            <v>1.3021499999999999</v>
          </cell>
        </row>
        <row r="1970">
          <cell r="A1970">
            <v>41203</v>
          </cell>
          <cell r="B1970">
            <v>1.30219</v>
          </cell>
        </row>
        <row r="1971">
          <cell r="A1971">
            <v>41202</v>
          </cell>
          <cell r="B1971">
            <v>1.3051299999999999</v>
          </cell>
        </row>
        <row r="1972">
          <cell r="A1972">
            <v>41201</v>
          </cell>
          <cell r="B1972">
            <v>1.3099499999999999</v>
          </cell>
        </row>
        <row r="1973">
          <cell r="A1973">
            <v>41200</v>
          </cell>
          <cell r="B1973">
            <v>1.31091</v>
          </cell>
        </row>
        <row r="1974">
          <cell r="A1974">
            <v>41199</v>
          </cell>
          <cell r="B1974">
            <v>1.30019</v>
          </cell>
        </row>
        <row r="1975">
          <cell r="A1975">
            <v>41198</v>
          </cell>
          <cell r="B1975">
            <v>1.2938099999999999</v>
          </cell>
        </row>
        <row r="1976">
          <cell r="A1976">
            <v>41197</v>
          </cell>
          <cell r="B1976">
            <v>1.29504</v>
          </cell>
        </row>
        <row r="1977">
          <cell r="A1977">
            <v>41196</v>
          </cell>
          <cell r="B1977">
            <v>1.29504</v>
          </cell>
        </row>
        <row r="1978">
          <cell r="A1978">
            <v>41195</v>
          </cell>
          <cell r="B1978">
            <v>1.29498</v>
          </cell>
        </row>
        <row r="1979">
          <cell r="A1979">
            <v>41194</v>
          </cell>
          <cell r="B1979">
            <v>1.2890900000000001</v>
          </cell>
        </row>
        <row r="1980">
          <cell r="A1980">
            <v>41193</v>
          </cell>
          <cell r="B1980">
            <v>1.28748</v>
          </cell>
        </row>
        <row r="1981">
          <cell r="A1981">
            <v>41192</v>
          </cell>
          <cell r="B1981">
            <v>1.29373</v>
          </cell>
        </row>
        <row r="1982">
          <cell r="A1982">
            <v>41191</v>
          </cell>
          <cell r="B1982">
            <v>1.29817</v>
          </cell>
        </row>
        <row r="1983">
          <cell r="A1983">
            <v>41190</v>
          </cell>
          <cell r="B1983">
            <v>1.3034600000000001</v>
          </cell>
        </row>
        <row r="1984">
          <cell r="A1984">
            <v>41189</v>
          </cell>
          <cell r="B1984">
            <v>1.3036399999999999</v>
          </cell>
        </row>
        <row r="1985">
          <cell r="A1985">
            <v>41188</v>
          </cell>
          <cell r="B1985">
            <v>1.3021799999999999</v>
          </cell>
        </row>
        <row r="1986">
          <cell r="A1986">
            <v>41187</v>
          </cell>
          <cell r="B1986">
            <v>1.29558</v>
          </cell>
        </row>
        <row r="1987">
          <cell r="A1987">
            <v>41186</v>
          </cell>
          <cell r="B1987">
            <v>1.29067</v>
          </cell>
        </row>
        <row r="1988">
          <cell r="A1988">
            <v>41185</v>
          </cell>
          <cell r="B1988">
            <v>1.29118</v>
          </cell>
        </row>
        <row r="1989">
          <cell r="A1989">
            <v>41184</v>
          </cell>
          <cell r="B1989">
            <v>1.28647</v>
          </cell>
        </row>
        <row r="1990">
          <cell r="A1990">
            <v>41183</v>
          </cell>
          <cell r="B1990">
            <v>1.2854399999999999</v>
          </cell>
        </row>
        <row r="1991">
          <cell r="A1991">
            <v>41182</v>
          </cell>
          <cell r="B1991">
            <v>1.2855399999999999</v>
          </cell>
        </row>
        <row r="1992">
          <cell r="A1992">
            <v>41181</v>
          </cell>
          <cell r="B1992">
            <v>1.2906500000000001</v>
          </cell>
        </row>
        <row r="1993">
          <cell r="A1993">
            <v>41180</v>
          </cell>
          <cell r="B1993">
            <v>1.2879799999999999</v>
          </cell>
        </row>
        <row r="1994">
          <cell r="A1994">
            <v>41179</v>
          </cell>
          <cell r="B1994">
            <v>1.28735</v>
          </cell>
        </row>
        <row r="1995">
          <cell r="A1995">
            <v>41178</v>
          </cell>
          <cell r="B1995">
            <v>1.2930200000000001</v>
          </cell>
        </row>
        <row r="1996">
          <cell r="A1996">
            <v>41177</v>
          </cell>
          <cell r="B1996">
            <v>1.29342</v>
          </cell>
        </row>
        <row r="1997">
          <cell r="A1997">
            <v>41176</v>
          </cell>
          <cell r="B1997">
            <v>1.2977000000000001</v>
          </cell>
        </row>
        <row r="1998">
          <cell r="A1998">
            <v>41175</v>
          </cell>
          <cell r="B1998">
            <v>1.2977700000000001</v>
          </cell>
        </row>
        <row r="1999">
          <cell r="A1999">
            <v>41174</v>
          </cell>
          <cell r="B1999">
            <v>1.2988999999999999</v>
          </cell>
        </row>
        <row r="2000">
          <cell r="A2000">
            <v>41173</v>
          </cell>
          <cell r="B2000">
            <v>1.29836</v>
          </cell>
        </row>
        <row r="2001">
          <cell r="A2001">
            <v>41172</v>
          </cell>
          <cell r="B2001">
            <v>1.30464</v>
          </cell>
        </row>
        <row r="2002">
          <cell r="A2002">
            <v>41171</v>
          </cell>
          <cell r="B2002">
            <v>1.30759</v>
          </cell>
        </row>
        <row r="2003">
          <cell r="A2003">
            <v>41170</v>
          </cell>
          <cell r="B2003">
            <v>1.3118099999999999</v>
          </cell>
        </row>
        <row r="2004">
          <cell r="A2004">
            <v>41169</v>
          </cell>
          <cell r="B2004">
            <v>1.3124800000000001</v>
          </cell>
        </row>
        <row r="2005">
          <cell r="A2005">
            <v>41168</v>
          </cell>
          <cell r="B2005">
            <v>1.31257</v>
          </cell>
        </row>
        <row r="2006">
          <cell r="A2006">
            <v>41167</v>
          </cell>
          <cell r="B2006">
            <v>1.306</v>
          </cell>
        </row>
        <row r="2007">
          <cell r="A2007">
            <v>41166</v>
          </cell>
          <cell r="B2007">
            <v>1.2920799999999999</v>
          </cell>
        </row>
        <row r="2008">
          <cell r="A2008">
            <v>41165</v>
          </cell>
          <cell r="B2008">
            <v>1.2879799999999999</v>
          </cell>
        </row>
        <row r="2009">
          <cell r="A2009">
            <v>41164</v>
          </cell>
          <cell r="B2009">
            <v>1.2802</v>
          </cell>
        </row>
        <row r="2010">
          <cell r="A2010">
            <v>41163</v>
          </cell>
          <cell r="B2010">
            <v>1.27854</v>
          </cell>
        </row>
        <row r="2011">
          <cell r="A2011">
            <v>41162</v>
          </cell>
          <cell r="B2011">
            <v>1.2813000000000001</v>
          </cell>
        </row>
        <row r="2012">
          <cell r="A2012">
            <v>41161</v>
          </cell>
          <cell r="B2012">
            <v>1.2813600000000001</v>
          </cell>
        </row>
        <row r="2013">
          <cell r="A2013">
            <v>41160</v>
          </cell>
          <cell r="B2013">
            <v>1.2698700000000001</v>
          </cell>
        </row>
        <row r="2014">
          <cell r="A2014">
            <v>41159</v>
          </cell>
          <cell r="B2014">
            <v>1.2614099999999999</v>
          </cell>
        </row>
        <row r="2015">
          <cell r="A2015">
            <v>41158</v>
          </cell>
          <cell r="B2015">
            <v>1.2561199999999999</v>
          </cell>
        </row>
        <row r="2016">
          <cell r="A2016">
            <v>41157</v>
          </cell>
          <cell r="B2016">
            <v>1.2589900000000001</v>
          </cell>
        </row>
        <row r="2017">
          <cell r="A2017">
            <v>41156</v>
          </cell>
          <cell r="B2017">
            <v>1.25783</v>
          </cell>
        </row>
        <row r="2018">
          <cell r="A2018">
            <v>41155</v>
          </cell>
          <cell r="B2018">
            <v>1.25725</v>
          </cell>
        </row>
        <row r="2019">
          <cell r="A2019">
            <v>41154</v>
          </cell>
          <cell r="B2019">
            <v>1.2573399999999999</v>
          </cell>
        </row>
        <row r="2020">
          <cell r="A2020">
            <v>41153</v>
          </cell>
          <cell r="B2020">
            <v>1.2546900000000001</v>
          </cell>
        </row>
        <row r="2021">
          <cell r="A2021">
            <v>41152</v>
          </cell>
          <cell r="B2021">
            <v>1.25308</v>
          </cell>
        </row>
        <row r="2022">
          <cell r="A2022">
            <v>41151</v>
          </cell>
          <cell r="B2022">
            <v>1.2548600000000001</v>
          </cell>
        </row>
        <row r="2023">
          <cell r="A2023">
            <v>41150</v>
          </cell>
          <cell r="B2023">
            <v>1.25244</v>
          </cell>
        </row>
        <row r="2024">
          <cell r="A2024">
            <v>41149</v>
          </cell>
          <cell r="B2024">
            <v>1.2512700000000001</v>
          </cell>
        </row>
        <row r="2025">
          <cell r="A2025">
            <v>41148</v>
          </cell>
          <cell r="B2025">
            <v>1.2509600000000001</v>
          </cell>
        </row>
        <row r="2026">
          <cell r="A2026">
            <v>41147</v>
          </cell>
          <cell r="B2026">
            <v>1.2509600000000001</v>
          </cell>
        </row>
        <row r="2027">
          <cell r="A2027">
            <v>41146</v>
          </cell>
          <cell r="B2027">
            <v>1.2538100000000001</v>
          </cell>
        </row>
        <row r="2028">
          <cell r="A2028">
            <v>41145</v>
          </cell>
          <cell r="B2028">
            <v>1.25498</v>
          </cell>
        </row>
        <row r="2029">
          <cell r="A2029">
            <v>41144</v>
          </cell>
          <cell r="B2029">
            <v>1.24705</v>
          </cell>
        </row>
        <row r="2030">
          <cell r="A2030">
            <v>41143</v>
          </cell>
          <cell r="B2030">
            <v>1.24074</v>
          </cell>
        </row>
        <row r="2031">
          <cell r="A2031">
            <v>41142</v>
          </cell>
          <cell r="B2031">
            <v>1.2334799999999999</v>
          </cell>
        </row>
        <row r="2032">
          <cell r="A2032">
            <v>41141</v>
          </cell>
          <cell r="B2032">
            <v>1.2332399999999999</v>
          </cell>
        </row>
        <row r="2033">
          <cell r="A2033">
            <v>41140</v>
          </cell>
          <cell r="B2033">
            <v>1.23312</v>
          </cell>
        </row>
        <row r="2034">
          <cell r="A2034">
            <v>41139</v>
          </cell>
          <cell r="B2034">
            <v>1.2343599999999999</v>
          </cell>
        </row>
        <row r="2035">
          <cell r="A2035">
            <v>41138</v>
          </cell>
          <cell r="B2035">
            <v>1.23068</v>
          </cell>
        </row>
        <row r="2036">
          <cell r="A2036">
            <v>41137</v>
          </cell>
          <cell r="B2036">
            <v>1.2306299999999999</v>
          </cell>
        </row>
        <row r="2037">
          <cell r="A2037">
            <v>41136</v>
          </cell>
          <cell r="B2037">
            <v>1.23427</v>
          </cell>
        </row>
        <row r="2038">
          <cell r="A2038">
            <v>41135</v>
          </cell>
          <cell r="B2038">
            <v>1.2312099999999999</v>
          </cell>
        </row>
        <row r="2039">
          <cell r="A2039">
            <v>41134</v>
          </cell>
          <cell r="B2039">
            <v>1.22865</v>
          </cell>
        </row>
        <row r="2040">
          <cell r="A2040">
            <v>41133</v>
          </cell>
          <cell r="B2040">
            <v>1.22864</v>
          </cell>
        </row>
        <row r="2041">
          <cell r="A2041">
            <v>41132</v>
          </cell>
          <cell r="B2041">
            <v>1.22872</v>
          </cell>
        </row>
        <row r="2042">
          <cell r="A2042">
            <v>41131</v>
          </cell>
          <cell r="B2042">
            <v>1.2335400000000001</v>
          </cell>
        </row>
        <row r="2043">
          <cell r="A2043">
            <v>41130</v>
          </cell>
          <cell r="B2043">
            <v>1.2372399999999999</v>
          </cell>
        </row>
        <row r="2044">
          <cell r="A2044">
            <v>41129</v>
          </cell>
          <cell r="B2044">
            <v>1.2406699999999999</v>
          </cell>
        </row>
        <row r="2045">
          <cell r="A2045">
            <v>41128</v>
          </cell>
          <cell r="B2045">
            <v>1.2390300000000001</v>
          </cell>
        </row>
        <row r="2046">
          <cell r="A2046">
            <v>41127</v>
          </cell>
          <cell r="B2046">
            <v>1.23841</v>
          </cell>
        </row>
        <row r="2047">
          <cell r="A2047">
            <v>41126</v>
          </cell>
          <cell r="B2047">
            <v>1.23838</v>
          </cell>
        </row>
        <row r="2048">
          <cell r="A2048">
            <v>41125</v>
          </cell>
          <cell r="B2048">
            <v>1.22526</v>
          </cell>
        </row>
        <row r="2049">
          <cell r="A2049">
            <v>41124</v>
          </cell>
          <cell r="B2049">
            <v>1.2226300000000001</v>
          </cell>
        </row>
        <row r="2050">
          <cell r="A2050">
            <v>41123</v>
          </cell>
          <cell r="B2050">
            <v>1.2293700000000001</v>
          </cell>
        </row>
        <row r="2051">
          <cell r="A2051">
            <v>41122</v>
          </cell>
          <cell r="B2051">
            <v>1.22821</v>
          </cell>
        </row>
        <row r="2052">
          <cell r="A2052">
            <v>41121</v>
          </cell>
          <cell r="B2052">
            <v>1.2273499999999999</v>
          </cell>
        </row>
        <row r="2053">
          <cell r="A2053">
            <v>41120</v>
          </cell>
          <cell r="B2053">
            <v>1.2317100000000001</v>
          </cell>
        </row>
        <row r="2054">
          <cell r="A2054">
            <v>41119</v>
          </cell>
          <cell r="B2054">
            <v>1.23176</v>
          </cell>
        </row>
        <row r="2055">
          <cell r="A2055">
            <v>41118</v>
          </cell>
          <cell r="B2055">
            <v>1.22997</v>
          </cell>
        </row>
        <row r="2056">
          <cell r="A2056">
            <v>41117</v>
          </cell>
          <cell r="B2056">
            <v>1.22011</v>
          </cell>
        </row>
        <row r="2057">
          <cell r="A2057">
            <v>41116</v>
          </cell>
          <cell r="B2057">
            <v>1.21068</v>
          </cell>
        </row>
        <row r="2058">
          <cell r="A2058">
            <v>41115</v>
          </cell>
          <cell r="B2058">
            <v>1.20991</v>
          </cell>
        </row>
        <row r="2059">
          <cell r="A2059">
            <v>41114</v>
          </cell>
          <cell r="B2059">
            <v>1.21146</v>
          </cell>
        </row>
        <row r="2060">
          <cell r="A2060">
            <v>41113</v>
          </cell>
          <cell r="B2060">
            <v>1.2151000000000001</v>
          </cell>
        </row>
        <row r="2061">
          <cell r="A2061">
            <v>41112</v>
          </cell>
          <cell r="B2061">
            <v>1.2154199999999999</v>
          </cell>
        </row>
        <row r="2062">
          <cell r="A2062">
            <v>41111</v>
          </cell>
          <cell r="B2062">
            <v>1.2224600000000001</v>
          </cell>
        </row>
        <row r="2063">
          <cell r="A2063">
            <v>41110</v>
          </cell>
          <cell r="B2063">
            <v>1.228</v>
          </cell>
        </row>
        <row r="2064">
          <cell r="A2064">
            <v>41109</v>
          </cell>
          <cell r="B2064">
            <v>1.2271000000000001</v>
          </cell>
        </row>
        <row r="2065">
          <cell r="A2065">
            <v>41108</v>
          </cell>
          <cell r="B2065">
            <v>1.2277199999999999</v>
          </cell>
        </row>
        <row r="2066">
          <cell r="A2066">
            <v>41107</v>
          </cell>
          <cell r="B2066">
            <v>1.2238199999999999</v>
          </cell>
        </row>
        <row r="2067">
          <cell r="A2067">
            <v>41106</v>
          </cell>
          <cell r="B2067">
            <v>1.2248000000000001</v>
          </cell>
        </row>
        <row r="2068">
          <cell r="A2068">
            <v>41105</v>
          </cell>
          <cell r="B2068">
            <v>1.2246699999999999</v>
          </cell>
        </row>
        <row r="2069">
          <cell r="A2069">
            <v>41104</v>
          </cell>
          <cell r="B2069">
            <v>1.2210099999999999</v>
          </cell>
        </row>
        <row r="2070">
          <cell r="A2070">
            <v>41103</v>
          </cell>
          <cell r="B2070">
            <v>1.22139</v>
          </cell>
        </row>
        <row r="2071">
          <cell r="A2071">
            <v>41102</v>
          </cell>
          <cell r="B2071">
            <v>1.22573</v>
          </cell>
        </row>
        <row r="2072">
          <cell r="A2072">
            <v>41101</v>
          </cell>
          <cell r="B2072">
            <v>1.2286900000000001</v>
          </cell>
        </row>
        <row r="2073">
          <cell r="A2073">
            <v>41100</v>
          </cell>
          <cell r="B2073">
            <v>1.22923</v>
          </cell>
        </row>
        <row r="2074">
          <cell r="A2074">
            <v>41099</v>
          </cell>
          <cell r="B2074">
            <v>1.22814</v>
          </cell>
        </row>
        <row r="2075">
          <cell r="A2075">
            <v>41098</v>
          </cell>
          <cell r="B2075">
            <v>1.2283999999999999</v>
          </cell>
        </row>
        <row r="2076">
          <cell r="A2076">
            <v>41097</v>
          </cell>
          <cell r="B2076">
            <v>1.23516</v>
          </cell>
        </row>
        <row r="2077">
          <cell r="A2077">
            <v>41096</v>
          </cell>
          <cell r="B2077">
            <v>1.2471300000000001</v>
          </cell>
        </row>
        <row r="2078">
          <cell r="A2078">
            <v>41095</v>
          </cell>
          <cell r="B2078">
            <v>1.2570300000000001</v>
          </cell>
        </row>
        <row r="2079">
          <cell r="A2079">
            <v>41094</v>
          </cell>
          <cell r="B2079">
            <v>1.25922</v>
          </cell>
        </row>
        <row r="2080">
          <cell r="A2080">
            <v>41093</v>
          </cell>
          <cell r="B2080">
            <v>1.2616499999999999</v>
          </cell>
        </row>
        <row r="2081">
          <cell r="A2081">
            <v>41092</v>
          </cell>
          <cell r="B2081">
            <v>1.2660100000000001</v>
          </cell>
        </row>
        <row r="2082">
          <cell r="A2082">
            <v>41091</v>
          </cell>
          <cell r="B2082">
            <v>1.26596</v>
          </cell>
        </row>
        <row r="2083">
          <cell r="A2083">
            <v>41090</v>
          </cell>
          <cell r="B2083">
            <v>1.2576499999999999</v>
          </cell>
        </row>
        <row r="2084">
          <cell r="A2084">
            <v>41089</v>
          </cell>
          <cell r="B2084">
            <v>1.24587</v>
          </cell>
        </row>
        <row r="2085">
          <cell r="A2085">
            <v>41088</v>
          </cell>
          <cell r="B2085">
            <v>1.2483299999999999</v>
          </cell>
        </row>
        <row r="2086">
          <cell r="A2086">
            <v>41087</v>
          </cell>
          <cell r="B2086">
            <v>1.24979</v>
          </cell>
        </row>
        <row r="2087">
          <cell r="A2087">
            <v>41086</v>
          </cell>
          <cell r="B2087">
            <v>1.2510600000000001</v>
          </cell>
        </row>
        <row r="2088">
          <cell r="A2088">
            <v>41085</v>
          </cell>
          <cell r="B2088">
            <v>1.2563200000000001</v>
          </cell>
        </row>
        <row r="2089">
          <cell r="A2089">
            <v>41084</v>
          </cell>
          <cell r="B2089">
            <v>1.25648</v>
          </cell>
        </row>
        <row r="2090">
          <cell r="A2090">
            <v>41083</v>
          </cell>
          <cell r="B2090">
            <v>1.25518</v>
          </cell>
        </row>
        <row r="2091">
          <cell r="A2091">
            <v>41082</v>
          </cell>
          <cell r="B2091">
            <v>1.2642800000000001</v>
          </cell>
        </row>
        <row r="2092">
          <cell r="A2092">
            <v>41081</v>
          </cell>
          <cell r="B2092">
            <v>1.26881</v>
          </cell>
        </row>
        <row r="2093">
          <cell r="A2093">
            <v>41080</v>
          </cell>
          <cell r="B2093">
            <v>1.26291</v>
          </cell>
        </row>
        <row r="2094">
          <cell r="A2094">
            <v>41079</v>
          </cell>
          <cell r="B2094">
            <v>1.2648200000000001</v>
          </cell>
        </row>
        <row r="2095">
          <cell r="A2095">
            <v>41078</v>
          </cell>
          <cell r="B2095">
            <v>1.26387</v>
          </cell>
        </row>
        <row r="2096">
          <cell r="A2096">
            <v>41077</v>
          </cell>
          <cell r="B2096">
            <v>1.2633300000000001</v>
          </cell>
        </row>
        <row r="2097">
          <cell r="A2097">
            <v>41076</v>
          </cell>
          <cell r="B2097">
            <v>1.2628200000000001</v>
          </cell>
        </row>
        <row r="2098">
          <cell r="A2098">
            <v>41075</v>
          </cell>
          <cell r="B2098">
            <v>1.25787</v>
          </cell>
        </row>
        <row r="2099">
          <cell r="A2099">
            <v>41074</v>
          </cell>
          <cell r="B2099">
            <v>1.25309</v>
          </cell>
        </row>
        <row r="2100">
          <cell r="A2100">
            <v>41073</v>
          </cell>
          <cell r="B2100">
            <v>1.2489699999999999</v>
          </cell>
        </row>
        <row r="2101">
          <cell r="A2101">
            <v>41072</v>
          </cell>
          <cell r="B2101">
            <v>1.2579499999999999</v>
          </cell>
        </row>
        <row r="2102">
          <cell r="A2102">
            <v>41071</v>
          </cell>
          <cell r="B2102">
            <v>1.2534400000000001</v>
          </cell>
        </row>
        <row r="2103">
          <cell r="A2103">
            <v>41070</v>
          </cell>
          <cell r="B2103">
            <v>1.25057</v>
          </cell>
        </row>
        <row r="2104">
          <cell r="A2104">
            <v>41069</v>
          </cell>
          <cell r="B2104">
            <v>1.25023</v>
          </cell>
        </row>
        <row r="2105">
          <cell r="A2105">
            <v>41068</v>
          </cell>
          <cell r="B2105">
            <v>1.25739</v>
          </cell>
        </row>
        <row r="2106">
          <cell r="A2106">
            <v>41067</v>
          </cell>
          <cell r="B2106">
            <v>1.2501</v>
          </cell>
        </row>
        <row r="2107">
          <cell r="A2107">
            <v>41066</v>
          </cell>
          <cell r="B2107">
            <v>1.2472700000000001</v>
          </cell>
        </row>
        <row r="2108">
          <cell r="A2108">
            <v>41065</v>
          </cell>
          <cell r="B2108">
            <v>1.2439199999999999</v>
          </cell>
        </row>
        <row r="2109">
          <cell r="A2109">
            <v>41064</v>
          </cell>
          <cell r="B2109">
            <v>1.2414000000000001</v>
          </cell>
        </row>
        <row r="2110">
          <cell r="A2110">
            <v>41063</v>
          </cell>
          <cell r="B2110">
            <v>1.2429399999999999</v>
          </cell>
        </row>
        <row r="2111">
          <cell r="A2111">
            <v>41062</v>
          </cell>
          <cell r="B2111">
            <v>1.2363299999999999</v>
          </cell>
        </row>
        <row r="2112">
          <cell r="A2112">
            <v>41061</v>
          </cell>
          <cell r="B2112">
            <v>1.23814</v>
          </cell>
        </row>
        <row r="2113">
          <cell r="A2113">
            <v>41060</v>
          </cell>
          <cell r="B2113">
            <v>1.2440199999999999</v>
          </cell>
        </row>
        <row r="2114">
          <cell r="A2114">
            <v>41059</v>
          </cell>
          <cell r="B2114">
            <v>1.2524500000000001</v>
          </cell>
        </row>
        <row r="2115">
          <cell r="A2115">
            <v>41058</v>
          </cell>
          <cell r="B2115">
            <v>1.25675</v>
          </cell>
        </row>
        <row r="2116">
          <cell r="A2116">
            <v>41057</v>
          </cell>
          <cell r="B2116">
            <v>1.2527200000000001</v>
          </cell>
        </row>
        <row r="2117">
          <cell r="A2117">
            <v>41056</v>
          </cell>
          <cell r="B2117">
            <v>1.2514400000000001</v>
          </cell>
        </row>
        <row r="2118">
          <cell r="A2118">
            <v>41055</v>
          </cell>
          <cell r="B2118">
            <v>1.2538800000000001</v>
          </cell>
        </row>
        <row r="2119">
          <cell r="A2119">
            <v>41054</v>
          </cell>
          <cell r="B2119">
            <v>1.25678</v>
          </cell>
        </row>
        <row r="2120">
          <cell r="A2120">
            <v>41053</v>
          </cell>
          <cell r="B2120">
            <v>1.2638199999999999</v>
          </cell>
        </row>
        <row r="2121">
          <cell r="A2121">
            <v>41052</v>
          </cell>
          <cell r="B2121">
            <v>1.27678</v>
          </cell>
        </row>
        <row r="2122">
          <cell r="A2122">
            <v>41051</v>
          </cell>
          <cell r="B2122">
            <v>1.27772</v>
          </cell>
        </row>
        <row r="2123">
          <cell r="A2123">
            <v>41050</v>
          </cell>
          <cell r="B2123">
            <v>1.2763599999999999</v>
          </cell>
        </row>
        <row r="2124">
          <cell r="A2124">
            <v>41049</v>
          </cell>
          <cell r="B2124">
            <v>1.2766200000000001</v>
          </cell>
        </row>
        <row r="2125">
          <cell r="A2125">
            <v>41048</v>
          </cell>
          <cell r="B2125">
            <v>1.27016</v>
          </cell>
        </row>
        <row r="2126">
          <cell r="A2126">
            <v>41047</v>
          </cell>
          <cell r="B2126">
            <v>1.2718100000000001</v>
          </cell>
        </row>
        <row r="2127">
          <cell r="A2127">
            <v>41046</v>
          </cell>
          <cell r="B2127">
            <v>1.2724</v>
          </cell>
        </row>
        <row r="2128">
          <cell r="A2128">
            <v>41045</v>
          </cell>
          <cell r="B2128">
            <v>1.28111</v>
          </cell>
        </row>
        <row r="2129">
          <cell r="A2129">
            <v>41044</v>
          </cell>
          <cell r="B2129">
            <v>1.2868599999999999</v>
          </cell>
        </row>
        <row r="2130">
          <cell r="A2130">
            <v>41043</v>
          </cell>
          <cell r="B2130">
            <v>1.29125</v>
          </cell>
        </row>
        <row r="2131">
          <cell r="A2131">
            <v>41042</v>
          </cell>
          <cell r="B2131">
            <v>1.29129</v>
          </cell>
        </row>
        <row r="2132">
          <cell r="A2132">
            <v>41041</v>
          </cell>
          <cell r="B2132">
            <v>1.2929999999999999</v>
          </cell>
        </row>
        <row r="2133">
          <cell r="A2133">
            <v>41040</v>
          </cell>
          <cell r="B2133">
            <v>1.2948</v>
          </cell>
        </row>
        <row r="2134">
          <cell r="A2134">
            <v>41039</v>
          </cell>
          <cell r="B2134">
            <v>1.29678</v>
          </cell>
        </row>
        <row r="2135">
          <cell r="A2135">
            <v>41038</v>
          </cell>
          <cell r="B2135">
            <v>1.3024899999999999</v>
          </cell>
        </row>
        <row r="2136">
          <cell r="A2136">
            <v>41037</v>
          </cell>
          <cell r="B2136">
            <v>1.30169</v>
          </cell>
        </row>
        <row r="2137">
          <cell r="A2137">
            <v>41036</v>
          </cell>
          <cell r="B2137">
            <v>1.30718</v>
          </cell>
        </row>
        <row r="2138">
          <cell r="A2138">
            <v>41035</v>
          </cell>
          <cell r="B2138">
            <v>1.3078700000000001</v>
          </cell>
        </row>
        <row r="2139">
          <cell r="A2139">
            <v>41034</v>
          </cell>
          <cell r="B2139">
            <v>1.3131299999999999</v>
          </cell>
        </row>
        <row r="2140">
          <cell r="A2140">
            <v>41033</v>
          </cell>
          <cell r="B2140">
            <v>1.31463</v>
          </cell>
        </row>
        <row r="2141">
          <cell r="A2141">
            <v>41032</v>
          </cell>
          <cell r="B2141">
            <v>1.31857</v>
          </cell>
        </row>
        <row r="2142">
          <cell r="A2142">
            <v>41031</v>
          </cell>
          <cell r="B2142">
            <v>1.3243799999999999</v>
          </cell>
        </row>
        <row r="2143">
          <cell r="A2143">
            <v>41030</v>
          </cell>
          <cell r="B2143">
            <v>1.3235300000000001</v>
          </cell>
        </row>
        <row r="2144">
          <cell r="A2144">
            <v>41029</v>
          </cell>
          <cell r="B2144">
            <v>1.32463</v>
          </cell>
        </row>
        <row r="2145">
          <cell r="A2145">
            <v>41028</v>
          </cell>
          <cell r="B2145">
            <v>1.32497</v>
          </cell>
        </row>
        <row r="2146">
          <cell r="A2146">
            <v>41027</v>
          </cell>
          <cell r="B2146">
            <v>1.32176</v>
          </cell>
        </row>
        <row r="2147">
          <cell r="A2147">
            <v>41026</v>
          </cell>
          <cell r="B2147">
            <v>1.3227100000000001</v>
          </cell>
        </row>
        <row r="2148">
          <cell r="A2148">
            <v>41025</v>
          </cell>
          <cell r="B2148">
            <v>1.32039</v>
          </cell>
        </row>
        <row r="2149">
          <cell r="A2149">
            <v>41024</v>
          </cell>
          <cell r="B2149">
            <v>1.3170599999999999</v>
          </cell>
        </row>
        <row r="2150">
          <cell r="A2150">
            <v>41023</v>
          </cell>
          <cell r="B2150">
            <v>1.31613</v>
          </cell>
        </row>
        <row r="2151">
          <cell r="A2151">
            <v>41022</v>
          </cell>
          <cell r="B2151">
            <v>1.3202499999999999</v>
          </cell>
        </row>
        <row r="2152">
          <cell r="A2152">
            <v>41021</v>
          </cell>
          <cell r="B2152">
            <v>1.3211999999999999</v>
          </cell>
        </row>
        <row r="2153">
          <cell r="A2153">
            <v>41020</v>
          </cell>
          <cell r="B2153">
            <v>1.31721</v>
          </cell>
        </row>
        <row r="2154">
          <cell r="A2154">
            <v>41019</v>
          </cell>
          <cell r="B2154">
            <v>1.3121400000000001</v>
          </cell>
        </row>
        <row r="2155">
          <cell r="A2155">
            <v>41018</v>
          </cell>
          <cell r="B2155">
            <v>1.31101</v>
          </cell>
        </row>
        <row r="2156">
          <cell r="A2156">
            <v>41017</v>
          </cell>
          <cell r="B2156">
            <v>1.31277</v>
          </cell>
        </row>
        <row r="2157">
          <cell r="A2157">
            <v>41016</v>
          </cell>
          <cell r="B2157">
            <v>1.30515</v>
          </cell>
        </row>
        <row r="2158">
          <cell r="A2158">
            <v>41015</v>
          </cell>
          <cell r="B2158">
            <v>1.30721</v>
          </cell>
        </row>
        <row r="2159">
          <cell r="A2159">
            <v>41014</v>
          </cell>
          <cell r="B2159">
            <v>1.3073300000000001</v>
          </cell>
        </row>
        <row r="2160">
          <cell r="A2160">
            <v>41013</v>
          </cell>
          <cell r="B2160">
            <v>1.3141700000000001</v>
          </cell>
        </row>
        <row r="2161">
          <cell r="A2161">
            <v>41012</v>
          </cell>
          <cell r="B2161">
            <v>1.3145</v>
          </cell>
        </row>
        <row r="2162">
          <cell r="A2162">
            <v>41011</v>
          </cell>
          <cell r="B2162">
            <v>1.3105100000000001</v>
          </cell>
        </row>
        <row r="2163">
          <cell r="A2163">
            <v>41010</v>
          </cell>
          <cell r="B2163">
            <v>1.30993</v>
          </cell>
        </row>
        <row r="2164">
          <cell r="A2164">
            <v>41009</v>
          </cell>
          <cell r="B2164">
            <v>1.3079400000000001</v>
          </cell>
        </row>
        <row r="2165">
          <cell r="A2165">
            <v>41008</v>
          </cell>
          <cell r="B2165">
            <v>1.30905</v>
          </cell>
        </row>
        <row r="2166">
          <cell r="A2166">
            <v>41007</v>
          </cell>
          <cell r="B2166">
            <v>1.30901</v>
          </cell>
        </row>
        <row r="2167">
          <cell r="A2167">
            <v>41006</v>
          </cell>
          <cell r="B2167">
            <v>1.3074600000000001</v>
          </cell>
        </row>
        <row r="2168">
          <cell r="A2168">
            <v>41005</v>
          </cell>
          <cell r="B2168">
            <v>1.3104899999999999</v>
          </cell>
        </row>
        <row r="2169">
          <cell r="A2169">
            <v>41004</v>
          </cell>
          <cell r="B2169">
            <v>1.31742</v>
          </cell>
        </row>
        <row r="2170">
          <cell r="A2170">
            <v>41003</v>
          </cell>
          <cell r="B2170">
            <v>1.3320799999999999</v>
          </cell>
        </row>
        <row r="2171">
          <cell r="A2171">
            <v>41002</v>
          </cell>
          <cell r="B2171">
            <v>1.3337000000000001</v>
          </cell>
        </row>
        <row r="2172">
          <cell r="A2172">
            <v>41001</v>
          </cell>
          <cell r="B2172">
            <v>1.3339300000000001</v>
          </cell>
        </row>
        <row r="2173">
          <cell r="A2173">
            <v>41000</v>
          </cell>
          <cell r="B2173">
            <v>1.3337399999999999</v>
          </cell>
        </row>
        <row r="2174">
          <cell r="A2174">
            <v>40999</v>
          </cell>
          <cell r="B2174">
            <v>1.33378</v>
          </cell>
        </row>
        <row r="2175">
          <cell r="A2175">
            <v>40998</v>
          </cell>
          <cell r="B2175">
            <v>1.33009</v>
          </cell>
        </row>
        <row r="2176">
          <cell r="A2176">
            <v>40997</v>
          </cell>
          <cell r="B2176">
            <v>1.3325199999999999</v>
          </cell>
        </row>
        <row r="2177">
          <cell r="A2177">
            <v>40996</v>
          </cell>
          <cell r="B2177">
            <v>1.3345400000000001</v>
          </cell>
        </row>
        <row r="2178">
          <cell r="A2178">
            <v>40995</v>
          </cell>
          <cell r="B2178">
            <v>1.3283199999999999</v>
          </cell>
        </row>
        <row r="2179">
          <cell r="A2179">
            <v>40994</v>
          </cell>
          <cell r="B2179">
            <v>1.32646</v>
          </cell>
        </row>
        <row r="2180">
          <cell r="A2180">
            <v>40993</v>
          </cell>
          <cell r="B2180">
            <v>1.32647</v>
          </cell>
        </row>
        <row r="2181">
          <cell r="A2181">
            <v>40992</v>
          </cell>
          <cell r="B2181">
            <v>1.32315</v>
          </cell>
        </row>
        <row r="2182">
          <cell r="A2182">
            <v>40991</v>
          </cell>
          <cell r="B2182">
            <v>1.3198099999999999</v>
          </cell>
        </row>
        <row r="2183">
          <cell r="A2183">
            <v>40990</v>
          </cell>
          <cell r="B2183">
            <v>1.32399</v>
          </cell>
        </row>
        <row r="2184">
          <cell r="A2184">
            <v>40989</v>
          </cell>
          <cell r="B2184">
            <v>1.32239</v>
          </cell>
        </row>
        <row r="2185">
          <cell r="A2185">
            <v>40988</v>
          </cell>
          <cell r="B2185">
            <v>1.31843</v>
          </cell>
        </row>
        <row r="2186">
          <cell r="A2186">
            <v>40987</v>
          </cell>
          <cell r="B2186">
            <v>1.3170500000000001</v>
          </cell>
        </row>
        <row r="2187">
          <cell r="A2187">
            <v>40986</v>
          </cell>
          <cell r="B2187">
            <v>1.3170500000000001</v>
          </cell>
        </row>
        <row r="2188">
          <cell r="A2188">
            <v>40985</v>
          </cell>
          <cell r="B2188">
            <v>1.3108200000000001</v>
          </cell>
        </row>
        <row r="2189">
          <cell r="A2189">
            <v>40984</v>
          </cell>
          <cell r="B2189">
            <v>1.30507</v>
          </cell>
        </row>
        <row r="2190">
          <cell r="A2190">
            <v>40983</v>
          </cell>
          <cell r="B2190">
            <v>1.30542</v>
          </cell>
        </row>
        <row r="2191">
          <cell r="A2191">
            <v>40982</v>
          </cell>
          <cell r="B2191">
            <v>1.3129599999999999</v>
          </cell>
        </row>
        <row r="2192">
          <cell r="A2192">
            <v>40981</v>
          </cell>
          <cell r="B2192">
            <v>1.31168</v>
          </cell>
        </row>
        <row r="2193">
          <cell r="A2193">
            <v>40980</v>
          </cell>
          <cell r="B2193">
            <v>1.3117399999999999</v>
          </cell>
        </row>
        <row r="2194">
          <cell r="A2194">
            <v>40979</v>
          </cell>
          <cell r="B2194">
            <v>1.31185</v>
          </cell>
        </row>
        <row r="2195">
          <cell r="A2195">
            <v>40978</v>
          </cell>
          <cell r="B2195">
            <v>1.3206800000000001</v>
          </cell>
        </row>
        <row r="2196">
          <cell r="A2196">
            <v>40977</v>
          </cell>
          <cell r="B2196">
            <v>1.3201099999999999</v>
          </cell>
        </row>
        <row r="2197">
          <cell r="A2197">
            <v>40976</v>
          </cell>
          <cell r="B2197">
            <v>1.3133699999999999</v>
          </cell>
        </row>
        <row r="2198">
          <cell r="A2198">
            <v>40975</v>
          </cell>
          <cell r="B2198">
            <v>1.31698</v>
          </cell>
        </row>
        <row r="2199">
          <cell r="A2199">
            <v>40974</v>
          </cell>
          <cell r="B2199">
            <v>1.32033</v>
          </cell>
        </row>
        <row r="2200">
          <cell r="A2200">
            <v>40973</v>
          </cell>
          <cell r="B2200">
            <v>1.3191999999999999</v>
          </cell>
        </row>
        <row r="2201">
          <cell r="A2201">
            <v>40972</v>
          </cell>
          <cell r="B2201">
            <v>1.31934</v>
          </cell>
        </row>
        <row r="2202">
          <cell r="A2202">
            <v>40971</v>
          </cell>
          <cell r="B2202">
            <v>1.3261000000000001</v>
          </cell>
        </row>
        <row r="2203">
          <cell r="A2203">
            <v>40970</v>
          </cell>
          <cell r="B2203">
            <v>1.3325899999999999</v>
          </cell>
        </row>
        <row r="2204">
          <cell r="A2204">
            <v>40969</v>
          </cell>
          <cell r="B2204">
            <v>1.3436300000000001</v>
          </cell>
        </row>
        <row r="2205">
          <cell r="A2205">
            <v>40968</v>
          </cell>
          <cell r="B2205">
            <v>1.3430899999999999</v>
          </cell>
        </row>
        <row r="2206">
          <cell r="A2206">
            <v>40967</v>
          </cell>
          <cell r="B2206">
            <v>1.3427100000000001</v>
          </cell>
        </row>
        <row r="2207">
          <cell r="A2207">
            <v>40966</v>
          </cell>
          <cell r="B2207">
            <v>1.3448800000000001</v>
          </cell>
        </row>
        <row r="2208">
          <cell r="A2208">
            <v>40965</v>
          </cell>
          <cell r="B2208">
            <v>1.34467</v>
          </cell>
        </row>
        <row r="2209">
          <cell r="A2209">
            <v>40964</v>
          </cell>
          <cell r="B2209">
            <v>1.34026</v>
          </cell>
        </row>
        <row r="2210">
          <cell r="A2210">
            <v>40963</v>
          </cell>
          <cell r="B2210">
            <v>1.32846</v>
          </cell>
        </row>
        <row r="2211">
          <cell r="A2211">
            <v>40962</v>
          </cell>
          <cell r="B2211">
            <v>1.3235600000000001</v>
          </cell>
        </row>
        <row r="2212">
          <cell r="A2212">
            <v>40961</v>
          </cell>
          <cell r="B2212">
            <v>1.3242499999999999</v>
          </cell>
        </row>
        <row r="2213">
          <cell r="A2213">
            <v>40960</v>
          </cell>
          <cell r="B2213">
            <v>1.3226599999999999</v>
          </cell>
        </row>
        <row r="2214">
          <cell r="A2214">
            <v>40959</v>
          </cell>
          <cell r="B2214">
            <v>1.3144499999999999</v>
          </cell>
        </row>
        <row r="2215">
          <cell r="A2215">
            <v>40958</v>
          </cell>
          <cell r="B2215">
            <v>1.31379</v>
          </cell>
        </row>
        <row r="2216">
          <cell r="A2216">
            <v>40957</v>
          </cell>
          <cell r="B2216">
            <v>1.3142799999999999</v>
          </cell>
        </row>
        <row r="2217">
          <cell r="A2217">
            <v>40956</v>
          </cell>
          <cell r="B2217">
            <v>1.30403</v>
          </cell>
        </row>
        <row r="2218">
          <cell r="A2218">
            <v>40955</v>
          </cell>
          <cell r="B2218">
            <v>1.3125800000000001</v>
          </cell>
        </row>
        <row r="2219">
          <cell r="A2219">
            <v>40954</v>
          </cell>
          <cell r="B2219">
            <v>1.3157300000000001</v>
          </cell>
        </row>
        <row r="2220">
          <cell r="A2220">
            <v>40953</v>
          </cell>
          <cell r="B2220">
            <v>1.3234600000000001</v>
          </cell>
        </row>
        <row r="2221">
          <cell r="A2221">
            <v>40952</v>
          </cell>
          <cell r="B2221">
            <v>1.3192600000000001</v>
          </cell>
        </row>
        <row r="2222">
          <cell r="A2222">
            <v>40951</v>
          </cell>
          <cell r="B2222">
            <v>1.31915</v>
          </cell>
        </row>
        <row r="2223">
          <cell r="A2223">
            <v>40950</v>
          </cell>
          <cell r="B2223">
            <v>1.32362</v>
          </cell>
        </row>
        <row r="2224">
          <cell r="A2224">
            <v>40949</v>
          </cell>
          <cell r="B2224">
            <v>1.32738</v>
          </cell>
        </row>
        <row r="2225">
          <cell r="A2225">
            <v>40948</v>
          </cell>
          <cell r="B2225">
            <v>1.32602</v>
          </cell>
        </row>
        <row r="2226">
          <cell r="A2226">
            <v>40947</v>
          </cell>
          <cell r="B2226">
            <v>1.3154699999999999</v>
          </cell>
        </row>
        <row r="2227">
          <cell r="A2227">
            <v>40946</v>
          </cell>
          <cell r="B2227">
            <v>1.3089500000000001</v>
          </cell>
        </row>
        <row r="2228">
          <cell r="A2228">
            <v>40945</v>
          </cell>
          <cell r="B2228">
            <v>1.31447</v>
          </cell>
        </row>
        <row r="2229">
          <cell r="A2229">
            <v>40944</v>
          </cell>
          <cell r="B2229">
            <v>1.3152200000000001</v>
          </cell>
        </row>
        <row r="2230">
          <cell r="A2230">
            <v>40943</v>
          </cell>
          <cell r="B2230">
            <v>1.31393</v>
          </cell>
        </row>
        <row r="2231">
          <cell r="A2231">
            <v>40942</v>
          </cell>
          <cell r="B2231">
            <v>1.3155399999999999</v>
          </cell>
        </row>
        <row r="2232">
          <cell r="A2232">
            <v>40941</v>
          </cell>
          <cell r="B2232">
            <v>1.31158</v>
          </cell>
        </row>
        <row r="2233">
          <cell r="A2233">
            <v>40940</v>
          </cell>
          <cell r="B2233">
            <v>1.31494</v>
          </cell>
        </row>
        <row r="2234">
          <cell r="A2234">
            <v>40939</v>
          </cell>
          <cell r="B2234">
            <v>1.31515</v>
          </cell>
        </row>
        <row r="2235">
          <cell r="A2235">
            <v>40938</v>
          </cell>
          <cell r="B2235">
            <v>1.3213900000000001</v>
          </cell>
        </row>
        <row r="2236">
          <cell r="A2236">
            <v>40937</v>
          </cell>
          <cell r="B2236">
            <v>1.32151</v>
          </cell>
        </row>
        <row r="2237">
          <cell r="A2237">
            <v>40936</v>
          </cell>
          <cell r="B2237">
            <v>1.3128500000000001</v>
          </cell>
        </row>
        <row r="2238">
          <cell r="A2238">
            <v>40935</v>
          </cell>
          <cell r="B2238">
            <v>1.31247</v>
          </cell>
        </row>
        <row r="2239">
          <cell r="A2239">
            <v>40934</v>
          </cell>
          <cell r="B2239">
            <v>1.3014699999999999</v>
          </cell>
        </row>
        <row r="2240">
          <cell r="A2240">
            <v>40933</v>
          </cell>
          <cell r="B2240">
            <v>1.3008200000000001</v>
          </cell>
        </row>
        <row r="2241">
          <cell r="A2241">
            <v>40932</v>
          </cell>
          <cell r="B2241">
            <v>1.2948</v>
          </cell>
        </row>
        <row r="2242">
          <cell r="A2242">
            <v>40931</v>
          </cell>
          <cell r="B2242">
            <v>1.2920700000000001</v>
          </cell>
        </row>
        <row r="2243">
          <cell r="A2243">
            <v>40930</v>
          </cell>
          <cell r="B2243">
            <v>1.2927900000000001</v>
          </cell>
        </row>
        <row r="2244">
          <cell r="A2244">
            <v>40929</v>
          </cell>
          <cell r="B2244">
            <v>1.29417</v>
          </cell>
        </row>
        <row r="2245">
          <cell r="A2245">
            <v>40928</v>
          </cell>
          <cell r="B2245">
            <v>1.2884800000000001</v>
          </cell>
        </row>
        <row r="2246">
          <cell r="A2246">
            <v>40927</v>
          </cell>
          <cell r="B2246">
            <v>1.27925</v>
          </cell>
        </row>
        <row r="2247">
          <cell r="A2247">
            <v>40926</v>
          </cell>
          <cell r="B2247">
            <v>1.2728999999999999</v>
          </cell>
        </row>
        <row r="2248">
          <cell r="A2248">
            <v>40925</v>
          </cell>
          <cell r="B2248">
            <v>1.2656700000000001</v>
          </cell>
        </row>
        <row r="2249">
          <cell r="A2249">
            <v>40924</v>
          </cell>
          <cell r="B2249">
            <v>1.2670699999999999</v>
          </cell>
        </row>
        <row r="2250">
          <cell r="A2250">
            <v>40923</v>
          </cell>
          <cell r="B2250">
            <v>1.26759</v>
          </cell>
        </row>
        <row r="2251">
          <cell r="A2251">
            <v>40922</v>
          </cell>
          <cell r="B2251">
            <v>1.27769</v>
          </cell>
        </row>
        <row r="2252">
          <cell r="A2252">
            <v>40921</v>
          </cell>
          <cell r="B2252">
            <v>1.2751300000000001</v>
          </cell>
        </row>
        <row r="2253">
          <cell r="A2253">
            <v>40920</v>
          </cell>
          <cell r="B2253">
            <v>1.27328</v>
          </cell>
        </row>
        <row r="2254">
          <cell r="A2254">
            <v>40919</v>
          </cell>
          <cell r="B2254">
            <v>1.27789</v>
          </cell>
        </row>
        <row r="2255">
          <cell r="A2255">
            <v>40918</v>
          </cell>
          <cell r="B2255">
            <v>1.27264</v>
          </cell>
        </row>
        <row r="2256">
          <cell r="A2256">
            <v>40917</v>
          </cell>
          <cell r="B2256">
            <v>1.27101</v>
          </cell>
        </row>
        <row r="2257">
          <cell r="A2257">
            <v>40916</v>
          </cell>
          <cell r="B2257">
            <v>1.27145</v>
          </cell>
        </row>
        <row r="2258">
          <cell r="A2258">
            <v>40915</v>
          </cell>
          <cell r="B2258">
            <v>1.27691</v>
          </cell>
        </row>
        <row r="2259">
          <cell r="A2259">
            <v>40914</v>
          </cell>
          <cell r="B2259">
            <v>1.2870999999999999</v>
          </cell>
        </row>
        <row r="2260">
          <cell r="A2260">
            <v>40913</v>
          </cell>
          <cell r="B2260">
            <v>1.3003</v>
          </cell>
        </row>
        <row r="2261">
          <cell r="A2261">
            <v>40912</v>
          </cell>
          <cell r="B2261">
            <v>1.3003100000000001</v>
          </cell>
        </row>
        <row r="2262">
          <cell r="A2262">
            <v>40911</v>
          </cell>
          <cell r="B2262">
            <v>1.2935300000000001</v>
          </cell>
        </row>
        <row r="2263">
          <cell r="A2263">
            <v>40910</v>
          </cell>
          <cell r="B2263">
            <v>1.2954000000000001</v>
          </cell>
        </row>
        <row r="2264">
          <cell r="A2264">
            <v>40909</v>
          </cell>
          <cell r="B2264">
            <v>1.2956799999999999</v>
          </cell>
        </row>
        <row r="2265">
          <cell r="A2265">
            <v>40908</v>
          </cell>
          <cell r="B2265">
            <v>1.2948500000000001</v>
          </cell>
        </row>
        <row r="2266">
          <cell r="A2266">
            <v>40907</v>
          </cell>
          <cell r="B2266">
            <v>1.2921199999999999</v>
          </cell>
        </row>
        <row r="2267">
          <cell r="A2267">
            <v>40906</v>
          </cell>
          <cell r="B2267">
            <v>1.30349</v>
          </cell>
        </row>
        <row r="2268">
          <cell r="A2268">
            <v>40905</v>
          </cell>
          <cell r="B2268">
            <v>1.3066800000000001</v>
          </cell>
        </row>
        <row r="2269">
          <cell r="A2269">
            <v>40904</v>
          </cell>
          <cell r="B2269">
            <v>1.30593</v>
          </cell>
        </row>
        <row r="2270">
          <cell r="A2270">
            <v>40903</v>
          </cell>
          <cell r="B2270">
            <v>1.30382</v>
          </cell>
        </row>
        <row r="2271">
          <cell r="A2271">
            <v>40902</v>
          </cell>
          <cell r="B2271">
            <v>1.30383</v>
          </cell>
        </row>
        <row r="2272">
          <cell r="A2272">
            <v>40901</v>
          </cell>
          <cell r="B2272">
            <v>1.30589</v>
          </cell>
        </row>
        <row r="2273">
          <cell r="A2273">
            <v>40900</v>
          </cell>
          <cell r="B2273">
            <v>1.3052699999999999</v>
          </cell>
        </row>
        <row r="2274">
          <cell r="A2274">
            <v>40899</v>
          </cell>
          <cell r="B2274">
            <v>1.30905</v>
          </cell>
        </row>
        <row r="2275">
          <cell r="A2275">
            <v>40898</v>
          </cell>
          <cell r="B2275">
            <v>1.3044</v>
          </cell>
        </row>
        <row r="2276">
          <cell r="A2276">
            <v>40897</v>
          </cell>
          <cell r="B2276">
            <v>1.30179</v>
          </cell>
        </row>
        <row r="2277">
          <cell r="A2277">
            <v>40896</v>
          </cell>
          <cell r="B2277">
            <v>1.30372</v>
          </cell>
        </row>
        <row r="2278">
          <cell r="A2278">
            <v>40895</v>
          </cell>
          <cell r="B2278">
            <v>1.30382</v>
          </cell>
        </row>
        <row r="2279">
          <cell r="A2279">
            <v>40894</v>
          </cell>
          <cell r="B2279">
            <v>1.30307</v>
          </cell>
        </row>
        <row r="2280">
          <cell r="A2280">
            <v>40893</v>
          </cell>
          <cell r="B2280">
            <v>1.2999400000000001</v>
          </cell>
        </row>
        <row r="2281">
          <cell r="A2281">
            <v>40892</v>
          </cell>
          <cell r="B2281">
            <v>1.3013300000000001</v>
          </cell>
        </row>
        <row r="2282">
          <cell r="A2282">
            <v>40891</v>
          </cell>
          <cell r="B2282">
            <v>1.3162400000000001</v>
          </cell>
        </row>
        <row r="2283">
          <cell r="A2283">
            <v>40890</v>
          </cell>
          <cell r="B2283">
            <v>1.32891</v>
          </cell>
        </row>
        <row r="2284">
          <cell r="A2284">
            <v>40889</v>
          </cell>
          <cell r="B2284">
            <v>1.33805</v>
          </cell>
        </row>
        <row r="2285">
          <cell r="A2285">
            <v>40888</v>
          </cell>
          <cell r="B2285">
            <v>1.3382000000000001</v>
          </cell>
        </row>
        <row r="2286">
          <cell r="A2286">
            <v>40887</v>
          </cell>
          <cell r="B2286">
            <v>1.3351200000000001</v>
          </cell>
        </row>
        <row r="2287">
          <cell r="A2287">
            <v>40886</v>
          </cell>
          <cell r="B2287">
            <v>1.3382400000000001</v>
          </cell>
        </row>
        <row r="2288">
          <cell r="A2288">
            <v>40885</v>
          </cell>
          <cell r="B2288">
            <v>1.3405499999999999</v>
          </cell>
        </row>
        <row r="2289">
          <cell r="A2289">
            <v>40884</v>
          </cell>
          <cell r="B2289">
            <v>1.3384499999999999</v>
          </cell>
        </row>
        <row r="2290">
          <cell r="A2290">
            <v>40883</v>
          </cell>
          <cell r="B2290">
            <v>1.34287</v>
          </cell>
        </row>
        <row r="2291">
          <cell r="A2291">
            <v>40882</v>
          </cell>
          <cell r="B2291">
            <v>1.33901</v>
          </cell>
        </row>
        <row r="2292">
          <cell r="A2292">
            <v>40881</v>
          </cell>
          <cell r="B2292">
            <v>1.3389200000000001</v>
          </cell>
        </row>
        <row r="2293">
          <cell r="A2293">
            <v>40880</v>
          </cell>
          <cell r="B2293">
            <v>1.34568</v>
          </cell>
        </row>
        <row r="2294">
          <cell r="A2294">
            <v>40879</v>
          </cell>
          <cell r="B2294">
            <v>1.3461399999999999</v>
          </cell>
        </row>
        <row r="2295">
          <cell r="A2295">
            <v>40878</v>
          </cell>
          <cell r="B2295">
            <v>1.3360399999999999</v>
          </cell>
        </row>
        <row r="2296">
          <cell r="A2296">
            <v>40877</v>
          </cell>
          <cell r="B2296">
            <v>1.3335699999999999</v>
          </cell>
        </row>
        <row r="2297">
          <cell r="A2297">
            <v>40876</v>
          </cell>
          <cell r="B2297">
            <v>1.3327100000000001</v>
          </cell>
        </row>
        <row r="2298">
          <cell r="A2298">
            <v>40875</v>
          </cell>
          <cell r="B2298">
            <v>1.3241099999999999</v>
          </cell>
        </row>
        <row r="2299">
          <cell r="A2299">
            <v>40874</v>
          </cell>
          <cell r="B2299">
            <v>1.3234600000000001</v>
          </cell>
        </row>
        <row r="2300">
          <cell r="A2300">
            <v>40873</v>
          </cell>
          <cell r="B2300">
            <v>1.3283400000000001</v>
          </cell>
        </row>
        <row r="2301">
          <cell r="A2301">
            <v>40872</v>
          </cell>
          <cell r="B2301">
            <v>1.3358699999999999</v>
          </cell>
        </row>
        <row r="2302">
          <cell r="A2302">
            <v>40871</v>
          </cell>
          <cell r="B2302">
            <v>1.3429199999999999</v>
          </cell>
        </row>
        <row r="2303">
          <cell r="A2303">
            <v>40870</v>
          </cell>
          <cell r="B2303">
            <v>1.3508199999999999</v>
          </cell>
        </row>
        <row r="2304">
          <cell r="A2304">
            <v>40869</v>
          </cell>
          <cell r="B2304">
            <v>1.34964</v>
          </cell>
        </row>
        <row r="2305">
          <cell r="A2305">
            <v>40868</v>
          </cell>
          <cell r="B2305">
            <v>1.35188</v>
          </cell>
        </row>
        <row r="2306">
          <cell r="A2306">
            <v>40867</v>
          </cell>
          <cell r="B2306">
            <v>1.35205</v>
          </cell>
        </row>
        <row r="2307">
          <cell r="A2307">
            <v>40866</v>
          </cell>
          <cell r="B2307">
            <v>1.3506400000000001</v>
          </cell>
        </row>
        <row r="2308">
          <cell r="A2308">
            <v>40865</v>
          </cell>
          <cell r="B2308">
            <v>1.34755</v>
          </cell>
        </row>
        <row r="2309">
          <cell r="A2309">
            <v>40864</v>
          </cell>
          <cell r="B2309">
            <v>1.3494699999999999</v>
          </cell>
        </row>
        <row r="2310">
          <cell r="A2310">
            <v>40863</v>
          </cell>
          <cell r="B2310">
            <v>1.3577900000000001</v>
          </cell>
        </row>
        <row r="2311">
          <cell r="A2311">
            <v>40862</v>
          </cell>
          <cell r="B2311">
            <v>1.3706700000000001</v>
          </cell>
        </row>
        <row r="2312">
          <cell r="A2312">
            <v>40861</v>
          </cell>
          <cell r="B2312">
            <v>1.37507</v>
          </cell>
        </row>
        <row r="2313">
          <cell r="A2313">
            <v>40860</v>
          </cell>
          <cell r="B2313">
            <v>1.37459</v>
          </cell>
        </row>
        <row r="2314">
          <cell r="A2314">
            <v>40859</v>
          </cell>
          <cell r="B2314">
            <v>1.3656600000000001</v>
          </cell>
        </row>
        <row r="2315">
          <cell r="A2315">
            <v>40858</v>
          </cell>
          <cell r="B2315">
            <v>1.3567</v>
          </cell>
        </row>
        <row r="2316">
          <cell r="A2316">
            <v>40857</v>
          </cell>
          <cell r="B2316">
            <v>1.3718900000000001</v>
          </cell>
        </row>
        <row r="2317">
          <cell r="A2317">
            <v>40856</v>
          </cell>
          <cell r="B2317">
            <v>1.3775599999999999</v>
          </cell>
        </row>
        <row r="2318">
          <cell r="A2318">
            <v>40855</v>
          </cell>
          <cell r="B2318">
            <v>1.3762099999999999</v>
          </cell>
        </row>
        <row r="2319">
          <cell r="A2319">
            <v>40854</v>
          </cell>
          <cell r="B2319">
            <v>1.37818</v>
          </cell>
        </row>
        <row r="2320">
          <cell r="A2320">
            <v>40853</v>
          </cell>
          <cell r="B2320">
            <v>1.37843</v>
          </cell>
        </row>
        <row r="2321">
          <cell r="A2321">
            <v>40852</v>
          </cell>
          <cell r="B2321">
            <v>1.37988</v>
          </cell>
        </row>
        <row r="2322">
          <cell r="A2322">
            <v>40851</v>
          </cell>
          <cell r="B2322">
            <v>1.37412</v>
          </cell>
        </row>
        <row r="2323">
          <cell r="A2323">
            <v>40850</v>
          </cell>
          <cell r="B2323">
            <v>1.3741099999999999</v>
          </cell>
        </row>
        <row r="2324">
          <cell r="A2324">
            <v>40849</v>
          </cell>
          <cell r="B2324">
            <v>1.3756299999999999</v>
          </cell>
        </row>
        <row r="2325">
          <cell r="A2325">
            <v>40848</v>
          </cell>
          <cell r="B2325">
            <v>1.4013100000000001</v>
          </cell>
        </row>
        <row r="2326">
          <cell r="A2326">
            <v>40847</v>
          </cell>
          <cell r="B2326">
            <v>1.4141900000000001</v>
          </cell>
        </row>
        <row r="2327">
          <cell r="A2327">
            <v>40846</v>
          </cell>
          <cell r="B2327">
            <v>1.41435</v>
          </cell>
        </row>
        <row r="2328">
          <cell r="A2328">
            <v>40845</v>
          </cell>
          <cell r="B2328">
            <v>1.41682</v>
          </cell>
        </row>
        <row r="2329">
          <cell r="A2329">
            <v>40844</v>
          </cell>
          <cell r="B2329">
            <v>1.40387</v>
          </cell>
        </row>
        <row r="2330">
          <cell r="A2330">
            <v>40843</v>
          </cell>
          <cell r="B2330">
            <v>1.39055</v>
          </cell>
        </row>
        <row r="2331">
          <cell r="A2331">
            <v>40842</v>
          </cell>
          <cell r="B2331">
            <v>1.3914899999999999</v>
          </cell>
        </row>
        <row r="2332">
          <cell r="A2332">
            <v>40841</v>
          </cell>
          <cell r="B2332">
            <v>1.38829</v>
          </cell>
        </row>
        <row r="2333">
          <cell r="A2333">
            <v>40840</v>
          </cell>
          <cell r="B2333">
            <v>1.38836</v>
          </cell>
        </row>
        <row r="2334">
          <cell r="A2334">
            <v>40839</v>
          </cell>
          <cell r="B2334">
            <v>1.389</v>
          </cell>
        </row>
        <row r="2335">
          <cell r="A2335">
            <v>40838</v>
          </cell>
          <cell r="B2335">
            <v>1.38066</v>
          </cell>
        </row>
        <row r="2336">
          <cell r="A2336">
            <v>40837</v>
          </cell>
          <cell r="B2336">
            <v>1.3744799999999999</v>
          </cell>
        </row>
        <row r="2337">
          <cell r="A2337">
            <v>40836</v>
          </cell>
          <cell r="B2337">
            <v>1.37873</v>
          </cell>
        </row>
        <row r="2338">
          <cell r="A2338">
            <v>40835</v>
          </cell>
          <cell r="B2338">
            <v>1.3731800000000001</v>
          </cell>
        </row>
        <row r="2339">
          <cell r="A2339">
            <v>40834</v>
          </cell>
          <cell r="B2339">
            <v>1.38205</v>
          </cell>
        </row>
        <row r="2340">
          <cell r="A2340">
            <v>40833</v>
          </cell>
          <cell r="B2340">
            <v>1.38748</v>
          </cell>
        </row>
        <row r="2341">
          <cell r="A2341">
            <v>40832</v>
          </cell>
          <cell r="B2341">
            <v>1.38764</v>
          </cell>
        </row>
        <row r="2342">
          <cell r="A2342">
            <v>40831</v>
          </cell>
          <cell r="B2342">
            <v>1.38036</v>
          </cell>
        </row>
        <row r="2343">
          <cell r="A2343">
            <v>40830</v>
          </cell>
          <cell r="B2343">
            <v>1.3764099999999999</v>
          </cell>
        </row>
        <row r="2344">
          <cell r="A2344">
            <v>40829</v>
          </cell>
          <cell r="B2344">
            <v>1.3715200000000001</v>
          </cell>
        </row>
        <row r="2345">
          <cell r="A2345">
            <v>40828</v>
          </cell>
          <cell r="B2345">
            <v>1.3629800000000001</v>
          </cell>
        </row>
        <row r="2346">
          <cell r="A2346">
            <v>40827</v>
          </cell>
          <cell r="B2346">
            <v>1.3539399999999999</v>
          </cell>
        </row>
        <row r="2347">
          <cell r="A2347">
            <v>40826</v>
          </cell>
          <cell r="B2347">
            <v>1.33704</v>
          </cell>
        </row>
        <row r="2348">
          <cell r="A2348">
            <v>40825</v>
          </cell>
          <cell r="B2348">
            <v>1.33721</v>
          </cell>
        </row>
        <row r="2349">
          <cell r="A2349">
            <v>40824</v>
          </cell>
          <cell r="B2349">
            <v>1.34321</v>
          </cell>
        </row>
        <row r="2350">
          <cell r="A2350">
            <v>40823</v>
          </cell>
          <cell r="B2350">
            <v>1.3358699999999999</v>
          </cell>
        </row>
        <row r="2351">
          <cell r="A2351">
            <v>40822</v>
          </cell>
          <cell r="B2351">
            <v>1.3318000000000001</v>
          </cell>
        </row>
        <row r="2352">
          <cell r="A2352">
            <v>40821</v>
          </cell>
          <cell r="B2352">
            <v>1.3217000000000001</v>
          </cell>
        </row>
        <row r="2353">
          <cell r="A2353">
            <v>40820</v>
          </cell>
          <cell r="B2353">
            <v>1.3314600000000001</v>
          </cell>
        </row>
        <row r="2354">
          <cell r="A2354">
            <v>40819</v>
          </cell>
          <cell r="B2354">
            <v>1.3376300000000001</v>
          </cell>
        </row>
        <row r="2355">
          <cell r="A2355">
            <v>40818</v>
          </cell>
          <cell r="B2355">
            <v>1.33822</v>
          </cell>
        </row>
        <row r="2356">
          <cell r="A2356">
            <v>40817</v>
          </cell>
          <cell r="B2356">
            <v>1.35057</v>
          </cell>
        </row>
        <row r="2357">
          <cell r="A2357">
            <v>40816</v>
          </cell>
          <cell r="B2357">
            <v>1.35968</v>
          </cell>
        </row>
        <row r="2358">
          <cell r="A2358">
            <v>40815</v>
          </cell>
          <cell r="B2358">
            <v>1.35945</v>
          </cell>
        </row>
        <row r="2359">
          <cell r="A2359">
            <v>40814</v>
          </cell>
          <cell r="B2359">
            <v>1.3557399999999999</v>
          </cell>
        </row>
        <row r="2360">
          <cell r="A2360">
            <v>40813</v>
          </cell>
          <cell r="B2360">
            <v>1.3463099999999999</v>
          </cell>
        </row>
        <row r="2361">
          <cell r="A2361">
            <v>40812</v>
          </cell>
          <cell r="B2361">
            <v>1.34971</v>
          </cell>
        </row>
        <row r="2362">
          <cell r="A2362">
            <v>40811</v>
          </cell>
          <cell r="B2362">
            <v>1.3493900000000001</v>
          </cell>
        </row>
        <row r="2363">
          <cell r="A2363">
            <v>40810</v>
          </cell>
          <cell r="B2363">
            <v>1.3500700000000001</v>
          </cell>
        </row>
        <row r="2364">
          <cell r="A2364">
            <v>40809</v>
          </cell>
          <cell r="B2364">
            <v>1.3509</v>
          </cell>
        </row>
        <row r="2365">
          <cell r="A2365">
            <v>40808</v>
          </cell>
          <cell r="B2365">
            <v>1.3689800000000001</v>
          </cell>
        </row>
        <row r="2366">
          <cell r="A2366">
            <v>40807</v>
          </cell>
          <cell r="B2366">
            <v>1.3660000000000001</v>
          </cell>
        </row>
        <row r="2367">
          <cell r="A2367">
            <v>40806</v>
          </cell>
          <cell r="B2367">
            <v>1.36633</v>
          </cell>
        </row>
        <row r="2368">
          <cell r="A2368">
            <v>40805</v>
          </cell>
          <cell r="B2368">
            <v>1.37849</v>
          </cell>
        </row>
        <row r="2369">
          <cell r="A2369">
            <v>40804</v>
          </cell>
          <cell r="B2369">
            <v>1.3795500000000001</v>
          </cell>
        </row>
        <row r="2370">
          <cell r="A2370">
            <v>40803</v>
          </cell>
          <cell r="B2370">
            <v>1.38228</v>
          </cell>
        </row>
        <row r="2371">
          <cell r="A2371">
            <v>40802</v>
          </cell>
          <cell r="B2371">
            <v>1.37921</v>
          </cell>
        </row>
        <row r="2372">
          <cell r="A2372">
            <v>40801</v>
          </cell>
          <cell r="B2372">
            <v>1.36877</v>
          </cell>
        </row>
        <row r="2373">
          <cell r="A2373">
            <v>40800</v>
          </cell>
          <cell r="B2373">
            <v>1.3666199999999999</v>
          </cell>
        </row>
        <row r="2374">
          <cell r="A2374">
            <v>40799</v>
          </cell>
          <cell r="B2374">
            <v>1.36015</v>
          </cell>
        </row>
        <row r="2375">
          <cell r="A2375">
            <v>40798</v>
          </cell>
          <cell r="B2375">
            <v>1.3638300000000001</v>
          </cell>
        </row>
        <row r="2376">
          <cell r="A2376">
            <v>40797</v>
          </cell>
          <cell r="B2376">
            <v>1.36466</v>
          </cell>
        </row>
        <row r="2377">
          <cell r="A2377">
            <v>40796</v>
          </cell>
          <cell r="B2377">
            <v>1.38158</v>
          </cell>
        </row>
        <row r="2378">
          <cell r="A2378">
            <v>40795</v>
          </cell>
          <cell r="B2378">
            <v>1.4021999999999999</v>
          </cell>
        </row>
        <row r="2379">
          <cell r="A2379">
            <v>40794</v>
          </cell>
          <cell r="B2379">
            <v>1.4051</v>
          </cell>
        </row>
        <row r="2380">
          <cell r="A2380">
            <v>40793</v>
          </cell>
          <cell r="B2380">
            <v>1.4070100000000001</v>
          </cell>
        </row>
        <row r="2381">
          <cell r="A2381">
            <v>40792</v>
          </cell>
          <cell r="B2381">
            <v>1.413</v>
          </cell>
        </row>
        <row r="2382">
          <cell r="A2382">
            <v>40791</v>
          </cell>
          <cell r="B2382">
            <v>1.41971</v>
          </cell>
        </row>
        <row r="2383">
          <cell r="A2383">
            <v>40790</v>
          </cell>
          <cell r="B2383">
            <v>1.4200600000000001</v>
          </cell>
        </row>
        <row r="2384">
          <cell r="A2384">
            <v>40789</v>
          </cell>
          <cell r="B2384">
            <v>1.4238900000000001</v>
          </cell>
        </row>
        <row r="2385">
          <cell r="A2385">
            <v>40788</v>
          </cell>
          <cell r="B2385">
            <v>1.4317</v>
          </cell>
        </row>
        <row r="2386">
          <cell r="A2386">
            <v>40787</v>
          </cell>
          <cell r="B2386">
            <v>1.44235</v>
          </cell>
        </row>
        <row r="2387">
          <cell r="A2387">
            <v>40786</v>
          </cell>
          <cell r="B2387">
            <v>1.4467699999999999</v>
          </cell>
        </row>
        <row r="2388">
          <cell r="A2388">
            <v>40785</v>
          </cell>
          <cell r="B2388">
            <v>1.45058</v>
          </cell>
        </row>
        <row r="2389">
          <cell r="A2389">
            <v>40784</v>
          </cell>
          <cell r="B2389">
            <v>1.44939</v>
          </cell>
        </row>
        <row r="2390">
          <cell r="A2390">
            <v>40783</v>
          </cell>
          <cell r="B2390">
            <v>1.4494199999999999</v>
          </cell>
        </row>
        <row r="2391">
          <cell r="A2391">
            <v>40782</v>
          </cell>
          <cell r="B2391">
            <v>1.4425300000000001</v>
          </cell>
        </row>
        <row r="2392">
          <cell r="A2392">
            <v>40781</v>
          </cell>
          <cell r="B2392">
            <v>1.4406699999999999</v>
          </cell>
        </row>
        <row r="2393">
          <cell r="A2393">
            <v>40780</v>
          </cell>
          <cell r="B2393">
            <v>1.44251</v>
          </cell>
        </row>
        <row r="2394">
          <cell r="A2394">
            <v>40779</v>
          </cell>
          <cell r="B2394">
            <v>1.4410499999999999</v>
          </cell>
        </row>
        <row r="2395">
          <cell r="A2395">
            <v>40778</v>
          </cell>
          <cell r="B2395">
            <v>1.43834</v>
          </cell>
        </row>
        <row r="2396">
          <cell r="A2396">
            <v>40777</v>
          </cell>
          <cell r="B2396">
            <v>1.4389700000000001</v>
          </cell>
        </row>
        <row r="2397">
          <cell r="A2397">
            <v>40776</v>
          </cell>
          <cell r="B2397">
            <v>1.4391</v>
          </cell>
        </row>
        <row r="2398">
          <cell r="A2398">
            <v>40775</v>
          </cell>
          <cell r="B2398">
            <v>1.4346000000000001</v>
          </cell>
        </row>
        <row r="2399">
          <cell r="A2399">
            <v>40774</v>
          </cell>
          <cell r="B2399">
            <v>1.4375800000000001</v>
          </cell>
        </row>
        <row r="2400">
          <cell r="A2400">
            <v>40773</v>
          </cell>
          <cell r="B2400">
            <v>1.4420299999999999</v>
          </cell>
        </row>
        <row r="2401">
          <cell r="A2401">
            <v>40772</v>
          </cell>
          <cell r="B2401">
            <v>1.4407799999999999</v>
          </cell>
        </row>
        <row r="2402">
          <cell r="A2402">
            <v>40771</v>
          </cell>
          <cell r="B2402">
            <v>1.43451</v>
          </cell>
        </row>
        <row r="2403">
          <cell r="A2403">
            <v>40770</v>
          </cell>
          <cell r="B2403">
            <v>1.4244300000000001</v>
          </cell>
        </row>
        <row r="2404">
          <cell r="A2404">
            <v>40769</v>
          </cell>
          <cell r="B2404">
            <v>1.42435</v>
          </cell>
        </row>
        <row r="2405">
          <cell r="A2405">
            <v>40768</v>
          </cell>
          <cell r="B2405">
            <v>1.4224300000000001</v>
          </cell>
        </row>
        <row r="2406">
          <cell r="A2406">
            <v>40767</v>
          </cell>
          <cell r="B2406">
            <v>1.42048</v>
          </cell>
        </row>
        <row r="2407">
          <cell r="A2407">
            <v>40766</v>
          </cell>
          <cell r="B2407">
            <v>1.4305300000000001</v>
          </cell>
        </row>
        <row r="2408">
          <cell r="A2408">
            <v>40765</v>
          </cell>
          <cell r="B2408">
            <v>1.42313</v>
          </cell>
        </row>
        <row r="2409">
          <cell r="A2409">
            <v>40764</v>
          </cell>
          <cell r="B2409">
            <v>1.4277200000000001</v>
          </cell>
        </row>
        <row r="2410">
          <cell r="A2410">
            <v>40763</v>
          </cell>
          <cell r="B2410">
            <v>1.42946</v>
          </cell>
        </row>
        <row r="2411">
          <cell r="A2411">
            <v>40762</v>
          </cell>
          <cell r="B2411">
            <v>1.4277599999999999</v>
          </cell>
        </row>
        <row r="2412">
          <cell r="A2412">
            <v>40761</v>
          </cell>
          <cell r="B2412">
            <v>1.41561</v>
          </cell>
        </row>
        <row r="2413">
          <cell r="A2413">
            <v>40760</v>
          </cell>
          <cell r="B2413">
            <v>1.4242600000000001</v>
          </cell>
        </row>
        <row r="2414">
          <cell r="A2414">
            <v>40759</v>
          </cell>
          <cell r="B2414">
            <v>1.4255100000000001</v>
          </cell>
        </row>
        <row r="2415">
          <cell r="A2415">
            <v>40758</v>
          </cell>
          <cell r="B2415">
            <v>1.42248</v>
          </cell>
        </row>
        <row r="2416">
          <cell r="A2416">
            <v>40757</v>
          </cell>
          <cell r="B2416">
            <v>1.43485</v>
          </cell>
        </row>
        <row r="2417">
          <cell r="A2417">
            <v>40756</v>
          </cell>
          <cell r="B2417">
            <v>1.43906</v>
          </cell>
        </row>
        <row r="2418">
          <cell r="A2418">
            <v>40755</v>
          </cell>
          <cell r="B2418">
            <v>1.4391</v>
          </cell>
        </row>
        <row r="2419">
          <cell r="A2419">
            <v>40754</v>
          </cell>
          <cell r="B2419">
            <v>1.4327300000000001</v>
          </cell>
        </row>
        <row r="2420">
          <cell r="A2420">
            <v>40753</v>
          </cell>
          <cell r="B2420">
            <v>1.43323</v>
          </cell>
        </row>
        <row r="2421">
          <cell r="A2421">
            <v>40752</v>
          </cell>
          <cell r="B2421">
            <v>1.4458299999999999</v>
          </cell>
        </row>
        <row r="2422">
          <cell r="A2422">
            <v>40751</v>
          </cell>
          <cell r="B2422">
            <v>1.44642</v>
          </cell>
        </row>
        <row r="2423">
          <cell r="A2423">
            <v>40750</v>
          </cell>
          <cell r="B2423">
            <v>1.43729</v>
          </cell>
        </row>
        <row r="2424">
          <cell r="A2424">
            <v>40749</v>
          </cell>
          <cell r="B2424">
            <v>1.4357</v>
          </cell>
        </row>
        <row r="2425">
          <cell r="A2425">
            <v>40748</v>
          </cell>
          <cell r="B2425">
            <v>1.4354800000000001</v>
          </cell>
        </row>
        <row r="2426">
          <cell r="A2426">
            <v>40747</v>
          </cell>
          <cell r="B2426">
            <v>1.43862</v>
          </cell>
        </row>
        <row r="2427">
          <cell r="A2427">
            <v>40746</v>
          </cell>
          <cell r="B2427">
            <v>1.42824</v>
          </cell>
        </row>
        <row r="2428">
          <cell r="A2428">
            <v>40745</v>
          </cell>
          <cell r="B2428">
            <v>1.4185000000000001</v>
          </cell>
        </row>
        <row r="2429">
          <cell r="A2429">
            <v>40744</v>
          </cell>
          <cell r="B2429">
            <v>1.4141699999999999</v>
          </cell>
        </row>
        <row r="2430">
          <cell r="A2430">
            <v>40743</v>
          </cell>
          <cell r="B2430">
            <v>1.40709</v>
          </cell>
        </row>
        <row r="2431">
          <cell r="A2431">
            <v>40742</v>
          </cell>
          <cell r="B2431">
            <v>1.4151800000000001</v>
          </cell>
        </row>
        <row r="2432">
          <cell r="A2432">
            <v>40741</v>
          </cell>
          <cell r="B2432">
            <v>1.4155</v>
          </cell>
        </row>
        <row r="2433">
          <cell r="A2433">
            <v>40740</v>
          </cell>
          <cell r="B2433">
            <v>1.4148799999999999</v>
          </cell>
        </row>
        <row r="2434">
          <cell r="A2434">
            <v>40739</v>
          </cell>
          <cell r="B2434">
            <v>1.41981</v>
          </cell>
        </row>
        <row r="2435">
          <cell r="A2435">
            <v>40738</v>
          </cell>
          <cell r="B2435">
            <v>1.40584</v>
          </cell>
        </row>
        <row r="2436">
          <cell r="A2436">
            <v>40737</v>
          </cell>
          <cell r="B2436">
            <v>1.39778</v>
          </cell>
        </row>
        <row r="2437">
          <cell r="A2437">
            <v>40736</v>
          </cell>
          <cell r="B2437">
            <v>1.41229</v>
          </cell>
        </row>
        <row r="2438">
          <cell r="A2438">
            <v>40735</v>
          </cell>
          <cell r="B2438">
            <v>1.4249799999999999</v>
          </cell>
        </row>
        <row r="2439">
          <cell r="A2439">
            <v>40734</v>
          </cell>
          <cell r="B2439">
            <v>1.42527</v>
          </cell>
        </row>
        <row r="2440">
          <cell r="A2440">
            <v>40733</v>
          </cell>
          <cell r="B2440">
            <v>1.4305600000000001</v>
          </cell>
        </row>
        <row r="2441">
          <cell r="A2441">
            <v>40732</v>
          </cell>
          <cell r="B2441">
            <v>1.43224</v>
          </cell>
        </row>
        <row r="2442">
          <cell r="A2442">
            <v>40731</v>
          </cell>
          <cell r="B2442">
            <v>1.43767</v>
          </cell>
        </row>
        <row r="2443">
          <cell r="A2443">
            <v>40730</v>
          </cell>
          <cell r="B2443">
            <v>1.4480500000000001</v>
          </cell>
        </row>
        <row r="2444">
          <cell r="A2444">
            <v>40729</v>
          </cell>
          <cell r="B2444">
            <v>1.45336</v>
          </cell>
        </row>
        <row r="2445">
          <cell r="A2445">
            <v>40728</v>
          </cell>
          <cell r="B2445">
            <v>1.45208</v>
          </cell>
        </row>
        <row r="2446">
          <cell r="A2446">
            <v>40727</v>
          </cell>
          <cell r="B2446">
            <v>1.4520299999999999</v>
          </cell>
        </row>
        <row r="2447">
          <cell r="A2447">
            <v>40726</v>
          </cell>
          <cell r="B2447">
            <v>1.4502200000000001</v>
          </cell>
        </row>
        <row r="2448">
          <cell r="A2448">
            <v>40725</v>
          </cell>
          <cell r="B2448">
            <v>1.44869</v>
          </cell>
        </row>
        <row r="2449">
          <cell r="A2449">
            <v>40724</v>
          </cell>
          <cell r="B2449">
            <v>1.43896</v>
          </cell>
        </row>
        <row r="2450">
          <cell r="A2450">
            <v>40723</v>
          </cell>
          <cell r="B2450">
            <v>1.4311</v>
          </cell>
        </row>
        <row r="2451">
          <cell r="A2451">
            <v>40722</v>
          </cell>
          <cell r="B2451">
            <v>1.4193100000000001</v>
          </cell>
        </row>
        <row r="2452">
          <cell r="A2452">
            <v>40721</v>
          </cell>
          <cell r="B2452">
            <v>1.4184099999999999</v>
          </cell>
        </row>
        <row r="2453">
          <cell r="A2453">
            <v>40720</v>
          </cell>
          <cell r="B2453">
            <v>1.41828</v>
          </cell>
        </row>
        <row r="2454">
          <cell r="A2454">
            <v>40719</v>
          </cell>
          <cell r="B2454">
            <v>1.42279</v>
          </cell>
        </row>
        <row r="2455">
          <cell r="A2455">
            <v>40718</v>
          </cell>
          <cell r="B2455">
            <v>1.4252800000000001</v>
          </cell>
        </row>
        <row r="2456">
          <cell r="A2456">
            <v>40717</v>
          </cell>
          <cell r="B2456">
            <v>1.4386399999999999</v>
          </cell>
        </row>
        <row r="2457">
          <cell r="A2457">
            <v>40716</v>
          </cell>
          <cell r="B2457">
            <v>1.43594</v>
          </cell>
        </row>
        <row r="2458">
          <cell r="A2458">
            <v>40715</v>
          </cell>
          <cell r="B2458">
            <v>1.4267099999999999</v>
          </cell>
        </row>
        <row r="2459">
          <cell r="A2459">
            <v>40714</v>
          </cell>
          <cell r="B2459">
            <v>1.43001</v>
          </cell>
        </row>
        <row r="2460">
          <cell r="A2460">
            <v>40713</v>
          </cell>
          <cell r="B2460">
            <v>1.4302900000000001</v>
          </cell>
        </row>
        <row r="2461">
          <cell r="A2461">
            <v>40712</v>
          </cell>
          <cell r="B2461">
            <v>1.42317</v>
          </cell>
        </row>
        <row r="2462">
          <cell r="A2462">
            <v>40711</v>
          </cell>
          <cell r="B2462">
            <v>1.4152400000000001</v>
          </cell>
        </row>
        <row r="2463">
          <cell r="A2463">
            <v>40710</v>
          </cell>
          <cell r="B2463">
            <v>1.43293</v>
          </cell>
        </row>
        <row r="2464">
          <cell r="A2464">
            <v>40709</v>
          </cell>
          <cell r="B2464">
            <v>1.44397</v>
          </cell>
        </row>
        <row r="2465">
          <cell r="A2465">
            <v>40708</v>
          </cell>
          <cell r="B2465">
            <v>1.4360900000000001</v>
          </cell>
        </row>
        <row r="2466">
          <cell r="A2466">
            <v>40707</v>
          </cell>
          <cell r="B2466">
            <v>1.43401</v>
          </cell>
        </row>
        <row r="2467">
          <cell r="A2467">
            <v>40706</v>
          </cell>
          <cell r="B2467">
            <v>1.4341999999999999</v>
          </cell>
        </row>
        <row r="2468">
          <cell r="A2468">
            <v>40705</v>
          </cell>
          <cell r="B2468">
            <v>1.44537</v>
          </cell>
        </row>
        <row r="2469">
          <cell r="A2469">
            <v>40704</v>
          </cell>
          <cell r="B2469">
            <v>1.4578100000000001</v>
          </cell>
        </row>
        <row r="2470">
          <cell r="A2470">
            <v>40703</v>
          </cell>
          <cell r="B2470">
            <v>1.46384</v>
          </cell>
        </row>
        <row r="2471">
          <cell r="A2471">
            <v>40702</v>
          </cell>
          <cell r="B2471">
            <v>1.46376</v>
          </cell>
        </row>
        <row r="2472">
          <cell r="A2472">
            <v>40701</v>
          </cell>
          <cell r="B2472">
            <v>1.46201</v>
          </cell>
        </row>
        <row r="2473">
          <cell r="A2473">
            <v>40700</v>
          </cell>
          <cell r="B2473">
            <v>1.4628699999999999</v>
          </cell>
        </row>
        <row r="2474">
          <cell r="A2474">
            <v>40699</v>
          </cell>
          <cell r="B2474">
            <v>1.4630300000000001</v>
          </cell>
        </row>
        <row r="2475">
          <cell r="A2475">
            <v>40698</v>
          </cell>
          <cell r="B2475">
            <v>1.45241</v>
          </cell>
        </row>
        <row r="2476">
          <cell r="A2476">
            <v>40697</v>
          </cell>
          <cell r="B2476">
            <v>1.4408000000000001</v>
          </cell>
        </row>
        <row r="2477">
          <cell r="A2477">
            <v>40696</v>
          </cell>
          <cell r="B2477">
            <v>1.4408700000000001</v>
          </cell>
        </row>
        <row r="2478">
          <cell r="A2478">
            <v>40695</v>
          </cell>
          <cell r="B2478">
            <v>1.4377</v>
          </cell>
        </row>
        <row r="2479">
          <cell r="A2479">
            <v>40694</v>
          </cell>
          <cell r="B2479">
            <v>1.42824</v>
          </cell>
        </row>
        <row r="2480">
          <cell r="A2480">
            <v>40693</v>
          </cell>
          <cell r="B2480">
            <v>1.4313400000000001</v>
          </cell>
        </row>
        <row r="2481">
          <cell r="A2481">
            <v>40692</v>
          </cell>
          <cell r="B2481">
            <v>1.43126</v>
          </cell>
        </row>
        <row r="2482">
          <cell r="A2482">
            <v>40691</v>
          </cell>
          <cell r="B2482">
            <v>1.4228499999999999</v>
          </cell>
        </row>
        <row r="2483">
          <cell r="A2483">
            <v>40690</v>
          </cell>
          <cell r="B2483">
            <v>1.41404</v>
          </cell>
        </row>
        <row r="2484">
          <cell r="A2484">
            <v>40689</v>
          </cell>
          <cell r="B2484">
            <v>1.4068799999999999</v>
          </cell>
        </row>
        <row r="2485">
          <cell r="A2485">
            <v>40688</v>
          </cell>
          <cell r="B2485">
            <v>1.4076299999999999</v>
          </cell>
        </row>
        <row r="2486">
          <cell r="A2486">
            <v>40687</v>
          </cell>
          <cell r="B2486">
            <v>1.4054</v>
          </cell>
        </row>
        <row r="2487">
          <cell r="A2487">
            <v>40686</v>
          </cell>
          <cell r="B2487">
            <v>1.4148799999999999</v>
          </cell>
        </row>
        <row r="2488">
          <cell r="A2488">
            <v>40685</v>
          </cell>
          <cell r="B2488">
            <v>1.4151400000000001</v>
          </cell>
        </row>
        <row r="2489">
          <cell r="A2489">
            <v>40684</v>
          </cell>
          <cell r="B2489">
            <v>1.42642</v>
          </cell>
        </row>
        <row r="2490">
          <cell r="A2490">
            <v>40683</v>
          </cell>
          <cell r="B2490">
            <v>1.42719</v>
          </cell>
        </row>
        <row r="2491">
          <cell r="A2491">
            <v>40682</v>
          </cell>
          <cell r="B2491">
            <v>1.4251199999999999</v>
          </cell>
        </row>
        <row r="2492">
          <cell r="A2492">
            <v>40681</v>
          </cell>
          <cell r="B2492">
            <v>1.4172899999999999</v>
          </cell>
        </row>
        <row r="2493">
          <cell r="A2493">
            <v>40680</v>
          </cell>
          <cell r="B2493">
            <v>1.41326</v>
          </cell>
        </row>
        <row r="2494">
          <cell r="A2494">
            <v>40679</v>
          </cell>
          <cell r="B2494">
            <v>1.4110400000000001</v>
          </cell>
        </row>
        <row r="2495">
          <cell r="A2495">
            <v>40678</v>
          </cell>
          <cell r="B2495">
            <v>1.41134</v>
          </cell>
        </row>
        <row r="2496">
          <cell r="A2496">
            <v>40677</v>
          </cell>
          <cell r="B2496">
            <v>1.4214800000000001</v>
          </cell>
        </row>
        <row r="2497">
          <cell r="A2497">
            <v>40676</v>
          </cell>
          <cell r="B2497">
            <v>1.42086</v>
          </cell>
        </row>
        <row r="2498">
          <cell r="A2498">
            <v>40675</v>
          </cell>
          <cell r="B2498">
            <v>1.43438</v>
          </cell>
        </row>
        <row r="2499">
          <cell r="A2499">
            <v>40674</v>
          </cell>
          <cell r="B2499">
            <v>1.4351100000000001</v>
          </cell>
        </row>
        <row r="2500">
          <cell r="A2500">
            <v>40673</v>
          </cell>
          <cell r="B2500">
            <v>1.4366699999999999</v>
          </cell>
        </row>
        <row r="2501">
          <cell r="A2501">
            <v>40672</v>
          </cell>
          <cell r="B2501">
            <v>1.43147</v>
          </cell>
        </row>
        <row r="2502">
          <cell r="A2502">
            <v>40671</v>
          </cell>
          <cell r="B2502">
            <v>1.4309000000000001</v>
          </cell>
        </row>
        <row r="2503">
          <cell r="A2503">
            <v>40670</v>
          </cell>
          <cell r="B2503">
            <v>1.4504900000000001</v>
          </cell>
        </row>
        <row r="2504">
          <cell r="A2504">
            <v>40669</v>
          </cell>
          <cell r="B2504">
            <v>1.4759</v>
          </cell>
        </row>
        <row r="2505">
          <cell r="A2505">
            <v>40668</v>
          </cell>
          <cell r="B2505">
            <v>1.4842200000000001</v>
          </cell>
        </row>
        <row r="2506">
          <cell r="A2506">
            <v>40667</v>
          </cell>
          <cell r="B2506">
            <v>1.48133</v>
          </cell>
        </row>
        <row r="2507">
          <cell r="A2507">
            <v>40666</v>
          </cell>
          <cell r="B2507">
            <v>1.4829000000000001</v>
          </cell>
        </row>
        <row r="2508">
          <cell r="A2508">
            <v>40665</v>
          </cell>
          <cell r="B2508">
            <v>1.48027</v>
          </cell>
        </row>
        <row r="2509">
          <cell r="A2509">
            <v>40664</v>
          </cell>
          <cell r="B2509">
            <v>1.4802</v>
          </cell>
        </row>
        <row r="2510">
          <cell r="A2510">
            <v>40663</v>
          </cell>
          <cell r="B2510">
            <v>1.4837899999999999</v>
          </cell>
        </row>
        <row r="2511">
          <cell r="A2511">
            <v>40662</v>
          </cell>
          <cell r="B2511">
            <v>1.48217</v>
          </cell>
        </row>
        <row r="2512">
          <cell r="A2512">
            <v>40661</v>
          </cell>
          <cell r="B2512">
            <v>1.46848</v>
          </cell>
        </row>
        <row r="2513">
          <cell r="A2513">
            <v>40660</v>
          </cell>
          <cell r="B2513">
            <v>1.4589799999999999</v>
          </cell>
        </row>
        <row r="2514">
          <cell r="A2514">
            <v>40659</v>
          </cell>
          <cell r="B2514">
            <v>1.4575199999999999</v>
          </cell>
        </row>
        <row r="2515">
          <cell r="A2515">
            <v>40658</v>
          </cell>
          <cell r="B2515">
            <v>1.4556800000000001</v>
          </cell>
        </row>
        <row r="2516">
          <cell r="A2516">
            <v>40657</v>
          </cell>
          <cell r="B2516">
            <v>1.4557</v>
          </cell>
        </row>
        <row r="2517">
          <cell r="A2517">
            <v>40656</v>
          </cell>
          <cell r="B2517">
            <v>1.4556899999999999</v>
          </cell>
        </row>
        <row r="2518">
          <cell r="A2518">
            <v>40655</v>
          </cell>
          <cell r="B2518">
            <v>1.45736</v>
          </cell>
        </row>
        <row r="2519">
          <cell r="A2519">
            <v>40654</v>
          </cell>
          <cell r="B2519">
            <v>1.44469</v>
          </cell>
        </row>
        <row r="2520">
          <cell r="A2520">
            <v>40653</v>
          </cell>
          <cell r="B2520">
            <v>1.4269700000000001</v>
          </cell>
        </row>
        <row r="2521">
          <cell r="A2521">
            <v>40652</v>
          </cell>
          <cell r="B2521">
            <v>1.4320299999999999</v>
          </cell>
        </row>
        <row r="2522">
          <cell r="A2522">
            <v>40651</v>
          </cell>
          <cell r="B2522">
            <v>1.44241</v>
          </cell>
        </row>
        <row r="2523">
          <cell r="A2523">
            <v>40650</v>
          </cell>
          <cell r="B2523">
            <v>1.4425300000000001</v>
          </cell>
        </row>
        <row r="2524">
          <cell r="A2524">
            <v>40649</v>
          </cell>
          <cell r="B2524">
            <v>1.4458</v>
          </cell>
        </row>
        <row r="2525">
          <cell r="A2525">
            <v>40648</v>
          </cell>
          <cell r="B2525">
            <v>1.44556</v>
          </cell>
        </row>
        <row r="2526">
          <cell r="A2526">
            <v>40647</v>
          </cell>
          <cell r="B2526">
            <v>1.4477599999999999</v>
          </cell>
        </row>
        <row r="2527">
          <cell r="A2527">
            <v>40646</v>
          </cell>
          <cell r="B2527">
            <v>1.44452</v>
          </cell>
        </row>
        <row r="2528">
          <cell r="A2528">
            <v>40645</v>
          </cell>
          <cell r="B2528">
            <v>1.4451099999999999</v>
          </cell>
        </row>
        <row r="2529">
          <cell r="A2529">
            <v>40644</v>
          </cell>
          <cell r="B2529">
            <v>1.44625</v>
          </cell>
        </row>
        <row r="2530">
          <cell r="A2530">
            <v>40643</v>
          </cell>
          <cell r="B2530">
            <v>1.4470499999999999</v>
          </cell>
        </row>
        <row r="2531">
          <cell r="A2531">
            <v>40642</v>
          </cell>
          <cell r="B2531">
            <v>1.4391499999999999</v>
          </cell>
        </row>
        <row r="2532">
          <cell r="A2532">
            <v>40641</v>
          </cell>
          <cell r="B2532">
            <v>1.4298999999999999</v>
          </cell>
        </row>
        <row r="2533">
          <cell r="A2533">
            <v>40640</v>
          </cell>
          <cell r="B2533">
            <v>1.4284300000000001</v>
          </cell>
        </row>
        <row r="2534">
          <cell r="A2534">
            <v>40639</v>
          </cell>
          <cell r="B2534">
            <v>1.42001</v>
          </cell>
        </row>
        <row r="2535">
          <cell r="A2535">
            <v>40638</v>
          </cell>
          <cell r="B2535">
            <v>1.4223600000000001</v>
          </cell>
        </row>
        <row r="2536">
          <cell r="A2536">
            <v>40637</v>
          </cell>
          <cell r="B2536">
            <v>1.4232100000000001</v>
          </cell>
        </row>
        <row r="2537">
          <cell r="A2537">
            <v>40636</v>
          </cell>
          <cell r="B2537">
            <v>1.42323</v>
          </cell>
        </row>
        <row r="2538">
          <cell r="A2538">
            <v>40635</v>
          </cell>
          <cell r="B2538">
            <v>1.41683</v>
          </cell>
        </row>
        <row r="2539">
          <cell r="A2539">
            <v>40634</v>
          </cell>
          <cell r="B2539">
            <v>1.4169400000000001</v>
          </cell>
        </row>
        <row r="2540">
          <cell r="A2540">
            <v>40633</v>
          </cell>
          <cell r="B2540">
            <v>1.4097900000000001</v>
          </cell>
        </row>
        <row r="2541">
          <cell r="A2541">
            <v>40632</v>
          </cell>
          <cell r="B2541">
            <v>1.4090400000000001</v>
          </cell>
        </row>
        <row r="2542">
          <cell r="A2542">
            <v>40631</v>
          </cell>
          <cell r="B2542">
            <v>1.4064099999999999</v>
          </cell>
        </row>
        <row r="2543">
          <cell r="A2543">
            <v>40630</v>
          </cell>
          <cell r="B2543">
            <v>1.4076200000000001</v>
          </cell>
        </row>
        <row r="2544">
          <cell r="A2544">
            <v>40629</v>
          </cell>
          <cell r="B2544">
            <v>1.40825</v>
          </cell>
        </row>
        <row r="2545">
          <cell r="A2545">
            <v>40628</v>
          </cell>
          <cell r="B2545">
            <v>1.41449</v>
          </cell>
        </row>
        <row r="2546">
          <cell r="A2546">
            <v>40627</v>
          </cell>
          <cell r="B2546">
            <v>1.41222</v>
          </cell>
        </row>
        <row r="2547">
          <cell r="A2547">
            <v>40626</v>
          </cell>
          <cell r="B2547">
            <v>1.4157999999999999</v>
          </cell>
        </row>
        <row r="2548">
          <cell r="A2548">
            <v>40625</v>
          </cell>
          <cell r="B2548">
            <v>1.42178</v>
          </cell>
        </row>
        <row r="2549">
          <cell r="A2549">
            <v>40624</v>
          </cell>
          <cell r="B2549">
            <v>1.4181299999999999</v>
          </cell>
        </row>
        <row r="2550">
          <cell r="A2550">
            <v>40623</v>
          </cell>
          <cell r="B2550">
            <v>1.41778</v>
          </cell>
        </row>
        <row r="2551">
          <cell r="A2551">
            <v>40622</v>
          </cell>
          <cell r="B2551">
            <v>1.4176899999999999</v>
          </cell>
        </row>
        <row r="2552">
          <cell r="A2552">
            <v>40621</v>
          </cell>
          <cell r="B2552">
            <v>1.4091499999999999</v>
          </cell>
        </row>
        <row r="2553">
          <cell r="A2553">
            <v>40620</v>
          </cell>
          <cell r="B2553">
            <v>1.3967799999999999</v>
          </cell>
        </row>
        <row r="2554">
          <cell r="A2554">
            <v>40619</v>
          </cell>
          <cell r="B2554">
            <v>1.3951</v>
          </cell>
        </row>
        <row r="2555">
          <cell r="A2555">
            <v>40618</v>
          </cell>
          <cell r="B2555">
            <v>1.39472</v>
          </cell>
        </row>
        <row r="2556">
          <cell r="A2556">
            <v>40617</v>
          </cell>
          <cell r="B2556">
            <v>1.3953100000000001</v>
          </cell>
        </row>
        <row r="2557">
          <cell r="A2557">
            <v>40616</v>
          </cell>
          <cell r="B2557">
            <v>1.3906400000000001</v>
          </cell>
        </row>
        <row r="2558">
          <cell r="A2558">
            <v>40615</v>
          </cell>
          <cell r="B2558">
            <v>1.38981</v>
          </cell>
        </row>
        <row r="2559">
          <cell r="A2559">
            <v>40614</v>
          </cell>
          <cell r="B2559">
            <v>1.3819900000000001</v>
          </cell>
        </row>
        <row r="2560">
          <cell r="A2560">
            <v>40613</v>
          </cell>
          <cell r="B2560">
            <v>1.38504</v>
          </cell>
        </row>
        <row r="2561">
          <cell r="A2561">
            <v>40612</v>
          </cell>
          <cell r="B2561">
            <v>1.38981</v>
          </cell>
        </row>
        <row r="2562">
          <cell r="A2562">
            <v>40611</v>
          </cell>
          <cell r="B2562">
            <v>1.3937999999999999</v>
          </cell>
        </row>
        <row r="2563">
          <cell r="A2563">
            <v>40610</v>
          </cell>
          <cell r="B2563">
            <v>1.3988799999999999</v>
          </cell>
        </row>
        <row r="2564">
          <cell r="A2564">
            <v>40609</v>
          </cell>
          <cell r="B2564">
            <v>1.3983000000000001</v>
          </cell>
        </row>
        <row r="2565">
          <cell r="A2565">
            <v>40608</v>
          </cell>
          <cell r="B2565">
            <v>1.3983699999999999</v>
          </cell>
        </row>
        <row r="2566">
          <cell r="A2566">
            <v>40607</v>
          </cell>
          <cell r="B2566">
            <v>1.3966799999999999</v>
          </cell>
        </row>
        <row r="2567">
          <cell r="A2567">
            <v>40606</v>
          </cell>
          <cell r="B2567">
            <v>1.38863</v>
          </cell>
        </row>
        <row r="2568">
          <cell r="A2568">
            <v>40605</v>
          </cell>
          <cell r="B2568">
            <v>1.3805099999999999</v>
          </cell>
        </row>
        <row r="2569">
          <cell r="A2569">
            <v>40604</v>
          </cell>
          <cell r="B2569">
            <v>1.38134</v>
          </cell>
        </row>
        <row r="2570">
          <cell r="A2570">
            <v>40603</v>
          </cell>
          <cell r="B2570">
            <v>1.3783799999999999</v>
          </cell>
        </row>
        <row r="2571">
          <cell r="A2571">
            <v>40602</v>
          </cell>
          <cell r="B2571">
            <v>1.37483</v>
          </cell>
        </row>
        <row r="2572">
          <cell r="A2572">
            <v>40601</v>
          </cell>
          <cell r="B2572">
            <v>1.3748199999999999</v>
          </cell>
        </row>
        <row r="2573">
          <cell r="A2573">
            <v>40600</v>
          </cell>
          <cell r="B2573">
            <v>1.37913</v>
          </cell>
        </row>
        <row r="2574">
          <cell r="A2574">
            <v>40599</v>
          </cell>
          <cell r="B2574">
            <v>1.37723</v>
          </cell>
        </row>
        <row r="2575">
          <cell r="A2575">
            <v>40598</v>
          </cell>
          <cell r="B2575">
            <v>1.3713299999999999</v>
          </cell>
        </row>
        <row r="2576">
          <cell r="A2576">
            <v>40597</v>
          </cell>
          <cell r="B2576">
            <v>1.3631800000000001</v>
          </cell>
        </row>
        <row r="2577">
          <cell r="A2577">
            <v>40596</v>
          </cell>
          <cell r="B2577">
            <v>1.36795</v>
          </cell>
        </row>
        <row r="2578">
          <cell r="A2578">
            <v>40595</v>
          </cell>
          <cell r="B2578">
            <v>1.36917</v>
          </cell>
        </row>
        <row r="2579">
          <cell r="A2579">
            <v>40594</v>
          </cell>
          <cell r="B2579">
            <v>1.3688100000000001</v>
          </cell>
        </row>
        <row r="2580">
          <cell r="A2580">
            <v>40593</v>
          </cell>
          <cell r="B2580">
            <v>1.36161</v>
          </cell>
        </row>
        <row r="2581">
          <cell r="A2581">
            <v>40592</v>
          </cell>
          <cell r="B2581">
            <v>1.3577999999999999</v>
          </cell>
        </row>
        <row r="2582">
          <cell r="A2582">
            <v>40591</v>
          </cell>
          <cell r="B2582">
            <v>1.35249</v>
          </cell>
        </row>
        <row r="2583">
          <cell r="A2583">
            <v>40590</v>
          </cell>
          <cell r="B2583">
            <v>1.3506199999999999</v>
          </cell>
        </row>
        <row r="2584">
          <cell r="A2584">
            <v>40589</v>
          </cell>
          <cell r="B2584">
            <v>1.34982</v>
          </cell>
        </row>
        <row r="2585">
          <cell r="A2585">
            <v>40588</v>
          </cell>
          <cell r="B2585">
            <v>1.35433</v>
          </cell>
        </row>
        <row r="2586">
          <cell r="A2586">
            <v>40587</v>
          </cell>
          <cell r="B2586">
            <v>1.3546199999999999</v>
          </cell>
        </row>
        <row r="2587">
          <cell r="A2587">
            <v>40586</v>
          </cell>
          <cell r="B2587">
            <v>1.3556299999999999</v>
          </cell>
        </row>
        <row r="2588">
          <cell r="A2588">
            <v>40585</v>
          </cell>
          <cell r="B2588">
            <v>1.3660699999999999</v>
          </cell>
        </row>
        <row r="2589">
          <cell r="A2589">
            <v>40584</v>
          </cell>
          <cell r="B2589">
            <v>1.36591</v>
          </cell>
        </row>
        <row r="2590">
          <cell r="A2590">
            <v>40583</v>
          </cell>
          <cell r="B2590">
            <v>1.3623799999999999</v>
          </cell>
        </row>
        <row r="2591">
          <cell r="A2591">
            <v>40582</v>
          </cell>
          <cell r="B2591">
            <v>1.3577300000000001</v>
          </cell>
        </row>
        <row r="2592">
          <cell r="A2592">
            <v>40581</v>
          </cell>
          <cell r="B2592">
            <v>1.3573299999999999</v>
          </cell>
        </row>
        <row r="2593">
          <cell r="A2593">
            <v>40580</v>
          </cell>
          <cell r="B2593">
            <v>1.35761</v>
          </cell>
        </row>
        <row r="2594">
          <cell r="A2594">
            <v>40579</v>
          </cell>
          <cell r="B2594">
            <v>1.3613999999999999</v>
          </cell>
        </row>
        <row r="2595">
          <cell r="A2595">
            <v>40578</v>
          </cell>
          <cell r="B2595">
            <v>1.3747400000000001</v>
          </cell>
        </row>
        <row r="2596">
          <cell r="A2596">
            <v>40577</v>
          </cell>
          <cell r="B2596">
            <v>1.3820300000000001</v>
          </cell>
        </row>
        <row r="2597">
          <cell r="A2597">
            <v>40576</v>
          </cell>
          <cell r="B2597">
            <v>1.37466</v>
          </cell>
        </row>
        <row r="2598">
          <cell r="A2598">
            <v>40575</v>
          </cell>
          <cell r="B2598">
            <v>1.3641700000000001</v>
          </cell>
        </row>
        <row r="2599">
          <cell r="A2599">
            <v>40574</v>
          </cell>
          <cell r="B2599">
            <v>1.3603400000000001</v>
          </cell>
        </row>
        <row r="2600">
          <cell r="A2600">
            <v>40573</v>
          </cell>
          <cell r="B2600">
            <v>1.3606199999999999</v>
          </cell>
        </row>
        <row r="2601">
          <cell r="A2601">
            <v>40572</v>
          </cell>
          <cell r="B2601">
            <v>1.369</v>
          </cell>
        </row>
        <row r="2602">
          <cell r="A2602">
            <v>40571</v>
          </cell>
          <cell r="B2602">
            <v>1.3708199999999999</v>
          </cell>
        </row>
        <row r="2603">
          <cell r="A2603">
            <v>40570</v>
          </cell>
          <cell r="B2603">
            <v>1.3684700000000001</v>
          </cell>
        </row>
        <row r="2604">
          <cell r="A2604">
            <v>40569</v>
          </cell>
          <cell r="B2604">
            <v>1.36415</v>
          </cell>
        </row>
        <row r="2605">
          <cell r="A2605">
            <v>40568</v>
          </cell>
          <cell r="B2605">
            <v>1.36069</v>
          </cell>
        </row>
        <row r="2606">
          <cell r="A2606">
            <v>40567</v>
          </cell>
          <cell r="B2606">
            <v>1.36104</v>
          </cell>
        </row>
        <row r="2607">
          <cell r="A2607">
            <v>40566</v>
          </cell>
          <cell r="B2607">
            <v>1.3612899999999999</v>
          </cell>
        </row>
        <row r="2608">
          <cell r="A2608">
            <v>40565</v>
          </cell>
          <cell r="B2608">
            <v>1.3524400000000001</v>
          </cell>
        </row>
        <row r="2609">
          <cell r="A2609">
            <v>40564</v>
          </cell>
          <cell r="B2609">
            <v>1.3460000000000001</v>
          </cell>
        </row>
        <row r="2610">
          <cell r="A2610">
            <v>40563</v>
          </cell>
          <cell r="B2610">
            <v>1.34545</v>
          </cell>
        </row>
        <row r="2611">
          <cell r="A2611">
            <v>40562</v>
          </cell>
          <cell r="B2611">
            <v>1.33477</v>
          </cell>
        </row>
        <row r="2612">
          <cell r="A2612">
            <v>40561</v>
          </cell>
          <cell r="B2612">
            <v>1.3316699999999999</v>
          </cell>
        </row>
        <row r="2613">
          <cell r="A2613">
            <v>40560</v>
          </cell>
          <cell r="B2613">
            <v>1.33823</v>
          </cell>
        </row>
        <row r="2614">
          <cell r="A2614">
            <v>40559</v>
          </cell>
          <cell r="B2614">
            <v>1.33812</v>
          </cell>
        </row>
        <row r="2615">
          <cell r="A2615">
            <v>40558</v>
          </cell>
          <cell r="B2615">
            <v>1.3356300000000001</v>
          </cell>
        </row>
        <row r="2616">
          <cell r="A2616">
            <v>40557</v>
          </cell>
          <cell r="B2616">
            <v>1.3193699999999999</v>
          </cell>
        </row>
        <row r="2617">
          <cell r="A2617">
            <v>40556</v>
          </cell>
          <cell r="B2617">
            <v>1.30199</v>
          </cell>
        </row>
        <row r="2618">
          <cell r="A2618">
            <v>40555</v>
          </cell>
          <cell r="B2618">
            <v>1.2948200000000001</v>
          </cell>
        </row>
        <row r="2619">
          <cell r="A2619">
            <v>40554</v>
          </cell>
          <cell r="B2619">
            <v>1.2913300000000001</v>
          </cell>
        </row>
        <row r="2620">
          <cell r="A2620">
            <v>40553</v>
          </cell>
          <cell r="B2620">
            <v>1.2901</v>
          </cell>
        </row>
        <row r="2621">
          <cell r="A2621">
            <v>40552</v>
          </cell>
          <cell r="B2621">
            <v>1.29026</v>
          </cell>
        </row>
        <row r="2622">
          <cell r="A2622">
            <v>40551</v>
          </cell>
          <cell r="B2622">
            <v>1.29779</v>
          </cell>
        </row>
        <row r="2623">
          <cell r="A2623">
            <v>40550</v>
          </cell>
          <cell r="B2623">
            <v>1.31057</v>
          </cell>
        </row>
        <row r="2624">
          <cell r="A2624">
            <v>40549</v>
          </cell>
          <cell r="B2624">
            <v>1.32368</v>
          </cell>
        </row>
        <row r="2625">
          <cell r="A2625">
            <v>40548</v>
          </cell>
          <cell r="B2625">
            <v>1.33517</v>
          </cell>
        </row>
        <row r="2626">
          <cell r="A2626">
            <v>40547</v>
          </cell>
          <cell r="B2626">
            <v>1.3325100000000001</v>
          </cell>
        </row>
        <row r="2627">
          <cell r="A2627">
            <v>40546</v>
          </cell>
          <cell r="B2627">
            <v>1.33717</v>
          </cell>
        </row>
        <row r="2628">
          <cell r="A2628">
            <v>40545</v>
          </cell>
          <cell r="B2628">
            <v>1.3376399999999999</v>
          </cell>
        </row>
        <row r="2629">
          <cell r="A2629">
            <v>40544</v>
          </cell>
          <cell r="B2629">
            <v>1.3339300000000001</v>
          </cell>
        </row>
        <row r="2630">
          <cell r="A2630">
            <v>40543</v>
          </cell>
          <cell r="B2630">
            <v>1.3251500000000001</v>
          </cell>
        </row>
        <row r="2631">
          <cell r="A2631">
            <v>40542</v>
          </cell>
          <cell r="B2631">
            <v>1.3140499999999999</v>
          </cell>
        </row>
        <row r="2632">
          <cell r="A2632">
            <v>40541</v>
          </cell>
          <cell r="B2632">
            <v>1.3194600000000001</v>
          </cell>
        </row>
        <row r="2633">
          <cell r="A2633">
            <v>40540</v>
          </cell>
          <cell r="B2633">
            <v>1.31352</v>
          </cell>
        </row>
        <row r="2634">
          <cell r="A2634">
            <v>40539</v>
          </cell>
          <cell r="B2634">
            <v>1.3116399999999999</v>
          </cell>
        </row>
        <row r="2635">
          <cell r="A2635">
            <v>40538</v>
          </cell>
          <cell r="B2635">
            <v>1.31172</v>
          </cell>
        </row>
        <row r="2636">
          <cell r="A2636">
            <v>40537</v>
          </cell>
          <cell r="B2636">
            <v>1.3119499999999999</v>
          </cell>
        </row>
        <row r="2637">
          <cell r="A2637">
            <v>40536</v>
          </cell>
          <cell r="B2637">
            <v>1.3104199999999999</v>
          </cell>
        </row>
        <row r="2638">
          <cell r="A2638">
            <v>40535</v>
          </cell>
          <cell r="B2638">
            <v>1.31159</v>
          </cell>
        </row>
        <row r="2639">
          <cell r="A2639">
            <v>40534</v>
          </cell>
          <cell r="B2639">
            <v>1.3144499999999999</v>
          </cell>
        </row>
        <row r="2640">
          <cell r="A2640">
            <v>40533</v>
          </cell>
          <cell r="B2640">
            <v>1.3148</v>
          </cell>
        </row>
        <row r="2641">
          <cell r="A2641">
            <v>40532</v>
          </cell>
          <cell r="B2641">
            <v>1.31819</v>
          </cell>
        </row>
        <row r="2642">
          <cell r="A2642">
            <v>40531</v>
          </cell>
          <cell r="B2642">
            <v>1.31836</v>
          </cell>
        </row>
        <row r="2643">
          <cell r="A2643">
            <v>40530</v>
          </cell>
          <cell r="B2643">
            <v>1.3249599999999999</v>
          </cell>
        </row>
        <row r="2644">
          <cell r="A2644">
            <v>40529</v>
          </cell>
          <cell r="B2644">
            <v>1.32236</v>
          </cell>
        </row>
        <row r="2645">
          <cell r="A2645">
            <v>40528</v>
          </cell>
          <cell r="B2645">
            <v>1.33253</v>
          </cell>
        </row>
        <row r="2646">
          <cell r="A2646">
            <v>40527</v>
          </cell>
          <cell r="B2646">
            <v>1.3408800000000001</v>
          </cell>
        </row>
        <row r="2647">
          <cell r="A2647">
            <v>40526</v>
          </cell>
          <cell r="B2647">
            <v>1.32605</v>
          </cell>
        </row>
        <row r="2648">
          <cell r="A2648">
            <v>40525</v>
          </cell>
          <cell r="B2648">
            <v>1.3221499999999999</v>
          </cell>
        </row>
        <row r="2649">
          <cell r="A2649">
            <v>40524</v>
          </cell>
          <cell r="B2649">
            <v>1.3221700000000001</v>
          </cell>
        </row>
        <row r="2650">
          <cell r="A2650">
            <v>40523</v>
          </cell>
          <cell r="B2650">
            <v>1.3239099999999999</v>
          </cell>
        </row>
        <row r="2651">
          <cell r="A2651">
            <v>40522</v>
          </cell>
          <cell r="B2651">
            <v>1.32545</v>
          </cell>
        </row>
        <row r="2652">
          <cell r="A2652">
            <v>40521</v>
          </cell>
          <cell r="B2652">
            <v>1.32362</v>
          </cell>
        </row>
        <row r="2653">
          <cell r="A2653">
            <v>40520</v>
          </cell>
          <cell r="B2653">
            <v>1.3330900000000001</v>
          </cell>
        </row>
        <row r="2654">
          <cell r="A2654">
            <v>40519</v>
          </cell>
          <cell r="B2654">
            <v>1.3327800000000001</v>
          </cell>
        </row>
        <row r="2655">
          <cell r="A2655">
            <v>40518</v>
          </cell>
          <cell r="B2655">
            <v>1.34117</v>
          </cell>
        </row>
        <row r="2656">
          <cell r="A2656">
            <v>40517</v>
          </cell>
          <cell r="B2656">
            <v>1.3411500000000001</v>
          </cell>
        </row>
        <row r="2657">
          <cell r="A2657">
            <v>40516</v>
          </cell>
          <cell r="B2657">
            <v>1.3267100000000001</v>
          </cell>
        </row>
        <row r="2658">
          <cell r="A2658">
            <v>40515</v>
          </cell>
          <cell r="B2658">
            <v>1.31532</v>
          </cell>
        </row>
        <row r="2659">
          <cell r="A2659">
            <v>40514</v>
          </cell>
          <cell r="B2659">
            <v>1.3055300000000001</v>
          </cell>
        </row>
        <row r="2660">
          <cell r="A2660">
            <v>40513</v>
          </cell>
          <cell r="B2660">
            <v>1.30633</v>
          </cell>
        </row>
        <row r="2661">
          <cell r="A2661">
            <v>40512</v>
          </cell>
          <cell r="B2661">
            <v>1.3191600000000001</v>
          </cell>
        </row>
        <row r="2662">
          <cell r="A2662">
            <v>40511</v>
          </cell>
          <cell r="B2662">
            <v>1.3242799999999999</v>
          </cell>
        </row>
        <row r="2663">
          <cell r="A2663">
            <v>40510</v>
          </cell>
          <cell r="B2663">
            <v>1.32368</v>
          </cell>
        </row>
        <row r="2664">
          <cell r="A2664">
            <v>40509</v>
          </cell>
          <cell r="B2664">
            <v>1.32795</v>
          </cell>
        </row>
        <row r="2665">
          <cell r="A2665">
            <v>40508</v>
          </cell>
          <cell r="B2665">
            <v>1.3336600000000001</v>
          </cell>
        </row>
        <row r="2666">
          <cell r="A2666">
            <v>40507</v>
          </cell>
          <cell r="B2666">
            <v>1.337</v>
          </cell>
        </row>
        <row r="2667">
          <cell r="A2667">
            <v>40506</v>
          </cell>
          <cell r="B2667">
            <v>1.3526400000000001</v>
          </cell>
        </row>
        <row r="2668">
          <cell r="A2668">
            <v>40505</v>
          </cell>
          <cell r="B2668">
            <v>1.3698999999999999</v>
          </cell>
        </row>
        <row r="2669">
          <cell r="A2669">
            <v>40504</v>
          </cell>
          <cell r="B2669">
            <v>1.3672599999999999</v>
          </cell>
        </row>
        <row r="2670">
          <cell r="A2670">
            <v>40503</v>
          </cell>
          <cell r="B2670">
            <v>1.3667899999999999</v>
          </cell>
        </row>
        <row r="2671">
          <cell r="A2671">
            <v>40502</v>
          </cell>
          <cell r="B2671">
            <v>1.36612</v>
          </cell>
        </row>
        <row r="2672">
          <cell r="A2672">
            <v>40501</v>
          </cell>
          <cell r="B2672">
            <v>1.35982</v>
          </cell>
        </row>
        <row r="2673">
          <cell r="A2673">
            <v>40500</v>
          </cell>
          <cell r="B2673">
            <v>1.3505400000000001</v>
          </cell>
        </row>
        <row r="2674">
          <cell r="A2674">
            <v>40499</v>
          </cell>
          <cell r="B2674">
            <v>1.35762</v>
          </cell>
        </row>
        <row r="2675">
          <cell r="A2675">
            <v>40498</v>
          </cell>
          <cell r="B2675">
            <v>1.36538</v>
          </cell>
        </row>
        <row r="2676">
          <cell r="A2676">
            <v>40497</v>
          </cell>
          <cell r="B2676">
            <v>1.3684799999999999</v>
          </cell>
        </row>
        <row r="2677">
          <cell r="A2677">
            <v>40496</v>
          </cell>
          <cell r="B2677">
            <v>1.36856</v>
          </cell>
        </row>
        <row r="2678">
          <cell r="A2678">
            <v>40495</v>
          </cell>
          <cell r="B2678">
            <v>1.36643</v>
          </cell>
        </row>
        <row r="2679">
          <cell r="A2679">
            <v>40494</v>
          </cell>
          <cell r="B2679">
            <v>1.3737600000000001</v>
          </cell>
        </row>
        <row r="2680">
          <cell r="A2680">
            <v>40493</v>
          </cell>
          <cell r="B2680">
            <v>1.37646</v>
          </cell>
        </row>
        <row r="2681">
          <cell r="A2681">
            <v>40492</v>
          </cell>
          <cell r="B2681">
            <v>1.3884000000000001</v>
          </cell>
        </row>
        <row r="2682">
          <cell r="A2682">
            <v>40491</v>
          </cell>
          <cell r="B2682">
            <v>1.3957599999999999</v>
          </cell>
        </row>
        <row r="2683">
          <cell r="A2683">
            <v>40490</v>
          </cell>
          <cell r="B2683">
            <v>1.4026400000000001</v>
          </cell>
        </row>
        <row r="2684">
          <cell r="A2684">
            <v>40489</v>
          </cell>
          <cell r="B2684">
            <v>1.4026400000000001</v>
          </cell>
        </row>
        <row r="2685">
          <cell r="A2685">
            <v>40488</v>
          </cell>
          <cell r="B2685">
            <v>1.4144600000000001</v>
          </cell>
        </row>
        <row r="2686">
          <cell r="A2686">
            <v>40487</v>
          </cell>
          <cell r="B2686">
            <v>1.41797</v>
          </cell>
        </row>
        <row r="2687">
          <cell r="A2687">
            <v>40486</v>
          </cell>
          <cell r="B2687">
            <v>1.4036500000000001</v>
          </cell>
        </row>
        <row r="2688">
          <cell r="A2688">
            <v>40485</v>
          </cell>
          <cell r="B2688">
            <v>1.3964099999999999</v>
          </cell>
        </row>
        <row r="2689">
          <cell r="A2689">
            <v>40484</v>
          </cell>
          <cell r="B2689">
            <v>1.3944399999999999</v>
          </cell>
        </row>
        <row r="2690">
          <cell r="A2690">
            <v>40483</v>
          </cell>
          <cell r="B2690">
            <v>1.39438</v>
          </cell>
        </row>
        <row r="2691">
          <cell r="A2691">
            <v>40482</v>
          </cell>
          <cell r="B2691">
            <v>1.39419</v>
          </cell>
        </row>
        <row r="2692">
          <cell r="A2692">
            <v>40481</v>
          </cell>
          <cell r="B2692">
            <v>1.3891899999999999</v>
          </cell>
        </row>
        <row r="2693">
          <cell r="A2693">
            <v>40480</v>
          </cell>
          <cell r="B2693">
            <v>1.38731</v>
          </cell>
        </row>
        <row r="2694">
          <cell r="A2694">
            <v>40479</v>
          </cell>
          <cell r="B2694">
            <v>1.3793899999999999</v>
          </cell>
        </row>
        <row r="2695">
          <cell r="A2695">
            <v>40478</v>
          </cell>
          <cell r="B2695">
            <v>1.39059</v>
          </cell>
        </row>
        <row r="2696">
          <cell r="A2696">
            <v>40477</v>
          </cell>
          <cell r="B2696">
            <v>1.4013899999999999</v>
          </cell>
        </row>
        <row r="2697">
          <cell r="A2697">
            <v>40476</v>
          </cell>
          <cell r="B2697">
            <v>1.3953100000000001</v>
          </cell>
        </row>
        <row r="2698">
          <cell r="A2698">
            <v>40475</v>
          </cell>
          <cell r="B2698">
            <v>1.3950899999999999</v>
          </cell>
        </row>
        <row r="2699">
          <cell r="A2699">
            <v>40474</v>
          </cell>
          <cell r="B2699">
            <v>1.39266</v>
          </cell>
        </row>
        <row r="2700">
          <cell r="A2700">
            <v>40473</v>
          </cell>
          <cell r="B2700">
            <v>1.3968400000000001</v>
          </cell>
        </row>
        <row r="2701">
          <cell r="A2701">
            <v>40472</v>
          </cell>
          <cell r="B2701">
            <v>1.3871899999999999</v>
          </cell>
        </row>
        <row r="2702">
          <cell r="A2702">
            <v>40471</v>
          </cell>
          <cell r="B2702">
            <v>1.3845799999999999</v>
          </cell>
        </row>
        <row r="2703">
          <cell r="A2703">
            <v>40470</v>
          </cell>
          <cell r="B2703">
            <v>1.3924300000000001</v>
          </cell>
        </row>
        <row r="2704">
          <cell r="A2704">
            <v>40469</v>
          </cell>
          <cell r="B2704">
            <v>1.3973899999999999</v>
          </cell>
        </row>
        <row r="2705">
          <cell r="A2705">
            <v>40468</v>
          </cell>
          <cell r="B2705">
            <v>1.3972199999999999</v>
          </cell>
        </row>
        <row r="2706">
          <cell r="A2706">
            <v>40467</v>
          </cell>
          <cell r="B2706">
            <v>1.4040600000000001</v>
          </cell>
        </row>
        <row r="2707">
          <cell r="A2707">
            <v>40466</v>
          </cell>
          <cell r="B2707">
            <v>1.4073599999999999</v>
          </cell>
        </row>
        <row r="2708">
          <cell r="A2708">
            <v>40465</v>
          </cell>
          <cell r="B2708">
            <v>1.39632</v>
          </cell>
        </row>
        <row r="2709">
          <cell r="A2709">
            <v>40464</v>
          </cell>
          <cell r="B2709">
            <v>1.3847499999999999</v>
          </cell>
        </row>
        <row r="2710">
          <cell r="A2710">
            <v>40463</v>
          </cell>
          <cell r="B2710">
            <v>1.3923300000000001</v>
          </cell>
        </row>
        <row r="2711">
          <cell r="A2711">
            <v>40462</v>
          </cell>
          <cell r="B2711">
            <v>1.3937299999999999</v>
          </cell>
        </row>
        <row r="2712">
          <cell r="A2712">
            <v>40461</v>
          </cell>
          <cell r="B2712">
            <v>1.3932800000000001</v>
          </cell>
        </row>
        <row r="2713">
          <cell r="A2713">
            <v>40460</v>
          </cell>
          <cell r="B2713">
            <v>1.3916900000000001</v>
          </cell>
        </row>
        <row r="2714">
          <cell r="A2714">
            <v>40459</v>
          </cell>
          <cell r="B2714">
            <v>1.3940600000000001</v>
          </cell>
        </row>
        <row r="2715">
          <cell r="A2715">
            <v>40458</v>
          </cell>
          <cell r="B2715">
            <v>1.3877900000000001</v>
          </cell>
        </row>
        <row r="2716">
          <cell r="A2716">
            <v>40457</v>
          </cell>
          <cell r="B2716">
            <v>1.37809</v>
          </cell>
        </row>
        <row r="2717">
          <cell r="A2717">
            <v>40456</v>
          </cell>
          <cell r="B2717">
            <v>1.3706700000000001</v>
          </cell>
        </row>
        <row r="2718">
          <cell r="A2718">
            <v>40455</v>
          </cell>
          <cell r="B2718">
            <v>1.3787199999999999</v>
          </cell>
        </row>
        <row r="2719">
          <cell r="A2719">
            <v>40454</v>
          </cell>
          <cell r="B2719">
            <v>1.3786</v>
          </cell>
        </row>
        <row r="2720">
          <cell r="A2720">
            <v>40453</v>
          </cell>
          <cell r="B2720">
            <v>1.3724799999999999</v>
          </cell>
        </row>
        <row r="2721">
          <cell r="A2721">
            <v>40452</v>
          </cell>
          <cell r="B2721">
            <v>1.3623099999999999</v>
          </cell>
        </row>
        <row r="2722">
          <cell r="A2722">
            <v>40451</v>
          </cell>
          <cell r="B2722">
            <v>1.3609500000000001</v>
          </cell>
        </row>
        <row r="2723">
          <cell r="A2723">
            <v>40450</v>
          </cell>
          <cell r="B2723">
            <v>1.34975</v>
          </cell>
        </row>
        <row r="2724">
          <cell r="A2724">
            <v>40449</v>
          </cell>
          <cell r="B2724">
            <v>1.3467800000000001</v>
          </cell>
        </row>
        <row r="2725">
          <cell r="A2725">
            <v>40448</v>
          </cell>
          <cell r="B2725">
            <v>1.3486400000000001</v>
          </cell>
        </row>
        <row r="2726">
          <cell r="A2726">
            <v>40447</v>
          </cell>
          <cell r="B2726">
            <v>1.3487100000000001</v>
          </cell>
        </row>
        <row r="2727">
          <cell r="A2727">
            <v>40446</v>
          </cell>
          <cell r="B2727">
            <v>1.3418699999999999</v>
          </cell>
        </row>
        <row r="2728">
          <cell r="A2728">
            <v>40445</v>
          </cell>
          <cell r="B2728">
            <v>1.33497</v>
          </cell>
        </row>
        <row r="2729">
          <cell r="A2729">
            <v>40444</v>
          </cell>
          <cell r="B2729">
            <v>1.33579</v>
          </cell>
        </row>
        <row r="2730">
          <cell r="A2730">
            <v>40443</v>
          </cell>
          <cell r="B2730">
            <v>1.31366</v>
          </cell>
        </row>
        <row r="2731">
          <cell r="A2731">
            <v>40442</v>
          </cell>
          <cell r="B2731">
            <v>1.3075699999999999</v>
          </cell>
        </row>
        <row r="2732">
          <cell r="A2732">
            <v>40441</v>
          </cell>
          <cell r="B2732">
            <v>1.30463</v>
          </cell>
        </row>
        <row r="2733">
          <cell r="A2733">
            <v>40440</v>
          </cell>
          <cell r="B2733">
            <v>1.3045599999999999</v>
          </cell>
        </row>
        <row r="2734">
          <cell r="A2734">
            <v>40439</v>
          </cell>
          <cell r="B2734">
            <v>1.30836</v>
          </cell>
        </row>
        <row r="2735">
          <cell r="A2735">
            <v>40438</v>
          </cell>
          <cell r="B2735">
            <v>1.3056700000000001</v>
          </cell>
        </row>
        <row r="2736">
          <cell r="A2736">
            <v>40437</v>
          </cell>
          <cell r="B2736">
            <v>1.2990699999999999</v>
          </cell>
        </row>
        <row r="2737">
          <cell r="A2737">
            <v>40436</v>
          </cell>
          <cell r="B2737">
            <v>1.29192</v>
          </cell>
        </row>
        <row r="2738">
          <cell r="A2738">
            <v>40435</v>
          </cell>
          <cell r="B2738">
            <v>1.28332</v>
          </cell>
        </row>
        <row r="2739">
          <cell r="A2739">
            <v>40434</v>
          </cell>
          <cell r="B2739">
            <v>1.26796</v>
          </cell>
        </row>
        <row r="2740">
          <cell r="A2740">
            <v>40433</v>
          </cell>
          <cell r="B2740">
            <v>1.2676499999999999</v>
          </cell>
        </row>
        <row r="2741">
          <cell r="A2741">
            <v>40432</v>
          </cell>
          <cell r="B2741">
            <v>1.2710399999999999</v>
          </cell>
        </row>
        <row r="2742">
          <cell r="A2742">
            <v>40431</v>
          </cell>
          <cell r="B2742">
            <v>1.2708699999999999</v>
          </cell>
        </row>
        <row r="2743">
          <cell r="A2743">
            <v>40430</v>
          </cell>
          <cell r="B2743">
            <v>1.2714099999999999</v>
          </cell>
        </row>
        <row r="2744">
          <cell r="A2744">
            <v>40429</v>
          </cell>
          <cell r="B2744">
            <v>1.27475</v>
          </cell>
        </row>
        <row r="2745">
          <cell r="A2745">
            <v>40428</v>
          </cell>
          <cell r="B2745">
            <v>1.28843</v>
          </cell>
        </row>
        <row r="2746">
          <cell r="A2746">
            <v>40427</v>
          </cell>
          <cell r="B2746">
            <v>1.28904</v>
          </cell>
        </row>
        <row r="2747">
          <cell r="A2747">
            <v>40426</v>
          </cell>
          <cell r="B2747">
            <v>1.28905</v>
          </cell>
        </row>
        <row r="2748">
          <cell r="A2748">
            <v>40425</v>
          </cell>
          <cell r="B2748">
            <v>1.28518</v>
          </cell>
        </row>
        <row r="2749">
          <cell r="A2749">
            <v>40424</v>
          </cell>
          <cell r="B2749">
            <v>1.2812600000000001</v>
          </cell>
        </row>
        <row r="2750">
          <cell r="A2750">
            <v>40423</v>
          </cell>
          <cell r="B2750">
            <v>1.2778400000000001</v>
          </cell>
        </row>
        <row r="2751">
          <cell r="A2751">
            <v>40422</v>
          </cell>
          <cell r="B2751">
            <v>1.2680499999999999</v>
          </cell>
        </row>
        <row r="2752">
          <cell r="A2752">
            <v>40421</v>
          </cell>
          <cell r="B2752">
            <v>1.2700199999999999</v>
          </cell>
        </row>
        <row r="2753">
          <cell r="A2753">
            <v>40420</v>
          </cell>
          <cell r="B2753">
            <v>1.27579</v>
          </cell>
        </row>
        <row r="2754">
          <cell r="A2754">
            <v>40419</v>
          </cell>
          <cell r="B2754">
            <v>1.2758100000000001</v>
          </cell>
        </row>
        <row r="2755">
          <cell r="A2755">
            <v>40418</v>
          </cell>
          <cell r="B2755">
            <v>1.2725200000000001</v>
          </cell>
        </row>
        <row r="2756">
          <cell r="A2756">
            <v>40417</v>
          </cell>
          <cell r="B2756">
            <v>1.2708900000000001</v>
          </cell>
        </row>
        <row r="2757">
          <cell r="A2757">
            <v>40416</v>
          </cell>
          <cell r="B2757">
            <v>1.2652300000000001</v>
          </cell>
        </row>
        <row r="2758">
          <cell r="A2758">
            <v>40415</v>
          </cell>
          <cell r="B2758">
            <v>1.2645599999999999</v>
          </cell>
        </row>
        <row r="2759">
          <cell r="A2759">
            <v>40414</v>
          </cell>
          <cell r="B2759">
            <v>1.26912</v>
          </cell>
        </row>
        <row r="2760">
          <cell r="A2760">
            <v>40413</v>
          </cell>
          <cell r="B2760">
            <v>1.2704800000000001</v>
          </cell>
        </row>
        <row r="2761">
          <cell r="A2761">
            <v>40412</v>
          </cell>
          <cell r="B2761">
            <v>1.2705500000000001</v>
          </cell>
        </row>
        <row r="2762">
          <cell r="A2762">
            <v>40411</v>
          </cell>
          <cell r="B2762">
            <v>1.27338</v>
          </cell>
        </row>
        <row r="2763">
          <cell r="A2763">
            <v>40410</v>
          </cell>
          <cell r="B2763">
            <v>1.2826599999999999</v>
          </cell>
        </row>
        <row r="2764">
          <cell r="A2764">
            <v>40409</v>
          </cell>
          <cell r="B2764">
            <v>1.28657</v>
          </cell>
        </row>
        <row r="2765">
          <cell r="A2765">
            <v>40408</v>
          </cell>
          <cell r="B2765">
            <v>1.2871300000000001</v>
          </cell>
        </row>
        <row r="2766">
          <cell r="A2766">
            <v>40407</v>
          </cell>
          <cell r="B2766">
            <v>1.2816700000000001</v>
          </cell>
        </row>
        <row r="2767">
          <cell r="A2767">
            <v>40406</v>
          </cell>
          <cell r="B2767">
            <v>1.27501</v>
          </cell>
        </row>
        <row r="2768">
          <cell r="A2768">
            <v>40405</v>
          </cell>
          <cell r="B2768">
            <v>1.2748999999999999</v>
          </cell>
        </row>
        <row r="2769">
          <cell r="A2769">
            <v>40404</v>
          </cell>
          <cell r="B2769">
            <v>1.28105</v>
          </cell>
        </row>
        <row r="2770">
          <cell r="A2770">
            <v>40403</v>
          </cell>
          <cell r="B2770">
            <v>1.28505</v>
          </cell>
        </row>
        <row r="2771">
          <cell r="A2771">
            <v>40402</v>
          </cell>
          <cell r="B2771">
            <v>1.29796</v>
          </cell>
        </row>
        <row r="2772">
          <cell r="A2772">
            <v>40401</v>
          </cell>
          <cell r="B2772">
            <v>1.31446</v>
          </cell>
        </row>
        <row r="2773">
          <cell r="A2773">
            <v>40400</v>
          </cell>
          <cell r="B2773">
            <v>1.32542</v>
          </cell>
        </row>
        <row r="2774">
          <cell r="A2774">
            <v>40399</v>
          </cell>
          <cell r="B2774">
            <v>1.32758</v>
          </cell>
        </row>
        <row r="2775">
          <cell r="A2775">
            <v>40398</v>
          </cell>
          <cell r="B2775">
            <v>1.32745</v>
          </cell>
        </row>
        <row r="2776">
          <cell r="A2776">
            <v>40397</v>
          </cell>
          <cell r="B2776">
            <v>1.32314</v>
          </cell>
        </row>
        <row r="2777">
          <cell r="A2777">
            <v>40396</v>
          </cell>
          <cell r="B2777">
            <v>1.31714</v>
          </cell>
        </row>
        <row r="2778">
          <cell r="A2778">
            <v>40395</v>
          </cell>
          <cell r="B2778">
            <v>1.31871</v>
          </cell>
        </row>
        <row r="2779">
          <cell r="A2779">
            <v>40394</v>
          </cell>
          <cell r="B2779">
            <v>1.32141</v>
          </cell>
        </row>
        <row r="2780">
          <cell r="A2780">
            <v>40393</v>
          </cell>
          <cell r="B2780">
            <v>1.3117000000000001</v>
          </cell>
        </row>
        <row r="2781">
          <cell r="A2781">
            <v>40392</v>
          </cell>
          <cell r="B2781">
            <v>1.3046599999999999</v>
          </cell>
        </row>
        <row r="2782">
          <cell r="A2782">
            <v>40391</v>
          </cell>
          <cell r="B2782">
            <v>1.3045599999999999</v>
          </cell>
        </row>
        <row r="2783">
          <cell r="A2783">
            <v>40390</v>
          </cell>
          <cell r="B2783">
            <v>1.3041400000000001</v>
          </cell>
        </row>
        <row r="2784">
          <cell r="A2784">
            <v>40389</v>
          </cell>
          <cell r="B2784">
            <v>1.3063400000000001</v>
          </cell>
        </row>
        <row r="2785">
          <cell r="A2785">
            <v>40388</v>
          </cell>
          <cell r="B2785">
            <v>1.2999700000000001</v>
          </cell>
        </row>
        <row r="2786">
          <cell r="A2786">
            <v>40387</v>
          </cell>
          <cell r="B2786">
            <v>1.29956</v>
          </cell>
        </row>
        <row r="2787">
          <cell r="A2787">
            <v>40386</v>
          </cell>
          <cell r="B2787">
            <v>1.2946200000000001</v>
          </cell>
        </row>
        <row r="2788">
          <cell r="A2788">
            <v>40385</v>
          </cell>
          <cell r="B2788">
            <v>1.29034</v>
          </cell>
        </row>
        <row r="2789">
          <cell r="A2789">
            <v>40384</v>
          </cell>
          <cell r="B2789">
            <v>1.2905500000000001</v>
          </cell>
        </row>
        <row r="2790">
          <cell r="A2790">
            <v>40383</v>
          </cell>
          <cell r="B2790">
            <v>1.2887900000000001</v>
          </cell>
        </row>
        <row r="2791">
          <cell r="A2791">
            <v>40382</v>
          </cell>
          <cell r="B2791">
            <v>1.2850699999999999</v>
          </cell>
        </row>
        <row r="2792">
          <cell r="A2792">
            <v>40381</v>
          </cell>
          <cell r="B2792">
            <v>1.28261</v>
          </cell>
        </row>
        <row r="2793">
          <cell r="A2793">
            <v>40380</v>
          </cell>
          <cell r="B2793">
            <v>1.2921100000000001</v>
          </cell>
        </row>
        <row r="2794">
          <cell r="A2794">
            <v>40379</v>
          </cell>
          <cell r="B2794">
            <v>1.29457</v>
          </cell>
        </row>
        <row r="2795">
          <cell r="A2795">
            <v>40378</v>
          </cell>
          <cell r="B2795">
            <v>1.29233</v>
          </cell>
        </row>
        <row r="2796">
          <cell r="A2796">
            <v>40377</v>
          </cell>
          <cell r="B2796">
            <v>1.2924899999999999</v>
          </cell>
        </row>
        <row r="2797">
          <cell r="A2797">
            <v>40376</v>
          </cell>
          <cell r="B2797">
            <v>1.29413</v>
          </cell>
        </row>
        <row r="2798">
          <cell r="A2798">
            <v>40375</v>
          </cell>
          <cell r="B2798">
            <v>1.2830699999999999</v>
          </cell>
        </row>
        <row r="2799">
          <cell r="A2799">
            <v>40374</v>
          </cell>
          <cell r="B2799">
            <v>1.27233</v>
          </cell>
        </row>
        <row r="2800">
          <cell r="A2800">
            <v>40373</v>
          </cell>
          <cell r="B2800">
            <v>1.2628200000000001</v>
          </cell>
        </row>
        <row r="2801">
          <cell r="A2801">
            <v>40372</v>
          </cell>
          <cell r="B2801">
            <v>1.2580800000000001</v>
          </cell>
        </row>
        <row r="2802">
          <cell r="A2802">
            <v>40371</v>
          </cell>
          <cell r="B2802">
            <v>1.2634000000000001</v>
          </cell>
        </row>
        <row r="2803">
          <cell r="A2803">
            <v>40370</v>
          </cell>
          <cell r="B2803">
            <v>1.26352</v>
          </cell>
        </row>
        <row r="2804">
          <cell r="A2804">
            <v>40369</v>
          </cell>
          <cell r="B2804">
            <v>1.2658700000000001</v>
          </cell>
        </row>
        <row r="2805">
          <cell r="A2805">
            <v>40368</v>
          </cell>
          <cell r="B2805">
            <v>1.2664</v>
          </cell>
        </row>
        <row r="2806">
          <cell r="A2806">
            <v>40367</v>
          </cell>
          <cell r="B2806">
            <v>1.2600499999999999</v>
          </cell>
        </row>
        <row r="2807">
          <cell r="A2807">
            <v>40366</v>
          </cell>
          <cell r="B2807">
            <v>1.25962</v>
          </cell>
        </row>
        <row r="2808">
          <cell r="A2808">
            <v>40365</v>
          </cell>
          <cell r="B2808">
            <v>1.25326</v>
          </cell>
        </row>
        <row r="2809">
          <cell r="A2809">
            <v>40364</v>
          </cell>
          <cell r="B2809">
            <v>1.2560100000000001</v>
          </cell>
        </row>
        <row r="2810">
          <cell r="A2810">
            <v>40363</v>
          </cell>
          <cell r="B2810">
            <v>1.2561</v>
          </cell>
        </row>
        <row r="2811">
          <cell r="A2811">
            <v>40362</v>
          </cell>
          <cell r="B2811">
            <v>1.25359</v>
          </cell>
        </row>
        <row r="2812">
          <cell r="A2812">
            <v>40361</v>
          </cell>
          <cell r="B2812">
            <v>1.23603</v>
          </cell>
        </row>
        <row r="2813">
          <cell r="A2813">
            <v>40360</v>
          </cell>
          <cell r="B2813">
            <v>1.2248600000000001</v>
          </cell>
        </row>
        <row r="2814">
          <cell r="A2814">
            <v>40359</v>
          </cell>
          <cell r="B2814">
            <v>1.22055</v>
          </cell>
        </row>
        <row r="2815">
          <cell r="A2815">
            <v>40358</v>
          </cell>
          <cell r="B2815">
            <v>1.2332099999999999</v>
          </cell>
        </row>
        <row r="2816">
          <cell r="A2816">
            <v>40357</v>
          </cell>
          <cell r="B2816">
            <v>1.2364999999999999</v>
          </cell>
        </row>
        <row r="2817">
          <cell r="A2817">
            <v>40356</v>
          </cell>
          <cell r="B2817">
            <v>1.23644</v>
          </cell>
        </row>
        <row r="2818">
          <cell r="A2818">
            <v>40355</v>
          </cell>
          <cell r="B2818">
            <v>1.2323599999999999</v>
          </cell>
        </row>
        <row r="2819">
          <cell r="A2819">
            <v>40354</v>
          </cell>
          <cell r="B2819">
            <v>1.23166</v>
          </cell>
        </row>
        <row r="2820">
          <cell r="A2820">
            <v>40353</v>
          </cell>
          <cell r="B2820">
            <v>1.22716</v>
          </cell>
        </row>
        <row r="2821">
          <cell r="A2821">
            <v>40352</v>
          </cell>
          <cell r="B2821">
            <v>1.2289699999999999</v>
          </cell>
        </row>
        <row r="2822">
          <cell r="A2822">
            <v>40351</v>
          </cell>
          <cell r="B2822">
            <v>1.23847</v>
          </cell>
        </row>
        <row r="2823">
          <cell r="A2823">
            <v>40350</v>
          </cell>
          <cell r="B2823">
            <v>1.23882</v>
          </cell>
        </row>
        <row r="2824">
          <cell r="A2824">
            <v>40349</v>
          </cell>
          <cell r="B2824">
            <v>1.23695</v>
          </cell>
        </row>
        <row r="2825">
          <cell r="A2825">
            <v>40348</v>
          </cell>
          <cell r="B2825">
            <v>1.23773</v>
          </cell>
        </row>
        <row r="2826">
          <cell r="A2826">
            <v>40347</v>
          </cell>
          <cell r="B2826">
            <v>1.2344599999999999</v>
          </cell>
        </row>
        <row r="2827">
          <cell r="A2827">
            <v>40346</v>
          </cell>
          <cell r="B2827">
            <v>1.2305699999999999</v>
          </cell>
        </row>
        <row r="2828">
          <cell r="A2828">
            <v>40345</v>
          </cell>
          <cell r="B2828">
            <v>1.22672</v>
          </cell>
        </row>
        <row r="2829">
          <cell r="A2829">
            <v>40344</v>
          </cell>
          <cell r="B2829">
            <v>1.22279</v>
          </cell>
        </row>
        <row r="2830">
          <cell r="A2830">
            <v>40343</v>
          </cell>
          <cell r="B2830">
            <v>1.21075</v>
          </cell>
        </row>
        <row r="2831">
          <cell r="A2831">
            <v>40342</v>
          </cell>
          <cell r="B2831">
            <v>1.21068</v>
          </cell>
        </row>
        <row r="2832">
          <cell r="A2832">
            <v>40341</v>
          </cell>
          <cell r="B2832">
            <v>1.20994</v>
          </cell>
        </row>
        <row r="2833">
          <cell r="A2833">
            <v>40340</v>
          </cell>
          <cell r="B2833">
            <v>1.20729</v>
          </cell>
        </row>
        <row r="2834">
          <cell r="A2834">
            <v>40339</v>
          </cell>
          <cell r="B2834">
            <v>1.1988799999999999</v>
          </cell>
        </row>
        <row r="2835">
          <cell r="A2835">
            <v>40338</v>
          </cell>
          <cell r="B2835">
            <v>1.1945600000000001</v>
          </cell>
        </row>
        <row r="2836">
          <cell r="A2836">
            <v>40337</v>
          </cell>
          <cell r="B2836">
            <v>1.19417</v>
          </cell>
        </row>
        <row r="2837">
          <cell r="A2837">
            <v>40336</v>
          </cell>
          <cell r="B2837">
            <v>1.19601</v>
          </cell>
        </row>
        <row r="2838">
          <cell r="A2838">
            <v>40335</v>
          </cell>
          <cell r="B2838">
            <v>1.19628</v>
          </cell>
        </row>
        <row r="2839">
          <cell r="A2839">
            <v>40334</v>
          </cell>
          <cell r="B2839">
            <v>1.2085600000000001</v>
          </cell>
        </row>
        <row r="2840">
          <cell r="A2840">
            <v>40333</v>
          </cell>
          <cell r="B2840">
            <v>1.2238</v>
          </cell>
        </row>
        <row r="2841">
          <cell r="A2841">
            <v>40332</v>
          </cell>
          <cell r="B2841">
            <v>1.22214</v>
          </cell>
        </row>
        <row r="2842">
          <cell r="A2842">
            <v>40331</v>
          </cell>
          <cell r="B2842">
            <v>1.2225699999999999</v>
          </cell>
        </row>
        <row r="2843">
          <cell r="A2843">
            <v>40330</v>
          </cell>
          <cell r="B2843">
            <v>1.23004</v>
          </cell>
        </row>
        <row r="2844">
          <cell r="A2844">
            <v>40329</v>
          </cell>
          <cell r="B2844">
            <v>1.22664</v>
          </cell>
        </row>
        <row r="2845">
          <cell r="A2845">
            <v>40328</v>
          </cell>
          <cell r="B2845">
            <v>1.22681</v>
          </cell>
        </row>
        <row r="2846">
          <cell r="A2846">
            <v>40327</v>
          </cell>
          <cell r="B2846">
            <v>1.2342200000000001</v>
          </cell>
        </row>
        <row r="2847">
          <cell r="A2847">
            <v>40326</v>
          </cell>
          <cell r="B2847">
            <v>1.22986</v>
          </cell>
        </row>
        <row r="2848">
          <cell r="A2848">
            <v>40325</v>
          </cell>
          <cell r="B2848">
            <v>1.2262599999999999</v>
          </cell>
        </row>
        <row r="2849">
          <cell r="A2849">
            <v>40324</v>
          </cell>
          <cell r="B2849">
            <v>1.22593</v>
          </cell>
        </row>
        <row r="2850">
          <cell r="A2850">
            <v>40323</v>
          </cell>
          <cell r="B2850">
            <v>1.2418800000000001</v>
          </cell>
        </row>
        <row r="2851">
          <cell r="A2851">
            <v>40322</v>
          </cell>
          <cell r="B2851">
            <v>1.25715</v>
          </cell>
        </row>
        <row r="2852">
          <cell r="A2852">
            <v>40321</v>
          </cell>
          <cell r="B2852">
            <v>1.25684</v>
          </cell>
        </row>
        <row r="2853">
          <cell r="A2853">
            <v>40320</v>
          </cell>
          <cell r="B2853">
            <v>1.25552</v>
          </cell>
        </row>
        <row r="2854">
          <cell r="A2854">
            <v>40319</v>
          </cell>
          <cell r="B2854">
            <v>1.2393700000000001</v>
          </cell>
        </row>
        <row r="2855">
          <cell r="A2855">
            <v>40318</v>
          </cell>
          <cell r="B2855">
            <v>1.2266900000000001</v>
          </cell>
        </row>
        <row r="2856">
          <cell r="A2856">
            <v>40317</v>
          </cell>
          <cell r="B2856">
            <v>1.23515</v>
          </cell>
        </row>
        <row r="2857">
          <cell r="A2857">
            <v>40316</v>
          </cell>
          <cell r="B2857">
            <v>1.2327999999999999</v>
          </cell>
        </row>
        <row r="2858">
          <cell r="A2858">
            <v>40315</v>
          </cell>
          <cell r="B2858">
            <v>1.23492</v>
          </cell>
        </row>
        <row r="2859">
          <cell r="A2859">
            <v>40314</v>
          </cell>
          <cell r="B2859">
            <v>1.2354099999999999</v>
          </cell>
        </row>
        <row r="2860">
          <cell r="A2860">
            <v>40313</v>
          </cell>
          <cell r="B2860">
            <v>1.2459499999999999</v>
          </cell>
        </row>
        <row r="2861">
          <cell r="A2861">
            <v>40312</v>
          </cell>
          <cell r="B2861">
            <v>1.25945</v>
          </cell>
        </row>
        <row r="2862">
          <cell r="A2862">
            <v>40311</v>
          </cell>
          <cell r="B2862">
            <v>1.26553</v>
          </cell>
        </row>
        <row r="2863">
          <cell r="A2863">
            <v>40310</v>
          </cell>
          <cell r="B2863">
            <v>1.27091</v>
          </cell>
        </row>
        <row r="2864">
          <cell r="A2864">
            <v>40309</v>
          </cell>
          <cell r="B2864">
            <v>1.2908599999999999</v>
          </cell>
        </row>
        <row r="2865">
          <cell r="A2865">
            <v>40308</v>
          </cell>
          <cell r="B2865">
            <v>1.27704</v>
          </cell>
        </row>
        <row r="2866">
          <cell r="A2866">
            <v>40307</v>
          </cell>
          <cell r="B2866">
            <v>1.2752399999999999</v>
          </cell>
        </row>
        <row r="2867">
          <cell r="A2867">
            <v>40306</v>
          </cell>
          <cell r="B2867">
            <v>1.27142</v>
          </cell>
        </row>
        <row r="2868">
          <cell r="A2868">
            <v>40305</v>
          </cell>
          <cell r="B2868">
            <v>1.2733000000000001</v>
          </cell>
        </row>
        <row r="2869">
          <cell r="A2869">
            <v>40304</v>
          </cell>
          <cell r="B2869">
            <v>1.2903100000000001</v>
          </cell>
        </row>
        <row r="2870">
          <cell r="A2870">
            <v>40303</v>
          </cell>
          <cell r="B2870">
            <v>1.3090599999999999</v>
          </cell>
        </row>
        <row r="2871">
          <cell r="A2871">
            <v>40302</v>
          </cell>
          <cell r="B2871">
            <v>1.32158</v>
          </cell>
        </row>
        <row r="2872">
          <cell r="A2872">
            <v>40301</v>
          </cell>
          <cell r="B2872">
            <v>1.3292600000000001</v>
          </cell>
        </row>
        <row r="2873">
          <cell r="A2873">
            <v>40300</v>
          </cell>
          <cell r="B2873">
            <v>1.32853</v>
          </cell>
        </row>
        <row r="2874">
          <cell r="A2874">
            <v>40299</v>
          </cell>
          <cell r="B2874">
            <v>1.32952</v>
          </cell>
        </row>
        <row r="2875">
          <cell r="A2875">
            <v>40298</v>
          </cell>
          <cell r="B2875">
            <v>1.3236300000000001</v>
          </cell>
        </row>
        <row r="2876">
          <cell r="A2876">
            <v>40297</v>
          </cell>
          <cell r="B2876">
            <v>1.31897</v>
          </cell>
        </row>
        <row r="2877">
          <cell r="A2877">
            <v>40296</v>
          </cell>
          <cell r="B2877">
            <v>1.3297699999999999</v>
          </cell>
        </row>
        <row r="2878">
          <cell r="A2878">
            <v>40295</v>
          </cell>
          <cell r="B2878">
            <v>1.33403</v>
          </cell>
        </row>
        <row r="2879">
          <cell r="A2879">
            <v>40294</v>
          </cell>
          <cell r="B2879">
            <v>1.33806</v>
          </cell>
        </row>
        <row r="2880">
          <cell r="A2880">
            <v>40293</v>
          </cell>
          <cell r="B2880">
            <v>1.3382000000000001</v>
          </cell>
        </row>
        <row r="2881">
          <cell r="A2881">
            <v>40292</v>
          </cell>
          <cell r="B2881">
            <v>1.33127</v>
          </cell>
        </row>
        <row r="2882">
          <cell r="A2882">
            <v>40291</v>
          </cell>
          <cell r="B2882">
            <v>1.3341499999999999</v>
          </cell>
        </row>
        <row r="2883">
          <cell r="A2883">
            <v>40290</v>
          </cell>
          <cell r="B2883">
            <v>1.3405</v>
          </cell>
        </row>
        <row r="2884">
          <cell r="A2884">
            <v>40289</v>
          </cell>
          <cell r="B2884">
            <v>1.3466400000000001</v>
          </cell>
        </row>
        <row r="2885">
          <cell r="A2885">
            <v>40288</v>
          </cell>
          <cell r="B2885">
            <v>1.34548</v>
          </cell>
        </row>
        <row r="2886">
          <cell r="A2886">
            <v>40287</v>
          </cell>
          <cell r="B2886">
            <v>1.34901</v>
          </cell>
        </row>
        <row r="2887">
          <cell r="A2887">
            <v>40286</v>
          </cell>
          <cell r="B2887">
            <v>1.34964</v>
          </cell>
        </row>
        <row r="2888">
          <cell r="A2888">
            <v>40285</v>
          </cell>
          <cell r="B2888">
            <v>1.35205</v>
          </cell>
        </row>
        <row r="2889">
          <cell r="A2889">
            <v>40284</v>
          </cell>
          <cell r="B2889">
            <v>1.35741</v>
          </cell>
        </row>
        <row r="2890">
          <cell r="A2890">
            <v>40283</v>
          </cell>
          <cell r="B2890">
            <v>1.36409</v>
          </cell>
        </row>
        <row r="2891">
          <cell r="A2891">
            <v>40282</v>
          </cell>
          <cell r="B2891">
            <v>1.3586400000000001</v>
          </cell>
        </row>
        <row r="2892">
          <cell r="A2892">
            <v>40281</v>
          </cell>
          <cell r="B2892">
            <v>1.3605100000000001</v>
          </cell>
        </row>
        <row r="2893">
          <cell r="A2893">
            <v>40280</v>
          </cell>
          <cell r="B2893">
            <v>1.3497300000000001</v>
          </cell>
        </row>
        <row r="2894">
          <cell r="A2894">
            <v>40279</v>
          </cell>
          <cell r="B2894">
            <v>1.34945</v>
          </cell>
        </row>
        <row r="2895">
          <cell r="A2895">
            <v>40278</v>
          </cell>
          <cell r="B2895">
            <v>1.34192</v>
          </cell>
        </row>
        <row r="2896">
          <cell r="A2896">
            <v>40277</v>
          </cell>
          <cell r="B2896">
            <v>1.3326800000000001</v>
          </cell>
        </row>
        <row r="2897">
          <cell r="A2897">
            <v>40276</v>
          </cell>
          <cell r="B2897">
            <v>1.3364</v>
          </cell>
        </row>
        <row r="2898">
          <cell r="A2898">
            <v>40275</v>
          </cell>
          <cell r="B2898">
            <v>1.33975</v>
          </cell>
        </row>
        <row r="2899">
          <cell r="A2899">
            <v>40274</v>
          </cell>
          <cell r="B2899">
            <v>1.34876</v>
          </cell>
        </row>
        <row r="2900">
          <cell r="A2900">
            <v>40273</v>
          </cell>
          <cell r="B2900">
            <v>1.3493299999999999</v>
          </cell>
        </row>
        <row r="2901">
          <cell r="A2901">
            <v>40272</v>
          </cell>
          <cell r="B2901">
            <v>1.3492900000000001</v>
          </cell>
        </row>
        <row r="2902">
          <cell r="A2902">
            <v>40271</v>
          </cell>
          <cell r="B2902">
            <v>1.3539699999999999</v>
          </cell>
        </row>
        <row r="2903">
          <cell r="A2903">
            <v>40270</v>
          </cell>
          <cell r="B2903">
            <v>1.35276</v>
          </cell>
        </row>
        <row r="2904">
          <cell r="A2904">
            <v>40269</v>
          </cell>
          <cell r="B2904">
            <v>1.34849</v>
          </cell>
        </row>
        <row r="2905">
          <cell r="A2905">
            <v>40268</v>
          </cell>
          <cell r="B2905">
            <v>1.3452999999999999</v>
          </cell>
        </row>
        <row r="2906">
          <cell r="A2906">
            <v>40267</v>
          </cell>
          <cell r="B2906">
            <v>1.34649</v>
          </cell>
        </row>
        <row r="2907">
          <cell r="A2907">
            <v>40266</v>
          </cell>
          <cell r="B2907">
            <v>1.3413600000000001</v>
          </cell>
        </row>
        <row r="2908">
          <cell r="A2908">
            <v>40265</v>
          </cell>
          <cell r="B2908">
            <v>1.3387100000000001</v>
          </cell>
        </row>
        <row r="2909">
          <cell r="A2909">
            <v>40264</v>
          </cell>
          <cell r="B2909">
            <v>1.3380399999999999</v>
          </cell>
        </row>
        <row r="2910">
          <cell r="A2910">
            <v>40263</v>
          </cell>
          <cell r="B2910">
            <v>1.33236</v>
          </cell>
        </row>
        <row r="2911">
          <cell r="A2911">
            <v>40262</v>
          </cell>
          <cell r="B2911">
            <v>1.33626</v>
          </cell>
        </row>
        <row r="2912">
          <cell r="A2912">
            <v>40261</v>
          </cell>
          <cell r="B2912">
            <v>1.35144</v>
          </cell>
        </row>
        <row r="2913">
          <cell r="A2913">
            <v>40260</v>
          </cell>
          <cell r="B2913">
            <v>1.3525</v>
          </cell>
        </row>
        <row r="2914">
          <cell r="A2914">
            <v>40259</v>
          </cell>
          <cell r="B2914">
            <v>1.35253</v>
          </cell>
        </row>
        <row r="2915">
          <cell r="A2915">
            <v>40258</v>
          </cell>
          <cell r="B2915">
            <v>1.35311</v>
          </cell>
        </row>
        <row r="2916">
          <cell r="A2916">
            <v>40257</v>
          </cell>
          <cell r="B2916">
            <v>1.3559099999999999</v>
          </cell>
        </row>
        <row r="2917">
          <cell r="A2917">
            <v>40256</v>
          </cell>
          <cell r="B2917">
            <v>1.3649500000000001</v>
          </cell>
        </row>
        <row r="2918">
          <cell r="A2918">
            <v>40255</v>
          </cell>
          <cell r="B2918">
            <v>1.3763700000000001</v>
          </cell>
        </row>
        <row r="2919">
          <cell r="A2919">
            <v>40254</v>
          </cell>
          <cell r="B2919">
            <v>1.3722099999999999</v>
          </cell>
        </row>
        <row r="2920">
          <cell r="A2920">
            <v>40253</v>
          </cell>
          <cell r="B2920">
            <v>1.3700300000000001</v>
          </cell>
        </row>
        <row r="2921">
          <cell r="A2921">
            <v>40252</v>
          </cell>
          <cell r="B2921">
            <v>1.3764700000000001</v>
          </cell>
        </row>
        <row r="2922">
          <cell r="A2922">
            <v>40251</v>
          </cell>
          <cell r="B2922">
            <v>1.3763700000000001</v>
          </cell>
        </row>
        <row r="2923">
          <cell r="A2923">
            <v>40250</v>
          </cell>
          <cell r="B2923">
            <v>1.3743799999999999</v>
          </cell>
        </row>
        <row r="2924">
          <cell r="A2924">
            <v>40249</v>
          </cell>
          <cell r="B2924">
            <v>1.36565</v>
          </cell>
        </row>
        <row r="2925">
          <cell r="A2925">
            <v>40248</v>
          </cell>
          <cell r="B2925">
            <v>1.36145</v>
          </cell>
        </row>
        <row r="2926">
          <cell r="A2926">
            <v>40247</v>
          </cell>
          <cell r="B2926">
            <v>1.35873</v>
          </cell>
        </row>
        <row r="2927">
          <cell r="A2927">
            <v>40246</v>
          </cell>
          <cell r="B2927">
            <v>1.3653</v>
          </cell>
        </row>
        <row r="2928">
          <cell r="A2928">
            <v>40245</v>
          </cell>
          <cell r="B2928">
            <v>1.36205</v>
          </cell>
        </row>
        <row r="2929">
          <cell r="A2929">
            <v>40244</v>
          </cell>
          <cell r="B2929">
            <v>1.3620300000000001</v>
          </cell>
        </row>
        <row r="2930">
          <cell r="A2930">
            <v>40243</v>
          </cell>
          <cell r="B2930">
            <v>1.3593599999999999</v>
          </cell>
        </row>
        <row r="2931">
          <cell r="A2931">
            <v>40242</v>
          </cell>
          <cell r="B2931">
            <v>1.36297</v>
          </cell>
        </row>
        <row r="2932">
          <cell r="A2932">
            <v>40241</v>
          </cell>
          <cell r="B2932">
            <v>1.3661799999999999</v>
          </cell>
        </row>
        <row r="2933">
          <cell r="A2933">
            <v>40240</v>
          </cell>
          <cell r="B2933">
            <v>1.3551599999999999</v>
          </cell>
        </row>
        <row r="2934">
          <cell r="A2934">
            <v>40239</v>
          </cell>
          <cell r="B2934">
            <v>1.35643</v>
          </cell>
        </row>
        <row r="2935">
          <cell r="A2935">
            <v>40238</v>
          </cell>
          <cell r="B2935">
            <v>1.36269</v>
          </cell>
        </row>
        <row r="2936">
          <cell r="A2936">
            <v>40237</v>
          </cell>
          <cell r="B2936">
            <v>1.3623700000000001</v>
          </cell>
        </row>
        <row r="2937">
          <cell r="A2937">
            <v>40236</v>
          </cell>
          <cell r="B2937">
            <v>1.35992</v>
          </cell>
        </row>
        <row r="2938">
          <cell r="A2938">
            <v>40235</v>
          </cell>
          <cell r="B2938">
            <v>1.3499300000000001</v>
          </cell>
        </row>
        <row r="2939">
          <cell r="A2939">
            <v>40234</v>
          </cell>
          <cell r="B2939">
            <v>1.35463</v>
          </cell>
        </row>
        <row r="2940">
          <cell r="A2940">
            <v>40233</v>
          </cell>
          <cell r="B2940">
            <v>1.35768</v>
          </cell>
        </row>
        <row r="2941">
          <cell r="A2941">
            <v>40232</v>
          </cell>
          <cell r="B2941">
            <v>1.36066</v>
          </cell>
        </row>
        <row r="2942">
          <cell r="A2942">
            <v>40231</v>
          </cell>
          <cell r="B2942">
            <v>1.36097</v>
          </cell>
        </row>
        <row r="2943">
          <cell r="A2943">
            <v>40230</v>
          </cell>
          <cell r="B2943">
            <v>1.3607</v>
          </cell>
        </row>
        <row r="2944">
          <cell r="A2944">
            <v>40229</v>
          </cell>
          <cell r="B2944">
            <v>1.3521700000000001</v>
          </cell>
        </row>
        <row r="2945">
          <cell r="A2945">
            <v>40228</v>
          </cell>
          <cell r="B2945">
            <v>1.3582700000000001</v>
          </cell>
        </row>
        <row r="2946">
          <cell r="A2946">
            <v>40227</v>
          </cell>
          <cell r="B2946">
            <v>1.3694500000000001</v>
          </cell>
        </row>
        <row r="2947">
          <cell r="A2947">
            <v>40226</v>
          </cell>
          <cell r="B2947">
            <v>1.369</v>
          </cell>
        </row>
        <row r="2948">
          <cell r="A2948">
            <v>40225</v>
          </cell>
          <cell r="B2948">
            <v>1.36025</v>
          </cell>
        </row>
        <row r="2949">
          <cell r="A2949">
            <v>40224</v>
          </cell>
          <cell r="B2949">
            <v>1.3626400000000001</v>
          </cell>
        </row>
        <row r="2950">
          <cell r="A2950">
            <v>40223</v>
          </cell>
          <cell r="B2950">
            <v>1.3627899999999999</v>
          </cell>
        </row>
        <row r="2951">
          <cell r="A2951">
            <v>40222</v>
          </cell>
          <cell r="B2951">
            <v>1.3633</v>
          </cell>
        </row>
        <row r="2952">
          <cell r="A2952">
            <v>40221</v>
          </cell>
          <cell r="B2952">
            <v>1.37304</v>
          </cell>
        </row>
        <row r="2953">
          <cell r="A2953">
            <v>40220</v>
          </cell>
          <cell r="B2953">
            <v>1.3760300000000001</v>
          </cell>
        </row>
        <row r="2954">
          <cell r="A2954">
            <v>40219</v>
          </cell>
          <cell r="B2954">
            <v>1.3716699999999999</v>
          </cell>
        </row>
        <row r="2955">
          <cell r="A2955">
            <v>40218</v>
          </cell>
          <cell r="B2955">
            <v>1.36659</v>
          </cell>
        </row>
        <row r="2956">
          <cell r="A2956">
            <v>40217</v>
          </cell>
          <cell r="B2956">
            <v>1.3677699999999999</v>
          </cell>
        </row>
        <row r="2957">
          <cell r="A2957">
            <v>40216</v>
          </cell>
          <cell r="B2957">
            <v>1.3673500000000001</v>
          </cell>
        </row>
        <row r="2958">
          <cell r="A2958">
            <v>40215</v>
          </cell>
          <cell r="B2958">
            <v>1.3688499999999999</v>
          </cell>
        </row>
        <row r="2959">
          <cell r="A2959">
            <v>40214</v>
          </cell>
          <cell r="B2959">
            <v>1.3842099999999999</v>
          </cell>
        </row>
        <row r="2960">
          <cell r="A2960">
            <v>40213</v>
          </cell>
          <cell r="B2960">
            <v>1.3958299999999999</v>
          </cell>
        </row>
        <row r="2961">
          <cell r="A2961">
            <v>40212</v>
          </cell>
          <cell r="B2961">
            <v>1.39351</v>
          </cell>
        </row>
        <row r="2962">
          <cell r="A2962">
            <v>40211</v>
          </cell>
          <cell r="B2962">
            <v>1.38924</v>
          </cell>
        </row>
        <row r="2963">
          <cell r="A2963">
            <v>40210</v>
          </cell>
          <cell r="B2963">
            <v>1.3857699999999999</v>
          </cell>
        </row>
        <row r="2964">
          <cell r="A2964">
            <v>40209</v>
          </cell>
          <cell r="B2964">
            <v>1.38575</v>
          </cell>
        </row>
        <row r="2965">
          <cell r="A2965">
            <v>40208</v>
          </cell>
          <cell r="B2965">
            <v>1.3934899999999999</v>
          </cell>
        </row>
        <row r="2966">
          <cell r="A2966">
            <v>40207</v>
          </cell>
          <cell r="B2966">
            <v>1.4001999999999999</v>
          </cell>
        </row>
        <row r="2967">
          <cell r="A2967">
            <v>40206</v>
          </cell>
          <cell r="B2967">
            <v>1.4059699999999999</v>
          </cell>
        </row>
        <row r="2968">
          <cell r="A2968">
            <v>40205</v>
          </cell>
          <cell r="B2968">
            <v>1.41049</v>
          </cell>
        </row>
        <row r="2969">
          <cell r="A2969">
            <v>40204</v>
          </cell>
          <cell r="B2969">
            <v>1.4155</v>
          </cell>
        </row>
        <row r="2970">
          <cell r="A2970">
            <v>40203</v>
          </cell>
          <cell r="B2970">
            <v>1.4140299999999999</v>
          </cell>
        </row>
        <row r="2971">
          <cell r="A2971">
            <v>40202</v>
          </cell>
          <cell r="B2971">
            <v>1.41307</v>
          </cell>
        </row>
        <row r="2972">
          <cell r="A2972">
            <v>40201</v>
          </cell>
          <cell r="B2972">
            <v>1.41272</v>
          </cell>
        </row>
        <row r="2973">
          <cell r="A2973">
            <v>40200</v>
          </cell>
          <cell r="B2973">
            <v>1.40896</v>
          </cell>
        </row>
        <row r="2974">
          <cell r="A2974">
            <v>40199</v>
          </cell>
          <cell r="B2974">
            <v>1.41831</v>
          </cell>
        </row>
        <row r="2975">
          <cell r="A2975">
            <v>40198</v>
          </cell>
          <cell r="B2975">
            <v>1.4346699999999999</v>
          </cell>
        </row>
        <row r="2976">
          <cell r="A2976">
            <v>40197</v>
          </cell>
          <cell r="B2976">
            <v>1.4373400000000001</v>
          </cell>
        </row>
        <row r="2977">
          <cell r="A2977">
            <v>40196</v>
          </cell>
          <cell r="B2977">
            <v>1.43781</v>
          </cell>
        </row>
        <row r="2978">
          <cell r="A2978">
            <v>40195</v>
          </cell>
          <cell r="B2978">
            <v>1.43811</v>
          </cell>
        </row>
        <row r="2979">
          <cell r="A2979">
            <v>40194</v>
          </cell>
          <cell r="B2979">
            <v>1.44153</v>
          </cell>
        </row>
        <row r="2980">
          <cell r="A2980">
            <v>40193</v>
          </cell>
          <cell r="B2980">
            <v>1.4512100000000001</v>
          </cell>
        </row>
        <row r="2981">
          <cell r="A2981">
            <v>40192</v>
          </cell>
          <cell r="B2981">
            <v>1.45021</v>
          </cell>
        </row>
        <row r="2982">
          <cell r="A2982">
            <v>40191</v>
          </cell>
          <cell r="B2982">
            <v>1.44963</v>
          </cell>
        </row>
        <row r="2983">
          <cell r="A2983">
            <v>40190</v>
          </cell>
          <cell r="B2983">
            <v>1.45034</v>
          </cell>
        </row>
        <row r="2984">
          <cell r="A2984">
            <v>40189</v>
          </cell>
          <cell r="B2984">
            <v>1.44072</v>
          </cell>
        </row>
        <row r="2985">
          <cell r="A2985">
            <v>40188</v>
          </cell>
          <cell r="B2985">
            <v>1.44049</v>
          </cell>
        </row>
        <row r="2986">
          <cell r="A2986">
            <v>40187</v>
          </cell>
          <cell r="B2986">
            <v>1.43327</v>
          </cell>
        </row>
        <row r="2987">
          <cell r="A2987">
            <v>40186</v>
          </cell>
          <cell r="B2987">
            <v>1.43652</v>
          </cell>
        </row>
        <row r="2988">
          <cell r="A2988">
            <v>40185</v>
          </cell>
          <cell r="B2988">
            <v>1.4364699999999999</v>
          </cell>
        </row>
        <row r="2989">
          <cell r="A2989">
            <v>40184</v>
          </cell>
          <cell r="B2989">
            <v>1.4416100000000001</v>
          </cell>
        </row>
        <row r="2990">
          <cell r="A2990">
            <v>40183</v>
          </cell>
          <cell r="B2990">
            <v>1.4353100000000001</v>
          </cell>
        </row>
        <row r="2991">
          <cell r="A2991">
            <v>40182</v>
          </cell>
          <cell r="B2991">
            <v>1.4307300000000001</v>
          </cell>
        </row>
        <row r="2992">
          <cell r="A2992">
            <v>40181</v>
          </cell>
          <cell r="B2992">
            <v>1.4388099999999999</v>
          </cell>
        </row>
        <row r="2993">
          <cell r="A2993">
            <v>40180</v>
          </cell>
          <cell r="B2993">
            <v>1.4307399999999999</v>
          </cell>
        </row>
        <row r="2994">
          <cell r="A2994">
            <v>40179</v>
          </cell>
          <cell r="B2994">
            <v>1.43658</v>
          </cell>
        </row>
        <row r="2995">
          <cell r="A2995">
            <v>40178</v>
          </cell>
          <cell r="B2995">
            <v>1.4332199999999999</v>
          </cell>
        </row>
        <row r="2996">
          <cell r="A2996">
            <v>40177</v>
          </cell>
          <cell r="B2996">
            <v>1.43876</v>
          </cell>
        </row>
        <row r="2997">
          <cell r="A2997">
            <v>40176</v>
          </cell>
          <cell r="B2997">
            <v>1.4387799999999999</v>
          </cell>
        </row>
        <row r="2998">
          <cell r="A2998">
            <v>40175</v>
          </cell>
          <cell r="B2998">
            <v>1.43832</v>
          </cell>
        </row>
        <row r="2999">
          <cell r="A2999">
            <v>40174</v>
          </cell>
          <cell r="B2999">
            <v>1.4397</v>
          </cell>
        </row>
        <row r="3000">
          <cell r="A3000">
            <v>40173</v>
          </cell>
          <cell r="B3000">
            <v>1.4378500000000001</v>
          </cell>
        </row>
        <row r="3001">
          <cell r="A3001">
            <v>40172</v>
          </cell>
          <cell r="B3001">
            <v>1.4359900000000001</v>
          </cell>
        </row>
        <row r="3002">
          <cell r="A3002">
            <v>40171</v>
          </cell>
          <cell r="B3002">
            <v>1.4277500000000001</v>
          </cell>
        </row>
        <row r="3003">
          <cell r="A3003">
            <v>40170</v>
          </cell>
          <cell r="B3003">
            <v>1.42845</v>
          </cell>
        </row>
        <row r="3004">
          <cell r="A3004">
            <v>40169</v>
          </cell>
          <cell r="B3004">
            <v>1.43255</v>
          </cell>
        </row>
        <row r="3005">
          <cell r="A3005">
            <v>40168</v>
          </cell>
          <cell r="B3005">
            <v>1.4331400000000001</v>
          </cell>
        </row>
        <row r="3006">
          <cell r="A3006">
            <v>40167</v>
          </cell>
          <cell r="B3006">
            <v>1.43333</v>
          </cell>
        </row>
        <row r="3007">
          <cell r="A3007">
            <v>40166</v>
          </cell>
          <cell r="B3007">
            <v>1.4351</v>
          </cell>
        </row>
        <row r="3008">
          <cell r="A3008">
            <v>40165</v>
          </cell>
          <cell r="B3008">
            <v>1.4404600000000001</v>
          </cell>
        </row>
        <row r="3009">
          <cell r="A3009">
            <v>40164</v>
          </cell>
          <cell r="B3009">
            <v>1.45461</v>
          </cell>
        </row>
        <row r="3010">
          <cell r="A3010">
            <v>40163</v>
          </cell>
          <cell r="B3010">
            <v>1.4589300000000001</v>
          </cell>
        </row>
        <row r="3011">
          <cell r="A3011">
            <v>40162</v>
          </cell>
          <cell r="B3011">
            <v>1.4644900000000001</v>
          </cell>
        </row>
        <row r="3012">
          <cell r="A3012">
            <v>40161</v>
          </cell>
          <cell r="B3012">
            <v>1.4613400000000001</v>
          </cell>
        </row>
        <row r="3013">
          <cell r="A3013">
            <v>40160</v>
          </cell>
          <cell r="B3013">
            <v>1.4611799999999999</v>
          </cell>
        </row>
        <row r="3014">
          <cell r="A3014">
            <v>40159</v>
          </cell>
          <cell r="B3014">
            <v>1.47038</v>
          </cell>
        </row>
        <row r="3015">
          <cell r="A3015">
            <v>40158</v>
          </cell>
          <cell r="B3015">
            <v>1.4726399999999999</v>
          </cell>
        </row>
        <row r="3016">
          <cell r="A3016">
            <v>40157</v>
          </cell>
          <cell r="B3016">
            <v>1.47224</v>
          </cell>
        </row>
        <row r="3017">
          <cell r="A3017">
            <v>40156</v>
          </cell>
          <cell r="B3017">
            <v>1.47967</v>
          </cell>
        </row>
        <row r="3018">
          <cell r="A3018">
            <v>40155</v>
          </cell>
          <cell r="B3018">
            <v>1.48444</v>
          </cell>
        </row>
        <row r="3019">
          <cell r="A3019">
            <v>40154</v>
          </cell>
          <cell r="B3019">
            <v>1.48519</v>
          </cell>
        </row>
        <row r="3020">
          <cell r="A3020">
            <v>40153</v>
          </cell>
          <cell r="B3020">
            <v>1.48506</v>
          </cell>
        </row>
        <row r="3021">
          <cell r="A3021">
            <v>40152</v>
          </cell>
          <cell r="B3021">
            <v>1.50081</v>
          </cell>
        </row>
        <row r="3022">
          <cell r="A3022">
            <v>40151</v>
          </cell>
          <cell r="B3022">
            <v>1.50902</v>
          </cell>
        </row>
        <row r="3023">
          <cell r="A3023">
            <v>40150</v>
          </cell>
          <cell r="B3023">
            <v>1.5078499999999999</v>
          </cell>
        </row>
        <row r="3024">
          <cell r="A3024">
            <v>40149</v>
          </cell>
          <cell r="B3024">
            <v>1.5050300000000001</v>
          </cell>
        </row>
        <row r="3025">
          <cell r="A3025">
            <v>40148</v>
          </cell>
          <cell r="B3025">
            <v>1.5026900000000001</v>
          </cell>
        </row>
        <row r="3026">
          <cell r="A3026">
            <v>40147</v>
          </cell>
          <cell r="B3026">
            <v>1.4986600000000001</v>
          </cell>
        </row>
        <row r="3027">
          <cell r="A3027">
            <v>40146</v>
          </cell>
          <cell r="B3027">
            <v>1.49837</v>
          </cell>
        </row>
        <row r="3028">
          <cell r="A3028">
            <v>40145</v>
          </cell>
          <cell r="B3028">
            <v>1.4938199999999999</v>
          </cell>
        </row>
        <row r="3029">
          <cell r="A3029">
            <v>40144</v>
          </cell>
          <cell r="B3029">
            <v>1.5075099999999999</v>
          </cell>
        </row>
        <row r="3030">
          <cell r="A3030">
            <v>40143</v>
          </cell>
          <cell r="B3030">
            <v>1.50275</v>
          </cell>
        </row>
        <row r="3031">
          <cell r="A3031">
            <v>40142</v>
          </cell>
          <cell r="B3031">
            <v>1.4949300000000001</v>
          </cell>
        </row>
        <row r="3032">
          <cell r="A3032">
            <v>40141</v>
          </cell>
          <cell r="B3032">
            <v>1.4943900000000001</v>
          </cell>
        </row>
        <row r="3033">
          <cell r="A3033">
            <v>40140</v>
          </cell>
          <cell r="B3033">
            <v>1.4858800000000001</v>
          </cell>
        </row>
        <row r="3034">
          <cell r="A3034">
            <v>40139</v>
          </cell>
          <cell r="B3034">
            <v>1.48583</v>
          </cell>
        </row>
        <row r="3035">
          <cell r="A3035">
            <v>40138</v>
          </cell>
          <cell r="B3035">
            <v>1.48831</v>
          </cell>
        </row>
        <row r="3036">
          <cell r="A3036">
            <v>40137</v>
          </cell>
          <cell r="B3036">
            <v>1.4904900000000001</v>
          </cell>
        </row>
        <row r="3037">
          <cell r="A3037">
            <v>40136</v>
          </cell>
          <cell r="B3037">
            <v>1.4917899999999999</v>
          </cell>
        </row>
        <row r="3038">
          <cell r="A3038">
            <v>40135</v>
          </cell>
          <cell r="B3038">
            <v>1.4918499999999999</v>
          </cell>
        </row>
        <row r="3039">
          <cell r="A3039">
            <v>40134</v>
          </cell>
          <cell r="B3039">
            <v>1.4961</v>
          </cell>
        </row>
        <row r="3040">
          <cell r="A3040">
            <v>40133</v>
          </cell>
          <cell r="B3040">
            <v>1.49007</v>
          </cell>
        </row>
        <row r="3041">
          <cell r="A3041">
            <v>40132</v>
          </cell>
          <cell r="B3041">
            <v>1.4898100000000001</v>
          </cell>
        </row>
        <row r="3042">
          <cell r="A3042">
            <v>40131</v>
          </cell>
          <cell r="B3042">
            <v>1.48742</v>
          </cell>
        </row>
        <row r="3043">
          <cell r="A3043">
            <v>40130</v>
          </cell>
          <cell r="B3043">
            <v>1.49464</v>
          </cell>
        </row>
        <row r="3044">
          <cell r="A3044">
            <v>40129</v>
          </cell>
          <cell r="B3044">
            <v>1.4998</v>
          </cell>
        </row>
        <row r="3045">
          <cell r="A3045">
            <v>40128</v>
          </cell>
          <cell r="B3045">
            <v>1.4981500000000001</v>
          </cell>
        </row>
        <row r="3046">
          <cell r="A3046">
            <v>40127</v>
          </cell>
          <cell r="B3046">
            <v>1.4952000000000001</v>
          </cell>
        </row>
        <row r="3047">
          <cell r="A3047">
            <v>40126</v>
          </cell>
          <cell r="B3047">
            <v>1.4847399999999999</v>
          </cell>
        </row>
        <row r="3048">
          <cell r="A3048">
            <v>40125</v>
          </cell>
          <cell r="B3048">
            <v>1.4843200000000001</v>
          </cell>
        </row>
        <row r="3049">
          <cell r="A3049">
            <v>40124</v>
          </cell>
          <cell r="B3049">
            <v>1.48681</v>
          </cell>
        </row>
        <row r="3050">
          <cell r="A3050">
            <v>40123</v>
          </cell>
          <cell r="B3050">
            <v>1.4854799999999999</v>
          </cell>
        </row>
        <row r="3051">
          <cell r="A3051">
            <v>40122</v>
          </cell>
          <cell r="B3051">
            <v>1.47681</v>
          </cell>
        </row>
        <row r="3052">
          <cell r="A3052">
            <v>40121</v>
          </cell>
          <cell r="B3052">
            <v>1.47275</v>
          </cell>
        </row>
        <row r="3053">
          <cell r="A3053">
            <v>40120</v>
          </cell>
          <cell r="B3053">
            <v>1.47594</v>
          </cell>
        </row>
        <row r="3054">
          <cell r="A3054">
            <v>40119</v>
          </cell>
          <cell r="B3054">
            <v>1.47112</v>
          </cell>
        </row>
        <row r="3055">
          <cell r="A3055">
            <v>40118</v>
          </cell>
          <cell r="B3055">
            <v>1.47105</v>
          </cell>
        </row>
        <row r="3056">
          <cell r="A3056">
            <v>40117</v>
          </cell>
          <cell r="B3056">
            <v>1.48045</v>
          </cell>
        </row>
        <row r="3057">
          <cell r="A3057">
            <v>40116</v>
          </cell>
          <cell r="B3057">
            <v>1.4757800000000001</v>
          </cell>
        </row>
        <row r="3058">
          <cell r="A3058">
            <v>40115</v>
          </cell>
          <cell r="B3058">
            <v>1.47865</v>
          </cell>
        </row>
        <row r="3059">
          <cell r="A3059">
            <v>40114</v>
          </cell>
          <cell r="B3059">
            <v>1.4856</v>
          </cell>
        </row>
        <row r="3060">
          <cell r="A3060">
            <v>40113</v>
          </cell>
          <cell r="B3060">
            <v>1.49895</v>
          </cell>
        </row>
        <row r="3061">
          <cell r="A3061">
            <v>40112</v>
          </cell>
          <cell r="B3061">
            <v>1.5001500000000001</v>
          </cell>
        </row>
        <row r="3062">
          <cell r="A3062">
            <v>40111</v>
          </cell>
          <cell r="B3062">
            <v>1.5004</v>
          </cell>
        </row>
        <row r="3063">
          <cell r="A3063">
            <v>40110</v>
          </cell>
          <cell r="B3063">
            <v>1.50244</v>
          </cell>
        </row>
        <row r="3064">
          <cell r="A3064">
            <v>40109</v>
          </cell>
          <cell r="B3064">
            <v>1.4998100000000001</v>
          </cell>
        </row>
        <row r="3065">
          <cell r="A3065">
            <v>40108</v>
          </cell>
          <cell r="B3065">
            <v>1.49563</v>
          </cell>
        </row>
        <row r="3066">
          <cell r="A3066">
            <v>40107</v>
          </cell>
          <cell r="B3066">
            <v>1.49566</v>
          </cell>
        </row>
        <row r="3067">
          <cell r="A3067">
            <v>40106</v>
          </cell>
          <cell r="B3067">
            <v>1.4912000000000001</v>
          </cell>
        </row>
        <row r="3068">
          <cell r="A3068">
            <v>40105</v>
          </cell>
          <cell r="B3068">
            <v>1.49021</v>
          </cell>
        </row>
        <row r="3069">
          <cell r="A3069">
            <v>40104</v>
          </cell>
          <cell r="B3069">
            <v>1.4902299999999999</v>
          </cell>
        </row>
        <row r="3070">
          <cell r="A3070">
            <v>40103</v>
          </cell>
          <cell r="B3070">
            <v>1.4912000000000001</v>
          </cell>
        </row>
        <row r="3071">
          <cell r="A3071">
            <v>40102</v>
          </cell>
          <cell r="B3071">
            <v>1.49299</v>
          </cell>
        </row>
        <row r="3072">
          <cell r="A3072">
            <v>40101</v>
          </cell>
          <cell r="B3072">
            <v>1.48861</v>
          </cell>
        </row>
        <row r="3073">
          <cell r="A3073">
            <v>40100</v>
          </cell>
          <cell r="B3073">
            <v>1.4803900000000001</v>
          </cell>
        </row>
        <row r="3074">
          <cell r="A3074">
            <v>40099</v>
          </cell>
          <cell r="B3074">
            <v>1.4742500000000001</v>
          </cell>
        </row>
        <row r="3075">
          <cell r="A3075">
            <v>40098</v>
          </cell>
          <cell r="B3075">
            <v>1.47248</v>
          </cell>
        </row>
        <row r="3076">
          <cell r="A3076">
            <v>40097</v>
          </cell>
          <cell r="B3076">
            <v>1.4725699999999999</v>
          </cell>
        </row>
        <row r="3077">
          <cell r="A3077">
            <v>40096</v>
          </cell>
          <cell r="B3077">
            <v>1.4736100000000001</v>
          </cell>
        </row>
        <row r="3078">
          <cell r="A3078">
            <v>40095</v>
          </cell>
          <cell r="B3078">
            <v>1.4756199999999999</v>
          </cell>
        </row>
        <row r="3079">
          <cell r="A3079">
            <v>40094</v>
          </cell>
          <cell r="B3079">
            <v>1.4698100000000001</v>
          </cell>
        </row>
        <row r="3080">
          <cell r="A3080">
            <v>40093</v>
          </cell>
          <cell r="B3080">
            <v>1.47089</v>
          </cell>
        </row>
        <row r="3081">
          <cell r="A3081">
            <v>40092</v>
          </cell>
          <cell r="B3081">
            <v>1.4627300000000001</v>
          </cell>
        </row>
        <row r="3082">
          <cell r="A3082">
            <v>40091</v>
          </cell>
          <cell r="B3082">
            <v>1.4574800000000001</v>
          </cell>
        </row>
        <row r="3083">
          <cell r="A3083">
            <v>40090</v>
          </cell>
          <cell r="B3083">
            <v>1.4571400000000001</v>
          </cell>
        </row>
        <row r="3084">
          <cell r="A3084">
            <v>40089</v>
          </cell>
          <cell r="B3084">
            <v>1.4555100000000001</v>
          </cell>
        </row>
        <row r="3085">
          <cell r="A3085">
            <v>40088</v>
          </cell>
          <cell r="B3085">
            <v>1.4584999999999999</v>
          </cell>
        </row>
        <row r="3086">
          <cell r="A3086">
            <v>40087</v>
          </cell>
          <cell r="B3086">
            <v>1.4622599999999999</v>
          </cell>
        </row>
        <row r="3087">
          <cell r="A3087">
            <v>40086</v>
          </cell>
          <cell r="B3087">
            <v>1.45905</v>
          </cell>
        </row>
        <row r="3088">
          <cell r="A3088">
            <v>40085</v>
          </cell>
          <cell r="B3088">
            <v>1.46326</v>
          </cell>
        </row>
        <row r="3089">
          <cell r="A3089">
            <v>40084</v>
          </cell>
          <cell r="B3089">
            <v>1.46861</v>
          </cell>
        </row>
        <row r="3090">
          <cell r="A3090">
            <v>40083</v>
          </cell>
          <cell r="B3090">
            <v>1.4684299999999999</v>
          </cell>
        </row>
        <row r="3091">
          <cell r="A3091">
            <v>40082</v>
          </cell>
          <cell r="B3091">
            <v>1.46692</v>
          </cell>
        </row>
        <row r="3092">
          <cell r="A3092">
            <v>40081</v>
          </cell>
          <cell r="B3092">
            <v>1.47235</v>
          </cell>
        </row>
        <row r="3093">
          <cell r="A3093">
            <v>40080</v>
          </cell>
          <cell r="B3093">
            <v>1.47885</v>
          </cell>
        </row>
        <row r="3094">
          <cell r="A3094">
            <v>40079</v>
          </cell>
          <cell r="B3094">
            <v>1.4753499999999999</v>
          </cell>
        </row>
        <row r="3095">
          <cell r="A3095">
            <v>40078</v>
          </cell>
          <cell r="B3095">
            <v>1.4674100000000001</v>
          </cell>
        </row>
        <row r="3096">
          <cell r="A3096">
            <v>40077</v>
          </cell>
          <cell r="B3096">
            <v>1.4705900000000001</v>
          </cell>
        </row>
        <row r="3097">
          <cell r="A3097">
            <v>40076</v>
          </cell>
          <cell r="B3097">
            <v>1.47061</v>
          </cell>
        </row>
        <row r="3098">
          <cell r="A3098">
            <v>40075</v>
          </cell>
          <cell r="B3098">
            <v>1.4712400000000001</v>
          </cell>
        </row>
        <row r="3099">
          <cell r="A3099">
            <v>40074</v>
          </cell>
          <cell r="B3099">
            <v>1.4726600000000001</v>
          </cell>
        </row>
        <row r="3100">
          <cell r="A3100">
            <v>40073</v>
          </cell>
          <cell r="B3100">
            <v>1.4685600000000001</v>
          </cell>
        </row>
        <row r="3101">
          <cell r="A3101">
            <v>40072</v>
          </cell>
          <cell r="B3101">
            <v>1.46204</v>
          </cell>
        </row>
        <row r="3102">
          <cell r="A3102">
            <v>40071</v>
          </cell>
          <cell r="B3102">
            <v>1.4572799999999999</v>
          </cell>
        </row>
        <row r="3103">
          <cell r="A3103">
            <v>40070</v>
          </cell>
          <cell r="B3103">
            <v>1.45679</v>
          </cell>
        </row>
        <row r="3104">
          <cell r="A3104">
            <v>40069</v>
          </cell>
          <cell r="B3104">
            <v>1.4565900000000001</v>
          </cell>
        </row>
        <row r="3105">
          <cell r="A3105">
            <v>40068</v>
          </cell>
          <cell r="B3105">
            <v>1.45916</v>
          </cell>
        </row>
        <row r="3106">
          <cell r="A3106">
            <v>40067</v>
          </cell>
          <cell r="B3106">
            <v>1.45631</v>
          </cell>
        </row>
        <row r="3107">
          <cell r="A3107">
            <v>40066</v>
          </cell>
          <cell r="B3107">
            <v>1.4519200000000001</v>
          </cell>
        </row>
        <row r="3108">
          <cell r="A3108">
            <v>40065</v>
          </cell>
          <cell r="B3108">
            <v>1.4420200000000001</v>
          </cell>
        </row>
        <row r="3109">
          <cell r="A3109">
            <v>40064</v>
          </cell>
          <cell r="B3109">
            <v>1.43319</v>
          </cell>
        </row>
        <row r="3110">
          <cell r="A3110">
            <v>40063</v>
          </cell>
          <cell r="B3110">
            <v>1.42862</v>
          </cell>
        </row>
        <row r="3111">
          <cell r="A3111">
            <v>40062</v>
          </cell>
          <cell r="B3111">
            <v>1.4285699999999999</v>
          </cell>
        </row>
        <row r="3112">
          <cell r="A3112">
            <v>40061</v>
          </cell>
          <cell r="B3112">
            <v>1.4265000000000001</v>
          </cell>
        </row>
        <row r="3113">
          <cell r="A3113">
            <v>40060</v>
          </cell>
          <cell r="B3113">
            <v>1.4276899999999999</v>
          </cell>
        </row>
        <row r="3114">
          <cell r="A3114">
            <v>40059</v>
          </cell>
          <cell r="B3114">
            <v>1.42282</v>
          </cell>
        </row>
        <row r="3115">
          <cell r="A3115">
            <v>40058</v>
          </cell>
          <cell r="B3115">
            <v>1.43062</v>
          </cell>
        </row>
        <row r="3116">
          <cell r="A3116">
            <v>40057</v>
          </cell>
          <cell r="B3116">
            <v>1.4302600000000001</v>
          </cell>
        </row>
        <row r="3117">
          <cell r="A3117">
            <v>40056</v>
          </cell>
          <cell r="B3117">
            <v>1.4298200000000001</v>
          </cell>
        </row>
        <row r="3118">
          <cell r="A3118">
            <v>40055</v>
          </cell>
          <cell r="B3118">
            <v>1.4297899999999999</v>
          </cell>
        </row>
        <row r="3119">
          <cell r="A3119">
            <v>40054</v>
          </cell>
          <cell r="B3119">
            <v>1.4349000000000001</v>
          </cell>
        </row>
        <row r="3120">
          <cell r="A3120">
            <v>40053</v>
          </cell>
          <cell r="B3120">
            <v>1.42625</v>
          </cell>
        </row>
        <row r="3121">
          <cell r="A3121">
            <v>40052</v>
          </cell>
          <cell r="B3121">
            <v>1.42787</v>
          </cell>
        </row>
        <row r="3122">
          <cell r="A3122">
            <v>40051</v>
          </cell>
          <cell r="B3122">
            <v>1.43035</v>
          </cell>
        </row>
        <row r="3123">
          <cell r="A3123">
            <v>40050</v>
          </cell>
          <cell r="B3123">
            <v>1.43207</v>
          </cell>
        </row>
        <row r="3124">
          <cell r="A3124">
            <v>40049</v>
          </cell>
          <cell r="B3124">
            <v>1.4321600000000001</v>
          </cell>
        </row>
        <row r="3125">
          <cell r="A3125">
            <v>40048</v>
          </cell>
          <cell r="B3125">
            <v>1.4320999999999999</v>
          </cell>
        </row>
        <row r="3126">
          <cell r="A3126">
            <v>40047</v>
          </cell>
          <cell r="B3126">
            <v>1.4286700000000001</v>
          </cell>
        </row>
        <row r="3127">
          <cell r="A3127">
            <v>40046</v>
          </cell>
          <cell r="B3127">
            <v>1.4232199999999999</v>
          </cell>
        </row>
        <row r="3128">
          <cell r="A3128">
            <v>40045</v>
          </cell>
          <cell r="B3128">
            <v>1.4155800000000001</v>
          </cell>
        </row>
        <row r="3129">
          <cell r="A3129">
            <v>40044</v>
          </cell>
          <cell r="B3129">
            <v>1.4111199999999999</v>
          </cell>
        </row>
        <row r="3130">
          <cell r="A3130">
            <v>40043</v>
          </cell>
          <cell r="B3130">
            <v>1.4115200000000001</v>
          </cell>
        </row>
        <row r="3131">
          <cell r="A3131">
            <v>40042</v>
          </cell>
          <cell r="B3131">
            <v>1.41971</v>
          </cell>
        </row>
        <row r="3132">
          <cell r="A3132">
            <v>40041</v>
          </cell>
          <cell r="B3132">
            <v>1.4198</v>
          </cell>
        </row>
        <row r="3133">
          <cell r="A3133">
            <v>40040</v>
          </cell>
          <cell r="B3133">
            <v>1.42557</v>
          </cell>
        </row>
        <row r="3134">
          <cell r="A3134">
            <v>40039</v>
          </cell>
          <cell r="B3134">
            <v>1.42527</v>
          </cell>
        </row>
        <row r="3135">
          <cell r="A3135">
            <v>40038</v>
          </cell>
          <cell r="B3135">
            <v>1.4163699999999999</v>
          </cell>
        </row>
        <row r="3136">
          <cell r="A3136">
            <v>40037</v>
          </cell>
          <cell r="B3136">
            <v>1.41479</v>
          </cell>
        </row>
        <row r="3137">
          <cell r="A3137">
            <v>40036</v>
          </cell>
          <cell r="B3137">
            <v>1.4177599999999999</v>
          </cell>
        </row>
        <row r="3138">
          <cell r="A3138">
            <v>40035</v>
          </cell>
          <cell r="B3138">
            <v>1.41788</v>
          </cell>
        </row>
        <row r="3139">
          <cell r="A3139">
            <v>40034</v>
          </cell>
          <cell r="B3139">
            <v>1.4177900000000001</v>
          </cell>
        </row>
        <row r="3140">
          <cell r="A3140">
            <v>40033</v>
          </cell>
          <cell r="B3140">
            <v>1.4306399999999999</v>
          </cell>
        </row>
        <row r="3141">
          <cell r="A3141">
            <v>40032</v>
          </cell>
          <cell r="B3141">
            <v>1.4385699999999999</v>
          </cell>
        </row>
        <row r="3142">
          <cell r="A3142">
            <v>40031</v>
          </cell>
          <cell r="B3142">
            <v>1.44032</v>
          </cell>
        </row>
        <row r="3143">
          <cell r="A3143">
            <v>40030</v>
          </cell>
          <cell r="B3143">
            <v>1.44007</v>
          </cell>
        </row>
        <row r="3144">
          <cell r="A3144">
            <v>40029</v>
          </cell>
          <cell r="B3144">
            <v>1.43075</v>
          </cell>
        </row>
        <row r="3145">
          <cell r="A3145">
            <v>40028</v>
          </cell>
          <cell r="B3145">
            <v>1.42536</v>
          </cell>
        </row>
        <row r="3146">
          <cell r="A3146">
            <v>40027</v>
          </cell>
          <cell r="B3146">
            <v>1.4252100000000001</v>
          </cell>
        </row>
        <row r="3147">
          <cell r="A3147">
            <v>40026</v>
          </cell>
          <cell r="B3147">
            <v>1.4146799999999999</v>
          </cell>
        </row>
        <row r="3148">
          <cell r="A3148">
            <v>40025</v>
          </cell>
          <cell r="B3148">
            <v>1.4059299999999999</v>
          </cell>
        </row>
        <row r="3149">
          <cell r="A3149">
            <v>40024</v>
          </cell>
          <cell r="B3149">
            <v>1.41205</v>
          </cell>
        </row>
        <row r="3150">
          <cell r="A3150">
            <v>40023</v>
          </cell>
          <cell r="B3150">
            <v>1.42255</v>
          </cell>
        </row>
        <row r="3151">
          <cell r="A3151">
            <v>40022</v>
          </cell>
          <cell r="B3151">
            <v>1.42344</v>
          </cell>
        </row>
        <row r="3152">
          <cell r="A3152">
            <v>40021</v>
          </cell>
          <cell r="B3152">
            <v>1.41988</v>
          </cell>
        </row>
        <row r="3153">
          <cell r="A3153">
            <v>40020</v>
          </cell>
          <cell r="B3153">
            <v>1.41971</v>
          </cell>
        </row>
        <row r="3154">
          <cell r="A3154">
            <v>40019</v>
          </cell>
          <cell r="B3154">
            <v>1.41934</v>
          </cell>
        </row>
        <row r="3155">
          <cell r="A3155">
            <v>40018</v>
          </cell>
          <cell r="B3155">
            <v>1.4223600000000001</v>
          </cell>
        </row>
        <row r="3156">
          <cell r="A3156">
            <v>40017</v>
          </cell>
          <cell r="B3156">
            <v>1.4202699999999999</v>
          </cell>
        </row>
        <row r="3157">
          <cell r="A3157">
            <v>40016</v>
          </cell>
          <cell r="B3157">
            <v>1.4211499999999999</v>
          </cell>
        </row>
        <row r="3158">
          <cell r="A3158">
            <v>40015</v>
          </cell>
          <cell r="B3158">
            <v>1.419</v>
          </cell>
        </row>
        <row r="3159">
          <cell r="A3159">
            <v>40014</v>
          </cell>
          <cell r="B3159">
            <v>1.40967</v>
          </cell>
        </row>
        <row r="3160">
          <cell r="A3160">
            <v>40013</v>
          </cell>
          <cell r="B3160">
            <v>1.4096500000000001</v>
          </cell>
        </row>
        <row r="3161">
          <cell r="A3161">
            <v>40012</v>
          </cell>
          <cell r="B3161">
            <v>1.4113100000000001</v>
          </cell>
        </row>
        <row r="3162">
          <cell r="A3162">
            <v>40011</v>
          </cell>
          <cell r="B3162">
            <v>1.4101300000000001</v>
          </cell>
        </row>
        <row r="3163">
          <cell r="A3163">
            <v>40010</v>
          </cell>
          <cell r="B3163">
            <v>1.40435</v>
          </cell>
        </row>
        <row r="3164">
          <cell r="A3164">
            <v>40009</v>
          </cell>
          <cell r="B3164">
            <v>1.3973599999999999</v>
          </cell>
        </row>
        <row r="3165">
          <cell r="A3165">
            <v>40008</v>
          </cell>
          <cell r="B3165">
            <v>1.3943700000000001</v>
          </cell>
        </row>
        <row r="3166">
          <cell r="A3166">
            <v>40007</v>
          </cell>
          <cell r="B3166">
            <v>1.3931800000000001</v>
          </cell>
        </row>
        <row r="3167">
          <cell r="A3167">
            <v>40006</v>
          </cell>
          <cell r="B3167">
            <v>1.3931800000000001</v>
          </cell>
        </row>
        <row r="3168">
          <cell r="A3168">
            <v>40005</v>
          </cell>
          <cell r="B3168">
            <v>1.39534</v>
          </cell>
        </row>
        <row r="3169">
          <cell r="A3169">
            <v>40004</v>
          </cell>
          <cell r="B3169">
            <v>1.39523</v>
          </cell>
        </row>
        <row r="3170">
          <cell r="A3170">
            <v>40003</v>
          </cell>
          <cell r="B3170">
            <v>1.3894200000000001</v>
          </cell>
        </row>
        <row r="3171">
          <cell r="A3171">
            <v>40002</v>
          </cell>
          <cell r="B3171">
            <v>1.39656</v>
          </cell>
        </row>
        <row r="3172">
          <cell r="A3172">
            <v>40001</v>
          </cell>
          <cell r="B3172">
            <v>1.39459</v>
          </cell>
        </row>
        <row r="3173">
          <cell r="A3173">
            <v>40000</v>
          </cell>
          <cell r="B3173">
            <v>1.3973800000000001</v>
          </cell>
        </row>
        <row r="3174">
          <cell r="A3174">
            <v>39999</v>
          </cell>
          <cell r="B3174">
            <v>1.3974599999999999</v>
          </cell>
        </row>
        <row r="3175">
          <cell r="A3175">
            <v>39998</v>
          </cell>
          <cell r="B3175">
            <v>1.3986400000000001</v>
          </cell>
        </row>
        <row r="3176">
          <cell r="A3176">
            <v>39997</v>
          </cell>
          <cell r="B3176">
            <v>1.40771</v>
          </cell>
        </row>
        <row r="3177">
          <cell r="A3177">
            <v>39996</v>
          </cell>
          <cell r="B3177">
            <v>1.4082699999999999</v>
          </cell>
        </row>
        <row r="3178">
          <cell r="A3178">
            <v>39995</v>
          </cell>
          <cell r="B3178">
            <v>1.4085099999999999</v>
          </cell>
        </row>
        <row r="3179">
          <cell r="A3179">
            <v>39994</v>
          </cell>
          <cell r="B3179">
            <v>1.40466</v>
          </cell>
        </row>
        <row r="3180">
          <cell r="A3180">
            <v>39993</v>
          </cell>
          <cell r="B3180">
            <v>1.4052500000000001</v>
          </cell>
        </row>
        <row r="3181">
          <cell r="A3181">
            <v>39992</v>
          </cell>
          <cell r="B3181">
            <v>1.4052</v>
          </cell>
        </row>
        <row r="3182">
          <cell r="A3182">
            <v>39991</v>
          </cell>
          <cell r="B3182">
            <v>1.40506</v>
          </cell>
        </row>
        <row r="3183">
          <cell r="A3183">
            <v>39990</v>
          </cell>
          <cell r="B3183">
            <v>1.3952</v>
          </cell>
        </row>
        <row r="3184">
          <cell r="A3184">
            <v>39989</v>
          </cell>
          <cell r="B3184">
            <v>1.4049199999999999</v>
          </cell>
        </row>
        <row r="3185">
          <cell r="A3185">
            <v>39988</v>
          </cell>
          <cell r="B3185">
            <v>1.39411</v>
          </cell>
        </row>
        <row r="3186">
          <cell r="A3186">
            <v>39987</v>
          </cell>
          <cell r="B3186">
            <v>1.3881399999999999</v>
          </cell>
        </row>
        <row r="3187">
          <cell r="A3187">
            <v>39986</v>
          </cell>
          <cell r="B3187">
            <v>1.39327</v>
          </cell>
        </row>
        <row r="3188">
          <cell r="A3188">
            <v>39985</v>
          </cell>
          <cell r="B3188">
            <v>1.3931500000000001</v>
          </cell>
        </row>
        <row r="3189">
          <cell r="A3189">
            <v>39984</v>
          </cell>
          <cell r="B3189">
            <v>1.3928199999999999</v>
          </cell>
        </row>
        <row r="3190">
          <cell r="A3190">
            <v>39983</v>
          </cell>
          <cell r="B3190">
            <v>1.39439</v>
          </cell>
        </row>
        <row r="3191">
          <cell r="A3191">
            <v>39982</v>
          </cell>
          <cell r="B3191">
            <v>1.3871</v>
          </cell>
        </row>
        <row r="3192">
          <cell r="A3192">
            <v>39981</v>
          </cell>
          <cell r="B3192">
            <v>1.3840300000000001</v>
          </cell>
        </row>
        <row r="3193">
          <cell r="A3193">
            <v>39980</v>
          </cell>
          <cell r="B3193">
            <v>1.3884099999999999</v>
          </cell>
        </row>
        <row r="3194">
          <cell r="A3194">
            <v>39979</v>
          </cell>
          <cell r="B3194">
            <v>1.4010899999999999</v>
          </cell>
        </row>
        <row r="3195">
          <cell r="A3195">
            <v>39978</v>
          </cell>
          <cell r="B3195">
            <v>1.4011499999999999</v>
          </cell>
        </row>
        <row r="3196">
          <cell r="A3196">
            <v>39977</v>
          </cell>
          <cell r="B3196">
            <v>1.40523</v>
          </cell>
        </row>
        <row r="3197">
          <cell r="A3197">
            <v>39976</v>
          </cell>
          <cell r="B3197">
            <v>1.4036999999999999</v>
          </cell>
        </row>
        <row r="3198">
          <cell r="A3198">
            <v>39975</v>
          </cell>
          <cell r="B3198">
            <v>1.40526</v>
          </cell>
        </row>
        <row r="3199">
          <cell r="A3199">
            <v>39974</v>
          </cell>
          <cell r="B3199">
            <v>1.3949400000000001</v>
          </cell>
        </row>
        <row r="3200">
          <cell r="A3200">
            <v>39973</v>
          </cell>
          <cell r="B3200">
            <v>1.3914299999999999</v>
          </cell>
        </row>
        <row r="3201">
          <cell r="A3201">
            <v>39972</v>
          </cell>
          <cell r="B3201">
            <v>1.3963300000000001</v>
          </cell>
        </row>
        <row r="3202">
          <cell r="A3202">
            <v>39971</v>
          </cell>
          <cell r="B3202">
            <v>1.3963300000000001</v>
          </cell>
        </row>
        <row r="3203">
          <cell r="A3203">
            <v>39970</v>
          </cell>
          <cell r="B3203">
            <v>1.4123699999999999</v>
          </cell>
        </row>
        <row r="3204">
          <cell r="A3204">
            <v>39969</v>
          </cell>
          <cell r="B3204">
            <v>1.41723</v>
          </cell>
        </row>
        <row r="3205">
          <cell r="A3205">
            <v>39968</v>
          </cell>
          <cell r="B3205">
            <v>1.42333</v>
          </cell>
        </row>
        <row r="3206">
          <cell r="A3206">
            <v>39967</v>
          </cell>
          <cell r="B3206">
            <v>1.4205399999999999</v>
          </cell>
        </row>
        <row r="3207">
          <cell r="A3207">
            <v>39966</v>
          </cell>
          <cell r="B3207">
            <v>1.41717</v>
          </cell>
        </row>
        <row r="3208">
          <cell r="A3208">
            <v>39965</v>
          </cell>
          <cell r="B3208">
            <v>1.4144399999999999</v>
          </cell>
        </row>
        <row r="3209">
          <cell r="A3209">
            <v>39964</v>
          </cell>
          <cell r="B3209">
            <v>1.4144000000000001</v>
          </cell>
        </row>
        <row r="3210">
          <cell r="A3210">
            <v>39963</v>
          </cell>
          <cell r="B3210">
            <v>1.4043000000000001</v>
          </cell>
        </row>
        <row r="3211">
          <cell r="A3211">
            <v>39962</v>
          </cell>
          <cell r="B3211">
            <v>1.3876200000000001</v>
          </cell>
        </row>
        <row r="3212">
          <cell r="A3212">
            <v>39961</v>
          </cell>
          <cell r="B3212">
            <v>1.3948100000000001</v>
          </cell>
        </row>
        <row r="3213">
          <cell r="A3213">
            <v>39960</v>
          </cell>
          <cell r="B3213">
            <v>1.3961300000000001</v>
          </cell>
        </row>
        <row r="3214">
          <cell r="A3214">
            <v>39959</v>
          </cell>
          <cell r="B3214">
            <v>1.40022</v>
          </cell>
        </row>
        <row r="3215">
          <cell r="A3215">
            <v>39958</v>
          </cell>
          <cell r="B3215">
            <v>1.39943</v>
          </cell>
        </row>
        <row r="3216">
          <cell r="A3216">
            <v>39957</v>
          </cell>
          <cell r="B3216">
            <v>1.3993199999999999</v>
          </cell>
        </row>
        <row r="3217">
          <cell r="A3217">
            <v>39956</v>
          </cell>
          <cell r="B3217">
            <v>1.39595</v>
          </cell>
        </row>
        <row r="3218">
          <cell r="A3218">
            <v>39955</v>
          </cell>
          <cell r="B3218">
            <v>1.3798699999999999</v>
          </cell>
        </row>
        <row r="3219">
          <cell r="A3219">
            <v>39954</v>
          </cell>
          <cell r="B3219">
            <v>1.3677699999999999</v>
          </cell>
        </row>
        <row r="3220">
          <cell r="A3220">
            <v>39953</v>
          </cell>
          <cell r="B3220">
            <v>1.3592299999999999</v>
          </cell>
        </row>
        <row r="3221">
          <cell r="A3221">
            <v>39952</v>
          </cell>
          <cell r="B3221">
            <v>1.3479300000000001</v>
          </cell>
        </row>
        <row r="3222">
          <cell r="A3222">
            <v>39951</v>
          </cell>
          <cell r="B3222">
            <v>1.3489</v>
          </cell>
        </row>
        <row r="3223">
          <cell r="A3223">
            <v>39950</v>
          </cell>
          <cell r="B3223">
            <v>1.34903</v>
          </cell>
        </row>
        <row r="3224">
          <cell r="A3224">
            <v>39949</v>
          </cell>
          <cell r="B3224">
            <v>1.35798</v>
          </cell>
        </row>
        <row r="3225">
          <cell r="A3225">
            <v>39948</v>
          </cell>
          <cell r="B3225">
            <v>1.3587800000000001</v>
          </cell>
        </row>
        <row r="3226">
          <cell r="A3226">
            <v>39947</v>
          </cell>
          <cell r="B3226">
            <v>1.3647800000000001</v>
          </cell>
        </row>
        <row r="3227">
          <cell r="A3227">
            <v>39946</v>
          </cell>
          <cell r="B3227">
            <v>1.3621099999999999</v>
          </cell>
        </row>
        <row r="3228">
          <cell r="A3228">
            <v>39945</v>
          </cell>
          <cell r="B3228">
            <v>1.3613999999999999</v>
          </cell>
        </row>
        <row r="3229">
          <cell r="A3229">
            <v>39944</v>
          </cell>
          <cell r="B3229">
            <v>1.3629599999999999</v>
          </cell>
        </row>
        <row r="3230">
          <cell r="A3230">
            <v>39943</v>
          </cell>
          <cell r="B3230">
            <v>1.36283</v>
          </cell>
        </row>
        <row r="3231">
          <cell r="A3231">
            <v>39942</v>
          </cell>
          <cell r="B3231">
            <v>1.34459</v>
          </cell>
        </row>
        <row r="3232">
          <cell r="A3232">
            <v>39941</v>
          </cell>
          <cell r="B3232">
            <v>1.3345100000000001</v>
          </cell>
        </row>
        <row r="3233">
          <cell r="A3233">
            <v>39940</v>
          </cell>
          <cell r="B3233">
            <v>1.33033</v>
          </cell>
        </row>
        <row r="3234">
          <cell r="A3234">
            <v>39939</v>
          </cell>
          <cell r="B3234">
            <v>1.33779</v>
          </cell>
        </row>
        <row r="3235">
          <cell r="A3235">
            <v>39938</v>
          </cell>
          <cell r="B3235">
            <v>1.3310299999999999</v>
          </cell>
        </row>
        <row r="3236">
          <cell r="A3236">
            <v>39937</v>
          </cell>
          <cell r="B3236">
            <v>1.3265499999999999</v>
          </cell>
        </row>
        <row r="3237">
          <cell r="A3237">
            <v>39936</v>
          </cell>
          <cell r="B3237">
            <v>1.32653</v>
          </cell>
        </row>
        <row r="3238">
          <cell r="A3238">
            <v>39935</v>
          </cell>
          <cell r="B3238">
            <v>1.3259700000000001</v>
          </cell>
        </row>
        <row r="3239">
          <cell r="A3239">
            <v>39934</v>
          </cell>
          <cell r="B3239">
            <v>1.3278000000000001</v>
          </cell>
        </row>
        <row r="3240">
          <cell r="A3240">
            <v>39933</v>
          </cell>
          <cell r="B3240">
            <v>1.3213900000000001</v>
          </cell>
        </row>
        <row r="3241">
          <cell r="A3241">
            <v>39932</v>
          </cell>
          <cell r="B3241">
            <v>1.30383</v>
          </cell>
        </row>
        <row r="3242">
          <cell r="A3242">
            <v>39931</v>
          </cell>
          <cell r="B3242">
            <v>1.3148599999999999</v>
          </cell>
        </row>
        <row r="3243">
          <cell r="A3243">
            <v>39930</v>
          </cell>
          <cell r="B3243">
            <v>1.32369</v>
          </cell>
        </row>
        <row r="3244">
          <cell r="A3244">
            <v>39929</v>
          </cell>
          <cell r="B3244">
            <v>1.3239300000000001</v>
          </cell>
        </row>
        <row r="3245">
          <cell r="A3245">
            <v>39928</v>
          </cell>
          <cell r="B3245">
            <v>1.3200799999999999</v>
          </cell>
        </row>
        <row r="3246">
          <cell r="A3246">
            <v>39927</v>
          </cell>
          <cell r="B3246">
            <v>1.3032300000000001</v>
          </cell>
        </row>
        <row r="3247">
          <cell r="A3247">
            <v>39926</v>
          </cell>
          <cell r="B3247">
            <v>1.2955399999999999</v>
          </cell>
        </row>
        <row r="3248">
          <cell r="A3248">
            <v>39925</v>
          </cell>
          <cell r="B3248">
            <v>1.29392</v>
          </cell>
        </row>
        <row r="3249">
          <cell r="A3249">
            <v>39924</v>
          </cell>
          <cell r="B3249">
            <v>1.2976099999999999</v>
          </cell>
        </row>
        <row r="3250">
          <cell r="A3250">
            <v>39923</v>
          </cell>
          <cell r="B3250">
            <v>1.304</v>
          </cell>
        </row>
        <row r="3251">
          <cell r="A3251">
            <v>39922</v>
          </cell>
          <cell r="B3251">
            <v>1.30392</v>
          </cell>
        </row>
        <row r="3252">
          <cell r="A3252">
            <v>39921</v>
          </cell>
          <cell r="B3252">
            <v>1.3096399999999999</v>
          </cell>
        </row>
        <row r="3253">
          <cell r="A3253">
            <v>39920</v>
          </cell>
          <cell r="B3253">
            <v>1.3196699999999999</v>
          </cell>
        </row>
        <row r="3254">
          <cell r="A3254">
            <v>39919</v>
          </cell>
          <cell r="B3254">
            <v>1.3228200000000001</v>
          </cell>
        </row>
        <row r="3255">
          <cell r="A3255">
            <v>39918</v>
          </cell>
          <cell r="B3255">
            <v>1.3307100000000001</v>
          </cell>
        </row>
        <row r="3256">
          <cell r="A3256">
            <v>39917</v>
          </cell>
          <cell r="B3256">
            <v>1.3229200000000001</v>
          </cell>
        </row>
        <row r="3257">
          <cell r="A3257">
            <v>39916</v>
          </cell>
          <cell r="B3257">
            <v>1.3180099999999999</v>
          </cell>
        </row>
        <row r="3258">
          <cell r="A3258">
            <v>39915</v>
          </cell>
          <cell r="B3258">
            <v>1.3180400000000001</v>
          </cell>
        </row>
        <row r="3259">
          <cell r="A3259">
            <v>39914</v>
          </cell>
          <cell r="B3259">
            <v>1.3139400000000001</v>
          </cell>
        </row>
        <row r="3260">
          <cell r="A3260">
            <v>39913</v>
          </cell>
          <cell r="B3260">
            <v>1.32443</v>
          </cell>
        </row>
        <row r="3261">
          <cell r="A3261">
            <v>39912</v>
          </cell>
          <cell r="B3261">
            <v>1.32314</v>
          </cell>
        </row>
        <row r="3262">
          <cell r="A3262">
            <v>39911</v>
          </cell>
          <cell r="B3262">
            <v>1.3323</v>
          </cell>
        </row>
        <row r="3263">
          <cell r="A3263">
            <v>39910</v>
          </cell>
          <cell r="B3263">
            <v>1.3497300000000001</v>
          </cell>
        </row>
        <row r="3264">
          <cell r="A3264">
            <v>39909</v>
          </cell>
          <cell r="B3264">
            <v>1.3480799999999999</v>
          </cell>
        </row>
        <row r="3265">
          <cell r="A3265">
            <v>39908</v>
          </cell>
          <cell r="B3265">
            <v>1.34796</v>
          </cell>
        </row>
        <row r="3266">
          <cell r="A3266">
            <v>39907</v>
          </cell>
          <cell r="B3266">
            <v>1.34413</v>
          </cell>
        </row>
        <row r="3267">
          <cell r="A3267">
            <v>39906</v>
          </cell>
          <cell r="B3267">
            <v>1.3331299999999999</v>
          </cell>
        </row>
        <row r="3268">
          <cell r="A3268">
            <v>39905</v>
          </cell>
          <cell r="B3268">
            <v>1.32256</v>
          </cell>
        </row>
        <row r="3269">
          <cell r="A3269">
            <v>39904</v>
          </cell>
          <cell r="B3269">
            <v>1.32744</v>
          </cell>
        </row>
        <row r="3270">
          <cell r="A3270">
            <v>39903</v>
          </cell>
          <cell r="B3270">
            <v>1.3205199999999999</v>
          </cell>
        </row>
        <row r="3271">
          <cell r="A3271">
            <v>39902</v>
          </cell>
          <cell r="B3271">
            <v>1.32829</v>
          </cell>
        </row>
        <row r="3272">
          <cell r="A3272">
            <v>39901</v>
          </cell>
          <cell r="B3272">
            <v>1.32847</v>
          </cell>
        </row>
        <row r="3273">
          <cell r="A3273">
            <v>39900</v>
          </cell>
          <cell r="B3273">
            <v>1.34524</v>
          </cell>
        </row>
        <row r="3274">
          <cell r="A3274">
            <v>39899</v>
          </cell>
          <cell r="B3274">
            <v>1.35724</v>
          </cell>
        </row>
        <row r="3275">
          <cell r="A3275">
            <v>39898</v>
          </cell>
          <cell r="B3275">
            <v>1.3497399999999999</v>
          </cell>
        </row>
        <row r="3276">
          <cell r="A3276">
            <v>39897</v>
          </cell>
          <cell r="B3276">
            <v>1.35941</v>
          </cell>
        </row>
        <row r="3277">
          <cell r="A3277">
            <v>39896</v>
          </cell>
          <cell r="B3277">
            <v>1.36293</v>
          </cell>
        </row>
        <row r="3278">
          <cell r="A3278">
            <v>39895</v>
          </cell>
          <cell r="B3278">
            <v>1.35765</v>
          </cell>
        </row>
        <row r="3279">
          <cell r="A3279">
            <v>39894</v>
          </cell>
          <cell r="B3279">
            <v>1.35762</v>
          </cell>
        </row>
        <row r="3280">
          <cell r="A3280">
            <v>39893</v>
          </cell>
          <cell r="B3280">
            <v>1.3626100000000001</v>
          </cell>
        </row>
        <row r="3281">
          <cell r="A3281">
            <v>39892</v>
          </cell>
          <cell r="B3281">
            <v>1.3539600000000001</v>
          </cell>
        </row>
        <row r="3282">
          <cell r="A3282">
            <v>39891</v>
          </cell>
          <cell r="B3282">
            <v>1.3079499999999999</v>
          </cell>
        </row>
        <row r="3283">
          <cell r="A3283">
            <v>39890</v>
          </cell>
          <cell r="B3283">
            <v>1.2985500000000001</v>
          </cell>
        </row>
        <row r="3284">
          <cell r="A3284">
            <v>39889</v>
          </cell>
          <cell r="B3284">
            <v>1.2950900000000001</v>
          </cell>
        </row>
        <row r="3285">
          <cell r="A3285">
            <v>39888</v>
          </cell>
          <cell r="B3285">
            <v>1.29236</v>
          </cell>
        </row>
        <row r="3286">
          <cell r="A3286">
            <v>39887</v>
          </cell>
          <cell r="B3286">
            <v>1.2924199999999999</v>
          </cell>
        </row>
        <row r="3287">
          <cell r="A3287">
            <v>39886</v>
          </cell>
          <cell r="B3287">
            <v>1.2907299999999999</v>
          </cell>
        </row>
        <row r="3288">
          <cell r="A3288">
            <v>39885</v>
          </cell>
          <cell r="B3288">
            <v>1.28121</v>
          </cell>
        </row>
        <row r="3289">
          <cell r="A3289">
            <v>39884</v>
          </cell>
          <cell r="B3289">
            <v>1.2717799999999999</v>
          </cell>
        </row>
        <row r="3290">
          <cell r="A3290">
            <v>39883</v>
          </cell>
          <cell r="B3290">
            <v>1.2685299999999999</v>
          </cell>
        </row>
        <row r="3291">
          <cell r="A3291">
            <v>39882</v>
          </cell>
          <cell r="B3291">
            <v>1.2644899999999999</v>
          </cell>
        </row>
        <row r="3292">
          <cell r="A3292">
            <v>39881</v>
          </cell>
          <cell r="B3292">
            <v>1.26494</v>
          </cell>
        </row>
        <row r="3293">
          <cell r="A3293">
            <v>39880</v>
          </cell>
          <cell r="B3293">
            <v>1.2648999999999999</v>
          </cell>
        </row>
        <row r="3294">
          <cell r="A3294">
            <v>39879</v>
          </cell>
          <cell r="B3294">
            <v>1.2631600000000001</v>
          </cell>
        </row>
        <row r="3295">
          <cell r="A3295">
            <v>39878</v>
          </cell>
          <cell r="B3295">
            <v>1.2584500000000001</v>
          </cell>
        </row>
        <row r="3296">
          <cell r="A3296">
            <v>39877</v>
          </cell>
          <cell r="B3296">
            <v>1.2542800000000001</v>
          </cell>
        </row>
        <row r="3297">
          <cell r="A3297">
            <v>39876</v>
          </cell>
          <cell r="B3297">
            <v>1.26003</v>
          </cell>
        </row>
        <row r="3298">
          <cell r="A3298">
            <v>39875</v>
          </cell>
          <cell r="B3298">
            <v>1.2589999999999999</v>
          </cell>
        </row>
        <row r="3299">
          <cell r="A3299">
            <v>39874</v>
          </cell>
          <cell r="B3299">
            <v>1.26623</v>
          </cell>
        </row>
        <row r="3300">
          <cell r="A3300">
            <v>39873</v>
          </cell>
          <cell r="B3300">
            <v>1.26644</v>
          </cell>
        </row>
        <row r="3301">
          <cell r="A3301">
            <v>39872</v>
          </cell>
          <cell r="B3301">
            <v>1.26942</v>
          </cell>
        </row>
        <row r="3302">
          <cell r="A3302">
            <v>39871</v>
          </cell>
          <cell r="B3302">
            <v>1.2744</v>
          </cell>
        </row>
        <row r="3303">
          <cell r="A3303">
            <v>39870</v>
          </cell>
          <cell r="B3303">
            <v>1.2811699999999999</v>
          </cell>
        </row>
        <row r="3304">
          <cell r="A3304">
            <v>39869</v>
          </cell>
          <cell r="B3304">
            <v>1.2749600000000001</v>
          </cell>
        </row>
        <row r="3305">
          <cell r="A3305">
            <v>39868</v>
          </cell>
          <cell r="B3305">
            <v>1.2829999999999999</v>
          </cell>
        </row>
        <row r="3306">
          <cell r="A3306">
            <v>39867</v>
          </cell>
          <cell r="B3306">
            <v>1.2817000000000001</v>
          </cell>
        </row>
        <row r="3307">
          <cell r="A3307">
            <v>39866</v>
          </cell>
          <cell r="B3307">
            <v>1.2821800000000001</v>
          </cell>
        </row>
        <row r="3308">
          <cell r="A3308">
            <v>39865</v>
          </cell>
          <cell r="B3308">
            <v>1.26535</v>
          </cell>
        </row>
        <row r="3309">
          <cell r="A3309">
            <v>39864</v>
          </cell>
          <cell r="B3309">
            <v>1.2630600000000001</v>
          </cell>
        </row>
        <row r="3310">
          <cell r="A3310">
            <v>39863</v>
          </cell>
          <cell r="B3310">
            <v>1.25824</v>
          </cell>
        </row>
        <row r="3311">
          <cell r="A3311">
            <v>39862</v>
          </cell>
          <cell r="B3311">
            <v>1.26515</v>
          </cell>
        </row>
        <row r="3312">
          <cell r="A3312">
            <v>39861</v>
          </cell>
          <cell r="B3312">
            <v>1.27719</v>
          </cell>
        </row>
        <row r="3313">
          <cell r="A3313">
            <v>39860</v>
          </cell>
          <cell r="B3313">
            <v>1.28542</v>
          </cell>
        </row>
        <row r="3314">
          <cell r="A3314">
            <v>39859</v>
          </cell>
          <cell r="B3314">
            <v>1.28576</v>
          </cell>
        </row>
        <row r="3315">
          <cell r="A3315">
            <v>39858</v>
          </cell>
          <cell r="B3315">
            <v>1.2889200000000001</v>
          </cell>
        </row>
        <row r="3316">
          <cell r="A3316">
            <v>39857</v>
          </cell>
          <cell r="B3316">
            <v>1.2859700000000001</v>
          </cell>
        </row>
        <row r="3317">
          <cell r="A3317">
            <v>39856</v>
          </cell>
          <cell r="B3317">
            <v>1.29091</v>
          </cell>
        </row>
        <row r="3318">
          <cell r="A3318">
            <v>39855</v>
          </cell>
          <cell r="B3318">
            <v>1.2925</v>
          </cell>
        </row>
        <row r="3319">
          <cell r="A3319">
            <v>39854</v>
          </cell>
          <cell r="B3319">
            <v>1.29728</v>
          </cell>
        </row>
        <row r="3320">
          <cell r="A3320">
            <v>39853</v>
          </cell>
          <cell r="B3320">
            <v>1.29358</v>
          </cell>
        </row>
        <row r="3321">
          <cell r="A3321">
            <v>39852</v>
          </cell>
          <cell r="B3321">
            <v>1.2935000000000001</v>
          </cell>
        </row>
        <row r="3322">
          <cell r="A3322">
            <v>39851</v>
          </cell>
          <cell r="B3322">
            <v>1.2823599999999999</v>
          </cell>
        </row>
        <row r="3323">
          <cell r="A3323">
            <v>39850</v>
          </cell>
          <cell r="B3323">
            <v>1.2837099999999999</v>
          </cell>
        </row>
        <row r="3324">
          <cell r="A3324">
            <v>39849</v>
          </cell>
          <cell r="B3324">
            <v>1.29426</v>
          </cell>
        </row>
        <row r="3325">
          <cell r="A3325">
            <v>39848</v>
          </cell>
          <cell r="B3325">
            <v>1.28851</v>
          </cell>
        </row>
        <row r="3326">
          <cell r="A3326">
            <v>39847</v>
          </cell>
          <cell r="B3326">
            <v>1.2767299999999999</v>
          </cell>
        </row>
        <row r="3327">
          <cell r="A3327">
            <v>39846</v>
          </cell>
          <cell r="B3327">
            <v>1.2804800000000001</v>
          </cell>
        </row>
        <row r="3328">
          <cell r="A3328">
            <v>39845</v>
          </cell>
          <cell r="B3328">
            <v>1.2806999999999999</v>
          </cell>
        </row>
        <row r="3329">
          <cell r="A3329">
            <v>39844</v>
          </cell>
          <cell r="B3329">
            <v>1.2871600000000001</v>
          </cell>
        </row>
        <row r="3330">
          <cell r="A3330">
            <v>39843</v>
          </cell>
          <cell r="B3330">
            <v>1.3085199999999999</v>
          </cell>
        </row>
        <row r="3331">
          <cell r="A3331">
            <v>39842</v>
          </cell>
          <cell r="B3331">
            <v>1.3233600000000001</v>
          </cell>
        </row>
        <row r="3332">
          <cell r="A3332">
            <v>39841</v>
          </cell>
          <cell r="B3332">
            <v>1.32009</v>
          </cell>
        </row>
        <row r="3333">
          <cell r="A3333">
            <v>39840</v>
          </cell>
          <cell r="B3333">
            <v>1.2993399999999999</v>
          </cell>
        </row>
        <row r="3334">
          <cell r="A3334">
            <v>39839</v>
          </cell>
          <cell r="B3334">
            <v>1.2983</v>
          </cell>
        </row>
        <row r="3335">
          <cell r="A3335">
            <v>39838</v>
          </cell>
          <cell r="B3335">
            <v>1.2982899999999999</v>
          </cell>
        </row>
        <row r="3336">
          <cell r="A3336">
            <v>39837</v>
          </cell>
          <cell r="B3336">
            <v>1.2910699999999999</v>
          </cell>
        </row>
        <row r="3337">
          <cell r="A3337">
            <v>39836</v>
          </cell>
          <cell r="B3337">
            <v>1.2999000000000001</v>
          </cell>
        </row>
        <row r="3338">
          <cell r="A3338">
            <v>39835</v>
          </cell>
          <cell r="B3338">
            <v>1.2916399999999999</v>
          </cell>
        </row>
        <row r="3339">
          <cell r="A3339">
            <v>39834</v>
          </cell>
          <cell r="B3339">
            <v>1.29786</v>
          </cell>
        </row>
        <row r="3340">
          <cell r="A3340">
            <v>39833</v>
          </cell>
          <cell r="B3340">
            <v>1.32603</v>
          </cell>
        </row>
        <row r="3341">
          <cell r="A3341">
            <v>39832</v>
          </cell>
          <cell r="B3341">
            <v>1.3270200000000001</v>
          </cell>
        </row>
        <row r="3342">
          <cell r="A3342">
            <v>39831</v>
          </cell>
          <cell r="B3342">
            <v>1.3262799999999999</v>
          </cell>
        </row>
        <row r="3343">
          <cell r="A3343">
            <v>39830</v>
          </cell>
          <cell r="B3343">
            <v>1.3229299999999999</v>
          </cell>
        </row>
        <row r="3344">
          <cell r="A3344">
            <v>39829</v>
          </cell>
          <cell r="B3344">
            <v>1.3151600000000001</v>
          </cell>
        </row>
        <row r="3345">
          <cell r="A3345">
            <v>39828</v>
          </cell>
          <cell r="B3345">
            <v>1.32118</v>
          </cell>
        </row>
        <row r="3346">
          <cell r="A3346">
            <v>39827</v>
          </cell>
          <cell r="B3346">
            <v>1.32758</v>
          </cell>
        </row>
        <row r="3347">
          <cell r="A3347">
            <v>39826</v>
          </cell>
          <cell r="B3347">
            <v>1.33985</v>
          </cell>
        </row>
        <row r="3348">
          <cell r="A3348">
            <v>39825</v>
          </cell>
          <cell r="B3348">
            <v>1.3469800000000001</v>
          </cell>
        </row>
        <row r="3349">
          <cell r="A3349">
            <v>39824</v>
          </cell>
          <cell r="B3349">
            <v>1.3469599999999999</v>
          </cell>
        </row>
        <row r="3350">
          <cell r="A3350">
            <v>39823</v>
          </cell>
          <cell r="B3350">
            <v>1.3621099999999999</v>
          </cell>
        </row>
        <row r="3351">
          <cell r="A3351">
            <v>39822</v>
          </cell>
          <cell r="B3351">
            <v>1.36399</v>
          </cell>
        </row>
        <row r="3352">
          <cell r="A3352">
            <v>39821</v>
          </cell>
          <cell r="B3352">
            <v>1.3576900000000001</v>
          </cell>
        </row>
        <row r="3353">
          <cell r="A3353">
            <v>39820</v>
          </cell>
          <cell r="B3353">
            <v>1.34954</v>
          </cell>
        </row>
        <row r="3354">
          <cell r="A3354">
            <v>39819</v>
          </cell>
          <cell r="B3354">
            <v>1.3753</v>
          </cell>
        </row>
        <row r="3355">
          <cell r="A3355">
            <v>39818</v>
          </cell>
          <cell r="B3355">
            <v>1.3912800000000001</v>
          </cell>
        </row>
        <row r="3356">
          <cell r="A3356">
            <v>39817</v>
          </cell>
          <cell r="B3356">
            <v>1.3914599999999999</v>
          </cell>
        </row>
        <row r="3357">
          <cell r="A3357">
            <v>39816</v>
          </cell>
          <cell r="B3357">
            <v>1.3921600000000001</v>
          </cell>
        </row>
        <row r="3358">
          <cell r="A3358">
            <v>39815</v>
          </cell>
          <cell r="B3358">
            <v>1.39682</v>
          </cell>
        </row>
        <row r="3359">
          <cell r="A3359">
            <v>39814</v>
          </cell>
          <cell r="B3359">
            <v>1.40395</v>
          </cell>
        </row>
        <row r="3360">
          <cell r="A3360">
            <v>39813</v>
          </cell>
          <cell r="B3360">
            <v>1.4095299999999999</v>
          </cell>
        </row>
        <row r="3361">
          <cell r="A3361">
            <v>39812</v>
          </cell>
          <cell r="B3361">
            <v>1.41865</v>
          </cell>
        </row>
        <row r="3362">
          <cell r="A3362">
            <v>39811</v>
          </cell>
          <cell r="B3362">
            <v>1.4026700000000001</v>
          </cell>
        </row>
        <row r="3363">
          <cell r="A3363">
            <v>39810</v>
          </cell>
          <cell r="B3363">
            <v>1.4027099999999999</v>
          </cell>
        </row>
        <row r="3364">
          <cell r="A3364">
            <v>39809</v>
          </cell>
          <cell r="B3364">
            <v>1.4047499999999999</v>
          </cell>
        </row>
        <row r="3365">
          <cell r="A3365">
            <v>39808</v>
          </cell>
          <cell r="B3365">
            <v>1.40059</v>
          </cell>
        </row>
        <row r="3366">
          <cell r="A3366">
            <v>39807</v>
          </cell>
          <cell r="B3366">
            <v>1.3971199999999999</v>
          </cell>
        </row>
        <row r="3367">
          <cell r="A3367">
            <v>39806</v>
          </cell>
          <cell r="B3367">
            <v>1.3974</v>
          </cell>
        </row>
        <row r="3368">
          <cell r="A3368">
            <v>39805</v>
          </cell>
          <cell r="B3368">
            <v>1.39802</v>
          </cell>
        </row>
        <row r="3369">
          <cell r="A3369">
            <v>39804</v>
          </cell>
          <cell r="B3369">
            <v>1.3907799999999999</v>
          </cell>
        </row>
        <row r="3370">
          <cell r="A3370">
            <v>39803</v>
          </cell>
          <cell r="B3370">
            <v>1.3907099999999999</v>
          </cell>
        </row>
        <row r="3371">
          <cell r="A3371">
            <v>39802</v>
          </cell>
          <cell r="B3371">
            <v>1.41178</v>
          </cell>
        </row>
        <row r="3372">
          <cell r="A3372">
            <v>39801</v>
          </cell>
          <cell r="B3372">
            <v>1.4436500000000001</v>
          </cell>
        </row>
        <row r="3373">
          <cell r="A3373">
            <v>39800</v>
          </cell>
          <cell r="B3373">
            <v>1.4137200000000001</v>
          </cell>
        </row>
        <row r="3374">
          <cell r="A3374">
            <v>39799</v>
          </cell>
          <cell r="B3374">
            <v>1.3720600000000001</v>
          </cell>
        </row>
        <row r="3375">
          <cell r="A3375">
            <v>39798</v>
          </cell>
          <cell r="B3375">
            <v>1.34999</v>
          </cell>
        </row>
        <row r="3376">
          <cell r="A3376">
            <v>39797</v>
          </cell>
          <cell r="B3376">
            <v>1.33819</v>
          </cell>
        </row>
        <row r="3377">
          <cell r="A3377">
            <v>39796</v>
          </cell>
          <cell r="B3377">
            <v>1.33849</v>
          </cell>
        </row>
        <row r="3378">
          <cell r="A3378">
            <v>39795</v>
          </cell>
          <cell r="B3378">
            <v>1.33392</v>
          </cell>
        </row>
        <row r="3379">
          <cell r="A3379">
            <v>39794</v>
          </cell>
          <cell r="B3379">
            <v>1.3140700000000001</v>
          </cell>
        </row>
        <row r="3380">
          <cell r="A3380">
            <v>39793</v>
          </cell>
          <cell r="B3380">
            <v>1.2958000000000001</v>
          </cell>
        </row>
        <row r="3381">
          <cell r="A3381">
            <v>39792</v>
          </cell>
          <cell r="B3381">
            <v>1.28904</v>
          </cell>
        </row>
        <row r="3382">
          <cell r="A3382">
            <v>39791</v>
          </cell>
          <cell r="B3382">
            <v>1.28281</v>
          </cell>
        </row>
        <row r="3383">
          <cell r="A3383">
            <v>39790</v>
          </cell>
          <cell r="B3383">
            <v>1.27142</v>
          </cell>
        </row>
        <row r="3384">
          <cell r="A3384">
            <v>39789</v>
          </cell>
          <cell r="B3384">
            <v>1.2713099999999999</v>
          </cell>
        </row>
        <row r="3385">
          <cell r="A3385">
            <v>39788</v>
          </cell>
          <cell r="B3385">
            <v>1.27315</v>
          </cell>
        </row>
        <row r="3386">
          <cell r="A3386">
            <v>39787</v>
          </cell>
          <cell r="B3386">
            <v>1.26919</v>
          </cell>
        </row>
        <row r="3387">
          <cell r="A3387">
            <v>39786</v>
          </cell>
          <cell r="B3387">
            <v>1.2676499999999999</v>
          </cell>
        </row>
        <row r="3388">
          <cell r="A3388">
            <v>39785</v>
          </cell>
          <cell r="B3388">
            <v>1.2650300000000001</v>
          </cell>
        </row>
        <row r="3389">
          <cell r="A3389">
            <v>39784</v>
          </cell>
          <cell r="B3389">
            <v>1.26606</v>
          </cell>
        </row>
        <row r="3390">
          <cell r="A3390">
            <v>39783</v>
          </cell>
          <cell r="B3390">
            <v>1.2687600000000001</v>
          </cell>
        </row>
        <row r="3391">
          <cell r="A3391">
            <v>39782</v>
          </cell>
          <cell r="B3391">
            <v>1.2686900000000001</v>
          </cell>
        </row>
        <row r="3392">
          <cell r="A3392">
            <v>39781</v>
          </cell>
          <cell r="B3392">
            <v>1.28359</v>
          </cell>
        </row>
        <row r="3393">
          <cell r="A3393">
            <v>39780</v>
          </cell>
          <cell r="B3393">
            <v>1.29037</v>
          </cell>
        </row>
        <row r="3394">
          <cell r="A3394">
            <v>39779</v>
          </cell>
          <cell r="B3394">
            <v>1.2969900000000001</v>
          </cell>
        </row>
        <row r="3395">
          <cell r="A3395">
            <v>39778</v>
          </cell>
          <cell r="B3395">
            <v>1.2910900000000001</v>
          </cell>
        </row>
        <row r="3396">
          <cell r="A3396">
            <v>39777</v>
          </cell>
          <cell r="B3396">
            <v>1.2687600000000001</v>
          </cell>
        </row>
        <row r="3397">
          <cell r="A3397">
            <v>39776</v>
          </cell>
          <cell r="B3397">
            <v>1.2582500000000001</v>
          </cell>
        </row>
        <row r="3398">
          <cell r="A3398">
            <v>39775</v>
          </cell>
          <cell r="B3398">
            <v>1.25806</v>
          </cell>
        </row>
        <row r="3399">
          <cell r="A3399">
            <v>39774</v>
          </cell>
          <cell r="B3399">
            <v>1.2518199999999999</v>
          </cell>
        </row>
        <row r="3400">
          <cell r="A3400">
            <v>39773</v>
          </cell>
          <cell r="B3400">
            <v>1.2517199999999999</v>
          </cell>
        </row>
        <row r="3401">
          <cell r="A3401">
            <v>39772</v>
          </cell>
          <cell r="B3401">
            <v>1.2627200000000001</v>
          </cell>
        </row>
        <row r="3402">
          <cell r="A3402">
            <v>39771</v>
          </cell>
          <cell r="B3402">
            <v>1.26291</v>
          </cell>
        </row>
        <row r="3403">
          <cell r="A3403">
            <v>39770</v>
          </cell>
          <cell r="B3403">
            <v>1.26152</v>
          </cell>
        </row>
        <row r="3404">
          <cell r="A3404">
            <v>39769</v>
          </cell>
          <cell r="B3404">
            <v>1.2597100000000001</v>
          </cell>
        </row>
        <row r="3405">
          <cell r="A3405">
            <v>39768</v>
          </cell>
          <cell r="B3405">
            <v>1.2606999999999999</v>
          </cell>
        </row>
        <row r="3406">
          <cell r="A3406">
            <v>39767</v>
          </cell>
          <cell r="B3406">
            <v>1.27267</v>
          </cell>
        </row>
        <row r="3407">
          <cell r="A3407">
            <v>39766</v>
          </cell>
          <cell r="B3407">
            <v>1.24943</v>
          </cell>
        </row>
        <row r="3408">
          <cell r="A3408">
            <v>39765</v>
          </cell>
          <cell r="B3408">
            <v>1.25447</v>
          </cell>
        </row>
        <row r="3409">
          <cell r="A3409">
            <v>39764</v>
          </cell>
          <cell r="B3409">
            <v>1.2698400000000001</v>
          </cell>
        </row>
        <row r="3410">
          <cell r="A3410">
            <v>39763</v>
          </cell>
          <cell r="B3410">
            <v>1.2839499999999999</v>
          </cell>
        </row>
        <row r="3411">
          <cell r="A3411">
            <v>39762</v>
          </cell>
          <cell r="B3411">
            <v>1.27156</v>
          </cell>
        </row>
        <row r="3412">
          <cell r="A3412">
            <v>39761</v>
          </cell>
          <cell r="B3412">
            <v>1.2713399999999999</v>
          </cell>
        </row>
        <row r="3413">
          <cell r="A3413">
            <v>39760</v>
          </cell>
          <cell r="B3413">
            <v>1.2748900000000001</v>
          </cell>
        </row>
        <row r="3414">
          <cell r="A3414">
            <v>39759</v>
          </cell>
          <cell r="B3414">
            <v>1.28546</v>
          </cell>
        </row>
        <row r="3415">
          <cell r="A3415">
            <v>39758</v>
          </cell>
          <cell r="B3415">
            <v>1.29349</v>
          </cell>
        </row>
        <row r="3416">
          <cell r="A3416">
            <v>39757</v>
          </cell>
          <cell r="B3416">
            <v>1.2726500000000001</v>
          </cell>
        </row>
        <row r="3417">
          <cell r="A3417">
            <v>39756</v>
          </cell>
          <cell r="B3417">
            <v>1.27868</v>
          </cell>
        </row>
        <row r="3418">
          <cell r="A3418">
            <v>39755</v>
          </cell>
          <cell r="B3418">
            <v>1.2719800000000001</v>
          </cell>
        </row>
        <row r="3419">
          <cell r="A3419">
            <v>39754</v>
          </cell>
          <cell r="B3419">
            <v>1.27172</v>
          </cell>
        </row>
        <row r="3420">
          <cell r="A3420">
            <v>39753</v>
          </cell>
          <cell r="B3420">
            <v>1.27389</v>
          </cell>
        </row>
        <row r="3421">
          <cell r="A3421">
            <v>39752</v>
          </cell>
          <cell r="B3421">
            <v>1.30528</v>
          </cell>
        </row>
        <row r="3422">
          <cell r="A3422">
            <v>39751</v>
          </cell>
          <cell r="B3422">
            <v>1.2783</v>
          </cell>
        </row>
        <row r="3423">
          <cell r="A3423">
            <v>39750</v>
          </cell>
          <cell r="B3423">
            <v>1.2488900000000001</v>
          </cell>
        </row>
        <row r="3424">
          <cell r="A3424">
            <v>39749</v>
          </cell>
          <cell r="B3424">
            <v>1.25145</v>
          </cell>
        </row>
        <row r="3425">
          <cell r="A3425">
            <v>39748</v>
          </cell>
          <cell r="B3425">
            <v>1.26136</v>
          </cell>
        </row>
        <row r="3426">
          <cell r="A3426">
            <v>39747</v>
          </cell>
          <cell r="B3426">
            <v>1.2697000000000001</v>
          </cell>
        </row>
        <row r="3427">
          <cell r="A3427">
            <v>39746</v>
          </cell>
          <cell r="B3427">
            <v>1.2653099999999999</v>
          </cell>
        </row>
        <row r="3428">
          <cell r="A3428">
            <v>39745</v>
          </cell>
          <cell r="B3428">
            <v>1.28186</v>
          </cell>
        </row>
        <row r="3429">
          <cell r="A3429">
            <v>39744</v>
          </cell>
          <cell r="B3429">
            <v>1.2916399999999999</v>
          </cell>
        </row>
        <row r="3430">
          <cell r="A3430">
            <v>39743</v>
          </cell>
          <cell r="B3430">
            <v>1.32467</v>
          </cell>
        </row>
        <row r="3431">
          <cell r="A3431">
            <v>39742</v>
          </cell>
          <cell r="B3431">
            <v>1.34152</v>
          </cell>
        </row>
        <row r="3432">
          <cell r="A3432">
            <v>39741</v>
          </cell>
          <cell r="B3432">
            <v>1.34039</v>
          </cell>
        </row>
        <row r="3433">
          <cell r="A3433">
            <v>39740</v>
          </cell>
          <cell r="B3433">
            <v>1.34036</v>
          </cell>
        </row>
        <row r="3434">
          <cell r="A3434">
            <v>39739</v>
          </cell>
          <cell r="B3434">
            <v>1.3455600000000001</v>
          </cell>
        </row>
        <row r="3435">
          <cell r="A3435">
            <v>39738</v>
          </cell>
          <cell r="B3435">
            <v>1.34467</v>
          </cell>
        </row>
        <row r="3436">
          <cell r="A3436">
            <v>39737</v>
          </cell>
          <cell r="B3436">
            <v>1.35849</v>
          </cell>
        </row>
        <row r="3437">
          <cell r="A3437">
            <v>39736</v>
          </cell>
          <cell r="B3437">
            <v>1.36625</v>
          </cell>
        </row>
        <row r="3438">
          <cell r="A3438">
            <v>39735</v>
          </cell>
          <cell r="B3438">
            <v>1.35765</v>
          </cell>
        </row>
        <row r="3439">
          <cell r="A3439">
            <v>39734</v>
          </cell>
          <cell r="B3439">
            <v>1.3402700000000001</v>
          </cell>
        </row>
        <row r="3440">
          <cell r="A3440">
            <v>39733</v>
          </cell>
          <cell r="B3440">
            <v>1.33924</v>
          </cell>
        </row>
        <row r="3441">
          <cell r="A3441">
            <v>39732</v>
          </cell>
          <cell r="B3441">
            <v>1.35372</v>
          </cell>
        </row>
        <row r="3442">
          <cell r="A3442">
            <v>39731</v>
          </cell>
          <cell r="B3442">
            <v>1.3666799999999999</v>
          </cell>
        </row>
        <row r="3443">
          <cell r="A3443">
            <v>39730</v>
          </cell>
          <cell r="B3443">
            <v>1.3629599999999999</v>
          </cell>
        </row>
        <row r="3444">
          <cell r="A3444">
            <v>39729</v>
          </cell>
          <cell r="B3444">
            <v>1.35714</v>
          </cell>
        </row>
        <row r="3445">
          <cell r="A3445">
            <v>39728</v>
          </cell>
          <cell r="B3445">
            <v>1.3587899999999999</v>
          </cell>
        </row>
        <row r="3446">
          <cell r="A3446">
            <v>39727</v>
          </cell>
          <cell r="B3446">
            <v>1.3762000000000001</v>
          </cell>
        </row>
        <row r="3447">
          <cell r="A3447">
            <v>39726</v>
          </cell>
          <cell r="B3447">
            <v>1.3770199999999999</v>
          </cell>
        </row>
        <row r="3448">
          <cell r="A3448">
            <v>39725</v>
          </cell>
          <cell r="B3448">
            <v>1.3826499999999999</v>
          </cell>
        </row>
        <row r="3449">
          <cell r="A3449">
            <v>39724</v>
          </cell>
          <cell r="B3449">
            <v>1.3911899999999999</v>
          </cell>
        </row>
        <row r="3450">
          <cell r="A3450">
            <v>39723</v>
          </cell>
          <cell r="B3450">
            <v>1.4089400000000001</v>
          </cell>
        </row>
        <row r="3451">
          <cell r="A3451">
            <v>39722</v>
          </cell>
          <cell r="B3451">
            <v>1.4292100000000001</v>
          </cell>
        </row>
        <row r="3452">
          <cell r="A3452">
            <v>39721</v>
          </cell>
          <cell r="B3452">
            <v>1.4445300000000001</v>
          </cell>
        </row>
        <row r="3453">
          <cell r="A3453">
            <v>39720</v>
          </cell>
          <cell r="B3453">
            <v>1.4607300000000001</v>
          </cell>
        </row>
        <row r="3454">
          <cell r="A3454">
            <v>39719</v>
          </cell>
          <cell r="B3454">
            <v>1.46071</v>
          </cell>
        </row>
        <row r="3455">
          <cell r="A3455">
            <v>39718</v>
          </cell>
          <cell r="B3455">
            <v>1.46126</v>
          </cell>
        </row>
        <row r="3456">
          <cell r="A3456">
            <v>39717</v>
          </cell>
          <cell r="B3456">
            <v>1.4672499999999999</v>
          </cell>
        </row>
        <row r="3457">
          <cell r="A3457">
            <v>39716</v>
          </cell>
          <cell r="B3457">
            <v>1.46743</v>
          </cell>
        </row>
        <row r="3458">
          <cell r="A3458">
            <v>39715</v>
          </cell>
          <cell r="B3458">
            <v>1.47542</v>
          </cell>
        </row>
        <row r="3459">
          <cell r="A3459">
            <v>39714</v>
          </cell>
          <cell r="B3459">
            <v>1.45791</v>
          </cell>
        </row>
        <row r="3460">
          <cell r="A3460">
            <v>39713</v>
          </cell>
          <cell r="B3460">
            <v>1.4462600000000001</v>
          </cell>
        </row>
        <row r="3461">
          <cell r="A3461">
            <v>39712</v>
          </cell>
          <cell r="B3461">
            <v>1.4461900000000001</v>
          </cell>
        </row>
        <row r="3462">
          <cell r="A3462">
            <v>39711</v>
          </cell>
          <cell r="B3462">
            <v>1.4310700000000001</v>
          </cell>
        </row>
        <row r="3463">
          <cell r="A3463">
            <v>39710</v>
          </cell>
          <cell r="B3463">
            <v>1.43763</v>
          </cell>
        </row>
        <row r="3464">
          <cell r="A3464">
            <v>39709</v>
          </cell>
          <cell r="B3464">
            <v>1.4194</v>
          </cell>
        </row>
        <row r="3465">
          <cell r="A3465">
            <v>39708</v>
          </cell>
          <cell r="B3465">
            <v>1.4214</v>
          </cell>
        </row>
        <row r="3466">
          <cell r="A3466">
            <v>39707</v>
          </cell>
          <cell r="B3466">
            <v>1.4274</v>
          </cell>
        </row>
        <row r="3467">
          <cell r="A3467">
            <v>39706</v>
          </cell>
          <cell r="B3467">
            <v>1.42258</v>
          </cell>
        </row>
        <row r="3468">
          <cell r="A3468">
            <v>39705</v>
          </cell>
          <cell r="B3468">
            <v>1.42232</v>
          </cell>
        </row>
        <row r="3469">
          <cell r="A3469">
            <v>39704</v>
          </cell>
          <cell r="B3469">
            <v>1.40737</v>
          </cell>
        </row>
        <row r="3470">
          <cell r="A3470">
            <v>39703</v>
          </cell>
          <cell r="B3470">
            <v>1.3947700000000001</v>
          </cell>
        </row>
        <row r="3471">
          <cell r="A3471">
            <v>39702</v>
          </cell>
          <cell r="B3471">
            <v>1.4109499999999999</v>
          </cell>
        </row>
        <row r="3472">
          <cell r="A3472">
            <v>39701</v>
          </cell>
          <cell r="B3472">
            <v>1.41316</v>
          </cell>
        </row>
        <row r="3473">
          <cell r="A3473">
            <v>39700</v>
          </cell>
          <cell r="B3473">
            <v>1.42757</v>
          </cell>
        </row>
        <row r="3474">
          <cell r="A3474">
            <v>39699</v>
          </cell>
          <cell r="B3474">
            <v>1.42645</v>
          </cell>
        </row>
        <row r="3475">
          <cell r="A3475">
            <v>39698</v>
          </cell>
          <cell r="B3475">
            <v>1.42618</v>
          </cell>
        </row>
        <row r="3476">
          <cell r="A3476">
            <v>39697</v>
          </cell>
          <cell r="B3476">
            <v>1.4267099999999999</v>
          </cell>
        </row>
        <row r="3477">
          <cell r="A3477">
            <v>39696</v>
          </cell>
          <cell r="B3477">
            <v>1.4462999999999999</v>
          </cell>
        </row>
        <row r="3478">
          <cell r="A3478">
            <v>39695</v>
          </cell>
          <cell r="B3478">
            <v>1.4468099999999999</v>
          </cell>
        </row>
        <row r="3479">
          <cell r="A3479">
            <v>39694</v>
          </cell>
          <cell r="B3479">
            <v>1.45421</v>
          </cell>
        </row>
        <row r="3480">
          <cell r="A3480">
            <v>39693</v>
          </cell>
          <cell r="B3480">
            <v>1.4637500000000001</v>
          </cell>
        </row>
        <row r="3481">
          <cell r="A3481">
            <v>39692</v>
          </cell>
          <cell r="B3481">
            <v>1.46696</v>
          </cell>
        </row>
        <row r="3482">
          <cell r="A3482">
            <v>39691</v>
          </cell>
          <cell r="B3482">
            <v>1.46685</v>
          </cell>
        </row>
        <row r="3483">
          <cell r="A3483">
            <v>39690</v>
          </cell>
          <cell r="B3483">
            <v>1.4714400000000001</v>
          </cell>
        </row>
        <row r="3484">
          <cell r="A3484">
            <v>39689</v>
          </cell>
          <cell r="B3484">
            <v>1.4750000000000001</v>
          </cell>
        </row>
        <row r="3485">
          <cell r="A3485">
            <v>39688</v>
          </cell>
          <cell r="B3485">
            <v>1.4701500000000001</v>
          </cell>
        </row>
        <row r="3486">
          <cell r="A3486">
            <v>39687</v>
          </cell>
          <cell r="B3486">
            <v>1.46726</v>
          </cell>
        </row>
        <row r="3487">
          <cell r="A3487">
            <v>39686</v>
          </cell>
          <cell r="B3487">
            <v>1.47567</v>
          </cell>
        </row>
        <row r="3488">
          <cell r="A3488">
            <v>39685</v>
          </cell>
          <cell r="B3488">
            <v>1.4787699999999999</v>
          </cell>
        </row>
        <row r="3489">
          <cell r="A3489">
            <v>39684</v>
          </cell>
          <cell r="B3489">
            <v>1.47868</v>
          </cell>
        </row>
        <row r="3490">
          <cell r="A3490">
            <v>39683</v>
          </cell>
          <cell r="B3490">
            <v>1.48478</v>
          </cell>
        </row>
        <row r="3491">
          <cell r="A3491">
            <v>39682</v>
          </cell>
          <cell r="B3491">
            <v>1.4801299999999999</v>
          </cell>
        </row>
        <row r="3492">
          <cell r="A3492">
            <v>39681</v>
          </cell>
          <cell r="B3492">
            <v>1.4747399999999999</v>
          </cell>
        </row>
        <row r="3493">
          <cell r="A3493">
            <v>39680</v>
          </cell>
          <cell r="B3493">
            <v>1.46963</v>
          </cell>
        </row>
        <row r="3494">
          <cell r="A3494">
            <v>39679</v>
          </cell>
          <cell r="B3494">
            <v>1.4718199999999999</v>
          </cell>
        </row>
        <row r="3495">
          <cell r="A3495">
            <v>39678</v>
          </cell>
          <cell r="B3495">
            <v>1.46814</v>
          </cell>
        </row>
        <row r="3496">
          <cell r="A3496">
            <v>39677</v>
          </cell>
          <cell r="B3496">
            <v>1.46811</v>
          </cell>
        </row>
        <row r="3497">
          <cell r="A3497">
            <v>39676</v>
          </cell>
          <cell r="B3497">
            <v>1.474</v>
          </cell>
        </row>
        <row r="3498">
          <cell r="A3498">
            <v>39675</v>
          </cell>
          <cell r="B3498">
            <v>1.4885600000000001</v>
          </cell>
        </row>
        <row r="3499">
          <cell r="A3499">
            <v>39674</v>
          </cell>
          <cell r="B3499">
            <v>1.49135</v>
          </cell>
        </row>
        <row r="3500">
          <cell r="A3500">
            <v>39673</v>
          </cell>
          <cell r="B3500">
            <v>1.48976</v>
          </cell>
        </row>
        <row r="3501">
          <cell r="A3501">
            <v>39672</v>
          </cell>
          <cell r="B3501">
            <v>1.4975499999999999</v>
          </cell>
        </row>
        <row r="3502">
          <cell r="A3502">
            <v>39671</v>
          </cell>
          <cell r="B3502">
            <v>1.5000500000000001</v>
          </cell>
        </row>
        <row r="3503">
          <cell r="A3503">
            <v>39670</v>
          </cell>
          <cell r="B3503">
            <v>1.5000800000000001</v>
          </cell>
        </row>
        <row r="3504">
          <cell r="A3504">
            <v>39669</v>
          </cell>
          <cell r="B3504">
            <v>1.5165200000000001</v>
          </cell>
        </row>
        <row r="3505">
          <cell r="A3505">
            <v>39668</v>
          </cell>
          <cell r="B3505">
            <v>1.54145</v>
          </cell>
        </row>
        <row r="3506">
          <cell r="A3506">
            <v>39667</v>
          </cell>
          <cell r="B3506">
            <v>1.54603</v>
          </cell>
        </row>
        <row r="3507">
          <cell r="A3507">
            <v>39666</v>
          </cell>
          <cell r="B3507">
            <v>1.5513999999999999</v>
          </cell>
        </row>
        <row r="3508">
          <cell r="A3508">
            <v>39665</v>
          </cell>
          <cell r="B3508">
            <v>1.5579799999999999</v>
          </cell>
        </row>
        <row r="3509">
          <cell r="A3509">
            <v>39664</v>
          </cell>
          <cell r="B3509">
            <v>1.5558799999999999</v>
          </cell>
        </row>
        <row r="3510">
          <cell r="A3510">
            <v>39663</v>
          </cell>
          <cell r="B3510">
            <v>1.5558399999999999</v>
          </cell>
        </row>
        <row r="3511">
          <cell r="A3511">
            <v>39662</v>
          </cell>
          <cell r="B3511">
            <v>1.5539000000000001</v>
          </cell>
        </row>
        <row r="3512">
          <cell r="A3512">
            <v>39661</v>
          </cell>
          <cell r="B3512">
            <v>1.55992</v>
          </cell>
        </row>
        <row r="3513">
          <cell r="A3513">
            <v>39660</v>
          </cell>
          <cell r="B3513">
            <v>1.5581700000000001</v>
          </cell>
        </row>
        <row r="3514">
          <cell r="A3514">
            <v>39659</v>
          </cell>
          <cell r="B3514">
            <v>1.5698300000000001</v>
          </cell>
        </row>
        <row r="3515">
          <cell r="A3515">
            <v>39658</v>
          </cell>
          <cell r="B3515">
            <v>1.5723100000000001</v>
          </cell>
        </row>
        <row r="3516">
          <cell r="A3516">
            <v>39657</v>
          </cell>
          <cell r="B3516">
            <v>1.5704400000000001</v>
          </cell>
        </row>
        <row r="3517">
          <cell r="A3517">
            <v>39656</v>
          </cell>
          <cell r="B3517">
            <v>1.5704100000000001</v>
          </cell>
        </row>
        <row r="3518">
          <cell r="A3518">
            <v>39655</v>
          </cell>
          <cell r="B3518">
            <v>1.5703800000000001</v>
          </cell>
        </row>
        <row r="3519">
          <cell r="A3519">
            <v>39654</v>
          </cell>
          <cell r="B3519">
            <v>1.5678399999999999</v>
          </cell>
        </row>
        <row r="3520">
          <cell r="A3520">
            <v>39653</v>
          </cell>
          <cell r="B3520">
            <v>1.57521</v>
          </cell>
        </row>
        <row r="3521">
          <cell r="A3521">
            <v>39652</v>
          </cell>
          <cell r="B3521">
            <v>1.58884</v>
          </cell>
        </row>
        <row r="3522">
          <cell r="A3522">
            <v>39651</v>
          </cell>
          <cell r="B3522">
            <v>1.58629</v>
          </cell>
        </row>
        <row r="3523">
          <cell r="A3523">
            <v>39650</v>
          </cell>
          <cell r="B3523">
            <v>1.5842400000000001</v>
          </cell>
        </row>
        <row r="3524">
          <cell r="A3524">
            <v>39649</v>
          </cell>
          <cell r="B3524">
            <v>1.58426</v>
          </cell>
        </row>
        <row r="3525">
          <cell r="A3525">
            <v>39648</v>
          </cell>
          <cell r="B3525">
            <v>1.58474</v>
          </cell>
        </row>
        <row r="3526">
          <cell r="A3526">
            <v>39647</v>
          </cell>
          <cell r="B3526">
            <v>1.5845199999999999</v>
          </cell>
        </row>
        <row r="3527">
          <cell r="A3527">
            <v>39646</v>
          </cell>
          <cell r="B3527">
            <v>1.58918</v>
          </cell>
        </row>
        <row r="3528">
          <cell r="A3528">
            <v>39645</v>
          </cell>
          <cell r="B3528">
            <v>1.5938399999999999</v>
          </cell>
        </row>
        <row r="3529">
          <cell r="A3529">
            <v>39644</v>
          </cell>
          <cell r="B3529">
            <v>1.58965</v>
          </cell>
        </row>
        <row r="3530">
          <cell r="A3530">
            <v>39643</v>
          </cell>
          <cell r="B3530">
            <v>1.59327</v>
          </cell>
        </row>
        <row r="3531">
          <cell r="A3531">
            <v>39642</v>
          </cell>
          <cell r="B3531">
            <v>1.59321</v>
          </cell>
        </row>
        <row r="3532">
          <cell r="A3532">
            <v>39641</v>
          </cell>
          <cell r="B3532">
            <v>1.58222</v>
          </cell>
        </row>
        <row r="3533">
          <cell r="A3533">
            <v>39640</v>
          </cell>
          <cell r="B3533">
            <v>1.57365</v>
          </cell>
        </row>
        <row r="3534">
          <cell r="A3534">
            <v>39639</v>
          </cell>
          <cell r="B3534">
            <v>1.56962</v>
          </cell>
        </row>
        <row r="3535">
          <cell r="A3535">
            <v>39638</v>
          </cell>
          <cell r="B3535">
            <v>1.56965</v>
          </cell>
        </row>
        <row r="3536">
          <cell r="A3536">
            <v>39637</v>
          </cell>
          <cell r="B3536">
            <v>1.56657</v>
          </cell>
        </row>
        <row r="3537">
          <cell r="A3537">
            <v>39636</v>
          </cell>
          <cell r="B3537">
            <v>1.57043</v>
          </cell>
        </row>
        <row r="3538">
          <cell r="A3538">
            <v>39635</v>
          </cell>
          <cell r="B3538">
            <v>1.5704199999999999</v>
          </cell>
        </row>
        <row r="3539">
          <cell r="A3539">
            <v>39634</v>
          </cell>
          <cell r="B3539">
            <v>1.5698700000000001</v>
          </cell>
        </row>
        <row r="3540">
          <cell r="A3540">
            <v>39633</v>
          </cell>
          <cell r="B3540">
            <v>1.58274</v>
          </cell>
        </row>
        <row r="3541">
          <cell r="A3541">
            <v>39632</v>
          </cell>
          <cell r="B3541">
            <v>1.5822799999999999</v>
          </cell>
        </row>
        <row r="3542">
          <cell r="A3542">
            <v>39631</v>
          </cell>
          <cell r="B3542">
            <v>1.5766800000000001</v>
          </cell>
        </row>
        <row r="3543">
          <cell r="A3543">
            <v>39630</v>
          </cell>
          <cell r="B3543">
            <v>1.5777699999999999</v>
          </cell>
        </row>
        <row r="3544">
          <cell r="A3544">
            <v>39629</v>
          </cell>
          <cell r="B3544">
            <v>1.5788800000000001</v>
          </cell>
        </row>
        <row r="3545">
          <cell r="A3545">
            <v>39628</v>
          </cell>
          <cell r="B3545">
            <v>1.57891</v>
          </cell>
        </row>
        <row r="3546">
          <cell r="A3546">
            <v>39627</v>
          </cell>
          <cell r="B3546">
            <v>1.57504</v>
          </cell>
        </row>
        <row r="3547">
          <cell r="A3547">
            <v>39626</v>
          </cell>
          <cell r="B3547">
            <v>1.56959</v>
          </cell>
        </row>
        <row r="3548">
          <cell r="A3548">
            <v>39625</v>
          </cell>
          <cell r="B3548">
            <v>1.5580799999999999</v>
          </cell>
        </row>
        <row r="3549">
          <cell r="A3549">
            <v>39624</v>
          </cell>
          <cell r="B3549">
            <v>1.5548500000000001</v>
          </cell>
        </row>
        <row r="3550">
          <cell r="A3550">
            <v>39623</v>
          </cell>
          <cell r="B3550">
            <v>1.55576</v>
          </cell>
        </row>
        <row r="3551">
          <cell r="A3551">
            <v>39622</v>
          </cell>
          <cell r="B3551">
            <v>1.5602100000000001</v>
          </cell>
        </row>
        <row r="3552">
          <cell r="A3552">
            <v>39621</v>
          </cell>
          <cell r="B3552">
            <v>1.5602199999999999</v>
          </cell>
        </row>
        <row r="3553">
          <cell r="A3553">
            <v>39620</v>
          </cell>
          <cell r="B3553">
            <v>1.55914</v>
          </cell>
        </row>
        <row r="3554">
          <cell r="A3554">
            <v>39619</v>
          </cell>
          <cell r="B3554">
            <v>1.55247</v>
          </cell>
        </row>
        <row r="3555">
          <cell r="A3555">
            <v>39618</v>
          </cell>
          <cell r="B3555">
            <v>1.5503499999999999</v>
          </cell>
        </row>
        <row r="3556">
          <cell r="A3556">
            <v>39617</v>
          </cell>
          <cell r="B3556">
            <v>1.55023</v>
          </cell>
        </row>
        <row r="3557">
          <cell r="A3557">
            <v>39616</v>
          </cell>
          <cell r="B3557">
            <v>1.5428999999999999</v>
          </cell>
        </row>
        <row r="3558">
          <cell r="A3558">
            <v>39615</v>
          </cell>
          <cell r="B3558">
            <v>1.53783</v>
          </cell>
        </row>
        <row r="3559">
          <cell r="A3559">
            <v>39614</v>
          </cell>
          <cell r="B3559">
            <v>1.53756</v>
          </cell>
        </row>
        <row r="3560">
          <cell r="A3560">
            <v>39613</v>
          </cell>
          <cell r="B3560">
            <v>1.5370699999999999</v>
          </cell>
        </row>
        <row r="3561">
          <cell r="A3561">
            <v>39612</v>
          </cell>
          <cell r="B3561">
            <v>1.5463199999999999</v>
          </cell>
        </row>
        <row r="3562">
          <cell r="A3562">
            <v>39611</v>
          </cell>
          <cell r="B3562">
            <v>1.5499499999999999</v>
          </cell>
        </row>
        <row r="3563">
          <cell r="A3563">
            <v>39610</v>
          </cell>
          <cell r="B3563">
            <v>1.5551699999999999</v>
          </cell>
        </row>
        <row r="3564">
          <cell r="A3564">
            <v>39609</v>
          </cell>
          <cell r="B3564">
            <v>1.5757300000000001</v>
          </cell>
        </row>
        <row r="3565">
          <cell r="A3565">
            <v>39608</v>
          </cell>
          <cell r="B3565">
            <v>1.5772999999999999</v>
          </cell>
        </row>
        <row r="3566">
          <cell r="A3566">
            <v>39607</v>
          </cell>
          <cell r="B3566">
            <v>1.5732900000000001</v>
          </cell>
        </row>
        <row r="3567">
          <cell r="A3567">
            <v>39606</v>
          </cell>
          <cell r="B3567">
            <v>1.5660000000000001</v>
          </cell>
        </row>
        <row r="3568">
          <cell r="A3568">
            <v>39605</v>
          </cell>
          <cell r="B3568">
            <v>1.54575</v>
          </cell>
        </row>
        <row r="3569">
          <cell r="A3569">
            <v>39604</v>
          </cell>
          <cell r="B3569">
            <v>1.54498</v>
          </cell>
        </row>
        <row r="3570">
          <cell r="A3570">
            <v>39603</v>
          </cell>
          <cell r="B3570">
            <v>1.5527899999999999</v>
          </cell>
        </row>
        <row r="3571">
          <cell r="A3571">
            <v>39602</v>
          </cell>
          <cell r="B3571">
            <v>1.5540099999999999</v>
          </cell>
        </row>
        <row r="3572">
          <cell r="A3572">
            <v>39601</v>
          </cell>
          <cell r="B3572">
            <v>1.55491</v>
          </cell>
        </row>
        <row r="3573">
          <cell r="A3573">
            <v>39600</v>
          </cell>
          <cell r="B3573">
            <v>1.5548900000000001</v>
          </cell>
        </row>
        <row r="3574">
          <cell r="A3574">
            <v>39599</v>
          </cell>
          <cell r="B3574">
            <v>1.5523100000000001</v>
          </cell>
        </row>
        <row r="3575">
          <cell r="A3575">
            <v>39598</v>
          </cell>
          <cell r="B3575">
            <v>1.5585599999999999</v>
          </cell>
        </row>
        <row r="3576">
          <cell r="A3576">
            <v>39597</v>
          </cell>
          <cell r="B3576">
            <v>1.56758</v>
          </cell>
        </row>
        <row r="3577">
          <cell r="A3577">
            <v>39596</v>
          </cell>
          <cell r="B3577">
            <v>1.57575</v>
          </cell>
        </row>
        <row r="3578">
          <cell r="A3578">
            <v>39595</v>
          </cell>
          <cell r="B3578">
            <v>1.5765199999999999</v>
          </cell>
        </row>
        <row r="3579">
          <cell r="A3579">
            <v>39594</v>
          </cell>
          <cell r="B3579">
            <v>1.57572</v>
          </cell>
        </row>
        <row r="3580">
          <cell r="A3580">
            <v>39593</v>
          </cell>
          <cell r="B3580">
            <v>1.5757300000000001</v>
          </cell>
        </row>
        <row r="3581">
          <cell r="A3581">
            <v>39592</v>
          </cell>
          <cell r="B3581">
            <v>1.5749299999999999</v>
          </cell>
        </row>
        <row r="3582">
          <cell r="A3582">
            <v>39591</v>
          </cell>
          <cell r="B3582">
            <v>1.57576</v>
          </cell>
        </row>
        <row r="3583">
          <cell r="A3583">
            <v>39590</v>
          </cell>
          <cell r="B3583">
            <v>1.5707500000000001</v>
          </cell>
        </row>
        <row r="3584">
          <cell r="A3584">
            <v>39589</v>
          </cell>
          <cell r="B3584">
            <v>1.5590299999999999</v>
          </cell>
        </row>
        <row r="3585">
          <cell r="A3585">
            <v>39588</v>
          </cell>
          <cell r="B3585">
            <v>1.55633</v>
          </cell>
        </row>
        <row r="3586">
          <cell r="A3586">
            <v>39587</v>
          </cell>
          <cell r="B3586">
            <v>1.55721</v>
          </cell>
        </row>
        <row r="3587">
          <cell r="A3587">
            <v>39586</v>
          </cell>
          <cell r="B3587">
            <v>1.5572299999999999</v>
          </cell>
        </row>
        <row r="3588">
          <cell r="A3588">
            <v>39585</v>
          </cell>
          <cell r="B3588">
            <v>1.54979</v>
          </cell>
        </row>
        <row r="3589">
          <cell r="A3589">
            <v>39584</v>
          </cell>
          <cell r="B3589">
            <v>1.5478499999999999</v>
          </cell>
        </row>
        <row r="3590">
          <cell r="A3590">
            <v>39583</v>
          </cell>
          <cell r="B3590">
            <v>1.5455000000000001</v>
          </cell>
        </row>
        <row r="3591">
          <cell r="A3591">
            <v>39582</v>
          </cell>
          <cell r="B3591">
            <v>1.55057</v>
          </cell>
        </row>
        <row r="3592">
          <cell r="A3592">
            <v>39581</v>
          </cell>
          <cell r="B3592">
            <v>1.54603</v>
          </cell>
        </row>
        <row r="3593">
          <cell r="A3593">
            <v>39580</v>
          </cell>
          <cell r="B3593">
            <v>1.54772</v>
          </cell>
        </row>
        <row r="3594">
          <cell r="A3594">
            <v>39579</v>
          </cell>
          <cell r="B3594">
            <v>1.5477799999999999</v>
          </cell>
        </row>
        <row r="3595">
          <cell r="A3595">
            <v>39578</v>
          </cell>
          <cell r="B3595">
            <v>1.54362</v>
          </cell>
        </row>
        <row r="3596">
          <cell r="A3596">
            <v>39577</v>
          </cell>
          <cell r="B3596">
            <v>1.5363800000000001</v>
          </cell>
        </row>
        <row r="3597">
          <cell r="A3597">
            <v>39576</v>
          </cell>
          <cell r="B3597">
            <v>1.5462800000000001</v>
          </cell>
        </row>
        <row r="3598">
          <cell r="A3598">
            <v>39575</v>
          </cell>
          <cell r="B3598">
            <v>1.5519099999999999</v>
          </cell>
        </row>
        <row r="3599">
          <cell r="A3599">
            <v>39574</v>
          </cell>
          <cell r="B3599">
            <v>1.54643</v>
          </cell>
        </row>
        <row r="3600">
          <cell r="A3600">
            <v>39573</v>
          </cell>
          <cell r="B3600">
            <v>1.5419</v>
          </cell>
        </row>
        <row r="3601">
          <cell r="A3601">
            <v>39572</v>
          </cell>
          <cell r="B3601">
            <v>1.5419099999999999</v>
          </cell>
        </row>
        <row r="3602">
          <cell r="A3602">
            <v>39571</v>
          </cell>
          <cell r="B3602">
            <v>1.5450299999999999</v>
          </cell>
        </row>
        <row r="3603">
          <cell r="A3603">
            <v>39570</v>
          </cell>
          <cell r="B3603">
            <v>1.5555000000000001</v>
          </cell>
        </row>
        <row r="3604">
          <cell r="A3604">
            <v>39569</v>
          </cell>
          <cell r="B3604">
            <v>1.55694</v>
          </cell>
        </row>
        <row r="3605">
          <cell r="A3605">
            <v>39568</v>
          </cell>
          <cell r="B3605">
            <v>1.5607500000000001</v>
          </cell>
        </row>
        <row r="3606">
          <cell r="A3606">
            <v>39567</v>
          </cell>
          <cell r="B3606">
            <v>1.5635600000000001</v>
          </cell>
        </row>
        <row r="3607">
          <cell r="A3607">
            <v>39566</v>
          </cell>
          <cell r="B3607">
            <v>1.5621499999999999</v>
          </cell>
        </row>
        <row r="3608">
          <cell r="A3608">
            <v>39565</v>
          </cell>
          <cell r="B3608">
            <v>1.5624400000000001</v>
          </cell>
        </row>
        <row r="3609">
          <cell r="A3609">
            <v>39564</v>
          </cell>
          <cell r="B3609">
            <v>1.5644899999999999</v>
          </cell>
        </row>
        <row r="3610">
          <cell r="A3610">
            <v>39563</v>
          </cell>
          <cell r="B3610">
            <v>1.5785800000000001</v>
          </cell>
        </row>
        <row r="3611">
          <cell r="A3611">
            <v>39562</v>
          </cell>
          <cell r="B3611">
            <v>1.5950800000000001</v>
          </cell>
        </row>
        <row r="3612">
          <cell r="A3612">
            <v>39561</v>
          </cell>
          <cell r="B3612">
            <v>1.593</v>
          </cell>
        </row>
        <row r="3613">
          <cell r="A3613">
            <v>39560</v>
          </cell>
          <cell r="B3613">
            <v>1.5855699999999999</v>
          </cell>
        </row>
        <row r="3614">
          <cell r="A3614">
            <v>39559</v>
          </cell>
          <cell r="B3614">
            <v>1.5811999999999999</v>
          </cell>
        </row>
        <row r="3615">
          <cell r="A3615">
            <v>39558</v>
          </cell>
          <cell r="B3615">
            <v>1.58118</v>
          </cell>
        </row>
        <row r="3616">
          <cell r="A3616">
            <v>39557</v>
          </cell>
          <cell r="B3616">
            <v>1.58517</v>
          </cell>
        </row>
        <row r="3617">
          <cell r="A3617">
            <v>39556</v>
          </cell>
          <cell r="B3617">
            <v>1.59274</v>
          </cell>
        </row>
        <row r="3618">
          <cell r="A3618">
            <v>39555</v>
          </cell>
          <cell r="B3618">
            <v>1.58683</v>
          </cell>
        </row>
        <row r="3619">
          <cell r="A3619">
            <v>39554</v>
          </cell>
          <cell r="B3619">
            <v>1.5819799999999999</v>
          </cell>
        </row>
        <row r="3620">
          <cell r="A3620">
            <v>39553</v>
          </cell>
          <cell r="B3620">
            <v>1.5769</v>
          </cell>
        </row>
        <row r="3621">
          <cell r="A3621">
            <v>39552</v>
          </cell>
          <cell r="B3621">
            <v>1.5794699999999999</v>
          </cell>
        </row>
        <row r="3622">
          <cell r="A3622">
            <v>39551</v>
          </cell>
          <cell r="B3622">
            <v>1.5802799999999999</v>
          </cell>
        </row>
        <row r="3623">
          <cell r="A3623">
            <v>39550</v>
          </cell>
          <cell r="B3623">
            <v>1.57927</v>
          </cell>
        </row>
        <row r="3624">
          <cell r="A3624">
            <v>39549</v>
          </cell>
          <cell r="B3624">
            <v>1.58236</v>
          </cell>
        </row>
        <row r="3625">
          <cell r="A3625">
            <v>39548</v>
          </cell>
          <cell r="B3625">
            <v>1.57382</v>
          </cell>
        </row>
        <row r="3626">
          <cell r="A3626">
            <v>39547</v>
          </cell>
          <cell r="B3626">
            <v>1.57311</v>
          </cell>
        </row>
        <row r="3627">
          <cell r="A3627">
            <v>39546</v>
          </cell>
          <cell r="B3627">
            <v>1.5704</v>
          </cell>
        </row>
        <row r="3628">
          <cell r="A3628">
            <v>39545</v>
          </cell>
          <cell r="B3628">
            <v>1.57324</v>
          </cell>
        </row>
        <row r="3629">
          <cell r="A3629">
            <v>39544</v>
          </cell>
          <cell r="B3629">
            <v>1.5732299999999999</v>
          </cell>
        </row>
        <row r="3630">
          <cell r="A3630">
            <v>39543</v>
          </cell>
          <cell r="B3630">
            <v>1.5712900000000001</v>
          </cell>
        </row>
        <row r="3631">
          <cell r="A3631">
            <v>39542</v>
          </cell>
          <cell r="B3631">
            <v>1.56351</v>
          </cell>
        </row>
        <row r="3632">
          <cell r="A3632">
            <v>39541</v>
          </cell>
          <cell r="B3632">
            <v>1.5618099999999999</v>
          </cell>
        </row>
        <row r="3633">
          <cell r="A3633">
            <v>39540</v>
          </cell>
          <cell r="B3633">
            <v>1.56952</v>
          </cell>
        </row>
        <row r="3634">
          <cell r="A3634">
            <v>39539</v>
          </cell>
          <cell r="B3634">
            <v>1.57986</v>
          </cell>
        </row>
        <row r="3635">
          <cell r="A3635">
            <v>39538</v>
          </cell>
          <cell r="B3635">
            <v>1.579</v>
          </cell>
        </row>
        <row r="3636">
          <cell r="A3636">
            <v>39537</v>
          </cell>
          <cell r="B3636">
            <v>1.5789800000000001</v>
          </cell>
        </row>
        <row r="3637">
          <cell r="A3637">
            <v>39536</v>
          </cell>
          <cell r="B3637">
            <v>1.5783499999999999</v>
          </cell>
        </row>
        <row r="3638">
          <cell r="A3638">
            <v>39535</v>
          </cell>
          <cell r="B3638">
            <v>1.58002</v>
          </cell>
        </row>
        <row r="3639">
          <cell r="A3639">
            <v>39534</v>
          </cell>
          <cell r="B3639">
            <v>1.56812</v>
          </cell>
        </row>
        <row r="3640">
          <cell r="A3640">
            <v>39533</v>
          </cell>
          <cell r="B3640">
            <v>1.55318</v>
          </cell>
        </row>
        <row r="3641">
          <cell r="A3641">
            <v>39532</v>
          </cell>
          <cell r="B3641">
            <v>1.53996</v>
          </cell>
        </row>
        <row r="3642">
          <cell r="A3642">
            <v>39531</v>
          </cell>
          <cell r="B3642">
            <v>1.5429299999999999</v>
          </cell>
        </row>
        <row r="3643">
          <cell r="A3643">
            <v>39530</v>
          </cell>
          <cell r="B3643">
            <v>1.5428999999999999</v>
          </cell>
        </row>
        <row r="3644">
          <cell r="A3644">
            <v>39529</v>
          </cell>
          <cell r="B3644">
            <v>1.5438000000000001</v>
          </cell>
        </row>
        <row r="3645">
          <cell r="A3645">
            <v>39528</v>
          </cell>
          <cell r="B3645">
            <v>1.5529500000000001</v>
          </cell>
        </row>
        <row r="3646">
          <cell r="A3646">
            <v>39527</v>
          </cell>
          <cell r="B3646">
            <v>1.5678099999999999</v>
          </cell>
        </row>
        <row r="3647">
          <cell r="A3647">
            <v>39526</v>
          </cell>
          <cell r="B3647">
            <v>1.5763199999999999</v>
          </cell>
        </row>
        <row r="3648">
          <cell r="A3648">
            <v>39525</v>
          </cell>
          <cell r="B3648">
            <v>1.5769899999999999</v>
          </cell>
        </row>
        <row r="3649">
          <cell r="A3649">
            <v>39524</v>
          </cell>
          <cell r="B3649">
            <v>1.56684</v>
          </cell>
        </row>
        <row r="3650">
          <cell r="A3650">
            <v>39523</v>
          </cell>
          <cell r="B3650">
            <v>1.5668599999999999</v>
          </cell>
        </row>
        <row r="3651">
          <cell r="A3651">
            <v>39522</v>
          </cell>
          <cell r="B3651">
            <v>1.56097</v>
          </cell>
        </row>
        <row r="3652">
          <cell r="A3652">
            <v>39521</v>
          </cell>
          <cell r="B3652">
            <v>1.5567</v>
          </cell>
        </row>
        <row r="3653">
          <cell r="A3653">
            <v>39520</v>
          </cell>
          <cell r="B3653">
            <v>1.5409999999999999</v>
          </cell>
        </row>
        <row r="3654">
          <cell r="A3654">
            <v>39519</v>
          </cell>
          <cell r="B3654">
            <v>1.53613</v>
          </cell>
        </row>
        <row r="3655">
          <cell r="A3655">
            <v>39518</v>
          </cell>
          <cell r="B3655">
            <v>1.5366899999999999</v>
          </cell>
        </row>
        <row r="3656">
          <cell r="A3656">
            <v>39517</v>
          </cell>
          <cell r="B3656">
            <v>1.53505</v>
          </cell>
        </row>
        <row r="3657">
          <cell r="A3657">
            <v>39516</v>
          </cell>
          <cell r="B3657">
            <v>1.53505</v>
          </cell>
        </row>
        <row r="3658">
          <cell r="A3658">
            <v>39515</v>
          </cell>
          <cell r="B3658">
            <v>1.53803</v>
          </cell>
        </row>
        <row r="3659">
          <cell r="A3659">
            <v>39514</v>
          </cell>
          <cell r="B3659">
            <v>1.53102</v>
          </cell>
        </row>
        <row r="3660">
          <cell r="A3660">
            <v>39513</v>
          </cell>
          <cell r="B3660">
            <v>1.52118</v>
          </cell>
        </row>
        <row r="3661">
          <cell r="A3661">
            <v>39512</v>
          </cell>
          <cell r="B3661">
            <v>1.52023</v>
          </cell>
        </row>
        <row r="3662">
          <cell r="A3662">
            <v>39511</v>
          </cell>
          <cell r="B3662">
            <v>1.51962</v>
          </cell>
        </row>
        <row r="3663">
          <cell r="A3663">
            <v>39510</v>
          </cell>
          <cell r="B3663">
            <v>1.51735</v>
          </cell>
        </row>
        <row r="3664">
          <cell r="A3664">
            <v>39509</v>
          </cell>
          <cell r="B3664">
            <v>1.51745</v>
          </cell>
        </row>
        <row r="3665">
          <cell r="A3665">
            <v>39508</v>
          </cell>
          <cell r="B3665">
            <v>1.51898</v>
          </cell>
        </row>
        <row r="3666">
          <cell r="A3666">
            <v>39507</v>
          </cell>
          <cell r="B3666">
            <v>1.5125900000000001</v>
          </cell>
        </row>
        <row r="3667">
          <cell r="A3667">
            <v>39506</v>
          </cell>
          <cell r="B3667">
            <v>1.5036700000000001</v>
          </cell>
        </row>
        <row r="3668">
          <cell r="A3668">
            <v>39505</v>
          </cell>
          <cell r="B3668">
            <v>1.48515</v>
          </cell>
        </row>
        <row r="3669">
          <cell r="A3669">
            <v>39504</v>
          </cell>
          <cell r="B3669">
            <v>1.48203</v>
          </cell>
        </row>
        <row r="3670">
          <cell r="A3670">
            <v>39503</v>
          </cell>
          <cell r="B3670">
            <v>1.4822299999999999</v>
          </cell>
        </row>
        <row r="3671">
          <cell r="A3671">
            <v>39502</v>
          </cell>
          <cell r="B3671">
            <v>1.4822</v>
          </cell>
        </row>
        <row r="3672">
          <cell r="A3672">
            <v>39501</v>
          </cell>
          <cell r="B3672">
            <v>1.48183</v>
          </cell>
        </row>
        <row r="3673">
          <cell r="A3673">
            <v>39500</v>
          </cell>
          <cell r="B3673">
            <v>1.47397</v>
          </cell>
        </row>
        <row r="3674">
          <cell r="A3674">
            <v>39499</v>
          </cell>
          <cell r="B3674">
            <v>1.4701299999999999</v>
          </cell>
        </row>
        <row r="3675">
          <cell r="A3675">
            <v>39498</v>
          </cell>
          <cell r="B3675">
            <v>1.47007</v>
          </cell>
        </row>
        <row r="3676">
          <cell r="A3676">
            <v>39497</v>
          </cell>
          <cell r="B3676">
            <v>1.46587</v>
          </cell>
        </row>
        <row r="3677">
          <cell r="A3677">
            <v>39496</v>
          </cell>
          <cell r="B3677">
            <v>1.4676800000000001</v>
          </cell>
        </row>
        <row r="3678">
          <cell r="A3678">
            <v>39495</v>
          </cell>
          <cell r="B3678">
            <v>1.4677199999999999</v>
          </cell>
        </row>
        <row r="3679">
          <cell r="A3679">
            <v>39494</v>
          </cell>
          <cell r="B3679">
            <v>1.4656899999999999</v>
          </cell>
        </row>
        <row r="3680">
          <cell r="A3680">
            <v>39493</v>
          </cell>
          <cell r="B3680">
            <v>1.45946</v>
          </cell>
        </row>
        <row r="3681">
          <cell r="A3681">
            <v>39492</v>
          </cell>
          <cell r="B3681">
            <v>1.4573100000000001</v>
          </cell>
        </row>
        <row r="3682">
          <cell r="A3682">
            <v>39491</v>
          </cell>
          <cell r="B3682">
            <v>1.45373</v>
          </cell>
        </row>
        <row r="3683">
          <cell r="A3683">
            <v>39490</v>
          </cell>
          <cell r="B3683">
            <v>1.4530000000000001</v>
          </cell>
        </row>
        <row r="3684">
          <cell r="A3684">
            <v>39489</v>
          </cell>
          <cell r="B3684">
            <v>1.4500999999999999</v>
          </cell>
        </row>
        <row r="3685">
          <cell r="A3685">
            <v>39488</v>
          </cell>
          <cell r="B3685">
            <v>1.45011</v>
          </cell>
        </row>
        <row r="3686">
          <cell r="A3686">
            <v>39487</v>
          </cell>
          <cell r="B3686">
            <v>1.4487300000000001</v>
          </cell>
        </row>
        <row r="3687">
          <cell r="A3687">
            <v>39486</v>
          </cell>
          <cell r="B3687">
            <v>1.45861</v>
          </cell>
        </row>
        <row r="3688">
          <cell r="A3688">
            <v>39485</v>
          </cell>
          <cell r="B3688">
            <v>1.4635100000000001</v>
          </cell>
        </row>
        <row r="3689">
          <cell r="A3689">
            <v>39484</v>
          </cell>
          <cell r="B3689">
            <v>1.4748699999999999</v>
          </cell>
        </row>
        <row r="3690">
          <cell r="A3690">
            <v>39483</v>
          </cell>
          <cell r="B3690">
            <v>1.4814099999999999</v>
          </cell>
        </row>
        <row r="3691">
          <cell r="A3691">
            <v>39482</v>
          </cell>
          <cell r="B3691">
            <v>1.4797800000000001</v>
          </cell>
        </row>
        <row r="3692">
          <cell r="A3692">
            <v>39481</v>
          </cell>
          <cell r="B3692">
            <v>1.47973</v>
          </cell>
        </row>
        <row r="3693">
          <cell r="A3693">
            <v>39480</v>
          </cell>
          <cell r="B3693">
            <v>1.48611</v>
          </cell>
        </row>
        <row r="3694">
          <cell r="A3694">
            <v>39479</v>
          </cell>
          <cell r="B3694">
            <v>1.48533</v>
          </cell>
        </row>
        <row r="3695">
          <cell r="A3695">
            <v>39478</v>
          </cell>
          <cell r="B3695">
            <v>1.47828</v>
          </cell>
        </row>
        <row r="3696">
          <cell r="A3696">
            <v>39477</v>
          </cell>
          <cell r="B3696">
            <v>1.47723</v>
          </cell>
        </row>
        <row r="3697">
          <cell r="A3697">
            <v>39476</v>
          </cell>
          <cell r="B3697">
            <v>1.47122</v>
          </cell>
        </row>
        <row r="3698">
          <cell r="A3698">
            <v>39475</v>
          </cell>
          <cell r="B3698">
            <v>1.4676199999999999</v>
          </cell>
        </row>
        <row r="3699">
          <cell r="A3699">
            <v>39474</v>
          </cell>
          <cell r="B3699">
            <v>1.4675800000000001</v>
          </cell>
        </row>
        <row r="3700">
          <cell r="A3700">
            <v>39473</v>
          </cell>
          <cell r="B3700">
            <v>1.4732499999999999</v>
          </cell>
        </row>
        <row r="3701">
          <cell r="A3701">
            <v>39472</v>
          </cell>
          <cell r="B3701">
            <v>1.46532</v>
          </cell>
        </row>
        <row r="3702">
          <cell r="A3702">
            <v>39471</v>
          </cell>
          <cell r="B3702">
            <v>1.4603200000000001</v>
          </cell>
        </row>
        <row r="3703">
          <cell r="A3703">
            <v>39470</v>
          </cell>
          <cell r="B3703">
            <v>1.4486399999999999</v>
          </cell>
        </row>
        <row r="3704">
          <cell r="A3704">
            <v>39469</v>
          </cell>
          <cell r="B3704">
            <v>1.45191</v>
          </cell>
        </row>
        <row r="3705">
          <cell r="A3705">
            <v>39468</v>
          </cell>
          <cell r="B3705">
            <v>1.46149</v>
          </cell>
        </row>
        <row r="3706">
          <cell r="A3706">
            <v>39467</v>
          </cell>
          <cell r="B3706">
            <v>1.4616</v>
          </cell>
        </row>
        <row r="3707">
          <cell r="A3707">
            <v>39466</v>
          </cell>
          <cell r="B3707">
            <v>1.46391</v>
          </cell>
        </row>
        <row r="3708">
          <cell r="A3708">
            <v>39465</v>
          </cell>
          <cell r="B3708">
            <v>1.46601</v>
          </cell>
        </row>
        <row r="3709">
          <cell r="A3709">
            <v>39464</v>
          </cell>
          <cell r="B3709">
            <v>1.4784600000000001</v>
          </cell>
        </row>
        <row r="3710">
          <cell r="A3710">
            <v>39463</v>
          </cell>
          <cell r="B3710">
            <v>1.4866900000000001</v>
          </cell>
        </row>
        <row r="3711">
          <cell r="A3711">
            <v>39462</v>
          </cell>
          <cell r="B3711">
            <v>1.48465</v>
          </cell>
        </row>
        <row r="3712">
          <cell r="A3712">
            <v>39461</v>
          </cell>
          <cell r="B3712">
            <v>1.4772099999999999</v>
          </cell>
        </row>
        <row r="3713">
          <cell r="A3713">
            <v>39460</v>
          </cell>
          <cell r="B3713">
            <v>1.47719</v>
          </cell>
        </row>
        <row r="3714">
          <cell r="A3714">
            <v>39459</v>
          </cell>
          <cell r="B3714">
            <v>1.4792400000000001</v>
          </cell>
        </row>
        <row r="3715">
          <cell r="A3715">
            <v>39458</v>
          </cell>
          <cell r="B3715">
            <v>1.46943</v>
          </cell>
        </row>
        <row r="3716">
          <cell r="A3716">
            <v>39457</v>
          </cell>
          <cell r="B3716">
            <v>1.46997</v>
          </cell>
        </row>
        <row r="3717">
          <cell r="A3717">
            <v>39456</v>
          </cell>
          <cell r="B3717">
            <v>1.4705299999999999</v>
          </cell>
        </row>
        <row r="3718">
          <cell r="A3718">
            <v>39455</v>
          </cell>
          <cell r="B3718">
            <v>1.4713099999999999</v>
          </cell>
        </row>
        <row r="3719">
          <cell r="A3719">
            <v>39454</v>
          </cell>
          <cell r="B3719">
            <v>1.47384</v>
          </cell>
        </row>
        <row r="3720">
          <cell r="A3720">
            <v>39453</v>
          </cell>
          <cell r="B3720">
            <v>1.4739100000000001</v>
          </cell>
        </row>
        <row r="3721">
          <cell r="A3721">
            <v>39452</v>
          </cell>
          <cell r="B3721">
            <v>1.47437</v>
          </cell>
        </row>
        <row r="3722">
          <cell r="A3722">
            <v>39451</v>
          </cell>
          <cell r="B3722">
            <v>1.4724999999999999</v>
          </cell>
        </row>
        <row r="3723">
          <cell r="A3723">
            <v>39450</v>
          </cell>
          <cell r="B3723">
            <v>1.4653799999999999</v>
          </cell>
        </row>
        <row r="3724">
          <cell r="A3724">
            <v>39449</v>
          </cell>
          <cell r="B3724">
            <v>1.45872</v>
          </cell>
        </row>
        <row r="3725">
          <cell r="A3725">
            <v>39448</v>
          </cell>
          <cell r="B3725">
            <v>1.46994</v>
          </cell>
        </row>
        <row r="3726">
          <cell r="A3726">
            <v>39447</v>
          </cell>
          <cell r="B3726">
            <v>1.4718500000000001</v>
          </cell>
        </row>
        <row r="3727">
          <cell r="A3727">
            <v>39446</v>
          </cell>
          <cell r="B3727">
            <v>1.4718100000000001</v>
          </cell>
        </row>
        <row r="3728">
          <cell r="A3728">
            <v>39445</v>
          </cell>
          <cell r="B3728">
            <v>1.4654199999999999</v>
          </cell>
        </row>
        <row r="3729">
          <cell r="A3729">
            <v>39444</v>
          </cell>
          <cell r="B3729">
            <v>1.45211</v>
          </cell>
        </row>
        <row r="3730">
          <cell r="A3730">
            <v>39443</v>
          </cell>
          <cell r="B3730">
            <v>1.4434400000000001</v>
          </cell>
        </row>
        <row r="3731">
          <cell r="A3731">
            <v>39442</v>
          </cell>
          <cell r="B3731">
            <v>1.4391700000000001</v>
          </cell>
        </row>
        <row r="3732">
          <cell r="A3732">
            <v>39441</v>
          </cell>
          <cell r="B3732">
            <v>1.43885</v>
          </cell>
        </row>
        <row r="3733">
          <cell r="A3733">
            <v>39440</v>
          </cell>
          <cell r="B3733">
            <v>1.4376599999999999</v>
          </cell>
        </row>
        <row r="3734">
          <cell r="A3734">
            <v>39439</v>
          </cell>
          <cell r="B3734">
            <v>1.4375599999999999</v>
          </cell>
        </row>
        <row r="3735">
          <cell r="A3735">
            <v>39438</v>
          </cell>
          <cell r="B3735">
            <v>1.4358500000000001</v>
          </cell>
        </row>
        <row r="3736">
          <cell r="A3736">
            <v>39437</v>
          </cell>
          <cell r="B3736">
            <v>1.4359900000000001</v>
          </cell>
        </row>
        <row r="3737">
          <cell r="A3737">
            <v>39436</v>
          </cell>
          <cell r="B3737">
            <v>1.4396800000000001</v>
          </cell>
        </row>
        <row r="3738">
          <cell r="A3738">
            <v>39435</v>
          </cell>
          <cell r="B3738">
            <v>1.4400500000000001</v>
          </cell>
        </row>
        <row r="3739">
          <cell r="A3739">
            <v>39434</v>
          </cell>
          <cell r="B3739">
            <v>1.4398500000000001</v>
          </cell>
        </row>
        <row r="3740">
          <cell r="A3740">
            <v>39433</v>
          </cell>
          <cell r="B3740">
            <v>1.44231</v>
          </cell>
        </row>
        <row r="3741">
          <cell r="A3741">
            <v>39432</v>
          </cell>
          <cell r="B3741">
            <v>1.4424300000000001</v>
          </cell>
        </row>
        <row r="3742">
          <cell r="A3742">
            <v>39431</v>
          </cell>
          <cell r="B3742">
            <v>1.45604</v>
          </cell>
        </row>
        <row r="3743">
          <cell r="A3743">
            <v>39430</v>
          </cell>
          <cell r="B3743">
            <v>1.46862</v>
          </cell>
        </row>
        <row r="3744">
          <cell r="A3744">
            <v>39429</v>
          </cell>
          <cell r="B3744">
            <v>1.4678800000000001</v>
          </cell>
        </row>
        <row r="3745">
          <cell r="A3745">
            <v>39428</v>
          </cell>
          <cell r="B3745">
            <v>1.47071</v>
          </cell>
        </row>
        <row r="3746">
          <cell r="A3746">
            <v>39427</v>
          </cell>
          <cell r="B3746">
            <v>1.46716</v>
          </cell>
        </row>
        <row r="3747">
          <cell r="A3747">
            <v>39426</v>
          </cell>
          <cell r="B3747">
            <v>1.4652499999999999</v>
          </cell>
        </row>
        <row r="3748">
          <cell r="A3748">
            <v>39425</v>
          </cell>
          <cell r="B3748">
            <v>1.4652799999999999</v>
          </cell>
        </row>
        <row r="3749">
          <cell r="A3749">
            <v>39424</v>
          </cell>
          <cell r="B3749">
            <v>1.46349</v>
          </cell>
        </row>
        <row r="3750">
          <cell r="A3750">
            <v>39423</v>
          </cell>
          <cell r="B3750">
            <v>1.4601200000000001</v>
          </cell>
        </row>
        <row r="3751">
          <cell r="A3751">
            <v>39422</v>
          </cell>
          <cell r="B3751">
            <v>1.4722</v>
          </cell>
        </row>
        <row r="3752">
          <cell r="A3752">
            <v>39421</v>
          </cell>
          <cell r="B3752">
            <v>1.4694199999999999</v>
          </cell>
        </row>
        <row r="3753">
          <cell r="A3753">
            <v>39420</v>
          </cell>
          <cell r="B3753">
            <v>1.46573</v>
          </cell>
        </row>
        <row r="3754">
          <cell r="A3754">
            <v>39419</v>
          </cell>
          <cell r="B3754">
            <v>1.4628699999999999</v>
          </cell>
        </row>
        <row r="3755">
          <cell r="A3755">
            <v>39418</v>
          </cell>
          <cell r="B3755">
            <v>1.46668</v>
          </cell>
        </row>
        <row r="3756">
          <cell r="A3756">
            <v>39417</v>
          </cell>
          <cell r="B3756">
            <v>1.4739</v>
          </cell>
        </row>
        <row r="3757">
          <cell r="A3757">
            <v>39416</v>
          </cell>
          <cell r="B3757">
            <v>1.47905</v>
          </cell>
        </row>
        <row r="3758">
          <cell r="A3758">
            <v>39415</v>
          </cell>
          <cell r="B3758">
            <v>1.47898</v>
          </cell>
        </row>
        <row r="3759">
          <cell r="A3759">
            <v>39414</v>
          </cell>
          <cell r="B3759">
            <v>1.48567</v>
          </cell>
        </row>
        <row r="3760">
          <cell r="A3760">
            <v>39413</v>
          </cell>
          <cell r="B3760">
            <v>1.4839100000000001</v>
          </cell>
        </row>
        <row r="3761">
          <cell r="A3761">
            <v>39412</v>
          </cell>
          <cell r="B3761">
            <v>1.48289</v>
          </cell>
        </row>
        <row r="3762">
          <cell r="A3762">
            <v>39411</v>
          </cell>
          <cell r="B3762">
            <v>1.48325</v>
          </cell>
        </row>
        <row r="3763">
          <cell r="A3763">
            <v>39410</v>
          </cell>
          <cell r="B3763">
            <v>1.4857499999999999</v>
          </cell>
        </row>
        <row r="3764">
          <cell r="A3764">
            <v>39409</v>
          </cell>
          <cell r="B3764">
            <v>1.4847900000000001</v>
          </cell>
        </row>
        <row r="3765">
          <cell r="A3765">
            <v>39408</v>
          </cell>
          <cell r="B3765">
            <v>1.4823200000000001</v>
          </cell>
        </row>
        <row r="3766">
          <cell r="A3766">
            <v>39407</v>
          </cell>
          <cell r="B3766">
            <v>1.4722900000000001</v>
          </cell>
        </row>
        <row r="3767">
          <cell r="A3767">
            <v>39406</v>
          </cell>
          <cell r="B3767">
            <v>1.4659</v>
          </cell>
        </row>
        <row r="3768">
          <cell r="A3768">
            <v>39405</v>
          </cell>
          <cell r="B3768">
            <v>1.4657500000000001</v>
          </cell>
        </row>
        <row r="3769">
          <cell r="A3769">
            <v>39404</v>
          </cell>
          <cell r="B3769">
            <v>1.4656899999999999</v>
          </cell>
        </row>
        <row r="3770">
          <cell r="A3770">
            <v>39403</v>
          </cell>
          <cell r="B3770">
            <v>1.4625999999999999</v>
          </cell>
        </row>
        <row r="3771">
          <cell r="A3771">
            <v>39402</v>
          </cell>
          <cell r="B3771">
            <v>1.4648699999999999</v>
          </cell>
        </row>
        <row r="3772">
          <cell r="A3772">
            <v>39401</v>
          </cell>
          <cell r="B3772">
            <v>1.46576</v>
          </cell>
        </row>
        <row r="3773">
          <cell r="A3773">
            <v>39400</v>
          </cell>
          <cell r="B3773">
            <v>1.45797</v>
          </cell>
        </row>
        <row r="3774">
          <cell r="A3774">
            <v>39399</v>
          </cell>
          <cell r="B3774">
            <v>1.4605900000000001</v>
          </cell>
        </row>
        <row r="3775">
          <cell r="A3775">
            <v>39398</v>
          </cell>
          <cell r="B3775">
            <v>1.4673</v>
          </cell>
        </row>
        <row r="3776">
          <cell r="A3776">
            <v>39397</v>
          </cell>
          <cell r="B3776">
            <v>1.4673099999999999</v>
          </cell>
        </row>
        <row r="3777">
          <cell r="A3777">
            <v>39396</v>
          </cell>
          <cell r="B3777">
            <v>1.4691799999999999</v>
          </cell>
        </row>
        <row r="3778">
          <cell r="A3778">
            <v>39395</v>
          </cell>
          <cell r="B3778">
            <v>1.46556</v>
          </cell>
        </row>
        <row r="3779">
          <cell r="A3779">
            <v>39394</v>
          </cell>
          <cell r="B3779">
            <v>1.46326</v>
          </cell>
        </row>
        <row r="3780">
          <cell r="A3780">
            <v>39393</v>
          </cell>
          <cell r="B3780">
            <v>1.4513</v>
          </cell>
        </row>
        <row r="3781">
          <cell r="A3781">
            <v>39392</v>
          </cell>
          <cell r="B3781">
            <v>1.44842</v>
          </cell>
        </row>
        <row r="3782">
          <cell r="A3782">
            <v>39391</v>
          </cell>
          <cell r="B3782">
            <v>1.4511700000000001</v>
          </cell>
        </row>
        <row r="3783">
          <cell r="A3783">
            <v>39390</v>
          </cell>
          <cell r="B3783">
            <v>1.4504300000000001</v>
          </cell>
        </row>
        <row r="3784">
          <cell r="A3784">
            <v>39389</v>
          </cell>
          <cell r="B3784">
            <v>1.44628</v>
          </cell>
        </row>
        <row r="3785">
          <cell r="A3785">
            <v>39388</v>
          </cell>
          <cell r="B3785">
            <v>1.4452400000000001</v>
          </cell>
        </row>
        <row r="3786">
          <cell r="A3786">
            <v>39387</v>
          </cell>
          <cell r="B3786">
            <v>1.4446099999999999</v>
          </cell>
        </row>
        <row r="3787">
          <cell r="A3787">
            <v>39386</v>
          </cell>
          <cell r="B3787">
            <v>1.4410099999999999</v>
          </cell>
        </row>
        <row r="3788">
          <cell r="A3788">
            <v>39385</v>
          </cell>
          <cell r="B3788">
            <v>1.4411799999999999</v>
          </cell>
        </row>
        <row r="3789">
          <cell r="A3789">
            <v>39384</v>
          </cell>
          <cell r="B3789">
            <v>1.43889</v>
          </cell>
        </row>
        <row r="3790">
          <cell r="A3790">
            <v>39383</v>
          </cell>
          <cell r="B3790">
            <v>1.43879</v>
          </cell>
        </row>
        <row r="3791">
          <cell r="A3791">
            <v>39382</v>
          </cell>
          <cell r="B3791">
            <v>1.43537</v>
          </cell>
        </row>
        <row r="3792">
          <cell r="A3792">
            <v>39381</v>
          </cell>
          <cell r="B3792">
            <v>1.4282600000000001</v>
          </cell>
        </row>
        <row r="3793">
          <cell r="A3793">
            <v>39380</v>
          </cell>
          <cell r="B3793">
            <v>1.42435</v>
          </cell>
        </row>
        <row r="3794">
          <cell r="A3794">
            <v>39379</v>
          </cell>
          <cell r="B3794">
            <v>1.4213100000000001</v>
          </cell>
        </row>
        <row r="3795">
          <cell r="A3795">
            <v>39378</v>
          </cell>
          <cell r="B3795">
            <v>1.4257599999999999</v>
          </cell>
        </row>
        <row r="3796">
          <cell r="A3796">
            <v>39377</v>
          </cell>
          <cell r="B3796">
            <v>1.4298</v>
          </cell>
        </row>
        <row r="3797">
          <cell r="A3797">
            <v>39376</v>
          </cell>
          <cell r="B3797">
            <v>1.4295899999999999</v>
          </cell>
        </row>
        <row r="3798">
          <cell r="A3798">
            <v>39375</v>
          </cell>
          <cell r="B3798">
            <v>1.42849</v>
          </cell>
        </row>
        <row r="3799">
          <cell r="A3799">
            <v>39374</v>
          </cell>
          <cell r="B3799">
            <v>1.4250100000000001</v>
          </cell>
        </row>
        <row r="3800">
          <cell r="A3800">
            <v>39373</v>
          </cell>
          <cell r="B3800">
            <v>1.4181699999999999</v>
          </cell>
        </row>
        <row r="3801">
          <cell r="A3801">
            <v>39372</v>
          </cell>
          <cell r="B3801">
            <v>1.4182600000000001</v>
          </cell>
        </row>
        <row r="3802">
          <cell r="A3802">
            <v>39371</v>
          </cell>
          <cell r="B3802">
            <v>1.4194100000000001</v>
          </cell>
        </row>
        <row r="3803">
          <cell r="A3803">
            <v>39370</v>
          </cell>
          <cell r="B3803">
            <v>1.41734</v>
          </cell>
        </row>
        <row r="3804">
          <cell r="A3804">
            <v>39369</v>
          </cell>
          <cell r="B3804">
            <v>1.4174800000000001</v>
          </cell>
        </row>
        <row r="3805">
          <cell r="A3805">
            <v>39368</v>
          </cell>
          <cell r="B3805">
            <v>1.4185099999999999</v>
          </cell>
        </row>
        <row r="3806">
          <cell r="A3806">
            <v>39367</v>
          </cell>
          <cell r="B3806">
            <v>1.4178500000000001</v>
          </cell>
        </row>
        <row r="3807">
          <cell r="A3807">
            <v>39366</v>
          </cell>
          <cell r="B3807">
            <v>1.4126099999999999</v>
          </cell>
        </row>
        <row r="3808">
          <cell r="A3808">
            <v>39365</v>
          </cell>
          <cell r="B3808">
            <v>1.40496</v>
          </cell>
        </row>
        <row r="3809">
          <cell r="A3809">
            <v>39364</v>
          </cell>
          <cell r="B3809">
            <v>1.41028</v>
          </cell>
        </row>
        <row r="3810">
          <cell r="A3810">
            <v>39363</v>
          </cell>
          <cell r="B3810">
            <v>1.41303</v>
          </cell>
        </row>
        <row r="3811">
          <cell r="A3811">
            <v>39362</v>
          </cell>
          <cell r="B3811">
            <v>1.41303</v>
          </cell>
        </row>
        <row r="3812">
          <cell r="A3812">
            <v>39361</v>
          </cell>
          <cell r="B3812">
            <v>1.4129499999999999</v>
          </cell>
        </row>
        <row r="3813">
          <cell r="A3813">
            <v>39360</v>
          </cell>
          <cell r="B3813">
            <v>1.4105700000000001</v>
          </cell>
        </row>
        <row r="3814">
          <cell r="A3814">
            <v>39359</v>
          </cell>
          <cell r="B3814">
            <v>1.4158500000000001</v>
          </cell>
        </row>
        <row r="3815">
          <cell r="A3815">
            <v>39358</v>
          </cell>
          <cell r="B3815">
            <v>1.41926</v>
          </cell>
        </row>
        <row r="3816">
          <cell r="A3816">
            <v>39357</v>
          </cell>
          <cell r="B3816">
            <v>1.42465</v>
          </cell>
        </row>
        <row r="3817">
          <cell r="A3817">
            <v>39356</v>
          </cell>
          <cell r="B3817">
            <v>1.42624</v>
          </cell>
        </row>
        <row r="3818">
          <cell r="A3818">
            <v>39355</v>
          </cell>
          <cell r="B3818">
            <v>1.42618</v>
          </cell>
        </row>
        <row r="3819">
          <cell r="A3819">
            <v>39354</v>
          </cell>
          <cell r="B3819">
            <v>1.41859</v>
          </cell>
        </row>
        <row r="3820">
          <cell r="A3820">
            <v>39353</v>
          </cell>
          <cell r="B3820">
            <v>1.41445</v>
          </cell>
        </row>
        <row r="3821">
          <cell r="A3821">
            <v>39352</v>
          </cell>
          <cell r="B3821">
            <v>1.4132899999999999</v>
          </cell>
        </row>
        <row r="3822">
          <cell r="A3822">
            <v>39351</v>
          </cell>
          <cell r="B3822">
            <v>1.40977</v>
          </cell>
        </row>
        <row r="3823">
          <cell r="A3823">
            <v>39350</v>
          </cell>
          <cell r="B3823">
            <v>1.4098900000000001</v>
          </cell>
        </row>
        <row r="3824">
          <cell r="A3824">
            <v>39349</v>
          </cell>
          <cell r="B3824">
            <v>1.4085799999999999</v>
          </cell>
        </row>
        <row r="3825">
          <cell r="A3825">
            <v>39348</v>
          </cell>
          <cell r="B3825">
            <v>1.4086000000000001</v>
          </cell>
        </row>
        <row r="3826">
          <cell r="A3826">
            <v>39347</v>
          </cell>
          <cell r="B3826">
            <v>1.40751</v>
          </cell>
        </row>
        <row r="3827">
          <cell r="A3827">
            <v>39346</v>
          </cell>
          <cell r="B3827">
            <v>1.4019200000000001</v>
          </cell>
        </row>
        <row r="3828">
          <cell r="A3828">
            <v>39345</v>
          </cell>
          <cell r="B3828">
            <v>1.39683</v>
          </cell>
        </row>
        <row r="3829">
          <cell r="A3829">
            <v>39344</v>
          </cell>
          <cell r="B3829">
            <v>1.38724</v>
          </cell>
        </row>
        <row r="3830">
          <cell r="A3830">
            <v>39343</v>
          </cell>
          <cell r="B3830">
            <v>1.38693</v>
          </cell>
        </row>
        <row r="3831">
          <cell r="A3831">
            <v>39342</v>
          </cell>
          <cell r="B3831">
            <v>1.3869800000000001</v>
          </cell>
        </row>
        <row r="3832">
          <cell r="A3832">
            <v>39341</v>
          </cell>
          <cell r="B3832">
            <v>1.38696</v>
          </cell>
        </row>
        <row r="3833">
          <cell r="A3833">
            <v>39340</v>
          </cell>
          <cell r="B3833">
            <v>1.38713</v>
          </cell>
        </row>
        <row r="3834">
          <cell r="A3834">
            <v>39339</v>
          </cell>
          <cell r="B3834">
            <v>1.3893800000000001</v>
          </cell>
        </row>
        <row r="3835">
          <cell r="A3835">
            <v>39338</v>
          </cell>
          <cell r="B3835">
            <v>1.38632</v>
          </cell>
        </row>
        <row r="3836">
          <cell r="A3836">
            <v>39337</v>
          </cell>
          <cell r="B3836">
            <v>1.38083</v>
          </cell>
        </row>
        <row r="3837">
          <cell r="A3837">
            <v>39336</v>
          </cell>
          <cell r="B3837">
            <v>1.37856</v>
          </cell>
        </row>
        <row r="3838">
          <cell r="A3838">
            <v>39335</v>
          </cell>
          <cell r="B3838">
            <v>1.3763300000000001</v>
          </cell>
        </row>
        <row r="3839">
          <cell r="A3839">
            <v>39334</v>
          </cell>
          <cell r="B3839">
            <v>1.3763000000000001</v>
          </cell>
        </row>
        <row r="3840">
          <cell r="A3840">
            <v>39333</v>
          </cell>
          <cell r="B3840">
            <v>1.3709100000000001</v>
          </cell>
        </row>
        <row r="3841">
          <cell r="A3841">
            <v>39332</v>
          </cell>
          <cell r="B3841">
            <v>1.3660099999999999</v>
          </cell>
        </row>
        <row r="3842">
          <cell r="A3842">
            <v>39331</v>
          </cell>
          <cell r="B3842">
            <v>1.36134</v>
          </cell>
        </row>
        <row r="3843">
          <cell r="A3843">
            <v>39330</v>
          </cell>
          <cell r="B3843">
            <v>1.36033</v>
          </cell>
        </row>
        <row r="3844">
          <cell r="A3844">
            <v>39329</v>
          </cell>
          <cell r="B3844">
            <v>1.3630800000000001</v>
          </cell>
        </row>
        <row r="3845">
          <cell r="A3845">
            <v>39328</v>
          </cell>
          <cell r="B3845">
            <v>1.36246</v>
          </cell>
        </row>
        <row r="3846">
          <cell r="A3846">
            <v>39327</v>
          </cell>
          <cell r="B3846">
            <v>1.36243</v>
          </cell>
        </row>
        <row r="3847">
          <cell r="A3847">
            <v>39326</v>
          </cell>
          <cell r="B3847">
            <v>1.3654900000000001</v>
          </cell>
        </row>
        <row r="3848">
          <cell r="A3848">
            <v>39325</v>
          </cell>
          <cell r="B3848">
            <v>1.3645400000000001</v>
          </cell>
        </row>
        <row r="3849">
          <cell r="A3849">
            <v>39324</v>
          </cell>
          <cell r="B3849">
            <v>1.36134</v>
          </cell>
        </row>
        <row r="3850">
          <cell r="A3850">
            <v>39323</v>
          </cell>
          <cell r="B3850">
            <v>1.36389</v>
          </cell>
        </row>
        <row r="3851">
          <cell r="A3851">
            <v>39322</v>
          </cell>
          <cell r="B3851">
            <v>1.36616</v>
          </cell>
        </row>
        <row r="3852">
          <cell r="A3852">
            <v>39321</v>
          </cell>
          <cell r="B3852">
            <v>1.36704</v>
          </cell>
        </row>
        <row r="3853">
          <cell r="A3853">
            <v>39320</v>
          </cell>
          <cell r="B3853">
            <v>1.3670100000000001</v>
          </cell>
        </row>
        <row r="3854">
          <cell r="A3854">
            <v>39319</v>
          </cell>
          <cell r="B3854">
            <v>1.35965</v>
          </cell>
        </row>
        <row r="3855">
          <cell r="A3855">
            <v>39318</v>
          </cell>
          <cell r="B3855">
            <v>1.35562</v>
          </cell>
        </row>
        <row r="3856">
          <cell r="A3856">
            <v>39317</v>
          </cell>
          <cell r="B3856">
            <v>1.3487100000000001</v>
          </cell>
        </row>
        <row r="3857">
          <cell r="A3857">
            <v>39316</v>
          </cell>
          <cell r="B3857">
            <v>1.34782</v>
          </cell>
        </row>
        <row r="3858">
          <cell r="A3858">
            <v>39315</v>
          </cell>
          <cell r="B3858">
            <v>1.34853</v>
          </cell>
        </row>
        <row r="3859">
          <cell r="A3859">
            <v>39314</v>
          </cell>
          <cell r="B3859">
            <v>1.3469800000000001</v>
          </cell>
        </row>
        <row r="3860">
          <cell r="A3860">
            <v>39313</v>
          </cell>
          <cell r="B3860">
            <v>1.34697</v>
          </cell>
        </row>
        <row r="3861">
          <cell r="A3861">
            <v>39312</v>
          </cell>
          <cell r="B3861">
            <v>1.3446800000000001</v>
          </cell>
        </row>
        <row r="3862">
          <cell r="A3862">
            <v>39311</v>
          </cell>
          <cell r="B3862">
            <v>1.34152</v>
          </cell>
        </row>
        <row r="3863">
          <cell r="A3863">
            <v>39310</v>
          </cell>
          <cell r="B3863">
            <v>1.3497699999999999</v>
          </cell>
        </row>
        <row r="3864">
          <cell r="A3864">
            <v>39309</v>
          </cell>
          <cell r="B3864">
            <v>1.35904</v>
          </cell>
        </row>
        <row r="3865">
          <cell r="A3865">
            <v>39308</v>
          </cell>
          <cell r="B3865">
            <v>1.3664799999999999</v>
          </cell>
        </row>
        <row r="3866">
          <cell r="A3866">
            <v>39307</v>
          </cell>
          <cell r="B3866">
            <v>1.3689100000000001</v>
          </cell>
        </row>
        <row r="3867">
          <cell r="A3867">
            <v>39306</v>
          </cell>
          <cell r="B3867">
            <v>1.3689</v>
          </cell>
        </row>
        <row r="3868">
          <cell r="A3868">
            <v>39305</v>
          </cell>
          <cell r="B3868">
            <v>1.3675600000000001</v>
          </cell>
        </row>
        <row r="3869">
          <cell r="A3869">
            <v>39304</v>
          </cell>
          <cell r="B3869">
            <v>1.3755500000000001</v>
          </cell>
        </row>
        <row r="3870">
          <cell r="A3870">
            <v>39303</v>
          </cell>
          <cell r="B3870">
            <v>1.37673</v>
          </cell>
        </row>
        <row r="3871">
          <cell r="A3871">
            <v>39302</v>
          </cell>
          <cell r="B3871">
            <v>1.37866</v>
          </cell>
        </row>
        <row r="3872">
          <cell r="A3872">
            <v>39301</v>
          </cell>
          <cell r="B3872">
            <v>1.3809199999999999</v>
          </cell>
        </row>
        <row r="3873">
          <cell r="A3873">
            <v>39300</v>
          </cell>
          <cell r="B3873">
            <v>1.37693</v>
          </cell>
        </row>
        <row r="3874">
          <cell r="A3874">
            <v>39299</v>
          </cell>
          <cell r="B3874">
            <v>1.37687</v>
          </cell>
        </row>
        <row r="3875">
          <cell r="A3875">
            <v>39298</v>
          </cell>
          <cell r="B3875">
            <v>1.37219</v>
          </cell>
        </row>
        <row r="3876">
          <cell r="A3876">
            <v>39297</v>
          </cell>
          <cell r="B3876">
            <v>1.3670100000000001</v>
          </cell>
        </row>
        <row r="3877">
          <cell r="A3877">
            <v>39296</v>
          </cell>
          <cell r="B3877">
            <v>1.3666499999999999</v>
          </cell>
        </row>
        <row r="3878">
          <cell r="A3878">
            <v>39295</v>
          </cell>
          <cell r="B3878">
            <v>1.37035</v>
          </cell>
        </row>
        <row r="3879">
          <cell r="A3879">
            <v>39294</v>
          </cell>
          <cell r="B3879">
            <v>1.3653999999999999</v>
          </cell>
        </row>
        <row r="3880">
          <cell r="A3880">
            <v>39293</v>
          </cell>
          <cell r="B3880">
            <v>1.3629800000000001</v>
          </cell>
        </row>
        <row r="3881">
          <cell r="A3881">
            <v>39292</v>
          </cell>
          <cell r="B3881">
            <v>1.3630199999999999</v>
          </cell>
        </row>
        <row r="3882">
          <cell r="A3882">
            <v>39291</v>
          </cell>
          <cell r="B3882">
            <v>1.3695999999999999</v>
          </cell>
        </row>
        <row r="3883">
          <cell r="A3883">
            <v>39290</v>
          </cell>
          <cell r="B3883">
            <v>1.3722000000000001</v>
          </cell>
        </row>
        <row r="3884">
          <cell r="A3884">
            <v>39289</v>
          </cell>
          <cell r="B3884">
            <v>1.3769800000000001</v>
          </cell>
        </row>
        <row r="3885">
          <cell r="A3885">
            <v>39288</v>
          </cell>
          <cell r="B3885">
            <v>1.38218</v>
          </cell>
        </row>
        <row r="3886">
          <cell r="A3886">
            <v>39287</v>
          </cell>
          <cell r="B3886">
            <v>1.3821699999999999</v>
          </cell>
        </row>
        <row r="3887">
          <cell r="A3887">
            <v>39286</v>
          </cell>
          <cell r="B3887">
            <v>1.3822399999999999</v>
          </cell>
        </row>
        <row r="3888">
          <cell r="A3888">
            <v>39285</v>
          </cell>
          <cell r="B3888">
            <v>1.38222</v>
          </cell>
        </row>
        <row r="3889">
          <cell r="A3889">
            <v>39284</v>
          </cell>
          <cell r="B3889">
            <v>1.3803700000000001</v>
          </cell>
        </row>
        <row r="3890">
          <cell r="A3890">
            <v>39283</v>
          </cell>
          <cell r="B3890">
            <v>1.38069</v>
          </cell>
        </row>
        <row r="3891">
          <cell r="A3891">
            <v>39282</v>
          </cell>
          <cell r="B3891">
            <v>1.37982</v>
          </cell>
        </row>
        <row r="3892">
          <cell r="A3892">
            <v>39281</v>
          </cell>
          <cell r="B3892">
            <v>1.3779399999999999</v>
          </cell>
        </row>
        <row r="3893">
          <cell r="A3893">
            <v>39280</v>
          </cell>
          <cell r="B3893">
            <v>1.37822</v>
          </cell>
        </row>
        <row r="3894">
          <cell r="A3894">
            <v>39279</v>
          </cell>
          <cell r="B3894">
            <v>1.3778600000000001</v>
          </cell>
        </row>
        <row r="3895">
          <cell r="A3895">
            <v>39278</v>
          </cell>
          <cell r="B3895">
            <v>1.3778600000000001</v>
          </cell>
        </row>
        <row r="3896">
          <cell r="A3896">
            <v>39277</v>
          </cell>
          <cell r="B3896">
            <v>1.37836</v>
          </cell>
        </row>
        <row r="3897">
          <cell r="A3897">
            <v>39276</v>
          </cell>
          <cell r="B3897">
            <v>1.3766799999999999</v>
          </cell>
        </row>
        <row r="3898">
          <cell r="A3898">
            <v>39275</v>
          </cell>
          <cell r="B3898">
            <v>1.37507</v>
          </cell>
        </row>
        <row r="3899">
          <cell r="A3899">
            <v>39274</v>
          </cell>
          <cell r="B3899">
            <v>1.3653200000000001</v>
          </cell>
        </row>
        <row r="3900">
          <cell r="A3900">
            <v>39273</v>
          </cell>
          <cell r="B3900">
            <v>1.36233</v>
          </cell>
        </row>
        <row r="3901">
          <cell r="A3901">
            <v>39272</v>
          </cell>
          <cell r="B3901">
            <v>1.3623000000000001</v>
          </cell>
        </row>
        <row r="3902">
          <cell r="A3902">
            <v>39271</v>
          </cell>
          <cell r="B3902">
            <v>1.3622799999999999</v>
          </cell>
        </row>
        <row r="3903">
          <cell r="A3903">
            <v>39270</v>
          </cell>
          <cell r="B3903">
            <v>1.36012</v>
          </cell>
        </row>
        <row r="3904">
          <cell r="A3904">
            <v>39269</v>
          </cell>
          <cell r="B3904">
            <v>1.36147</v>
          </cell>
        </row>
        <row r="3905">
          <cell r="A3905">
            <v>39268</v>
          </cell>
          <cell r="B3905">
            <v>1.3615299999999999</v>
          </cell>
        </row>
        <row r="3906">
          <cell r="A3906">
            <v>39267</v>
          </cell>
          <cell r="B3906">
            <v>1.3615200000000001</v>
          </cell>
        </row>
        <row r="3907">
          <cell r="A3907">
            <v>39266</v>
          </cell>
          <cell r="B3907">
            <v>1.3570199999999999</v>
          </cell>
        </row>
        <row r="3908">
          <cell r="A3908">
            <v>39265</v>
          </cell>
          <cell r="B3908">
            <v>1.35361</v>
          </cell>
        </row>
        <row r="3909">
          <cell r="A3909">
            <v>39264</v>
          </cell>
          <cell r="B3909">
            <v>1.3536300000000001</v>
          </cell>
        </row>
        <row r="3910">
          <cell r="A3910">
            <v>39263</v>
          </cell>
          <cell r="B3910">
            <v>1.34741</v>
          </cell>
        </row>
        <row r="3911">
          <cell r="A3911">
            <v>39262</v>
          </cell>
          <cell r="B3911">
            <v>1.34596</v>
          </cell>
        </row>
        <row r="3912">
          <cell r="A3912">
            <v>39261</v>
          </cell>
          <cell r="B3912">
            <v>1.34412</v>
          </cell>
        </row>
        <row r="3913">
          <cell r="A3913">
            <v>39260</v>
          </cell>
          <cell r="B3913">
            <v>1.3460300000000001</v>
          </cell>
        </row>
        <row r="3914">
          <cell r="A3914">
            <v>39259</v>
          </cell>
          <cell r="B3914">
            <v>1.3459700000000001</v>
          </cell>
        </row>
        <row r="3915">
          <cell r="A3915">
            <v>39258</v>
          </cell>
          <cell r="B3915">
            <v>1.3464</v>
          </cell>
        </row>
        <row r="3916">
          <cell r="A3916">
            <v>39257</v>
          </cell>
          <cell r="B3916">
            <v>1.34639</v>
          </cell>
        </row>
        <row r="3917">
          <cell r="A3917">
            <v>39256</v>
          </cell>
          <cell r="B3917">
            <v>1.34093</v>
          </cell>
        </row>
        <row r="3918">
          <cell r="A3918">
            <v>39255</v>
          </cell>
          <cell r="B3918">
            <v>1.33927</v>
          </cell>
        </row>
        <row r="3919">
          <cell r="A3919">
            <v>39254</v>
          </cell>
          <cell r="B3919">
            <v>1.3425</v>
          </cell>
        </row>
        <row r="3920">
          <cell r="A3920">
            <v>39253</v>
          </cell>
          <cell r="B3920">
            <v>1.34137</v>
          </cell>
        </row>
        <row r="3921">
          <cell r="A3921">
            <v>39252</v>
          </cell>
          <cell r="B3921">
            <v>1.3400300000000001</v>
          </cell>
        </row>
        <row r="3922">
          <cell r="A3922">
            <v>39251</v>
          </cell>
          <cell r="B3922">
            <v>1.3383700000000001</v>
          </cell>
        </row>
        <row r="3923">
          <cell r="A3923">
            <v>39250</v>
          </cell>
          <cell r="B3923">
            <v>1.3383499999999999</v>
          </cell>
        </row>
        <row r="3924">
          <cell r="A3924">
            <v>39249</v>
          </cell>
          <cell r="B3924">
            <v>1.333</v>
          </cell>
        </row>
        <row r="3925">
          <cell r="A3925">
            <v>39248</v>
          </cell>
          <cell r="B3925">
            <v>1.33073</v>
          </cell>
        </row>
        <row r="3926">
          <cell r="A3926">
            <v>39247</v>
          </cell>
          <cell r="B3926">
            <v>1.32948</v>
          </cell>
        </row>
        <row r="3927">
          <cell r="A3927">
            <v>39246</v>
          </cell>
          <cell r="B3927">
            <v>1.3344400000000001</v>
          </cell>
        </row>
        <row r="3928">
          <cell r="A3928">
            <v>39245</v>
          </cell>
          <cell r="B3928">
            <v>1.33511</v>
          </cell>
        </row>
        <row r="3929">
          <cell r="A3929">
            <v>39244</v>
          </cell>
          <cell r="B3929">
            <v>1.33684</v>
          </cell>
        </row>
        <row r="3930">
          <cell r="A3930">
            <v>39243</v>
          </cell>
          <cell r="B3930">
            <v>1.33683</v>
          </cell>
        </row>
        <row r="3931">
          <cell r="A3931">
            <v>39242</v>
          </cell>
          <cell r="B3931">
            <v>1.339</v>
          </cell>
        </row>
        <row r="3932">
          <cell r="A3932">
            <v>39241</v>
          </cell>
          <cell r="B3932">
            <v>1.3481399999999999</v>
          </cell>
        </row>
        <row r="3933">
          <cell r="A3933">
            <v>39240</v>
          </cell>
          <cell r="B3933">
            <v>1.3514900000000001</v>
          </cell>
        </row>
        <row r="3934">
          <cell r="A3934">
            <v>39239</v>
          </cell>
          <cell r="B3934">
            <v>1.3508100000000001</v>
          </cell>
        </row>
        <row r="3935">
          <cell r="A3935">
            <v>39238</v>
          </cell>
          <cell r="B3935">
            <v>1.3460099999999999</v>
          </cell>
        </row>
        <row r="3936">
          <cell r="A3936">
            <v>39237</v>
          </cell>
          <cell r="B3936">
            <v>1.34457</v>
          </cell>
        </row>
        <row r="3937">
          <cell r="A3937">
            <v>39236</v>
          </cell>
          <cell r="B3937">
            <v>1.34456</v>
          </cell>
        </row>
        <row r="3938">
          <cell r="A3938">
            <v>39235</v>
          </cell>
          <cell r="B3938">
            <v>1.3442700000000001</v>
          </cell>
        </row>
        <row r="3939">
          <cell r="A3939">
            <v>39234</v>
          </cell>
          <cell r="B3939">
            <v>1.34409</v>
          </cell>
        </row>
        <row r="3940">
          <cell r="A3940">
            <v>39233</v>
          </cell>
          <cell r="B3940">
            <v>1.3436600000000001</v>
          </cell>
        </row>
        <row r="3941">
          <cell r="A3941">
            <v>39232</v>
          </cell>
          <cell r="B3941">
            <v>1.3461000000000001</v>
          </cell>
        </row>
        <row r="3942">
          <cell r="A3942">
            <v>39231</v>
          </cell>
          <cell r="B3942">
            <v>1.34518</v>
          </cell>
        </row>
        <row r="3943">
          <cell r="A3943">
            <v>39230</v>
          </cell>
          <cell r="B3943">
            <v>1.34355</v>
          </cell>
        </row>
        <row r="3944">
          <cell r="A3944">
            <v>39229</v>
          </cell>
          <cell r="B3944">
            <v>1.3435600000000001</v>
          </cell>
        </row>
        <row r="3945">
          <cell r="A3945">
            <v>39228</v>
          </cell>
          <cell r="B3945">
            <v>1.3435299999999999</v>
          </cell>
        </row>
        <row r="3946">
          <cell r="A3946">
            <v>39227</v>
          </cell>
          <cell r="B3946">
            <v>1.34449</v>
          </cell>
        </row>
        <row r="3947">
          <cell r="A3947">
            <v>39226</v>
          </cell>
          <cell r="B3947">
            <v>1.3457699999999999</v>
          </cell>
        </row>
        <row r="3948">
          <cell r="A3948">
            <v>39225</v>
          </cell>
          <cell r="B3948">
            <v>1.3457600000000001</v>
          </cell>
        </row>
        <row r="3949">
          <cell r="A3949">
            <v>39224</v>
          </cell>
          <cell r="B3949">
            <v>1.3488800000000001</v>
          </cell>
        </row>
        <row r="3950">
          <cell r="A3950">
            <v>39223</v>
          </cell>
          <cell r="B3950">
            <v>1.35036</v>
          </cell>
        </row>
        <row r="3951">
          <cell r="A3951">
            <v>39222</v>
          </cell>
          <cell r="B3951">
            <v>1.3503400000000001</v>
          </cell>
        </row>
        <row r="3952">
          <cell r="A3952">
            <v>39221</v>
          </cell>
          <cell r="B3952">
            <v>1.3492900000000001</v>
          </cell>
        </row>
        <row r="3953">
          <cell r="A3953">
            <v>39220</v>
          </cell>
          <cell r="B3953">
            <v>1.3514200000000001</v>
          </cell>
        </row>
        <row r="3954">
          <cell r="A3954">
            <v>39219</v>
          </cell>
          <cell r="B3954">
            <v>1.3576299999999999</v>
          </cell>
        </row>
        <row r="3955">
          <cell r="A3955">
            <v>39218</v>
          </cell>
          <cell r="B3955">
            <v>1.35547</v>
          </cell>
        </row>
        <row r="3956">
          <cell r="A3956">
            <v>39217</v>
          </cell>
          <cell r="B3956">
            <v>1.3540700000000001</v>
          </cell>
        </row>
        <row r="3957">
          <cell r="A3957">
            <v>39216</v>
          </cell>
          <cell r="B3957">
            <v>1.3520000000000001</v>
          </cell>
        </row>
        <row r="3958">
          <cell r="A3958">
            <v>39215</v>
          </cell>
          <cell r="B3958">
            <v>1.3519699999999999</v>
          </cell>
        </row>
        <row r="3959">
          <cell r="A3959">
            <v>39214</v>
          </cell>
          <cell r="B3959">
            <v>1.34904</v>
          </cell>
        </row>
        <row r="3960">
          <cell r="A3960">
            <v>39213</v>
          </cell>
          <cell r="B3960">
            <v>1.3522700000000001</v>
          </cell>
        </row>
        <row r="3961">
          <cell r="A3961">
            <v>39212</v>
          </cell>
          <cell r="B3961">
            <v>1.3542099999999999</v>
          </cell>
        </row>
        <row r="3962">
          <cell r="A3962">
            <v>39211</v>
          </cell>
          <cell r="B3962">
            <v>1.3577900000000001</v>
          </cell>
        </row>
        <row r="3963">
          <cell r="A3963">
            <v>39210</v>
          </cell>
          <cell r="B3963">
            <v>1.3606199999999999</v>
          </cell>
        </row>
        <row r="3964">
          <cell r="A3964">
            <v>39209</v>
          </cell>
          <cell r="B3964">
            <v>1.3586499999999999</v>
          </cell>
        </row>
        <row r="3965">
          <cell r="A3965">
            <v>39208</v>
          </cell>
          <cell r="B3965">
            <v>1.3586199999999999</v>
          </cell>
        </row>
        <row r="3966">
          <cell r="A3966">
            <v>39207</v>
          </cell>
          <cell r="B3966">
            <v>1.3565199999999999</v>
          </cell>
        </row>
        <row r="3967">
          <cell r="A3967">
            <v>39206</v>
          </cell>
          <cell r="B3967">
            <v>1.35894</v>
          </cell>
        </row>
        <row r="3968">
          <cell r="A3968">
            <v>39205</v>
          </cell>
          <cell r="B3968">
            <v>1.3589500000000001</v>
          </cell>
        </row>
        <row r="3969">
          <cell r="A3969">
            <v>39204</v>
          </cell>
          <cell r="B3969">
            <v>1.36378</v>
          </cell>
        </row>
        <row r="3970">
          <cell r="A3970">
            <v>39203</v>
          </cell>
          <cell r="B3970">
            <v>1.36311</v>
          </cell>
        </row>
        <row r="3971">
          <cell r="A3971">
            <v>39202</v>
          </cell>
          <cell r="B3971">
            <v>1.3647499999999999</v>
          </cell>
        </row>
        <row r="3972">
          <cell r="A3972">
            <v>39201</v>
          </cell>
          <cell r="B3972">
            <v>1.3647499999999999</v>
          </cell>
        </row>
        <row r="3973">
          <cell r="A3973">
            <v>39200</v>
          </cell>
          <cell r="B3973">
            <v>1.3616299999999999</v>
          </cell>
        </row>
        <row r="3974">
          <cell r="A3974">
            <v>39199</v>
          </cell>
          <cell r="B3974">
            <v>1.36253</v>
          </cell>
        </row>
        <row r="3975">
          <cell r="A3975">
            <v>39198</v>
          </cell>
          <cell r="B3975">
            <v>1.36408</v>
          </cell>
        </row>
        <row r="3976">
          <cell r="A3976">
            <v>39197</v>
          </cell>
          <cell r="B3976">
            <v>1.35829</v>
          </cell>
        </row>
        <row r="3977">
          <cell r="A3977">
            <v>39196</v>
          </cell>
          <cell r="B3977">
            <v>1.3578300000000001</v>
          </cell>
        </row>
        <row r="3978">
          <cell r="A3978">
            <v>39195</v>
          </cell>
          <cell r="B3978">
            <v>1.3585400000000001</v>
          </cell>
        </row>
        <row r="3979">
          <cell r="A3979">
            <v>39194</v>
          </cell>
          <cell r="B3979">
            <v>1.3585400000000001</v>
          </cell>
        </row>
        <row r="3980">
          <cell r="A3980">
            <v>39193</v>
          </cell>
          <cell r="B3980">
            <v>1.3609899999999999</v>
          </cell>
        </row>
        <row r="3981">
          <cell r="A3981">
            <v>39192</v>
          </cell>
          <cell r="B3981">
            <v>1.3596999999999999</v>
          </cell>
        </row>
        <row r="3982">
          <cell r="A3982">
            <v>39191</v>
          </cell>
          <cell r="B3982">
            <v>1.35836</v>
          </cell>
        </row>
        <row r="3983">
          <cell r="A3983">
            <v>39190</v>
          </cell>
          <cell r="B3983">
            <v>1.3547199999999999</v>
          </cell>
        </row>
        <row r="3984">
          <cell r="A3984">
            <v>39189</v>
          </cell>
          <cell r="B3984">
            <v>1.3552999999999999</v>
          </cell>
        </row>
        <row r="3985">
          <cell r="A3985">
            <v>39188</v>
          </cell>
          <cell r="B3985">
            <v>1.3523400000000001</v>
          </cell>
        </row>
        <row r="3986">
          <cell r="A3986">
            <v>39187</v>
          </cell>
          <cell r="B3986">
            <v>1.3522700000000001</v>
          </cell>
        </row>
        <row r="3987">
          <cell r="A3987">
            <v>39186</v>
          </cell>
          <cell r="B3987">
            <v>1.3515900000000001</v>
          </cell>
        </row>
        <row r="3988">
          <cell r="A3988">
            <v>39185</v>
          </cell>
          <cell r="B3988">
            <v>1.34598</v>
          </cell>
        </row>
        <row r="3989">
          <cell r="A3989">
            <v>39184</v>
          </cell>
          <cell r="B3989">
            <v>1.3426199999999999</v>
          </cell>
        </row>
        <row r="3990">
          <cell r="A3990">
            <v>39183</v>
          </cell>
          <cell r="B3990">
            <v>1.3407800000000001</v>
          </cell>
        </row>
        <row r="3991">
          <cell r="A3991">
            <v>39182</v>
          </cell>
          <cell r="B3991">
            <v>1.3364100000000001</v>
          </cell>
        </row>
        <row r="3992">
          <cell r="A3992">
            <v>39181</v>
          </cell>
          <cell r="B3992">
            <v>1.3374600000000001</v>
          </cell>
        </row>
        <row r="3993">
          <cell r="A3993">
            <v>39180</v>
          </cell>
          <cell r="B3993">
            <v>1.3374200000000001</v>
          </cell>
        </row>
        <row r="3994">
          <cell r="A3994">
            <v>39179</v>
          </cell>
          <cell r="B3994">
            <v>1.3406199999999999</v>
          </cell>
        </row>
        <row r="3995">
          <cell r="A3995">
            <v>39178</v>
          </cell>
          <cell r="B3995">
            <v>1.33853</v>
          </cell>
        </row>
        <row r="3996">
          <cell r="A3996">
            <v>39177</v>
          </cell>
          <cell r="B3996">
            <v>1.3346800000000001</v>
          </cell>
        </row>
        <row r="3997">
          <cell r="A3997">
            <v>39176</v>
          </cell>
          <cell r="B3997">
            <v>1.3361499999999999</v>
          </cell>
        </row>
        <row r="3998">
          <cell r="A3998">
            <v>39175</v>
          </cell>
          <cell r="B3998">
            <v>1.33592</v>
          </cell>
        </row>
        <row r="3999">
          <cell r="A3999">
            <v>39174</v>
          </cell>
          <cell r="B3999">
            <v>1.33501</v>
          </cell>
        </row>
        <row r="4000">
          <cell r="A4000">
            <v>39173</v>
          </cell>
          <cell r="B4000">
            <v>1.3349599999999999</v>
          </cell>
        </row>
        <row r="4001">
          <cell r="A4001">
            <v>39172</v>
          </cell>
          <cell r="B4001">
            <v>1.33338</v>
          </cell>
        </row>
        <row r="4002">
          <cell r="A4002">
            <v>39171</v>
          </cell>
          <cell r="B4002">
            <v>1.3325899999999999</v>
          </cell>
        </row>
        <row r="4003">
          <cell r="A4003">
            <v>39170</v>
          </cell>
          <cell r="B4003">
            <v>1.3345499999999999</v>
          </cell>
        </row>
        <row r="4004">
          <cell r="A4004">
            <v>39169</v>
          </cell>
          <cell r="B4004">
            <v>1.3337300000000001</v>
          </cell>
        </row>
        <row r="4005">
          <cell r="A4005">
            <v>39168</v>
          </cell>
          <cell r="B4005">
            <v>1.3285899999999999</v>
          </cell>
        </row>
        <row r="4006">
          <cell r="A4006">
            <v>39167</v>
          </cell>
          <cell r="B4006">
            <v>1.32786</v>
          </cell>
        </row>
        <row r="4007">
          <cell r="A4007">
            <v>39166</v>
          </cell>
          <cell r="B4007">
            <v>1.32786</v>
          </cell>
        </row>
        <row r="4008">
          <cell r="A4008">
            <v>39165</v>
          </cell>
          <cell r="B4008">
            <v>1.33179</v>
          </cell>
        </row>
        <row r="4009">
          <cell r="A4009">
            <v>39164</v>
          </cell>
          <cell r="B4009">
            <v>1.33687</v>
          </cell>
        </row>
        <row r="4010">
          <cell r="A4010">
            <v>39163</v>
          </cell>
          <cell r="B4010">
            <v>1.33135</v>
          </cell>
        </row>
        <row r="4011">
          <cell r="A4011">
            <v>39162</v>
          </cell>
          <cell r="B4011">
            <v>1.3297000000000001</v>
          </cell>
        </row>
        <row r="4012">
          <cell r="A4012">
            <v>39161</v>
          </cell>
          <cell r="B4012">
            <v>1.3302400000000001</v>
          </cell>
        </row>
        <row r="4013">
          <cell r="A4013">
            <v>39160</v>
          </cell>
          <cell r="B4013">
            <v>1.3312600000000001</v>
          </cell>
        </row>
        <row r="4014">
          <cell r="A4014">
            <v>39159</v>
          </cell>
          <cell r="B4014">
            <v>1.33128</v>
          </cell>
        </row>
        <row r="4015">
          <cell r="A4015">
            <v>39158</v>
          </cell>
          <cell r="B4015">
            <v>1.3297000000000001</v>
          </cell>
        </row>
        <row r="4016">
          <cell r="A4016">
            <v>39157</v>
          </cell>
          <cell r="B4016">
            <v>1.3223199999999999</v>
          </cell>
        </row>
        <row r="4017">
          <cell r="A4017">
            <v>39156</v>
          </cell>
          <cell r="B4017">
            <v>1.32006</v>
          </cell>
        </row>
        <row r="4018">
          <cell r="A4018">
            <v>39155</v>
          </cell>
          <cell r="B4018">
            <v>1.3187899999999999</v>
          </cell>
        </row>
        <row r="4019">
          <cell r="A4019">
            <v>39154</v>
          </cell>
          <cell r="B4019">
            <v>1.3144</v>
          </cell>
        </row>
        <row r="4020">
          <cell r="A4020">
            <v>39153</v>
          </cell>
          <cell r="B4020">
            <v>1.31121</v>
          </cell>
        </row>
        <row r="4021">
          <cell r="A4021">
            <v>39152</v>
          </cell>
          <cell r="B4021">
            <v>1.31105</v>
          </cell>
        </row>
        <row r="4022">
          <cell r="A4022">
            <v>39151</v>
          </cell>
          <cell r="B4022">
            <v>1.31348</v>
          </cell>
        </row>
        <row r="4023">
          <cell r="A4023">
            <v>39150</v>
          </cell>
          <cell r="B4023">
            <v>1.3157399999999999</v>
          </cell>
        </row>
        <row r="4024">
          <cell r="A4024">
            <v>39149</v>
          </cell>
          <cell r="B4024">
            <v>1.31314</v>
          </cell>
        </row>
        <row r="4025">
          <cell r="A4025">
            <v>39148</v>
          </cell>
          <cell r="B4025">
            <v>1.31037</v>
          </cell>
        </row>
        <row r="4026">
          <cell r="A4026">
            <v>39147</v>
          </cell>
          <cell r="B4026">
            <v>1.31355</v>
          </cell>
        </row>
        <row r="4027">
          <cell r="A4027">
            <v>39146</v>
          </cell>
          <cell r="B4027">
            <v>1.31843</v>
          </cell>
        </row>
        <row r="4028">
          <cell r="A4028">
            <v>39145</v>
          </cell>
          <cell r="B4028">
            <v>1.319</v>
          </cell>
        </row>
        <row r="4029">
          <cell r="A4029">
            <v>39144</v>
          </cell>
          <cell r="B4029">
            <v>1.31732</v>
          </cell>
        </row>
        <row r="4030">
          <cell r="A4030">
            <v>39143</v>
          </cell>
          <cell r="B4030">
            <v>1.3214999999999999</v>
          </cell>
        </row>
        <row r="4031">
          <cell r="A4031">
            <v>39142</v>
          </cell>
          <cell r="B4031">
            <v>1.32165</v>
          </cell>
        </row>
        <row r="4032">
          <cell r="A4032">
            <v>39141</v>
          </cell>
          <cell r="B4032">
            <v>1.3205</v>
          </cell>
        </row>
        <row r="4033">
          <cell r="A4033">
            <v>39140</v>
          </cell>
          <cell r="B4033">
            <v>1.31725</v>
          </cell>
        </row>
        <row r="4034">
          <cell r="A4034">
            <v>39139</v>
          </cell>
          <cell r="B4034">
            <v>1.3162100000000001</v>
          </cell>
        </row>
        <row r="4035">
          <cell r="A4035">
            <v>39138</v>
          </cell>
          <cell r="B4035">
            <v>1.3161700000000001</v>
          </cell>
        </row>
        <row r="4036">
          <cell r="A4036">
            <v>39137</v>
          </cell>
          <cell r="B4036">
            <v>1.3132299999999999</v>
          </cell>
        </row>
        <row r="4037">
          <cell r="A4037">
            <v>39136</v>
          </cell>
          <cell r="B4037">
            <v>1.31203</v>
          </cell>
        </row>
        <row r="4038">
          <cell r="A4038">
            <v>39135</v>
          </cell>
          <cell r="B4038">
            <v>1.3138399999999999</v>
          </cell>
        </row>
        <row r="4039">
          <cell r="A4039">
            <v>39134</v>
          </cell>
          <cell r="B4039">
            <v>1.3153999999999999</v>
          </cell>
        </row>
        <row r="4040">
          <cell r="A4040">
            <v>39133</v>
          </cell>
          <cell r="B4040">
            <v>1.31457</v>
          </cell>
        </row>
        <row r="4041">
          <cell r="A4041">
            <v>39132</v>
          </cell>
          <cell r="B4041">
            <v>1.31332</v>
          </cell>
        </row>
        <row r="4042">
          <cell r="A4042">
            <v>39131</v>
          </cell>
          <cell r="B4042">
            <v>1.3133300000000001</v>
          </cell>
        </row>
        <row r="4043">
          <cell r="A4043">
            <v>39130</v>
          </cell>
          <cell r="B4043">
            <v>1.31307</v>
          </cell>
        </row>
        <row r="4044">
          <cell r="A4044">
            <v>39129</v>
          </cell>
          <cell r="B4044">
            <v>1.31358</v>
          </cell>
        </row>
        <row r="4045">
          <cell r="A4045">
            <v>39128</v>
          </cell>
          <cell r="B4045">
            <v>1.30708</v>
          </cell>
        </row>
        <row r="4046">
          <cell r="A4046">
            <v>39127</v>
          </cell>
          <cell r="B4046">
            <v>1.29887</v>
          </cell>
        </row>
        <row r="4047">
          <cell r="A4047">
            <v>39126</v>
          </cell>
          <cell r="B4047">
            <v>1.2989599999999999</v>
          </cell>
        </row>
        <row r="4048">
          <cell r="A4048">
            <v>39125</v>
          </cell>
          <cell r="B4048">
            <v>1.3003499999999999</v>
          </cell>
        </row>
        <row r="4049">
          <cell r="A4049">
            <v>39124</v>
          </cell>
          <cell r="B4049">
            <v>1.30033</v>
          </cell>
        </row>
        <row r="4050">
          <cell r="A4050">
            <v>39123</v>
          </cell>
          <cell r="B4050">
            <v>1.3019499999999999</v>
          </cell>
        </row>
        <row r="4051">
          <cell r="A4051">
            <v>39122</v>
          </cell>
          <cell r="B4051">
            <v>1.30122</v>
          </cell>
        </row>
        <row r="4052">
          <cell r="A4052">
            <v>39121</v>
          </cell>
          <cell r="B4052">
            <v>1.2989999999999999</v>
          </cell>
        </row>
        <row r="4053">
          <cell r="A4053">
            <v>39120</v>
          </cell>
          <cell r="B4053">
            <v>1.2939000000000001</v>
          </cell>
        </row>
        <row r="4054">
          <cell r="A4054">
            <v>39119</v>
          </cell>
          <cell r="B4054">
            <v>1.2940700000000001</v>
          </cell>
        </row>
        <row r="4055">
          <cell r="A4055">
            <v>39118</v>
          </cell>
          <cell r="B4055">
            <v>1.29566</v>
          </cell>
        </row>
        <row r="4056">
          <cell r="A4056">
            <v>39117</v>
          </cell>
          <cell r="B4056">
            <v>1.2957000000000001</v>
          </cell>
        </row>
        <row r="4057">
          <cell r="A4057">
            <v>39116</v>
          </cell>
          <cell r="B4057">
            <v>1.30078</v>
          </cell>
        </row>
        <row r="4058">
          <cell r="A4058">
            <v>39115</v>
          </cell>
          <cell r="B4058">
            <v>1.30247</v>
          </cell>
        </row>
        <row r="4059">
          <cell r="A4059">
            <v>39114</v>
          </cell>
          <cell r="B4059">
            <v>1.2964800000000001</v>
          </cell>
        </row>
        <row r="4060">
          <cell r="A4060">
            <v>39113</v>
          </cell>
          <cell r="B4060">
            <v>1.2959400000000001</v>
          </cell>
        </row>
        <row r="4061">
          <cell r="A4061">
            <v>39112</v>
          </cell>
          <cell r="B4061">
            <v>1.2919400000000001</v>
          </cell>
        </row>
        <row r="4062">
          <cell r="A4062">
            <v>39111</v>
          </cell>
          <cell r="B4062">
            <v>1.2912300000000001</v>
          </cell>
        </row>
        <row r="4063">
          <cell r="A4063">
            <v>39110</v>
          </cell>
          <cell r="B4063">
            <v>1.29121</v>
          </cell>
        </row>
        <row r="4064">
          <cell r="A4064">
            <v>39109</v>
          </cell>
          <cell r="B4064">
            <v>1.29196</v>
          </cell>
        </row>
        <row r="4065">
          <cell r="A4065">
            <v>39108</v>
          </cell>
          <cell r="B4065">
            <v>1.29687</v>
          </cell>
        </row>
        <row r="4066">
          <cell r="A4066">
            <v>39107</v>
          </cell>
          <cell r="B4066">
            <v>1.3004</v>
          </cell>
        </row>
        <row r="4067">
          <cell r="A4067">
            <v>39106</v>
          </cell>
          <cell r="B4067">
            <v>1.29799</v>
          </cell>
        </row>
        <row r="4068">
          <cell r="A4068">
            <v>39105</v>
          </cell>
          <cell r="B4068">
            <v>1.29576</v>
          </cell>
        </row>
        <row r="4069">
          <cell r="A4069">
            <v>39104</v>
          </cell>
          <cell r="B4069">
            <v>1.29522</v>
          </cell>
        </row>
        <row r="4070">
          <cell r="A4070">
            <v>39103</v>
          </cell>
          <cell r="B4070">
            <v>1.29528</v>
          </cell>
        </row>
        <row r="4071">
          <cell r="A4071">
            <v>39102</v>
          </cell>
          <cell r="B4071">
            <v>1.2967500000000001</v>
          </cell>
        </row>
        <row r="4072">
          <cell r="A4072">
            <v>39101</v>
          </cell>
          <cell r="B4072">
            <v>1.2946899999999999</v>
          </cell>
        </row>
        <row r="4073">
          <cell r="A4073">
            <v>39100</v>
          </cell>
          <cell r="B4073">
            <v>1.2925500000000001</v>
          </cell>
        </row>
        <row r="4074">
          <cell r="A4074">
            <v>39099</v>
          </cell>
          <cell r="B4074">
            <v>1.2942199999999999</v>
          </cell>
        </row>
        <row r="4075">
          <cell r="A4075">
            <v>39098</v>
          </cell>
          <cell r="B4075">
            <v>1.29331</v>
          </cell>
        </row>
        <row r="4076">
          <cell r="A4076">
            <v>39097</v>
          </cell>
          <cell r="B4076">
            <v>1.2918499999999999</v>
          </cell>
        </row>
        <row r="4077">
          <cell r="A4077">
            <v>39096</v>
          </cell>
          <cell r="B4077">
            <v>1.29182</v>
          </cell>
        </row>
        <row r="4078">
          <cell r="A4078">
            <v>39095</v>
          </cell>
          <cell r="B4078">
            <v>1.29044</v>
          </cell>
        </row>
        <row r="4079">
          <cell r="A4079">
            <v>39094</v>
          </cell>
          <cell r="B4079">
            <v>1.2942400000000001</v>
          </cell>
        </row>
        <row r="4080">
          <cell r="A4080">
            <v>39093</v>
          </cell>
          <cell r="B4080">
            <v>1.29742</v>
          </cell>
        </row>
        <row r="4081">
          <cell r="A4081">
            <v>39092</v>
          </cell>
          <cell r="B4081">
            <v>1.30246</v>
          </cell>
        </row>
        <row r="4082">
          <cell r="A4082">
            <v>39091</v>
          </cell>
          <cell r="B4082">
            <v>1.30071</v>
          </cell>
        </row>
        <row r="4083">
          <cell r="A4083">
            <v>39090</v>
          </cell>
          <cell r="B4083">
            <v>1.29975</v>
          </cell>
        </row>
        <row r="4084">
          <cell r="A4084">
            <v>39089</v>
          </cell>
          <cell r="B4084">
            <v>1.2998000000000001</v>
          </cell>
        </row>
        <row r="4085">
          <cell r="A4085">
            <v>39088</v>
          </cell>
          <cell r="B4085">
            <v>1.30626</v>
          </cell>
        </row>
        <row r="4086">
          <cell r="A4086">
            <v>39087</v>
          </cell>
          <cell r="B4086">
            <v>1.31352</v>
          </cell>
        </row>
        <row r="4087">
          <cell r="A4087">
            <v>39086</v>
          </cell>
          <cell r="B4087">
            <v>1.3246</v>
          </cell>
        </row>
        <row r="4088">
          <cell r="A4088">
            <v>39085</v>
          </cell>
          <cell r="B4088">
            <v>1.3249899999999999</v>
          </cell>
        </row>
        <row r="4089">
          <cell r="A4089">
            <v>39084</v>
          </cell>
          <cell r="B4089">
            <v>1.3192699999999999</v>
          </cell>
        </row>
        <row r="4090">
          <cell r="A4090">
            <v>39083</v>
          </cell>
          <cell r="B4090">
            <v>1.3192699999999999</v>
          </cell>
        </row>
        <row r="4091">
          <cell r="A4091">
            <v>39082</v>
          </cell>
          <cell r="B4091">
            <v>1.3192999999999999</v>
          </cell>
        </row>
        <row r="4092">
          <cell r="A4092">
            <v>39081</v>
          </cell>
          <cell r="B4092">
            <v>1.31653</v>
          </cell>
        </row>
        <row r="4093">
          <cell r="A4093">
            <v>39080</v>
          </cell>
          <cell r="B4093">
            <v>1.3137099999999999</v>
          </cell>
        </row>
        <row r="4094">
          <cell r="A4094">
            <v>39079</v>
          </cell>
          <cell r="B4094">
            <v>1.31315</v>
          </cell>
        </row>
        <row r="4095">
          <cell r="A4095">
            <v>39078</v>
          </cell>
          <cell r="B4095">
            <v>1.31273</v>
          </cell>
        </row>
        <row r="4096">
          <cell r="A4096">
            <v>39077</v>
          </cell>
          <cell r="B4096">
            <v>1.3128599999999999</v>
          </cell>
        </row>
        <row r="4097">
          <cell r="A4097">
            <v>39076</v>
          </cell>
          <cell r="B4097">
            <v>1.3123</v>
          </cell>
        </row>
        <row r="4098">
          <cell r="A4098">
            <v>39075</v>
          </cell>
          <cell r="B4098">
            <v>1.3124199999999999</v>
          </cell>
        </row>
        <row r="4099">
          <cell r="A4099">
            <v>39074</v>
          </cell>
          <cell r="B4099">
            <v>1.31782</v>
          </cell>
        </row>
        <row r="4100">
          <cell r="A4100">
            <v>39073</v>
          </cell>
          <cell r="B4100">
            <v>1.31799</v>
          </cell>
        </row>
        <row r="4101">
          <cell r="A4101">
            <v>39072</v>
          </cell>
          <cell r="B4101">
            <v>1.32094</v>
          </cell>
        </row>
        <row r="4102">
          <cell r="A4102">
            <v>39071</v>
          </cell>
          <cell r="B4102">
            <v>1.3133600000000001</v>
          </cell>
        </row>
        <row r="4103">
          <cell r="A4103">
            <v>39070</v>
          </cell>
          <cell r="B4103">
            <v>1.3087800000000001</v>
          </cell>
        </row>
        <row r="4104">
          <cell r="A4104">
            <v>39069</v>
          </cell>
          <cell r="B4104">
            <v>1.3075300000000001</v>
          </cell>
        </row>
        <row r="4105">
          <cell r="A4105">
            <v>39068</v>
          </cell>
          <cell r="B4105">
            <v>1.3075699999999999</v>
          </cell>
        </row>
        <row r="4106">
          <cell r="A4106">
            <v>39067</v>
          </cell>
          <cell r="B4106">
            <v>1.31297</v>
          </cell>
        </row>
        <row r="4107">
          <cell r="A4107">
            <v>39066</v>
          </cell>
          <cell r="B4107">
            <v>1.3200099999999999</v>
          </cell>
        </row>
        <row r="4108">
          <cell r="A4108">
            <v>39065</v>
          </cell>
          <cell r="B4108">
            <v>1.3258300000000001</v>
          </cell>
        </row>
        <row r="4109">
          <cell r="A4109">
            <v>39064</v>
          </cell>
          <cell r="B4109">
            <v>1.3245899999999999</v>
          </cell>
        </row>
        <row r="4110">
          <cell r="A4110">
            <v>39063</v>
          </cell>
          <cell r="B4110">
            <v>1.31884</v>
          </cell>
        </row>
        <row r="4111">
          <cell r="A4111">
            <v>39062</v>
          </cell>
          <cell r="B4111">
            <v>1.31975</v>
          </cell>
        </row>
        <row r="4112">
          <cell r="A4112">
            <v>39061</v>
          </cell>
          <cell r="B4112">
            <v>1.3197700000000001</v>
          </cell>
        </row>
        <row r="4113">
          <cell r="A4113">
            <v>39060</v>
          </cell>
          <cell r="B4113">
            <v>1.32792</v>
          </cell>
        </row>
        <row r="4114">
          <cell r="A4114">
            <v>39059</v>
          </cell>
          <cell r="B4114">
            <v>1.3293999999999999</v>
          </cell>
        </row>
        <row r="4115">
          <cell r="A4115">
            <v>39058</v>
          </cell>
          <cell r="B4115">
            <v>1.33046</v>
          </cell>
        </row>
        <row r="4116">
          <cell r="A4116">
            <v>39057</v>
          </cell>
          <cell r="B4116">
            <v>1.3325199999999999</v>
          </cell>
        </row>
        <row r="4117">
          <cell r="A4117">
            <v>39056</v>
          </cell>
          <cell r="B4117">
            <v>1.3321000000000001</v>
          </cell>
        </row>
        <row r="4118">
          <cell r="A4118">
            <v>39055</v>
          </cell>
          <cell r="B4118">
            <v>1.33334</v>
          </cell>
        </row>
        <row r="4119">
          <cell r="A4119">
            <v>39054</v>
          </cell>
          <cell r="B4119">
            <v>1.33334</v>
          </cell>
        </row>
        <row r="4120">
          <cell r="A4120">
            <v>39053</v>
          </cell>
          <cell r="B4120">
            <v>1.3264199999999999</v>
          </cell>
        </row>
        <row r="4121">
          <cell r="A4121">
            <v>39052</v>
          </cell>
          <cell r="B4121">
            <v>1.3189599999999999</v>
          </cell>
        </row>
        <row r="4122">
          <cell r="A4122">
            <v>39051</v>
          </cell>
          <cell r="B4122">
            <v>1.31755</v>
          </cell>
        </row>
        <row r="4123">
          <cell r="A4123">
            <v>39050</v>
          </cell>
          <cell r="B4123">
            <v>1.31446</v>
          </cell>
        </row>
        <row r="4124">
          <cell r="A4124">
            <v>39049</v>
          </cell>
          <cell r="B4124">
            <v>1.3129999999999999</v>
          </cell>
        </row>
        <row r="4125">
          <cell r="A4125">
            <v>39048</v>
          </cell>
          <cell r="B4125">
            <v>1.30911</v>
          </cell>
        </row>
        <row r="4126">
          <cell r="A4126">
            <v>39047</v>
          </cell>
          <cell r="B4126">
            <v>1.3087899999999999</v>
          </cell>
        </row>
        <row r="4127">
          <cell r="A4127">
            <v>39046</v>
          </cell>
          <cell r="B4127">
            <v>1.3016300000000001</v>
          </cell>
        </row>
        <row r="4128">
          <cell r="A4128">
            <v>39045</v>
          </cell>
          <cell r="B4128">
            <v>1.29453</v>
          </cell>
        </row>
        <row r="4129">
          <cell r="A4129">
            <v>39044</v>
          </cell>
          <cell r="B4129">
            <v>1.28783</v>
          </cell>
        </row>
        <row r="4130">
          <cell r="A4130">
            <v>39043</v>
          </cell>
          <cell r="B4130">
            <v>1.28182</v>
          </cell>
        </row>
        <row r="4131">
          <cell r="A4131">
            <v>39042</v>
          </cell>
          <cell r="B4131">
            <v>1.28288</v>
          </cell>
        </row>
        <row r="4132">
          <cell r="A4132">
            <v>39041</v>
          </cell>
          <cell r="B4132">
            <v>1.28226</v>
          </cell>
        </row>
        <row r="4133">
          <cell r="A4133">
            <v>39040</v>
          </cell>
          <cell r="B4133">
            <v>1.28223</v>
          </cell>
        </row>
        <row r="4134">
          <cell r="A4134">
            <v>39039</v>
          </cell>
          <cell r="B4134">
            <v>1.2792300000000001</v>
          </cell>
        </row>
        <row r="4135">
          <cell r="A4135">
            <v>39038</v>
          </cell>
          <cell r="B4135">
            <v>1.2815300000000001</v>
          </cell>
        </row>
        <row r="4136">
          <cell r="A4136">
            <v>39037</v>
          </cell>
          <cell r="B4136">
            <v>1.28087</v>
          </cell>
        </row>
        <row r="4137">
          <cell r="A4137">
            <v>39036</v>
          </cell>
          <cell r="B4137">
            <v>1.28199</v>
          </cell>
        </row>
        <row r="4138">
          <cell r="A4138">
            <v>39035</v>
          </cell>
          <cell r="B4138">
            <v>1.2842</v>
          </cell>
        </row>
        <row r="4139">
          <cell r="A4139">
            <v>39034</v>
          </cell>
          <cell r="B4139">
            <v>1.28362</v>
          </cell>
        </row>
        <row r="4140">
          <cell r="A4140">
            <v>39033</v>
          </cell>
          <cell r="B4140">
            <v>1.2836099999999999</v>
          </cell>
        </row>
        <row r="4141">
          <cell r="A4141">
            <v>39032</v>
          </cell>
          <cell r="B4141">
            <v>1.28559</v>
          </cell>
        </row>
        <row r="4142">
          <cell r="A4142">
            <v>39031</v>
          </cell>
          <cell r="B4142">
            <v>1.2779799999999999</v>
          </cell>
        </row>
        <row r="4143">
          <cell r="A4143">
            <v>39030</v>
          </cell>
          <cell r="B4143">
            <v>1.27763</v>
          </cell>
        </row>
        <row r="4144">
          <cell r="A4144">
            <v>39029</v>
          </cell>
          <cell r="B4144">
            <v>1.2759799999999999</v>
          </cell>
        </row>
        <row r="4145">
          <cell r="A4145">
            <v>39028</v>
          </cell>
          <cell r="B4145">
            <v>1.27088</v>
          </cell>
        </row>
        <row r="4146">
          <cell r="A4146">
            <v>39027</v>
          </cell>
          <cell r="B4146">
            <v>1.2711399999999999</v>
          </cell>
        </row>
        <row r="4147">
          <cell r="A4147">
            <v>39026</v>
          </cell>
          <cell r="B4147">
            <v>1.27119</v>
          </cell>
        </row>
        <row r="4148">
          <cell r="A4148">
            <v>39025</v>
          </cell>
          <cell r="B4148">
            <v>1.27555</v>
          </cell>
        </row>
        <row r="4149">
          <cell r="A4149">
            <v>39024</v>
          </cell>
          <cell r="B4149">
            <v>1.2760400000000001</v>
          </cell>
        </row>
        <row r="4150">
          <cell r="A4150">
            <v>39023</v>
          </cell>
          <cell r="B4150">
            <v>1.2761499999999999</v>
          </cell>
        </row>
        <row r="4151">
          <cell r="A4151">
            <v>39022</v>
          </cell>
          <cell r="B4151">
            <v>1.2720199999999999</v>
          </cell>
        </row>
        <row r="4152">
          <cell r="A4152">
            <v>39021</v>
          </cell>
          <cell r="B4152">
            <v>1.2722899999999999</v>
          </cell>
        </row>
        <row r="4153">
          <cell r="A4153">
            <v>39020</v>
          </cell>
          <cell r="B4153">
            <v>1.27356</v>
          </cell>
        </row>
        <row r="4154">
          <cell r="A4154">
            <v>39019</v>
          </cell>
          <cell r="B4154">
            <v>1.2735799999999999</v>
          </cell>
        </row>
        <row r="4155">
          <cell r="A4155">
            <v>39018</v>
          </cell>
          <cell r="B4155">
            <v>1.27027</v>
          </cell>
        </row>
        <row r="4156">
          <cell r="A4156">
            <v>39017</v>
          </cell>
          <cell r="B4156">
            <v>1.26471</v>
          </cell>
        </row>
        <row r="4157">
          <cell r="A4157">
            <v>39016</v>
          </cell>
          <cell r="B4157">
            <v>1.25739</v>
          </cell>
        </row>
        <row r="4158">
          <cell r="A4158">
            <v>39015</v>
          </cell>
          <cell r="B4158">
            <v>1.2546999999999999</v>
          </cell>
        </row>
        <row r="4159">
          <cell r="A4159">
            <v>39014</v>
          </cell>
          <cell r="B4159">
            <v>1.25813</v>
          </cell>
        </row>
        <row r="4160">
          <cell r="A4160">
            <v>39013</v>
          </cell>
          <cell r="B4160">
            <v>1.26126</v>
          </cell>
        </row>
        <row r="4161">
          <cell r="A4161">
            <v>39012</v>
          </cell>
          <cell r="B4161">
            <v>1.26128</v>
          </cell>
        </row>
        <row r="4162">
          <cell r="A4162">
            <v>39011</v>
          </cell>
          <cell r="B4162">
            <v>1.26227</v>
          </cell>
        </row>
        <row r="4163">
          <cell r="A4163">
            <v>39010</v>
          </cell>
          <cell r="B4163">
            <v>1.2563</v>
          </cell>
        </row>
        <row r="4164">
          <cell r="A4164">
            <v>39009</v>
          </cell>
          <cell r="B4164">
            <v>1.25362</v>
          </cell>
        </row>
        <row r="4165">
          <cell r="A4165">
            <v>39008</v>
          </cell>
          <cell r="B4165">
            <v>1.2537100000000001</v>
          </cell>
        </row>
        <row r="4166">
          <cell r="A4166">
            <v>39007</v>
          </cell>
          <cell r="B4166">
            <v>1.2509600000000001</v>
          </cell>
        </row>
        <row r="4167">
          <cell r="A4167">
            <v>39006</v>
          </cell>
          <cell r="B4167">
            <v>1.2507299999999999</v>
          </cell>
        </row>
        <row r="4168">
          <cell r="A4168">
            <v>39005</v>
          </cell>
          <cell r="B4168">
            <v>1.25075</v>
          </cell>
        </row>
        <row r="4169">
          <cell r="A4169">
            <v>39004</v>
          </cell>
          <cell r="B4169">
            <v>1.2544200000000001</v>
          </cell>
        </row>
        <row r="4170">
          <cell r="A4170">
            <v>39003</v>
          </cell>
          <cell r="B4170">
            <v>1.25349</v>
          </cell>
        </row>
        <row r="4171">
          <cell r="A4171">
            <v>39002</v>
          </cell>
          <cell r="B4171">
            <v>1.2539800000000001</v>
          </cell>
        </row>
        <row r="4172">
          <cell r="A4172">
            <v>39001</v>
          </cell>
          <cell r="B4172">
            <v>1.2568699999999999</v>
          </cell>
        </row>
        <row r="4173">
          <cell r="A4173">
            <v>39000</v>
          </cell>
          <cell r="B4173">
            <v>1.25972</v>
          </cell>
        </row>
        <row r="4174">
          <cell r="A4174">
            <v>38999</v>
          </cell>
          <cell r="B4174">
            <v>1.2595799999999999</v>
          </cell>
        </row>
        <row r="4175">
          <cell r="A4175">
            <v>38998</v>
          </cell>
          <cell r="B4175">
            <v>1.2600199999999999</v>
          </cell>
        </row>
        <row r="4176">
          <cell r="A4176">
            <v>38997</v>
          </cell>
          <cell r="B4176">
            <v>1.2657</v>
          </cell>
        </row>
        <row r="4177">
          <cell r="A4177">
            <v>38996</v>
          </cell>
          <cell r="B4177">
            <v>1.2701800000000001</v>
          </cell>
        </row>
        <row r="4178">
          <cell r="A4178">
            <v>38995</v>
          </cell>
          <cell r="B4178">
            <v>1.27071</v>
          </cell>
        </row>
        <row r="4179">
          <cell r="A4179">
            <v>38994</v>
          </cell>
          <cell r="B4179">
            <v>1.2739</v>
          </cell>
        </row>
        <row r="4180">
          <cell r="A4180">
            <v>38993</v>
          </cell>
          <cell r="B4180">
            <v>1.2696400000000001</v>
          </cell>
        </row>
        <row r="4181">
          <cell r="A4181">
            <v>38992</v>
          </cell>
          <cell r="B4181">
            <v>1.2670600000000001</v>
          </cell>
        </row>
        <row r="4182">
          <cell r="A4182">
            <v>38991</v>
          </cell>
          <cell r="B4182">
            <v>1.2669600000000001</v>
          </cell>
        </row>
        <row r="4183">
          <cell r="A4183">
            <v>38990</v>
          </cell>
          <cell r="B4183">
            <v>1.2685900000000001</v>
          </cell>
        </row>
        <row r="4184">
          <cell r="A4184">
            <v>38989</v>
          </cell>
          <cell r="B4184">
            <v>1.27095</v>
          </cell>
        </row>
        <row r="4185">
          <cell r="A4185">
            <v>38988</v>
          </cell>
          <cell r="B4185">
            <v>1.2693000000000001</v>
          </cell>
        </row>
        <row r="4186">
          <cell r="A4186">
            <v>38987</v>
          </cell>
          <cell r="B4186">
            <v>1.2721899999999999</v>
          </cell>
        </row>
        <row r="4187">
          <cell r="A4187">
            <v>38986</v>
          </cell>
          <cell r="B4187">
            <v>1.2778</v>
          </cell>
        </row>
        <row r="4188">
          <cell r="A4188">
            <v>38985</v>
          </cell>
          <cell r="B4188">
            <v>1.2778499999999999</v>
          </cell>
        </row>
        <row r="4189">
          <cell r="A4189">
            <v>38984</v>
          </cell>
          <cell r="B4189">
            <v>1.2778799999999999</v>
          </cell>
        </row>
        <row r="4190">
          <cell r="A4190">
            <v>38983</v>
          </cell>
          <cell r="B4190">
            <v>1.27976</v>
          </cell>
        </row>
        <row r="4191">
          <cell r="A4191">
            <v>38982</v>
          </cell>
          <cell r="B4191">
            <v>1.2726</v>
          </cell>
        </row>
        <row r="4192">
          <cell r="A4192">
            <v>38981</v>
          </cell>
          <cell r="B4192">
            <v>1.26814</v>
          </cell>
        </row>
        <row r="4193">
          <cell r="A4193">
            <v>38980</v>
          </cell>
          <cell r="B4193">
            <v>1.2692399999999999</v>
          </cell>
        </row>
        <row r="4194">
          <cell r="A4194">
            <v>38979</v>
          </cell>
          <cell r="B4194">
            <v>1.2662</v>
          </cell>
        </row>
        <row r="4195">
          <cell r="A4195">
            <v>38978</v>
          </cell>
          <cell r="B4195">
            <v>1.26566</v>
          </cell>
        </row>
        <row r="4196">
          <cell r="A4196">
            <v>38977</v>
          </cell>
          <cell r="B4196">
            <v>1.26589</v>
          </cell>
        </row>
        <row r="4197">
          <cell r="A4197">
            <v>38976</v>
          </cell>
          <cell r="B4197">
            <v>1.26936</v>
          </cell>
        </row>
        <row r="4198">
          <cell r="A4198">
            <v>38975</v>
          </cell>
          <cell r="B4198">
            <v>1.27054</v>
          </cell>
        </row>
        <row r="4199">
          <cell r="A4199">
            <v>38974</v>
          </cell>
          <cell r="B4199">
            <v>1.2686999999999999</v>
          </cell>
        </row>
        <row r="4200">
          <cell r="A4200">
            <v>38973</v>
          </cell>
          <cell r="B4200">
            <v>1.27041</v>
          </cell>
        </row>
        <row r="4201">
          <cell r="A4201">
            <v>38972</v>
          </cell>
          <cell r="B4201">
            <v>1.2687900000000001</v>
          </cell>
        </row>
        <row r="4202">
          <cell r="A4202">
            <v>38971</v>
          </cell>
          <cell r="B4202">
            <v>1.2668699999999999</v>
          </cell>
        </row>
        <row r="4203">
          <cell r="A4203">
            <v>38970</v>
          </cell>
          <cell r="B4203">
            <v>1.2668299999999999</v>
          </cell>
        </row>
        <row r="4204">
          <cell r="A4204">
            <v>38969</v>
          </cell>
          <cell r="B4204">
            <v>1.2705900000000001</v>
          </cell>
        </row>
        <row r="4205">
          <cell r="A4205">
            <v>38968</v>
          </cell>
          <cell r="B4205">
            <v>1.2781800000000001</v>
          </cell>
        </row>
        <row r="4206">
          <cell r="A4206">
            <v>38967</v>
          </cell>
          <cell r="B4206">
            <v>1.2807599999999999</v>
          </cell>
        </row>
        <row r="4207">
          <cell r="A4207">
            <v>38966</v>
          </cell>
          <cell r="B4207">
            <v>1.28322</v>
          </cell>
        </row>
        <row r="4208">
          <cell r="A4208">
            <v>38965</v>
          </cell>
          <cell r="B4208">
            <v>1.2856399999999999</v>
          </cell>
        </row>
        <row r="4209">
          <cell r="A4209">
            <v>38964</v>
          </cell>
          <cell r="B4209">
            <v>1.28311</v>
          </cell>
        </row>
        <row r="4210">
          <cell r="A4210">
            <v>38963</v>
          </cell>
          <cell r="B4210">
            <v>1.28311</v>
          </cell>
        </row>
        <row r="4211">
          <cell r="A4211">
            <v>38962</v>
          </cell>
          <cell r="B4211">
            <v>1.28104</v>
          </cell>
        </row>
        <row r="4212">
          <cell r="A4212">
            <v>38961</v>
          </cell>
          <cell r="B4212">
            <v>1.28301</v>
          </cell>
        </row>
        <row r="4213">
          <cell r="A4213">
            <v>38960</v>
          </cell>
          <cell r="B4213">
            <v>1.2829200000000001</v>
          </cell>
        </row>
        <row r="4214">
          <cell r="A4214">
            <v>38959</v>
          </cell>
          <cell r="B4214">
            <v>1.2801800000000001</v>
          </cell>
        </row>
        <row r="4215">
          <cell r="A4215">
            <v>38958</v>
          </cell>
          <cell r="B4215">
            <v>1.2787299999999999</v>
          </cell>
        </row>
        <row r="4216">
          <cell r="A4216">
            <v>38957</v>
          </cell>
          <cell r="B4216">
            <v>1.2747900000000001</v>
          </cell>
        </row>
        <row r="4217">
          <cell r="A4217">
            <v>38956</v>
          </cell>
          <cell r="B4217">
            <v>1.2747599999999999</v>
          </cell>
        </row>
        <row r="4218">
          <cell r="A4218">
            <v>38955</v>
          </cell>
          <cell r="B4218">
            <v>1.27634</v>
          </cell>
        </row>
        <row r="4219">
          <cell r="A4219">
            <v>38954</v>
          </cell>
          <cell r="B4219">
            <v>1.2787299999999999</v>
          </cell>
        </row>
        <row r="4220">
          <cell r="A4220">
            <v>38953</v>
          </cell>
          <cell r="B4220">
            <v>1.2803</v>
          </cell>
        </row>
        <row r="4221">
          <cell r="A4221">
            <v>38952</v>
          </cell>
          <cell r="B4221">
            <v>1.2845500000000001</v>
          </cell>
        </row>
        <row r="4222">
          <cell r="A4222">
            <v>38951</v>
          </cell>
          <cell r="B4222">
            <v>1.2878799999999999</v>
          </cell>
        </row>
        <row r="4223">
          <cell r="A4223">
            <v>38950</v>
          </cell>
          <cell r="B4223">
            <v>1.28196</v>
          </cell>
        </row>
        <row r="4224">
          <cell r="A4224">
            <v>38949</v>
          </cell>
          <cell r="B4224">
            <v>1.2819700000000001</v>
          </cell>
        </row>
        <row r="4225">
          <cell r="A4225">
            <v>38948</v>
          </cell>
          <cell r="B4225">
            <v>1.28226</v>
          </cell>
        </row>
        <row r="4226">
          <cell r="A4226">
            <v>38947</v>
          </cell>
          <cell r="B4226">
            <v>1.28531</v>
          </cell>
        </row>
        <row r="4227">
          <cell r="A4227">
            <v>38946</v>
          </cell>
          <cell r="B4227">
            <v>1.2805500000000001</v>
          </cell>
        </row>
        <row r="4228">
          <cell r="A4228">
            <v>38945</v>
          </cell>
          <cell r="B4228">
            <v>1.27437</v>
          </cell>
        </row>
        <row r="4229">
          <cell r="A4229">
            <v>38944</v>
          </cell>
          <cell r="B4229">
            <v>1.27336</v>
          </cell>
        </row>
        <row r="4230">
          <cell r="A4230">
            <v>38943</v>
          </cell>
          <cell r="B4230">
            <v>1.2714099999999999</v>
          </cell>
        </row>
        <row r="4231">
          <cell r="A4231">
            <v>38942</v>
          </cell>
          <cell r="B4231">
            <v>1.2714099999999999</v>
          </cell>
        </row>
        <row r="4232">
          <cell r="A4232">
            <v>38941</v>
          </cell>
          <cell r="B4232">
            <v>1.27681</v>
          </cell>
        </row>
        <row r="4233">
          <cell r="A4233">
            <v>38940</v>
          </cell>
          <cell r="B4233">
            <v>1.28447</v>
          </cell>
        </row>
        <row r="4234">
          <cell r="A4234">
            <v>38939</v>
          </cell>
          <cell r="B4234">
            <v>1.284</v>
          </cell>
        </row>
        <row r="4235">
          <cell r="A4235">
            <v>38938</v>
          </cell>
          <cell r="B4235">
            <v>1.28322</v>
          </cell>
        </row>
        <row r="4236">
          <cell r="A4236">
            <v>38937</v>
          </cell>
          <cell r="B4236">
            <v>1.28674</v>
          </cell>
        </row>
        <row r="4237">
          <cell r="A4237">
            <v>38936</v>
          </cell>
          <cell r="B4237">
            <v>1.2869600000000001</v>
          </cell>
        </row>
        <row r="4238">
          <cell r="A4238">
            <v>38935</v>
          </cell>
          <cell r="B4238">
            <v>1.2869600000000001</v>
          </cell>
        </row>
        <row r="4239">
          <cell r="A4239">
            <v>38934</v>
          </cell>
          <cell r="B4239">
            <v>1.28233</v>
          </cell>
        </row>
        <row r="4240">
          <cell r="A4240">
            <v>38933</v>
          </cell>
          <cell r="B4240">
            <v>1.2779</v>
          </cell>
        </row>
        <row r="4241">
          <cell r="A4241">
            <v>38932</v>
          </cell>
          <cell r="B4241">
            <v>1.2810699999999999</v>
          </cell>
        </row>
        <row r="4242">
          <cell r="A4242">
            <v>38931</v>
          </cell>
          <cell r="B4242">
            <v>1.2761</v>
          </cell>
        </row>
        <row r="4243">
          <cell r="A4243">
            <v>38930</v>
          </cell>
          <cell r="B4243">
            <v>1.27606</v>
          </cell>
        </row>
        <row r="4244">
          <cell r="A4244">
            <v>38929</v>
          </cell>
          <cell r="B4244">
            <v>1.27579</v>
          </cell>
        </row>
        <row r="4245">
          <cell r="A4245">
            <v>38928</v>
          </cell>
          <cell r="B4245">
            <v>1.2758</v>
          </cell>
        </row>
        <row r="4246">
          <cell r="A4246">
            <v>38927</v>
          </cell>
          <cell r="B4246">
            <v>1.2705900000000001</v>
          </cell>
        </row>
        <row r="4247">
          <cell r="A4247">
            <v>38926</v>
          </cell>
          <cell r="B4247">
            <v>1.2723199999999999</v>
          </cell>
        </row>
        <row r="4248">
          <cell r="A4248">
            <v>38925</v>
          </cell>
          <cell r="B4248">
            <v>1.2599100000000001</v>
          </cell>
        </row>
        <row r="4249">
          <cell r="A4249">
            <v>38924</v>
          </cell>
          <cell r="B4249">
            <v>1.2622599999999999</v>
          </cell>
        </row>
        <row r="4250">
          <cell r="A4250">
            <v>38923</v>
          </cell>
          <cell r="B4250">
            <v>1.26475</v>
          </cell>
        </row>
        <row r="4251">
          <cell r="A4251">
            <v>38922</v>
          </cell>
          <cell r="B4251">
            <v>1.2694300000000001</v>
          </cell>
        </row>
        <row r="4252">
          <cell r="A4252">
            <v>38921</v>
          </cell>
          <cell r="B4252">
            <v>1.26939</v>
          </cell>
        </row>
        <row r="4253">
          <cell r="A4253">
            <v>38920</v>
          </cell>
          <cell r="B4253">
            <v>1.2658700000000001</v>
          </cell>
        </row>
        <row r="4254">
          <cell r="A4254">
            <v>38919</v>
          </cell>
          <cell r="B4254">
            <v>1.2614700000000001</v>
          </cell>
        </row>
        <row r="4255">
          <cell r="A4255">
            <v>38918</v>
          </cell>
          <cell r="B4255">
            <v>1.2515099999999999</v>
          </cell>
        </row>
        <row r="4256">
          <cell r="A4256">
            <v>38917</v>
          </cell>
          <cell r="B4256">
            <v>1.252</v>
          </cell>
        </row>
        <row r="4257">
          <cell r="A4257">
            <v>38916</v>
          </cell>
          <cell r="B4257">
            <v>1.25827</v>
          </cell>
        </row>
        <row r="4258">
          <cell r="A4258">
            <v>38915</v>
          </cell>
          <cell r="B4258">
            <v>1.2644500000000001</v>
          </cell>
        </row>
        <row r="4259">
          <cell r="A4259">
            <v>38914</v>
          </cell>
          <cell r="B4259">
            <v>1.2646299999999999</v>
          </cell>
        </row>
        <row r="4260">
          <cell r="A4260">
            <v>38913</v>
          </cell>
          <cell r="B4260">
            <v>1.26684</v>
          </cell>
        </row>
        <row r="4261">
          <cell r="A4261">
            <v>38912</v>
          </cell>
          <cell r="B4261">
            <v>1.2701899999999999</v>
          </cell>
        </row>
        <row r="4262">
          <cell r="A4262">
            <v>38911</v>
          </cell>
          <cell r="B4262">
            <v>1.27386</v>
          </cell>
        </row>
        <row r="4263">
          <cell r="A4263">
            <v>38910</v>
          </cell>
          <cell r="B4263">
            <v>1.27416</v>
          </cell>
        </row>
        <row r="4264">
          <cell r="A4264">
            <v>38909</v>
          </cell>
          <cell r="B4264">
            <v>1.2776000000000001</v>
          </cell>
        </row>
        <row r="4265">
          <cell r="A4265">
            <v>38908</v>
          </cell>
          <cell r="B4265">
            <v>1.2805899999999999</v>
          </cell>
        </row>
        <row r="4266">
          <cell r="A4266">
            <v>38907</v>
          </cell>
          <cell r="B4266">
            <v>1.2805500000000001</v>
          </cell>
        </row>
        <row r="4267">
          <cell r="A4267">
            <v>38906</v>
          </cell>
          <cell r="B4267">
            <v>1.27895</v>
          </cell>
        </row>
        <row r="4268">
          <cell r="A4268">
            <v>38905</v>
          </cell>
          <cell r="B4268">
            <v>1.2741100000000001</v>
          </cell>
        </row>
        <row r="4269">
          <cell r="A4269">
            <v>38904</v>
          </cell>
          <cell r="B4269">
            <v>1.2766299999999999</v>
          </cell>
        </row>
        <row r="4270">
          <cell r="A4270">
            <v>38903</v>
          </cell>
          <cell r="B4270">
            <v>1.2801899999999999</v>
          </cell>
        </row>
        <row r="4271">
          <cell r="A4271">
            <v>38902</v>
          </cell>
          <cell r="B4271">
            <v>1.2786299999999999</v>
          </cell>
        </row>
        <row r="4272">
          <cell r="A4272">
            <v>38901</v>
          </cell>
          <cell r="B4272">
            <v>1.27858</v>
          </cell>
        </row>
        <row r="4273">
          <cell r="A4273">
            <v>38900</v>
          </cell>
          <cell r="B4273">
            <v>1.2786</v>
          </cell>
        </row>
        <row r="4274">
          <cell r="A4274">
            <v>38899</v>
          </cell>
          <cell r="B4274">
            <v>1.27197</v>
          </cell>
        </row>
        <row r="4275">
          <cell r="A4275">
            <v>38898</v>
          </cell>
          <cell r="B4275">
            <v>1.25491</v>
          </cell>
        </row>
        <row r="4276">
          <cell r="A4276">
            <v>38897</v>
          </cell>
          <cell r="B4276">
            <v>1.2562500000000001</v>
          </cell>
        </row>
        <row r="4277">
          <cell r="A4277">
            <v>38896</v>
          </cell>
          <cell r="B4277">
            <v>1.25915</v>
          </cell>
        </row>
        <row r="4278">
          <cell r="A4278">
            <v>38895</v>
          </cell>
          <cell r="B4278">
            <v>1.2541</v>
          </cell>
        </row>
        <row r="4279">
          <cell r="A4279">
            <v>38894</v>
          </cell>
          <cell r="B4279">
            <v>1.2501800000000001</v>
          </cell>
        </row>
        <row r="4280">
          <cell r="A4280">
            <v>38893</v>
          </cell>
          <cell r="B4280">
            <v>1.2501599999999999</v>
          </cell>
        </row>
        <row r="4281">
          <cell r="A4281">
            <v>38892</v>
          </cell>
          <cell r="B4281">
            <v>1.2549699999999999</v>
          </cell>
        </row>
        <row r="4282">
          <cell r="A4282">
            <v>38891</v>
          </cell>
          <cell r="B4282">
            <v>1.2627600000000001</v>
          </cell>
        </row>
        <row r="4283">
          <cell r="A4283">
            <v>38890</v>
          </cell>
          <cell r="B4283">
            <v>1.26251</v>
          </cell>
        </row>
        <row r="4284">
          <cell r="A4284">
            <v>38889</v>
          </cell>
          <cell r="B4284">
            <v>1.2574099999999999</v>
          </cell>
        </row>
        <row r="4285">
          <cell r="A4285">
            <v>38888</v>
          </cell>
          <cell r="B4285">
            <v>1.2592099999999999</v>
          </cell>
        </row>
        <row r="4286">
          <cell r="A4286">
            <v>38887</v>
          </cell>
          <cell r="B4286">
            <v>1.2639499999999999</v>
          </cell>
        </row>
        <row r="4287">
          <cell r="A4287">
            <v>38886</v>
          </cell>
          <cell r="B4287">
            <v>1.2637499999999999</v>
          </cell>
        </row>
        <row r="4288">
          <cell r="A4288">
            <v>38885</v>
          </cell>
          <cell r="B4288">
            <v>1.26423</v>
          </cell>
        </row>
        <row r="4289">
          <cell r="A4289">
            <v>38884</v>
          </cell>
          <cell r="B4289">
            <v>1.26128</v>
          </cell>
        </row>
        <row r="4290">
          <cell r="A4290">
            <v>38883</v>
          </cell>
          <cell r="B4290">
            <v>1.25763</v>
          </cell>
        </row>
        <row r="4291">
          <cell r="A4291">
            <v>38882</v>
          </cell>
          <cell r="B4291">
            <v>1.25752</v>
          </cell>
        </row>
        <row r="4292">
          <cell r="A4292">
            <v>38881</v>
          </cell>
          <cell r="B4292">
            <v>1.2609399999999999</v>
          </cell>
        </row>
        <row r="4293">
          <cell r="A4293">
            <v>38880</v>
          </cell>
          <cell r="B4293">
            <v>1.26372</v>
          </cell>
        </row>
        <row r="4294">
          <cell r="A4294">
            <v>38879</v>
          </cell>
          <cell r="B4294">
            <v>1.2638499999999999</v>
          </cell>
        </row>
        <row r="4295">
          <cell r="A4295">
            <v>38878</v>
          </cell>
          <cell r="B4295">
            <v>1.2646299999999999</v>
          </cell>
        </row>
        <row r="4296">
          <cell r="A4296">
            <v>38877</v>
          </cell>
          <cell r="B4296">
            <v>1.2738400000000001</v>
          </cell>
        </row>
        <row r="4297">
          <cell r="A4297">
            <v>38876</v>
          </cell>
          <cell r="B4297">
            <v>1.28105</v>
          </cell>
        </row>
        <row r="4298">
          <cell r="A4298">
            <v>38875</v>
          </cell>
          <cell r="B4298">
            <v>1.2876099999999999</v>
          </cell>
        </row>
        <row r="4299">
          <cell r="A4299">
            <v>38874</v>
          </cell>
          <cell r="B4299">
            <v>1.29427</v>
          </cell>
        </row>
        <row r="4300">
          <cell r="A4300">
            <v>38873</v>
          </cell>
          <cell r="B4300">
            <v>1.2914099999999999</v>
          </cell>
        </row>
        <row r="4301">
          <cell r="A4301">
            <v>38872</v>
          </cell>
          <cell r="B4301">
            <v>1.2913399999999999</v>
          </cell>
        </row>
        <row r="4302">
          <cell r="A4302">
            <v>38871</v>
          </cell>
          <cell r="B4302">
            <v>1.2845299999999999</v>
          </cell>
        </row>
        <row r="4303">
          <cell r="A4303">
            <v>38870</v>
          </cell>
          <cell r="B4303">
            <v>1.27851</v>
          </cell>
        </row>
        <row r="4304">
          <cell r="A4304">
            <v>38869</v>
          </cell>
          <cell r="B4304">
            <v>1.2858799999999999</v>
          </cell>
        </row>
        <row r="4305">
          <cell r="A4305">
            <v>38868</v>
          </cell>
          <cell r="B4305">
            <v>1.2823800000000001</v>
          </cell>
        </row>
        <row r="4306">
          <cell r="A4306">
            <v>38867</v>
          </cell>
          <cell r="B4306">
            <v>1.2746999999999999</v>
          </cell>
        </row>
        <row r="4307">
          <cell r="A4307">
            <v>38866</v>
          </cell>
          <cell r="B4307">
            <v>1.27308</v>
          </cell>
        </row>
        <row r="4308">
          <cell r="A4308">
            <v>38865</v>
          </cell>
          <cell r="B4308">
            <v>1.2730900000000001</v>
          </cell>
        </row>
        <row r="4309">
          <cell r="A4309">
            <v>38864</v>
          </cell>
          <cell r="B4309">
            <v>1.27779</v>
          </cell>
        </row>
        <row r="4310">
          <cell r="A4310">
            <v>38863</v>
          </cell>
          <cell r="B4310">
            <v>1.2769299999999999</v>
          </cell>
        </row>
        <row r="4311">
          <cell r="A4311">
            <v>38862</v>
          </cell>
          <cell r="B4311">
            <v>1.2803</v>
          </cell>
        </row>
        <row r="4312">
          <cell r="A4312">
            <v>38861</v>
          </cell>
          <cell r="B4312">
            <v>1.2851999999999999</v>
          </cell>
        </row>
        <row r="4313">
          <cell r="A4313">
            <v>38860</v>
          </cell>
          <cell r="B4313">
            <v>1.2772699999999999</v>
          </cell>
        </row>
        <row r="4314">
          <cell r="A4314">
            <v>38859</v>
          </cell>
          <cell r="B4314">
            <v>1.2771999999999999</v>
          </cell>
        </row>
        <row r="4315">
          <cell r="A4315">
            <v>38858</v>
          </cell>
          <cell r="B4315">
            <v>1.27729</v>
          </cell>
        </row>
        <row r="4316">
          <cell r="A4316">
            <v>38857</v>
          </cell>
          <cell r="B4316">
            <v>1.27946</v>
          </cell>
        </row>
        <row r="4317">
          <cell r="A4317">
            <v>38856</v>
          </cell>
          <cell r="B4317">
            <v>1.2775000000000001</v>
          </cell>
        </row>
        <row r="4318">
          <cell r="A4318">
            <v>38855</v>
          </cell>
          <cell r="B4318">
            <v>1.28399</v>
          </cell>
        </row>
        <row r="4319">
          <cell r="A4319">
            <v>38854</v>
          </cell>
          <cell r="B4319">
            <v>1.2818000000000001</v>
          </cell>
        </row>
        <row r="4320">
          <cell r="A4320">
            <v>38853</v>
          </cell>
          <cell r="B4320">
            <v>1.2875300000000001</v>
          </cell>
        </row>
        <row r="4321">
          <cell r="A4321">
            <v>38852</v>
          </cell>
          <cell r="B4321">
            <v>1.2921899999999999</v>
          </cell>
        </row>
        <row r="4322">
          <cell r="A4322">
            <v>38851</v>
          </cell>
          <cell r="B4322">
            <v>1.2902100000000001</v>
          </cell>
        </row>
        <row r="4323">
          <cell r="A4323">
            <v>38850</v>
          </cell>
          <cell r="B4323">
            <v>1.2877099999999999</v>
          </cell>
        </row>
        <row r="4324">
          <cell r="A4324">
            <v>38849</v>
          </cell>
          <cell r="B4324">
            <v>1.27654</v>
          </cell>
        </row>
        <row r="4325">
          <cell r="A4325">
            <v>38848</v>
          </cell>
          <cell r="B4325">
            <v>1.27766</v>
          </cell>
        </row>
        <row r="4326">
          <cell r="A4326">
            <v>38847</v>
          </cell>
          <cell r="B4326">
            <v>1.2710699999999999</v>
          </cell>
        </row>
        <row r="4327">
          <cell r="A4327">
            <v>38846</v>
          </cell>
          <cell r="B4327">
            <v>1.27336</v>
          </cell>
        </row>
        <row r="4328">
          <cell r="A4328">
            <v>38845</v>
          </cell>
          <cell r="B4328">
            <v>1.2720800000000001</v>
          </cell>
        </row>
        <row r="4329">
          <cell r="A4329">
            <v>38844</v>
          </cell>
          <cell r="B4329">
            <v>1.2721199999999999</v>
          </cell>
        </row>
        <row r="4330">
          <cell r="A4330">
            <v>38843</v>
          </cell>
          <cell r="B4330">
            <v>1.27067</v>
          </cell>
        </row>
        <row r="4331">
          <cell r="A4331">
            <v>38842</v>
          </cell>
          <cell r="B4331">
            <v>1.26346</v>
          </cell>
        </row>
        <row r="4332">
          <cell r="A4332">
            <v>38841</v>
          </cell>
          <cell r="B4332">
            <v>1.2629999999999999</v>
          </cell>
        </row>
        <row r="4333">
          <cell r="A4333">
            <v>38840</v>
          </cell>
          <cell r="B4333">
            <v>1.2604200000000001</v>
          </cell>
        </row>
        <row r="4334">
          <cell r="A4334">
            <v>38839</v>
          </cell>
          <cell r="B4334">
            <v>1.26233</v>
          </cell>
        </row>
        <row r="4335">
          <cell r="A4335">
            <v>38838</v>
          </cell>
          <cell r="B4335">
            <v>1.26247</v>
          </cell>
        </row>
        <row r="4336">
          <cell r="A4336">
            <v>38837</v>
          </cell>
          <cell r="B4336">
            <v>1.26284</v>
          </cell>
        </row>
        <row r="4337">
          <cell r="A4337">
            <v>38836</v>
          </cell>
          <cell r="B4337">
            <v>1.25552</v>
          </cell>
        </row>
        <row r="4338">
          <cell r="A4338">
            <v>38835</v>
          </cell>
          <cell r="B4338">
            <v>1.24648</v>
          </cell>
        </row>
        <row r="4339">
          <cell r="A4339">
            <v>38834</v>
          </cell>
          <cell r="B4339">
            <v>1.2427299999999999</v>
          </cell>
        </row>
        <row r="4340">
          <cell r="A4340">
            <v>38833</v>
          </cell>
          <cell r="B4340">
            <v>1.2393400000000001</v>
          </cell>
        </row>
        <row r="4341">
          <cell r="A4341">
            <v>38832</v>
          </cell>
          <cell r="B4341">
            <v>1.23698</v>
          </cell>
        </row>
        <row r="4342">
          <cell r="A4342">
            <v>38831</v>
          </cell>
          <cell r="B4342">
            <v>1.2337499999999999</v>
          </cell>
        </row>
        <row r="4343">
          <cell r="A4343">
            <v>38830</v>
          </cell>
          <cell r="B4343">
            <v>1.2335199999999999</v>
          </cell>
        </row>
        <row r="4344">
          <cell r="A4344">
            <v>38829</v>
          </cell>
          <cell r="B4344">
            <v>1.2317499999999999</v>
          </cell>
        </row>
        <row r="4345">
          <cell r="A4345">
            <v>38828</v>
          </cell>
          <cell r="B4345">
            <v>1.2343500000000001</v>
          </cell>
        </row>
        <row r="4346">
          <cell r="A4346">
            <v>38827</v>
          </cell>
          <cell r="B4346">
            <v>1.2350399999999999</v>
          </cell>
        </row>
        <row r="4347">
          <cell r="A4347">
            <v>38826</v>
          </cell>
          <cell r="B4347">
            <v>1.22661</v>
          </cell>
        </row>
        <row r="4348">
          <cell r="A4348">
            <v>38825</v>
          </cell>
          <cell r="B4348">
            <v>1.2196800000000001</v>
          </cell>
        </row>
        <row r="4349">
          <cell r="A4349">
            <v>38824</v>
          </cell>
          <cell r="B4349">
            <v>1.2106600000000001</v>
          </cell>
        </row>
        <row r="4350">
          <cell r="A4350">
            <v>38823</v>
          </cell>
          <cell r="B4350">
            <v>1.2104999999999999</v>
          </cell>
        </row>
        <row r="4351">
          <cell r="A4351">
            <v>38822</v>
          </cell>
          <cell r="B4351">
            <v>1.21088</v>
          </cell>
        </row>
        <row r="4352">
          <cell r="A4352">
            <v>38821</v>
          </cell>
          <cell r="B4352">
            <v>1.2104200000000001</v>
          </cell>
        </row>
        <row r="4353">
          <cell r="A4353">
            <v>38820</v>
          </cell>
          <cell r="B4353">
            <v>1.2136499999999999</v>
          </cell>
        </row>
        <row r="4354">
          <cell r="A4354">
            <v>38819</v>
          </cell>
          <cell r="B4354">
            <v>1.2118</v>
          </cell>
        </row>
        <row r="4355">
          <cell r="A4355">
            <v>38818</v>
          </cell>
          <cell r="B4355">
            <v>1.21055</v>
          </cell>
        </row>
        <row r="4356">
          <cell r="A4356">
            <v>38817</v>
          </cell>
          <cell r="B4356">
            <v>1.2088000000000001</v>
          </cell>
        </row>
        <row r="4357">
          <cell r="A4357">
            <v>38816</v>
          </cell>
          <cell r="B4357">
            <v>1.2087399999999999</v>
          </cell>
        </row>
        <row r="4358">
          <cell r="A4358">
            <v>38815</v>
          </cell>
          <cell r="B4358">
            <v>1.2175800000000001</v>
          </cell>
        </row>
        <row r="4359">
          <cell r="A4359">
            <v>38814</v>
          </cell>
          <cell r="B4359">
            <v>1.2270799999999999</v>
          </cell>
        </row>
        <row r="4360">
          <cell r="A4360">
            <v>38813</v>
          </cell>
          <cell r="B4360">
            <v>1.2268699999999999</v>
          </cell>
        </row>
        <row r="4361">
          <cell r="A4361">
            <v>38812</v>
          </cell>
          <cell r="B4361">
            <v>1.2181200000000001</v>
          </cell>
        </row>
        <row r="4362">
          <cell r="A4362">
            <v>38811</v>
          </cell>
          <cell r="B4362">
            <v>1.2087699999999999</v>
          </cell>
        </row>
        <row r="4363">
          <cell r="A4363">
            <v>38810</v>
          </cell>
          <cell r="B4363">
            <v>1.2112700000000001</v>
          </cell>
        </row>
        <row r="4364">
          <cell r="A4364">
            <v>38809</v>
          </cell>
          <cell r="B4364">
            <v>1.21132</v>
          </cell>
        </row>
        <row r="4365">
          <cell r="A4365">
            <v>38808</v>
          </cell>
          <cell r="B4365">
            <v>1.2135199999999999</v>
          </cell>
        </row>
        <row r="4366">
          <cell r="A4366">
            <v>38807</v>
          </cell>
          <cell r="B4366">
            <v>1.2074800000000001</v>
          </cell>
        </row>
        <row r="4367">
          <cell r="A4367">
            <v>38806</v>
          </cell>
          <cell r="B4367">
            <v>1.2008700000000001</v>
          </cell>
        </row>
        <row r="4368">
          <cell r="A4368">
            <v>38805</v>
          </cell>
          <cell r="B4368">
            <v>1.2038899999999999</v>
          </cell>
        </row>
        <row r="4369">
          <cell r="A4369">
            <v>38804</v>
          </cell>
          <cell r="B4369">
            <v>1.2030099999999999</v>
          </cell>
        </row>
        <row r="4370">
          <cell r="A4370">
            <v>38803</v>
          </cell>
          <cell r="B4370">
            <v>1.2031099999999999</v>
          </cell>
        </row>
        <row r="4371">
          <cell r="A4371">
            <v>38802</v>
          </cell>
          <cell r="B4371">
            <v>1.2031099999999999</v>
          </cell>
        </row>
        <row r="4372">
          <cell r="A4372">
            <v>38801</v>
          </cell>
          <cell r="B4372">
            <v>1.19811</v>
          </cell>
        </row>
        <row r="4373">
          <cell r="A4373">
            <v>38800</v>
          </cell>
          <cell r="B4373">
            <v>1.2046399999999999</v>
          </cell>
        </row>
        <row r="4374">
          <cell r="A4374">
            <v>38799</v>
          </cell>
          <cell r="B4374">
            <v>1.20878</v>
          </cell>
        </row>
        <row r="4375">
          <cell r="A4375">
            <v>38798</v>
          </cell>
          <cell r="B4375">
            <v>1.21326</v>
          </cell>
        </row>
        <row r="4376">
          <cell r="A4376">
            <v>38797</v>
          </cell>
          <cell r="B4376">
            <v>1.2173499999999999</v>
          </cell>
        </row>
        <row r="4377">
          <cell r="A4377">
            <v>38796</v>
          </cell>
          <cell r="B4377">
            <v>1.2183999999999999</v>
          </cell>
        </row>
        <row r="4378">
          <cell r="A4378">
            <v>38795</v>
          </cell>
          <cell r="B4378">
            <v>1.2184299999999999</v>
          </cell>
        </row>
        <row r="4379">
          <cell r="A4379">
            <v>38794</v>
          </cell>
          <cell r="B4379">
            <v>1.21753</v>
          </cell>
        </row>
        <row r="4380">
          <cell r="A4380">
            <v>38793</v>
          </cell>
          <cell r="B4380">
            <v>1.2088000000000001</v>
          </cell>
        </row>
        <row r="4381">
          <cell r="A4381">
            <v>38792</v>
          </cell>
          <cell r="B4381">
            <v>1.2028000000000001</v>
          </cell>
        </row>
        <row r="4382">
          <cell r="A4382">
            <v>38791</v>
          </cell>
          <cell r="B4382">
            <v>1.1974400000000001</v>
          </cell>
        </row>
        <row r="4383">
          <cell r="A4383">
            <v>38790</v>
          </cell>
          <cell r="B4383">
            <v>1.1931799999999999</v>
          </cell>
        </row>
        <row r="4384">
          <cell r="A4384">
            <v>38789</v>
          </cell>
          <cell r="B4384">
            <v>1.1902299999999999</v>
          </cell>
        </row>
        <row r="4385">
          <cell r="A4385">
            <v>38788</v>
          </cell>
          <cell r="B4385">
            <v>1.1902699999999999</v>
          </cell>
        </row>
        <row r="4386">
          <cell r="A4386">
            <v>38787</v>
          </cell>
          <cell r="B4386">
            <v>1.19041</v>
          </cell>
        </row>
        <row r="4387">
          <cell r="A4387">
            <v>38786</v>
          </cell>
          <cell r="B4387">
            <v>1.1925600000000001</v>
          </cell>
        </row>
        <row r="4388">
          <cell r="A4388">
            <v>38785</v>
          </cell>
          <cell r="B4388">
            <v>1.1904399999999999</v>
          </cell>
        </row>
        <row r="4389">
          <cell r="A4389">
            <v>38784</v>
          </cell>
          <cell r="B4389">
            <v>1.19495</v>
          </cell>
        </row>
        <row r="4390">
          <cell r="A4390">
            <v>38783</v>
          </cell>
          <cell r="B4390">
            <v>1.20448</v>
          </cell>
        </row>
        <row r="4391">
          <cell r="A4391">
            <v>38782</v>
          </cell>
          <cell r="B4391">
            <v>1.2043600000000001</v>
          </cell>
        </row>
        <row r="4392">
          <cell r="A4392">
            <v>38781</v>
          </cell>
          <cell r="B4392">
            <v>1.2043200000000001</v>
          </cell>
        </row>
        <row r="4393">
          <cell r="A4393">
            <v>38780</v>
          </cell>
          <cell r="B4393">
            <v>1.2024699999999999</v>
          </cell>
        </row>
        <row r="4394">
          <cell r="A4394">
            <v>38779</v>
          </cell>
          <cell r="B4394">
            <v>1.19432</v>
          </cell>
        </row>
        <row r="4395">
          <cell r="A4395">
            <v>38778</v>
          </cell>
          <cell r="B4395">
            <v>1.1933100000000001</v>
          </cell>
        </row>
        <row r="4396">
          <cell r="A4396">
            <v>38777</v>
          </cell>
          <cell r="B4396">
            <v>1.1873</v>
          </cell>
        </row>
        <row r="4397">
          <cell r="A4397">
            <v>38776</v>
          </cell>
          <cell r="B4397">
            <v>1.1854899999999999</v>
          </cell>
        </row>
        <row r="4398">
          <cell r="A4398">
            <v>38775</v>
          </cell>
          <cell r="B4398">
            <v>1.18723</v>
          </cell>
        </row>
        <row r="4399">
          <cell r="A4399">
            <v>38774</v>
          </cell>
          <cell r="B4399">
            <v>1.1871799999999999</v>
          </cell>
        </row>
        <row r="4400">
          <cell r="A4400">
            <v>38773</v>
          </cell>
          <cell r="B4400">
            <v>1.19052</v>
          </cell>
        </row>
        <row r="4401">
          <cell r="A4401">
            <v>38772</v>
          </cell>
          <cell r="B4401">
            <v>1.19197</v>
          </cell>
        </row>
        <row r="4402">
          <cell r="A4402">
            <v>38771</v>
          </cell>
          <cell r="B4402">
            <v>1.1904600000000001</v>
          </cell>
        </row>
        <row r="4403">
          <cell r="A4403">
            <v>38770</v>
          </cell>
          <cell r="B4403">
            <v>1.1919299999999999</v>
          </cell>
        </row>
        <row r="4404">
          <cell r="A4404">
            <v>38769</v>
          </cell>
          <cell r="B4404">
            <v>1.1944699999999999</v>
          </cell>
        </row>
        <row r="4405">
          <cell r="A4405">
            <v>38768</v>
          </cell>
          <cell r="B4405">
            <v>1.19248</v>
          </cell>
        </row>
        <row r="4406">
          <cell r="A4406">
            <v>38767</v>
          </cell>
          <cell r="B4406">
            <v>1.1927399999999999</v>
          </cell>
        </row>
        <row r="4407">
          <cell r="A4407">
            <v>38766</v>
          </cell>
          <cell r="B4407">
            <v>1.1892199999999999</v>
          </cell>
        </row>
        <row r="4408">
          <cell r="A4408">
            <v>38765</v>
          </cell>
          <cell r="B4408">
            <v>1.1878899999999999</v>
          </cell>
        </row>
        <row r="4409">
          <cell r="A4409">
            <v>38764</v>
          </cell>
          <cell r="B4409">
            <v>1.19106</v>
          </cell>
        </row>
        <row r="4410">
          <cell r="A4410">
            <v>38763</v>
          </cell>
          <cell r="B4410">
            <v>1.19011</v>
          </cell>
        </row>
        <row r="4411">
          <cell r="A4411">
            <v>38762</v>
          </cell>
          <cell r="B4411">
            <v>1.1896100000000001</v>
          </cell>
        </row>
        <row r="4412">
          <cell r="A4412">
            <v>38761</v>
          </cell>
          <cell r="B4412">
            <v>1.1900999999999999</v>
          </cell>
        </row>
        <row r="4413">
          <cell r="A4413">
            <v>38760</v>
          </cell>
          <cell r="B4413">
            <v>1.19008</v>
          </cell>
        </row>
        <row r="4414">
          <cell r="A4414">
            <v>38759</v>
          </cell>
          <cell r="B4414">
            <v>1.1970000000000001</v>
          </cell>
        </row>
        <row r="4415">
          <cell r="A4415">
            <v>38758</v>
          </cell>
          <cell r="B4415">
            <v>1.1969399999999999</v>
          </cell>
        </row>
        <row r="4416">
          <cell r="A4416">
            <v>38757</v>
          </cell>
          <cell r="B4416">
            <v>1.1966399999999999</v>
          </cell>
        </row>
        <row r="4417">
          <cell r="A4417">
            <v>38756</v>
          </cell>
          <cell r="B4417">
            <v>1.1973199999999999</v>
          </cell>
        </row>
        <row r="4418">
          <cell r="A4418">
            <v>38755</v>
          </cell>
          <cell r="B4418">
            <v>1.2000200000000001</v>
          </cell>
        </row>
        <row r="4419">
          <cell r="A4419">
            <v>38754</v>
          </cell>
          <cell r="B4419">
            <v>1.20194</v>
          </cell>
        </row>
        <row r="4420">
          <cell r="A4420">
            <v>38753</v>
          </cell>
          <cell r="B4420">
            <v>1.2025600000000001</v>
          </cell>
        </row>
        <row r="4421">
          <cell r="A4421">
            <v>38752</v>
          </cell>
          <cell r="B4421">
            <v>1.20645</v>
          </cell>
        </row>
        <row r="4422">
          <cell r="A4422">
            <v>38751</v>
          </cell>
          <cell r="B4422">
            <v>1.20686</v>
          </cell>
        </row>
        <row r="4423">
          <cell r="A4423">
            <v>38750</v>
          </cell>
          <cell r="B4423">
            <v>1.21252</v>
          </cell>
        </row>
        <row r="4424">
          <cell r="A4424">
            <v>38749</v>
          </cell>
          <cell r="B4424">
            <v>1.2110099999999999</v>
          </cell>
        </row>
        <row r="4425">
          <cell r="A4425">
            <v>38748</v>
          </cell>
          <cell r="B4425">
            <v>1.2093400000000001</v>
          </cell>
        </row>
        <row r="4426">
          <cell r="A4426">
            <v>38747</v>
          </cell>
          <cell r="B4426">
            <v>1.20939</v>
          </cell>
        </row>
        <row r="4427">
          <cell r="A4427">
            <v>38746</v>
          </cell>
          <cell r="B4427">
            <v>1.20936</v>
          </cell>
        </row>
        <row r="4428">
          <cell r="A4428">
            <v>38745</v>
          </cell>
          <cell r="B4428">
            <v>1.2195499999999999</v>
          </cell>
        </row>
        <row r="4429">
          <cell r="A4429">
            <v>38744</v>
          </cell>
          <cell r="B4429">
            <v>1.2249000000000001</v>
          </cell>
        </row>
        <row r="4430">
          <cell r="A4430">
            <v>38743</v>
          </cell>
          <cell r="B4430">
            <v>1.2275700000000001</v>
          </cell>
        </row>
        <row r="4431">
          <cell r="A4431">
            <v>38742</v>
          </cell>
          <cell r="B4431">
            <v>1.2286900000000001</v>
          </cell>
        </row>
        <row r="4432">
          <cell r="A4432">
            <v>38741</v>
          </cell>
          <cell r="B4432">
            <v>1.2236800000000001</v>
          </cell>
        </row>
        <row r="4433">
          <cell r="A4433">
            <v>38740</v>
          </cell>
          <cell r="B4433">
            <v>1.2129300000000001</v>
          </cell>
        </row>
        <row r="4434">
          <cell r="A4434">
            <v>38739</v>
          </cell>
          <cell r="B4434">
            <v>1.2129399999999999</v>
          </cell>
        </row>
        <row r="4435">
          <cell r="A4435">
            <v>38738</v>
          </cell>
          <cell r="B4435">
            <v>1.2087000000000001</v>
          </cell>
        </row>
        <row r="4436">
          <cell r="A4436">
            <v>38737</v>
          </cell>
          <cell r="B4436">
            <v>1.20939</v>
          </cell>
        </row>
        <row r="4437">
          <cell r="A4437">
            <v>38736</v>
          </cell>
          <cell r="B4437">
            <v>1.2105699999999999</v>
          </cell>
        </row>
        <row r="4438">
          <cell r="A4438">
            <v>38735</v>
          </cell>
          <cell r="B4438">
            <v>1.2099299999999999</v>
          </cell>
        </row>
        <row r="4439">
          <cell r="A4439">
            <v>38734</v>
          </cell>
          <cell r="B4439">
            <v>1.21288</v>
          </cell>
        </row>
        <row r="4440">
          <cell r="A4440">
            <v>38733</v>
          </cell>
          <cell r="B4440">
            <v>1.2137899999999999</v>
          </cell>
        </row>
        <row r="4441">
          <cell r="A4441">
            <v>38732</v>
          </cell>
          <cell r="B4441">
            <v>1.2137500000000001</v>
          </cell>
        </row>
        <row r="4442">
          <cell r="A4442">
            <v>38731</v>
          </cell>
          <cell r="B4442">
            <v>1.2060299999999999</v>
          </cell>
        </row>
        <row r="4443">
          <cell r="A4443">
            <v>38730</v>
          </cell>
          <cell r="B4443">
            <v>1.2111700000000001</v>
          </cell>
        </row>
        <row r="4444">
          <cell r="A4444">
            <v>38729</v>
          </cell>
          <cell r="B4444">
            <v>1.20807</v>
          </cell>
        </row>
        <row r="4445">
          <cell r="A4445">
            <v>38728</v>
          </cell>
          <cell r="B4445">
            <v>1.2072700000000001</v>
          </cell>
        </row>
        <row r="4446">
          <cell r="A4446">
            <v>38727</v>
          </cell>
          <cell r="B4446">
            <v>1.2109399999999999</v>
          </cell>
        </row>
        <row r="4447">
          <cell r="A4447">
            <v>38726</v>
          </cell>
          <cell r="B4447">
            <v>1.2146600000000001</v>
          </cell>
        </row>
        <row r="4448">
          <cell r="A4448">
            <v>38725</v>
          </cell>
          <cell r="B4448">
            <v>1.2147399999999999</v>
          </cell>
        </row>
        <row r="4449">
          <cell r="A4449">
            <v>38724</v>
          </cell>
          <cell r="B4449">
            <v>1.21102</v>
          </cell>
        </row>
        <row r="4450">
          <cell r="A4450">
            <v>38723</v>
          </cell>
          <cell r="B4450">
            <v>1.21004</v>
          </cell>
        </row>
        <row r="4451">
          <cell r="A4451">
            <v>38722</v>
          </cell>
          <cell r="B4451">
            <v>1.18798</v>
          </cell>
        </row>
        <row r="4452">
          <cell r="A4452">
            <v>38721</v>
          </cell>
          <cell r="B4452">
            <v>1.1832499999999999</v>
          </cell>
        </row>
        <row r="4453">
          <cell r="A4453">
            <v>38720</v>
          </cell>
          <cell r="B4453">
            <v>1.18428</v>
          </cell>
        </row>
        <row r="4454">
          <cell r="A4454">
            <v>38719</v>
          </cell>
          <cell r="B4454">
            <v>1.1841699999999999</v>
          </cell>
        </row>
        <row r="4455">
          <cell r="A4455">
            <v>38718</v>
          </cell>
          <cell r="B4455">
            <v>1.1839599999999999</v>
          </cell>
        </row>
        <row r="4456">
          <cell r="A4456">
            <v>38717</v>
          </cell>
          <cell r="B4456">
            <v>1.1842600000000001</v>
          </cell>
        </row>
        <row r="4457">
          <cell r="A4457">
            <v>38716</v>
          </cell>
          <cell r="B4457">
            <v>1.1871400000000001</v>
          </cell>
        </row>
        <row r="4458">
          <cell r="A4458">
            <v>38715</v>
          </cell>
          <cell r="B4458">
            <v>1.18489</v>
          </cell>
        </row>
        <row r="4459">
          <cell r="A4459">
            <v>38714</v>
          </cell>
          <cell r="B4459">
            <v>1.1853100000000001</v>
          </cell>
        </row>
        <row r="4460">
          <cell r="A4460">
            <v>38713</v>
          </cell>
          <cell r="B4460">
            <v>1.1862999999999999</v>
          </cell>
        </row>
        <row r="4461">
          <cell r="A4461">
            <v>38712</v>
          </cell>
          <cell r="B4461">
            <v>1.18635</v>
          </cell>
        </row>
        <row r="4462">
          <cell r="A4462">
            <v>38711</v>
          </cell>
          <cell r="B4462">
            <v>1.1867799999999999</v>
          </cell>
        </row>
        <row r="4463">
          <cell r="A4463">
            <v>38710</v>
          </cell>
          <cell r="B4463">
            <v>1.18377</v>
          </cell>
        </row>
        <row r="4464">
          <cell r="A4464">
            <v>38709</v>
          </cell>
          <cell r="B4464">
            <v>1.18615</v>
          </cell>
        </row>
        <row r="4465">
          <cell r="A4465">
            <v>38708</v>
          </cell>
          <cell r="B4465">
            <v>1.1965399999999999</v>
          </cell>
        </row>
        <row r="4466">
          <cell r="A4466">
            <v>38707</v>
          </cell>
          <cell r="B4466">
            <v>1.2010000000000001</v>
          </cell>
        </row>
        <row r="4467">
          <cell r="A4467">
            <v>38706</v>
          </cell>
          <cell r="B4467">
            <v>1.2007000000000001</v>
          </cell>
        </row>
        <row r="4468">
          <cell r="A4468">
            <v>38705</v>
          </cell>
          <cell r="B4468">
            <v>1.20078</v>
          </cell>
        </row>
        <row r="4469">
          <cell r="A4469">
            <v>38704</v>
          </cell>
          <cell r="B4469">
            <v>1.1978</v>
          </cell>
        </row>
        <row r="4470">
          <cell r="A4470">
            <v>38703</v>
          </cell>
          <cell r="B4470">
            <v>1.1992799999999999</v>
          </cell>
        </row>
        <row r="4471">
          <cell r="A4471">
            <v>38702</v>
          </cell>
          <cell r="B4471">
            <v>1.19991</v>
          </cell>
        </row>
        <row r="4472">
          <cell r="A4472">
            <v>38701</v>
          </cell>
          <cell r="B4472">
            <v>1.19431</v>
          </cell>
        </row>
        <row r="4473">
          <cell r="A4473">
            <v>38700</v>
          </cell>
          <cell r="B4473">
            <v>1.1861200000000001</v>
          </cell>
        </row>
        <row r="4474">
          <cell r="A4474">
            <v>38699</v>
          </cell>
          <cell r="B4474">
            <v>1.1807099999999999</v>
          </cell>
        </row>
        <row r="4475">
          <cell r="A4475">
            <v>38698</v>
          </cell>
          <cell r="B4475">
            <v>1.18079</v>
          </cell>
        </row>
        <row r="4476">
          <cell r="A4476">
            <v>38697</v>
          </cell>
          <cell r="B4476">
            <v>1.18062</v>
          </cell>
        </row>
        <row r="4477">
          <cell r="A4477">
            <v>38696</v>
          </cell>
          <cell r="B4477">
            <v>1.1752199999999999</v>
          </cell>
        </row>
        <row r="4478">
          <cell r="A4478">
            <v>38695</v>
          </cell>
          <cell r="B4478">
            <v>1.1753800000000001</v>
          </cell>
        </row>
        <row r="4479">
          <cell r="A4479">
            <v>38694</v>
          </cell>
          <cell r="B4479">
            <v>1.1784300000000001</v>
          </cell>
        </row>
        <row r="4480">
          <cell r="A4480">
            <v>38693</v>
          </cell>
          <cell r="B4480">
            <v>1.1722600000000001</v>
          </cell>
        </row>
        <row r="4481">
          <cell r="A4481">
            <v>38692</v>
          </cell>
          <cell r="B4481">
            <v>1.17126</v>
          </cell>
        </row>
        <row r="4482">
          <cell r="A4482">
            <v>38691</v>
          </cell>
          <cell r="B4482">
            <v>1.17127</v>
          </cell>
        </row>
        <row r="4483">
          <cell r="A4483">
            <v>38690</v>
          </cell>
          <cell r="B4483">
            <v>1.17188</v>
          </cell>
        </row>
        <row r="4484">
          <cell r="A4484">
            <v>38689</v>
          </cell>
          <cell r="B4484">
            <v>1.1767300000000001</v>
          </cell>
        </row>
        <row r="4485">
          <cell r="A4485">
            <v>38688</v>
          </cell>
          <cell r="B4485">
            <v>1.17801</v>
          </cell>
        </row>
        <row r="4486">
          <cell r="A4486">
            <v>38687</v>
          </cell>
          <cell r="B4486">
            <v>1.1818</v>
          </cell>
        </row>
        <row r="4487">
          <cell r="A4487">
            <v>38686</v>
          </cell>
          <cell r="B4487">
            <v>1.1718599999999999</v>
          </cell>
        </row>
        <row r="4488">
          <cell r="A4488">
            <v>38685</v>
          </cell>
          <cell r="B4488">
            <v>1.1718200000000001</v>
          </cell>
        </row>
        <row r="4489">
          <cell r="A4489">
            <v>38684</v>
          </cell>
          <cell r="B4489">
            <v>1.1719200000000001</v>
          </cell>
        </row>
        <row r="4490">
          <cell r="A4490">
            <v>38683</v>
          </cell>
          <cell r="B4490">
            <v>1.17614</v>
          </cell>
        </row>
        <row r="4491">
          <cell r="A4491">
            <v>38682</v>
          </cell>
          <cell r="B4491">
            <v>1.1724000000000001</v>
          </cell>
        </row>
        <row r="4492">
          <cell r="A4492">
            <v>38681</v>
          </cell>
          <cell r="B4492">
            <v>1.1786000000000001</v>
          </cell>
        </row>
        <row r="4493">
          <cell r="A4493">
            <v>38680</v>
          </cell>
          <cell r="B4493">
            <v>1.1817</v>
          </cell>
        </row>
        <row r="4494">
          <cell r="A4494">
            <v>38679</v>
          </cell>
          <cell r="B4494">
            <v>1.1811</v>
          </cell>
        </row>
        <row r="4495">
          <cell r="A4495">
            <v>38678</v>
          </cell>
          <cell r="B4495">
            <v>1.1724000000000001</v>
          </cell>
        </row>
        <row r="4496">
          <cell r="A4496">
            <v>38677</v>
          </cell>
          <cell r="B4496">
            <v>1.1775</v>
          </cell>
        </row>
        <row r="4497">
          <cell r="A4497">
            <v>38676</v>
          </cell>
          <cell r="B4497">
            <v>1.1773</v>
          </cell>
        </row>
        <row r="4498">
          <cell r="A4498">
            <v>38675</v>
          </cell>
          <cell r="B4498">
            <v>1.1767000000000001</v>
          </cell>
        </row>
        <row r="4499">
          <cell r="A4499">
            <v>38674</v>
          </cell>
          <cell r="B4499">
            <v>1.1755</v>
          </cell>
        </row>
        <row r="4500">
          <cell r="A4500">
            <v>38673</v>
          </cell>
          <cell r="B4500">
            <v>1.1672</v>
          </cell>
        </row>
        <row r="4501">
          <cell r="A4501">
            <v>38672</v>
          </cell>
          <cell r="B4501">
            <v>1.1724000000000001</v>
          </cell>
        </row>
        <row r="4502">
          <cell r="A4502">
            <v>38671</v>
          </cell>
          <cell r="B4502">
            <v>1.1693</v>
          </cell>
        </row>
        <row r="4503">
          <cell r="A4503">
            <v>38670</v>
          </cell>
          <cell r="B4503">
            <v>1.1715</v>
          </cell>
        </row>
        <row r="4504">
          <cell r="A4504">
            <v>38669</v>
          </cell>
          <cell r="B4504">
            <v>1.1735</v>
          </cell>
        </row>
        <row r="4505">
          <cell r="A4505">
            <v>38668</v>
          </cell>
          <cell r="B4505">
            <v>1.1729000000000001</v>
          </cell>
        </row>
        <row r="4506">
          <cell r="A4506">
            <v>38667</v>
          </cell>
          <cell r="B4506">
            <v>1.1685000000000001</v>
          </cell>
        </row>
        <row r="4507">
          <cell r="A4507">
            <v>38666</v>
          </cell>
          <cell r="B4507">
            <v>1.1768000000000001</v>
          </cell>
        </row>
        <row r="4508">
          <cell r="A4508">
            <v>38665</v>
          </cell>
          <cell r="B4508">
            <v>1.1778</v>
          </cell>
        </row>
        <row r="4509">
          <cell r="A4509">
            <v>38664</v>
          </cell>
          <cell r="B4509">
            <v>1.1808000000000001</v>
          </cell>
        </row>
        <row r="4510">
          <cell r="A4510">
            <v>38663</v>
          </cell>
          <cell r="B4510">
            <v>1.181</v>
          </cell>
        </row>
        <row r="4511">
          <cell r="A4511">
            <v>38662</v>
          </cell>
          <cell r="B4511">
            <v>1.181</v>
          </cell>
        </row>
        <row r="4512">
          <cell r="A4512">
            <v>38661</v>
          </cell>
          <cell r="B4512">
            <v>1.1821999999999999</v>
          </cell>
        </row>
        <row r="4513">
          <cell r="A4513">
            <v>38660</v>
          </cell>
          <cell r="B4513">
            <v>1.1941999999999999</v>
          </cell>
        </row>
        <row r="4514">
          <cell r="A4514">
            <v>38659</v>
          </cell>
          <cell r="B4514">
            <v>1.2069000000000001</v>
          </cell>
        </row>
        <row r="4515">
          <cell r="A4515">
            <v>38658</v>
          </cell>
          <cell r="B4515">
            <v>1.2012</v>
          </cell>
        </row>
        <row r="4516">
          <cell r="A4516">
            <v>38657</v>
          </cell>
          <cell r="B4516">
            <v>1.20634</v>
          </cell>
        </row>
        <row r="4517">
          <cell r="A4517">
            <v>38656</v>
          </cell>
          <cell r="B4517">
            <v>1.2059</v>
          </cell>
        </row>
        <row r="4518">
          <cell r="A4518">
            <v>38655</v>
          </cell>
          <cell r="B4518">
            <v>1.2061999999999999</v>
          </cell>
        </row>
        <row r="4519">
          <cell r="A4519">
            <v>38654</v>
          </cell>
          <cell r="B4519">
            <v>1.2064999999999999</v>
          </cell>
        </row>
        <row r="4520">
          <cell r="A4520">
            <v>38653</v>
          </cell>
          <cell r="B4520">
            <v>1.2137</v>
          </cell>
        </row>
        <row r="4521">
          <cell r="A4521">
            <v>38652</v>
          </cell>
          <cell r="B4521">
            <v>1.2067000000000001</v>
          </cell>
        </row>
        <row r="4522">
          <cell r="A4522">
            <v>38651</v>
          </cell>
          <cell r="B4522">
            <v>1.2094</v>
          </cell>
        </row>
        <row r="4523">
          <cell r="A4523">
            <v>38650</v>
          </cell>
          <cell r="B4523">
            <v>1.198</v>
          </cell>
        </row>
        <row r="4524">
          <cell r="A4524">
            <v>38649</v>
          </cell>
          <cell r="B4524">
            <v>1.1938</v>
          </cell>
        </row>
        <row r="4525">
          <cell r="A4525">
            <v>38648</v>
          </cell>
          <cell r="B4525">
            <v>1.1951000000000001</v>
          </cell>
        </row>
        <row r="4526">
          <cell r="A4526">
            <v>38647</v>
          </cell>
          <cell r="B4526">
            <v>1.1948000000000001</v>
          </cell>
        </row>
        <row r="4527">
          <cell r="A4527">
            <v>38646</v>
          </cell>
          <cell r="B4527">
            <v>1.2013</v>
          </cell>
        </row>
        <row r="4528">
          <cell r="A4528">
            <v>38645</v>
          </cell>
          <cell r="B4528">
            <v>1.2000999999999999</v>
          </cell>
        </row>
        <row r="4529">
          <cell r="A4529">
            <v>38644</v>
          </cell>
          <cell r="B4529">
            <v>1.196</v>
          </cell>
        </row>
        <row r="4530">
          <cell r="A4530">
            <v>38643</v>
          </cell>
          <cell r="B4530">
            <v>1.2024999999999999</v>
          </cell>
        </row>
        <row r="4531">
          <cell r="A4531">
            <v>38642</v>
          </cell>
          <cell r="B4531">
            <v>1.2077</v>
          </cell>
        </row>
        <row r="4532">
          <cell r="A4532">
            <v>38641</v>
          </cell>
          <cell r="B4532">
            <v>1.2074</v>
          </cell>
        </row>
        <row r="4533">
          <cell r="A4533">
            <v>38640</v>
          </cell>
          <cell r="B4533">
            <v>1.2083999999999999</v>
          </cell>
        </row>
        <row r="4534">
          <cell r="A4534">
            <v>38639</v>
          </cell>
          <cell r="B4534">
            <v>1.2033</v>
          </cell>
        </row>
        <row r="4535">
          <cell r="A4535">
            <v>38638</v>
          </cell>
          <cell r="B4535">
            <v>1.2023999999999999</v>
          </cell>
        </row>
        <row r="4536">
          <cell r="A4536">
            <v>38637</v>
          </cell>
          <cell r="B4536">
            <v>1.1991000000000001</v>
          </cell>
        </row>
        <row r="4537">
          <cell r="A4537">
            <v>38636</v>
          </cell>
          <cell r="B4537">
            <v>1.2062999999999999</v>
          </cell>
        </row>
        <row r="4538">
          <cell r="A4538">
            <v>38635</v>
          </cell>
          <cell r="B4538">
            <v>1.2111000000000001</v>
          </cell>
        </row>
        <row r="4539">
          <cell r="A4539">
            <v>38634</v>
          </cell>
          <cell r="B4539">
            <v>1.2112000000000001</v>
          </cell>
        </row>
        <row r="4540">
          <cell r="A4540">
            <v>38633</v>
          </cell>
          <cell r="B4540">
            <v>1.2123999999999999</v>
          </cell>
        </row>
        <row r="4541">
          <cell r="A4541">
            <v>38632</v>
          </cell>
          <cell r="B4541">
            <v>1.2179</v>
          </cell>
        </row>
        <row r="4542">
          <cell r="A4542">
            <v>38631</v>
          </cell>
          <cell r="B4542">
            <v>1.1961999999999999</v>
          </cell>
        </row>
        <row r="4543">
          <cell r="A4543">
            <v>38630</v>
          </cell>
          <cell r="B4543">
            <v>1.1919999999999999</v>
          </cell>
        </row>
        <row r="4544">
          <cell r="A4544">
            <v>38629</v>
          </cell>
          <cell r="B4544">
            <v>1.1915</v>
          </cell>
        </row>
        <row r="4545">
          <cell r="A4545">
            <v>38628</v>
          </cell>
          <cell r="B4545">
            <v>1.2024999999999999</v>
          </cell>
        </row>
        <row r="4546">
          <cell r="A4546">
            <v>38627</v>
          </cell>
          <cell r="B4546">
            <v>1.2024999999999999</v>
          </cell>
        </row>
        <row r="4547">
          <cell r="A4547">
            <v>38626</v>
          </cell>
          <cell r="B4547">
            <v>1.2019</v>
          </cell>
        </row>
        <row r="4548">
          <cell r="A4548">
            <v>38625</v>
          </cell>
          <cell r="B4548">
            <v>1.2042999999999999</v>
          </cell>
        </row>
        <row r="4549">
          <cell r="A4549">
            <v>38624</v>
          </cell>
          <cell r="B4549">
            <v>1.2036</v>
          </cell>
        </row>
        <row r="4550">
          <cell r="A4550">
            <v>38623</v>
          </cell>
          <cell r="B4550">
            <v>1.2012</v>
          </cell>
        </row>
        <row r="4551">
          <cell r="A4551">
            <v>38622</v>
          </cell>
          <cell r="B4551">
            <v>1.2071000000000001</v>
          </cell>
        </row>
        <row r="4552">
          <cell r="A4552">
            <v>38621</v>
          </cell>
          <cell r="B4552">
            <v>1.2038</v>
          </cell>
        </row>
        <row r="4553">
          <cell r="A4553">
            <v>38620</v>
          </cell>
          <cell r="B4553">
            <v>1.2047000000000001</v>
          </cell>
        </row>
        <row r="4554">
          <cell r="A4554">
            <v>38619</v>
          </cell>
          <cell r="B4554">
            <v>1.2044999999999999</v>
          </cell>
        </row>
        <row r="4555">
          <cell r="A4555">
            <v>38618</v>
          </cell>
          <cell r="B4555">
            <v>1.2150000000000001</v>
          </cell>
        </row>
        <row r="4556">
          <cell r="A4556">
            <v>38617</v>
          </cell>
          <cell r="B4556">
            <v>1.2208000000000001</v>
          </cell>
        </row>
        <row r="4557">
          <cell r="A4557">
            <v>38616</v>
          </cell>
          <cell r="B4557">
            <v>1.2124999999999999</v>
          </cell>
        </row>
        <row r="4558">
          <cell r="A4558">
            <v>38615</v>
          </cell>
          <cell r="B4558">
            <v>1.2149000000000001</v>
          </cell>
        </row>
        <row r="4559">
          <cell r="A4559">
            <v>38614</v>
          </cell>
          <cell r="B4559">
            <v>1.2231399999999999</v>
          </cell>
        </row>
        <row r="4560">
          <cell r="A4560">
            <v>38613</v>
          </cell>
          <cell r="B4560">
            <v>1.2236</v>
          </cell>
        </row>
        <row r="4561">
          <cell r="A4561">
            <v>38612</v>
          </cell>
          <cell r="B4561">
            <v>1.2231000000000001</v>
          </cell>
        </row>
        <row r="4562">
          <cell r="A4562">
            <v>38611</v>
          </cell>
          <cell r="B4562">
            <v>1.2222999999999999</v>
          </cell>
        </row>
        <row r="4563">
          <cell r="A4563">
            <v>38610</v>
          </cell>
          <cell r="B4563">
            <v>1.228</v>
          </cell>
        </row>
        <row r="4564">
          <cell r="A4564">
            <v>38609</v>
          </cell>
          <cell r="B4564">
            <v>1.2269000000000001</v>
          </cell>
        </row>
        <row r="4565">
          <cell r="A4565">
            <v>38608</v>
          </cell>
          <cell r="B4565">
            <v>1.2282</v>
          </cell>
        </row>
        <row r="4566">
          <cell r="A4566">
            <v>38607</v>
          </cell>
          <cell r="B4566">
            <v>1.2413000000000001</v>
          </cell>
        </row>
        <row r="4567">
          <cell r="A4567">
            <v>38606</v>
          </cell>
          <cell r="B4567">
            <v>1.2403999999999999</v>
          </cell>
        </row>
        <row r="4568">
          <cell r="A4568">
            <v>38605</v>
          </cell>
          <cell r="B4568">
            <v>1.2412000000000001</v>
          </cell>
        </row>
        <row r="4569">
          <cell r="A4569">
            <v>38604</v>
          </cell>
          <cell r="B4569">
            <v>1.2399</v>
          </cell>
        </row>
        <row r="4570">
          <cell r="A4570">
            <v>38603</v>
          </cell>
          <cell r="B4570">
            <v>1.242</v>
          </cell>
        </row>
        <row r="4571">
          <cell r="A4571">
            <v>38602</v>
          </cell>
          <cell r="B4571">
            <v>1.2473000000000001</v>
          </cell>
        </row>
        <row r="4572">
          <cell r="A4572">
            <v>38601</v>
          </cell>
          <cell r="B4572">
            <v>1.2532000000000001</v>
          </cell>
        </row>
        <row r="4573">
          <cell r="A4573">
            <v>38600</v>
          </cell>
          <cell r="B4573">
            <v>1.2534000000000001</v>
          </cell>
        </row>
        <row r="4574">
          <cell r="A4574">
            <v>38599</v>
          </cell>
          <cell r="B4574">
            <v>1.2527999999999999</v>
          </cell>
        </row>
        <row r="4575">
          <cell r="A4575">
            <v>38598</v>
          </cell>
          <cell r="B4575">
            <v>1.2542</v>
          </cell>
        </row>
        <row r="4576">
          <cell r="A4576">
            <v>38597</v>
          </cell>
          <cell r="B4576">
            <v>1.2487999999999999</v>
          </cell>
        </row>
        <row r="4577">
          <cell r="A4577">
            <v>38596</v>
          </cell>
          <cell r="B4577">
            <v>1.2336</v>
          </cell>
        </row>
        <row r="4578">
          <cell r="A4578">
            <v>38595</v>
          </cell>
          <cell r="B4578">
            <v>1.2222</v>
          </cell>
        </row>
        <row r="4579">
          <cell r="A4579">
            <v>38594</v>
          </cell>
          <cell r="B4579">
            <v>1.2226999999999999</v>
          </cell>
        </row>
        <row r="4580">
          <cell r="A4580">
            <v>38593</v>
          </cell>
          <cell r="B4580">
            <v>1.2282</v>
          </cell>
        </row>
        <row r="4581">
          <cell r="A4581">
            <v>38592</v>
          </cell>
          <cell r="B4581">
            <v>1.2282</v>
          </cell>
        </row>
        <row r="4582">
          <cell r="A4582">
            <v>38591</v>
          </cell>
          <cell r="B4582">
            <v>1.2282</v>
          </cell>
        </row>
        <row r="4583">
          <cell r="A4583">
            <v>38590</v>
          </cell>
          <cell r="B4583">
            <v>1.2298</v>
          </cell>
        </row>
        <row r="4584">
          <cell r="A4584">
            <v>38589</v>
          </cell>
          <cell r="B4584">
            <v>1.2271000000000001</v>
          </cell>
        </row>
        <row r="4585">
          <cell r="A4585">
            <v>38588</v>
          </cell>
          <cell r="B4585">
            <v>1.2231000000000001</v>
          </cell>
        </row>
        <row r="4586">
          <cell r="A4586">
            <v>38587</v>
          </cell>
          <cell r="B4586">
            <v>1.2230000000000001</v>
          </cell>
        </row>
        <row r="4587">
          <cell r="A4587">
            <v>38586</v>
          </cell>
          <cell r="B4587">
            <v>1.2161</v>
          </cell>
        </row>
        <row r="4588">
          <cell r="A4588">
            <v>38585</v>
          </cell>
          <cell r="B4588">
            <v>1.2150000000000001</v>
          </cell>
        </row>
        <row r="4589">
          <cell r="A4589">
            <v>38584</v>
          </cell>
          <cell r="B4589">
            <v>1.2161999999999999</v>
          </cell>
        </row>
        <row r="4590">
          <cell r="A4590">
            <v>38583</v>
          </cell>
          <cell r="B4590">
            <v>1.218</v>
          </cell>
        </row>
        <row r="4591">
          <cell r="A4591">
            <v>38582</v>
          </cell>
          <cell r="B4591">
            <v>1.2265999999999999</v>
          </cell>
        </row>
        <row r="4592">
          <cell r="A4592">
            <v>38581</v>
          </cell>
          <cell r="B4592">
            <v>1.2358</v>
          </cell>
        </row>
        <row r="4593">
          <cell r="A4593">
            <v>38580</v>
          </cell>
          <cell r="B4593">
            <v>1.2364999999999999</v>
          </cell>
        </row>
        <row r="4594">
          <cell r="A4594">
            <v>38579</v>
          </cell>
          <cell r="B4594">
            <v>1.2445999999999999</v>
          </cell>
        </row>
        <row r="4595">
          <cell r="A4595">
            <v>38578</v>
          </cell>
          <cell r="B4595">
            <v>1.2439</v>
          </cell>
        </row>
        <row r="4596">
          <cell r="A4596">
            <v>38577</v>
          </cell>
          <cell r="B4596">
            <v>1.2437</v>
          </cell>
        </row>
        <row r="4597">
          <cell r="A4597">
            <v>38576</v>
          </cell>
          <cell r="B4597">
            <v>1.2463</v>
          </cell>
        </row>
        <row r="4598">
          <cell r="A4598">
            <v>38575</v>
          </cell>
          <cell r="B4598">
            <v>1.2369000000000001</v>
          </cell>
        </row>
        <row r="4599">
          <cell r="A4599">
            <v>38574</v>
          </cell>
          <cell r="B4599">
            <v>1.2365999999999999</v>
          </cell>
        </row>
        <row r="4600">
          <cell r="A4600">
            <v>38573</v>
          </cell>
          <cell r="B4600">
            <v>1.2350000000000001</v>
          </cell>
        </row>
        <row r="4601">
          <cell r="A4601">
            <v>38572</v>
          </cell>
          <cell r="B4601">
            <v>1.2349000000000001</v>
          </cell>
        </row>
        <row r="4602">
          <cell r="A4602">
            <v>38571</v>
          </cell>
          <cell r="B4602">
            <v>1.2355</v>
          </cell>
        </row>
        <row r="4603">
          <cell r="A4603">
            <v>38570</v>
          </cell>
          <cell r="B4603">
            <v>1.2350000000000001</v>
          </cell>
        </row>
        <row r="4604">
          <cell r="A4604">
            <v>38569</v>
          </cell>
          <cell r="B4604">
            <v>1.2378</v>
          </cell>
        </row>
        <row r="4605">
          <cell r="A4605">
            <v>38568</v>
          </cell>
          <cell r="B4605">
            <v>1.2334000000000001</v>
          </cell>
        </row>
        <row r="4606">
          <cell r="A4606">
            <v>38567</v>
          </cell>
          <cell r="B4606">
            <v>1.2194</v>
          </cell>
        </row>
        <row r="4607">
          <cell r="A4607">
            <v>38566</v>
          </cell>
          <cell r="B4607">
            <v>1.2184999999999999</v>
          </cell>
        </row>
        <row r="4608">
          <cell r="A4608">
            <v>38565</v>
          </cell>
          <cell r="B4608">
            <v>1.2121999999999999</v>
          </cell>
        </row>
        <row r="4609">
          <cell r="A4609">
            <v>38564</v>
          </cell>
          <cell r="B4609">
            <v>1.2125999999999999</v>
          </cell>
        </row>
        <row r="4610">
          <cell r="A4610">
            <v>38563</v>
          </cell>
          <cell r="B4610">
            <v>1.2122999999999999</v>
          </cell>
        </row>
        <row r="4611">
          <cell r="A4611">
            <v>38562</v>
          </cell>
          <cell r="B4611">
            <v>1.2137</v>
          </cell>
        </row>
        <row r="4612">
          <cell r="A4612">
            <v>38561</v>
          </cell>
          <cell r="B4612">
            <v>1.2073</v>
          </cell>
        </row>
        <row r="4613">
          <cell r="A4613">
            <v>38560</v>
          </cell>
          <cell r="B4613">
            <v>1.2015</v>
          </cell>
        </row>
        <row r="4614">
          <cell r="A4614">
            <v>38559</v>
          </cell>
          <cell r="B4614">
            <v>1.2068000000000001</v>
          </cell>
        </row>
        <row r="4615">
          <cell r="A4615">
            <v>38558</v>
          </cell>
          <cell r="B4615">
            <v>1.2062999999999999</v>
          </cell>
        </row>
        <row r="4616">
          <cell r="A4616">
            <v>38557</v>
          </cell>
          <cell r="B4616">
            <v>1.2068000000000001</v>
          </cell>
        </row>
        <row r="4617">
          <cell r="A4617">
            <v>38556</v>
          </cell>
          <cell r="B4617">
            <v>1.206</v>
          </cell>
        </row>
        <row r="4618">
          <cell r="A4618">
            <v>38555</v>
          </cell>
          <cell r="B4618">
            <v>1.2175</v>
          </cell>
        </row>
        <row r="4619">
          <cell r="A4619">
            <v>38554</v>
          </cell>
          <cell r="B4619">
            <v>1.2148000000000001</v>
          </cell>
        </row>
        <row r="4620">
          <cell r="A4620">
            <v>38553</v>
          </cell>
          <cell r="B4620">
            <v>1.2038</v>
          </cell>
        </row>
        <row r="4621">
          <cell r="A4621">
            <v>38552</v>
          </cell>
          <cell r="B4621">
            <v>1.2050000000000001</v>
          </cell>
        </row>
        <row r="4622">
          <cell r="A4622">
            <v>38551</v>
          </cell>
          <cell r="B4622">
            <v>1.2033</v>
          </cell>
        </row>
        <row r="4623">
          <cell r="A4623">
            <v>38550</v>
          </cell>
          <cell r="B4623">
            <v>1.2041999999999999</v>
          </cell>
        </row>
        <row r="4624">
          <cell r="A4624">
            <v>38549</v>
          </cell>
          <cell r="B4624">
            <v>1.204</v>
          </cell>
        </row>
        <row r="4625">
          <cell r="A4625">
            <v>38548</v>
          </cell>
          <cell r="B4625">
            <v>1.2081999999999999</v>
          </cell>
        </row>
        <row r="4626">
          <cell r="A4626">
            <v>38547</v>
          </cell>
          <cell r="B4626">
            <v>1.2087000000000001</v>
          </cell>
        </row>
        <row r="4627">
          <cell r="A4627">
            <v>38546</v>
          </cell>
          <cell r="B4627">
            <v>1.2242</v>
          </cell>
        </row>
        <row r="4628">
          <cell r="A4628">
            <v>38545</v>
          </cell>
          <cell r="B4628">
            <v>1.2064999999999999</v>
          </cell>
        </row>
        <row r="4629">
          <cell r="A4629">
            <v>38544</v>
          </cell>
          <cell r="B4629">
            <v>1.1975</v>
          </cell>
        </row>
        <row r="4630">
          <cell r="A4630">
            <v>38543</v>
          </cell>
          <cell r="B4630">
            <v>1.1962999999999999</v>
          </cell>
        </row>
        <row r="4631">
          <cell r="A4631">
            <v>38542</v>
          </cell>
          <cell r="B4631">
            <v>1.1958</v>
          </cell>
        </row>
        <row r="4632">
          <cell r="A4632">
            <v>38541</v>
          </cell>
          <cell r="B4632">
            <v>1.1940999999999999</v>
          </cell>
        </row>
        <row r="4633">
          <cell r="A4633">
            <v>38540</v>
          </cell>
          <cell r="B4633">
            <v>1.1927000000000001</v>
          </cell>
        </row>
        <row r="4634">
          <cell r="A4634">
            <v>38539</v>
          </cell>
          <cell r="B4634">
            <v>1.1915</v>
          </cell>
        </row>
        <row r="4635">
          <cell r="A4635">
            <v>38538</v>
          </cell>
          <cell r="B4635">
            <v>1.1902999999999999</v>
          </cell>
        </row>
        <row r="4636">
          <cell r="A4636">
            <v>38537</v>
          </cell>
          <cell r="B4636">
            <v>1.1944999999999999</v>
          </cell>
        </row>
        <row r="4637">
          <cell r="A4637">
            <v>38536</v>
          </cell>
          <cell r="B4637">
            <v>1.1951000000000001</v>
          </cell>
        </row>
        <row r="4638">
          <cell r="A4638">
            <v>38535</v>
          </cell>
          <cell r="B4638">
            <v>1.1947000000000001</v>
          </cell>
        </row>
        <row r="4639">
          <cell r="A4639">
            <v>38534</v>
          </cell>
          <cell r="B4639">
            <v>1.2101</v>
          </cell>
        </row>
        <row r="4640">
          <cell r="A4640">
            <v>38533</v>
          </cell>
          <cell r="B4640">
            <v>1.2062999999999999</v>
          </cell>
        </row>
        <row r="4641">
          <cell r="A4641">
            <v>38532</v>
          </cell>
          <cell r="B4641">
            <v>1.2057</v>
          </cell>
        </row>
        <row r="4642">
          <cell r="A4642">
            <v>38531</v>
          </cell>
          <cell r="B4642">
            <v>1.2157</v>
          </cell>
        </row>
        <row r="4643">
          <cell r="A4643">
            <v>38530</v>
          </cell>
          <cell r="B4643">
            <v>1.2082999999999999</v>
          </cell>
        </row>
        <row r="4644">
          <cell r="A4644">
            <v>38529</v>
          </cell>
          <cell r="B4644">
            <v>1.2094</v>
          </cell>
        </row>
        <row r="4645">
          <cell r="A4645">
            <v>38528</v>
          </cell>
          <cell r="B4645">
            <v>1.2101</v>
          </cell>
        </row>
        <row r="4646">
          <cell r="A4646">
            <v>38527</v>
          </cell>
          <cell r="B4646">
            <v>1.2040999999999999</v>
          </cell>
        </row>
        <row r="4647">
          <cell r="A4647">
            <v>38526</v>
          </cell>
          <cell r="B4647">
            <v>1.2124999999999999</v>
          </cell>
        </row>
        <row r="4648">
          <cell r="A4648">
            <v>38525</v>
          </cell>
          <cell r="B4648">
            <v>1.2175</v>
          </cell>
        </row>
        <row r="4649">
          <cell r="A4649">
            <v>38524</v>
          </cell>
          <cell r="B4649">
            <v>1.2141</v>
          </cell>
        </row>
        <row r="4650">
          <cell r="A4650">
            <v>38523</v>
          </cell>
          <cell r="B4650">
            <v>1.2297</v>
          </cell>
        </row>
        <row r="4651">
          <cell r="A4651">
            <v>38522</v>
          </cell>
          <cell r="B4651">
            <v>1.2297</v>
          </cell>
        </row>
        <row r="4652">
          <cell r="A4652">
            <v>38521</v>
          </cell>
          <cell r="B4652">
            <v>1.2278</v>
          </cell>
        </row>
        <row r="4653">
          <cell r="A4653">
            <v>38520</v>
          </cell>
          <cell r="B4653">
            <v>1.2098</v>
          </cell>
        </row>
        <row r="4654">
          <cell r="A4654">
            <v>38519</v>
          </cell>
          <cell r="B4654">
            <v>1.2111000000000001</v>
          </cell>
        </row>
        <row r="4655">
          <cell r="A4655">
            <v>38518</v>
          </cell>
          <cell r="B4655">
            <v>1.2029000000000001</v>
          </cell>
        </row>
        <row r="4656">
          <cell r="A4656">
            <v>38517</v>
          </cell>
          <cell r="B4656">
            <v>1.2109000000000001</v>
          </cell>
        </row>
        <row r="4657">
          <cell r="A4657">
            <v>38516</v>
          </cell>
          <cell r="B4657">
            <v>1.2108000000000001</v>
          </cell>
        </row>
        <row r="4658">
          <cell r="A4658">
            <v>38515</v>
          </cell>
          <cell r="B4658">
            <v>1.212</v>
          </cell>
        </row>
        <row r="4659">
          <cell r="A4659">
            <v>38514</v>
          </cell>
          <cell r="B4659">
            <v>1.2119</v>
          </cell>
        </row>
        <row r="4660">
          <cell r="A4660">
            <v>38513</v>
          </cell>
          <cell r="B4660">
            <v>1.2214</v>
          </cell>
        </row>
        <row r="4661">
          <cell r="A4661">
            <v>38512</v>
          </cell>
          <cell r="B4661">
            <v>1.2222</v>
          </cell>
        </row>
        <row r="4662">
          <cell r="A4662">
            <v>38511</v>
          </cell>
          <cell r="B4662">
            <v>1.2282999999999999</v>
          </cell>
        </row>
        <row r="4663">
          <cell r="A4663">
            <v>38510</v>
          </cell>
          <cell r="B4663">
            <v>1.2264999999999999</v>
          </cell>
        </row>
        <row r="4664">
          <cell r="A4664">
            <v>38509</v>
          </cell>
          <cell r="B4664">
            <v>1.2226999999999999</v>
          </cell>
        </row>
        <row r="4665">
          <cell r="A4665">
            <v>38508</v>
          </cell>
          <cell r="B4665">
            <v>1.2210000000000001</v>
          </cell>
        </row>
        <row r="4666">
          <cell r="A4666">
            <v>38507</v>
          </cell>
          <cell r="B4666">
            <v>1.2222</v>
          </cell>
        </row>
        <row r="4667">
          <cell r="A4667">
            <v>38506</v>
          </cell>
          <cell r="B4667">
            <v>1.2275</v>
          </cell>
        </row>
        <row r="4668">
          <cell r="A4668">
            <v>38505</v>
          </cell>
          <cell r="B4668">
            <v>1.2201</v>
          </cell>
        </row>
        <row r="4669">
          <cell r="A4669">
            <v>38504</v>
          </cell>
          <cell r="B4669">
            <v>1.2303999999999999</v>
          </cell>
        </row>
        <row r="4670">
          <cell r="A4670">
            <v>38503</v>
          </cell>
          <cell r="B4670">
            <v>1.2468999999999999</v>
          </cell>
        </row>
        <row r="4671">
          <cell r="A4671">
            <v>38502</v>
          </cell>
          <cell r="B4671">
            <v>1.2554000000000001</v>
          </cell>
        </row>
        <row r="4672">
          <cell r="A4672">
            <v>38501</v>
          </cell>
          <cell r="B4672">
            <v>1.2577</v>
          </cell>
        </row>
        <row r="4673">
          <cell r="A4673">
            <v>38500</v>
          </cell>
          <cell r="B4673">
            <v>1.2578</v>
          </cell>
        </row>
        <row r="4674">
          <cell r="A4674">
            <v>38499</v>
          </cell>
          <cell r="B4674">
            <v>1.2509999999999999</v>
          </cell>
        </row>
        <row r="4675">
          <cell r="A4675">
            <v>38498</v>
          </cell>
          <cell r="B4675">
            <v>1.2603</v>
          </cell>
        </row>
        <row r="4676">
          <cell r="A4676">
            <v>38497</v>
          </cell>
          <cell r="B4676">
            <v>1.2584</v>
          </cell>
        </row>
        <row r="4677">
          <cell r="A4677">
            <v>38496</v>
          </cell>
          <cell r="B4677">
            <v>1.2584</v>
          </cell>
        </row>
        <row r="4678">
          <cell r="A4678">
            <v>38495</v>
          </cell>
          <cell r="B4678">
            <v>1.2544999999999999</v>
          </cell>
        </row>
        <row r="4679">
          <cell r="A4679">
            <v>38494</v>
          </cell>
          <cell r="B4679">
            <v>1.2548999999999999</v>
          </cell>
        </row>
        <row r="4680">
          <cell r="A4680">
            <v>38493</v>
          </cell>
          <cell r="B4680">
            <v>1.256</v>
          </cell>
        </row>
        <row r="4681">
          <cell r="A4681">
            <v>38492</v>
          </cell>
          <cell r="B4681">
            <v>1.2633000000000001</v>
          </cell>
        </row>
        <row r="4682">
          <cell r="A4682">
            <v>38491</v>
          </cell>
          <cell r="B4682">
            <v>1.268</v>
          </cell>
        </row>
        <row r="4683">
          <cell r="A4683">
            <v>38490</v>
          </cell>
          <cell r="B4683">
            <v>1.2596000000000001</v>
          </cell>
        </row>
        <row r="4684">
          <cell r="A4684">
            <v>38489</v>
          </cell>
          <cell r="B4684">
            <v>1.2634000000000001</v>
          </cell>
        </row>
        <row r="4685">
          <cell r="A4685">
            <v>38488</v>
          </cell>
          <cell r="B4685">
            <v>1.2613000000000001</v>
          </cell>
        </row>
        <row r="4686">
          <cell r="A4686">
            <v>38487</v>
          </cell>
          <cell r="B4686">
            <v>1.2605</v>
          </cell>
        </row>
        <row r="4687">
          <cell r="A4687">
            <v>38486</v>
          </cell>
          <cell r="B4687">
            <v>1.2621</v>
          </cell>
        </row>
        <row r="4688">
          <cell r="A4688">
            <v>38485</v>
          </cell>
          <cell r="B4688">
            <v>1.2704</v>
          </cell>
        </row>
        <row r="4689">
          <cell r="A4689">
            <v>38484</v>
          </cell>
          <cell r="B4689">
            <v>1.2803</v>
          </cell>
        </row>
        <row r="4690">
          <cell r="A4690">
            <v>38483</v>
          </cell>
          <cell r="B4690">
            <v>1.2869999999999999</v>
          </cell>
        </row>
        <row r="4691">
          <cell r="A4691">
            <v>38482</v>
          </cell>
          <cell r="B4691">
            <v>1.2841</v>
          </cell>
        </row>
        <row r="4692">
          <cell r="A4692">
            <v>38481</v>
          </cell>
          <cell r="B4692">
            <v>1.2815000000000001</v>
          </cell>
        </row>
        <row r="4693">
          <cell r="A4693">
            <v>38480</v>
          </cell>
          <cell r="B4693">
            <v>1.2827</v>
          </cell>
        </row>
        <row r="4694">
          <cell r="A4694">
            <v>38479</v>
          </cell>
          <cell r="B4694">
            <v>1.2822</v>
          </cell>
        </row>
        <row r="4695">
          <cell r="A4695">
            <v>38478</v>
          </cell>
          <cell r="B4695">
            <v>1.2955000000000001</v>
          </cell>
        </row>
        <row r="4696">
          <cell r="A4696">
            <v>38477</v>
          </cell>
          <cell r="B4696">
            <v>1.2944</v>
          </cell>
        </row>
        <row r="4697">
          <cell r="A4697">
            <v>38476</v>
          </cell>
          <cell r="B4697">
            <v>1.2887</v>
          </cell>
        </row>
        <row r="4698">
          <cell r="A4698">
            <v>38475</v>
          </cell>
          <cell r="B4698">
            <v>1.2859</v>
          </cell>
        </row>
        <row r="4699">
          <cell r="A4699">
            <v>38474</v>
          </cell>
          <cell r="B4699">
            <v>1.2855000000000001</v>
          </cell>
        </row>
        <row r="4700">
          <cell r="A4700">
            <v>38473</v>
          </cell>
          <cell r="B4700">
            <v>1.2873000000000001</v>
          </cell>
        </row>
        <row r="4701">
          <cell r="A4701">
            <v>38472</v>
          </cell>
          <cell r="B4701">
            <v>1.2867</v>
          </cell>
        </row>
        <row r="4702">
          <cell r="A4702">
            <v>38471</v>
          </cell>
          <cell r="B4702">
            <v>1.2892999999999999</v>
          </cell>
        </row>
        <row r="4703">
          <cell r="A4703">
            <v>38470</v>
          </cell>
          <cell r="B4703">
            <v>1.2931999999999999</v>
          </cell>
        </row>
        <row r="4704">
          <cell r="A4704">
            <v>38469</v>
          </cell>
          <cell r="B4704">
            <v>1.2979000000000001</v>
          </cell>
        </row>
        <row r="4705">
          <cell r="A4705">
            <v>38468</v>
          </cell>
          <cell r="B4705">
            <v>1.2996000000000001</v>
          </cell>
        </row>
        <row r="4706">
          <cell r="A4706">
            <v>38467</v>
          </cell>
          <cell r="B4706">
            <v>1.3064</v>
          </cell>
        </row>
        <row r="4707">
          <cell r="A4707">
            <v>38466</v>
          </cell>
          <cell r="B4707">
            <v>1.3071999999999999</v>
          </cell>
        </row>
        <row r="4708">
          <cell r="A4708">
            <v>38465</v>
          </cell>
          <cell r="B4708">
            <v>1.3063</v>
          </cell>
        </row>
        <row r="4709">
          <cell r="A4709">
            <v>38464</v>
          </cell>
          <cell r="B4709">
            <v>1.3052999999999999</v>
          </cell>
        </row>
        <row r="4710">
          <cell r="A4710">
            <v>38463</v>
          </cell>
          <cell r="B4710">
            <v>1.3091999999999999</v>
          </cell>
        </row>
        <row r="4711">
          <cell r="A4711">
            <v>38462</v>
          </cell>
          <cell r="B4711">
            <v>1.3072999999999999</v>
          </cell>
        </row>
        <row r="4712">
          <cell r="A4712">
            <v>38461</v>
          </cell>
          <cell r="B4712">
            <v>1.3011999999999999</v>
          </cell>
        </row>
        <row r="4713">
          <cell r="A4713">
            <v>38460</v>
          </cell>
          <cell r="B4713">
            <v>1.2909999999999999</v>
          </cell>
        </row>
        <row r="4714">
          <cell r="A4714">
            <v>38459</v>
          </cell>
          <cell r="B4714">
            <v>1.2850999999999999</v>
          </cell>
        </row>
        <row r="4715">
          <cell r="A4715">
            <v>38458</v>
          </cell>
          <cell r="B4715">
            <v>1.2919</v>
          </cell>
        </row>
        <row r="4716">
          <cell r="A4716">
            <v>38457</v>
          </cell>
          <cell r="B4716">
            <v>1.2816000000000001</v>
          </cell>
        </row>
        <row r="4717">
          <cell r="A4717">
            <v>38456</v>
          </cell>
          <cell r="B4717">
            <v>1.2908999999999999</v>
          </cell>
        </row>
        <row r="4718">
          <cell r="A4718">
            <v>38455</v>
          </cell>
          <cell r="B4718">
            <v>1.2917000000000001</v>
          </cell>
        </row>
        <row r="4719">
          <cell r="A4719">
            <v>38454</v>
          </cell>
          <cell r="B4719">
            <v>1.2975000000000001</v>
          </cell>
        </row>
        <row r="4720">
          <cell r="A4720">
            <v>38453</v>
          </cell>
          <cell r="B4720">
            <v>1.2925</v>
          </cell>
        </row>
        <row r="4721">
          <cell r="A4721">
            <v>38452</v>
          </cell>
          <cell r="B4721">
            <v>1.2932999999999999</v>
          </cell>
        </row>
        <row r="4722">
          <cell r="A4722">
            <v>38451</v>
          </cell>
          <cell r="B4722">
            <v>1.2927</v>
          </cell>
        </row>
        <row r="4723">
          <cell r="A4723">
            <v>38450</v>
          </cell>
          <cell r="B4723">
            <v>1.2855000000000001</v>
          </cell>
        </row>
        <row r="4724">
          <cell r="A4724">
            <v>38449</v>
          </cell>
          <cell r="B4724">
            <v>1.2868999999999999</v>
          </cell>
        </row>
        <row r="4725">
          <cell r="A4725">
            <v>38448</v>
          </cell>
          <cell r="B4725">
            <v>1.2867</v>
          </cell>
        </row>
        <row r="4726">
          <cell r="A4726">
            <v>38447</v>
          </cell>
          <cell r="B4726">
            <v>1.2846</v>
          </cell>
        </row>
        <row r="4727">
          <cell r="A4727">
            <v>38446</v>
          </cell>
          <cell r="B4727">
            <v>1.2886</v>
          </cell>
        </row>
        <row r="4728">
          <cell r="A4728">
            <v>38445</v>
          </cell>
          <cell r="B4728">
            <v>1.2892999999999999</v>
          </cell>
        </row>
        <row r="4729">
          <cell r="A4729">
            <v>38444</v>
          </cell>
          <cell r="B4729">
            <v>1.2906</v>
          </cell>
        </row>
        <row r="4730">
          <cell r="A4730">
            <v>38443</v>
          </cell>
          <cell r="B4730">
            <v>1.2961</v>
          </cell>
        </row>
        <row r="4731">
          <cell r="A4731">
            <v>38442</v>
          </cell>
          <cell r="B4731">
            <v>1.2912999999999999</v>
          </cell>
        </row>
        <row r="4732">
          <cell r="A4732">
            <v>38441</v>
          </cell>
          <cell r="B4732">
            <v>1.2919</v>
          </cell>
        </row>
        <row r="4733">
          <cell r="A4733">
            <v>38440</v>
          </cell>
          <cell r="B4733">
            <v>1.2887999999999999</v>
          </cell>
        </row>
        <row r="4734">
          <cell r="A4734">
            <v>38439</v>
          </cell>
          <cell r="B4734">
            <v>1.2961</v>
          </cell>
        </row>
        <row r="4735">
          <cell r="A4735">
            <v>38438</v>
          </cell>
          <cell r="B4735">
            <v>1.2956000000000001</v>
          </cell>
        </row>
        <row r="4736">
          <cell r="A4736">
            <v>38437</v>
          </cell>
          <cell r="B4736">
            <v>1.2955000000000001</v>
          </cell>
        </row>
        <row r="4737">
          <cell r="A4737">
            <v>38436</v>
          </cell>
          <cell r="B4737">
            <v>1.2939000000000001</v>
          </cell>
        </row>
        <row r="4738">
          <cell r="A4738">
            <v>38435</v>
          </cell>
          <cell r="B4738">
            <v>1.2974000000000001</v>
          </cell>
        </row>
        <row r="4739">
          <cell r="A4739">
            <v>38434</v>
          </cell>
          <cell r="B4739">
            <v>1.3085</v>
          </cell>
        </row>
        <row r="4740">
          <cell r="A4740">
            <v>38433</v>
          </cell>
          <cell r="B4740">
            <v>1.3168</v>
          </cell>
        </row>
        <row r="4741">
          <cell r="A4741">
            <v>38432</v>
          </cell>
          <cell r="B4741">
            <v>1.3312999999999999</v>
          </cell>
        </row>
        <row r="4742">
          <cell r="A4742">
            <v>38431</v>
          </cell>
          <cell r="B4742">
            <v>1.3326</v>
          </cell>
        </row>
        <row r="4743">
          <cell r="A4743">
            <v>38430</v>
          </cell>
          <cell r="B4743">
            <v>1.3311999999999999</v>
          </cell>
        </row>
        <row r="4744">
          <cell r="A4744">
            <v>38429</v>
          </cell>
          <cell r="B4744">
            <v>1.3371999999999999</v>
          </cell>
        </row>
        <row r="4745">
          <cell r="A4745">
            <v>38428</v>
          </cell>
          <cell r="B4745">
            <v>1.3419000000000001</v>
          </cell>
        </row>
        <row r="4746">
          <cell r="A4746">
            <v>38427</v>
          </cell>
          <cell r="B4746">
            <v>1.331</v>
          </cell>
        </row>
        <row r="4747">
          <cell r="A4747">
            <v>38426</v>
          </cell>
          <cell r="B4747">
            <v>1.3368</v>
          </cell>
        </row>
        <row r="4748">
          <cell r="A4748">
            <v>38425</v>
          </cell>
          <cell r="B4748">
            <v>1.3458000000000001</v>
          </cell>
        </row>
        <row r="4749">
          <cell r="A4749">
            <v>38424</v>
          </cell>
          <cell r="B4749">
            <v>1.3468</v>
          </cell>
        </row>
        <row r="4750">
          <cell r="A4750">
            <v>38423</v>
          </cell>
          <cell r="B4750">
            <v>1.3449</v>
          </cell>
        </row>
        <row r="4751">
          <cell r="A4751">
            <v>38422</v>
          </cell>
          <cell r="B4751">
            <v>1.3431</v>
          </cell>
        </row>
        <row r="4752">
          <cell r="A4752">
            <v>38421</v>
          </cell>
          <cell r="B4752">
            <v>1.3385</v>
          </cell>
        </row>
        <row r="4753">
          <cell r="A4753">
            <v>38420</v>
          </cell>
          <cell r="B4753">
            <v>1.3341000000000001</v>
          </cell>
        </row>
        <row r="4754">
          <cell r="A4754">
            <v>38419</v>
          </cell>
          <cell r="B4754">
            <v>1.321</v>
          </cell>
        </row>
        <row r="4755">
          <cell r="A4755">
            <v>38418</v>
          </cell>
          <cell r="B4755">
            <v>1.3240000000000001</v>
          </cell>
        </row>
        <row r="4756">
          <cell r="A4756">
            <v>38417</v>
          </cell>
          <cell r="B4756">
            <v>1.3244</v>
          </cell>
        </row>
        <row r="4757">
          <cell r="A4757">
            <v>38416</v>
          </cell>
          <cell r="B4757">
            <v>1.3240000000000001</v>
          </cell>
        </row>
        <row r="4758">
          <cell r="A4758">
            <v>38415</v>
          </cell>
          <cell r="B4758">
            <v>1.3109</v>
          </cell>
        </row>
        <row r="4759">
          <cell r="A4759">
            <v>38414</v>
          </cell>
          <cell r="B4759">
            <v>1.3133999999999999</v>
          </cell>
        </row>
        <row r="4760">
          <cell r="A4760">
            <v>38413</v>
          </cell>
          <cell r="B4760">
            <v>1.3182</v>
          </cell>
        </row>
        <row r="4761">
          <cell r="A4761">
            <v>38412</v>
          </cell>
          <cell r="B4761">
            <v>1.3241000000000001</v>
          </cell>
        </row>
        <row r="4762">
          <cell r="A4762">
            <v>38411</v>
          </cell>
          <cell r="B4762">
            <v>1.3239000000000001</v>
          </cell>
        </row>
        <row r="4763">
          <cell r="A4763">
            <v>38410</v>
          </cell>
          <cell r="B4763">
            <v>1.3242</v>
          </cell>
        </row>
        <row r="4764">
          <cell r="A4764">
            <v>38409</v>
          </cell>
          <cell r="B4764">
            <v>1.3240000000000001</v>
          </cell>
        </row>
        <row r="4765">
          <cell r="A4765">
            <v>38408</v>
          </cell>
          <cell r="B4765">
            <v>1.3204</v>
          </cell>
        </row>
        <row r="4766">
          <cell r="A4766">
            <v>38407</v>
          </cell>
          <cell r="B4766">
            <v>1.321</v>
          </cell>
        </row>
        <row r="4767">
          <cell r="A4767">
            <v>38406</v>
          </cell>
          <cell r="B4767">
            <v>1.3254999999999999</v>
          </cell>
        </row>
        <row r="4768">
          <cell r="A4768">
            <v>38405</v>
          </cell>
          <cell r="B4768">
            <v>1.3063</v>
          </cell>
        </row>
        <row r="4769">
          <cell r="A4769">
            <v>38404</v>
          </cell>
          <cell r="B4769">
            <v>1.3055000000000001</v>
          </cell>
        </row>
        <row r="4770">
          <cell r="A4770">
            <v>38403</v>
          </cell>
          <cell r="B4770">
            <v>1.3069</v>
          </cell>
        </row>
        <row r="4771">
          <cell r="A4771">
            <v>38402</v>
          </cell>
          <cell r="B4771">
            <v>1.3067</v>
          </cell>
        </row>
        <row r="4772">
          <cell r="A4772">
            <v>38401</v>
          </cell>
          <cell r="B4772">
            <v>1.3077000000000001</v>
          </cell>
        </row>
        <row r="4773">
          <cell r="A4773">
            <v>38400</v>
          </cell>
          <cell r="B4773">
            <v>1.3024</v>
          </cell>
        </row>
        <row r="4774">
          <cell r="A4774">
            <v>38399</v>
          </cell>
          <cell r="B4774">
            <v>1.3017000000000001</v>
          </cell>
        </row>
        <row r="4775">
          <cell r="A4775">
            <v>38398</v>
          </cell>
          <cell r="B4775">
            <v>1.2957000000000001</v>
          </cell>
        </row>
        <row r="4776">
          <cell r="A4776">
            <v>38397</v>
          </cell>
          <cell r="B4776">
            <v>1.286</v>
          </cell>
        </row>
        <row r="4777">
          <cell r="A4777">
            <v>38396</v>
          </cell>
          <cell r="B4777">
            <v>1.2851999999999999</v>
          </cell>
        </row>
        <row r="4778">
          <cell r="A4778">
            <v>38395</v>
          </cell>
          <cell r="B4778">
            <v>1.2867</v>
          </cell>
        </row>
        <row r="4779">
          <cell r="A4779">
            <v>38394</v>
          </cell>
          <cell r="B4779">
            <v>1.2868999999999999</v>
          </cell>
        </row>
        <row r="4780">
          <cell r="A4780">
            <v>38393</v>
          </cell>
          <cell r="B4780">
            <v>1.2804</v>
          </cell>
        </row>
        <row r="4781">
          <cell r="A4781">
            <v>38392</v>
          </cell>
          <cell r="B4781">
            <v>1.2766999999999999</v>
          </cell>
        </row>
        <row r="4782">
          <cell r="A4782">
            <v>38391</v>
          </cell>
          <cell r="B4782">
            <v>1.2764</v>
          </cell>
        </row>
        <row r="4783">
          <cell r="A4783">
            <v>38390</v>
          </cell>
          <cell r="B4783">
            <v>1.2858000000000001</v>
          </cell>
        </row>
        <row r="4784">
          <cell r="A4784">
            <v>38389</v>
          </cell>
          <cell r="B4784">
            <v>1.2851999999999999</v>
          </cell>
        </row>
        <row r="4785">
          <cell r="A4785">
            <v>38388</v>
          </cell>
          <cell r="B4785">
            <v>1.2851999999999999</v>
          </cell>
        </row>
        <row r="4786">
          <cell r="A4786">
            <v>38387</v>
          </cell>
          <cell r="B4786">
            <v>1.2972999999999999</v>
          </cell>
        </row>
        <row r="4787">
          <cell r="A4787">
            <v>38386</v>
          </cell>
          <cell r="B4787">
            <v>1.3032999999999999</v>
          </cell>
        </row>
        <row r="4788">
          <cell r="A4788">
            <v>38385</v>
          </cell>
          <cell r="B4788">
            <v>1.3043</v>
          </cell>
        </row>
        <row r="4789">
          <cell r="A4789">
            <v>38384</v>
          </cell>
          <cell r="B4789">
            <v>1.3030999999999999</v>
          </cell>
        </row>
        <row r="4790">
          <cell r="A4790">
            <v>38383</v>
          </cell>
          <cell r="B4790">
            <v>1.3032999999999999</v>
          </cell>
        </row>
        <row r="4791">
          <cell r="A4791">
            <v>38382</v>
          </cell>
          <cell r="B4791">
            <v>1.3041</v>
          </cell>
        </row>
        <row r="4792">
          <cell r="A4792">
            <v>38381</v>
          </cell>
          <cell r="B4792">
            <v>1.3045</v>
          </cell>
        </row>
        <row r="4793">
          <cell r="A4793">
            <v>38380</v>
          </cell>
          <cell r="B4793">
            <v>1.3032999999999999</v>
          </cell>
        </row>
        <row r="4794">
          <cell r="A4794">
            <v>38379</v>
          </cell>
          <cell r="B4794">
            <v>1.3070999999999999</v>
          </cell>
        </row>
        <row r="4795">
          <cell r="A4795">
            <v>38378</v>
          </cell>
          <cell r="B4795">
            <v>1.2968999999999999</v>
          </cell>
        </row>
        <row r="4796">
          <cell r="A4796">
            <v>38377</v>
          </cell>
          <cell r="B4796">
            <v>1.3059000000000001</v>
          </cell>
        </row>
        <row r="4797">
          <cell r="A4797">
            <v>38376</v>
          </cell>
          <cell r="B4797">
            <v>1.3044</v>
          </cell>
        </row>
        <row r="4798">
          <cell r="A4798">
            <v>38375</v>
          </cell>
          <cell r="B4798">
            <v>1.2994000000000001</v>
          </cell>
        </row>
        <row r="4799">
          <cell r="A4799">
            <v>38374</v>
          </cell>
          <cell r="B4799">
            <v>1.3045</v>
          </cell>
        </row>
        <row r="4800">
          <cell r="A4800">
            <v>38373</v>
          </cell>
          <cell r="B4800">
            <v>1.2969999999999999</v>
          </cell>
        </row>
        <row r="4801">
          <cell r="A4801">
            <v>38372</v>
          </cell>
          <cell r="B4801">
            <v>1.3005</v>
          </cell>
        </row>
        <row r="4802">
          <cell r="A4802">
            <v>38371</v>
          </cell>
          <cell r="B4802">
            <v>1.302</v>
          </cell>
        </row>
        <row r="4803">
          <cell r="A4803">
            <v>38370</v>
          </cell>
          <cell r="B4803">
            <v>1.3065</v>
          </cell>
        </row>
        <row r="4804">
          <cell r="A4804">
            <v>38369</v>
          </cell>
          <cell r="B4804">
            <v>1.3101</v>
          </cell>
        </row>
        <row r="4805">
          <cell r="A4805">
            <v>38368</v>
          </cell>
          <cell r="B4805">
            <v>1.3099000000000001</v>
          </cell>
        </row>
        <row r="4806">
          <cell r="A4806">
            <v>38367</v>
          </cell>
          <cell r="B4806">
            <v>1.3101</v>
          </cell>
        </row>
        <row r="4807">
          <cell r="A4807">
            <v>38366</v>
          </cell>
          <cell r="B4807">
            <v>1.3220000000000001</v>
          </cell>
        </row>
        <row r="4808">
          <cell r="A4808">
            <v>38365</v>
          </cell>
          <cell r="B4808">
            <v>1.3262</v>
          </cell>
        </row>
        <row r="4809">
          <cell r="A4809">
            <v>38364</v>
          </cell>
          <cell r="B4809">
            <v>1.3110999999999999</v>
          </cell>
        </row>
        <row r="4810">
          <cell r="A4810">
            <v>38363</v>
          </cell>
          <cell r="B4810">
            <v>1.3084</v>
          </cell>
        </row>
        <row r="4811">
          <cell r="A4811">
            <v>38362</v>
          </cell>
          <cell r="B4811">
            <v>1.3052999999999999</v>
          </cell>
        </row>
        <row r="4812">
          <cell r="A4812">
            <v>38361</v>
          </cell>
          <cell r="B4812">
            <v>1.3056000000000001</v>
          </cell>
        </row>
        <row r="4813">
          <cell r="A4813">
            <v>38360</v>
          </cell>
          <cell r="B4813">
            <v>1.3047</v>
          </cell>
        </row>
        <row r="4814">
          <cell r="A4814">
            <v>38359</v>
          </cell>
          <cell r="B4814">
            <v>1.3172999999999999</v>
          </cell>
        </row>
        <row r="4815">
          <cell r="A4815">
            <v>38358</v>
          </cell>
          <cell r="B4815">
            <v>1.3255999999999999</v>
          </cell>
        </row>
        <row r="4816">
          <cell r="A4816">
            <v>38357</v>
          </cell>
          <cell r="B4816">
            <v>1.3268</v>
          </cell>
        </row>
        <row r="4817">
          <cell r="A4817">
            <v>38356</v>
          </cell>
          <cell r="B4817">
            <v>1.3467</v>
          </cell>
        </row>
        <row r="4818">
          <cell r="A4818">
            <v>38355</v>
          </cell>
          <cell r="B4818">
            <v>1.3540000000000001</v>
          </cell>
        </row>
        <row r="4819">
          <cell r="A4819">
            <v>38354</v>
          </cell>
          <cell r="B4819">
            <v>1.3563000000000001</v>
          </cell>
        </row>
        <row r="4820">
          <cell r="A4820">
            <v>38353</v>
          </cell>
          <cell r="B4820">
            <v>1.3564000000000001</v>
          </cell>
        </row>
        <row r="4821">
          <cell r="A4821">
            <v>38352</v>
          </cell>
          <cell r="B4821">
            <v>1.3640000000000001</v>
          </cell>
        </row>
        <row r="4822">
          <cell r="A4822">
            <v>38351</v>
          </cell>
          <cell r="B4822">
            <v>1.3599000000000001</v>
          </cell>
        </row>
        <row r="4823">
          <cell r="A4823">
            <v>38350</v>
          </cell>
          <cell r="B4823">
            <v>1.3605</v>
          </cell>
        </row>
        <row r="4824">
          <cell r="A4824">
            <v>38349</v>
          </cell>
          <cell r="B4824">
            <v>1.3613</v>
          </cell>
        </row>
        <row r="4825">
          <cell r="A4825">
            <v>38348</v>
          </cell>
          <cell r="B4825">
            <v>1.3532999999999999</v>
          </cell>
        </row>
        <row r="4826">
          <cell r="A4826">
            <v>38347</v>
          </cell>
          <cell r="B4826">
            <v>1.3532999999999999</v>
          </cell>
        </row>
        <row r="4827">
          <cell r="A4827">
            <v>38346</v>
          </cell>
          <cell r="B4827">
            <v>1.3529</v>
          </cell>
        </row>
        <row r="4828">
          <cell r="A4828">
            <v>38345</v>
          </cell>
          <cell r="B4828">
            <v>1.3509</v>
          </cell>
        </row>
        <row r="4829">
          <cell r="A4829">
            <v>38344</v>
          </cell>
          <cell r="B4829">
            <v>1.3386</v>
          </cell>
        </row>
        <row r="4830">
          <cell r="A4830">
            <v>38343</v>
          </cell>
          <cell r="B4830">
            <v>1.3371</v>
          </cell>
        </row>
        <row r="4831">
          <cell r="A4831">
            <v>38342</v>
          </cell>
          <cell r="B4831">
            <v>1.3387</v>
          </cell>
        </row>
        <row r="4832">
          <cell r="A4832">
            <v>38341</v>
          </cell>
          <cell r="B4832">
            <v>1.333</v>
          </cell>
        </row>
        <row r="4833">
          <cell r="A4833">
            <v>38340</v>
          </cell>
          <cell r="B4833">
            <v>1.3310999999999999</v>
          </cell>
        </row>
        <row r="4834">
          <cell r="A4834">
            <v>38339</v>
          </cell>
          <cell r="B4834">
            <v>1.3286</v>
          </cell>
        </row>
        <row r="4835">
          <cell r="A4835">
            <v>38338</v>
          </cell>
          <cell r="B4835">
            <v>1.3245</v>
          </cell>
        </row>
        <row r="4836">
          <cell r="A4836">
            <v>38337</v>
          </cell>
          <cell r="B4836">
            <v>1.3403</v>
          </cell>
        </row>
        <row r="4837">
          <cell r="A4837">
            <v>38336</v>
          </cell>
          <cell r="B4837">
            <v>1.3302</v>
          </cell>
        </row>
        <row r="4838">
          <cell r="A4838">
            <v>38335</v>
          </cell>
          <cell r="B4838">
            <v>1.3305</v>
          </cell>
        </row>
        <row r="4839">
          <cell r="A4839">
            <v>38334</v>
          </cell>
          <cell r="B4839">
            <v>1.3210999999999999</v>
          </cell>
        </row>
        <row r="4840">
          <cell r="A4840">
            <v>38333</v>
          </cell>
          <cell r="B4840">
            <v>1.3214999999999999</v>
          </cell>
        </row>
        <row r="4841">
          <cell r="A4841">
            <v>38332</v>
          </cell>
          <cell r="B4841">
            <v>1.3225</v>
          </cell>
        </row>
        <row r="4842">
          <cell r="A4842">
            <v>38331</v>
          </cell>
          <cell r="B4842">
            <v>1.3315999999999999</v>
          </cell>
        </row>
        <row r="4843">
          <cell r="A4843">
            <v>38330</v>
          </cell>
          <cell r="B4843">
            <v>1.3329</v>
          </cell>
        </row>
        <row r="4844">
          <cell r="A4844">
            <v>38329</v>
          </cell>
          <cell r="B4844">
            <v>1.3428</v>
          </cell>
        </row>
        <row r="4845">
          <cell r="A4845">
            <v>38328</v>
          </cell>
          <cell r="B4845">
            <v>1.3398000000000001</v>
          </cell>
        </row>
        <row r="4846">
          <cell r="A4846">
            <v>38327</v>
          </cell>
          <cell r="B4846">
            <v>1.3447</v>
          </cell>
        </row>
        <row r="4847">
          <cell r="A4847">
            <v>38326</v>
          </cell>
          <cell r="B4847">
            <v>1.3461000000000001</v>
          </cell>
        </row>
        <row r="4848">
          <cell r="A4848">
            <v>38325</v>
          </cell>
          <cell r="B4848">
            <v>1.3455999999999999</v>
          </cell>
        </row>
        <row r="4849">
          <cell r="A4849">
            <v>38324</v>
          </cell>
          <cell r="B4849">
            <v>1.3268</v>
          </cell>
        </row>
        <row r="4850">
          <cell r="A4850">
            <v>38323</v>
          </cell>
          <cell r="B4850">
            <v>1.3321000000000001</v>
          </cell>
        </row>
        <row r="4851">
          <cell r="A4851">
            <v>38322</v>
          </cell>
          <cell r="B4851">
            <v>1.3293999999999999</v>
          </cell>
        </row>
        <row r="4852">
          <cell r="A4852">
            <v>38321</v>
          </cell>
          <cell r="B4852">
            <v>1.327</v>
          </cell>
        </row>
        <row r="4853">
          <cell r="A4853">
            <v>38320</v>
          </cell>
          <cell r="B4853">
            <v>1.3278000000000001</v>
          </cell>
        </row>
        <row r="4854">
          <cell r="A4854">
            <v>38319</v>
          </cell>
          <cell r="B4854">
            <v>1.3304</v>
          </cell>
        </row>
        <row r="4855">
          <cell r="A4855">
            <v>38318</v>
          </cell>
          <cell r="B4855">
            <v>1.3290999999999999</v>
          </cell>
        </row>
        <row r="4856">
          <cell r="A4856">
            <v>38317</v>
          </cell>
          <cell r="B4856">
            <v>1.3246</v>
          </cell>
        </row>
        <row r="4857">
          <cell r="A4857">
            <v>38316</v>
          </cell>
          <cell r="B4857">
            <v>1.3174999999999999</v>
          </cell>
        </row>
        <row r="4858">
          <cell r="A4858">
            <v>38315</v>
          </cell>
          <cell r="B4858">
            <v>1.3077000000000001</v>
          </cell>
        </row>
        <row r="4859">
          <cell r="A4859">
            <v>38314</v>
          </cell>
          <cell r="B4859">
            <v>1.3042</v>
          </cell>
        </row>
        <row r="4860">
          <cell r="A4860">
            <v>38313</v>
          </cell>
          <cell r="B4860">
            <v>1.3039000000000001</v>
          </cell>
        </row>
        <row r="4861">
          <cell r="A4861">
            <v>38312</v>
          </cell>
          <cell r="B4861">
            <v>1.3044</v>
          </cell>
        </row>
        <row r="4862">
          <cell r="A4862">
            <v>38311</v>
          </cell>
          <cell r="B4862">
            <v>1.3024</v>
          </cell>
        </row>
        <row r="4863">
          <cell r="A4863">
            <v>38310</v>
          </cell>
          <cell r="B4863">
            <v>1.296</v>
          </cell>
        </row>
        <row r="4864">
          <cell r="A4864">
            <v>38309</v>
          </cell>
          <cell r="B4864">
            <v>1.3030999999999999</v>
          </cell>
        </row>
        <row r="4865">
          <cell r="A4865">
            <v>38308</v>
          </cell>
          <cell r="B4865">
            <v>1.2956000000000001</v>
          </cell>
        </row>
        <row r="4866">
          <cell r="A4866">
            <v>38307</v>
          </cell>
          <cell r="B4866">
            <v>1.2943</v>
          </cell>
        </row>
        <row r="4867">
          <cell r="A4867">
            <v>38306</v>
          </cell>
          <cell r="B4867">
            <v>1.2985</v>
          </cell>
        </row>
        <row r="4868">
          <cell r="A4868">
            <v>38305</v>
          </cell>
          <cell r="B4868">
            <v>1.2977000000000001</v>
          </cell>
        </row>
        <row r="4869">
          <cell r="A4869">
            <v>38304</v>
          </cell>
          <cell r="B4869">
            <v>1.2977000000000001</v>
          </cell>
        </row>
        <row r="4870">
          <cell r="A4870">
            <v>38303</v>
          </cell>
          <cell r="B4870">
            <v>1.2904</v>
          </cell>
        </row>
        <row r="4871">
          <cell r="A4871">
            <v>38302</v>
          </cell>
          <cell r="B4871">
            <v>1.2892999999999999</v>
          </cell>
        </row>
        <row r="4872">
          <cell r="A4872">
            <v>38301</v>
          </cell>
          <cell r="B4872">
            <v>1.2897000000000001</v>
          </cell>
        </row>
        <row r="4873">
          <cell r="A4873">
            <v>38300</v>
          </cell>
          <cell r="B4873">
            <v>1.2915000000000001</v>
          </cell>
        </row>
        <row r="4874">
          <cell r="A4874">
            <v>38299</v>
          </cell>
          <cell r="B4874">
            <v>1.2968999999999999</v>
          </cell>
        </row>
        <row r="4875">
          <cell r="A4875">
            <v>38298</v>
          </cell>
          <cell r="B4875">
            <v>1.2935000000000001</v>
          </cell>
        </row>
        <row r="4876">
          <cell r="A4876">
            <v>38297</v>
          </cell>
          <cell r="B4876">
            <v>1.2965</v>
          </cell>
        </row>
        <row r="4877">
          <cell r="A4877">
            <v>38296</v>
          </cell>
          <cell r="B4877">
            <v>1.2869999999999999</v>
          </cell>
        </row>
        <row r="4878">
          <cell r="A4878">
            <v>38295</v>
          </cell>
          <cell r="B4878">
            <v>1.282</v>
          </cell>
        </row>
        <row r="4879">
          <cell r="A4879">
            <v>38294</v>
          </cell>
          <cell r="B4879">
            <v>1.2726999999999999</v>
          </cell>
        </row>
        <row r="4880">
          <cell r="A4880">
            <v>38293</v>
          </cell>
          <cell r="B4880">
            <v>1.2753000000000001</v>
          </cell>
        </row>
        <row r="4881">
          <cell r="A4881">
            <v>38292</v>
          </cell>
          <cell r="B4881">
            <v>1.2806</v>
          </cell>
        </row>
        <row r="4882">
          <cell r="A4882">
            <v>38291</v>
          </cell>
          <cell r="B4882">
            <v>1.2790999999999999</v>
          </cell>
        </row>
        <row r="4883">
          <cell r="A4883">
            <v>38290</v>
          </cell>
          <cell r="B4883">
            <v>1.2795000000000001</v>
          </cell>
        </row>
        <row r="4884">
          <cell r="A4884">
            <v>38289</v>
          </cell>
          <cell r="B4884">
            <v>1.2738</v>
          </cell>
        </row>
        <row r="4885">
          <cell r="A4885">
            <v>38288</v>
          </cell>
          <cell r="B4885">
            <v>1.2703</v>
          </cell>
        </row>
        <row r="4886">
          <cell r="A4886">
            <v>38287</v>
          </cell>
          <cell r="B4886">
            <v>1.2762</v>
          </cell>
        </row>
        <row r="4887">
          <cell r="A4887">
            <v>38286</v>
          </cell>
          <cell r="B4887">
            <v>1.28</v>
          </cell>
        </row>
        <row r="4888">
          <cell r="A4888">
            <v>38285</v>
          </cell>
          <cell r="B4888">
            <v>1.2684</v>
          </cell>
        </row>
        <row r="4889">
          <cell r="A4889">
            <v>38284</v>
          </cell>
          <cell r="B4889">
            <v>1.2685</v>
          </cell>
        </row>
        <row r="4890">
          <cell r="A4890">
            <v>38283</v>
          </cell>
          <cell r="B4890">
            <v>1.2672000000000001</v>
          </cell>
        </row>
        <row r="4891">
          <cell r="A4891">
            <v>38282</v>
          </cell>
          <cell r="B4891">
            <v>1.2617</v>
          </cell>
        </row>
        <row r="4892">
          <cell r="A4892">
            <v>38281</v>
          </cell>
          <cell r="B4892">
            <v>1.2581</v>
          </cell>
        </row>
        <row r="4893">
          <cell r="A4893">
            <v>38280</v>
          </cell>
          <cell r="B4893">
            <v>1.2519</v>
          </cell>
        </row>
        <row r="4894">
          <cell r="A4894">
            <v>38279</v>
          </cell>
          <cell r="B4894">
            <v>1.2498</v>
          </cell>
        </row>
        <row r="4895">
          <cell r="A4895">
            <v>38278</v>
          </cell>
          <cell r="B4895">
            <v>1.2470000000000001</v>
          </cell>
        </row>
        <row r="4896">
          <cell r="A4896">
            <v>38277</v>
          </cell>
          <cell r="B4896">
            <v>1.2479</v>
          </cell>
        </row>
        <row r="4897">
          <cell r="A4897">
            <v>38276</v>
          </cell>
          <cell r="B4897">
            <v>1.2474000000000001</v>
          </cell>
        </row>
        <row r="4898">
          <cell r="A4898">
            <v>38275</v>
          </cell>
          <cell r="B4898">
            <v>1.2387999999999999</v>
          </cell>
        </row>
        <row r="4899">
          <cell r="A4899">
            <v>38274</v>
          </cell>
          <cell r="B4899">
            <v>1.2343999999999999</v>
          </cell>
        </row>
        <row r="4900">
          <cell r="A4900">
            <v>38273</v>
          </cell>
          <cell r="B4900">
            <v>1.2324999999999999</v>
          </cell>
        </row>
        <row r="4901">
          <cell r="A4901">
            <v>38272</v>
          </cell>
          <cell r="B4901">
            <v>1.2379</v>
          </cell>
        </row>
        <row r="4902">
          <cell r="A4902">
            <v>38271</v>
          </cell>
          <cell r="B4902">
            <v>1.2417</v>
          </cell>
        </row>
        <row r="4903">
          <cell r="A4903">
            <v>38270</v>
          </cell>
          <cell r="B4903">
            <v>1.2403</v>
          </cell>
        </row>
        <row r="4904">
          <cell r="A4904">
            <v>38269</v>
          </cell>
          <cell r="B4904">
            <v>1.2403</v>
          </cell>
        </row>
        <row r="4905">
          <cell r="A4905">
            <v>38268</v>
          </cell>
          <cell r="B4905">
            <v>1.2286999999999999</v>
          </cell>
        </row>
        <row r="4906">
          <cell r="A4906">
            <v>38267</v>
          </cell>
          <cell r="B4906">
            <v>1.2277</v>
          </cell>
        </row>
        <row r="4907">
          <cell r="A4907">
            <v>38266</v>
          </cell>
          <cell r="B4907">
            <v>1.2317</v>
          </cell>
        </row>
        <row r="4908">
          <cell r="A4908">
            <v>38265</v>
          </cell>
          <cell r="B4908">
            <v>1.2283999999999999</v>
          </cell>
        </row>
        <row r="4909">
          <cell r="A4909">
            <v>38264</v>
          </cell>
          <cell r="B4909">
            <v>1.2394000000000001</v>
          </cell>
        </row>
        <row r="4910">
          <cell r="A4910">
            <v>38263</v>
          </cell>
          <cell r="B4910">
            <v>1.2398</v>
          </cell>
        </row>
        <row r="4911">
          <cell r="A4911">
            <v>38262</v>
          </cell>
          <cell r="B4911">
            <v>1.2398</v>
          </cell>
        </row>
        <row r="4912">
          <cell r="A4912">
            <v>38261</v>
          </cell>
          <cell r="B4912">
            <v>1.2436</v>
          </cell>
        </row>
        <row r="4913">
          <cell r="A4913">
            <v>38260</v>
          </cell>
          <cell r="B4913">
            <v>1.2324999999999999</v>
          </cell>
        </row>
        <row r="4914">
          <cell r="A4914">
            <v>38259</v>
          </cell>
          <cell r="B4914">
            <v>1.2315</v>
          </cell>
        </row>
        <row r="4915">
          <cell r="A4915">
            <v>38258</v>
          </cell>
          <cell r="B4915">
            <v>1.2289000000000001</v>
          </cell>
        </row>
        <row r="4916">
          <cell r="A4916">
            <v>38257</v>
          </cell>
          <cell r="B4916">
            <v>1.2279</v>
          </cell>
        </row>
        <row r="4917">
          <cell r="A4917">
            <v>38256</v>
          </cell>
          <cell r="B4917">
            <v>1.2272000000000001</v>
          </cell>
        </row>
        <row r="4918">
          <cell r="A4918">
            <v>38255</v>
          </cell>
          <cell r="B4918">
            <v>1.2261</v>
          </cell>
        </row>
        <row r="4919">
          <cell r="A4919">
            <v>38254</v>
          </cell>
          <cell r="B4919">
            <v>1.2270000000000001</v>
          </cell>
        </row>
        <row r="4920">
          <cell r="A4920">
            <v>38253</v>
          </cell>
          <cell r="B4920">
            <v>1.2256</v>
          </cell>
        </row>
        <row r="4921">
          <cell r="A4921">
            <v>38252</v>
          </cell>
          <cell r="B4921">
            <v>1.2335</v>
          </cell>
        </row>
        <row r="4922">
          <cell r="A4922">
            <v>38251</v>
          </cell>
          <cell r="B4922">
            <v>1.2166999999999999</v>
          </cell>
        </row>
        <row r="4923">
          <cell r="A4923">
            <v>38250</v>
          </cell>
          <cell r="B4923">
            <v>1.2177</v>
          </cell>
        </row>
        <row r="4924">
          <cell r="A4924">
            <v>38249</v>
          </cell>
          <cell r="B4924">
            <v>1.216</v>
          </cell>
        </row>
        <row r="4925">
          <cell r="A4925">
            <v>38248</v>
          </cell>
          <cell r="B4925">
            <v>1.216</v>
          </cell>
        </row>
        <row r="4926">
          <cell r="A4926">
            <v>38247</v>
          </cell>
          <cell r="B4926">
            <v>1.2189000000000001</v>
          </cell>
        </row>
        <row r="4927">
          <cell r="A4927">
            <v>38246</v>
          </cell>
          <cell r="B4927">
            <v>1.2153</v>
          </cell>
        </row>
        <row r="4928">
          <cell r="A4928">
            <v>38245</v>
          </cell>
          <cell r="B4928">
            <v>1.2257</v>
          </cell>
        </row>
        <row r="4929">
          <cell r="A4929">
            <v>38244</v>
          </cell>
          <cell r="B4929">
            <v>1.2250000000000001</v>
          </cell>
        </row>
        <row r="4930">
          <cell r="A4930">
            <v>38243</v>
          </cell>
          <cell r="B4930">
            <v>1.2253000000000001</v>
          </cell>
        </row>
        <row r="4931">
          <cell r="A4931">
            <v>38242</v>
          </cell>
          <cell r="B4931">
            <v>1.2266999999999999</v>
          </cell>
        </row>
        <row r="4932">
          <cell r="A4932">
            <v>38241</v>
          </cell>
          <cell r="B4932">
            <v>1.2264999999999999</v>
          </cell>
        </row>
        <row r="4933">
          <cell r="A4933">
            <v>38240</v>
          </cell>
          <cell r="B4933">
            <v>1.2194</v>
          </cell>
        </row>
        <row r="4934">
          <cell r="A4934">
            <v>38239</v>
          </cell>
          <cell r="B4934">
            <v>1.2181999999999999</v>
          </cell>
        </row>
        <row r="4935">
          <cell r="A4935">
            <v>38238</v>
          </cell>
          <cell r="B4935">
            <v>1.2102999999999999</v>
          </cell>
        </row>
        <row r="4936">
          <cell r="A4936">
            <v>38237</v>
          </cell>
          <cell r="B4936">
            <v>1.2065999999999999</v>
          </cell>
        </row>
        <row r="4937">
          <cell r="A4937">
            <v>38236</v>
          </cell>
          <cell r="B4937">
            <v>1.2059</v>
          </cell>
        </row>
        <row r="4938">
          <cell r="A4938">
            <v>38235</v>
          </cell>
          <cell r="B4938">
            <v>1.2053</v>
          </cell>
        </row>
        <row r="4939">
          <cell r="A4939">
            <v>38234</v>
          </cell>
          <cell r="B4939">
            <v>1.206</v>
          </cell>
        </row>
        <row r="4940">
          <cell r="A4940">
            <v>38233</v>
          </cell>
          <cell r="B4940">
            <v>1.2163999999999999</v>
          </cell>
        </row>
        <row r="4941">
          <cell r="A4941">
            <v>38232</v>
          </cell>
          <cell r="B4941">
            <v>1.2185999999999999</v>
          </cell>
        </row>
        <row r="4942">
          <cell r="A4942">
            <v>38231</v>
          </cell>
          <cell r="B4942">
            <v>1.2175</v>
          </cell>
        </row>
        <row r="4943">
          <cell r="A4943">
            <v>38230</v>
          </cell>
          <cell r="B4943">
            <v>1.2051000000000001</v>
          </cell>
        </row>
        <row r="4944">
          <cell r="A4944">
            <v>38229</v>
          </cell>
          <cell r="B4944">
            <v>1.2015</v>
          </cell>
        </row>
        <row r="4945">
          <cell r="A4945">
            <v>38228</v>
          </cell>
          <cell r="B4945">
            <v>1.2023999999999999</v>
          </cell>
        </row>
        <row r="4946">
          <cell r="A4946">
            <v>38227</v>
          </cell>
          <cell r="B4946">
            <v>1.2011000000000001</v>
          </cell>
        </row>
        <row r="4947">
          <cell r="A4947">
            <v>38226</v>
          </cell>
          <cell r="B4947">
            <v>1.2101</v>
          </cell>
        </row>
        <row r="4948">
          <cell r="A4948">
            <v>38225</v>
          </cell>
          <cell r="B4948">
            <v>1.2084999999999999</v>
          </cell>
        </row>
        <row r="4949">
          <cell r="A4949">
            <v>38224</v>
          </cell>
          <cell r="B4949">
            <v>1.2081999999999999</v>
          </cell>
        </row>
        <row r="4950">
          <cell r="A4950">
            <v>38223</v>
          </cell>
          <cell r="B4950">
            <v>1.2137</v>
          </cell>
        </row>
        <row r="4951">
          <cell r="A4951">
            <v>38222</v>
          </cell>
          <cell r="B4951">
            <v>1.2313000000000001</v>
          </cell>
        </row>
        <row r="4952">
          <cell r="A4952">
            <v>38221</v>
          </cell>
          <cell r="B4952">
            <v>1.232</v>
          </cell>
        </row>
        <row r="4953">
          <cell r="A4953">
            <v>38220</v>
          </cell>
          <cell r="B4953">
            <v>1.2309000000000001</v>
          </cell>
        </row>
        <row r="4954">
          <cell r="A4954">
            <v>38219</v>
          </cell>
          <cell r="B4954">
            <v>1.2366999999999999</v>
          </cell>
        </row>
        <row r="4955">
          <cell r="A4955">
            <v>38218</v>
          </cell>
          <cell r="B4955">
            <v>1.2336</v>
          </cell>
        </row>
        <row r="4956">
          <cell r="A4956">
            <v>38217</v>
          </cell>
          <cell r="B4956">
            <v>1.2349000000000001</v>
          </cell>
        </row>
        <row r="4957">
          <cell r="A4957">
            <v>38216</v>
          </cell>
          <cell r="B4957">
            <v>1.2359</v>
          </cell>
        </row>
        <row r="4958">
          <cell r="A4958">
            <v>38215</v>
          </cell>
          <cell r="B4958">
            <v>1.2363999999999999</v>
          </cell>
        </row>
        <row r="4959">
          <cell r="A4959">
            <v>38214</v>
          </cell>
          <cell r="B4959">
            <v>1.2372000000000001</v>
          </cell>
        </row>
        <row r="4960">
          <cell r="A4960">
            <v>38213</v>
          </cell>
          <cell r="B4960">
            <v>1.2371000000000001</v>
          </cell>
        </row>
        <row r="4961">
          <cell r="A4961">
            <v>38212</v>
          </cell>
          <cell r="B4961">
            <v>1.2261</v>
          </cell>
        </row>
        <row r="4962">
          <cell r="A4962">
            <v>38211</v>
          </cell>
          <cell r="B4962">
            <v>1.2214</v>
          </cell>
        </row>
        <row r="4963">
          <cell r="A4963">
            <v>38210</v>
          </cell>
          <cell r="B4963">
            <v>1.2237</v>
          </cell>
        </row>
        <row r="4964">
          <cell r="A4964">
            <v>38209</v>
          </cell>
          <cell r="B4964">
            <v>1.2266999999999999</v>
          </cell>
        </row>
        <row r="4965">
          <cell r="A4965">
            <v>38208</v>
          </cell>
          <cell r="B4965">
            <v>1.2282</v>
          </cell>
        </row>
        <row r="4966">
          <cell r="A4966">
            <v>38207</v>
          </cell>
          <cell r="B4966">
            <v>1.2312000000000001</v>
          </cell>
        </row>
        <row r="4967">
          <cell r="A4967">
            <v>38206</v>
          </cell>
          <cell r="B4967">
            <v>1.2312000000000001</v>
          </cell>
        </row>
        <row r="4968">
          <cell r="A4968">
            <v>38205</v>
          </cell>
          <cell r="B4968">
            <v>1.2058</v>
          </cell>
        </row>
        <row r="4969">
          <cell r="A4969">
            <v>38204</v>
          </cell>
          <cell r="B4969">
            <v>1.2041999999999999</v>
          </cell>
        </row>
        <row r="4970">
          <cell r="A4970">
            <v>38203</v>
          </cell>
          <cell r="B4970">
            <v>1.2051000000000001</v>
          </cell>
        </row>
        <row r="4971">
          <cell r="A4971">
            <v>38202</v>
          </cell>
          <cell r="B4971">
            <v>1.2029000000000001</v>
          </cell>
        </row>
        <row r="4972">
          <cell r="A4972">
            <v>38201</v>
          </cell>
          <cell r="B4972">
            <v>1.2064999999999999</v>
          </cell>
        </row>
        <row r="4973">
          <cell r="A4973">
            <v>38200</v>
          </cell>
          <cell r="B4973">
            <v>1.2027000000000001</v>
          </cell>
        </row>
        <row r="4974">
          <cell r="A4974">
            <v>38199</v>
          </cell>
          <cell r="B4974">
            <v>1.2020999999999999</v>
          </cell>
        </row>
        <row r="4975">
          <cell r="A4975">
            <v>38198</v>
          </cell>
          <cell r="B4975">
            <v>1.2029000000000001</v>
          </cell>
        </row>
        <row r="4976">
          <cell r="A4976">
            <v>38197</v>
          </cell>
          <cell r="B4976">
            <v>1.2042999999999999</v>
          </cell>
        </row>
        <row r="4977">
          <cell r="A4977">
            <v>38196</v>
          </cell>
          <cell r="B4977">
            <v>1.2045999999999999</v>
          </cell>
        </row>
        <row r="4978">
          <cell r="A4978">
            <v>38195</v>
          </cell>
          <cell r="B4978">
            <v>1.2150000000000001</v>
          </cell>
        </row>
        <row r="4979">
          <cell r="A4979">
            <v>38194</v>
          </cell>
          <cell r="B4979">
            <v>1.2102999999999999</v>
          </cell>
        </row>
        <row r="4980">
          <cell r="A4980">
            <v>38193</v>
          </cell>
          <cell r="B4980">
            <v>1.2092000000000001</v>
          </cell>
        </row>
        <row r="4981">
          <cell r="A4981">
            <v>38192</v>
          </cell>
          <cell r="B4981">
            <v>1.2101</v>
          </cell>
        </row>
        <row r="4982">
          <cell r="A4982">
            <v>38191</v>
          </cell>
          <cell r="B4982">
            <v>1.2249000000000001</v>
          </cell>
        </row>
        <row r="4983">
          <cell r="A4983">
            <v>38190</v>
          </cell>
          <cell r="B4983">
            <v>1.2255</v>
          </cell>
        </row>
        <row r="4984">
          <cell r="A4984">
            <v>38189</v>
          </cell>
          <cell r="B4984">
            <v>1.2325999999999999</v>
          </cell>
        </row>
        <row r="4985">
          <cell r="A4985">
            <v>38188</v>
          </cell>
          <cell r="B4985">
            <v>1.2437</v>
          </cell>
        </row>
        <row r="4986">
          <cell r="A4986">
            <v>38187</v>
          </cell>
          <cell r="B4986">
            <v>1.2438</v>
          </cell>
        </row>
        <row r="4987">
          <cell r="A4987">
            <v>38186</v>
          </cell>
          <cell r="B4987">
            <v>1.2450000000000001</v>
          </cell>
        </row>
        <row r="4988">
          <cell r="A4988">
            <v>38185</v>
          </cell>
          <cell r="B4988">
            <v>1.2445999999999999</v>
          </cell>
        </row>
        <row r="4989">
          <cell r="A4989">
            <v>38184</v>
          </cell>
          <cell r="B4989">
            <v>1.2343999999999999</v>
          </cell>
        </row>
        <row r="4990">
          <cell r="A4990">
            <v>38183</v>
          </cell>
          <cell r="B4990">
            <v>1.2385999999999999</v>
          </cell>
        </row>
        <row r="4991">
          <cell r="A4991">
            <v>38182</v>
          </cell>
          <cell r="B4991">
            <v>1.2323</v>
          </cell>
        </row>
        <row r="4992">
          <cell r="A4992">
            <v>38181</v>
          </cell>
          <cell r="B4992">
            <v>1.2408999999999999</v>
          </cell>
        </row>
        <row r="4993">
          <cell r="A4993">
            <v>38180</v>
          </cell>
          <cell r="B4993">
            <v>1.2406999999999999</v>
          </cell>
        </row>
        <row r="4994">
          <cell r="A4994">
            <v>38179</v>
          </cell>
          <cell r="B4994">
            <v>1.2412000000000001</v>
          </cell>
        </row>
        <row r="4995">
          <cell r="A4995">
            <v>38178</v>
          </cell>
          <cell r="B4995">
            <v>1.2410000000000001</v>
          </cell>
        </row>
        <row r="4996">
          <cell r="A4996">
            <v>38177</v>
          </cell>
          <cell r="B4996">
            <v>1.2391000000000001</v>
          </cell>
        </row>
        <row r="4997">
          <cell r="A4997">
            <v>38176</v>
          </cell>
          <cell r="B4997">
            <v>1.2361</v>
          </cell>
        </row>
        <row r="4998">
          <cell r="A4998">
            <v>38175</v>
          </cell>
          <cell r="B4998">
            <v>1.2287999999999999</v>
          </cell>
        </row>
        <row r="4999">
          <cell r="A4999">
            <v>38174</v>
          </cell>
          <cell r="B4999">
            <v>1.2281</v>
          </cell>
        </row>
        <row r="5000">
          <cell r="A5000">
            <v>38173</v>
          </cell>
          <cell r="B5000">
            <v>1.2318</v>
          </cell>
        </row>
        <row r="5001">
          <cell r="A5001">
            <v>38172</v>
          </cell>
          <cell r="B5001">
            <v>1.2305999999999999</v>
          </cell>
        </row>
        <row r="5002">
          <cell r="A5002">
            <v>38171</v>
          </cell>
          <cell r="B5002">
            <v>1.2305999999999999</v>
          </cell>
        </row>
        <row r="5003">
          <cell r="A5003">
            <v>38170</v>
          </cell>
          <cell r="B5003">
            <v>1.2164999999999999</v>
          </cell>
        </row>
        <row r="5004">
          <cell r="A5004">
            <v>38169</v>
          </cell>
          <cell r="B5004">
            <v>1.2193000000000001</v>
          </cell>
        </row>
        <row r="5005">
          <cell r="A5005">
            <v>38168</v>
          </cell>
          <cell r="B5005">
            <v>1.2081999999999999</v>
          </cell>
        </row>
        <row r="5006">
          <cell r="A5006">
            <v>38167</v>
          </cell>
          <cell r="B5006">
            <v>1.2184999999999999</v>
          </cell>
        </row>
        <row r="5007">
          <cell r="A5007">
            <v>38166</v>
          </cell>
          <cell r="B5007">
            <v>1.2173</v>
          </cell>
        </row>
        <row r="5008">
          <cell r="A5008">
            <v>38165</v>
          </cell>
          <cell r="B5008">
            <v>1.2156</v>
          </cell>
        </row>
        <row r="5009">
          <cell r="A5009">
            <v>38164</v>
          </cell>
          <cell r="B5009">
            <v>1.2156</v>
          </cell>
        </row>
        <row r="5010">
          <cell r="A5010">
            <v>38163</v>
          </cell>
          <cell r="B5010">
            <v>1.2164999999999999</v>
          </cell>
        </row>
        <row r="5011">
          <cell r="A5011">
            <v>38162</v>
          </cell>
          <cell r="B5011">
            <v>1.2087000000000001</v>
          </cell>
        </row>
        <row r="5012">
          <cell r="A5012">
            <v>38161</v>
          </cell>
          <cell r="B5012">
            <v>1.2099</v>
          </cell>
        </row>
        <row r="5013">
          <cell r="A5013">
            <v>38160</v>
          </cell>
          <cell r="B5013">
            <v>1.2112000000000001</v>
          </cell>
        </row>
        <row r="5014">
          <cell r="A5014">
            <v>38159</v>
          </cell>
          <cell r="B5014">
            <v>1.2136</v>
          </cell>
        </row>
        <row r="5015">
          <cell r="A5015">
            <v>38158</v>
          </cell>
          <cell r="B5015">
            <v>1.2139</v>
          </cell>
        </row>
        <row r="5016">
          <cell r="A5016">
            <v>38157</v>
          </cell>
          <cell r="B5016">
            <v>1.2138</v>
          </cell>
        </row>
        <row r="5017">
          <cell r="A5017">
            <v>38156</v>
          </cell>
          <cell r="B5017">
            <v>1.2054</v>
          </cell>
        </row>
        <row r="5018">
          <cell r="A5018">
            <v>38155</v>
          </cell>
          <cell r="B5018">
            <v>1.2005999999999999</v>
          </cell>
        </row>
        <row r="5019">
          <cell r="A5019">
            <v>38154</v>
          </cell>
          <cell r="B5019">
            <v>1.2161999999999999</v>
          </cell>
        </row>
        <row r="5020">
          <cell r="A5020">
            <v>38153</v>
          </cell>
          <cell r="B5020">
            <v>1.2067000000000001</v>
          </cell>
        </row>
        <row r="5021">
          <cell r="A5021">
            <v>38152</v>
          </cell>
          <cell r="B5021">
            <v>1.2027000000000001</v>
          </cell>
        </row>
        <row r="5022">
          <cell r="A5022">
            <v>38151</v>
          </cell>
          <cell r="B5022">
            <v>1.2027000000000001</v>
          </cell>
        </row>
        <row r="5023">
          <cell r="A5023">
            <v>38150</v>
          </cell>
          <cell r="B5023">
            <v>1.2017</v>
          </cell>
        </row>
        <row r="5024">
          <cell r="A5024">
            <v>38149</v>
          </cell>
          <cell r="B5024">
            <v>1.2111000000000001</v>
          </cell>
        </row>
        <row r="5025">
          <cell r="A5025">
            <v>38148</v>
          </cell>
          <cell r="B5025">
            <v>1.2044999999999999</v>
          </cell>
        </row>
        <row r="5026">
          <cell r="A5026">
            <v>38147</v>
          </cell>
          <cell r="B5026">
            <v>1.2262999999999999</v>
          </cell>
        </row>
        <row r="5027">
          <cell r="A5027">
            <v>38146</v>
          </cell>
          <cell r="B5027">
            <v>1.2314000000000001</v>
          </cell>
        </row>
        <row r="5028">
          <cell r="A5028">
            <v>38145</v>
          </cell>
          <cell r="B5028">
            <v>1.2282</v>
          </cell>
        </row>
        <row r="5029">
          <cell r="A5029">
            <v>38144</v>
          </cell>
          <cell r="B5029">
            <v>1.2269000000000001</v>
          </cell>
        </row>
        <row r="5030">
          <cell r="A5030">
            <v>38143</v>
          </cell>
          <cell r="B5030">
            <v>1.2287999999999999</v>
          </cell>
        </row>
        <row r="5031">
          <cell r="A5031">
            <v>38142</v>
          </cell>
          <cell r="B5031">
            <v>1.2221</v>
          </cell>
        </row>
        <row r="5032">
          <cell r="A5032">
            <v>38141</v>
          </cell>
          <cell r="B5032">
            <v>1.2213000000000001</v>
          </cell>
        </row>
        <row r="5033">
          <cell r="A5033">
            <v>38140</v>
          </cell>
          <cell r="B5033">
            <v>1.2242</v>
          </cell>
        </row>
        <row r="5034">
          <cell r="A5034">
            <v>38139</v>
          </cell>
          <cell r="B5034">
            <v>1.2184999999999999</v>
          </cell>
        </row>
        <row r="5035">
          <cell r="A5035">
            <v>38138</v>
          </cell>
          <cell r="B5035">
            <v>1.224</v>
          </cell>
        </row>
        <row r="5036">
          <cell r="A5036">
            <v>38137</v>
          </cell>
          <cell r="B5036">
            <v>1.2218</v>
          </cell>
        </row>
        <row r="5037">
          <cell r="A5037">
            <v>38136</v>
          </cell>
          <cell r="B5037">
            <v>1.2212000000000001</v>
          </cell>
        </row>
        <row r="5038">
          <cell r="A5038">
            <v>38135</v>
          </cell>
          <cell r="B5038">
            <v>1.2264999999999999</v>
          </cell>
        </row>
        <row r="5039">
          <cell r="A5039">
            <v>38134</v>
          </cell>
          <cell r="B5039">
            <v>1.2103999999999999</v>
          </cell>
        </row>
        <row r="5040">
          <cell r="A5040">
            <v>38133</v>
          </cell>
          <cell r="B5040">
            <v>1.2094</v>
          </cell>
        </row>
        <row r="5041">
          <cell r="A5041">
            <v>38132</v>
          </cell>
          <cell r="B5041">
            <v>1.2012</v>
          </cell>
        </row>
        <row r="5042">
          <cell r="A5042">
            <v>38131</v>
          </cell>
          <cell r="B5042">
            <v>1.1976</v>
          </cell>
        </row>
        <row r="5043">
          <cell r="A5043">
            <v>38130</v>
          </cell>
          <cell r="B5043">
            <v>1.1996</v>
          </cell>
        </row>
        <row r="5044">
          <cell r="A5044">
            <v>38129</v>
          </cell>
          <cell r="B5044">
            <v>1.1993</v>
          </cell>
        </row>
        <row r="5045">
          <cell r="A5045">
            <v>38128</v>
          </cell>
          <cell r="B5045">
            <v>1.1933</v>
          </cell>
        </row>
        <row r="5046">
          <cell r="A5046">
            <v>38127</v>
          </cell>
          <cell r="B5046">
            <v>1.2010000000000001</v>
          </cell>
        </row>
        <row r="5047">
          <cell r="A5047">
            <v>38126</v>
          </cell>
          <cell r="B5047">
            <v>1.1946000000000001</v>
          </cell>
        </row>
        <row r="5048">
          <cell r="A5048">
            <v>38125</v>
          </cell>
          <cell r="B5048">
            <v>1.202</v>
          </cell>
        </row>
        <row r="5049">
          <cell r="A5049">
            <v>38124</v>
          </cell>
          <cell r="B5049">
            <v>1.1887000000000001</v>
          </cell>
        </row>
        <row r="5050">
          <cell r="A5050">
            <v>38123</v>
          </cell>
          <cell r="B5050">
            <v>1.1879999999999999</v>
          </cell>
        </row>
        <row r="5051">
          <cell r="A5051">
            <v>38122</v>
          </cell>
          <cell r="B5051">
            <v>1.1879</v>
          </cell>
        </row>
        <row r="5052">
          <cell r="A5052">
            <v>38121</v>
          </cell>
          <cell r="B5052">
            <v>1.1817</v>
          </cell>
        </row>
        <row r="5053">
          <cell r="A5053">
            <v>38120</v>
          </cell>
          <cell r="B5053">
            <v>1.1899</v>
          </cell>
        </row>
        <row r="5054">
          <cell r="A5054">
            <v>38119</v>
          </cell>
          <cell r="B5054">
            <v>1.1863999999999999</v>
          </cell>
        </row>
        <row r="5055">
          <cell r="A5055">
            <v>38118</v>
          </cell>
          <cell r="B5055">
            <v>1.1853</v>
          </cell>
        </row>
        <row r="5056">
          <cell r="A5056">
            <v>38117</v>
          </cell>
          <cell r="B5056">
            <v>1.1869000000000001</v>
          </cell>
        </row>
        <row r="5057">
          <cell r="A5057">
            <v>38116</v>
          </cell>
          <cell r="B5057">
            <v>1.1884999999999999</v>
          </cell>
        </row>
        <row r="5058">
          <cell r="A5058">
            <v>38115</v>
          </cell>
          <cell r="B5058">
            <v>1.1884999999999999</v>
          </cell>
        </row>
        <row r="5059">
          <cell r="A5059">
            <v>38114</v>
          </cell>
          <cell r="B5059">
            <v>1.2073</v>
          </cell>
        </row>
        <row r="5060">
          <cell r="A5060">
            <v>38113</v>
          </cell>
          <cell r="B5060">
            <v>1.2164999999999999</v>
          </cell>
        </row>
        <row r="5061">
          <cell r="A5061">
            <v>38112</v>
          </cell>
          <cell r="B5061">
            <v>1.2089000000000001</v>
          </cell>
        </row>
        <row r="5062">
          <cell r="A5062">
            <v>38111</v>
          </cell>
          <cell r="B5062">
            <v>1.1937</v>
          </cell>
        </row>
        <row r="5063">
          <cell r="A5063">
            <v>38110</v>
          </cell>
          <cell r="B5063">
            <v>1.2005999999999999</v>
          </cell>
        </row>
        <row r="5064">
          <cell r="A5064">
            <v>38109</v>
          </cell>
          <cell r="B5064">
            <v>1.198</v>
          </cell>
        </row>
        <row r="5065">
          <cell r="A5065">
            <v>38108</v>
          </cell>
          <cell r="B5065">
            <v>1.198</v>
          </cell>
        </row>
        <row r="5066">
          <cell r="A5066">
            <v>38107</v>
          </cell>
          <cell r="B5066">
            <v>1.1979</v>
          </cell>
        </row>
        <row r="5067">
          <cell r="A5067">
            <v>38106</v>
          </cell>
          <cell r="B5067">
            <v>1.1834</v>
          </cell>
        </row>
        <row r="5068">
          <cell r="A5068">
            <v>38105</v>
          </cell>
          <cell r="B5068">
            <v>1.1937</v>
          </cell>
        </row>
        <row r="5069">
          <cell r="A5069">
            <v>38104</v>
          </cell>
          <cell r="B5069">
            <v>1.1871</v>
          </cell>
        </row>
        <row r="5070">
          <cell r="A5070">
            <v>38103</v>
          </cell>
          <cell r="B5070">
            <v>1.1820999999999999</v>
          </cell>
        </row>
        <row r="5071">
          <cell r="A5071">
            <v>38102</v>
          </cell>
          <cell r="B5071">
            <v>1.1840999999999999</v>
          </cell>
        </row>
        <row r="5072">
          <cell r="A5072">
            <v>38101</v>
          </cell>
          <cell r="B5072">
            <v>1.1834</v>
          </cell>
        </row>
        <row r="5073">
          <cell r="A5073">
            <v>38100</v>
          </cell>
          <cell r="B5073">
            <v>1.1906000000000001</v>
          </cell>
        </row>
        <row r="5074">
          <cell r="A5074">
            <v>38099</v>
          </cell>
          <cell r="B5074">
            <v>1.1830000000000001</v>
          </cell>
        </row>
        <row r="5075">
          <cell r="A5075">
            <v>38098</v>
          </cell>
          <cell r="B5075">
            <v>1.1861999999999999</v>
          </cell>
        </row>
        <row r="5076">
          <cell r="A5076">
            <v>38097</v>
          </cell>
          <cell r="B5076">
            <v>1.2017</v>
          </cell>
        </row>
        <row r="5077">
          <cell r="A5077">
            <v>38096</v>
          </cell>
          <cell r="B5077">
            <v>1.2013</v>
          </cell>
        </row>
        <row r="5078">
          <cell r="A5078">
            <v>38095</v>
          </cell>
          <cell r="B5078">
            <v>1.2</v>
          </cell>
        </row>
        <row r="5079">
          <cell r="A5079">
            <v>38094</v>
          </cell>
          <cell r="B5079">
            <v>1.1987000000000001</v>
          </cell>
        </row>
        <row r="5080">
          <cell r="A5080">
            <v>38093</v>
          </cell>
          <cell r="B5080">
            <v>1.1974</v>
          </cell>
        </row>
        <row r="5081">
          <cell r="A5081">
            <v>38092</v>
          </cell>
          <cell r="B5081">
            <v>1.1964999999999999</v>
          </cell>
        </row>
        <row r="5082">
          <cell r="A5082">
            <v>38091</v>
          </cell>
          <cell r="B5082">
            <v>1.1943999999999999</v>
          </cell>
        </row>
        <row r="5083">
          <cell r="A5083">
            <v>38090</v>
          </cell>
          <cell r="B5083">
            <v>1.2070000000000001</v>
          </cell>
        </row>
        <row r="5084">
          <cell r="A5084">
            <v>38089</v>
          </cell>
          <cell r="B5084">
            <v>1.2090000000000001</v>
          </cell>
        </row>
        <row r="5085">
          <cell r="A5085">
            <v>38088</v>
          </cell>
          <cell r="B5085">
            <v>1.2083999999999999</v>
          </cell>
        </row>
        <row r="5086">
          <cell r="A5086">
            <v>38087</v>
          </cell>
          <cell r="B5086">
            <v>1.2094</v>
          </cell>
        </row>
        <row r="5087">
          <cell r="A5087">
            <v>38086</v>
          </cell>
          <cell r="B5087">
            <v>1.2078</v>
          </cell>
        </row>
        <row r="5088">
          <cell r="A5088">
            <v>38085</v>
          </cell>
          <cell r="B5088">
            <v>1.2169000000000001</v>
          </cell>
        </row>
        <row r="5089">
          <cell r="A5089">
            <v>38084</v>
          </cell>
          <cell r="B5089">
            <v>1.2089000000000001</v>
          </cell>
        </row>
        <row r="5090">
          <cell r="A5090">
            <v>38083</v>
          </cell>
          <cell r="B5090">
            <v>1.2016</v>
          </cell>
        </row>
        <row r="5091">
          <cell r="A5091">
            <v>38082</v>
          </cell>
          <cell r="B5091">
            <v>1.2117</v>
          </cell>
        </row>
        <row r="5092">
          <cell r="A5092">
            <v>38081</v>
          </cell>
          <cell r="B5092">
            <v>1.2121999999999999</v>
          </cell>
        </row>
        <row r="5093">
          <cell r="A5093">
            <v>38080</v>
          </cell>
          <cell r="B5093">
            <v>1.2133</v>
          </cell>
        </row>
        <row r="5094">
          <cell r="A5094">
            <v>38079</v>
          </cell>
          <cell r="B5094">
            <v>1.2352000000000001</v>
          </cell>
        </row>
        <row r="5095">
          <cell r="A5095">
            <v>38078</v>
          </cell>
          <cell r="B5095">
            <v>1.23</v>
          </cell>
        </row>
        <row r="5096">
          <cell r="A5096">
            <v>38077</v>
          </cell>
          <cell r="B5096">
            <v>1.2173</v>
          </cell>
        </row>
        <row r="5097">
          <cell r="A5097">
            <v>38076</v>
          </cell>
          <cell r="B5097">
            <v>1.2141999999999999</v>
          </cell>
        </row>
        <row r="5098">
          <cell r="A5098">
            <v>38075</v>
          </cell>
          <cell r="B5098">
            <v>1.2119</v>
          </cell>
        </row>
        <row r="5099">
          <cell r="A5099">
            <v>38074</v>
          </cell>
          <cell r="B5099">
            <v>1.2121</v>
          </cell>
        </row>
        <row r="5100">
          <cell r="A5100">
            <v>38073</v>
          </cell>
          <cell r="B5100">
            <v>1.2122999999999999</v>
          </cell>
        </row>
        <row r="5101">
          <cell r="A5101">
            <v>38072</v>
          </cell>
          <cell r="B5101">
            <v>1.2136</v>
          </cell>
        </row>
        <row r="5102">
          <cell r="A5102">
            <v>38071</v>
          </cell>
          <cell r="B5102">
            <v>1.2126999999999999</v>
          </cell>
        </row>
        <row r="5103">
          <cell r="A5103">
            <v>38070</v>
          </cell>
          <cell r="B5103">
            <v>1.2325999999999999</v>
          </cell>
        </row>
        <row r="5104">
          <cell r="A5104">
            <v>38069</v>
          </cell>
          <cell r="B5104">
            <v>1.2331000000000001</v>
          </cell>
        </row>
        <row r="5105">
          <cell r="A5105">
            <v>38068</v>
          </cell>
          <cell r="B5105">
            <v>1.2282</v>
          </cell>
        </row>
        <row r="5106">
          <cell r="A5106">
            <v>38067</v>
          </cell>
          <cell r="B5106">
            <v>1.2281</v>
          </cell>
        </row>
        <row r="5107">
          <cell r="A5107">
            <v>38066</v>
          </cell>
          <cell r="B5107">
            <v>1.2274</v>
          </cell>
        </row>
        <row r="5108">
          <cell r="A5108">
            <v>38065</v>
          </cell>
          <cell r="B5108">
            <v>1.2387999999999999</v>
          </cell>
        </row>
        <row r="5109">
          <cell r="A5109">
            <v>38064</v>
          </cell>
          <cell r="B5109">
            <v>1.2235</v>
          </cell>
        </row>
        <row r="5110">
          <cell r="A5110">
            <v>38063</v>
          </cell>
          <cell r="B5110">
            <v>1.2262</v>
          </cell>
        </row>
        <row r="5111">
          <cell r="A5111">
            <v>38062</v>
          </cell>
          <cell r="B5111">
            <v>1.2270000000000001</v>
          </cell>
        </row>
        <row r="5112">
          <cell r="A5112">
            <v>38061</v>
          </cell>
          <cell r="B5112">
            <v>1.2234</v>
          </cell>
        </row>
        <row r="5113">
          <cell r="A5113">
            <v>38060</v>
          </cell>
          <cell r="B5113">
            <v>1.2222</v>
          </cell>
        </row>
        <row r="5114">
          <cell r="A5114">
            <v>38059</v>
          </cell>
          <cell r="B5114">
            <v>1.222</v>
          </cell>
        </row>
        <row r="5115">
          <cell r="A5115">
            <v>38058</v>
          </cell>
          <cell r="B5115">
            <v>1.2337</v>
          </cell>
        </row>
        <row r="5116">
          <cell r="A5116">
            <v>38057</v>
          </cell>
          <cell r="B5116">
            <v>1.2242</v>
          </cell>
        </row>
        <row r="5117">
          <cell r="A5117">
            <v>38056</v>
          </cell>
          <cell r="B5117">
            <v>1.2311000000000001</v>
          </cell>
        </row>
        <row r="5118">
          <cell r="A5118">
            <v>38055</v>
          </cell>
          <cell r="B5118">
            <v>1.2404999999999999</v>
          </cell>
        </row>
        <row r="5119">
          <cell r="A5119">
            <v>38054</v>
          </cell>
          <cell r="B5119">
            <v>1.2383</v>
          </cell>
        </row>
        <row r="5120">
          <cell r="A5120">
            <v>38053</v>
          </cell>
          <cell r="B5120">
            <v>1.2361</v>
          </cell>
        </row>
        <row r="5121">
          <cell r="A5121">
            <v>38052</v>
          </cell>
          <cell r="B5121">
            <v>1.2373000000000001</v>
          </cell>
        </row>
        <row r="5122">
          <cell r="A5122">
            <v>38051</v>
          </cell>
          <cell r="B5122">
            <v>1.2189000000000001</v>
          </cell>
        </row>
        <row r="5123">
          <cell r="A5123">
            <v>38050</v>
          </cell>
          <cell r="B5123">
            <v>1.2197</v>
          </cell>
        </row>
        <row r="5124">
          <cell r="A5124">
            <v>38049</v>
          </cell>
          <cell r="B5124">
            <v>1.2214</v>
          </cell>
        </row>
        <row r="5125">
          <cell r="A5125">
            <v>38048</v>
          </cell>
          <cell r="B5125">
            <v>1.2442</v>
          </cell>
        </row>
        <row r="5126">
          <cell r="A5126">
            <v>38047</v>
          </cell>
          <cell r="B5126">
            <v>1.2488999999999999</v>
          </cell>
        </row>
        <row r="5127">
          <cell r="A5127">
            <v>38046</v>
          </cell>
          <cell r="B5127">
            <v>1.2490000000000001</v>
          </cell>
        </row>
        <row r="5128">
          <cell r="A5128">
            <v>38045</v>
          </cell>
          <cell r="B5128">
            <v>1.2493000000000001</v>
          </cell>
        </row>
        <row r="5129">
          <cell r="A5129">
            <v>38044</v>
          </cell>
          <cell r="B5129">
            <v>1.2432000000000001</v>
          </cell>
        </row>
        <row r="5130">
          <cell r="A5130">
            <v>38043</v>
          </cell>
          <cell r="B5130">
            <v>1.2493000000000001</v>
          </cell>
        </row>
        <row r="5131">
          <cell r="A5131">
            <v>38042</v>
          </cell>
          <cell r="B5131">
            <v>1.2683</v>
          </cell>
        </row>
        <row r="5132">
          <cell r="A5132">
            <v>38041</v>
          </cell>
          <cell r="B5132">
            <v>1.2553000000000001</v>
          </cell>
        </row>
        <row r="5133">
          <cell r="A5133">
            <v>38040</v>
          </cell>
          <cell r="B5133">
            <v>1.2506999999999999</v>
          </cell>
        </row>
        <row r="5134">
          <cell r="A5134">
            <v>38039</v>
          </cell>
          <cell r="B5134">
            <v>1.2538</v>
          </cell>
        </row>
        <row r="5135">
          <cell r="A5135">
            <v>38038</v>
          </cell>
          <cell r="B5135">
            <v>1.2522</v>
          </cell>
        </row>
        <row r="5136">
          <cell r="A5136">
            <v>38037</v>
          </cell>
          <cell r="B5136">
            <v>1.2706</v>
          </cell>
        </row>
        <row r="5137">
          <cell r="A5137">
            <v>38036</v>
          </cell>
          <cell r="B5137">
            <v>1.2661</v>
          </cell>
        </row>
        <row r="5138">
          <cell r="A5138">
            <v>38035</v>
          </cell>
          <cell r="B5138">
            <v>1.2835000000000001</v>
          </cell>
        </row>
        <row r="5139">
          <cell r="A5139">
            <v>38034</v>
          </cell>
          <cell r="B5139">
            <v>1.2768999999999999</v>
          </cell>
        </row>
        <row r="5140">
          <cell r="A5140">
            <v>38033</v>
          </cell>
          <cell r="B5140">
            <v>1.2747999999999999</v>
          </cell>
        </row>
        <row r="5141">
          <cell r="A5141">
            <v>38032</v>
          </cell>
          <cell r="B5141">
            <v>1.2722</v>
          </cell>
        </row>
        <row r="5142">
          <cell r="A5142">
            <v>38031</v>
          </cell>
          <cell r="B5142">
            <v>1.2741</v>
          </cell>
        </row>
        <row r="5143">
          <cell r="A5143">
            <v>38030</v>
          </cell>
          <cell r="B5143">
            <v>1.2803</v>
          </cell>
        </row>
        <row r="5144">
          <cell r="A5144">
            <v>38029</v>
          </cell>
          <cell r="B5144">
            <v>1.2823</v>
          </cell>
        </row>
        <row r="5145">
          <cell r="A5145">
            <v>38028</v>
          </cell>
          <cell r="B5145">
            <v>1.2697000000000001</v>
          </cell>
        </row>
        <row r="5146">
          <cell r="A5146">
            <v>38027</v>
          </cell>
          <cell r="B5146">
            <v>1.2682</v>
          </cell>
        </row>
        <row r="5147">
          <cell r="A5147">
            <v>38026</v>
          </cell>
          <cell r="B5147">
            <v>1.2625</v>
          </cell>
        </row>
        <row r="5148">
          <cell r="A5148">
            <v>38025</v>
          </cell>
          <cell r="B5148">
            <v>1.2697000000000001</v>
          </cell>
        </row>
        <row r="5149">
          <cell r="A5149">
            <v>38024</v>
          </cell>
          <cell r="B5149">
            <v>1.2701</v>
          </cell>
        </row>
        <row r="5150">
          <cell r="A5150">
            <v>38023</v>
          </cell>
          <cell r="B5150">
            <v>1.2539</v>
          </cell>
        </row>
        <row r="5151">
          <cell r="A5151">
            <v>38022</v>
          </cell>
          <cell r="B5151">
            <v>1.2527999999999999</v>
          </cell>
        </row>
        <row r="5152">
          <cell r="A5152">
            <v>38021</v>
          </cell>
          <cell r="B5152">
            <v>1.2529999999999999</v>
          </cell>
        </row>
        <row r="5153">
          <cell r="A5153">
            <v>38020</v>
          </cell>
          <cell r="B5153">
            <v>1.2426999999999999</v>
          </cell>
        </row>
        <row r="5154">
          <cell r="A5154">
            <v>38019</v>
          </cell>
          <cell r="B5154">
            <v>1.246</v>
          </cell>
        </row>
        <row r="5155">
          <cell r="A5155">
            <v>38018</v>
          </cell>
          <cell r="B5155">
            <v>1.246</v>
          </cell>
        </row>
        <row r="5156">
          <cell r="A5156">
            <v>38017</v>
          </cell>
          <cell r="B5156">
            <v>1.246</v>
          </cell>
        </row>
        <row r="5157">
          <cell r="A5157">
            <v>38016</v>
          </cell>
          <cell r="B5157">
            <v>1.2411000000000001</v>
          </cell>
        </row>
        <row r="5158">
          <cell r="A5158">
            <v>38015</v>
          </cell>
          <cell r="B5158">
            <v>1.2487999999999999</v>
          </cell>
        </row>
        <row r="5159">
          <cell r="A5159">
            <v>38014</v>
          </cell>
          <cell r="B5159">
            <v>1.2638</v>
          </cell>
        </row>
        <row r="5160">
          <cell r="A5160">
            <v>38013</v>
          </cell>
          <cell r="B5160">
            <v>1.2470000000000001</v>
          </cell>
        </row>
        <row r="5161">
          <cell r="A5161">
            <v>38012</v>
          </cell>
          <cell r="B5161">
            <v>1.258</v>
          </cell>
        </row>
        <row r="5162">
          <cell r="A5162">
            <v>38011</v>
          </cell>
          <cell r="B5162">
            <v>1.2587999999999999</v>
          </cell>
        </row>
        <row r="5163">
          <cell r="A5163">
            <v>38010</v>
          </cell>
          <cell r="B5163">
            <v>1.2586999999999999</v>
          </cell>
        </row>
        <row r="5164">
          <cell r="A5164">
            <v>38009</v>
          </cell>
          <cell r="B5164">
            <v>1.2708999999999999</v>
          </cell>
        </row>
        <row r="5165">
          <cell r="A5165">
            <v>38008</v>
          </cell>
          <cell r="B5165">
            <v>1.2629999999999999</v>
          </cell>
        </row>
        <row r="5166">
          <cell r="A5166">
            <v>38007</v>
          </cell>
          <cell r="B5166">
            <v>1.2576000000000001</v>
          </cell>
        </row>
        <row r="5167">
          <cell r="A5167">
            <v>38006</v>
          </cell>
          <cell r="B5167">
            <v>1.2351000000000001</v>
          </cell>
        </row>
        <row r="5168">
          <cell r="A5168">
            <v>38005</v>
          </cell>
          <cell r="B5168">
            <v>1.2169000000000001</v>
          </cell>
        </row>
        <row r="5169">
          <cell r="A5169">
            <v>38004</v>
          </cell>
          <cell r="B5169">
            <v>1.2393000000000001</v>
          </cell>
        </row>
        <row r="5170">
          <cell r="A5170">
            <v>38003</v>
          </cell>
          <cell r="B5170">
            <v>1.2565</v>
          </cell>
        </row>
        <row r="5171">
          <cell r="A5171">
            <v>38002</v>
          </cell>
          <cell r="B5171">
            <v>1.2565</v>
          </cell>
        </row>
        <row r="5172">
          <cell r="A5172">
            <v>38001</v>
          </cell>
          <cell r="B5172">
            <v>1.2649999999999999</v>
          </cell>
        </row>
        <row r="5173">
          <cell r="A5173">
            <v>38000</v>
          </cell>
          <cell r="B5173">
            <v>1.2764</v>
          </cell>
        </row>
        <row r="5174">
          <cell r="A5174">
            <v>37999</v>
          </cell>
          <cell r="B5174">
            <v>1.2743</v>
          </cell>
        </row>
        <row r="5175">
          <cell r="A5175">
            <v>37998</v>
          </cell>
          <cell r="B5175">
            <v>1.2829999999999999</v>
          </cell>
        </row>
        <row r="5176">
          <cell r="A5176">
            <v>37997</v>
          </cell>
          <cell r="B5176">
            <v>1.2825</v>
          </cell>
        </row>
        <row r="5177">
          <cell r="A5177">
            <v>37996</v>
          </cell>
          <cell r="B5177">
            <v>1.2825</v>
          </cell>
        </row>
        <row r="5178">
          <cell r="A5178">
            <v>37995</v>
          </cell>
          <cell r="B5178">
            <v>1.2764</v>
          </cell>
        </row>
        <row r="5179">
          <cell r="A5179">
            <v>37994</v>
          </cell>
          <cell r="B5179">
            <v>1.2636000000000001</v>
          </cell>
        </row>
        <row r="5180">
          <cell r="A5180">
            <v>37993</v>
          </cell>
          <cell r="B5180">
            <v>1.2736000000000001</v>
          </cell>
        </row>
        <row r="5181">
          <cell r="A5181">
            <v>37992</v>
          </cell>
          <cell r="B5181">
            <v>1.2654000000000001</v>
          </cell>
        </row>
        <row r="5182">
          <cell r="A5182">
            <v>37991</v>
          </cell>
          <cell r="B5182">
            <v>1.2583</v>
          </cell>
        </row>
        <row r="5183">
          <cell r="A5183">
            <v>37990</v>
          </cell>
          <cell r="B5183">
            <v>1.258</v>
          </cell>
        </row>
        <row r="5184">
          <cell r="A5184">
            <v>37989</v>
          </cell>
          <cell r="B5184">
            <v>1.2589999999999999</v>
          </cell>
        </row>
        <row r="5185">
          <cell r="A5185">
            <v>37988</v>
          </cell>
          <cell r="B5185">
            <v>1.2542</v>
          </cell>
        </row>
        <row r="5186">
          <cell r="A5186">
            <v>37987</v>
          </cell>
          <cell r="B5186">
            <v>1.2576000000000001</v>
          </cell>
        </row>
        <row r="5187">
          <cell r="A5187">
            <v>37986</v>
          </cell>
          <cell r="B5187">
            <v>1.2552000000000001</v>
          </cell>
        </row>
        <row r="5188">
          <cell r="A5188">
            <v>37985</v>
          </cell>
          <cell r="B5188">
            <v>1.2484</v>
          </cell>
        </row>
        <row r="5189">
          <cell r="A5189">
            <v>37984</v>
          </cell>
          <cell r="B5189">
            <v>1.2436</v>
          </cell>
        </row>
        <row r="5190">
          <cell r="A5190">
            <v>37983</v>
          </cell>
          <cell r="B5190">
            <v>1.2423999999999999</v>
          </cell>
        </row>
        <row r="5191">
          <cell r="A5191">
            <v>37982</v>
          </cell>
          <cell r="B5191">
            <v>1.2428999999999999</v>
          </cell>
        </row>
        <row r="5192">
          <cell r="A5192">
            <v>37981</v>
          </cell>
          <cell r="B5192">
            <v>1.2448999999999999</v>
          </cell>
        </row>
        <row r="5193">
          <cell r="A5193">
            <v>37980</v>
          </cell>
          <cell r="B5193">
            <v>1.2448999999999999</v>
          </cell>
        </row>
        <row r="5194">
          <cell r="A5194">
            <v>37979</v>
          </cell>
          <cell r="B5194">
            <v>1.2390000000000001</v>
          </cell>
        </row>
        <row r="5195">
          <cell r="A5195">
            <v>37978</v>
          </cell>
          <cell r="B5195">
            <v>1.24</v>
          </cell>
        </row>
        <row r="5196">
          <cell r="A5196">
            <v>37977</v>
          </cell>
          <cell r="B5196">
            <v>1.2404999999999999</v>
          </cell>
        </row>
        <row r="5197">
          <cell r="A5197">
            <v>37976</v>
          </cell>
          <cell r="B5197">
            <v>1.2353000000000001</v>
          </cell>
        </row>
        <row r="5198">
          <cell r="A5198">
            <v>37975</v>
          </cell>
          <cell r="B5198">
            <v>1.2377</v>
          </cell>
        </row>
        <row r="5199">
          <cell r="A5199">
            <v>37974</v>
          </cell>
          <cell r="B5199">
            <v>1.2433000000000001</v>
          </cell>
        </row>
        <row r="5200">
          <cell r="A5200">
            <v>37973</v>
          </cell>
          <cell r="B5200">
            <v>1.2403</v>
          </cell>
        </row>
        <row r="5201">
          <cell r="A5201">
            <v>37972</v>
          </cell>
          <cell r="B5201">
            <v>1.232</v>
          </cell>
        </row>
        <row r="5202">
          <cell r="A5202">
            <v>37971</v>
          </cell>
          <cell r="B5202">
            <v>1.2306999999999999</v>
          </cell>
        </row>
        <row r="5203">
          <cell r="A5203">
            <v>37970</v>
          </cell>
          <cell r="B5203">
            <v>1.2267999999999999</v>
          </cell>
        </row>
        <row r="5204">
          <cell r="A5204">
            <v>37969</v>
          </cell>
          <cell r="B5204">
            <v>1.2267999999999999</v>
          </cell>
        </row>
        <row r="5205">
          <cell r="A5205">
            <v>37968</v>
          </cell>
          <cell r="B5205">
            <v>1.2293000000000001</v>
          </cell>
        </row>
        <row r="5206">
          <cell r="A5206">
            <v>37967</v>
          </cell>
          <cell r="B5206">
            <v>1.2205999999999999</v>
          </cell>
        </row>
        <row r="5207">
          <cell r="A5207">
            <v>37966</v>
          </cell>
          <cell r="B5207">
            <v>1.2213000000000001</v>
          </cell>
        </row>
        <row r="5208">
          <cell r="A5208">
            <v>37965</v>
          </cell>
          <cell r="B5208">
            <v>1.2251000000000001</v>
          </cell>
        </row>
        <row r="5209">
          <cell r="A5209">
            <v>37964</v>
          </cell>
          <cell r="B5209">
            <v>1.2228000000000001</v>
          </cell>
        </row>
        <row r="5210">
          <cell r="A5210">
            <v>37963</v>
          </cell>
          <cell r="B5210">
            <v>1.2162999999999999</v>
          </cell>
        </row>
        <row r="5211">
          <cell r="A5211">
            <v>37962</v>
          </cell>
          <cell r="B5211">
            <v>1.2149000000000001</v>
          </cell>
        </row>
        <row r="5212">
          <cell r="A5212">
            <v>37961</v>
          </cell>
          <cell r="B5212">
            <v>1.2165999999999999</v>
          </cell>
        </row>
        <row r="5213">
          <cell r="A5213">
            <v>37960</v>
          </cell>
          <cell r="B5213">
            <v>1.2071000000000001</v>
          </cell>
        </row>
        <row r="5214">
          <cell r="A5214">
            <v>37959</v>
          </cell>
          <cell r="B5214">
            <v>1.2112000000000001</v>
          </cell>
        </row>
        <row r="5215">
          <cell r="A5215">
            <v>37958</v>
          </cell>
          <cell r="B5215">
            <v>1.2074</v>
          </cell>
        </row>
        <row r="5216">
          <cell r="A5216">
            <v>37957</v>
          </cell>
          <cell r="B5216">
            <v>1.1973</v>
          </cell>
        </row>
        <row r="5217">
          <cell r="A5217">
            <v>37956</v>
          </cell>
          <cell r="B5217">
            <v>1.1978</v>
          </cell>
        </row>
        <row r="5218">
          <cell r="A5218">
            <v>37955</v>
          </cell>
          <cell r="B5218">
            <v>1.1986000000000001</v>
          </cell>
        </row>
        <row r="5219">
          <cell r="A5219">
            <v>37954</v>
          </cell>
          <cell r="B5219">
            <v>1.1990000000000001</v>
          </cell>
        </row>
        <row r="5220">
          <cell r="A5220">
            <v>37953</v>
          </cell>
          <cell r="B5220">
            <v>1.1907000000000001</v>
          </cell>
        </row>
        <row r="5221">
          <cell r="A5221">
            <v>37952</v>
          </cell>
          <cell r="B5221">
            <v>1.1938</v>
          </cell>
        </row>
        <row r="5222">
          <cell r="A5222">
            <v>37951</v>
          </cell>
          <cell r="B5222">
            <v>1.1783999999999999</v>
          </cell>
        </row>
        <row r="5223">
          <cell r="A5223">
            <v>37950</v>
          </cell>
          <cell r="B5223">
            <v>1.1759999999999999</v>
          </cell>
        </row>
        <row r="5224">
          <cell r="A5224">
            <v>37949</v>
          </cell>
          <cell r="B5224">
            <v>1.1884999999999999</v>
          </cell>
        </row>
        <row r="5225">
          <cell r="A5225">
            <v>37948</v>
          </cell>
          <cell r="B5225">
            <v>1.1890000000000001</v>
          </cell>
        </row>
        <row r="5226">
          <cell r="A5226">
            <v>37947</v>
          </cell>
          <cell r="B5226">
            <v>1.1916</v>
          </cell>
        </row>
        <row r="5227">
          <cell r="A5227">
            <v>37946</v>
          </cell>
          <cell r="B5227">
            <v>1.1911</v>
          </cell>
        </row>
        <row r="5228">
          <cell r="A5228">
            <v>37945</v>
          </cell>
          <cell r="B5228">
            <v>1.1881999999999999</v>
          </cell>
        </row>
        <row r="5229">
          <cell r="A5229">
            <v>37944</v>
          </cell>
          <cell r="B5229">
            <v>1.1947000000000001</v>
          </cell>
        </row>
        <row r="5230">
          <cell r="A5230">
            <v>37943</v>
          </cell>
          <cell r="B5230">
            <v>1.1752</v>
          </cell>
        </row>
        <row r="5231">
          <cell r="A5231">
            <v>37942</v>
          </cell>
          <cell r="B5231">
            <v>1.1785000000000001</v>
          </cell>
        </row>
        <row r="5232">
          <cell r="A5232">
            <v>37941</v>
          </cell>
          <cell r="B5232">
            <v>1.1778</v>
          </cell>
        </row>
        <row r="5233">
          <cell r="A5233">
            <v>37940</v>
          </cell>
          <cell r="B5233">
            <v>1.1781999999999999</v>
          </cell>
        </row>
        <row r="5234">
          <cell r="A5234">
            <v>37939</v>
          </cell>
          <cell r="B5234">
            <v>1.1729000000000001</v>
          </cell>
        </row>
        <row r="5235">
          <cell r="A5235">
            <v>37938</v>
          </cell>
          <cell r="B5235">
            <v>1.1637</v>
          </cell>
        </row>
        <row r="5236">
          <cell r="A5236">
            <v>37937</v>
          </cell>
          <cell r="B5236">
            <v>1.1506000000000001</v>
          </cell>
        </row>
        <row r="5237">
          <cell r="A5237">
            <v>37936</v>
          </cell>
          <cell r="B5237">
            <v>1.1489</v>
          </cell>
        </row>
        <row r="5238">
          <cell r="A5238">
            <v>37935</v>
          </cell>
          <cell r="B5238">
            <v>1.1511</v>
          </cell>
        </row>
        <row r="5239">
          <cell r="A5239">
            <v>37934</v>
          </cell>
          <cell r="B5239">
            <v>1.1511</v>
          </cell>
        </row>
        <row r="5240">
          <cell r="A5240">
            <v>37933</v>
          </cell>
          <cell r="B5240">
            <v>1.1534</v>
          </cell>
        </row>
        <row r="5241">
          <cell r="A5241">
            <v>37932</v>
          </cell>
          <cell r="B5241">
            <v>1.1406000000000001</v>
          </cell>
        </row>
        <row r="5242">
          <cell r="A5242">
            <v>37931</v>
          </cell>
          <cell r="B5242">
            <v>1.1435999999999999</v>
          </cell>
        </row>
        <row r="5243">
          <cell r="A5243">
            <v>37930</v>
          </cell>
          <cell r="B5243">
            <v>1.1488</v>
          </cell>
        </row>
        <row r="5244">
          <cell r="A5244">
            <v>37929</v>
          </cell>
          <cell r="B5244">
            <v>1.1447000000000001</v>
          </cell>
        </row>
        <row r="5245">
          <cell r="A5245">
            <v>37928</v>
          </cell>
          <cell r="B5245">
            <v>1.1589</v>
          </cell>
        </row>
        <row r="5246">
          <cell r="A5246">
            <v>37927</v>
          </cell>
          <cell r="B5246">
            <v>1.1594</v>
          </cell>
        </row>
        <row r="5247">
          <cell r="A5247">
            <v>37926</v>
          </cell>
          <cell r="B5247">
            <v>1.1580999999999999</v>
          </cell>
        </row>
        <row r="5248">
          <cell r="A5248">
            <v>37925</v>
          </cell>
          <cell r="B5248">
            <v>1.1633</v>
          </cell>
        </row>
        <row r="5249">
          <cell r="A5249">
            <v>37924</v>
          </cell>
          <cell r="B5249">
            <v>1.1661999999999999</v>
          </cell>
        </row>
        <row r="5250">
          <cell r="A5250">
            <v>37923</v>
          </cell>
          <cell r="B5250">
            <v>1.1665000000000001</v>
          </cell>
        </row>
        <row r="5251">
          <cell r="A5251">
            <v>37922</v>
          </cell>
          <cell r="B5251">
            <v>1.1744000000000001</v>
          </cell>
        </row>
        <row r="5252">
          <cell r="A5252">
            <v>37921</v>
          </cell>
          <cell r="B5252">
            <v>1.1766000000000001</v>
          </cell>
        </row>
        <row r="5253">
          <cell r="A5253">
            <v>37920</v>
          </cell>
          <cell r="B5253">
            <v>1.1757</v>
          </cell>
        </row>
        <row r="5254">
          <cell r="A5254">
            <v>37919</v>
          </cell>
          <cell r="B5254">
            <v>1.1792</v>
          </cell>
        </row>
        <row r="5255">
          <cell r="A5255">
            <v>37918</v>
          </cell>
          <cell r="B5255">
            <v>1.1776</v>
          </cell>
        </row>
        <row r="5256">
          <cell r="A5256">
            <v>37917</v>
          </cell>
          <cell r="B5256">
            <v>1.1805000000000001</v>
          </cell>
        </row>
        <row r="5257">
          <cell r="A5257">
            <v>37916</v>
          </cell>
          <cell r="B5257">
            <v>1.1651</v>
          </cell>
        </row>
        <row r="5258">
          <cell r="A5258">
            <v>37915</v>
          </cell>
          <cell r="B5258">
            <v>1.1637</v>
          </cell>
        </row>
        <row r="5259">
          <cell r="A5259">
            <v>37914</v>
          </cell>
          <cell r="B5259">
            <v>1.1677999999999999</v>
          </cell>
        </row>
        <row r="5260">
          <cell r="A5260">
            <v>37913</v>
          </cell>
          <cell r="B5260">
            <v>1.1667000000000001</v>
          </cell>
        </row>
        <row r="5261">
          <cell r="A5261">
            <v>37912</v>
          </cell>
          <cell r="B5261">
            <v>1.1672</v>
          </cell>
        </row>
        <row r="5262">
          <cell r="A5262">
            <v>37911</v>
          </cell>
          <cell r="B5262">
            <v>1.1592</v>
          </cell>
        </row>
        <row r="5263">
          <cell r="A5263">
            <v>37910</v>
          </cell>
          <cell r="B5263">
            <v>1.1633</v>
          </cell>
        </row>
        <row r="5264">
          <cell r="A5264">
            <v>37909</v>
          </cell>
          <cell r="B5264">
            <v>1.1722999999999999</v>
          </cell>
        </row>
        <row r="5265">
          <cell r="A5265">
            <v>37908</v>
          </cell>
          <cell r="B5265">
            <v>1.1701999999999999</v>
          </cell>
        </row>
        <row r="5266">
          <cell r="A5266">
            <v>37907</v>
          </cell>
          <cell r="B5266">
            <v>1.179</v>
          </cell>
        </row>
        <row r="5267">
          <cell r="A5267">
            <v>37906</v>
          </cell>
          <cell r="B5267">
            <v>1.179</v>
          </cell>
        </row>
        <row r="5268">
          <cell r="A5268">
            <v>37905</v>
          </cell>
          <cell r="B5268">
            <v>1.1800999999999999</v>
          </cell>
        </row>
        <row r="5269">
          <cell r="A5269">
            <v>37904</v>
          </cell>
          <cell r="B5269">
            <v>1.1735</v>
          </cell>
        </row>
        <row r="5270">
          <cell r="A5270">
            <v>37903</v>
          </cell>
          <cell r="B5270">
            <v>1.1815</v>
          </cell>
        </row>
        <row r="5271">
          <cell r="A5271">
            <v>37902</v>
          </cell>
          <cell r="B5271">
            <v>1.1767000000000001</v>
          </cell>
        </row>
        <row r="5272">
          <cell r="A5272">
            <v>37901</v>
          </cell>
          <cell r="B5272">
            <v>1.1718</v>
          </cell>
        </row>
        <row r="5273">
          <cell r="A5273">
            <v>37900</v>
          </cell>
          <cell r="B5273">
            <v>1.1568000000000001</v>
          </cell>
        </row>
        <row r="5274">
          <cell r="A5274">
            <v>37899</v>
          </cell>
          <cell r="B5274">
            <v>1.157</v>
          </cell>
        </row>
        <row r="5275">
          <cell r="A5275">
            <v>37898</v>
          </cell>
          <cell r="B5275">
            <v>1.1569</v>
          </cell>
        </row>
        <row r="5276">
          <cell r="A5276">
            <v>37897</v>
          </cell>
          <cell r="B5276">
            <v>1.169</v>
          </cell>
        </row>
        <row r="5277">
          <cell r="A5277">
            <v>37896</v>
          </cell>
          <cell r="B5277">
            <v>1.1722999999999999</v>
          </cell>
        </row>
        <row r="5278">
          <cell r="A5278">
            <v>37895</v>
          </cell>
          <cell r="B5278">
            <v>1.1665000000000001</v>
          </cell>
        </row>
        <row r="5279">
          <cell r="A5279">
            <v>37894</v>
          </cell>
          <cell r="B5279">
            <v>1.1594</v>
          </cell>
        </row>
        <row r="5280">
          <cell r="A5280">
            <v>37893</v>
          </cell>
          <cell r="B5280">
            <v>1.1464000000000001</v>
          </cell>
        </row>
        <row r="5281">
          <cell r="A5281">
            <v>37892</v>
          </cell>
          <cell r="B5281">
            <v>1.1459999999999999</v>
          </cell>
        </row>
        <row r="5282">
          <cell r="A5282">
            <v>37891</v>
          </cell>
          <cell r="B5282">
            <v>1.1475</v>
          </cell>
        </row>
        <row r="5283">
          <cell r="A5283">
            <v>37890</v>
          </cell>
          <cell r="B5283">
            <v>1.1494</v>
          </cell>
        </row>
        <row r="5284">
          <cell r="A5284">
            <v>37889</v>
          </cell>
          <cell r="B5284">
            <v>1.1496999999999999</v>
          </cell>
        </row>
        <row r="5285">
          <cell r="A5285">
            <v>37888</v>
          </cell>
          <cell r="B5285">
            <v>1.1444000000000001</v>
          </cell>
        </row>
        <row r="5286">
          <cell r="A5286">
            <v>37887</v>
          </cell>
          <cell r="B5286">
            <v>1.1473</v>
          </cell>
        </row>
        <row r="5287">
          <cell r="A5287">
            <v>37886</v>
          </cell>
          <cell r="B5287">
            <v>1.1418999999999999</v>
          </cell>
        </row>
        <row r="5288">
          <cell r="A5288">
            <v>37885</v>
          </cell>
          <cell r="B5288">
            <v>1.1368</v>
          </cell>
        </row>
        <row r="5289">
          <cell r="A5289">
            <v>37884</v>
          </cell>
          <cell r="B5289">
            <v>1.1359999999999999</v>
          </cell>
        </row>
        <row r="5290">
          <cell r="A5290">
            <v>37883</v>
          </cell>
          <cell r="B5290">
            <v>1.1252</v>
          </cell>
        </row>
        <row r="5291">
          <cell r="A5291">
            <v>37882</v>
          </cell>
          <cell r="B5291">
            <v>1.1279999999999999</v>
          </cell>
        </row>
        <row r="5292">
          <cell r="A5292">
            <v>37881</v>
          </cell>
          <cell r="B5292">
            <v>1.1176999999999999</v>
          </cell>
        </row>
        <row r="5293">
          <cell r="A5293">
            <v>37880</v>
          </cell>
          <cell r="B5293">
            <v>1.1285000000000001</v>
          </cell>
        </row>
        <row r="5294">
          <cell r="A5294">
            <v>37879</v>
          </cell>
          <cell r="B5294">
            <v>1.1291</v>
          </cell>
        </row>
        <row r="5295">
          <cell r="A5295">
            <v>37878</v>
          </cell>
          <cell r="B5295">
            <v>1.129</v>
          </cell>
        </row>
        <row r="5296">
          <cell r="A5296">
            <v>37877</v>
          </cell>
          <cell r="B5296">
            <v>1.1286</v>
          </cell>
        </row>
        <row r="5297">
          <cell r="A5297">
            <v>37876</v>
          </cell>
          <cell r="B5297">
            <v>1.1204000000000001</v>
          </cell>
        </row>
        <row r="5298">
          <cell r="A5298">
            <v>37875</v>
          </cell>
          <cell r="B5298">
            <v>1.1211</v>
          </cell>
        </row>
        <row r="5299">
          <cell r="A5299">
            <v>37874</v>
          </cell>
          <cell r="B5299">
            <v>1.123</v>
          </cell>
        </row>
        <row r="5300">
          <cell r="A5300">
            <v>37873</v>
          </cell>
          <cell r="B5300">
            <v>1.1074999999999999</v>
          </cell>
        </row>
        <row r="5301">
          <cell r="A5301">
            <v>37872</v>
          </cell>
          <cell r="B5301">
            <v>1.1096999999999999</v>
          </cell>
        </row>
        <row r="5302">
          <cell r="A5302">
            <v>37871</v>
          </cell>
          <cell r="B5302">
            <v>1.1096999999999999</v>
          </cell>
        </row>
        <row r="5303">
          <cell r="A5303">
            <v>37870</v>
          </cell>
          <cell r="B5303">
            <v>1.1104000000000001</v>
          </cell>
        </row>
        <row r="5304">
          <cell r="A5304">
            <v>37869</v>
          </cell>
          <cell r="B5304">
            <v>1.0939000000000001</v>
          </cell>
        </row>
        <row r="5305">
          <cell r="A5305">
            <v>37868</v>
          </cell>
          <cell r="B5305">
            <v>1.0839000000000001</v>
          </cell>
        </row>
        <row r="5306">
          <cell r="A5306">
            <v>37867</v>
          </cell>
          <cell r="B5306">
            <v>1.0814999999999999</v>
          </cell>
        </row>
        <row r="5307">
          <cell r="A5307">
            <v>37866</v>
          </cell>
          <cell r="B5307">
            <v>1.0966</v>
          </cell>
        </row>
        <row r="5308">
          <cell r="A5308">
            <v>37865</v>
          </cell>
          <cell r="B5308">
            <v>1.0985</v>
          </cell>
        </row>
        <row r="5309">
          <cell r="A5309">
            <v>37864</v>
          </cell>
          <cell r="B5309">
            <v>1.0981000000000001</v>
          </cell>
        </row>
        <row r="5310">
          <cell r="A5310">
            <v>37863</v>
          </cell>
          <cell r="B5310">
            <v>1.0987</v>
          </cell>
        </row>
        <row r="5311">
          <cell r="A5311">
            <v>37862</v>
          </cell>
          <cell r="B5311">
            <v>1.087</v>
          </cell>
        </row>
        <row r="5312">
          <cell r="A5312">
            <v>37861</v>
          </cell>
          <cell r="B5312">
            <v>1.0875999999999999</v>
          </cell>
        </row>
        <row r="5313">
          <cell r="A5313">
            <v>37860</v>
          </cell>
          <cell r="B5313">
            <v>1.087</v>
          </cell>
        </row>
        <row r="5314">
          <cell r="A5314">
            <v>37859</v>
          </cell>
          <cell r="B5314">
            <v>1.0871</v>
          </cell>
        </row>
        <row r="5315">
          <cell r="A5315">
            <v>37858</v>
          </cell>
          <cell r="B5315">
            <v>1.0867</v>
          </cell>
        </row>
        <row r="5316">
          <cell r="A5316">
            <v>37857</v>
          </cell>
          <cell r="B5316">
            <v>1.0873999999999999</v>
          </cell>
        </row>
        <row r="5317">
          <cell r="A5317">
            <v>37856</v>
          </cell>
          <cell r="B5317">
            <v>1.0889</v>
          </cell>
        </row>
        <row r="5318">
          <cell r="A5318">
            <v>37855</v>
          </cell>
          <cell r="B5318">
            <v>1.0919000000000001</v>
          </cell>
        </row>
        <row r="5319">
          <cell r="A5319">
            <v>37854</v>
          </cell>
          <cell r="B5319">
            <v>1.1114999999999999</v>
          </cell>
        </row>
        <row r="5320">
          <cell r="A5320">
            <v>37853</v>
          </cell>
          <cell r="B5320">
            <v>1.1137999999999999</v>
          </cell>
        </row>
        <row r="5321">
          <cell r="A5321">
            <v>37852</v>
          </cell>
          <cell r="B5321">
            <v>1.1144000000000001</v>
          </cell>
        </row>
        <row r="5322">
          <cell r="A5322">
            <v>37851</v>
          </cell>
          <cell r="B5322">
            <v>1.1232</v>
          </cell>
        </row>
        <row r="5323">
          <cell r="A5323">
            <v>37850</v>
          </cell>
          <cell r="B5323">
            <v>1.1253</v>
          </cell>
        </row>
        <row r="5324">
          <cell r="A5324">
            <v>37849</v>
          </cell>
          <cell r="B5324">
            <v>1.1264000000000001</v>
          </cell>
        </row>
        <row r="5325">
          <cell r="A5325">
            <v>37848</v>
          </cell>
          <cell r="B5325">
            <v>1.1262000000000001</v>
          </cell>
        </row>
        <row r="5326">
          <cell r="A5326">
            <v>37847</v>
          </cell>
          <cell r="B5326">
            <v>1.1321000000000001</v>
          </cell>
        </row>
        <row r="5327">
          <cell r="A5327">
            <v>37846</v>
          </cell>
          <cell r="B5327">
            <v>1.1283000000000001</v>
          </cell>
        </row>
        <row r="5328">
          <cell r="A5328">
            <v>37845</v>
          </cell>
          <cell r="B5328">
            <v>1.1356999999999999</v>
          </cell>
        </row>
        <row r="5329">
          <cell r="A5329">
            <v>37844</v>
          </cell>
          <cell r="B5329">
            <v>1.1298999999999999</v>
          </cell>
        </row>
        <row r="5330">
          <cell r="A5330">
            <v>37843</v>
          </cell>
          <cell r="B5330">
            <v>1.1297999999999999</v>
          </cell>
        </row>
        <row r="5331">
          <cell r="A5331">
            <v>37842</v>
          </cell>
          <cell r="B5331">
            <v>1.1306</v>
          </cell>
        </row>
        <row r="5332">
          <cell r="A5332">
            <v>37841</v>
          </cell>
          <cell r="B5332">
            <v>1.1372</v>
          </cell>
        </row>
        <row r="5333">
          <cell r="A5333">
            <v>37840</v>
          </cell>
          <cell r="B5333">
            <v>1.1332</v>
          </cell>
        </row>
        <row r="5334">
          <cell r="A5334">
            <v>37839</v>
          </cell>
          <cell r="B5334">
            <v>1.1386000000000001</v>
          </cell>
        </row>
        <row r="5335">
          <cell r="A5335">
            <v>37838</v>
          </cell>
          <cell r="B5335">
            <v>1.1356999999999999</v>
          </cell>
        </row>
        <row r="5336">
          <cell r="A5336">
            <v>37837</v>
          </cell>
          <cell r="B5336">
            <v>1.1274999999999999</v>
          </cell>
        </row>
        <row r="5337">
          <cell r="A5337">
            <v>37836</v>
          </cell>
          <cell r="B5337">
            <v>1.1276999999999999</v>
          </cell>
        </row>
        <row r="5338">
          <cell r="A5338">
            <v>37835</v>
          </cell>
          <cell r="B5338">
            <v>1.1274</v>
          </cell>
        </row>
        <row r="5339">
          <cell r="A5339">
            <v>37834</v>
          </cell>
          <cell r="B5339">
            <v>1.1231</v>
          </cell>
        </row>
        <row r="5340">
          <cell r="A5340">
            <v>37833</v>
          </cell>
          <cell r="B5340">
            <v>1.1342000000000001</v>
          </cell>
        </row>
        <row r="5341">
          <cell r="A5341">
            <v>37832</v>
          </cell>
          <cell r="B5341">
            <v>1.1438999999999999</v>
          </cell>
        </row>
        <row r="5342">
          <cell r="A5342">
            <v>37831</v>
          </cell>
          <cell r="B5342">
            <v>1.1492</v>
          </cell>
        </row>
        <row r="5343">
          <cell r="A5343">
            <v>37830</v>
          </cell>
          <cell r="B5343">
            <v>1.1496</v>
          </cell>
        </row>
        <row r="5344">
          <cell r="A5344">
            <v>37829</v>
          </cell>
          <cell r="B5344">
            <v>1.1513</v>
          </cell>
        </row>
        <row r="5345">
          <cell r="A5345">
            <v>37828</v>
          </cell>
          <cell r="B5345">
            <v>1.1511</v>
          </cell>
        </row>
        <row r="5346">
          <cell r="A5346">
            <v>37827</v>
          </cell>
          <cell r="B5346">
            <v>1.1475</v>
          </cell>
        </row>
        <row r="5347">
          <cell r="A5347">
            <v>37826</v>
          </cell>
          <cell r="B5347">
            <v>1.1485000000000001</v>
          </cell>
        </row>
        <row r="5348">
          <cell r="A5348">
            <v>37825</v>
          </cell>
          <cell r="B5348">
            <v>1.1324000000000001</v>
          </cell>
        </row>
        <row r="5349">
          <cell r="A5349">
            <v>37824</v>
          </cell>
          <cell r="B5349">
            <v>1.1351</v>
          </cell>
        </row>
        <row r="5350">
          <cell r="A5350">
            <v>37823</v>
          </cell>
          <cell r="B5350">
            <v>1.1262000000000001</v>
          </cell>
        </row>
        <row r="5351">
          <cell r="A5351">
            <v>37822</v>
          </cell>
          <cell r="B5351">
            <v>1.1269</v>
          </cell>
        </row>
        <row r="5352">
          <cell r="A5352">
            <v>37821</v>
          </cell>
          <cell r="B5352">
            <v>1.1271</v>
          </cell>
        </row>
        <row r="5353">
          <cell r="A5353">
            <v>37820</v>
          </cell>
          <cell r="B5353">
            <v>1.1202000000000001</v>
          </cell>
        </row>
        <row r="5354">
          <cell r="A5354">
            <v>37819</v>
          </cell>
          <cell r="B5354">
            <v>1.1213</v>
          </cell>
        </row>
        <row r="5355">
          <cell r="A5355">
            <v>37818</v>
          </cell>
          <cell r="B5355">
            <v>1.1173999999999999</v>
          </cell>
        </row>
        <row r="5356">
          <cell r="A5356">
            <v>37817</v>
          </cell>
          <cell r="B5356">
            <v>1.1271</v>
          </cell>
        </row>
        <row r="5357">
          <cell r="A5357">
            <v>37816</v>
          </cell>
          <cell r="B5357">
            <v>1.1294999999999999</v>
          </cell>
        </row>
        <row r="5358">
          <cell r="A5358">
            <v>37815</v>
          </cell>
          <cell r="B5358">
            <v>1.1266</v>
          </cell>
        </row>
        <row r="5359">
          <cell r="A5359">
            <v>37814</v>
          </cell>
          <cell r="B5359">
            <v>1.1294</v>
          </cell>
        </row>
        <row r="5360">
          <cell r="A5360">
            <v>37813</v>
          </cell>
          <cell r="B5360">
            <v>1.1376999999999999</v>
          </cell>
        </row>
        <row r="5361">
          <cell r="A5361">
            <v>37812</v>
          </cell>
          <cell r="B5361">
            <v>1.1345000000000001</v>
          </cell>
        </row>
        <row r="5362">
          <cell r="A5362">
            <v>37811</v>
          </cell>
          <cell r="B5362">
            <v>1.1316999999999999</v>
          </cell>
        </row>
        <row r="5363">
          <cell r="A5363">
            <v>37810</v>
          </cell>
          <cell r="B5363">
            <v>1.1316999999999999</v>
          </cell>
        </row>
        <row r="5364">
          <cell r="A5364">
            <v>37809</v>
          </cell>
          <cell r="B5364">
            <v>1.1479999999999999</v>
          </cell>
        </row>
        <row r="5365">
          <cell r="A5365">
            <v>37808</v>
          </cell>
          <cell r="B5365">
            <v>1.1473</v>
          </cell>
        </row>
        <row r="5366">
          <cell r="A5366">
            <v>37807</v>
          </cell>
          <cell r="B5366">
            <v>1.1489</v>
          </cell>
        </row>
        <row r="5367">
          <cell r="A5367">
            <v>37806</v>
          </cell>
          <cell r="B5367">
            <v>1.1494</v>
          </cell>
        </row>
        <row r="5368">
          <cell r="A5368">
            <v>37805</v>
          </cell>
          <cell r="B5368">
            <v>1.1539999999999999</v>
          </cell>
        </row>
        <row r="5369">
          <cell r="A5369">
            <v>37804</v>
          </cell>
          <cell r="B5369">
            <v>1.1558999999999999</v>
          </cell>
        </row>
        <row r="5370">
          <cell r="A5370">
            <v>37803</v>
          </cell>
          <cell r="B5370">
            <v>1.1503000000000001</v>
          </cell>
        </row>
        <row r="5371">
          <cell r="A5371">
            <v>37802</v>
          </cell>
          <cell r="B5371">
            <v>1.1434</v>
          </cell>
        </row>
        <row r="5372">
          <cell r="A5372">
            <v>37801</v>
          </cell>
          <cell r="B5372">
            <v>1.1423000000000001</v>
          </cell>
        </row>
        <row r="5373">
          <cell r="A5373">
            <v>37800</v>
          </cell>
          <cell r="B5373">
            <v>1.1431</v>
          </cell>
        </row>
        <row r="5374">
          <cell r="A5374">
            <v>37799</v>
          </cell>
          <cell r="B5374">
            <v>1.1423000000000001</v>
          </cell>
        </row>
        <row r="5375">
          <cell r="A5375">
            <v>37798</v>
          </cell>
          <cell r="B5375">
            <v>1.1539999999999999</v>
          </cell>
        </row>
        <row r="5376">
          <cell r="A5376">
            <v>37797</v>
          </cell>
          <cell r="B5376">
            <v>1.1508</v>
          </cell>
        </row>
        <row r="5377">
          <cell r="A5377">
            <v>37796</v>
          </cell>
          <cell r="B5377">
            <v>1.1553</v>
          </cell>
        </row>
        <row r="5378">
          <cell r="A5378">
            <v>37795</v>
          </cell>
          <cell r="B5378">
            <v>1.1577</v>
          </cell>
        </row>
        <row r="5379">
          <cell r="A5379">
            <v>37794</v>
          </cell>
          <cell r="B5379">
            <v>1.161</v>
          </cell>
        </row>
        <row r="5380">
          <cell r="A5380">
            <v>37793</v>
          </cell>
          <cell r="B5380">
            <v>1.1599999999999999</v>
          </cell>
        </row>
        <row r="5381">
          <cell r="A5381">
            <v>37792</v>
          </cell>
          <cell r="B5381">
            <v>1.1724000000000001</v>
          </cell>
        </row>
        <row r="5382">
          <cell r="A5382">
            <v>37791</v>
          </cell>
          <cell r="B5382">
            <v>1.1688000000000001</v>
          </cell>
        </row>
        <row r="5383">
          <cell r="A5383">
            <v>37790</v>
          </cell>
          <cell r="B5383">
            <v>1.1780999999999999</v>
          </cell>
        </row>
        <row r="5384">
          <cell r="A5384">
            <v>37789</v>
          </cell>
          <cell r="B5384">
            <v>1.1822999999999999</v>
          </cell>
        </row>
        <row r="5385">
          <cell r="A5385">
            <v>37788</v>
          </cell>
          <cell r="B5385">
            <v>1.1875</v>
          </cell>
        </row>
        <row r="5386">
          <cell r="A5386">
            <v>37787</v>
          </cell>
          <cell r="B5386">
            <v>1.1868000000000001</v>
          </cell>
        </row>
        <row r="5387">
          <cell r="A5387">
            <v>37786</v>
          </cell>
          <cell r="B5387">
            <v>1.1859999999999999</v>
          </cell>
        </row>
        <row r="5388">
          <cell r="A5388">
            <v>37785</v>
          </cell>
          <cell r="B5388">
            <v>1.177</v>
          </cell>
        </row>
        <row r="5389">
          <cell r="A5389">
            <v>37784</v>
          </cell>
          <cell r="B5389">
            <v>1.1755</v>
          </cell>
        </row>
        <row r="5390">
          <cell r="A5390">
            <v>37783</v>
          </cell>
          <cell r="B5390">
            <v>1.1671</v>
          </cell>
        </row>
        <row r="5391">
          <cell r="A5391">
            <v>37782</v>
          </cell>
          <cell r="B5391">
            <v>1.1711</v>
          </cell>
        </row>
        <row r="5392">
          <cell r="A5392">
            <v>37781</v>
          </cell>
          <cell r="B5392">
            <v>1.1698</v>
          </cell>
        </row>
        <row r="5393">
          <cell r="A5393">
            <v>37780</v>
          </cell>
          <cell r="B5393">
            <v>1.1696</v>
          </cell>
        </row>
        <row r="5394">
          <cell r="A5394">
            <v>37779</v>
          </cell>
          <cell r="B5394">
            <v>1.1697</v>
          </cell>
        </row>
        <row r="5395">
          <cell r="A5395">
            <v>37778</v>
          </cell>
          <cell r="B5395">
            <v>1.1832</v>
          </cell>
        </row>
        <row r="5396">
          <cell r="A5396">
            <v>37777</v>
          </cell>
          <cell r="B5396">
            <v>1.1638999999999999</v>
          </cell>
        </row>
        <row r="5397">
          <cell r="A5397">
            <v>37776</v>
          </cell>
          <cell r="B5397">
            <v>1.1732</v>
          </cell>
        </row>
        <row r="5398">
          <cell r="A5398">
            <v>37775</v>
          </cell>
          <cell r="B5398">
            <v>1.1751</v>
          </cell>
        </row>
        <row r="5399">
          <cell r="A5399">
            <v>37774</v>
          </cell>
          <cell r="B5399">
            <v>1.1712</v>
          </cell>
        </row>
        <row r="5400">
          <cell r="A5400">
            <v>37773</v>
          </cell>
          <cell r="B5400">
            <v>1.1771</v>
          </cell>
        </row>
        <row r="5401">
          <cell r="A5401">
            <v>37772</v>
          </cell>
          <cell r="B5401">
            <v>1.1778999999999999</v>
          </cell>
        </row>
        <row r="5402">
          <cell r="A5402">
            <v>37771</v>
          </cell>
          <cell r="B5402">
            <v>1.1904999999999999</v>
          </cell>
        </row>
        <row r="5403">
          <cell r="A5403">
            <v>37770</v>
          </cell>
          <cell r="B5403">
            <v>1.1765000000000001</v>
          </cell>
        </row>
        <row r="5404">
          <cell r="A5404">
            <v>37769</v>
          </cell>
          <cell r="B5404">
            <v>1.1811</v>
          </cell>
        </row>
        <row r="5405">
          <cell r="A5405">
            <v>37768</v>
          </cell>
          <cell r="B5405">
            <v>1.1871</v>
          </cell>
        </row>
        <row r="5406">
          <cell r="A5406">
            <v>37767</v>
          </cell>
          <cell r="B5406">
            <v>1.1827000000000001</v>
          </cell>
        </row>
        <row r="5407">
          <cell r="A5407">
            <v>37766</v>
          </cell>
          <cell r="B5407">
            <v>1.1839999999999999</v>
          </cell>
        </row>
        <row r="5408">
          <cell r="A5408">
            <v>37765</v>
          </cell>
          <cell r="B5408">
            <v>1.1831</v>
          </cell>
        </row>
        <row r="5409">
          <cell r="A5409">
            <v>37764</v>
          </cell>
          <cell r="B5409">
            <v>1.1698999999999999</v>
          </cell>
        </row>
        <row r="5410">
          <cell r="A5410">
            <v>37763</v>
          </cell>
          <cell r="B5410">
            <v>1.1635</v>
          </cell>
        </row>
        <row r="5411">
          <cell r="A5411">
            <v>37762</v>
          </cell>
          <cell r="B5411">
            <v>1.1706000000000001</v>
          </cell>
        </row>
        <row r="5412">
          <cell r="A5412">
            <v>37761</v>
          </cell>
          <cell r="B5412">
            <v>1.1648000000000001</v>
          </cell>
        </row>
        <row r="5413">
          <cell r="A5413">
            <v>37760</v>
          </cell>
          <cell r="B5413">
            <v>1.1583000000000001</v>
          </cell>
        </row>
        <row r="5414">
          <cell r="A5414">
            <v>37759</v>
          </cell>
          <cell r="B5414">
            <v>1.1592</v>
          </cell>
        </row>
        <row r="5415">
          <cell r="A5415">
            <v>37758</v>
          </cell>
          <cell r="B5415">
            <v>1.1577999999999999</v>
          </cell>
        </row>
        <row r="5416">
          <cell r="A5416">
            <v>37757</v>
          </cell>
          <cell r="B5416">
            <v>1.1380999999999999</v>
          </cell>
        </row>
        <row r="5417">
          <cell r="A5417">
            <v>37756</v>
          </cell>
          <cell r="B5417">
            <v>1.1489</v>
          </cell>
        </row>
        <row r="5418">
          <cell r="A5418">
            <v>37755</v>
          </cell>
          <cell r="B5418">
            <v>1.1527000000000001</v>
          </cell>
        </row>
        <row r="5419">
          <cell r="A5419">
            <v>37754</v>
          </cell>
          <cell r="B5419">
            <v>1.1556999999999999</v>
          </cell>
        </row>
        <row r="5420">
          <cell r="A5420">
            <v>37753</v>
          </cell>
          <cell r="B5420">
            <v>1.1529</v>
          </cell>
        </row>
        <row r="5421">
          <cell r="A5421">
            <v>37752</v>
          </cell>
          <cell r="B5421">
            <v>1.1496999999999999</v>
          </cell>
        </row>
        <row r="5422">
          <cell r="A5422">
            <v>37751</v>
          </cell>
          <cell r="B5422">
            <v>1.1485000000000001</v>
          </cell>
        </row>
        <row r="5423">
          <cell r="A5423">
            <v>37750</v>
          </cell>
          <cell r="B5423">
            <v>1.1496</v>
          </cell>
        </row>
        <row r="5424">
          <cell r="A5424">
            <v>37749</v>
          </cell>
          <cell r="B5424">
            <v>1.1355</v>
          </cell>
        </row>
        <row r="5425">
          <cell r="A5425">
            <v>37748</v>
          </cell>
          <cell r="B5425">
            <v>1.1426000000000001</v>
          </cell>
        </row>
        <row r="5426">
          <cell r="A5426">
            <v>37747</v>
          </cell>
          <cell r="B5426">
            <v>1.1288</v>
          </cell>
        </row>
        <row r="5427">
          <cell r="A5427">
            <v>37746</v>
          </cell>
          <cell r="B5427">
            <v>1.1232</v>
          </cell>
        </row>
        <row r="5428">
          <cell r="A5428">
            <v>37745</v>
          </cell>
          <cell r="B5428">
            <v>1.1226</v>
          </cell>
        </row>
        <row r="5429">
          <cell r="A5429">
            <v>37744</v>
          </cell>
          <cell r="B5429">
            <v>1.1227</v>
          </cell>
        </row>
        <row r="5430">
          <cell r="A5430">
            <v>37743</v>
          </cell>
          <cell r="B5430">
            <v>1.1234999999999999</v>
          </cell>
        </row>
        <row r="5431">
          <cell r="A5431">
            <v>37742</v>
          </cell>
          <cell r="B5431">
            <v>1.1171</v>
          </cell>
        </row>
        <row r="5432">
          <cell r="A5432">
            <v>37741</v>
          </cell>
          <cell r="B5432">
            <v>1.1082000000000001</v>
          </cell>
        </row>
        <row r="5433">
          <cell r="A5433">
            <v>37740</v>
          </cell>
          <cell r="B5433">
            <v>1.0983000000000001</v>
          </cell>
        </row>
        <row r="5434">
          <cell r="A5434">
            <v>37739</v>
          </cell>
          <cell r="B5434">
            <v>1.1033999999999999</v>
          </cell>
        </row>
        <row r="5435">
          <cell r="A5435">
            <v>37738</v>
          </cell>
          <cell r="B5435">
            <v>1.1034999999999999</v>
          </cell>
        </row>
        <row r="5436">
          <cell r="A5436">
            <v>37737</v>
          </cell>
          <cell r="B5436">
            <v>1.1033999999999999</v>
          </cell>
        </row>
        <row r="5437">
          <cell r="A5437">
            <v>37736</v>
          </cell>
          <cell r="B5437">
            <v>1.103</v>
          </cell>
        </row>
        <row r="5438">
          <cell r="A5438">
            <v>37735</v>
          </cell>
          <cell r="B5438">
            <v>1.0972999999999999</v>
          </cell>
        </row>
        <row r="5439">
          <cell r="A5439">
            <v>37734</v>
          </cell>
          <cell r="B5439">
            <v>1.0966</v>
          </cell>
        </row>
        <row r="5440">
          <cell r="A5440">
            <v>37733</v>
          </cell>
          <cell r="B5440">
            <v>1.0869</v>
          </cell>
        </row>
        <row r="5441">
          <cell r="A5441">
            <v>37732</v>
          </cell>
          <cell r="B5441">
            <v>1.0885</v>
          </cell>
        </row>
        <row r="5442">
          <cell r="A5442">
            <v>37731</v>
          </cell>
          <cell r="B5442">
            <v>1.0871</v>
          </cell>
        </row>
        <row r="5443">
          <cell r="A5443">
            <v>37730</v>
          </cell>
          <cell r="B5443">
            <v>1.0878000000000001</v>
          </cell>
        </row>
        <row r="5444">
          <cell r="A5444">
            <v>37729</v>
          </cell>
          <cell r="B5444">
            <v>1.0873999999999999</v>
          </cell>
        </row>
        <row r="5445">
          <cell r="A5445">
            <v>37728</v>
          </cell>
          <cell r="B5445">
            <v>1.0911999999999999</v>
          </cell>
        </row>
        <row r="5446">
          <cell r="A5446">
            <v>37727</v>
          </cell>
          <cell r="B5446">
            <v>1.0795999999999999</v>
          </cell>
        </row>
        <row r="5447">
          <cell r="A5447">
            <v>37726</v>
          </cell>
          <cell r="B5447">
            <v>1.0745</v>
          </cell>
        </row>
        <row r="5448">
          <cell r="A5448">
            <v>37725</v>
          </cell>
          <cell r="B5448">
            <v>1.0742</v>
          </cell>
        </row>
        <row r="5449">
          <cell r="A5449">
            <v>37724</v>
          </cell>
          <cell r="B5449">
            <v>1.0749</v>
          </cell>
        </row>
        <row r="5450">
          <cell r="A5450">
            <v>37723</v>
          </cell>
          <cell r="B5450">
            <v>1.0752999999999999</v>
          </cell>
        </row>
        <row r="5451">
          <cell r="A5451">
            <v>37722</v>
          </cell>
          <cell r="B5451">
            <v>1.0786</v>
          </cell>
        </row>
        <row r="5452">
          <cell r="A5452">
            <v>37721</v>
          </cell>
          <cell r="B5452">
            <v>1.077</v>
          </cell>
        </row>
        <row r="5453">
          <cell r="A5453">
            <v>37720</v>
          </cell>
          <cell r="B5453">
            <v>1.0706</v>
          </cell>
        </row>
        <row r="5454">
          <cell r="A5454">
            <v>37719</v>
          </cell>
          <cell r="B5454">
            <v>1.0692999999999999</v>
          </cell>
        </row>
        <row r="5455">
          <cell r="A5455">
            <v>37718</v>
          </cell>
          <cell r="B5455">
            <v>1.0732999999999999</v>
          </cell>
        </row>
        <row r="5456">
          <cell r="A5456">
            <v>37717</v>
          </cell>
          <cell r="B5456">
            <v>1.0736000000000001</v>
          </cell>
        </row>
        <row r="5457">
          <cell r="A5457">
            <v>37716</v>
          </cell>
          <cell r="B5457">
            <v>1.0730999999999999</v>
          </cell>
        </row>
        <row r="5458">
          <cell r="A5458">
            <v>37715</v>
          </cell>
          <cell r="B5458">
            <v>1.0752999999999999</v>
          </cell>
        </row>
        <row r="5459">
          <cell r="A5459">
            <v>37714</v>
          </cell>
          <cell r="B5459">
            <v>1.0764</v>
          </cell>
        </row>
        <row r="5460">
          <cell r="A5460">
            <v>37713</v>
          </cell>
          <cell r="B5460">
            <v>1.0907</v>
          </cell>
        </row>
        <row r="5461">
          <cell r="A5461">
            <v>37712</v>
          </cell>
          <cell r="B5461">
            <v>1.0925</v>
          </cell>
        </row>
        <row r="5462">
          <cell r="A5462">
            <v>37711</v>
          </cell>
          <cell r="B5462">
            <v>1.0794999999999999</v>
          </cell>
        </row>
        <row r="5463">
          <cell r="A5463">
            <v>37710</v>
          </cell>
          <cell r="B5463">
            <v>1.0774999999999999</v>
          </cell>
        </row>
        <row r="5464">
          <cell r="A5464">
            <v>37709</v>
          </cell>
          <cell r="B5464">
            <v>1.0779000000000001</v>
          </cell>
        </row>
        <row r="5465">
          <cell r="A5465">
            <v>37708</v>
          </cell>
          <cell r="B5465">
            <v>1.0694999999999999</v>
          </cell>
        </row>
        <row r="5466">
          <cell r="A5466">
            <v>37707</v>
          </cell>
          <cell r="B5466">
            <v>1.0685</v>
          </cell>
        </row>
        <row r="5467">
          <cell r="A5467">
            <v>37706</v>
          </cell>
          <cell r="B5467">
            <v>1.0652999999999999</v>
          </cell>
        </row>
        <row r="5468">
          <cell r="A5468">
            <v>37705</v>
          </cell>
          <cell r="B5468">
            <v>1.0629999999999999</v>
          </cell>
        </row>
        <row r="5469">
          <cell r="A5469">
            <v>37704</v>
          </cell>
          <cell r="B5469">
            <v>1.0585</v>
          </cell>
        </row>
        <row r="5470">
          <cell r="A5470">
            <v>37703</v>
          </cell>
          <cell r="B5470">
            <v>1.0526</v>
          </cell>
        </row>
        <row r="5471">
          <cell r="A5471">
            <v>37702</v>
          </cell>
          <cell r="B5471">
            <v>1.0524</v>
          </cell>
        </row>
        <row r="5472">
          <cell r="A5472">
            <v>37701</v>
          </cell>
          <cell r="B5472">
            <v>1.0617000000000001</v>
          </cell>
        </row>
        <row r="5473">
          <cell r="A5473">
            <v>37700</v>
          </cell>
          <cell r="B5473">
            <v>1.0558000000000001</v>
          </cell>
        </row>
        <row r="5474">
          <cell r="A5474">
            <v>37699</v>
          </cell>
          <cell r="B5474">
            <v>1.0630999999999999</v>
          </cell>
        </row>
        <row r="5475">
          <cell r="A5475">
            <v>37698</v>
          </cell>
          <cell r="B5475">
            <v>1.0636000000000001</v>
          </cell>
        </row>
        <row r="5476">
          <cell r="A5476">
            <v>37697</v>
          </cell>
          <cell r="B5476">
            <v>1.0763</v>
          </cell>
        </row>
        <row r="5477">
          <cell r="A5477">
            <v>37696</v>
          </cell>
          <cell r="B5477">
            <v>1.0747</v>
          </cell>
        </row>
        <row r="5478">
          <cell r="A5478">
            <v>37695</v>
          </cell>
          <cell r="B5478">
            <v>1.0739000000000001</v>
          </cell>
        </row>
        <row r="5479">
          <cell r="A5479">
            <v>37694</v>
          </cell>
          <cell r="B5479">
            <v>1.0806</v>
          </cell>
        </row>
        <row r="5480">
          <cell r="A5480">
            <v>37693</v>
          </cell>
          <cell r="B5480">
            <v>1.1003000000000001</v>
          </cell>
        </row>
        <row r="5481">
          <cell r="A5481">
            <v>37692</v>
          </cell>
          <cell r="B5481">
            <v>1.1035999999999999</v>
          </cell>
        </row>
        <row r="5482">
          <cell r="A5482">
            <v>37691</v>
          </cell>
          <cell r="B5482">
            <v>1.1055999999999999</v>
          </cell>
        </row>
        <row r="5483">
          <cell r="A5483">
            <v>37690</v>
          </cell>
          <cell r="B5483">
            <v>1.1005</v>
          </cell>
        </row>
        <row r="5484">
          <cell r="A5484">
            <v>37689</v>
          </cell>
          <cell r="B5484">
            <v>1.0996999999999999</v>
          </cell>
        </row>
        <row r="5485">
          <cell r="A5485">
            <v>37688</v>
          </cell>
          <cell r="B5485">
            <v>1.1004</v>
          </cell>
        </row>
        <row r="5486">
          <cell r="A5486">
            <v>37687</v>
          </cell>
          <cell r="B5486">
            <v>1.0972</v>
          </cell>
        </row>
        <row r="5487">
          <cell r="A5487">
            <v>37686</v>
          </cell>
          <cell r="B5487">
            <v>1.0959000000000001</v>
          </cell>
        </row>
        <row r="5488">
          <cell r="A5488">
            <v>37685</v>
          </cell>
          <cell r="B5488">
            <v>1.0885</v>
          </cell>
        </row>
        <row r="5489">
          <cell r="A5489">
            <v>37684</v>
          </cell>
          <cell r="B5489">
            <v>1.0893999999999999</v>
          </cell>
        </row>
        <row r="5490">
          <cell r="A5490">
            <v>37683</v>
          </cell>
          <cell r="B5490">
            <v>1.0782</v>
          </cell>
        </row>
        <row r="5491">
          <cell r="A5491">
            <v>37682</v>
          </cell>
          <cell r="B5491">
            <v>1.0799000000000001</v>
          </cell>
        </row>
        <row r="5492">
          <cell r="A5492">
            <v>37681</v>
          </cell>
          <cell r="B5492">
            <v>1.0798000000000001</v>
          </cell>
        </row>
        <row r="5493">
          <cell r="A5493">
            <v>37680</v>
          </cell>
          <cell r="B5493">
            <v>1.0757000000000001</v>
          </cell>
        </row>
        <row r="5494">
          <cell r="A5494">
            <v>37679</v>
          </cell>
          <cell r="B5494">
            <v>1.0784</v>
          </cell>
        </row>
        <row r="5495">
          <cell r="A5495">
            <v>37678</v>
          </cell>
          <cell r="B5495">
            <v>1.0763</v>
          </cell>
        </row>
        <row r="5496">
          <cell r="A5496">
            <v>37677</v>
          </cell>
          <cell r="B5496">
            <v>1.0795999999999999</v>
          </cell>
        </row>
        <row r="5497">
          <cell r="A5497">
            <v>37676</v>
          </cell>
          <cell r="B5497">
            <v>1.0733999999999999</v>
          </cell>
        </row>
        <row r="5498">
          <cell r="A5498">
            <v>37675</v>
          </cell>
          <cell r="B5498">
            <v>1.0763</v>
          </cell>
        </row>
        <row r="5499">
          <cell r="A5499">
            <v>37674</v>
          </cell>
          <cell r="B5499">
            <v>1.0760000000000001</v>
          </cell>
        </row>
        <row r="5500">
          <cell r="A5500">
            <v>37673</v>
          </cell>
          <cell r="B5500">
            <v>1.0815999999999999</v>
          </cell>
        </row>
        <row r="5501">
          <cell r="A5501">
            <v>37672</v>
          </cell>
          <cell r="B5501">
            <v>1.0746</v>
          </cell>
        </row>
        <row r="5502">
          <cell r="A5502">
            <v>37671</v>
          </cell>
          <cell r="B5502">
            <v>1.069</v>
          </cell>
        </row>
        <row r="5503">
          <cell r="A5503">
            <v>37670</v>
          </cell>
          <cell r="B5503">
            <v>1.0731999999999999</v>
          </cell>
        </row>
        <row r="5504">
          <cell r="A5504">
            <v>37669</v>
          </cell>
          <cell r="B5504">
            <v>1.0761000000000001</v>
          </cell>
        </row>
        <row r="5505">
          <cell r="A5505">
            <v>37668</v>
          </cell>
          <cell r="B5505">
            <v>1.079</v>
          </cell>
        </row>
        <row r="5506">
          <cell r="A5506">
            <v>37667</v>
          </cell>
          <cell r="B5506">
            <v>1.0792999999999999</v>
          </cell>
        </row>
        <row r="5507">
          <cell r="A5507">
            <v>37666</v>
          </cell>
          <cell r="B5507">
            <v>1.0832999999999999</v>
          </cell>
        </row>
        <row r="5508">
          <cell r="A5508">
            <v>37665</v>
          </cell>
          <cell r="B5508">
            <v>1.0714999999999999</v>
          </cell>
        </row>
        <row r="5509">
          <cell r="A5509">
            <v>37664</v>
          </cell>
          <cell r="B5509">
            <v>1.073</v>
          </cell>
        </row>
        <row r="5510">
          <cell r="A5510">
            <v>37663</v>
          </cell>
          <cell r="B5510">
            <v>1.0736000000000001</v>
          </cell>
        </row>
        <row r="5511">
          <cell r="A5511">
            <v>37662</v>
          </cell>
          <cell r="B5511">
            <v>1.0808</v>
          </cell>
        </row>
        <row r="5512">
          <cell r="A5512">
            <v>37661</v>
          </cell>
          <cell r="B5512">
            <v>1.0820000000000001</v>
          </cell>
        </row>
        <row r="5513">
          <cell r="A5513">
            <v>37660</v>
          </cell>
          <cell r="B5513">
            <v>1.0826</v>
          </cell>
        </row>
        <row r="5514">
          <cell r="A5514">
            <v>37659</v>
          </cell>
          <cell r="B5514">
            <v>1.0833999999999999</v>
          </cell>
        </row>
        <row r="5515">
          <cell r="A5515">
            <v>37658</v>
          </cell>
          <cell r="B5515">
            <v>1.0792999999999999</v>
          </cell>
        </row>
        <row r="5516">
          <cell r="A5516">
            <v>37657</v>
          </cell>
          <cell r="B5516">
            <v>1.0882000000000001</v>
          </cell>
        </row>
        <row r="5517">
          <cell r="A5517">
            <v>37656</v>
          </cell>
          <cell r="B5517">
            <v>1.0779000000000001</v>
          </cell>
        </row>
        <row r="5518">
          <cell r="A5518">
            <v>37655</v>
          </cell>
          <cell r="B5518">
            <v>1.0787</v>
          </cell>
        </row>
        <row r="5519">
          <cell r="A5519">
            <v>37654</v>
          </cell>
          <cell r="B5519">
            <v>1.0767</v>
          </cell>
        </row>
        <row r="5520">
          <cell r="A5520">
            <v>37653</v>
          </cell>
          <cell r="B5520">
            <v>1.0764</v>
          </cell>
        </row>
        <row r="5521">
          <cell r="A5521">
            <v>37652</v>
          </cell>
          <cell r="B5521">
            <v>1.0812999999999999</v>
          </cell>
        </row>
        <row r="5522">
          <cell r="A5522">
            <v>37651</v>
          </cell>
          <cell r="B5522">
            <v>1.0831999999999999</v>
          </cell>
        </row>
        <row r="5523">
          <cell r="A5523">
            <v>37650</v>
          </cell>
          <cell r="B5523">
            <v>1.0818000000000001</v>
          </cell>
        </row>
        <row r="5524">
          <cell r="A5524">
            <v>37649</v>
          </cell>
          <cell r="B5524">
            <v>1.0854999999999999</v>
          </cell>
        </row>
        <row r="5525">
          <cell r="A5525">
            <v>37648</v>
          </cell>
          <cell r="B5525">
            <v>1.0842000000000001</v>
          </cell>
        </row>
        <row r="5526">
          <cell r="A5526">
            <v>37647</v>
          </cell>
          <cell r="B5526">
            <v>1.0843</v>
          </cell>
        </row>
        <row r="5527">
          <cell r="A5527">
            <v>37646</v>
          </cell>
          <cell r="B5527">
            <v>1.0828</v>
          </cell>
        </row>
        <row r="5528">
          <cell r="A5528">
            <v>37645</v>
          </cell>
          <cell r="B5528">
            <v>1.0749</v>
          </cell>
        </row>
        <row r="5529">
          <cell r="A5529">
            <v>37644</v>
          </cell>
          <cell r="B5529">
            <v>1.073</v>
          </cell>
        </row>
        <row r="5530">
          <cell r="A5530">
            <v>37643</v>
          </cell>
          <cell r="B5530">
            <v>1.0722</v>
          </cell>
        </row>
        <row r="5531">
          <cell r="A5531">
            <v>37642</v>
          </cell>
          <cell r="B5531">
            <v>1.0678000000000001</v>
          </cell>
        </row>
        <row r="5532">
          <cell r="A5532">
            <v>37641</v>
          </cell>
          <cell r="B5532">
            <v>1.0654999999999999</v>
          </cell>
        </row>
        <row r="5533">
          <cell r="A5533">
            <v>37640</v>
          </cell>
          <cell r="B5533">
            <v>1.0670999999999999</v>
          </cell>
        </row>
        <row r="5534">
          <cell r="A5534">
            <v>37639</v>
          </cell>
          <cell r="B5534">
            <v>1.0668</v>
          </cell>
        </row>
        <row r="5535">
          <cell r="A5535">
            <v>37638</v>
          </cell>
          <cell r="B5535">
            <v>1.0616000000000001</v>
          </cell>
        </row>
        <row r="5536">
          <cell r="A5536">
            <v>37637</v>
          </cell>
          <cell r="B5536">
            <v>1.0549999999999999</v>
          </cell>
        </row>
        <row r="5537">
          <cell r="A5537">
            <v>37636</v>
          </cell>
          <cell r="B5537">
            <v>1.0549999999999999</v>
          </cell>
        </row>
        <row r="5538">
          <cell r="A5538">
            <v>37635</v>
          </cell>
          <cell r="B5538">
            <v>1.0544</v>
          </cell>
        </row>
        <row r="5539">
          <cell r="A5539">
            <v>37634</v>
          </cell>
          <cell r="B5539">
            <v>1.0577000000000001</v>
          </cell>
        </row>
        <row r="5540">
          <cell r="A5540">
            <v>37633</v>
          </cell>
          <cell r="B5540">
            <v>1.0564</v>
          </cell>
        </row>
        <row r="5541">
          <cell r="A5541">
            <v>37632</v>
          </cell>
          <cell r="B5541">
            <v>1.0564</v>
          </cell>
        </row>
        <row r="5542">
          <cell r="A5542">
            <v>37631</v>
          </cell>
          <cell r="B5542">
            <v>1.0486</v>
          </cell>
        </row>
        <row r="5543">
          <cell r="A5543">
            <v>37630</v>
          </cell>
          <cell r="B5543">
            <v>1.0490999999999999</v>
          </cell>
        </row>
        <row r="5544">
          <cell r="A5544">
            <v>37629</v>
          </cell>
          <cell r="B5544">
            <v>1.0416000000000001</v>
          </cell>
        </row>
        <row r="5545">
          <cell r="A5545">
            <v>37628</v>
          </cell>
          <cell r="B5545">
            <v>1.0467</v>
          </cell>
        </row>
        <row r="5546">
          <cell r="A5546">
            <v>37627</v>
          </cell>
          <cell r="B5546">
            <v>1.0422</v>
          </cell>
        </row>
        <row r="5547">
          <cell r="A5547">
            <v>37626</v>
          </cell>
          <cell r="B5547">
            <v>1.0432999999999999</v>
          </cell>
        </row>
        <row r="5548">
          <cell r="A5548">
            <v>37625</v>
          </cell>
          <cell r="B5548">
            <v>1.0415000000000001</v>
          </cell>
        </row>
        <row r="5549">
          <cell r="A5549">
            <v>37624</v>
          </cell>
          <cell r="B5549">
            <v>1.0359</v>
          </cell>
        </row>
        <row r="5550">
          <cell r="A5550">
            <v>37623</v>
          </cell>
          <cell r="B5550">
            <v>1.0489999999999999</v>
          </cell>
        </row>
        <row r="5551">
          <cell r="A5551">
            <v>37622</v>
          </cell>
          <cell r="B5551">
            <v>1.0498000000000001</v>
          </cell>
        </row>
        <row r="5552">
          <cell r="A5552">
            <v>37621</v>
          </cell>
          <cell r="B5552">
            <v>1.0481</v>
          </cell>
        </row>
        <row r="5553">
          <cell r="A5553">
            <v>37620</v>
          </cell>
          <cell r="B5553">
            <v>1.0424</v>
          </cell>
        </row>
        <row r="5554">
          <cell r="A5554">
            <v>37619</v>
          </cell>
          <cell r="B5554">
            <v>1.044</v>
          </cell>
        </row>
        <row r="5555">
          <cell r="A5555">
            <v>37618</v>
          </cell>
          <cell r="B5555">
            <v>1.0436000000000001</v>
          </cell>
        </row>
        <row r="5556">
          <cell r="A5556">
            <v>37617</v>
          </cell>
          <cell r="B5556">
            <v>1.0373000000000001</v>
          </cell>
        </row>
        <row r="5557">
          <cell r="A5557">
            <v>37616</v>
          </cell>
          <cell r="B5557">
            <v>1.0319</v>
          </cell>
        </row>
        <row r="5558">
          <cell r="A5558">
            <v>37615</v>
          </cell>
          <cell r="B5558">
            <v>1.0297000000000001</v>
          </cell>
        </row>
        <row r="5559">
          <cell r="A5559">
            <v>37614</v>
          </cell>
          <cell r="B5559">
            <v>1.0262</v>
          </cell>
        </row>
        <row r="5560">
          <cell r="A5560">
            <v>37613</v>
          </cell>
          <cell r="B5560">
            <v>1.0274000000000001</v>
          </cell>
        </row>
        <row r="5561">
          <cell r="A5561">
            <v>37612</v>
          </cell>
          <cell r="B5561">
            <v>1.0266999999999999</v>
          </cell>
        </row>
        <row r="5562">
          <cell r="A5562">
            <v>37611</v>
          </cell>
          <cell r="B5562">
            <v>1.0266999999999999</v>
          </cell>
        </row>
        <row r="5563">
          <cell r="A5563">
            <v>37610</v>
          </cell>
          <cell r="B5563">
            <v>1.0271999999999999</v>
          </cell>
        </row>
        <row r="5564">
          <cell r="A5564">
            <v>37609</v>
          </cell>
          <cell r="B5564">
            <v>1.0263</v>
          </cell>
        </row>
        <row r="5565">
          <cell r="A5565">
            <v>37608</v>
          </cell>
          <cell r="B5565">
            <v>1.0283</v>
          </cell>
        </row>
        <row r="5566">
          <cell r="A5566">
            <v>37607</v>
          </cell>
          <cell r="B5566">
            <v>1.0226</v>
          </cell>
        </row>
        <row r="5567">
          <cell r="A5567">
            <v>37606</v>
          </cell>
          <cell r="B5567">
            <v>1.0235000000000001</v>
          </cell>
        </row>
        <row r="5568">
          <cell r="A5568">
            <v>37605</v>
          </cell>
          <cell r="B5568">
            <v>1.0230999999999999</v>
          </cell>
        </row>
        <row r="5569">
          <cell r="A5569">
            <v>37604</v>
          </cell>
          <cell r="B5569">
            <v>1.0227999999999999</v>
          </cell>
        </row>
        <row r="5570">
          <cell r="A5570">
            <v>37603</v>
          </cell>
          <cell r="B5570">
            <v>1.0183</v>
          </cell>
        </row>
        <row r="5571">
          <cell r="A5571">
            <v>37602</v>
          </cell>
          <cell r="B5571">
            <v>1.0081</v>
          </cell>
        </row>
        <row r="5572">
          <cell r="A5572">
            <v>37601</v>
          </cell>
          <cell r="B5572">
            <v>1.008</v>
          </cell>
        </row>
        <row r="5573">
          <cell r="A5573">
            <v>37600</v>
          </cell>
          <cell r="B5573">
            <v>1.0105</v>
          </cell>
        </row>
        <row r="5574">
          <cell r="A5574">
            <v>37599</v>
          </cell>
          <cell r="B5574">
            <v>1.0108999999999999</v>
          </cell>
        </row>
        <row r="5575">
          <cell r="A5575">
            <v>37598</v>
          </cell>
          <cell r="B5575">
            <v>1.0086999999999999</v>
          </cell>
        </row>
        <row r="5576">
          <cell r="A5576">
            <v>37597</v>
          </cell>
          <cell r="B5576">
            <v>1.0097</v>
          </cell>
        </row>
        <row r="5577">
          <cell r="A5577">
            <v>37596</v>
          </cell>
          <cell r="B5577">
            <v>1.0005999999999999</v>
          </cell>
        </row>
        <row r="5578">
          <cell r="A5578">
            <v>37595</v>
          </cell>
          <cell r="B5578">
            <v>1.0001</v>
          </cell>
        </row>
        <row r="5579">
          <cell r="A5579">
            <v>37594</v>
          </cell>
          <cell r="B5579">
            <v>0.99650000000000005</v>
          </cell>
        </row>
        <row r="5580">
          <cell r="A5580">
            <v>37593</v>
          </cell>
          <cell r="B5580">
            <v>0.99648999999999999</v>
          </cell>
        </row>
        <row r="5581">
          <cell r="A5581">
            <v>37592</v>
          </cell>
          <cell r="B5581">
            <v>0.99439</v>
          </cell>
        </row>
        <row r="5582">
          <cell r="A5582">
            <v>37591</v>
          </cell>
          <cell r="B5582">
            <v>0.99380000000000002</v>
          </cell>
        </row>
        <row r="5583">
          <cell r="A5583">
            <v>37590</v>
          </cell>
          <cell r="B5583">
            <v>0.99419999999999997</v>
          </cell>
        </row>
        <row r="5584">
          <cell r="A5584">
            <v>37589</v>
          </cell>
          <cell r="B5584">
            <v>0.99429999999999996</v>
          </cell>
        </row>
        <row r="5585">
          <cell r="A5585">
            <v>37588</v>
          </cell>
          <cell r="B5585">
            <v>0.99029999999999996</v>
          </cell>
        </row>
        <row r="5586">
          <cell r="A5586">
            <v>37587</v>
          </cell>
          <cell r="B5586">
            <v>0.99339999999999995</v>
          </cell>
        </row>
        <row r="5587">
          <cell r="A5587">
            <v>37586</v>
          </cell>
          <cell r="B5587">
            <v>0.99090999999999996</v>
          </cell>
        </row>
        <row r="5588">
          <cell r="A5588">
            <v>37585</v>
          </cell>
          <cell r="B5588">
            <v>0.99663000000000002</v>
          </cell>
        </row>
        <row r="5589">
          <cell r="A5589">
            <v>37584</v>
          </cell>
          <cell r="B5589">
            <v>0.99639999999999995</v>
          </cell>
        </row>
        <row r="5590">
          <cell r="A5590">
            <v>37583</v>
          </cell>
          <cell r="B5590">
            <v>0.99704000000000004</v>
          </cell>
        </row>
        <row r="5591">
          <cell r="A5591">
            <v>37582</v>
          </cell>
          <cell r="B5591">
            <v>1.0013000000000001</v>
          </cell>
        </row>
        <row r="5592">
          <cell r="A5592">
            <v>37581</v>
          </cell>
          <cell r="B5592">
            <v>1.0012000000000001</v>
          </cell>
        </row>
        <row r="5593">
          <cell r="A5593">
            <v>37580</v>
          </cell>
          <cell r="B5593">
            <v>1.0033000000000001</v>
          </cell>
        </row>
        <row r="5594">
          <cell r="A5594">
            <v>37579</v>
          </cell>
          <cell r="B5594">
            <v>1.0078</v>
          </cell>
        </row>
        <row r="5595">
          <cell r="A5595">
            <v>37578</v>
          </cell>
          <cell r="B5595">
            <v>1.0091000000000001</v>
          </cell>
        </row>
        <row r="5596">
          <cell r="A5596">
            <v>37577</v>
          </cell>
          <cell r="B5596">
            <v>1.0095000000000001</v>
          </cell>
        </row>
        <row r="5597">
          <cell r="A5597">
            <v>37576</v>
          </cell>
          <cell r="B5597">
            <v>1.0089999999999999</v>
          </cell>
        </row>
        <row r="5598">
          <cell r="A5598">
            <v>37575</v>
          </cell>
          <cell r="B5598">
            <v>1.0042</v>
          </cell>
        </row>
        <row r="5599">
          <cell r="A5599">
            <v>37574</v>
          </cell>
          <cell r="B5599">
            <v>1.0065999999999999</v>
          </cell>
        </row>
        <row r="5600">
          <cell r="A5600">
            <v>37573</v>
          </cell>
          <cell r="B5600">
            <v>1.0124</v>
          </cell>
        </row>
        <row r="5601">
          <cell r="A5601">
            <v>37572</v>
          </cell>
          <cell r="B5601">
            <v>1.0102</v>
          </cell>
        </row>
        <row r="5602">
          <cell r="A5602">
            <v>37571</v>
          </cell>
          <cell r="B5602">
            <v>1.0125</v>
          </cell>
        </row>
        <row r="5603">
          <cell r="A5603">
            <v>37570</v>
          </cell>
          <cell r="B5603">
            <v>1.0156000000000001</v>
          </cell>
        </row>
        <row r="5604">
          <cell r="A5604">
            <v>37569</v>
          </cell>
          <cell r="B5604">
            <v>1.0127999999999999</v>
          </cell>
        </row>
        <row r="5605">
          <cell r="A5605">
            <v>37568</v>
          </cell>
          <cell r="B5605">
            <v>1.0092000000000001</v>
          </cell>
        </row>
        <row r="5606">
          <cell r="A5606">
            <v>37567</v>
          </cell>
          <cell r="B5606">
            <v>1.0027999999999999</v>
          </cell>
        </row>
        <row r="5607">
          <cell r="A5607">
            <v>37566</v>
          </cell>
          <cell r="B5607">
            <v>1.0001</v>
          </cell>
        </row>
        <row r="5608">
          <cell r="A5608">
            <v>37565</v>
          </cell>
          <cell r="B5608">
            <v>0.99739</v>
          </cell>
        </row>
        <row r="5609">
          <cell r="A5609">
            <v>37564</v>
          </cell>
          <cell r="B5609">
            <v>0.99690000000000001</v>
          </cell>
        </row>
        <row r="5610">
          <cell r="A5610">
            <v>37563</v>
          </cell>
          <cell r="B5610">
            <v>0.99629999999999996</v>
          </cell>
        </row>
        <row r="5611">
          <cell r="A5611">
            <v>37562</v>
          </cell>
          <cell r="B5611">
            <v>0.99655000000000005</v>
          </cell>
        </row>
        <row r="5612">
          <cell r="A5612">
            <v>37561</v>
          </cell>
          <cell r="B5612">
            <v>0.98967000000000005</v>
          </cell>
        </row>
        <row r="5613">
          <cell r="A5613">
            <v>37560</v>
          </cell>
          <cell r="B5613">
            <v>0.98419999999999996</v>
          </cell>
        </row>
        <row r="5614">
          <cell r="A5614">
            <v>37559</v>
          </cell>
          <cell r="B5614">
            <v>0.98340000000000005</v>
          </cell>
        </row>
        <row r="5615">
          <cell r="A5615">
            <v>37558</v>
          </cell>
          <cell r="B5615">
            <v>0.98440000000000005</v>
          </cell>
        </row>
        <row r="5616">
          <cell r="A5616">
            <v>37557</v>
          </cell>
          <cell r="B5616">
            <v>0.97640000000000005</v>
          </cell>
        </row>
        <row r="5617">
          <cell r="A5617">
            <v>37556</v>
          </cell>
          <cell r="B5617">
            <v>0.97599999999999998</v>
          </cell>
        </row>
        <row r="5618">
          <cell r="A5618">
            <v>37555</v>
          </cell>
          <cell r="B5618">
            <v>0.9758</v>
          </cell>
        </row>
        <row r="5619">
          <cell r="A5619">
            <v>37554</v>
          </cell>
          <cell r="B5619">
            <v>0.97731000000000001</v>
          </cell>
        </row>
        <row r="5620">
          <cell r="A5620">
            <v>37553</v>
          </cell>
          <cell r="B5620">
            <v>0.97614999999999996</v>
          </cell>
        </row>
        <row r="5621">
          <cell r="A5621">
            <v>37552</v>
          </cell>
          <cell r="B5621">
            <v>0.97758999999999996</v>
          </cell>
        </row>
        <row r="5622">
          <cell r="A5622">
            <v>37551</v>
          </cell>
          <cell r="B5622">
            <v>0.97355000000000003</v>
          </cell>
        </row>
        <row r="5623">
          <cell r="A5623">
            <v>37550</v>
          </cell>
          <cell r="B5623">
            <v>0.97230000000000005</v>
          </cell>
        </row>
        <row r="5624">
          <cell r="A5624">
            <v>37549</v>
          </cell>
          <cell r="B5624">
            <v>0.97250000000000003</v>
          </cell>
        </row>
        <row r="5625">
          <cell r="A5625">
            <v>37548</v>
          </cell>
          <cell r="B5625">
            <v>0.97219999999999995</v>
          </cell>
        </row>
        <row r="5626">
          <cell r="A5626">
            <v>37547</v>
          </cell>
          <cell r="B5626">
            <v>0.97079000000000004</v>
          </cell>
        </row>
        <row r="5627">
          <cell r="A5627">
            <v>37546</v>
          </cell>
          <cell r="B5627">
            <v>0.98111999999999999</v>
          </cell>
        </row>
        <row r="5628">
          <cell r="A5628">
            <v>37545</v>
          </cell>
          <cell r="B5628">
            <v>0.98157000000000005</v>
          </cell>
        </row>
        <row r="5629">
          <cell r="A5629">
            <v>37544</v>
          </cell>
          <cell r="B5629">
            <v>0.98685999999999996</v>
          </cell>
        </row>
        <row r="5630">
          <cell r="A5630">
            <v>37543</v>
          </cell>
          <cell r="B5630">
            <v>0.98728000000000005</v>
          </cell>
        </row>
        <row r="5631">
          <cell r="A5631">
            <v>37542</v>
          </cell>
          <cell r="B5631">
            <v>0.98699999999999999</v>
          </cell>
        </row>
        <row r="5632">
          <cell r="A5632">
            <v>37541</v>
          </cell>
          <cell r="B5632">
            <v>0.98697999999999997</v>
          </cell>
        </row>
        <row r="5633">
          <cell r="A5633">
            <v>37540</v>
          </cell>
          <cell r="B5633">
            <v>0.98606000000000005</v>
          </cell>
        </row>
        <row r="5634">
          <cell r="A5634">
            <v>37539</v>
          </cell>
          <cell r="B5634">
            <v>0.98955000000000004</v>
          </cell>
        </row>
        <row r="5635">
          <cell r="A5635">
            <v>37538</v>
          </cell>
          <cell r="B5635">
            <v>0.97860999999999998</v>
          </cell>
        </row>
        <row r="5636">
          <cell r="A5636">
            <v>37537</v>
          </cell>
          <cell r="B5636">
            <v>0.98321999999999998</v>
          </cell>
        </row>
        <row r="5637">
          <cell r="A5637">
            <v>37536</v>
          </cell>
          <cell r="B5637">
            <v>0.97955000000000003</v>
          </cell>
        </row>
        <row r="5638">
          <cell r="A5638">
            <v>37535</v>
          </cell>
          <cell r="B5638">
            <v>0.9788</v>
          </cell>
        </row>
        <row r="5639">
          <cell r="A5639">
            <v>37534</v>
          </cell>
          <cell r="B5639">
            <v>0.97914999999999996</v>
          </cell>
        </row>
        <row r="5640">
          <cell r="A5640">
            <v>37533</v>
          </cell>
          <cell r="B5640">
            <v>0.98762000000000005</v>
          </cell>
        </row>
        <row r="5641">
          <cell r="A5641">
            <v>37532</v>
          </cell>
          <cell r="B5641">
            <v>0.98668999999999996</v>
          </cell>
        </row>
        <row r="5642">
          <cell r="A5642">
            <v>37531</v>
          </cell>
          <cell r="B5642">
            <v>0.98273999999999995</v>
          </cell>
        </row>
        <row r="5643">
          <cell r="A5643">
            <v>37530</v>
          </cell>
          <cell r="B5643">
            <v>0.98731000000000002</v>
          </cell>
        </row>
        <row r="5644">
          <cell r="A5644">
            <v>37529</v>
          </cell>
          <cell r="B5644">
            <v>0.98102</v>
          </cell>
        </row>
        <row r="5645">
          <cell r="A5645">
            <v>37528</v>
          </cell>
          <cell r="B5645">
            <v>0.97370000000000001</v>
          </cell>
        </row>
        <row r="5646">
          <cell r="A5646">
            <v>37527</v>
          </cell>
          <cell r="B5646">
            <v>0.98043000000000002</v>
          </cell>
        </row>
        <row r="5647">
          <cell r="A5647">
            <v>37526</v>
          </cell>
          <cell r="B5647">
            <v>0.97619999999999996</v>
          </cell>
        </row>
        <row r="5648">
          <cell r="A5648">
            <v>37525</v>
          </cell>
          <cell r="B5648">
            <v>0.97609999999999997</v>
          </cell>
        </row>
        <row r="5649">
          <cell r="A5649">
            <v>37524</v>
          </cell>
          <cell r="B5649">
            <v>0.98118000000000005</v>
          </cell>
        </row>
        <row r="5650">
          <cell r="A5650">
            <v>37523</v>
          </cell>
          <cell r="B5650">
            <v>0.97785999999999995</v>
          </cell>
        </row>
        <row r="5651">
          <cell r="A5651">
            <v>37522</v>
          </cell>
          <cell r="B5651">
            <v>0.98089999999999999</v>
          </cell>
        </row>
        <row r="5652">
          <cell r="A5652">
            <v>37521</v>
          </cell>
          <cell r="B5652">
            <v>0.98209999999999997</v>
          </cell>
        </row>
        <row r="5653">
          <cell r="A5653">
            <v>37520</v>
          </cell>
          <cell r="B5653">
            <v>0.98207999999999995</v>
          </cell>
        </row>
        <row r="5654">
          <cell r="A5654">
            <v>37519</v>
          </cell>
          <cell r="B5654">
            <v>0.98651</v>
          </cell>
        </row>
        <row r="5655">
          <cell r="A5655">
            <v>37518</v>
          </cell>
          <cell r="B5655">
            <v>0.97753999999999996</v>
          </cell>
        </row>
        <row r="5656">
          <cell r="A5656">
            <v>37517</v>
          </cell>
          <cell r="B5656">
            <v>0.97455000000000003</v>
          </cell>
        </row>
        <row r="5657">
          <cell r="A5657">
            <v>37516</v>
          </cell>
          <cell r="B5657">
            <v>0.96904000000000001</v>
          </cell>
        </row>
        <row r="5658">
          <cell r="A5658">
            <v>37515</v>
          </cell>
          <cell r="B5658">
            <v>0.97070000000000001</v>
          </cell>
        </row>
        <row r="5659">
          <cell r="A5659">
            <v>37514</v>
          </cell>
          <cell r="B5659">
            <v>0.96660000000000001</v>
          </cell>
        </row>
        <row r="5660">
          <cell r="A5660">
            <v>37513</v>
          </cell>
          <cell r="B5660">
            <v>0.97150000000000003</v>
          </cell>
        </row>
        <row r="5661">
          <cell r="A5661">
            <v>37512</v>
          </cell>
          <cell r="B5661">
            <v>0.98167000000000004</v>
          </cell>
        </row>
        <row r="5662">
          <cell r="A5662">
            <v>37511</v>
          </cell>
          <cell r="B5662">
            <v>0.97589999999999999</v>
          </cell>
        </row>
        <row r="5663">
          <cell r="A5663">
            <v>37510</v>
          </cell>
          <cell r="B5663">
            <v>0.97538000000000002</v>
          </cell>
        </row>
        <row r="5664">
          <cell r="A5664">
            <v>37509</v>
          </cell>
          <cell r="B5664">
            <v>0.97938999999999998</v>
          </cell>
        </row>
        <row r="5665">
          <cell r="A5665">
            <v>37508</v>
          </cell>
          <cell r="B5665">
            <v>0.98146999999999995</v>
          </cell>
        </row>
        <row r="5666">
          <cell r="A5666">
            <v>37507</v>
          </cell>
          <cell r="B5666">
            <v>0.98150000000000004</v>
          </cell>
        </row>
        <row r="5667">
          <cell r="A5667">
            <v>37506</v>
          </cell>
          <cell r="B5667">
            <v>0.98170000000000002</v>
          </cell>
        </row>
        <row r="5668">
          <cell r="A5668">
            <v>37505</v>
          </cell>
          <cell r="B5668">
            <v>0.99150000000000005</v>
          </cell>
        </row>
        <row r="5669">
          <cell r="A5669">
            <v>37504</v>
          </cell>
          <cell r="B5669">
            <v>0.99270000000000003</v>
          </cell>
        </row>
        <row r="5670">
          <cell r="A5670">
            <v>37503</v>
          </cell>
          <cell r="B5670">
            <v>0.99666999999999994</v>
          </cell>
        </row>
        <row r="5671">
          <cell r="A5671">
            <v>37502</v>
          </cell>
          <cell r="B5671">
            <v>0.98340000000000005</v>
          </cell>
        </row>
        <row r="5672">
          <cell r="A5672">
            <v>37501</v>
          </cell>
          <cell r="B5672">
            <v>0.98219000000000001</v>
          </cell>
        </row>
        <row r="5673">
          <cell r="A5673">
            <v>37500</v>
          </cell>
          <cell r="B5673">
            <v>0.98029999999999995</v>
          </cell>
        </row>
        <row r="5674">
          <cell r="A5674">
            <v>37499</v>
          </cell>
          <cell r="B5674">
            <v>0.98184000000000005</v>
          </cell>
        </row>
        <row r="5675">
          <cell r="A5675">
            <v>37498</v>
          </cell>
          <cell r="B5675">
            <v>0.98467000000000005</v>
          </cell>
        </row>
        <row r="5676">
          <cell r="A5676">
            <v>37497</v>
          </cell>
          <cell r="B5676">
            <v>0.97909999999999997</v>
          </cell>
        </row>
        <row r="5677">
          <cell r="A5677">
            <v>37496</v>
          </cell>
          <cell r="B5677">
            <v>0.98319999999999996</v>
          </cell>
        </row>
        <row r="5678">
          <cell r="A5678">
            <v>37495</v>
          </cell>
          <cell r="B5678">
            <v>0.97170000000000001</v>
          </cell>
        </row>
        <row r="5679">
          <cell r="A5679">
            <v>37494</v>
          </cell>
          <cell r="B5679">
            <v>0.97250000000000003</v>
          </cell>
        </row>
        <row r="5680">
          <cell r="A5680">
            <v>37493</v>
          </cell>
          <cell r="B5680">
            <v>0.9728</v>
          </cell>
        </row>
        <row r="5681">
          <cell r="A5681">
            <v>37492</v>
          </cell>
          <cell r="B5681">
            <v>0.9728</v>
          </cell>
        </row>
        <row r="5682">
          <cell r="A5682">
            <v>37491</v>
          </cell>
          <cell r="B5682">
            <v>0.96892999999999996</v>
          </cell>
        </row>
        <row r="5683">
          <cell r="A5683">
            <v>37490</v>
          </cell>
          <cell r="B5683">
            <v>0.98046999999999995</v>
          </cell>
        </row>
        <row r="5684">
          <cell r="A5684">
            <v>37489</v>
          </cell>
          <cell r="B5684">
            <v>0.97899999999999998</v>
          </cell>
        </row>
        <row r="5685">
          <cell r="A5685">
            <v>37488</v>
          </cell>
          <cell r="B5685">
            <v>0.97616000000000003</v>
          </cell>
        </row>
        <row r="5686">
          <cell r="A5686">
            <v>37487</v>
          </cell>
          <cell r="B5686">
            <v>0.98380000000000001</v>
          </cell>
        </row>
        <row r="5687">
          <cell r="A5687">
            <v>37486</v>
          </cell>
          <cell r="B5687">
            <v>0.98319999999999996</v>
          </cell>
        </row>
        <row r="5688">
          <cell r="A5688">
            <v>37485</v>
          </cell>
          <cell r="B5688">
            <v>0.98499999999999999</v>
          </cell>
        </row>
        <row r="5689">
          <cell r="A5689">
            <v>37484</v>
          </cell>
          <cell r="B5689">
            <v>0.98180000000000001</v>
          </cell>
        </row>
        <row r="5690">
          <cell r="A5690">
            <v>37483</v>
          </cell>
          <cell r="B5690">
            <v>0.97936999999999996</v>
          </cell>
        </row>
        <row r="5691">
          <cell r="A5691">
            <v>37482</v>
          </cell>
          <cell r="B5691">
            <v>0.98370000000000002</v>
          </cell>
        </row>
        <row r="5692">
          <cell r="A5692">
            <v>37481</v>
          </cell>
          <cell r="B5692">
            <v>0.97841999999999996</v>
          </cell>
        </row>
        <row r="5693">
          <cell r="A5693">
            <v>37480</v>
          </cell>
          <cell r="B5693">
            <v>0.96960999999999997</v>
          </cell>
        </row>
        <row r="5694">
          <cell r="A5694">
            <v>37479</v>
          </cell>
          <cell r="B5694">
            <v>0.97</v>
          </cell>
        </row>
        <row r="5695">
          <cell r="A5695">
            <v>37478</v>
          </cell>
          <cell r="B5695">
            <v>0.97021999999999997</v>
          </cell>
        </row>
        <row r="5696">
          <cell r="A5696">
            <v>37477</v>
          </cell>
          <cell r="B5696">
            <v>0.96704999999999997</v>
          </cell>
        </row>
        <row r="5697">
          <cell r="A5697">
            <v>37476</v>
          </cell>
          <cell r="B5697">
            <v>0.97448000000000001</v>
          </cell>
        </row>
        <row r="5698">
          <cell r="A5698">
            <v>37475</v>
          </cell>
          <cell r="B5698">
            <v>0.96589999999999998</v>
          </cell>
        </row>
        <row r="5699">
          <cell r="A5699">
            <v>37474</v>
          </cell>
          <cell r="B5699">
            <v>0.98</v>
          </cell>
        </row>
        <row r="5700">
          <cell r="A5700">
            <v>37473</v>
          </cell>
          <cell r="B5700">
            <v>0.98658000000000001</v>
          </cell>
        </row>
        <row r="5701">
          <cell r="A5701">
            <v>37472</v>
          </cell>
          <cell r="B5701">
            <v>0.98709999999999998</v>
          </cell>
        </row>
        <row r="5702">
          <cell r="A5702">
            <v>37471</v>
          </cell>
          <cell r="B5702">
            <v>0.98646</v>
          </cell>
        </row>
        <row r="5703">
          <cell r="A5703">
            <v>37470</v>
          </cell>
          <cell r="B5703">
            <v>0.98440000000000005</v>
          </cell>
        </row>
        <row r="5704">
          <cell r="A5704">
            <v>37469</v>
          </cell>
          <cell r="B5704">
            <v>0.97709999999999997</v>
          </cell>
        </row>
        <row r="5705">
          <cell r="A5705">
            <v>37468</v>
          </cell>
          <cell r="B5705">
            <v>0.98329999999999995</v>
          </cell>
        </row>
        <row r="5706">
          <cell r="A5706">
            <v>37467</v>
          </cell>
          <cell r="B5706">
            <v>0.98060999999999998</v>
          </cell>
        </row>
        <row r="5707">
          <cell r="A5707">
            <v>37466</v>
          </cell>
          <cell r="B5707">
            <v>0.98628000000000005</v>
          </cell>
        </row>
        <row r="5708">
          <cell r="A5708">
            <v>37465</v>
          </cell>
          <cell r="B5708">
            <v>0.98540000000000005</v>
          </cell>
        </row>
        <row r="5709">
          <cell r="A5709">
            <v>37464</v>
          </cell>
          <cell r="B5709">
            <v>0.98685</v>
          </cell>
        </row>
        <row r="5710">
          <cell r="A5710">
            <v>37463</v>
          </cell>
          <cell r="B5710">
            <v>1.0043</v>
          </cell>
        </row>
        <row r="5711">
          <cell r="A5711">
            <v>37462</v>
          </cell>
          <cell r="B5711">
            <v>0.995</v>
          </cell>
        </row>
        <row r="5712">
          <cell r="A5712">
            <v>37461</v>
          </cell>
          <cell r="B5712">
            <v>0.98870000000000002</v>
          </cell>
        </row>
        <row r="5713">
          <cell r="A5713">
            <v>37460</v>
          </cell>
          <cell r="B5713">
            <v>1.0085999999999999</v>
          </cell>
        </row>
        <row r="5714">
          <cell r="A5714">
            <v>37459</v>
          </cell>
          <cell r="B5714">
            <v>1.0121</v>
          </cell>
        </row>
        <row r="5715">
          <cell r="A5715">
            <v>37458</v>
          </cell>
          <cell r="B5715">
            <v>1.0123</v>
          </cell>
        </row>
        <row r="5716">
          <cell r="A5716">
            <v>37457</v>
          </cell>
          <cell r="B5716">
            <v>1.0118</v>
          </cell>
        </row>
        <row r="5717">
          <cell r="A5717">
            <v>37456</v>
          </cell>
          <cell r="B5717">
            <v>1.0112000000000001</v>
          </cell>
        </row>
        <row r="5718">
          <cell r="A5718">
            <v>37455</v>
          </cell>
          <cell r="B5718">
            <v>1.0068999999999999</v>
          </cell>
        </row>
        <row r="5719">
          <cell r="A5719">
            <v>37454</v>
          </cell>
          <cell r="B5719">
            <v>1.0117</v>
          </cell>
        </row>
        <row r="5720">
          <cell r="A5720">
            <v>37453</v>
          </cell>
          <cell r="B5720">
            <v>1.0034000000000001</v>
          </cell>
        </row>
        <row r="5721">
          <cell r="A5721">
            <v>37452</v>
          </cell>
          <cell r="B5721">
            <v>0.99160000000000004</v>
          </cell>
        </row>
        <row r="5722">
          <cell r="A5722">
            <v>37451</v>
          </cell>
          <cell r="B5722">
            <v>0.99129999999999996</v>
          </cell>
        </row>
        <row r="5723">
          <cell r="A5723">
            <v>37450</v>
          </cell>
          <cell r="B5723">
            <v>0.99061999999999995</v>
          </cell>
        </row>
        <row r="5724">
          <cell r="A5724">
            <v>37449</v>
          </cell>
          <cell r="B5724">
            <v>0.98877000000000004</v>
          </cell>
        </row>
        <row r="5725">
          <cell r="A5725">
            <v>37448</v>
          </cell>
          <cell r="B5725">
            <v>0.98821999999999999</v>
          </cell>
        </row>
        <row r="5726">
          <cell r="A5726">
            <v>37447</v>
          </cell>
          <cell r="B5726">
            <v>0.99350000000000005</v>
          </cell>
        </row>
        <row r="5727">
          <cell r="A5727">
            <v>37446</v>
          </cell>
          <cell r="B5727">
            <v>0.99053000000000002</v>
          </cell>
        </row>
        <row r="5728">
          <cell r="A5728">
            <v>37445</v>
          </cell>
          <cell r="B5728">
            <v>0.97452000000000005</v>
          </cell>
        </row>
        <row r="5729">
          <cell r="A5729">
            <v>37444</v>
          </cell>
          <cell r="B5729">
            <v>0.97336999999999996</v>
          </cell>
        </row>
        <row r="5730">
          <cell r="A5730">
            <v>37443</v>
          </cell>
          <cell r="B5730">
            <v>0.97343000000000002</v>
          </cell>
        </row>
        <row r="5731">
          <cell r="A5731">
            <v>37442</v>
          </cell>
          <cell r="B5731">
            <v>0.97902</v>
          </cell>
        </row>
        <row r="5732">
          <cell r="A5732">
            <v>37441</v>
          </cell>
          <cell r="B5732">
            <v>0.98040000000000005</v>
          </cell>
        </row>
        <row r="5733">
          <cell r="A5733">
            <v>37440</v>
          </cell>
          <cell r="B5733">
            <v>0.98629999999999995</v>
          </cell>
        </row>
        <row r="5734">
          <cell r="A5734">
            <v>37439</v>
          </cell>
          <cell r="B5734">
            <v>0.99099999999999999</v>
          </cell>
        </row>
        <row r="5735">
          <cell r="A5735">
            <v>37438</v>
          </cell>
          <cell r="B5735">
            <v>0.99129999999999996</v>
          </cell>
        </row>
        <row r="5736">
          <cell r="A5736">
            <v>37437</v>
          </cell>
          <cell r="B5736">
            <v>0.99109999999999998</v>
          </cell>
        </row>
        <row r="5737">
          <cell r="A5737">
            <v>37436</v>
          </cell>
          <cell r="B5737">
            <v>0.99168999999999996</v>
          </cell>
        </row>
        <row r="5738">
          <cell r="A5738">
            <v>37435</v>
          </cell>
          <cell r="B5738">
            <v>0.98821999999999999</v>
          </cell>
        </row>
        <row r="5739">
          <cell r="A5739">
            <v>37434</v>
          </cell>
          <cell r="B5739">
            <v>0.98043000000000002</v>
          </cell>
        </row>
        <row r="5740">
          <cell r="A5740">
            <v>37433</v>
          </cell>
          <cell r="B5740">
            <v>0.97911000000000004</v>
          </cell>
        </row>
        <row r="5741">
          <cell r="A5741">
            <v>37432</v>
          </cell>
          <cell r="B5741">
            <v>0.97006000000000003</v>
          </cell>
        </row>
        <row r="5742">
          <cell r="A5742">
            <v>37431</v>
          </cell>
          <cell r="B5742">
            <v>0.96908000000000005</v>
          </cell>
        </row>
        <row r="5743">
          <cell r="A5743">
            <v>37430</v>
          </cell>
          <cell r="B5743">
            <v>0.97109999999999996</v>
          </cell>
        </row>
        <row r="5744">
          <cell r="A5744">
            <v>37429</v>
          </cell>
          <cell r="B5744">
            <v>0.97099000000000002</v>
          </cell>
        </row>
        <row r="5745">
          <cell r="A5745">
            <v>37428</v>
          </cell>
          <cell r="B5745">
            <v>0.96462000000000003</v>
          </cell>
        </row>
        <row r="5746">
          <cell r="A5746">
            <v>37427</v>
          </cell>
          <cell r="B5746">
            <v>0.95726999999999995</v>
          </cell>
        </row>
        <row r="5747">
          <cell r="A5747">
            <v>37426</v>
          </cell>
          <cell r="B5747">
            <v>0.95179999999999998</v>
          </cell>
        </row>
        <row r="5748">
          <cell r="A5748">
            <v>37425</v>
          </cell>
          <cell r="B5748">
            <v>0.94430000000000003</v>
          </cell>
        </row>
        <row r="5749">
          <cell r="A5749">
            <v>37424</v>
          </cell>
          <cell r="B5749">
            <v>0.94489999999999996</v>
          </cell>
        </row>
        <row r="5750">
          <cell r="A5750">
            <v>37423</v>
          </cell>
          <cell r="B5750">
            <v>0.94540000000000002</v>
          </cell>
        </row>
        <row r="5751">
          <cell r="A5751">
            <v>37422</v>
          </cell>
          <cell r="B5751">
            <v>0.94538999999999995</v>
          </cell>
        </row>
        <row r="5752">
          <cell r="A5752">
            <v>37421</v>
          </cell>
          <cell r="B5752">
            <v>0.94330000000000003</v>
          </cell>
        </row>
        <row r="5753">
          <cell r="A5753">
            <v>37420</v>
          </cell>
          <cell r="B5753">
            <v>0.94364000000000003</v>
          </cell>
        </row>
        <row r="5754">
          <cell r="A5754">
            <v>37419</v>
          </cell>
          <cell r="B5754">
            <v>0.94830000000000003</v>
          </cell>
        </row>
        <row r="5755">
          <cell r="A5755">
            <v>37418</v>
          </cell>
          <cell r="B5755">
            <v>0.94445000000000001</v>
          </cell>
        </row>
        <row r="5756">
          <cell r="A5756">
            <v>37417</v>
          </cell>
          <cell r="B5756">
            <v>0.94298000000000004</v>
          </cell>
        </row>
        <row r="5757">
          <cell r="A5757">
            <v>37416</v>
          </cell>
          <cell r="B5757">
            <v>0.94320000000000004</v>
          </cell>
        </row>
        <row r="5758">
          <cell r="A5758">
            <v>37415</v>
          </cell>
          <cell r="B5758">
            <v>0.94379999999999997</v>
          </cell>
        </row>
        <row r="5759">
          <cell r="A5759">
            <v>37414</v>
          </cell>
          <cell r="B5759">
            <v>0.9476</v>
          </cell>
        </row>
        <row r="5760">
          <cell r="A5760">
            <v>37413</v>
          </cell>
          <cell r="B5760">
            <v>0.93923999999999996</v>
          </cell>
        </row>
        <row r="5761">
          <cell r="A5761">
            <v>37412</v>
          </cell>
          <cell r="B5761">
            <v>0.93896000000000002</v>
          </cell>
        </row>
        <row r="5762">
          <cell r="A5762">
            <v>37411</v>
          </cell>
          <cell r="B5762">
            <v>0.94098000000000004</v>
          </cell>
        </row>
        <row r="5763">
          <cell r="A5763">
            <v>37410</v>
          </cell>
          <cell r="B5763">
            <v>0.93269999999999997</v>
          </cell>
        </row>
        <row r="5764">
          <cell r="A5764">
            <v>37409</v>
          </cell>
          <cell r="B5764">
            <v>0.93200000000000005</v>
          </cell>
        </row>
        <row r="5765">
          <cell r="A5765">
            <v>37408</v>
          </cell>
          <cell r="B5765">
            <v>0.93379000000000001</v>
          </cell>
        </row>
        <row r="5766">
          <cell r="A5766">
            <v>37407</v>
          </cell>
          <cell r="B5766">
            <v>0.93679999999999997</v>
          </cell>
        </row>
        <row r="5767">
          <cell r="A5767">
            <v>37406</v>
          </cell>
          <cell r="B5767">
            <v>0.93537999999999999</v>
          </cell>
        </row>
        <row r="5768">
          <cell r="A5768">
            <v>37405</v>
          </cell>
          <cell r="B5768">
            <v>0.92867</v>
          </cell>
        </row>
        <row r="5769">
          <cell r="A5769">
            <v>37404</v>
          </cell>
          <cell r="B5769">
            <v>0.92049000000000003</v>
          </cell>
        </row>
        <row r="5770">
          <cell r="A5770">
            <v>37403</v>
          </cell>
          <cell r="B5770">
            <v>0.91949999999999998</v>
          </cell>
        </row>
        <row r="5771">
          <cell r="A5771">
            <v>37402</v>
          </cell>
          <cell r="B5771">
            <v>0.92020000000000002</v>
          </cell>
        </row>
        <row r="5772">
          <cell r="A5772">
            <v>37401</v>
          </cell>
          <cell r="B5772">
            <v>0.92054000000000002</v>
          </cell>
        </row>
        <row r="5773">
          <cell r="A5773">
            <v>37400</v>
          </cell>
          <cell r="B5773">
            <v>0.92130000000000001</v>
          </cell>
        </row>
        <row r="5774">
          <cell r="A5774">
            <v>37399</v>
          </cell>
          <cell r="B5774">
            <v>0.92544999999999999</v>
          </cell>
        </row>
        <row r="5775">
          <cell r="A5775">
            <v>37398</v>
          </cell>
          <cell r="B5775">
            <v>0.91971000000000003</v>
          </cell>
        </row>
        <row r="5776">
          <cell r="A5776">
            <v>37397</v>
          </cell>
          <cell r="B5776">
            <v>0.92083999999999999</v>
          </cell>
        </row>
        <row r="5777">
          <cell r="A5777">
            <v>37396</v>
          </cell>
          <cell r="B5777">
            <v>0.92003999999999997</v>
          </cell>
        </row>
        <row r="5778">
          <cell r="A5778">
            <v>37395</v>
          </cell>
          <cell r="B5778">
            <v>0.92079999999999995</v>
          </cell>
        </row>
        <row r="5779">
          <cell r="A5779">
            <v>37394</v>
          </cell>
          <cell r="B5779">
            <v>0.92076000000000002</v>
          </cell>
        </row>
        <row r="5780">
          <cell r="A5780">
            <v>37393</v>
          </cell>
          <cell r="B5780">
            <v>0.91174999999999995</v>
          </cell>
        </row>
        <row r="5781">
          <cell r="A5781">
            <v>37392</v>
          </cell>
          <cell r="B5781">
            <v>0.91249999999999998</v>
          </cell>
        </row>
        <row r="5782">
          <cell r="A5782">
            <v>37391</v>
          </cell>
          <cell r="B5782">
            <v>0.90244999999999997</v>
          </cell>
        </row>
        <row r="5783">
          <cell r="A5783">
            <v>37390</v>
          </cell>
          <cell r="B5783">
            <v>0.91122999999999998</v>
          </cell>
        </row>
        <row r="5784">
          <cell r="A5784">
            <v>37389</v>
          </cell>
          <cell r="B5784">
            <v>0.91341000000000006</v>
          </cell>
        </row>
        <row r="5785">
          <cell r="A5785">
            <v>37388</v>
          </cell>
          <cell r="B5785">
            <v>0.91379999999999995</v>
          </cell>
        </row>
        <row r="5786">
          <cell r="A5786">
            <v>37387</v>
          </cell>
          <cell r="B5786">
            <v>0.91376999999999997</v>
          </cell>
        </row>
        <row r="5787">
          <cell r="A5787">
            <v>37386</v>
          </cell>
          <cell r="B5787">
            <v>0.90910000000000002</v>
          </cell>
        </row>
        <row r="5788">
          <cell r="A5788">
            <v>37385</v>
          </cell>
          <cell r="B5788">
            <v>0.90415999999999996</v>
          </cell>
        </row>
        <row r="5789">
          <cell r="A5789">
            <v>37384</v>
          </cell>
          <cell r="B5789">
            <v>0.9153</v>
          </cell>
        </row>
        <row r="5790">
          <cell r="A5790">
            <v>37383</v>
          </cell>
          <cell r="B5790">
            <v>0.91810000000000003</v>
          </cell>
        </row>
        <row r="5791">
          <cell r="A5791">
            <v>37382</v>
          </cell>
          <cell r="B5791">
            <v>0.91720000000000002</v>
          </cell>
        </row>
        <row r="5792">
          <cell r="A5792">
            <v>37381</v>
          </cell>
          <cell r="B5792">
            <v>0.91749999999999998</v>
          </cell>
        </row>
        <row r="5793">
          <cell r="A5793">
            <v>37380</v>
          </cell>
          <cell r="B5793">
            <v>0.91722000000000004</v>
          </cell>
        </row>
        <row r="5794">
          <cell r="A5794">
            <v>37379</v>
          </cell>
          <cell r="B5794">
            <v>0.90302000000000004</v>
          </cell>
        </row>
        <row r="5795">
          <cell r="A5795">
            <v>37378</v>
          </cell>
          <cell r="B5795">
            <v>0.90591999999999995</v>
          </cell>
        </row>
        <row r="5796">
          <cell r="A5796">
            <v>37377</v>
          </cell>
          <cell r="B5796">
            <v>0.9</v>
          </cell>
        </row>
        <row r="5797">
          <cell r="A5797">
            <v>37376</v>
          </cell>
          <cell r="B5797">
            <v>0.90356999999999998</v>
          </cell>
        </row>
        <row r="5798">
          <cell r="A5798">
            <v>37375</v>
          </cell>
          <cell r="B5798">
            <v>0.90139999999999998</v>
          </cell>
        </row>
        <row r="5799">
          <cell r="A5799">
            <v>37374</v>
          </cell>
          <cell r="B5799">
            <v>0.90169999999999995</v>
          </cell>
        </row>
        <row r="5800">
          <cell r="A5800">
            <v>37373</v>
          </cell>
          <cell r="B5800">
            <v>0.90200000000000002</v>
          </cell>
        </row>
        <row r="5801">
          <cell r="A5801">
            <v>37372</v>
          </cell>
          <cell r="B5801">
            <v>0.89758000000000004</v>
          </cell>
        </row>
        <row r="5802">
          <cell r="A5802">
            <v>37371</v>
          </cell>
          <cell r="B5802">
            <v>0.89300000000000002</v>
          </cell>
        </row>
        <row r="5803">
          <cell r="A5803">
            <v>37370</v>
          </cell>
          <cell r="B5803">
            <v>0.88849999999999996</v>
          </cell>
        </row>
        <row r="5804">
          <cell r="A5804">
            <v>37369</v>
          </cell>
          <cell r="B5804">
            <v>0.88919000000000004</v>
          </cell>
        </row>
        <row r="5805">
          <cell r="A5805">
            <v>37368</v>
          </cell>
          <cell r="B5805">
            <v>0.89029999999999998</v>
          </cell>
        </row>
        <row r="5806">
          <cell r="A5806">
            <v>37367</v>
          </cell>
          <cell r="B5806">
            <v>0.89170000000000005</v>
          </cell>
        </row>
        <row r="5807">
          <cell r="A5807">
            <v>37366</v>
          </cell>
          <cell r="B5807">
            <v>0.89197000000000004</v>
          </cell>
        </row>
        <row r="5808">
          <cell r="A5808">
            <v>37365</v>
          </cell>
          <cell r="B5808">
            <v>0.89071999999999996</v>
          </cell>
        </row>
        <row r="5809">
          <cell r="A5809">
            <v>37364</v>
          </cell>
          <cell r="B5809">
            <v>0.89054</v>
          </cell>
        </row>
        <row r="5810">
          <cell r="A5810">
            <v>37363</v>
          </cell>
          <cell r="B5810">
            <v>0.88288</v>
          </cell>
        </row>
        <row r="5811">
          <cell r="A5811">
            <v>37362</v>
          </cell>
          <cell r="B5811">
            <v>0.87929999999999997</v>
          </cell>
        </row>
        <row r="5812">
          <cell r="A5812">
            <v>37361</v>
          </cell>
          <cell r="B5812">
            <v>0.87909999999999999</v>
          </cell>
        </row>
        <row r="5813">
          <cell r="A5813">
            <v>37360</v>
          </cell>
          <cell r="B5813">
            <v>0.87914000000000003</v>
          </cell>
        </row>
        <row r="5814">
          <cell r="A5814">
            <v>37359</v>
          </cell>
          <cell r="B5814">
            <v>0.87892000000000003</v>
          </cell>
        </row>
        <row r="5815">
          <cell r="A5815">
            <v>37358</v>
          </cell>
          <cell r="B5815">
            <v>0.88270000000000004</v>
          </cell>
        </row>
        <row r="5816">
          <cell r="A5816">
            <v>37357</v>
          </cell>
          <cell r="B5816">
            <v>0.88019000000000003</v>
          </cell>
        </row>
        <row r="5817">
          <cell r="A5817">
            <v>37356</v>
          </cell>
          <cell r="B5817">
            <v>0.88070000000000004</v>
          </cell>
        </row>
        <row r="5818">
          <cell r="A5818">
            <v>37355</v>
          </cell>
          <cell r="B5818">
            <v>0.87456</v>
          </cell>
        </row>
        <row r="5819">
          <cell r="A5819">
            <v>37354</v>
          </cell>
          <cell r="B5819">
            <v>0.87914999999999999</v>
          </cell>
        </row>
        <row r="5820">
          <cell r="A5820">
            <v>37353</v>
          </cell>
          <cell r="B5820">
            <v>0.87870000000000004</v>
          </cell>
        </row>
        <row r="5821">
          <cell r="A5821">
            <v>37352</v>
          </cell>
          <cell r="B5821">
            <v>0.87895000000000001</v>
          </cell>
        </row>
        <row r="5822">
          <cell r="A5822">
            <v>37351</v>
          </cell>
          <cell r="B5822">
            <v>0.87739999999999996</v>
          </cell>
        </row>
        <row r="5823">
          <cell r="A5823">
            <v>37350</v>
          </cell>
          <cell r="B5823">
            <v>0.88080000000000003</v>
          </cell>
        </row>
        <row r="5824">
          <cell r="A5824">
            <v>37349</v>
          </cell>
          <cell r="B5824">
            <v>0.87894000000000005</v>
          </cell>
        </row>
        <row r="5825">
          <cell r="A5825">
            <v>37348</v>
          </cell>
          <cell r="B5825">
            <v>0.88027999999999995</v>
          </cell>
        </row>
        <row r="5826">
          <cell r="A5826">
            <v>37347</v>
          </cell>
          <cell r="B5826">
            <v>0.87150000000000005</v>
          </cell>
        </row>
        <row r="5827">
          <cell r="A5827">
            <v>37346</v>
          </cell>
          <cell r="B5827">
            <v>0.87</v>
          </cell>
        </row>
        <row r="5828">
          <cell r="A5828">
            <v>37345</v>
          </cell>
          <cell r="B5828">
            <v>0.87150000000000005</v>
          </cell>
        </row>
        <row r="5829">
          <cell r="A5829">
            <v>37344</v>
          </cell>
          <cell r="B5829">
            <v>0.87056</v>
          </cell>
        </row>
        <row r="5830">
          <cell r="A5830">
            <v>37343</v>
          </cell>
          <cell r="B5830">
            <v>0.87280000000000002</v>
          </cell>
        </row>
        <row r="5831">
          <cell r="A5831">
            <v>37342</v>
          </cell>
          <cell r="B5831">
            <v>0.87709999999999999</v>
          </cell>
        </row>
        <row r="5832">
          <cell r="A5832">
            <v>37341</v>
          </cell>
          <cell r="B5832">
            <v>0.87748000000000004</v>
          </cell>
        </row>
        <row r="5833">
          <cell r="A5833">
            <v>37340</v>
          </cell>
          <cell r="B5833">
            <v>0.87665000000000004</v>
          </cell>
        </row>
        <row r="5834">
          <cell r="A5834">
            <v>37339</v>
          </cell>
          <cell r="B5834">
            <v>0.87729999999999997</v>
          </cell>
        </row>
        <row r="5835">
          <cell r="A5835">
            <v>37338</v>
          </cell>
          <cell r="B5835">
            <v>0.87690000000000001</v>
          </cell>
        </row>
        <row r="5836">
          <cell r="A5836">
            <v>37337</v>
          </cell>
          <cell r="B5836">
            <v>0.88197000000000003</v>
          </cell>
        </row>
        <row r="5837">
          <cell r="A5837">
            <v>37336</v>
          </cell>
          <cell r="B5837">
            <v>0.88502999999999998</v>
          </cell>
        </row>
        <row r="5838">
          <cell r="A5838">
            <v>37335</v>
          </cell>
          <cell r="B5838">
            <v>0.88173000000000001</v>
          </cell>
        </row>
        <row r="5839">
          <cell r="A5839">
            <v>37334</v>
          </cell>
          <cell r="B5839">
            <v>0.88244999999999996</v>
          </cell>
        </row>
        <row r="5840">
          <cell r="A5840">
            <v>37333</v>
          </cell>
          <cell r="B5840">
            <v>0.88170000000000004</v>
          </cell>
        </row>
        <row r="5841">
          <cell r="A5841">
            <v>37332</v>
          </cell>
          <cell r="B5841">
            <v>0.88229999999999997</v>
          </cell>
        </row>
        <row r="5842">
          <cell r="A5842">
            <v>37331</v>
          </cell>
          <cell r="B5842">
            <v>0.88219999999999998</v>
          </cell>
        </row>
        <row r="5843">
          <cell r="A5843">
            <v>37330</v>
          </cell>
          <cell r="B5843">
            <v>0.88238000000000005</v>
          </cell>
        </row>
        <row r="5844">
          <cell r="A5844">
            <v>37329</v>
          </cell>
          <cell r="B5844">
            <v>0.87541000000000002</v>
          </cell>
        </row>
        <row r="5845">
          <cell r="A5845">
            <v>37328</v>
          </cell>
          <cell r="B5845">
            <v>0.87521000000000004</v>
          </cell>
        </row>
        <row r="5846">
          <cell r="A5846">
            <v>37327</v>
          </cell>
          <cell r="B5846">
            <v>0.87521000000000004</v>
          </cell>
        </row>
        <row r="5847">
          <cell r="A5847">
            <v>37326</v>
          </cell>
          <cell r="B5847">
            <v>0.87438000000000005</v>
          </cell>
        </row>
        <row r="5848">
          <cell r="A5848">
            <v>37325</v>
          </cell>
          <cell r="B5848">
            <v>0.87470000000000003</v>
          </cell>
        </row>
        <row r="5849">
          <cell r="A5849">
            <v>37324</v>
          </cell>
          <cell r="B5849">
            <v>0.87405999999999995</v>
          </cell>
        </row>
        <row r="5850">
          <cell r="A5850">
            <v>37323</v>
          </cell>
          <cell r="B5850">
            <v>0.88227</v>
          </cell>
        </row>
        <row r="5851">
          <cell r="A5851">
            <v>37322</v>
          </cell>
          <cell r="B5851">
            <v>0.87670000000000003</v>
          </cell>
        </row>
        <row r="5852">
          <cell r="A5852">
            <v>37321</v>
          </cell>
          <cell r="B5852">
            <v>0.87180000000000002</v>
          </cell>
        </row>
        <row r="5853">
          <cell r="A5853">
            <v>37320</v>
          </cell>
          <cell r="B5853">
            <v>0.86929999999999996</v>
          </cell>
        </row>
        <row r="5854">
          <cell r="A5854">
            <v>37319</v>
          </cell>
          <cell r="B5854">
            <v>0.86519999999999997</v>
          </cell>
        </row>
        <row r="5855">
          <cell r="A5855">
            <v>37318</v>
          </cell>
          <cell r="B5855">
            <v>0.86519999999999997</v>
          </cell>
        </row>
        <row r="5856">
          <cell r="A5856">
            <v>37317</v>
          </cell>
          <cell r="B5856">
            <v>0.86470000000000002</v>
          </cell>
        </row>
        <row r="5857">
          <cell r="A5857">
            <v>37316</v>
          </cell>
          <cell r="B5857">
            <v>0.86878999999999995</v>
          </cell>
        </row>
        <row r="5858">
          <cell r="A5858">
            <v>37315</v>
          </cell>
          <cell r="B5858">
            <v>0.86550000000000005</v>
          </cell>
        </row>
        <row r="5859">
          <cell r="A5859">
            <v>37314</v>
          </cell>
          <cell r="B5859">
            <v>0.86389000000000005</v>
          </cell>
        </row>
        <row r="5860">
          <cell r="A5860">
            <v>37313</v>
          </cell>
          <cell r="B5860">
            <v>0.86889000000000005</v>
          </cell>
        </row>
        <row r="5861">
          <cell r="A5861">
            <v>37312</v>
          </cell>
          <cell r="B5861">
            <v>0.87560000000000004</v>
          </cell>
        </row>
        <row r="5862">
          <cell r="A5862">
            <v>37311</v>
          </cell>
          <cell r="B5862">
            <v>0.87539999999999996</v>
          </cell>
        </row>
        <row r="5863">
          <cell r="A5863">
            <v>37310</v>
          </cell>
          <cell r="B5863">
            <v>0.87544999999999995</v>
          </cell>
        </row>
        <row r="5864">
          <cell r="A5864">
            <v>37309</v>
          </cell>
          <cell r="B5864">
            <v>0.86958999999999997</v>
          </cell>
        </row>
        <row r="5865">
          <cell r="A5865">
            <v>37308</v>
          </cell>
          <cell r="B5865">
            <v>0.86946999999999997</v>
          </cell>
        </row>
        <row r="5866">
          <cell r="A5866">
            <v>37307</v>
          </cell>
          <cell r="B5866">
            <v>0.87619999999999998</v>
          </cell>
        </row>
        <row r="5867">
          <cell r="A5867">
            <v>37306</v>
          </cell>
          <cell r="B5867">
            <v>0.87070000000000003</v>
          </cell>
        </row>
        <row r="5868">
          <cell r="A5868">
            <v>37305</v>
          </cell>
          <cell r="B5868">
            <v>0.87305999999999995</v>
          </cell>
        </row>
        <row r="5869">
          <cell r="A5869">
            <v>37304</v>
          </cell>
          <cell r="B5869">
            <v>0.873</v>
          </cell>
        </row>
        <row r="5870">
          <cell r="A5870">
            <v>37303</v>
          </cell>
          <cell r="B5870">
            <v>0.87319999999999998</v>
          </cell>
        </row>
        <row r="5871">
          <cell r="A5871">
            <v>37302</v>
          </cell>
          <cell r="B5871">
            <v>0.87392999999999998</v>
          </cell>
        </row>
        <row r="5872">
          <cell r="A5872">
            <v>37301</v>
          </cell>
          <cell r="B5872">
            <v>0.871</v>
          </cell>
        </row>
        <row r="5873">
          <cell r="A5873">
            <v>37300</v>
          </cell>
          <cell r="B5873">
            <v>0.87621000000000004</v>
          </cell>
        </row>
        <row r="5874">
          <cell r="A5874">
            <v>37299</v>
          </cell>
          <cell r="B5874">
            <v>0.87560000000000004</v>
          </cell>
        </row>
        <row r="5875">
          <cell r="A5875">
            <v>37298</v>
          </cell>
          <cell r="B5875">
            <v>0.87250000000000005</v>
          </cell>
        </row>
        <row r="5876">
          <cell r="A5876">
            <v>37297</v>
          </cell>
          <cell r="B5876">
            <v>0.87260000000000004</v>
          </cell>
        </row>
        <row r="5877">
          <cell r="A5877">
            <v>37296</v>
          </cell>
          <cell r="B5877">
            <v>0.87258999999999998</v>
          </cell>
        </row>
        <row r="5878">
          <cell r="A5878">
            <v>37295</v>
          </cell>
          <cell r="B5878">
            <v>0.87114999999999998</v>
          </cell>
        </row>
        <row r="5879">
          <cell r="A5879">
            <v>37294</v>
          </cell>
          <cell r="B5879">
            <v>0.86741999999999997</v>
          </cell>
        </row>
        <row r="5880">
          <cell r="A5880">
            <v>37293</v>
          </cell>
          <cell r="B5880">
            <v>0.86750000000000005</v>
          </cell>
        </row>
        <row r="5881">
          <cell r="A5881">
            <v>37292</v>
          </cell>
          <cell r="B5881">
            <v>0.87070000000000003</v>
          </cell>
        </row>
        <row r="5882">
          <cell r="A5882">
            <v>37291</v>
          </cell>
          <cell r="B5882">
            <v>0.86070000000000002</v>
          </cell>
        </row>
        <row r="5883">
          <cell r="A5883">
            <v>37290</v>
          </cell>
          <cell r="B5883">
            <v>0.86170000000000002</v>
          </cell>
        </row>
        <row r="5884">
          <cell r="A5884">
            <v>37289</v>
          </cell>
          <cell r="B5884">
            <v>0.86150000000000004</v>
          </cell>
        </row>
        <row r="5885">
          <cell r="A5885">
            <v>37288</v>
          </cell>
          <cell r="B5885">
            <v>0.85797000000000001</v>
          </cell>
        </row>
        <row r="5886">
          <cell r="A5886">
            <v>37287</v>
          </cell>
          <cell r="B5886">
            <v>0.86119999999999997</v>
          </cell>
        </row>
        <row r="5887">
          <cell r="A5887">
            <v>37286</v>
          </cell>
          <cell r="B5887">
            <v>0.86482999999999999</v>
          </cell>
        </row>
        <row r="5888">
          <cell r="A5888">
            <v>37285</v>
          </cell>
          <cell r="B5888">
            <v>0.86250000000000004</v>
          </cell>
        </row>
        <row r="5889">
          <cell r="A5889">
            <v>37284</v>
          </cell>
          <cell r="B5889">
            <v>0.86492000000000002</v>
          </cell>
        </row>
        <row r="5890">
          <cell r="A5890">
            <v>37283</v>
          </cell>
          <cell r="B5890">
            <v>0.86329999999999996</v>
          </cell>
        </row>
        <row r="5891">
          <cell r="A5891">
            <v>37282</v>
          </cell>
          <cell r="B5891">
            <v>0.86582000000000003</v>
          </cell>
        </row>
        <row r="5892">
          <cell r="A5892">
            <v>37281</v>
          </cell>
          <cell r="B5892">
            <v>0.87719999999999998</v>
          </cell>
        </row>
        <row r="5893">
          <cell r="A5893">
            <v>37280</v>
          </cell>
          <cell r="B5893">
            <v>0.87788999999999995</v>
          </cell>
        </row>
        <row r="5894">
          <cell r="A5894">
            <v>37279</v>
          </cell>
          <cell r="B5894">
            <v>0.88622000000000001</v>
          </cell>
        </row>
        <row r="5895">
          <cell r="A5895">
            <v>37278</v>
          </cell>
          <cell r="B5895">
            <v>0.88331000000000004</v>
          </cell>
        </row>
        <row r="5896">
          <cell r="A5896">
            <v>37277</v>
          </cell>
          <cell r="B5896">
            <v>0.88390999999999997</v>
          </cell>
        </row>
        <row r="5897">
          <cell r="A5897">
            <v>37276</v>
          </cell>
          <cell r="B5897">
            <v>0.88412000000000002</v>
          </cell>
        </row>
        <row r="5898">
          <cell r="A5898">
            <v>37275</v>
          </cell>
          <cell r="B5898">
            <v>0.88370000000000004</v>
          </cell>
        </row>
        <row r="5899">
          <cell r="A5899">
            <v>37274</v>
          </cell>
          <cell r="B5899">
            <v>0.88070999999999999</v>
          </cell>
        </row>
        <row r="5900">
          <cell r="A5900">
            <v>37273</v>
          </cell>
          <cell r="B5900">
            <v>0.88319999999999999</v>
          </cell>
        </row>
        <row r="5901">
          <cell r="A5901">
            <v>37272</v>
          </cell>
          <cell r="B5901">
            <v>0.88300000000000001</v>
          </cell>
        </row>
        <row r="5902">
          <cell r="A5902">
            <v>37271</v>
          </cell>
          <cell r="B5902">
            <v>0.89410000000000001</v>
          </cell>
        </row>
        <row r="5903">
          <cell r="A5903">
            <v>37270</v>
          </cell>
          <cell r="B5903">
            <v>0.89303999999999994</v>
          </cell>
        </row>
        <row r="5904">
          <cell r="A5904">
            <v>37269</v>
          </cell>
          <cell r="B5904">
            <v>0.89190000000000003</v>
          </cell>
        </row>
        <row r="5905">
          <cell r="A5905">
            <v>37268</v>
          </cell>
          <cell r="B5905">
            <v>0.89205999999999996</v>
          </cell>
        </row>
        <row r="5906">
          <cell r="A5906">
            <v>37267</v>
          </cell>
          <cell r="B5906">
            <v>0.89090999999999998</v>
          </cell>
        </row>
        <row r="5907">
          <cell r="A5907">
            <v>37266</v>
          </cell>
          <cell r="B5907">
            <v>0.89126000000000005</v>
          </cell>
        </row>
        <row r="5908">
          <cell r="A5908">
            <v>37265</v>
          </cell>
          <cell r="B5908">
            <v>0.89281999999999995</v>
          </cell>
        </row>
        <row r="5909">
          <cell r="A5909">
            <v>37264</v>
          </cell>
          <cell r="B5909">
            <v>0.89329999999999998</v>
          </cell>
        </row>
        <row r="5910">
          <cell r="A5910">
            <v>37263</v>
          </cell>
          <cell r="B5910">
            <v>0.89585999999999999</v>
          </cell>
        </row>
        <row r="5911">
          <cell r="A5911">
            <v>37262</v>
          </cell>
          <cell r="B5911">
            <v>0.89470000000000005</v>
          </cell>
        </row>
        <row r="5912">
          <cell r="A5912">
            <v>37261</v>
          </cell>
          <cell r="B5912">
            <v>0.89449999999999996</v>
          </cell>
        </row>
        <row r="5913">
          <cell r="A5913">
            <v>37260</v>
          </cell>
          <cell r="B5913">
            <v>0.89936000000000005</v>
          </cell>
        </row>
        <row r="5914">
          <cell r="A5914">
            <v>37259</v>
          </cell>
          <cell r="B5914">
            <v>0.90322000000000002</v>
          </cell>
        </row>
        <row r="5915">
          <cell r="A5915">
            <v>37258</v>
          </cell>
          <cell r="B5915">
            <v>0.88912000000000002</v>
          </cell>
        </row>
        <row r="5916">
          <cell r="A5916">
            <v>37257</v>
          </cell>
          <cell r="B5916">
            <v>0.89139000000000002</v>
          </cell>
        </row>
        <row r="5917">
          <cell r="A5917">
            <v>37256</v>
          </cell>
          <cell r="B5917">
            <v>0.88580000000000003</v>
          </cell>
        </row>
        <row r="5918">
          <cell r="A5918">
            <v>37255</v>
          </cell>
          <cell r="B5918">
            <v>0.88580000000000003</v>
          </cell>
        </row>
        <row r="5919">
          <cell r="A5919">
            <v>37254</v>
          </cell>
          <cell r="B5919">
            <v>0.88580000000000003</v>
          </cell>
        </row>
        <row r="5920">
          <cell r="A5920">
            <v>37253</v>
          </cell>
          <cell r="B5920">
            <v>0.88273999999999997</v>
          </cell>
        </row>
        <row r="5921">
          <cell r="A5921">
            <v>37252</v>
          </cell>
          <cell r="B5921">
            <v>0.87929999999999997</v>
          </cell>
        </row>
        <row r="5922">
          <cell r="A5922">
            <v>37251</v>
          </cell>
          <cell r="B5922">
            <v>0.879</v>
          </cell>
        </row>
        <row r="5923">
          <cell r="A5923">
            <v>37250</v>
          </cell>
          <cell r="B5923">
            <v>0.87785000000000002</v>
          </cell>
        </row>
        <row r="5924">
          <cell r="A5924">
            <v>37249</v>
          </cell>
          <cell r="B5924">
            <v>0.88726000000000005</v>
          </cell>
        </row>
        <row r="5925">
          <cell r="A5925">
            <v>37248</v>
          </cell>
          <cell r="B5925">
            <v>0.88649999999999995</v>
          </cell>
        </row>
        <row r="5926">
          <cell r="A5926">
            <v>37247</v>
          </cell>
          <cell r="B5926">
            <v>0.88759999999999994</v>
          </cell>
        </row>
        <row r="5927">
          <cell r="A5927">
            <v>37246</v>
          </cell>
          <cell r="B5927">
            <v>0.90029999999999999</v>
          </cell>
        </row>
        <row r="5928">
          <cell r="A5928">
            <v>37245</v>
          </cell>
          <cell r="B5928">
            <v>0.90047999999999995</v>
          </cell>
        </row>
        <row r="5929">
          <cell r="A5929">
            <v>37244</v>
          </cell>
          <cell r="B5929">
            <v>0.90230999999999995</v>
          </cell>
        </row>
        <row r="5930">
          <cell r="A5930">
            <v>37243</v>
          </cell>
          <cell r="B5930">
            <v>0.90208999999999995</v>
          </cell>
        </row>
        <row r="5931">
          <cell r="A5931">
            <v>37242</v>
          </cell>
          <cell r="B5931">
            <v>0.90280000000000005</v>
          </cell>
        </row>
        <row r="5932">
          <cell r="A5932">
            <v>37241</v>
          </cell>
          <cell r="B5932">
            <v>0.90280000000000005</v>
          </cell>
        </row>
        <row r="5933">
          <cell r="A5933">
            <v>37240</v>
          </cell>
          <cell r="B5933">
            <v>0.90400000000000003</v>
          </cell>
        </row>
        <row r="5934">
          <cell r="A5934">
            <v>37239</v>
          </cell>
          <cell r="B5934">
            <v>0.89270000000000005</v>
          </cell>
        </row>
        <row r="5935">
          <cell r="A5935">
            <v>37238</v>
          </cell>
          <cell r="B5935">
            <v>0.89781</v>
          </cell>
        </row>
        <row r="5936">
          <cell r="A5936">
            <v>37237</v>
          </cell>
          <cell r="B5936">
            <v>0.89232</v>
          </cell>
        </row>
        <row r="5937">
          <cell r="A5937">
            <v>37236</v>
          </cell>
          <cell r="B5937">
            <v>0.89061999999999997</v>
          </cell>
        </row>
        <row r="5938">
          <cell r="A5938">
            <v>37235</v>
          </cell>
          <cell r="B5938">
            <v>0.89080000000000004</v>
          </cell>
        </row>
        <row r="5939">
          <cell r="A5939">
            <v>37234</v>
          </cell>
          <cell r="B5939">
            <v>0.8901</v>
          </cell>
        </row>
        <row r="5940">
          <cell r="A5940">
            <v>37233</v>
          </cell>
          <cell r="B5940">
            <v>0.88895999999999997</v>
          </cell>
        </row>
        <row r="5941">
          <cell r="A5941">
            <v>37232</v>
          </cell>
          <cell r="B5941">
            <v>0.89463000000000004</v>
          </cell>
        </row>
        <row r="5942">
          <cell r="A5942">
            <v>37231</v>
          </cell>
          <cell r="B5942">
            <v>0.88846000000000003</v>
          </cell>
        </row>
        <row r="5943">
          <cell r="A5943">
            <v>37230</v>
          </cell>
          <cell r="B5943">
            <v>0.88980000000000004</v>
          </cell>
        </row>
        <row r="5944">
          <cell r="A5944">
            <v>37229</v>
          </cell>
          <cell r="B5944">
            <v>0.89161000000000001</v>
          </cell>
        </row>
        <row r="5945">
          <cell r="A5945">
            <v>37228</v>
          </cell>
          <cell r="B5945">
            <v>0.89568999999999999</v>
          </cell>
        </row>
        <row r="5946">
          <cell r="A5946">
            <v>37227</v>
          </cell>
          <cell r="B5946">
            <v>0.89629999999999999</v>
          </cell>
        </row>
        <row r="5947">
          <cell r="A5947">
            <v>37226</v>
          </cell>
          <cell r="B5947">
            <v>0.89590000000000003</v>
          </cell>
        </row>
        <row r="5948">
          <cell r="A5948">
            <v>37225</v>
          </cell>
          <cell r="B5948">
            <v>0.88804000000000005</v>
          </cell>
        </row>
        <row r="5949">
          <cell r="A5949">
            <v>37224</v>
          </cell>
          <cell r="B5949">
            <v>0.88822000000000001</v>
          </cell>
        </row>
        <row r="5950">
          <cell r="A5950">
            <v>37223</v>
          </cell>
          <cell r="B5950">
            <v>0.88329999999999997</v>
          </cell>
        </row>
        <row r="5951">
          <cell r="A5951">
            <v>37222</v>
          </cell>
          <cell r="B5951">
            <v>0.87975999999999999</v>
          </cell>
        </row>
        <row r="5952">
          <cell r="A5952">
            <v>37221</v>
          </cell>
          <cell r="B5952">
            <v>0.87780000000000002</v>
          </cell>
        </row>
        <row r="5953">
          <cell r="A5953">
            <v>37220</v>
          </cell>
          <cell r="B5953">
            <v>0.87780000000000002</v>
          </cell>
        </row>
        <row r="5954">
          <cell r="A5954">
            <v>37219</v>
          </cell>
          <cell r="B5954">
            <v>0.87790000000000001</v>
          </cell>
        </row>
        <row r="5955">
          <cell r="A5955">
            <v>37218</v>
          </cell>
          <cell r="B5955">
            <v>0.87777000000000005</v>
          </cell>
        </row>
        <row r="5956">
          <cell r="A5956">
            <v>37217</v>
          </cell>
          <cell r="B5956">
            <v>0.87919999999999998</v>
          </cell>
        </row>
        <row r="5957">
          <cell r="A5957">
            <v>37216</v>
          </cell>
          <cell r="B5957">
            <v>0.88270000000000004</v>
          </cell>
        </row>
        <row r="5958">
          <cell r="A5958">
            <v>37215</v>
          </cell>
          <cell r="B5958">
            <v>0.87809999999999999</v>
          </cell>
        </row>
        <row r="5959">
          <cell r="A5959">
            <v>37214</v>
          </cell>
          <cell r="B5959">
            <v>0.88429000000000002</v>
          </cell>
        </row>
        <row r="5960">
          <cell r="A5960">
            <v>37213</v>
          </cell>
          <cell r="B5960">
            <v>0.88419999999999999</v>
          </cell>
        </row>
        <row r="5961">
          <cell r="A5961">
            <v>37212</v>
          </cell>
          <cell r="B5961">
            <v>0.88400000000000001</v>
          </cell>
        </row>
        <row r="5962">
          <cell r="A5962">
            <v>37211</v>
          </cell>
          <cell r="B5962">
            <v>0.88190000000000002</v>
          </cell>
        </row>
        <row r="5963">
          <cell r="A5963">
            <v>37210</v>
          </cell>
          <cell r="B5963">
            <v>0.88288999999999995</v>
          </cell>
        </row>
        <row r="5964">
          <cell r="A5964">
            <v>37209</v>
          </cell>
          <cell r="B5964">
            <v>0.88029000000000002</v>
          </cell>
        </row>
        <row r="5965">
          <cell r="A5965">
            <v>37208</v>
          </cell>
          <cell r="B5965">
            <v>0.89429999999999998</v>
          </cell>
        </row>
        <row r="5966">
          <cell r="A5966">
            <v>37207</v>
          </cell>
          <cell r="B5966">
            <v>0.89437</v>
          </cell>
        </row>
        <row r="5967">
          <cell r="A5967">
            <v>37206</v>
          </cell>
          <cell r="B5967">
            <v>0.89400000000000002</v>
          </cell>
        </row>
        <row r="5968">
          <cell r="A5968">
            <v>37205</v>
          </cell>
          <cell r="B5968">
            <v>0.89459999999999995</v>
          </cell>
        </row>
        <row r="5969">
          <cell r="A5969">
            <v>37204</v>
          </cell>
          <cell r="B5969">
            <v>0.89278000000000002</v>
          </cell>
        </row>
        <row r="5970">
          <cell r="A5970">
            <v>37203</v>
          </cell>
          <cell r="B5970">
            <v>0.89742</v>
          </cell>
        </row>
        <row r="5971">
          <cell r="A5971">
            <v>37202</v>
          </cell>
          <cell r="B5971">
            <v>0.89505999999999997</v>
          </cell>
        </row>
        <row r="5972">
          <cell r="A5972">
            <v>37201</v>
          </cell>
          <cell r="B5972">
            <v>0.89771000000000001</v>
          </cell>
        </row>
        <row r="5973">
          <cell r="A5973">
            <v>37200</v>
          </cell>
          <cell r="B5973">
            <v>0.90249999999999997</v>
          </cell>
        </row>
        <row r="5974">
          <cell r="A5974">
            <v>37199</v>
          </cell>
          <cell r="B5974">
            <v>0.90239999999999998</v>
          </cell>
        </row>
        <row r="5975">
          <cell r="A5975">
            <v>37198</v>
          </cell>
          <cell r="B5975">
            <v>0.90290000000000004</v>
          </cell>
        </row>
        <row r="5976">
          <cell r="A5976">
            <v>37197</v>
          </cell>
          <cell r="B5976">
            <v>0.90242999999999995</v>
          </cell>
        </row>
        <row r="5977">
          <cell r="A5977">
            <v>37196</v>
          </cell>
          <cell r="B5977">
            <v>0.89981</v>
          </cell>
        </row>
        <row r="5978">
          <cell r="A5978">
            <v>37195</v>
          </cell>
          <cell r="B5978">
            <v>0.90449999999999997</v>
          </cell>
        </row>
        <row r="5979">
          <cell r="A5979">
            <v>37194</v>
          </cell>
          <cell r="B5979">
            <v>0.90434000000000003</v>
          </cell>
        </row>
        <row r="5980">
          <cell r="A5980">
            <v>37193</v>
          </cell>
          <cell r="B5980">
            <v>0.89226000000000005</v>
          </cell>
        </row>
        <row r="5981">
          <cell r="A5981">
            <v>37192</v>
          </cell>
          <cell r="B5981">
            <v>0.89300000000000002</v>
          </cell>
        </row>
        <row r="5982">
          <cell r="A5982">
            <v>37191</v>
          </cell>
          <cell r="B5982">
            <v>0.89205999999999996</v>
          </cell>
        </row>
        <row r="5983">
          <cell r="A5983">
            <v>37190</v>
          </cell>
          <cell r="B5983">
            <v>0.89290000000000003</v>
          </cell>
        </row>
        <row r="5984">
          <cell r="A5984">
            <v>37189</v>
          </cell>
          <cell r="B5984">
            <v>0.89317999999999997</v>
          </cell>
        </row>
        <row r="5985">
          <cell r="A5985">
            <v>37188</v>
          </cell>
          <cell r="B5985">
            <v>0.89075000000000004</v>
          </cell>
        </row>
        <row r="5986">
          <cell r="A5986">
            <v>37187</v>
          </cell>
          <cell r="B5986">
            <v>0.89159999999999995</v>
          </cell>
        </row>
        <row r="5987">
          <cell r="A5987">
            <v>37186</v>
          </cell>
          <cell r="B5987">
            <v>0.89898</v>
          </cell>
        </row>
        <row r="5988">
          <cell r="A5988">
            <v>37185</v>
          </cell>
          <cell r="B5988">
            <v>0.89849999999999997</v>
          </cell>
        </row>
        <row r="5989">
          <cell r="A5989">
            <v>37184</v>
          </cell>
          <cell r="B5989">
            <v>0.89822999999999997</v>
          </cell>
        </row>
        <row r="5990">
          <cell r="A5990">
            <v>37183</v>
          </cell>
          <cell r="B5990">
            <v>0.90437999999999996</v>
          </cell>
        </row>
        <row r="5991">
          <cell r="A5991">
            <v>37182</v>
          </cell>
          <cell r="B5991">
            <v>0.90344999999999998</v>
          </cell>
        </row>
        <row r="5992">
          <cell r="A5992">
            <v>37181</v>
          </cell>
          <cell r="B5992">
            <v>0.90839999999999999</v>
          </cell>
        </row>
        <row r="5993">
          <cell r="A5993">
            <v>37180</v>
          </cell>
          <cell r="B5993">
            <v>0.90825999999999996</v>
          </cell>
        </row>
        <row r="5994">
          <cell r="A5994">
            <v>37179</v>
          </cell>
          <cell r="B5994">
            <v>0.91069999999999995</v>
          </cell>
        </row>
        <row r="5995">
          <cell r="A5995">
            <v>37178</v>
          </cell>
          <cell r="B5995">
            <v>0.90949999999999998</v>
          </cell>
        </row>
        <row r="5996">
          <cell r="A5996">
            <v>37177</v>
          </cell>
          <cell r="B5996">
            <v>0.90969</v>
          </cell>
        </row>
        <row r="5997">
          <cell r="A5997">
            <v>37176</v>
          </cell>
          <cell r="B5997">
            <v>0.90246999999999999</v>
          </cell>
        </row>
        <row r="5998">
          <cell r="A5998">
            <v>37175</v>
          </cell>
          <cell r="B5998">
            <v>0.91056000000000004</v>
          </cell>
        </row>
        <row r="5999">
          <cell r="A5999">
            <v>37174</v>
          </cell>
          <cell r="B5999">
            <v>0.91366000000000003</v>
          </cell>
        </row>
        <row r="6000">
          <cell r="A6000">
            <v>37173</v>
          </cell>
          <cell r="B6000">
            <v>0.91990000000000005</v>
          </cell>
        </row>
        <row r="6001">
          <cell r="A6001">
            <v>37172</v>
          </cell>
          <cell r="B6001">
            <v>0.91839999999999999</v>
          </cell>
        </row>
        <row r="6002">
          <cell r="A6002">
            <v>37171</v>
          </cell>
          <cell r="B6002">
            <v>0.91700000000000004</v>
          </cell>
        </row>
        <row r="6003">
          <cell r="A6003">
            <v>37170</v>
          </cell>
          <cell r="B6003">
            <v>0.91839000000000004</v>
          </cell>
        </row>
        <row r="6004">
          <cell r="A6004">
            <v>37169</v>
          </cell>
          <cell r="B6004">
            <v>0.91720000000000002</v>
          </cell>
        </row>
        <row r="6005">
          <cell r="A6005">
            <v>37168</v>
          </cell>
          <cell r="B6005">
            <v>0.91383999999999999</v>
          </cell>
        </row>
        <row r="6006">
          <cell r="A6006">
            <v>37167</v>
          </cell>
          <cell r="B6006">
            <v>0.91898000000000002</v>
          </cell>
        </row>
        <row r="6007">
          <cell r="A6007">
            <v>37166</v>
          </cell>
          <cell r="B6007">
            <v>0.91666000000000003</v>
          </cell>
        </row>
        <row r="6008">
          <cell r="A6008">
            <v>37165</v>
          </cell>
          <cell r="B6008">
            <v>0.90959999999999996</v>
          </cell>
        </row>
        <row r="6009">
          <cell r="A6009">
            <v>37164</v>
          </cell>
          <cell r="B6009">
            <v>0.90959999999999996</v>
          </cell>
        </row>
        <row r="6010">
          <cell r="A6010">
            <v>37163</v>
          </cell>
          <cell r="B6010">
            <v>0.90961999999999998</v>
          </cell>
        </row>
        <row r="6011">
          <cell r="A6011">
            <v>37162</v>
          </cell>
          <cell r="B6011">
            <v>0.91747000000000001</v>
          </cell>
        </row>
        <row r="6012">
          <cell r="A6012">
            <v>37161</v>
          </cell>
          <cell r="B6012">
            <v>0.92349999999999999</v>
          </cell>
        </row>
        <row r="6013">
          <cell r="A6013">
            <v>37160</v>
          </cell>
          <cell r="B6013">
            <v>0.92269999999999996</v>
          </cell>
        </row>
        <row r="6014">
          <cell r="A6014">
            <v>37159</v>
          </cell>
          <cell r="B6014">
            <v>0.91578000000000004</v>
          </cell>
        </row>
        <row r="6015">
          <cell r="A6015">
            <v>37158</v>
          </cell>
          <cell r="B6015">
            <v>0.91339999999999999</v>
          </cell>
        </row>
        <row r="6016">
          <cell r="A6016">
            <v>37157</v>
          </cell>
          <cell r="B6016">
            <v>0.91339999999999999</v>
          </cell>
        </row>
        <row r="6017">
          <cell r="A6017">
            <v>37156</v>
          </cell>
          <cell r="B6017">
            <v>0.9133</v>
          </cell>
        </row>
        <row r="6018">
          <cell r="A6018">
            <v>37155</v>
          </cell>
          <cell r="B6018">
            <v>0.92720000000000002</v>
          </cell>
        </row>
        <row r="6019">
          <cell r="A6019">
            <v>37154</v>
          </cell>
          <cell r="B6019">
            <v>0.92745</v>
          </cell>
        </row>
        <row r="6020">
          <cell r="A6020">
            <v>37153</v>
          </cell>
          <cell r="B6020">
            <v>0.9274</v>
          </cell>
        </row>
        <row r="6021">
          <cell r="A6021">
            <v>37152</v>
          </cell>
          <cell r="B6021">
            <v>0.92469999999999997</v>
          </cell>
        </row>
        <row r="6022">
          <cell r="A6022">
            <v>37151</v>
          </cell>
          <cell r="B6022">
            <v>0.91910000000000003</v>
          </cell>
        </row>
        <row r="6023">
          <cell r="A6023">
            <v>37150</v>
          </cell>
          <cell r="B6023">
            <v>0.91910000000000003</v>
          </cell>
        </row>
        <row r="6024">
          <cell r="A6024">
            <v>37149</v>
          </cell>
          <cell r="B6024">
            <v>0.91910000000000003</v>
          </cell>
        </row>
        <row r="6025">
          <cell r="A6025">
            <v>37148</v>
          </cell>
          <cell r="B6025">
            <v>0.91049999999999998</v>
          </cell>
        </row>
        <row r="6026">
          <cell r="A6026">
            <v>37147</v>
          </cell>
          <cell r="B6026">
            <v>0.90639999999999998</v>
          </cell>
        </row>
        <row r="6027">
          <cell r="A6027">
            <v>37146</v>
          </cell>
          <cell r="B6027">
            <v>0.91447000000000001</v>
          </cell>
        </row>
        <row r="6028">
          <cell r="A6028">
            <v>37145</v>
          </cell>
          <cell r="B6028">
            <v>0.89897400000000005</v>
          </cell>
        </row>
        <row r="6029">
          <cell r="A6029">
            <v>37144</v>
          </cell>
          <cell r="B6029">
            <v>0.90629999999999999</v>
          </cell>
        </row>
        <row r="6030">
          <cell r="A6030">
            <v>37143</v>
          </cell>
          <cell r="B6030">
            <v>0.90739999999999998</v>
          </cell>
        </row>
        <row r="6031">
          <cell r="A6031">
            <v>37142</v>
          </cell>
          <cell r="B6031">
            <v>0.90739999999999998</v>
          </cell>
        </row>
        <row r="6032">
          <cell r="A6032">
            <v>37141</v>
          </cell>
          <cell r="B6032">
            <v>0.89559900000000003</v>
          </cell>
        </row>
        <row r="6033">
          <cell r="A6033">
            <v>37140</v>
          </cell>
          <cell r="B6033">
            <v>0.88575499999999996</v>
          </cell>
        </row>
        <row r="6034">
          <cell r="A6034">
            <v>37139</v>
          </cell>
          <cell r="B6034">
            <v>0.88836899999999996</v>
          </cell>
        </row>
        <row r="6035">
          <cell r="A6035">
            <v>37138</v>
          </cell>
          <cell r="B6035">
            <v>0.90762699999999996</v>
          </cell>
        </row>
        <row r="6036">
          <cell r="A6036">
            <v>37137</v>
          </cell>
          <cell r="B6036">
            <v>0.91039999999999999</v>
          </cell>
        </row>
        <row r="6037">
          <cell r="A6037">
            <v>37136</v>
          </cell>
          <cell r="B6037">
            <v>0.9123</v>
          </cell>
        </row>
        <row r="6038">
          <cell r="A6038">
            <v>37135</v>
          </cell>
          <cell r="B6038">
            <v>0.91110400000000002</v>
          </cell>
        </row>
        <row r="6039">
          <cell r="A6039">
            <v>37134</v>
          </cell>
          <cell r="B6039">
            <v>0.91635200000000006</v>
          </cell>
        </row>
        <row r="6040">
          <cell r="A6040">
            <v>37133</v>
          </cell>
          <cell r="B6040">
            <v>0.90978300000000001</v>
          </cell>
        </row>
        <row r="6041">
          <cell r="A6041">
            <v>37132</v>
          </cell>
          <cell r="B6041">
            <v>0.911161</v>
          </cell>
        </row>
        <row r="6042">
          <cell r="A6042">
            <v>37131</v>
          </cell>
          <cell r="B6042">
            <v>0.91161000000000003</v>
          </cell>
        </row>
        <row r="6043">
          <cell r="A6043">
            <v>37130</v>
          </cell>
          <cell r="B6043">
            <v>0.91390000000000005</v>
          </cell>
        </row>
        <row r="6044">
          <cell r="A6044">
            <v>37129</v>
          </cell>
          <cell r="B6044">
            <v>0.91390000000000005</v>
          </cell>
        </row>
        <row r="6045">
          <cell r="A6045">
            <v>37128</v>
          </cell>
          <cell r="B6045">
            <v>0.913134</v>
          </cell>
        </row>
        <row r="6046">
          <cell r="A6046">
            <v>37127</v>
          </cell>
          <cell r="B6046">
            <v>0.91454599999999997</v>
          </cell>
        </row>
        <row r="6047">
          <cell r="A6047">
            <v>37126</v>
          </cell>
          <cell r="B6047">
            <v>0.91449999999999998</v>
          </cell>
        </row>
        <row r="6048">
          <cell r="A6048">
            <v>37125</v>
          </cell>
          <cell r="B6048">
            <v>0.91670200000000002</v>
          </cell>
        </row>
        <row r="6049">
          <cell r="A6049">
            <v>37124</v>
          </cell>
          <cell r="B6049">
            <v>0.91379999999999995</v>
          </cell>
        </row>
        <row r="6050">
          <cell r="A6050">
            <v>37123</v>
          </cell>
          <cell r="B6050">
            <v>0.91610000000000003</v>
          </cell>
        </row>
        <row r="6051">
          <cell r="A6051">
            <v>37122</v>
          </cell>
          <cell r="B6051">
            <v>0.91610000000000003</v>
          </cell>
        </row>
        <row r="6052">
          <cell r="A6052">
            <v>37121</v>
          </cell>
          <cell r="B6052">
            <v>0.91773300000000002</v>
          </cell>
        </row>
        <row r="6053">
          <cell r="A6053">
            <v>37120</v>
          </cell>
          <cell r="B6053">
            <v>0.91252200000000006</v>
          </cell>
        </row>
        <row r="6054">
          <cell r="A6054">
            <v>37119</v>
          </cell>
          <cell r="B6054">
            <v>0.91275099999999998</v>
          </cell>
        </row>
        <row r="6055">
          <cell r="A6055">
            <v>37118</v>
          </cell>
          <cell r="B6055">
            <v>0.90290000000000004</v>
          </cell>
        </row>
        <row r="6056">
          <cell r="A6056">
            <v>37117</v>
          </cell>
          <cell r="B6056">
            <v>0.8972</v>
          </cell>
        </row>
        <row r="6057">
          <cell r="A6057">
            <v>37116</v>
          </cell>
          <cell r="B6057">
            <v>0.89353099999999996</v>
          </cell>
        </row>
        <row r="6058">
          <cell r="A6058">
            <v>37115</v>
          </cell>
          <cell r="B6058">
            <v>0.89419999999999999</v>
          </cell>
        </row>
        <row r="6059">
          <cell r="A6059">
            <v>37114</v>
          </cell>
          <cell r="B6059">
            <v>0.89356000000000002</v>
          </cell>
        </row>
        <row r="6060">
          <cell r="A6060">
            <v>37113</v>
          </cell>
          <cell r="B6060">
            <v>0.89172499999999999</v>
          </cell>
        </row>
        <row r="6061">
          <cell r="A6061">
            <v>37112</v>
          </cell>
          <cell r="B6061">
            <v>0.87992800000000004</v>
          </cell>
        </row>
        <row r="6062">
          <cell r="A6062">
            <v>37111</v>
          </cell>
          <cell r="B6062">
            <v>0.87744599999999995</v>
          </cell>
        </row>
        <row r="6063">
          <cell r="A6063">
            <v>37110</v>
          </cell>
          <cell r="B6063">
            <v>0.88173299999999999</v>
          </cell>
        </row>
        <row r="6064">
          <cell r="A6064">
            <v>37109</v>
          </cell>
          <cell r="B6064">
            <v>0.88366400000000001</v>
          </cell>
        </row>
        <row r="6065">
          <cell r="A6065">
            <v>37108</v>
          </cell>
          <cell r="B6065">
            <v>0.88349999999999995</v>
          </cell>
        </row>
        <row r="6066">
          <cell r="A6066">
            <v>37107</v>
          </cell>
          <cell r="B6066">
            <v>0.88358800000000004</v>
          </cell>
        </row>
        <row r="6067">
          <cell r="A6067">
            <v>37106</v>
          </cell>
          <cell r="B6067">
            <v>0.88369299999999995</v>
          </cell>
        </row>
        <row r="6068">
          <cell r="A6068">
            <v>37105</v>
          </cell>
          <cell r="B6068">
            <v>0.88082300000000002</v>
          </cell>
        </row>
        <row r="6069">
          <cell r="A6069">
            <v>37104</v>
          </cell>
          <cell r="B6069">
            <v>0.87544900000000003</v>
          </cell>
        </row>
        <row r="6070">
          <cell r="A6070">
            <v>37103</v>
          </cell>
          <cell r="B6070">
            <v>0.87424299999999999</v>
          </cell>
        </row>
        <row r="6071">
          <cell r="A6071">
            <v>37102</v>
          </cell>
          <cell r="B6071">
            <v>0.87680000000000002</v>
          </cell>
        </row>
        <row r="6072">
          <cell r="A6072">
            <v>37101</v>
          </cell>
          <cell r="B6072">
            <v>0.87690000000000001</v>
          </cell>
        </row>
        <row r="6073">
          <cell r="A6073">
            <v>37100</v>
          </cell>
          <cell r="B6073">
            <v>0.87675499999999995</v>
          </cell>
        </row>
        <row r="6074">
          <cell r="A6074">
            <v>37099</v>
          </cell>
          <cell r="B6074">
            <v>0.87735399999999997</v>
          </cell>
        </row>
        <row r="6075">
          <cell r="A6075">
            <v>37098</v>
          </cell>
          <cell r="B6075">
            <v>0.879996</v>
          </cell>
        </row>
        <row r="6076">
          <cell r="A6076">
            <v>37097</v>
          </cell>
          <cell r="B6076">
            <v>0.87647900000000001</v>
          </cell>
        </row>
        <row r="6077">
          <cell r="A6077">
            <v>37096</v>
          </cell>
          <cell r="B6077">
            <v>0.86889099999999997</v>
          </cell>
        </row>
        <row r="6078">
          <cell r="A6078">
            <v>37095</v>
          </cell>
          <cell r="B6078">
            <v>0.87150000000000005</v>
          </cell>
        </row>
        <row r="6079">
          <cell r="A6079">
            <v>37094</v>
          </cell>
          <cell r="B6079">
            <v>0.87070000000000003</v>
          </cell>
        </row>
        <row r="6080">
          <cell r="A6080">
            <v>37093</v>
          </cell>
          <cell r="B6080">
            <v>0.87139999999999995</v>
          </cell>
        </row>
        <row r="6081">
          <cell r="A6081">
            <v>37092</v>
          </cell>
          <cell r="B6081">
            <v>0.87105399999999999</v>
          </cell>
        </row>
        <row r="6082">
          <cell r="A6082">
            <v>37091</v>
          </cell>
          <cell r="B6082">
            <v>0.87260000000000004</v>
          </cell>
        </row>
        <row r="6083">
          <cell r="A6083">
            <v>37090</v>
          </cell>
          <cell r="B6083">
            <v>0.85908499999999999</v>
          </cell>
        </row>
        <row r="6084">
          <cell r="A6084">
            <v>37089</v>
          </cell>
          <cell r="B6084">
            <v>0.854742</v>
          </cell>
        </row>
        <row r="6085">
          <cell r="A6085">
            <v>37088</v>
          </cell>
          <cell r="B6085">
            <v>0.85419999999999996</v>
          </cell>
        </row>
        <row r="6086">
          <cell r="A6086">
            <v>37087</v>
          </cell>
          <cell r="B6086">
            <v>0.85419999999999996</v>
          </cell>
        </row>
        <row r="6087">
          <cell r="A6087">
            <v>37086</v>
          </cell>
          <cell r="B6087">
            <v>0.85433700000000001</v>
          </cell>
        </row>
        <row r="6088">
          <cell r="A6088">
            <v>37085</v>
          </cell>
          <cell r="B6088">
            <v>0.85357499999999997</v>
          </cell>
        </row>
        <row r="6089">
          <cell r="A6089">
            <v>37084</v>
          </cell>
          <cell r="B6089">
            <v>0.85902900000000004</v>
          </cell>
        </row>
        <row r="6090">
          <cell r="A6090">
            <v>37083</v>
          </cell>
          <cell r="B6090">
            <v>0.85553900000000005</v>
          </cell>
        </row>
        <row r="6091">
          <cell r="A6091">
            <v>37082</v>
          </cell>
          <cell r="B6091">
            <v>0.84809299999999999</v>
          </cell>
        </row>
        <row r="6092">
          <cell r="A6092">
            <v>37081</v>
          </cell>
          <cell r="B6092">
            <v>0.84660000000000002</v>
          </cell>
        </row>
        <row r="6093">
          <cell r="A6093">
            <v>37080</v>
          </cell>
          <cell r="B6093">
            <v>0.84640000000000004</v>
          </cell>
        </row>
        <row r="6094">
          <cell r="A6094">
            <v>37079</v>
          </cell>
          <cell r="B6094">
            <v>0.84685999999999995</v>
          </cell>
        </row>
        <row r="6095">
          <cell r="A6095">
            <v>37078</v>
          </cell>
          <cell r="B6095">
            <v>0.83731100000000003</v>
          </cell>
        </row>
        <row r="6096">
          <cell r="A6096">
            <v>37077</v>
          </cell>
          <cell r="B6096">
            <v>0.84609999999999996</v>
          </cell>
        </row>
        <row r="6097">
          <cell r="A6097">
            <v>37076</v>
          </cell>
          <cell r="B6097">
            <v>0.84980500000000003</v>
          </cell>
        </row>
        <row r="6098">
          <cell r="A6098">
            <v>37075</v>
          </cell>
          <cell r="B6098">
            <v>0.84670100000000004</v>
          </cell>
        </row>
        <row r="6099">
          <cell r="A6099">
            <v>37074</v>
          </cell>
          <cell r="B6099">
            <v>0.84950000000000003</v>
          </cell>
        </row>
        <row r="6100">
          <cell r="A6100">
            <v>37073</v>
          </cell>
          <cell r="B6100">
            <v>0.84950000000000003</v>
          </cell>
        </row>
        <row r="6101">
          <cell r="A6101">
            <v>37072</v>
          </cell>
          <cell r="B6101">
            <v>0.84904100000000005</v>
          </cell>
        </row>
        <row r="6102">
          <cell r="A6102">
            <v>37071</v>
          </cell>
          <cell r="B6102">
            <v>0.84429799999999999</v>
          </cell>
        </row>
        <row r="6103">
          <cell r="A6103">
            <v>37070</v>
          </cell>
          <cell r="B6103">
            <v>0.86009999999999998</v>
          </cell>
        </row>
        <row r="6104">
          <cell r="A6104">
            <v>37069</v>
          </cell>
          <cell r="B6104">
            <v>0.86327900000000002</v>
          </cell>
        </row>
        <row r="6105">
          <cell r="A6105">
            <v>37068</v>
          </cell>
          <cell r="B6105">
            <v>0.85909999999999997</v>
          </cell>
        </row>
        <row r="6106">
          <cell r="A6106">
            <v>37067</v>
          </cell>
          <cell r="B6106">
            <v>0.85655700000000001</v>
          </cell>
        </row>
        <row r="6107">
          <cell r="A6107">
            <v>37066</v>
          </cell>
          <cell r="B6107">
            <v>0.85719999999999996</v>
          </cell>
        </row>
        <row r="6108">
          <cell r="A6108">
            <v>37065</v>
          </cell>
          <cell r="B6108">
            <v>0.85660000000000003</v>
          </cell>
        </row>
        <row r="6109">
          <cell r="A6109">
            <v>37064</v>
          </cell>
          <cell r="B6109">
            <v>0.85529999999999995</v>
          </cell>
        </row>
        <row r="6110">
          <cell r="A6110">
            <v>37063</v>
          </cell>
          <cell r="B6110">
            <v>0.85445800000000005</v>
          </cell>
        </row>
        <row r="6111">
          <cell r="A6111">
            <v>37062</v>
          </cell>
          <cell r="B6111">
            <v>0.85402500000000003</v>
          </cell>
        </row>
        <row r="6112">
          <cell r="A6112">
            <v>37061</v>
          </cell>
          <cell r="B6112">
            <v>0.86119500000000004</v>
          </cell>
        </row>
        <row r="6113">
          <cell r="A6113">
            <v>37060</v>
          </cell>
          <cell r="B6113">
            <v>0.86309999999999998</v>
          </cell>
        </row>
        <row r="6114">
          <cell r="A6114">
            <v>37059</v>
          </cell>
          <cell r="B6114">
            <v>0.86309999999999998</v>
          </cell>
        </row>
        <row r="6115">
          <cell r="A6115">
            <v>37058</v>
          </cell>
          <cell r="B6115">
            <v>0.86160000000000003</v>
          </cell>
        </row>
        <row r="6116">
          <cell r="A6116">
            <v>37057</v>
          </cell>
          <cell r="B6116">
            <v>0.86109999999999998</v>
          </cell>
        </row>
        <row r="6117">
          <cell r="A6117">
            <v>37056</v>
          </cell>
          <cell r="B6117">
            <v>0.85421400000000003</v>
          </cell>
        </row>
        <row r="6118">
          <cell r="A6118">
            <v>37055</v>
          </cell>
          <cell r="B6118">
            <v>0.85214199999999996</v>
          </cell>
        </row>
        <row r="6119">
          <cell r="A6119">
            <v>37054</v>
          </cell>
          <cell r="B6119">
            <v>0.84331699999999998</v>
          </cell>
        </row>
        <row r="6120">
          <cell r="A6120">
            <v>37053</v>
          </cell>
          <cell r="B6120">
            <v>0.84974799999999995</v>
          </cell>
        </row>
        <row r="6121">
          <cell r="A6121">
            <v>37052</v>
          </cell>
          <cell r="B6121">
            <v>0.85019999999999996</v>
          </cell>
        </row>
        <row r="6122">
          <cell r="A6122">
            <v>37051</v>
          </cell>
          <cell r="B6122">
            <v>0.85027299999999995</v>
          </cell>
        </row>
        <row r="6123">
          <cell r="A6123">
            <v>37050</v>
          </cell>
          <cell r="B6123">
            <v>0.84989999999999999</v>
          </cell>
        </row>
        <row r="6124">
          <cell r="A6124">
            <v>37049</v>
          </cell>
          <cell r="B6124">
            <v>0.84876200000000002</v>
          </cell>
        </row>
        <row r="6125">
          <cell r="A6125">
            <v>37048</v>
          </cell>
          <cell r="B6125">
            <v>0.853881</v>
          </cell>
        </row>
        <row r="6126">
          <cell r="A6126">
            <v>37047</v>
          </cell>
          <cell r="B6126">
            <v>0.845777</v>
          </cell>
        </row>
        <row r="6127">
          <cell r="A6127">
            <v>37046</v>
          </cell>
          <cell r="B6127">
            <v>0.84789999999999999</v>
          </cell>
        </row>
        <row r="6128">
          <cell r="A6128">
            <v>37045</v>
          </cell>
          <cell r="B6128">
            <v>0.84789999999999999</v>
          </cell>
        </row>
        <row r="6129">
          <cell r="A6129">
            <v>37044</v>
          </cell>
          <cell r="B6129">
            <v>0.84790200000000004</v>
          </cell>
        </row>
        <row r="6130">
          <cell r="A6130">
            <v>37043</v>
          </cell>
          <cell r="B6130">
            <v>0.84556200000000004</v>
          </cell>
        </row>
        <row r="6131">
          <cell r="A6131">
            <v>37042</v>
          </cell>
          <cell r="B6131">
            <v>0.85699999999999998</v>
          </cell>
        </row>
        <row r="6132">
          <cell r="A6132">
            <v>37041</v>
          </cell>
          <cell r="B6132">
            <v>0.853742</v>
          </cell>
        </row>
        <row r="6133">
          <cell r="A6133">
            <v>37040</v>
          </cell>
          <cell r="B6133">
            <v>0.85959600000000003</v>
          </cell>
        </row>
        <row r="6134">
          <cell r="A6134">
            <v>37039</v>
          </cell>
          <cell r="B6134">
            <v>0.85950000000000004</v>
          </cell>
        </row>
        <row r="6135">
          <cell r="A6135">
            <v>37038</v>
          </cell>
          <cell r="B6135">
            <v>0.85950000000000004</v>
          </cell>
        </row>
        <row r="6136">
          <cell r="A6136">
            <v>37037</v>
          </cell>
          <cell r="B6136">
            <v>0.86019999999999996</v>
          </cell>
        </row>
        <row r="6137">
          <cell r="A6137">
            <v>37036</v>
          </cell>
          <cell r="B6137">
            <v>0.85693699999999995</v>
          </cell>
        </row>
        <row r="6138">
          <cell r="A6138">
            <v>37035</v>
          </cell>
          <cell r="B6138">
            <v>0.85640000000000005</v>
          </cell>
        </row>
        <row r="6139">
          <cell r="A6139">
            <v>37034</v>
          </cell>
          <cell r="B6139">
            <v>0.86482099999999995</v>
          </cell>
        </row>
        <row r="6140">
          <cell r="A6140">
            <v>37033</v>
          </cell>
          <cell r="B6140">
            <v>0.87704199999999999</v>
          </cell>
        </row>
        <row r="6141">
          <cell r="A6141">
            <v>37032</v>
          </cell>
          <cell r="B6141">
            <v>0.88100000000000001</v>
          </cell>
        </row>
        <row r="6142">
          <cell r="A6142">
            <v>37031</v>
          </cell>
          <cell r="B6142">
            <v>0.88100000000000001</v>
          </cell>
        </row>
        <row r="6143">
          <cell r="A6143">
            <v>37030</v>
          </cell>
          <cell r="B6143">
            <v>0.87980000000000003</v>
          </cell>
        </row>
        <row r="6144">
          <cell r="A6144">
            <v>37029</v>
          </cell>
          <cell r="B6144">
            <v>0.88242299999999996</v>
          </cell>
        </row>
        <row r="6145">
          <cell r="A6145">
            <v>37028</v>
          </cell>
          <cell r="B6145">
            <v>0.88281299999999996</v>
          </cell>
        </row>
        <row r="6146">
          <cell r="A6146">
            <v>37027</v>
          </cell>
          <cell r="B6146">
            <v>0.87793500000000002</v>
          </cell>
        </row>
        <row r="6147">
          <cell r="A6147">
            <v>37026</v>
          </cell>
          <cell r="B6147">
            <v>0.87429999999999997</v>
          </cell>
        </row>
        <row r="6148">
          <cell r="A6148">
            <v>37025</v>
          </cell>
          <cell r="B6148">
            <v>0.87609999999999999</v>
          </cell>
        </row>
        <row r="6149">
          <cell r="A6149">
            <v>37024</v>
          </cell>
          <cell r="B6149">
            <v>0.875</v>
          </cell>
        </row>
        <row r="6150">
          <cell r="A6150">
            <v>37023</v>
          </cell>
          <cell r="B6150">
            <v>0.87660000000000005</v>
          </cell>
        </row>
        <row r="6151">
          <cell r="A6151">
            <v>37022</v>
          </cell>
          <cell r="B6151">
            <v>0.88119999999999998</v>
          </cell>
        </row>
        <row r="6152">
          <cell r="A6152">
            <v>37021</v>
          </cell>
          <cell r="B6152">
            <v>0.88480000000000003</v>
          </cell>
        </row>
        <row r="6153">
          <cell r="A6153">
            <v>37020</v>
          </cell>
          <cell r="B6153">
            <v>0.88348099999999996</v>
          </cell>
        </row>
        <row r="6154">
          <cell r="A6154">
            <v>37019</v>
          </cell>
          <cell r="B6154">
            <v>0.88959999999999995</v>
          </cell>
        </row>
        <row r="6155">
          <cell r="A6155">
            <v>37018</v>
          </cell>
          <cell r="B6155">
            <v>0.89364299999999997</v>
          </cell>
        </row>
        <row r="6156">
          <cell r="A6156">
            <v>37017</v>
          </cell>
          <cell r="B6156">
            <v>0.89249999999999996</v>
          </cell>
        </row>
        <row r="6157">
          <cell r="A6157">
            <v>37016</v>
          </cell>
          <cell r="B6157">
            <v>0.89346999999999999</v>
          </cell>
        </row>
        <row r="6158">
          <cell r="A6158">
            <v>37015</v>
          </cell>
          <cell r="B6158">
            <v>0.88987400000000005</v>
          </cell>
        </row>
        <row r="6159">
          <cell r="A6159">
            <v>37014</v>
          </cell>
          <cell r="B6159">
            <v>0.892953</v>
          </cell>
        </row>
        <row r="6160">
          <cell r="A6160">
            <v>37013</v>
          </cell>
          <cell r="B6160">
            <v>0.89215299999999997</v>
          </cell>
        </row>
        <row r="6161">
          <cell r="A6161">
            <v>37012</v>
          </cell>
          <cell r="B6161">
            <v>0.88702700000000001</v>
          </cell>
        </row>
        <row r="6162">
          <cell r="A6162">
            <v>37011</v>
          </cell>
          <cell r="B6162">
            <v>0.88959999999999995</v>
          </cell>
        </row>
        <row r="6163">
          <cell r="A6163">
            <v>37010</v>
          </cell>
          <cell r="B6163">
            <v>0.88959999999999995</v>
          </cell>
        </row>
        <row r="6164">
          <cell r="A6164">
            <v>37009</v>
          </cell>
          <cell r="B6164">
            <v>0.89035299999999995</v>
          </cell>
        </row>
        <row r="6165">
          <cell r="A6165">
            <v>37008</v>
          </cell>
          <cell r="B6165">
            <v>0.90339999999999998</v>
          </cell>
        </row>
        <row r="6166">
          <cell r="A6166">
            <v>37007</v>
          </cell>
          <cell r="B6166">
            <v>0.895841</v>
          </cell>
        </row>
        <row r="6167">
          <cell r="A6167">
            <v>37006</v>
          </cell>
          <cell r="B6167">
            <v>0.89372099999999999</v>
          </cell>
        </row>
        <row r="6168">
          <cell r="A6168">
            <v>37005</v>
          </cell>
          <cell r="B6168">
            <v>0.89783900000000005</v>
          </cell>
        </row>
        <row r="6169">
          <cell r="A6169">
            <v>37004</v>
          </cell>
          <cell r="B6169">
            <v>0.90139999999999998</v>
          </cell>
        </row>
        <row r="6170">
          <cell r="A6170">
            <v>37003</v>
          </cell>
          <cell r="B6170">
            <v>0.90139999999999998</v>
          </cell>
        </row>
        <row r="6171">
          <cell r="A6171">
            <v>37002</v>
          </cell>
          <cell r="B6171">
            <v>0.90280000000000005</v>
          </cell>
        </row>
        <row r="6172">
          <cell r="A6172">
            <v>37001</v>
          </cell>
          <cell r="B6172">
            <v>0.89620900000000003</v>
          </cell>
        </row>
        <row r="6173">
          <cell r="A6173">
            <v>37000</v>
          </cell>
          <cell r="B6173">
            <v>0.88486799999999999</v>
          </cell>
        </row>
        <row r="6174">
          <cell r="A6174">
            <v>36999</v>
          </cell>
          <cell r="B6174">
            <v>0.88200000000000001</v>
          </cell>
        </row>
        <row r="6175">
          <cell r="A6175">
            <v>36998</v>
          </cell>
          <cell r="B6175">
            <v>0.88658599999999999</v>
          </cell>
        </row>
        <row r="6176">
          <cell r="A6176">
            <v>36997</v>
          </cell>
          <cell r="B6176">
            <v>0.8881</v>
          </cell>
        </row>
        <row r="6177">
          <cell r="A6177">
            <v>36996</v>
          </cell>
          <cell r="B6177">
            <v>0.8881</v>
          </cell>
        </row>
        <row r="6178">
          <cell r="A6178">
            <v>36995</v>
          </cell>
          <cell r="B6178">
            <v>0.88813500000000001</v>
          </cell>
        </row>
        <row r="6179">
          <cell r="A6179">
            <v>36994</v>
          </cell>
          <cell r="B6179">
            <v>0.89172600000000002</v>
          </cell>
        </row>
        <row r="6180">
          <cell r="A6180">
            <v>36993</v>
          </cell>
          <cell r="B6180">
            <v>0.88700000000000001</v>
          </cell>
        </row>
        <row r="6181">
          <cell r="A6181">
            <v>36992</v>
          </cell>
          <cell r="B6181">
            <v>0.88761999999999996</v>
          </cell>
        </row>
        <row r="6182">
          <cell r="A6182">
            <v>36991</v>
          </cell>
          <cell r="B6182">
            <v>0.89642699999999997</v>
          </cell>
        </row>
        <row r="6183">
          <cell r="A6183">
            <v>36990</v>
          </cell>
          <cell r="B6183">
            <v>0.90280000000000005</v>
          </cell>
        </row>
        <row r="6184">
          <cell r="A6184">
            <v>36989</v>
          </cell>
          <cell r="B6184">
            <v>0.90280000000000005</v>
          </cell>
        </row>
        <row r="6185">
          <cell r="A6185">
            <v>36988</v>
          </cell>
          <cell r="B6185">
            <v>0.90310800000000002</v>
          </cell>
        </row>
        <row r="6186">
          <cell r="A6186">
            <v>36987</v>
          </cell>
          <cell r="B6186">
            <v>0.89389300000000005</v>
          </cell>
        </row>
        <row r="6187">
          <cell r="A6187">
            <v>36986</v>
          </cell>
          <cell r="B6187">
            <v>0.90123600000000004</v>
          </cell>
        </row>
        <row r="6188">
          <cell r="A6188">
            <v>36985</v>
          </cell>
          <cell r="B6188">
            <v>0.89607999999999999</v>
          </cell>
        </row>
        <row r="6189">
          <cell r="A6189">
            <v>36984</v>
          </cell>
          <cell r="B6189">
            <v>0.87939999999999996</v>
          </cell>
        </row>
        <row r="6190">
          <cell r="A6190">
            <v>36983</v>
          </cell>
          <cell r="B6190">
            <v>0.87419999999999998</v>
          </cell>
        </row>
        <row r="6191">
          <cell r="A6191">
            <v>36982</v>
          </cell>
          <cell r="B6191">
            <v>0.87419999999999998</v>
          </cell>
        </row>
        <row r="6192">
          <cell r="A6192">
            <v>36981</v>
          </cell>
          <cell r="B6192">
            <v>0.87870000000000004</v>
          </cell>
        </row>
        <row r="6193">
          <cell r="A6193">
            <v>36980</v>
          </cell>
          <cell r="B6193">
            <v>0.88249999999999995</v>
          </cell>
        </row>
        <row r="6194">
          <cell r="A6194">
            <v>36979</v>
          </cell>
          <cell r="B6194">
            <v>0.88602400000000003</v>
          </cell>
        </row>
        <row r="6195">
          <cell r="A6195">
            <v>36978</v>
          </cell>
          <cell r="B6195">
            <v>0.89300000000000002</v>
          </cell>
        </row>
        <row r="6196">
          <cell r="A6196">
            <v>36977</v>
          </cell>
          <cell r="B6196">
            <v>0.89559999999999995</v>
          </cell>
        </row>
        <row r="6197">
          <cell r="A6197">
            <v>36976</v>
          </cell>
          <cell r="B6197">
            <v>0.891818</v>
          </cell>
        </row>
        <row r="6198">
          <cell r="A6198">
            <v>36975</v>
          </cell>
          <cell r="B6198">
            <v>0.88980000000000004</v>
          </cell>
        </row>
        <row r="6199">
          <cell r="A6199">
            <v>36974</v>
          </cell>
          <cell r="B6199">
            <v>0.88966100000000004</v>
          </cell>
        </row>
        <row r="6200">
          <cell r="A6200">
            <v>36973</v>
          </cell>
          <cell r="B6200">
            <v>0.887181</v>
          </cell>
        </row>
        <row r="6201">
          <cell r="A6201">
            <v>36972</v>
          </cell>
          <cell r="B6201">
            <v>0.895652</v>
          </cell>
        </row>
        <row r="6202">
          <cell r="A6202">
            <v>36971</v>
          </cell>
          <cell r="B6202">
            <v>0.90820000000000001</v>
          </cell>
        </row>
        <row r="6203">
          <cell r="A6203">
            <v>36970</v>
          </cell>
          <cell r="B6203">
            <v>0.89832800000000002</v>
          </cell>
        </row>
        <row r="6204">
          <cell r="A6204">
            <v>36969</v>
          </cell>
          <cell r="B6204">
            <v>0.89690000000000003</v>
          </cell>
        </row>
        <row r="6205">
          <cell r="A6205">
            <v>36968</v>
          </cell>
          <cell r="B6205">
            <v>0.89690000000000003</v>
          </cell>
        </row>
        <row r="6206">
          <cell r="A6206">
            <v>36967</v>
          </cell>
          <cell r="B6206">
            <v>0.89575499999999997</v>
          </cell>
        </row>
        <row r="6207">
          <cell r="A6207">
            <v>36966</v>
          </cell>
          <cell r="B6207">
            <v>0.89930399999999999</v>
          </cell>
        </row>
        <row r="6208">
          <cell r="A6208">
            <v>36965</v>
          </cell>
          <cell r="B6208">
            <v>0.91081199999999995</v>
          </cell>
        </row>
        <row r="6209">
          <cell r="A6209">
            <v>36964</v>
          </cell>
          <cell r="B6209">
            <v>0.91460799999999998</v>
          </cell>
        </row>
        <row r="6210">
          <cell r="A6210">
            <v>36963</v>
          </cell>
          <cell r="B6210">
            <v>0.929732</v>
          </cell>
        </row>
        <row r="6211">
          <cell r="A6211">
            <v>36962</v>
          </cell>
          <cell r="B6211">
            <v>0.93184599999999995</v>
          </cell>
        </row>
        <row r="6212">
          <cell r="A6212">
            <v>36961</v>
          </cell>
          <cell r="B6212">
            <v>0.93400000000000005</v>
          </cell>
        </row>
        <row r="6213">
          <cell r="A6213">
            <v>36960</v>
          </cell>
          <cell r="B6213">
            <v>0.93227599999999999</v>
          </cell>
        </row>
        <row r="6214">
          <cell r="A6214">
            <v>36959</v>
          </cell>
          <cell r="B6214">
            <v>0.93146600000000002</v>
          </cell>
        </row>
        <row r="6215">
          <cell r="A6215">
            <v>36958</v>
          </cell>
          <cell r="B6215">
            <v>0.92941300000000004</v>
          </cell>
        </row>
        <row r="6216">
          <cell r="A6216">
            <v>36957</v>
          </cell>
          <cell r="B6216">
            <v>0.93430000000000002</v>
          </cell>
        </row>
        <row r="6217">
          <cell r="A6217">
            <v>36956</v>
          </cell>
          <cell r="B6217">
            <v>0.92926900000000001</v>
          </cell>
        </row>
        <row r="6218">
          <cell r="A6218">
            <v>36955</v>
          </cell>
          <cell r="B6218">
            <v>0.93530000000000002</v>
          </cell>
        </row>
        <row r="6219">
          <cell r="A6219">
            <v>36954</v>
          </cell>
          <cell r="B6219">
            <v>0.93530000000000002</v>
          </cell>
        </row>
        <row r="6220">
          <cell r="A6220">
            <v>36953</v>
          </cell>
          <cell r="B6220">
            <v>0.93485799999999997</v>
          </cell>
        </row>
        <row r="6221">
          <cell r="A6221">
            <v>36952</v>
          </cell>
          <cell r="B6221">
            <v>0.92915800000000004</v>
          </cell>
        </row>
        <row r="6222">
          <cell r="A6222">
            <v>36951</v>
          </cell>
          <cell r="B6222">
            <v>0.923207</v>
          </cell>
        </row>
        <row r="6223">
          <cell r="A6223">
            <v>36950</v>
          </cell>
          <cell r="B6223">
            <v>0.91749999999999998</v>
          </cell>
        </row>
        <row r="6224">
          <cell r="A6224">
            <v>36949</v>
          </cell>
          <cell r="B6224">
            <v>0.91151000000000004</v>
          </cell>
        </row>
        <row r="6225">
          <cell r="A6225">
            <v>36948</v>
          </cell>
          <cell r="B6225">
            <v>0.91900000000000004</v>
          </cell>
        </row>
        <row r="6226">
          <cell r="A6226">
            <v>36947</v>
          </cell>
          <cell r="B6226">
            <v>0.91900000000000004</v>
          </cell>
        </row>
        <row r="6227">
          <cell r="A6227">
            <v>36946</v>
          </cell>
          <cell r="B6227">
            <v>0.91900000000000004</v>
          </cell>
        </row>
        <row r="6228">
          <cell r="A6228">
            <v>36945</v>
          </cell>
          <cell r="B6228">
            <v>0.90542400000000001</v>
          </cell>
        </row>
        <row r="6229">
          <cell r="A6229">
            <v>36944</v>
          </cell>
          <cell r="B6229">
            <v>0.90893900000000005</v>
          </cell>
        </row>
        <row r="6230">
          <cell r="A6230">
            <v>36943</v>
          </cell>
          <cell r="B6230">
            <v>0.91148200000000001</v>
          </cell>
        </row>
        <row r="6231">
          <cell r="A6231">
            <v>36942</v>
          </cell>
          <cell r="B6231">
            <v>0.92150600000000005</v>
          </cell>
        </row>
        <row r="6232">
          <cell r="A6232">
            <v>36941</v>
          </cell>
          <cell r="B6232">
            <v>0.91420000000000001</v>
          </cell>
        </row>
        <row r="6233">
          <cell r="A6233">
            <v>36940</v>
          </cell>
          <cell r="B6233">
            <v>0.91420000000000001</v>
          </cell>
        </row>
        <row r="6234">
          <cell r="A6234">
            <v>36939</v>
          </cell>
          <cell r="B6234">
            <v>0.91469900000000004</v>
          </cell>
        </row>
        <row r="6235">
          <cell r="A6235">
            <v>36938</v>
          </cell>
          <cell r="B6235">
            <v>0.90433200000000002</v>
          </cell>
        </row>
        <row r="6236">
          <cell r="A6236">
            <v>36937</v>
          </cell>
          <cell r="B6236">
            <v>0.91739999999999999</v>
          </cell>
        </row>
        <row r="6237">
          <cell r="A6237">
            <v>36936</v>
          </cell>
          <cell r="B6237">
            <v>0.92089900000000002</v>
          </cell>
        </row>
        <row r="6238">
          <cell r="A6238">
            <v>36935</v>
          </cell>
          <cell r="B6238">
            <v>0.93140000000000001</v>
          </cell>
        </row>
        <row r="6239">
          <cell r="A6239">
            <v>36934</v>
          </cell>
          <cell r="B6239">
            <v>0.92490000000000006</v>
          </cell>
        </row>
        <row r="6240">
          <cell r="A6240">
            <v>36933</v>
          </cell>
          <cell r="B6240">
            <v>0.9254</v>
          </cell>
        </row>
        <row r="6241">
          <cell r="A6241">
            <v>36932</v>
          </cell>
          <cell r="B6241">
            <v>0.9254</v>
          </cell>
        </row>
        <row r="6242">
          <cell r="A6242">
            <v>36931</v>
          </cell>
          <cell r="B6242">
            <v>0.91863300000000003</v>
          </cell>
        </row>
        <row r="6243">
          <cell r="A6243">
            <v>36930</v>
          </cell>
          <cell r="B6243">
            <v>0.92893199999999998</v>
          </cell>
        </row>
        <row r="6244">
          <cell r="A6244">
            <v>36929</v>
          </cell>
          <cell r="B6244">
            <v>0.92920000000000003</v>
          </cell>
        </row>
        <row r="6245">
          <cell r="A6245">
            <v>36928</v>
          </cell>
          <cell r="B6245">
            <v>0.93842499999999995</v>
          </cell>
        </row>
        <row r="6246">
          <cell r="A6246">
            <v>36927</v>
          </cell>
          <cell r="B6246">
            <v>0.93589999999999995</v>
          </cell>
        </row>
        <row r="6247">
          <cell r="A6247">
            <v>36926</v>
          </cell>
          <cell r="B6247">
            <v>0.93589999999999995</v>
          </cell>
        </row>
        <row r="6248">
          <cell r="A6248">
            <v>36925</v>
          </cell>
          <cell r="B6248">
            <v>0.93548299999999995</v>
          </cell>
        </row>
        <row r="6249">
          <cell r="A6249">
            <v>36924</v>
          </cell>
          <cell r="B6249">
            <v>0.94027000000000005</v>
          </cell>
        </row>
        <row r="6250">
          <cell r="A6250">
            <v>36923</v>
          </cell>
          <cell r="B6250">
            <v>0.93640000000000001</v>
          </cell>
        </row>
        <row r="6251">
          <cell r="A6251">
            <v>36922</v>
          </cell>
          <cell r="B6251">
            <v>0.92620000000000002</v>
          </cell>
        </row>
        <row r="6252">
          <cell r="A6252">
            <v>36921</v>
          </cell>
          <cell r="B6252">
            <v>0.91679299999999997</v>
          </cell>
        </row>
        <row r="6253">
          <cell r="A6253">
            <v>36920</v>
          </cell>
          <cell r="B6253">
            <v>0.9234</v>
          </cell>
        </row>
        <row r="6254">
          <cell r="A6254">
            <v>36919</v>
          </cell>
          <cell r="B6254">
            <v>0.9234</v>
          </cell>
        </row>
        <row r="6255">
          <cell r="A6255">
            <v>36918</v>
          </cell>
          <cell r="B6255">
            <v>0.92420000000000002</v>
          </cell>
        </row>
        <row r="6256">
          <cell r="A6256">
            <v>36917</v>
          </cell>
          <cell r="B6256">
            <v>0.92405400000000004</v>
          </cell>
        </row>
        <row r="6257">
          <cell r="A6257">
            <v>36916</v>
          </cell>
          <cell r="B6257">
            <v>0.92154599999999998</v>
          </cell>
        </row>
        <row r="6258">
          <cell r="A6258">
            <v>36915</v>
          </cell>
          <cell r="B6258">
            <v>0.93712600000000001</v>
          </cell>
        </row>
        <row r="6259">
          <cell r="A6259">
            <v>36914</v>
          </cell>
          <cell r="B6259">
            <v>0.93920000000000003</v>
          </cell>
        </row>
        <row r="6260">
          <cell r="A6260">
            <v>36913</v>
          </cell>
          <cell r="B6260">
            <v>0.9345</v>
          </cell>
        </row>
        <row r="6261">
          <cell r="A6261">
            <v>36912</v>
          </cell>
          <cell r="B6261">
            <v>0.9345</v>
          </cell>
        </row>
        <row r="6262">
          <cell r="A6262">
            <v>36911</v>
          </cell>
          <cell r="B6262">
            <v>0.93428299999999997</v>
          </cell>
        </row>
        <row r="6263">
          <cell r="A6263">
            <v>36910</v>
          </cell>
          <cell r="B6263">
            <v>0.94501000000000002</v>
          </cell>
        </row>
        <row r="6264">
          <cell r="A6264">
            <v>36909</v>
          </cell>
          <cell r="B6264">
            <v>0.93423500000000004</v>
          </cell>
        </row>
        <row r="6265">
          <cell r="A6265">
            <v>36908</v>
          </cell>
          <cell r="B6265">
            <v>0.94098899999999996</v>
          </cell>
        </row>
        <row r="6266">
          <cell r="A6266">
            <v>36907</v>
          </cell>
          <cell r="B6266">
            <v>0.94220000000000004</v>
          </cell>
        </row>
        <row r="6267">
          <cell r="A6267">
            <v>36906</v>
          </cell>
          <cell r="B6267">
            <v>0.95169999999999999</v>
          </cell>
        </row>
        <row r="6268">
          <cell r="A6268">
            <v>36905</v>
          </cell>
          <cell r="B6268">
            <v>0.95169999999999999</v>
          </cell>
        </row>
        <row r="6269">
          <cell r="A6269">
            <v>36904</v>
          </cell>
          <cell r="B6269">
            <v>0.95169999999999999</v>
          </cell>
        </row>
        <row r="6270">
          <cell r="A6270">
            <v>36903</v>
          </cell>
          <cell r="B6270">
            <v>0.95199999999999996</v>
          </cell>
        </row>
        <row r="6271">
          <cell r="A6271">
            <v>36902</v>
          </cell>
          <cell r="B6271">
            <v>0.93686800000000003</v>
          </cell>
        </row>
        <row r="6272">
          <cell r="A6272">
            <v>36901</v>
          </cell>
          <cell r="B6272">
            <v>0.94459899999999997</v>
          </cell>
        </row>
        <row r="6273">
          <cell r="A6273">
            <v>36900</v>
          </cell>
          <cell r="B6273">
            <v>0.94834799999999997</v>
          </cell>
        </row>
        <row r="6274">
          <cell r="A6274">
            <v>36899</v>
          </cell>
          <cell r="B6274">
            <v>0.95703199999999999</v>
          </cell>
        </row>
        <row r="6275">
          <cell r="A6275">
            <v>36898</v>
          </cell>
          <cell r="B6275">
            <v>0.95569999999999999</v>
          </cell>
        </row>
        <row r="6276">
          <cell r="A6276">
            <v>36897</v>
          </cell>
          <cell r="B6276">
            <v>0.95760199999999995</v>
          </cell>
        </row>
        <row r="6277">
          <cell r="A6277">
            <v>36896</v>
          </cell>
          <cell r="B6277">
            <v>0.94979599999999997</v>
          </cell>
        </row>
        <row r="6278">
          <cell r="A6278">
            <v>36895</v>
          </cell>
          <cell r="B6278">
            <v>0.928531</v>
          </cell>
        </row>
        <row r="6279">
          <cell r="A6279">
            <v>36894</v>
          </cell>
          <cell r="B6279">
            <v>0.95027200000000001</v>
          </cell>
        </row>
        <row r="6280">
          <cell r="A6280">
            <v>36893</v>
          </cell>
          <cell r="B6280">
            <v>0.94178799999999996</v>
          </cell>
        </row>
        <row r="6281">
          <cell r="A6281">
            <v>36892</v>
          </cell>
          <cell r="B6281">
            <v>0.94159999999999999</v>
          </cell>
        </row>
        <row r="6282">
          <cell r="A6282">
            <v>36891</v>
          </cell>
          <cell r="B6282">
            <v>0.94159999999999999</v>
          </cell>
        </row>
        <row r="6283">
          <cell r="A6283">
            <v>36890</v>
          </cell>
          <cell r="B6283">
            <v>0.94159999999999999</v>
          </cell>
        </row>
        <row r="6284">
          <cell r="A6284">
            <v>36889</v>
          </cell>
          <cell r="B6284">
            <v>0.92935599999999996</v>
          </cell>
        </row>
        <row r="6285">
          <cell r="A6285">
            <v>36888</v>
          </cell>
          <cell r="B6285">
            <v>0.93021500000000001</v>
          </cell>
        </row>
        <row r="6286">
          <cell r="A6286">
            <v>36887</v>
          </cell>
          <cell r="B6286">
            <v>0.931894</v>
          </cell>
        </row>
        <row r="6287">
          <cell r="A6287">
            <v>36886</v>
          </cell>
          <cell r="B6287">
            <v>0.92510000000000003</v>
          </cell>
        </row>
        <row r="6288">
          <cell r="A6288">
            <v>36885</v>
          </cell>
          <cell r="B6288">
            <v>0.92330000000000001</v>
          </cell>
        </row>
        <row r="6289">
          <cell r="A6289">
            <v>36884</v>
          </cell>
          <cell r="B6289">
            <v>0.92330000000000001</v>
          </cell>
        </row>
        <row r="6290">
          <cell r="A6290">
            <v>36883</v>
          </cell>
          <cell r="B6290">
            <v>0.92400000000000004</v>
          </cell>
        </row>
        <row r="6291">
          <cell r="A6291">
            <v>36882</v>
          </cell>
          <cell r="B6291">
            <v>0.91539999999999999</v>
          </cell>
        </row>
        <row r="6292">
          <cell r="A6292">
            <v>36881</v>
          </cell>
          <cell r="B6292">
            <v>0.90943200000000002</v>
          </cell>
        </row>
        <row r="6293">
          <cell r="A6293">
            <v>36880</v>
          </cell>
          <cell r="B6293">
            <v>0.89486399999999999</v>
          </cell>
        </row>
        <row r="6294">
          <cell r="A6294">
            <v>36879</v>
          </cell>
          <cell r="B6294">
            <v>0.89348300000000003</v>
          </cell>
        </row>
        <row r="6295">
          <cell r="A6295">
            <v>36878</v>
          </cell>
          <cell r="B6295">
            <v>0.89649999999999996</v>
          </cell>
        </row>
        <row r="6296">
          <cell r="A6296">
            <v>36877</v>
          </cell>
          <cell r="B6296">
            <v>0.89649999999999996</v>
          </cell>
        </row>
        <row r="6297">
          <cell r="A6297">
            <v>36876</v>
          </cell>
          <cell r="B6297">
            <v>0.89508699999999997</v>
          </cell>
        </row>
        <row r="6298">
          <cell r="A6298">
            <v>36875</v>
          </cell>
          <cell r="B6298">
            <v>0.89041199999999998</v>
          </cell>
        </row>
        <row r="6299">
          <cell r="A6299">
            <v>36874</v>
          </cell>
          <cell r="B6299">
            <v>0.87635399999999997</v>
          </cell>
        </row>
        <row r="6300">
          <cell r="A6300">
            <v>36873</v>
          </cell>
          <cell r="B6300">
            <v>0.87860000000000005</v>
          </cell>
        </row>
        <row r="6301">
          <cell r="A6301">
            <v>36872</v>
          </cell>
          <cell r="B6301">
            <v>0.87639999999999996</v>
          </cell>
        </row>
        <row r="6302">
          <cell r="A6302">
            <v>36871</v>
          </cell>
          <cell r="B6302">
            <v>0.88670000000000004</v>
          </cell>
        </row>
        <row r="6303">
          <cell r="A6303">
            <v>36870</v>
          </cell>
          <cell r="B6303">
            <v>0.88670000000000004</v>
          </cell>
        </row>
        <row r="6304">
          <cell r="A6304">
            <v>36869</v>
          </cell>
          <cell r="B6304">
            <v>0.88070800000000005</v>
          </cell>
        </row>
        <row r="6305">
          <cell r="A6305">
            <v>36868</v>
          </cell>
          <cell r="B6305">
            <v>0.88975199999999999</v>
          </cell>
        </row>
        <row r="6306">
          <cell r="A6306">
            <v>36867</v>
          </cell>
          <cell r="B6306">
            <v>0.89125500000000002</v>
          </cell>
        </row>
        <row r="6307">
          <cell r="A6307">
            <v>36866</v>
          </cell>
          <cell r="B6307">
            <v>0.87987800000000005</v>
          </cell>
        </row>
        <row r="6308">
          <cell r="A6308">
            <v>36865</v>
          </cell>
          <cell r="B6308">
            <v>0.88947500000000002</v>
          </cell>
        </row>
        <row r="6309">
          <cell r="A6309">
            <v>36864</v>
          </cell>
          <cell r="B6309">
            <v>0.87890000000000001</v>
          </cell>
        </row>
        <row r="6310">
          <cell r="A6310">
            <v>36863</v>
          </cell>
          <cell r="B6310">
            <v>0.87890000000000001</v>
          </cell>
        </row>
        <row r="6311">
          <cell r="A6311">
            <v>36862</v>
          </cell>
          <cell r="B6311">
            <v>0.87844900000000004</v>
          </cell>
        </row>
        <row r="6312">
          <cell r="A6312">
            <v>36861</v>
          </cell>
          <cell r="B6312">
            <v>0.871973</v>
          </cell>
        </row>
        <row r="6313">
          <cell r="A6313">
            <v>36860</v>
          </cell>
          <cell r="B6313">
            <v>0.85736900000000005</v>
          </cell>
        </row>
        <row r="6314">
          <cell r="A6314">
            <v>36859</v>
          </cell>
          <cell r="B6314">
            <v>0.85599999999999998</v>
          </cell>
        </row>
        <row r="6315">
          <cell r="A6315">
            <v>36858</v>
          </cell>
          <cell r="B6315">
            <v>0.85147799999999996</v>
          </cell>
        </row>
        <row r="6316">
          <cell r="A6316">
            <v>36857</v>
          </cell>
          <cell r="B6316">
            <v>0.83899999999999997</v>
          </cell>
        </row>
        <row r="6317">
          <cell r="A6317">
            <v>36856</v>
          </cell>
          <cell r="B6317">
            <v>0.83789999999999998</v>
          </cell>
        </row>
        <row r="6318">
          <cell r="A6318">
            <v>36855</v>
          </cell>
          <cell r="B6318">
            <v>0.83789999999999998</v>
          </cell>
        </row>
        <row r="6319">
          <cell r="A6319">
            <v>36854</v>
          </cell>
          <cell r="B6319">
            <v>0.83856600000000003</v>
          </cell>
        </row>
        <row r="6320">
          <cell r="A6320">
            <v>36853</v>
          </cell>
          <cell r="B6320">
            <v>0.84313499999999997</v>
          </cell>
        </row>
        <row r="6321">
          <cell r="A6321">
            <v>36852</v>
          </cell>
          <cell r="B6321">
            <v>0.84334200000000004</v>
          </cell>
        </row>
        <row r="6322">
          <cell r="A6322">
            <v>36851</v>
          </cell>
          <cell r="B6322">
            <v>0.85163</v>
          </cell>
        </row>
        <row r="6323">
          <cell r="A6323">
            <v>36850</v>
          </cell>
          <cell r="B6323">
            <v>0.84719999999999995</v>
          </cell>
        </row>
        <row r="6324">
          <cell r="A6324">
            <v>36849</v>
          </cell>
          <cell r="B6324">
            <v>0.84719999999999995</v>
          </cell>
        </row>
        <row r="6325">
          <cell r="A6325">
            <v>36848</v>
          </cell>
          <cell r="B6325">
            <v>0.84719999999999995</v>
          </cell>
        </row>
        <row r="6326">
          <cell r="A6326">
            <v>36847</v>
          </cell>
          <cell r="B6326">
            <v>0.85206199999999999</v>
          </cell>
        </row>
        <row r="6327">
          <cell r="A6327">
            <v>36846</v>
          </cell>
          <cell r="B6327">
            <v>0.85729999999999995</v>
          </cell>
        </row>
        <row r="6328">
          <cell r="A6328">
            <v>36845</v>
          </cell>
          <cell r="B6328">
            <v>0.85780000000000001</v>
          </cell>
        </row>
        <row r="6329">
          <cell r="A6329">
            <v>36844</v>
          </cell>
          <cell r="B6329">
            <v>0.85953400000000002</v>
          </cell>
        </row>
        <row r="6330">
          <cell r="A6330">
            <v>36843</v>
          </cell>
          <cell r="B6330">
            <v>0.86040000000000005</v>
          </cell>
        </row>
        <row r="6331">
          <cell r="A6331">
            <v>36842</v>
          </cell>
          <cell r="B6331">
            <v>0.86040000000000005</v>
          </cell>
        </row>
        <row r="6332">
          <cell r="A6332">
            <v>36841</v>
          </cell>
          <cell r="B6332">
            <v>0.85980000000000001</v>
          </cell>
        </row>
        <row r="6333">
          <cell r="A6333">
            <v>36840</v>
          </cell>
          <cell r="B6333">
            <v>0.86604099999999995</v>
          </cell>
        </row>
        <row r="6334">
          <cell r="A6334">
            <v>36839</v>
          </cell>
          <cell r="B6334">
            <v>0.85554799999999998</v>
          </cell>
        </row>
        <row r="6335">
          <cell r="A6335">
            <v>36838</v>
          </cell>
          <cell r="B6335">
            <v>0.86028099999999996</v>
          </cell>
        </row>
        <row r="6336">
          <cell r="A6336">
            <v>36837</v>
          </cell>
          <cell r="B6336">
            <v>0.86119999999999997</v>
          </cell>
        </row>
        <row r="6337">
          <cell r="A6337">
            <v>36836</v>
          </cell>
          <cell r="B6337">
            <v>0.8679</v>
          </cell>
        </row>
        <row r="6338">
          <cell r="A6338">
            <v>36835</v>
          </cell>
          <cell r="B6338">
            <v>0.8679</v>
          </cell>
        </row>
        <row r="6339">
          <cell r="A6339">
            <v>36834</v>
          </cell>
          <cell r="B6339">
            <v>0.86650899999999997</v>
          </cell>
        </row>
        <row r="6340">
          <cell r="A6340">
            <v>36833</v>
          </cell>
          <cell r="B6340">
            <v>0.85865499999999995</v>
          </cell>
        </row>
        <row r="6341">
          <cell r="A6341">
            <v>36832</v>
          </cell>
          <cell r="B6341">
            <v>0.860954</v>
          </cell>
        </row>
        <row r="6342">
          <cell r="A6342">
            <v>36831</v>
          </cell>
          <cell r="B6342">
            <v>0.84850000000000003</v>
          </cell>
        </row>
        <row r="6343">
          <cell r="A6343">
            <v>36830</v>
          </cell>
          <cell r="B6343">
            <v>0.84086700000000003</v>
          </cell>
        </row>
        <row r="6344">
          <cell r="A6344">
            <v>36829</v>
          </cell>
          <cell r="B6344">
            <v>0.83950800000000003</v>
          </cell>
        </row>
        <row r="6345">
          <cell r="A6345">
            <v>36828</v>
          </cell>
          <cell r="B6345">
            <v>0.83899999999999997</v>
          </cell>
        </row>
        <row r="6346">
          <cell r="A6346">
            <v>36827</v>
          </cell>
          <cell r="B6346">
            <v>0.83991099999999996</v>
          </cell>
        </row>
        <row r="6347">
          <cell r="A6347">
            <v>36826</v>
          </cell>
          <cell r="B6347">
            <v>0.82912200000000003</v>
          </cell>
        </row>
        <row r="6348">
          <cell r="A6348">
            <v>36825</v>
          </cell>
          <cell r="B6348">
            <v>0.82794800000000002</v>
          </cell>
        </row>
        <row r="6349">
          <cell r="A6349">
            <v>36824</v>
          </cell>
          <cell r="B6349">
            <v>0.83678200000000003</v>
          </cell>
        </row>
        <row r="6350">
          <cell r="A6350">
            <v>36823</v>
          </cell>
          <cell r="B6350">
            <v>0.83525099999999997</v>
          </cell>
        </row>
        <row r="6351">
          <cell r="A6351">
            <v>36822</v>
          </cell>
          <cell r="B6351">
            <v>0.84199999999999997</v>
          </cell>
        </row>
        <row r="6352">
          <cell r="A6352">
            <v>36821</v>
          </cell>
          <cell r="B6352">
            <v>0.84199999999999997</v>
          </cell>
        </row>
        <row r="6353">
          <cell r="A6353">
            <v>36820</v>
          </cell>
          <cell r="B6353">
            <v>0.84094000000000002</v>
          </cell>
        </row>
        <row r="6354">
          <cell r="A6354">
            <v>36819</v>
          </cell>
          <cell r="B6354">
            <v>0.84289999999999998</v>
          </cell>
        </row>
        <row r="6355">
          <cell r="A6355">
            <v>36818</v>
          </cell>
          <cell r="B6355">
            <v>0.83950000000000002</v>
          </cell>
        </row>
        <row r="6356">
          <cell r="A6356">
            <v>36817</v>
          </cell>
          <cell r="B6356">
            <v>0.85453699999999999</v>
          </cell>
        </row>
        <row r="6357">
          <cell r="A6357">
            <v>36816</v>
          </cell>
          <cell r="B6357">
            <v>0.85050000000000003</v>
          </cell>
        </row>
        <row r="6358">
          <cell r="A6358">
            <v>36815</v>
          </cell>
          <cell r="B6358">
            <v>0.85609999999999997</v>
          </cell>
        </row>
        <row r="6359">
          <cell r="A6359">
            <v>36814</v>
          </cell>
          <cell r="B6359">
            <v>0.85609999999999997</v>
          </cell>
        </row>
        <row r="6360">
          <cell r="A6360">
            <v>36813</v>
          </cell>
          <cell r="B6360">
            <v>0.85345300000000002</v>
          </cell>
        </row>
        <row r="6361">
          <cell r="A6361">
            <v>36812</v>
          </cell>
          <cell r="B6361">
            <v>0.86199999999999999</v>
          </cell>
        </row>
        <row r="6362">
          <cell r="A6362">
            <v>36811</v>
          </cell>
          <cell r="B6362">
            <v>0.86918700000000004</v>
          </cell>
        </row>
        <row r="6363">
          <cell r="A6363">
            <v>36810</v>
          </cell>
          <cell r="B6363">
            <v>0.87121099999999996</v>
          </cell>
        </row>
        <row r="6364">
          <cell r="A6364">
            <v>36809</v>
          </cell>
          <cell r="B6364">
            <v>0.86819999999999997</v>
          </cell>
        </row>
        <row r="6365">
          <cell r="A6365">
            <v>36808</v>
          </cell>
          <cell r="B6365">
            <v>0.86880000000000002</v>
          </cell>
        </row>
        <row r="6366">
          <cell r="A6366">
            <v>36807</v>
          </cell>
          <cell r="B6366">
            <v>0.86880000000000002</v>
          </cell>
        </row>
        <row r="6367">
          <cell r="A6367">
            <v>36806</v>
          </cell>
          <cell r="B6367">
            <v>0.86834999999999996</v>
          </cell>
        </row>
        <row r="6368">
          <cell r="A6368">
            <v>36805</v>
          </cell>
          <cell r="B6368">
            <v>0.87239999999999995</v>
          </cell>
        </row>
        <row r="6369">
          <cell r="A6369">
            <v>36804</v>
          </cell>
          <cell r="B6369">
            <v>0.87419999999999998</v>
          </cell>
        </row>
        <row r="6370">
          <cell r="A6370">
            <v>36803</v>
          </cell>
          <cell r="B6370">
            <v>0.87829999999999997</v>
          </cell>
        </row>
        <row r="6371">
          <cell r="A6371">
            <v>36802</v>
          </cell>
          <cell r="B6371">
            <v>0.87857099999999999</v>
          </cell>
        </row>
        <row r="6372">
          <cell r="A6372">
            <v>36801</v>
          </cell>
          <cell r="B6372">
            <v>0.88290999999999997</v>
          </cell>
        </row>
        <row r="6373">
          <cell r="A6373">
            <v>36800</v>
          </cell>
          <cell r="B6373">
            <v>0.87909800000000005</v>
          </cell>
        </row>
        <row r="6374">
          <cell r="A6374">
            <v>36799</v>
          </cell>
          <cell r="B6374">
            <v>0.87909800000000005</v>
          </cell>
        </row>
        <row r="6375">
          <cell r="A6375">
            <v>36798</v>
          </cell>
          <cell r="B6375">
            <v>0.87909800000000005</v>
          </cell>
        </row>
        <row r="6376">
          <cell r="A6376">
            <v>36797</v>
          </cell>
          <cell r="B6376">
            <v>0.88300100000000004</v>
          </cell>
        </row>
        <row r="6377">
          <cell r="A6377">
            <v>36796</v>
          </cell>
          <cell r="B6377">
            <v>0.88248099999999996</v>
          </cell>
        </row>
        <row r="6378">
          <cell r="A6378">
            <v>36795</v>
          </cell>
          <cell r="B6378">
            <v>0.87384700000000004</v>
          </cell>
        </row>
        <row r="6379">
          <cell r="A6379">
            <v>36794</v>
          </cell>
          <cell r="B6379">
            <v>0.876</v>
          </cell>
        </row>
        <row r="6380">
          <cell r="A6380">
            <v>36793</v>
          </cell>
          <cell r="B6380">
            <v>0.876</v>
          </cell>
        </row>
        <row r="6381">
          <cell r="A6381">
            <v>36792</v>
          </cell>
          <cell r="B6381">
            <v>0.878274</v>
          </cell>
        </row>
        <row r="6382">
          <cell r="A6382">
            <v>36791</v>
          </cell>
          <cell r="B6382">
            <v>0.857989</v>
          </cell>
        </row>
        <row r="6383">
          <cell r="A6383">
            <v>36790</v>
          </cell>
          <cell r="B6383">
            <v>0.84827600000000003</v>
          </cell>
        </row>
        <row r="6384">
          <cell r="A6384">
            <v>36789</v>
          </cell>
          <cell r="B6384">
            <v>0.85095399999999999</v>
          </cell>
        </row>
        <row r="6385">
          <cell r="A6385">
            <v>36788</v>
          </cell>
          <cell r="B6385">
            <v>0.85362400000000005</v>
          </cell>
        </row>
        <row r="6386">
          <cell r="A6386">
            <v>36787</v>
          </cell>
          <cell r="B6386">
            <v>0.85250000000000004</v>
          </cell>
        </row>
        <row r="6387">
          <cell r="A6387">
            <v>36786</v>
          </cell>
          <cell r="B6387">
            <v>0.85250000000000004</v>
          </cell>
        </row>
        <row r="6388">
          <cell r="A6388">
            <v>36785</v>
          </cell>
          <cell r="B6388">
            <v>0.85372099999999995</v>
          </cell>
        </row>
        <row r="6389">
          <cell r="A6389">
            <v>36784</v>
          </cell>
          <cell r="B6389">
            <v>0.86537500000000001</v>
          </cell>
        </row>
        <row r="6390">
          <cell r="A6390">
            <v>36783</v>
          </cell>
          <cell r="B6390">
            <v>0.85858199999999996</v>
          </cell>
        </row>
        <row r="6391">
          <cell r="A6391">
            <v>36782</v>
          </cell>
          <cell r="B6391">
            <v>0.86218399999999995</v>
          </cell>
        </row>
        <row r="6392">
          <cell r="A6392">
            <v>36781</v>
          </cell>
          <cell r="B6392">
            <v>0.85919999999999996</v>
          </cell>
        </row>
        <row r="6393">
          <cell r="A6393">
            <v>36780</v>
          </cell>
          <cell r="B6393">
            <v>0.86660000000000004</v>
          </cell>
        </row>
        <row r="6394">
          <cell r="A6394">
            <v>36779</v>
          </cell>
          <cell r="B6394">
            <v>0.86660000000000004</v>
          </cell>
        </row>
        <row r="6395">
          <cell r="A6395">
            <v>36778</v>
          </cell>
          <cell r="B6395">
            <v>0.86906600000000001</v>
          </cell>
        </row>
        <row r="6396">
          <cell r="A6396">
            <v>36777</v>
          </cell>
          <cell r="B6396">
            <v>0.87212100000000004</v>
          </cell>
        </row>
        <row r="6397">
          <cell r="A6397">
            <v>36776</v>
          </cell>
          <cell r="B6397">
            <v>0.87054600000000004</v>
          </cell>
        </row>
        <row r="6398">
          <cell r="A6398">
            <v>36775</v>
          </cell>
          <cell r="B6398">
            <v>0.89032699999999998</v>
          </cell>
        </row>
        <row r="6399">
          <cell r="A6399">
            <v>36774</v>
          </cell>
          <cell r="B6399">
            <v>0.89810000000000001</v>
          </cell>
        </row>
        <row r="6400">
          <cell r="A6400">
            <v>36773</v>
          </cell>
          <cell r="B6400">
            <v>0.89949999999999997</v>
          </cell>
        </row>
        <row r="6401">
          <cell r="A6401">
            <v>36772</v>
          </cell>
          <cell r="B6401">
            <v>0.90249999999999997</v>
          </cell>
        </row>
        <row r="6402">
          <cell r="A6402">
            <v>36771</v>
          </cell>
          <cell r="B6402">
            <v>0.899926</v>
          </cell>
        </row>
        <row r="6403">
          <cell r="A6403">
            <v>36770</v>
          </cell>
          <cell r="B6403">
            <v>0.88780000000000003</v>
          </cell>
        </row>
        <row r="6404">
          <cell r="A6404">
            <v>36769</v>
          </cell>
          <cell r="B6404">
            <v>0.89314099999999996</v>
          </cell>
        </row>
        <row r="6405">
          <cell r="A6405">
            <v>36768</v>
          </cell>
          <cell r="B6405">
            <v>0.89215199999999995</v>
          </cell>
        </row>
        <row r="6406">
          <cell r="A6406">
            <v>36767</v>
          </cell>
          <cell r="B6406">
            <v>0.90049599999999996</v>
          </cell>
        </row>
        <row r="6407">
          <cell r="A6407">
            <v>36766</v>
          </cell>
          <cell r="B6407">
            <v>0.90210000000000001</v>
          </cell>
        </row>
        <row r="6408">
          <cell r="A6408">
            <v>36765</v>
          </cell>
          <cell r="B6408">
            <v>0.90300000000000002</v>
          </cell>
        </row>
        <row r="6409">
          <cell r="A6409">
            <v>36764</v>
          </cell>
          <cell r="B6409">
            <v>0.90149599999999996</v>
          </cell>
        </row>
        <row r="6410">
          <cell r="A6410">
            <v>36763</v>
          </cell>
          <cell r="B6410">
            <v>0.90269999999999995</v>
          </cell>
        </row>
        <row r="6411">
          <cell r="A6411">
            <v>36762</v>
          </cell>
          <cell r="B6411">
            <v>0.89949400000000002</v>
          </cell>
        </row>
        <row r="6412">
          <cell r="A6412">
            <v>36761</v>
          </cell>
          <cell r="B6412">
            <v>0.89690000000000003</v>
          </cell>
        </row>
        <row r="6413">
          <cell r="A6413">
            <v>36760</v>
          </cell>
          <cell r="B6413">
            <v>0.901339</v>
          </cell>
        </row>
        <row r="6414">
          <cell r="A6414">
            <v>36759</v>
          </cell>
          <cell r="B6414">
            <v>0.90690000000000004</v>
          </cell>
        </row>
        <row r="6415">
          <cell r="A6415">
            <v>36758</v>
          </cell>
          <cell r="B6415">
            <v>0.90690000000000004</v>
          </cell>
        </row>
        <row r="6416">
          <cell r="A6416">
            <v>36757</v>
          </cell>
          <cell r="B6416">
            <v>0.90610800000000002</v>
          </cell>
        </row>
        <row r="6417">
          <cell r="A6417">
            <v>36756</v>
          </cell>
          <cell r="B6417">
            <v>0.91694399999999998</v>
          </cell>
        </row>
        <row r="6418">
          <cell r="A6418">
            <v>36755</v>
          </cell>
          <cell r="B6418">
            <v>0.91478599999999999</v>
          </cell>
        </row>
        <row r="6419">
          <cell r="A6419">
            <v>36754</v>
          </cell>
          <cell r="B6419">
            <v>0.912852</v>
          </cell>
        </row>
        <row r="6420">
          <cell r="A6420">
            <v>36753</v>
          </cell>
          <cell r="B6420">
            <v>0.90530600000000006</v>
          </cell>
        </row>
        <row r="6421">
          <cell r="A6421">
            <v>36752</v>
          </cell>
          <cell r="B6421">
            <v>0.90348300000000004</v>
          </cell>
        </row>
        <row r="6422">
          <cell r="A6422">
            <v>36751</v>
          </cell>
          <cell r="B6422">
            <v>0.90249999999999997</v>
          </cell>
        </row>
        <row r="6423">
          <cell r="A6423">
            <v>36750</v>
          </cell>
          <cell r="B6423">
            <v>0.90262600000000004</v>
          </cell>
        </row>
        <row r="6424">
          <cell r="A6424">
            <v>36749</v>
          </cell>
          <cell r="B6424">
            <v>0.90790000000000004</v>
          </cell>
        </row>
        <row r="6425">
          <cell r="A6425">
            <v>36748</v>
          </cell>
          <cell r="B6425">
            <v>0.89929999999999999</v>
          </cell>
        </row>
        <row r="6426">
          <cell r="A6426">
            <v>36747</v>
          </cell>
          <cell r="B6426">
            <v>0.90152100000000002</v>
          </cell>
        </row>
        <row r="6427">
          <cell r="A6427">
            <v>36746</v>
          </cell>
          <cell r="B6427">
            <v>0.90832100000000005</v>
          </cell>
        </row>
        <row r="6428">
          <cell r="A6428">
            <v>36745</v>
          </cell>
          <cell r="B6428">
            <v>0.90739999999999998</v>
          </cell>
        </row>
        <row r="6429">
          <cell r="A6429">
            <v>36744</v>
          </cell>
          <cell r="B6429">
            <v>0.90700000000000003</v>
          </cell>
        </row>
        <row r="6430">
          <cell r="A6430">
            <v>36743</v>
          </cell>
          <cell r="B6430">
            <v>0.907169</v>
          </cell>
        </row>
        <row r="6431">
          <cell r="A6431">
            <v>36742</v>
          </cell>
          <cell r="B6431">
            <v>0.90624400000000005</v>
          </cell>
        </row>
        <row r="6432">
          <cell r="A6432">
            <v>36741</v>
          </cell>
          <cell r="B6432">
            <v>0.91331300000000004</v>
          </cell>
        </row>
        <row r="6433">
          <cell r="A6433">
            <v>36740</v>
          </cell>
          <cell r="B6433">
            <v>0.91390000000000005</v>
          </cell>
        </row>
        <row r="6434">
          <cell r="A6434">
            <v>36739</v>
          </cell>
          <cell r="B6434">
            <v>0.92700000000000005</v>
          </cell>
        </row>
        <row r="6435">
          <cell r="A6435">
            <v>36738</v>
          </cell>
          <cell r="B6435">
            <v>0.92347699999999999</v>
          </cell>
        </row>
        <row r="6436">
          <cell r="A6436">
            <v>36737</v>
          </cell>
          <cell r="B6436">
            <v>0.92320000000000002</v>
          </cell>
        </row>
        <row r="6437">
          <cell r="A6437">
            <v>36736</v>
          </cell>
          <cell r="B6437">
            <v>0.92332999999999998</v>
          </cell>
        </row>
        <row r="6438">
          <cell r="A6438">
            <v>36735</v>
          </cell>
          <cell r="B6438">
            <v>0.93250699999999997</v>
          </cell>
        </row>
        <row r="6439">
          <cell r="A6439">
            <v>36734</v>
          </cell>
          <cell r="B6439">
            <v>0.94182299999999997</v>
          </cell>
        </row>
        <row r="6440">
          <cell r="A6440">
            <v>36733</v>
          </cell>
          <cell r="B6440">
            <v>0.93796400000000002</v>
          </cell>
        </row>
        <row r="6441">
          <cell r="A6441">
            <v>36732</v>
          </cell>
          <cell r="B6441">
            <v>0.93264999999999998</v>
          </cell>
        </row>
        <row r="6442">
          <cell r="A6442">
            <v>36731</v>
          </cell>
          <cell r="B6442">
            <v>0.93657900000000005</v>
          </cell>
        </row>
        <row r="6443">
          <cell r="A6443">
            <v>36730</v>
          </cell>
          <cell r="B6443">
            <v>0.93579999999999997</v>
          </cell>
        </row>
        <row r="6444">
          <cell r="A6444">
            <v>36729</v>
          </cell>
          <cell r="B6444">
            <v>0.93701599999999996</v>
          </cell>
        </row>
        <row r="6445">
          <cell r="A6445">
            <v>36728</v>
          </cell>
          <cell r="B6445">
            <v>0.93292200000000003</v>
          </cell>
        </row>
        <row r="6446">
          <cell r="A6446">
            <v>36727</v>
          </cell>
          <cell r="B6446">
            <v>0.92420000000000002</v>
          </cell>
        </row>
        <row r="6447">
          <cell r="A6447">
            <v>36726</v>
          </cell>
          <cell r="B6447">
            <v>0.92580099999999999</v>
          </cell>
        </row>
        <row r="6448">
          <cell r="A6448">
            <v>36725</v>
          </cell>
          <cell r="B6448">
            <v>0.93601000000000001</v>
          </cell>
        </row>
        <row r="6449">
          <cell r="A6449">
            <v>36724</v>
          </cell>
          <cell r="B6449">
            <v>0.93808100000000005</v>
          </cell>
        </row>
        <row r="6450">
          <cell r="A6450">
            <v>36723</v>
          </cell>
          <cell r="B6450">
            <v>0.93740000000000001</v>
          </cell>
        </row>
        <row r="6451">
          <cell r="A6451">
            <v>36722</v>
          </cell>
          <cell r="B6451">
            <v>0.93745400000000001</v>
          </cell>
        </row>
        <row r="6452">
          <cell r="A6452">
            <v>36721</v>
          </cell>
          <cell r="B6452">
            <v>0.93710000000000004</v>
          </cell>
        </row>
        <row r="6453">
          <cell r="A6453">
            <v>36720</v>
          </cell>
          <cell r="B6453">
            <v>0.94208800000000004</v>
          </cell>
        </row>
        <row r="6454">
          <cell r="A6454">
            <v>36719</v>
          </cell>
          <cell r="B6454">
            <v>0.95259400000000005</v>
          </cell>
        </row>
        <row r="6455">
          <cell r="A6455">
            <v>36718</v>
          </cell>
          <cell r="B6455">
            <v>0.95519799999999999</v>
          </cell>
        </row>
        <row r="6456">
          <cell r="A6456">
            <v>36717</v>
          </cell>
          <cell r="B6456">
            <v>0.94739200000000001</v>
          </cell>
        </row>
        <row r="6457">
          <cell r="A6457">
            <v>36716</v>
          </cell>
          <cell r="B6457">
            <v>0.94879999999999998</v>
          </cell>
        </row>
        <row r="6458">
          <cell r="A6458">
            <v>36715</v>
          </cell>
          <cell r="B6458">
            <v>0.94699999999999995</v>
          </cell>
        </row>
        <row r="6459">
          <cell r="A6459">
            <v>36714</v>
          </cell>
          <cell r="B6459">
            <v>0.95065</v>
          </cell>
        </row>
        <row r="6460">
          <cell r="A6460">
            <v>36713</v>
          </cell>
          <cell r="B6460">
            <v>0.95245999999999997</v>
          </cell>
        </row>
        <row r="6461">
          <cell r="A6461">
            <v>36712</v>
          </cell>
          <cell r="B6461">
            <v>0.95140000000000002</v>
          </cell>
        </row>
        <row r="6462">
          <cell r="A6462">
            <v>36711</v>
          </cell>
          <cell r="B6462">
            <v>0.95065</v>
          </cell>
        </row>
        <row r="6463">
          <cell r="A6463">
            <v>36710</v>
          </cell>
          <cell r="B6463">
            <v>0.951789</v>
          </cell>
        </row>
        <row r="6464">
          <cell r="A6464">
            <v>36709</v>
          </cell>
          <cell r="B6464">
            <v>0.953233</v>
          </cell>
        </row>
        <row r="6465">
          <cell r="A6465">
            <v>36708</v>
          </cell>
          <cell r="B6465">
            <v>0.953233</v>
          </cell>
        </row>
        <row r="6466">
          <cell r="A6466">
            <v>36707</v>
          </cell>
          <cell r="B6466">
            <v>0.95133800000000002</v>
          </cell>
        </row>
        <row r="6467">
          <cell r="A6467">
            <v>36706</v>
          </cell>
          <cell r="B6467">
            <v>0.94252800000000003</v>
          </cell>
        </row>
        <row r="6468">
          <cell r="A6468">
            <v>36705</v>
          </cell>
          <cell r="B6468">
            <v>0.94575100000000001</v>
          </cell>
        </row>
        <row r="6469">
          <cell r="A6469">
            <v>36704</v>
          </cell>
          <cell r="B6469">
            <v>0.936693</v>
          </cell>
        </row>
        <row r="6470">
          <cell r="A6470">
            <v>36703</v>
          </cell>
          <cell r="B6470">
            <v>0.93610000000000004</v>
          </cell>
        </row>
        <row r="6471">
          <cell r="A6471">
            <v>36702</v>
          </cell>
          <cell r="B6471">
            <v>0.93589999999999995</v>
          </cell>
        </row>
        <row r="6472">
          <cell r="A6472">
            <v>36701</v>
          </cell>
          <cell r="B6472">
            <v>0.93598800000000004</v>
          </cell>
        </row>
        <row r="6473">
          <cell r="A6473">
            <v>36700</v>
          </cell>
          <cell r="B6473">
            <v>0.93698000000000004</v>
          </cell>
        </row>
        <row r="6474">
          <cell r="A6474">
            <v>36699</v>
          </cell>
          <cell r="B6474">
            <v>0.94561099999999998</v>
          </cell>
        </row>
        <row r="6475">
          <cell r="A6475">
            <v>36698</v>
          </cell>
          <cell r="B6475">
            <v>0.95641200000000004</v>
          </cell>
        </row>
        <row r="6476">
          <cell r="A6476">
            <v>36697</v>
          </cell>
          <cell r="B6476">
            <v>0.95744300000000004</v>
          </cell>
        </row>
        <row r="6477">
          <cell r="A6477">
            <v>36696</v>
          </cell>
          <cell r="B6477">
            <v>0.96348900000000004</v>
          </cell>
        </row>
        <row r="6478">
          <cell r="A6478">
            <v>36695</v>
          </cell>
          <cell r="B6478">
            <v>0.96489999999999998</v>
          </cell>
        </row>
        <row r="6479">
          <cell r="A6479">
            <v>36694</v>
          </cell>
          <cell r="B6479">
            <v>0.96564700000000003</v>
          </cell>
        </row>
        <row r="6480">
          <cell r="A6480">
            <v>36693</v>
          </cell>
          <cell r="B6480">
            <v>0.9536</v>
          </cell>
        </row>
        <row r="6481">
          <cell r="A6481">
            <v>36692</v>
          </cell>
          <cell r="B6481">
            <v>0.95755299999999999</v>
          </cell>
        </row>
        <row r="6482">
          <cell r="A6482">
            <v>36691</v>
          </cell>
          <cell r="B6482">
            <v>0.96035999999999999</v>
          </cell>
        </row>
        <row r="6483">
          <cell r="A6483">
            <v>36690</v>
          </cell>
          <cell r="B6483">
            <v>0.95269999999999999</v>
          </cell>
        </row>
        <row r="6484">
          <cell r="A6484">
            <v>36689</v>
          </cell>
          <cell r="B6484">
            <v>0.95299999999999996</v>
          </cell>
        </row>
        <row r="6485">
          <cell r="A6485">
            <v>36688</v>
          </cell>
          <cell r="B6485">
            <v>0.95320000000000005</v>
          </cell>
        </row>
        <row r="6486">
          <cell r="A6486">
            <v>36687</v>
          </cell>
          <cell r="B6486">
            <v>0.952847</v>
          </cell>
        </row>
        <row r="6487">
          <cell r="A6487">
            <v>36686</v>
          </cell>
          <cell r="B6487">
            <v>0.95640000000000003</v>
          </cell>
        </row>
        <row r="6488">
          <cell r="A6488">
            <v>36685</v>
          </cell>
          <cell r="B6488">
            <v>0.96152700000000002</v>
          </cell>
        </row>
        <row r="6489">
          <cell r="A6489">
            <v>36684</v>
          </cell>
          <cell r="B6489">
            <v>0.95382299999999998</v>
          </cell>
        </row>
        <row r="6490">
          <cell r="A6490">
            <v>36683</v>
          </cell>
          <cell r="B6490">
            <v>0.947932</v>
          </cell>
        </row>
        <row r="6491">
          <cell r="A6491">
            <v>36682</v>
          </cell>
          <cell r="B6491">
            <v>0.94583899999999999</v>
          </cell>
        </row>
        <row r="6492">
          <cell r="A6492">
            <v>36681</v>
          </cell>
          <cell r="B6492">
            <v>0.94669999999999999</v>
          </cell>
        </row>
        <row r="6493">
          <cell r="A6493">
            <v>36680</v>
          </cell>
          <cell r="B6493">
            <v>0.94362000000000001</v>
          </cell>
        </row>
        <row r="6494">
          <cell r="A6494">
            <v>36679</v>
          </cell>
          <cell r="B6494">
            <v>0.93140000000000001</v>
          </cell>
        </row>
        <row r="6495">
          <cell r="A6495">
            <v>36678</v>
          </cell>
          <cell r="B6495">
            <v>0.93716699999999997</v>
          </cell>
        </row>
        <row r="6496">
          <cell r="A6496">
            <v>36677</v>
          </cell>
          <cell r="B6496">
            <v>0.92949999999999999</v>
          </cell>
        </row>
        <row r="6497">
          <cell r="A6497">
            <v>36676</v>
          </cell>
          <cell r="B6497">
            <v>0.92662199999999995</v>
          </cell>
        </row>
        <row r="6498">
          <cell r="A6498">
            <v>36675</v>
          </cell>
          <cell r="B6498">
            <v>0.93730000000000002</v>
          </cell>
        </row>
        <row r="6499">
          <cell r="A6499">
            <v>36674</v>
          </cell>
          <cell r="B6499">
            <v>0.93489999999999995</v>
          </cell>
        </row>
        <row r="6500">
          <cell r="A6500">
            <v>36673</v>
          </cell>
          <cell r="B6500">
            <v>0.93080700000000005</v>
          </cell>
        </row>
        <row r="6501">
          <cell r="A6501">
            <v>36672</v>
          </cell>
          <cell r="B6501">
            <v>0.91184600000000005</v>
          </cell>
        </row>
        <row r="6502">
          <cell r="A6502">
            <v>36671</v>
          </cell>
          <cell r="B6502">
            <v>0.90529999999999999</v>
          </cell>
        </row>
        <row r="6503">
          <cell r="A6503">
            <v>36670</v>
          </cell>
          <cell r="B6503">
            <v>0.90645600000000004</v>
          </cell>
        </row>
        <row r="6504">
          <cell r="A6504">
            <v>36669</v>
          </cell>
          <cell r="B6504">
            <v>0.90257500000000002</v>
          </cell>
        </row>
        <row r="6505">
          <cell r="A6505">
            <v>36668</v>
          </cell>
          <cell r="B6505">
            <v>0.89612099999999995</v>
          </cell>
        </row>
        <row r="6506">
          <cell r="A6506">
            <v>36667</v>
          </cell>
          <cell r="B6506">
            <v>0.89680000000000004</v>
          </cell>
        </row>
        <row r="6507">
          <cell r="A6507">
            <v>36666</v>
          </cell>
          <cell r="B6507">
            <v>0.89883500000000005</v>
          </cell>
        </row>
        <row r="6508">
          <cell r="A6508">
            <v>36665</v>
          </cell>
          <cell r="B6508">
            <v>0.89350799999999997</v>
          </cell>
        </row>
        <row r="6509">
          <cell r="A6509">
            <v>36664</v>
          </cell>
          <cell r="B6509">
            <v>0.89421700000000004</v>
          </cell>
        </row>
        <row r="6510">
          <cell r="A6510">
            <v>36663</v>
          </cell>
          <cell r="B6510">
            <v>0.90179500000000001</v>
          </cell>
        </row>
        <row r="6511">
          <cell r="A6511">
            <v>36662</v>
          </cell>
          <cell r="B6511">
            <v>0.91107499999999997</v>
          </cell>
        </row>
        <row r="6512">
          <cell r="A6512">
            <v>36661</v>
          </cell>
          <cell r="B6512">
            <v>0.91890000000000005</v>
          </cell>
        </row>
        <row r="6513">
          <cell r="A6513">
            <v>36660</v>
          </cell>
          <cell r="B6513">
            <v>0.9194</v>
          </cell>
        </row>
        <row r="6514">
          <cell r="A6514">
            <v>36659</v>
          </cell>
          <cell r="B6514">
            <v>0.91900000000000004</v>
          </cell>
        </row>
        <row r="6515">
          <cell r="A6515">
            <v>36658</v>
          </cell>
          <cell r="B6515">
            <v>0.901254</v>
          </cell>
        </row>
        <row r="6516">
          <cell r="A6516">
            <v>36657</v>
          </cell>
          <cell r="B6516">
            <v>0.90662600000000004</v>
          </cell>
        </row>
        <row r="6517">
          <cell r="A6517">
            <v>36656</v>
          </cell>
          <cell r="B6517">
            <v>0.90723900000000002</v>
          </cell>
        </row>
        <row r="6518">
          <cell r="A6518">
            <v>36655</v>
          </cell>
          <cell r="B6518">
            <v>0.898281</v>
          </cell>
        </row>
        <row r="6519">
          <cell r="A6519">
            <v>36654</v>
          </cell>
          <cell r="B6519">
            <v>0.896899</v>
          </cell>
        </row>
        <row r="6520">
          <cell r="A6520">
            <v>36653</v>
          </cell>
          <cell r="B6520">
            <v>0.89729999999999999</v>
          </cell>
        </row>
        <row r="6521">
          <cell r="A6521">
            <v>36652</v>
          </cell>
          <cell r="B6521">
            <v>0.89759900000000004</v>
          </cell>
        </row>
        <row r="6522">
          <cell r="A6522">
            <v>36651</v>
          </cell>
          <cell r="B6522">
            <v>0.89019999999999999</v>
          </cell>
        </row>
        <row r="6523">
          <cell r="A6523">
            <v>36650</v>
          </cell>
          <cell r="B6523">
            <v>0.89489600000000002</v>
          </cell>
        </row>
        <row r="6524">
          <cell r="A6524">
            <v>36649</v>
          </cell>
          <cell r="B6524">
            <v>0.90839999999999999</v>
          </cell>
        </row>
        <row r="6525">
          <cell r="A6525">
            <v>36648</v>
          </cell>
          <cell r="B6525">
            <v>0.915543</v>
          </cell>
        </row>
        <row r="6526">
          <cell r="A6526">
            <v>36647</v>
          </cell>
          <cell r="B6526">
            <v>0.91120000000000001</v>
          </cell>
        </row>
        <row r="6527">
          <cell r="A6527">
            <v>36646</v>
          </cell>
          <cell r="B6527">
            <v>0.91169999999999995</v>
          </cell>
        </row>
        <row r="6528">
          <cell r="A6528">
            <v>36645</v>
          </cell>
          <cell r="B6528">
            <v>0.91114200000000001</v>
          </cell>
        </row>
        <row r="6529">
          <cell r="A6529">
            <v>36644</v>
          </cell>
          <cell r="B6529">
            <v>0.90931899999999999</v>
          </cell>
        </row>
        <row r="6530">
          <cell r="A6530">
            <v>36643</v>
          </cell>
          <cell r="B6530">
            <v>0.92347800000000002</v>
          </cell>
        </row>
        <row r="6531">
          <cell r="A6531">
            <v>36642</v>
          </cell>
          <cell r="B6531">
            <v>0.92075899999999999</v>
          </cell>
        </row>
        <row r="6532">
          <cell r="A6532">
            <v>36641</v>
          </cell>
          <cell r="B6532">
            <v>0.93826799999999999</v>
          </cell>
        </row>
        <row r="6533">
          <cell r="A6533">
            <v>36640</v>
          </cell>
          <cell r="B6533">
            <v>0.94011400000000001</v>
          </cell>
        </row>
        <row r="6534">
          <cell r="A6534">
            <v>36639</v>
          </cell>
          <cell r="B6534">
            <v>0.93906699999999999</v>
          </cell>
        </row>
        <row r="6535">
          <cell r="A6535">
            <v>36638</v>
          </cell>
          <cell r="B6535">
            <v>0.93815199999999999</v>
          </cell>
        </row>
        <row r="6536">
          <cell r="A6536">
            <v>36637</v>
          </cell>
          <cell r="B6536">
            <v>0.93836699999999995</v>
          </cell>
        </row>
        <row r="6537">
          <cell r="A6537">
            <v>36636</v>
          </cell>
          <cell r="B6537">
            <v>0.94064199999999998</v>
          </cell>
        </row>
        <row r="6538">
          <cell r="A6538">
            <v>36635</v>
          </cell>
          <cell r="B6538">
            <v>0.94672400000000001</v>
          </cell>
        </row>
        <row r="6539">
          <cell r="A6539">
            <v>36634</v>
          </cell>
          <cell r="B6539">
            <v>0.95230000000000004</v>
          </cell>
        </row>
        <row r="6540">
          <cell r="A6540">
            <v>36633</v>
          </cell>
          <cell r="B6540">
            <v>0.96129799999999999</v>
          </cell>
        </row>
        <row r="6541">
          <cell r="A6541">
            <v>36632</v>
          </cell>
          <cell r="B6541">
            <v>0.96099999999999997</v>
          </cell>
        </row>
        <row r="6542">
          <cell r="A6542">
            <v>36631</v>
          </cell>
          <cell r="B6542">
            <v>0.96047099999999996</v>
          </cell>
        </row>
        <row r="6543">
          <cell r="A6543">
            <v>36630</v>
          </cell>
          <cell r="B6543">
            <v>0.95437099999999997</v>
          </cell>
        </row>
        <row r="6544">
          <cell r="A6544">
            <v>36629</v>
          </cell>
          <cell r="B6544">
            <v>0.95798799999999995</v>
          </cell>
        </row>
        <row r="6545">
          <cell r="A6545">
            <v>36628</v>
          </cell>
          <cell r="B6545">
            <v>0.95889100000000005</v>
          </cell>
        </row>
        <row r="6546">
          <cell r="A6546">
            <v>36627</v>
          </cell>
          <cell r="B6546">
            <v>0.962094</v>
          </cell>
        </row>
        <row r="6547">
          <cell r="A6547">
            <v>36626</v>
          </cell>
          <cell r="B6547">
            <v>0.955121</v>
          </cell>
        </row>
        <row r="6548">
          <cell r="A6548">
            <v>36625</v>
          </cell>
          <cell r="B6548">
            <v>0.95430000000000004</v>
          </cell>
        </row>
        <row r="6549">
          <cell r="A6549">
            <v>36624</v>
          </cell>
          <cell r="B6549">
            <v>0.95430000000000004</v>
          </cell>
        </row>
        <row r="6550">
          <cell r="A6550">
            <v>36623</v>
          </cell>
          <cell r="B6550">
            <v>0.95822799999999997</v>
          </cell>
        </row>
        <row r="6551">
          <cell r="A6551">
            <v>36622</v>
          </cell>
          <cell r="B6551">
            <v>0.96348999999999996</v>
          </cell>
        </row>
        <row r="6552">
          <cell r="A6552">
            <v>36621</v>
          </cell>
          <cell r="B6552">
            <v>0.96191300000000002</v>
          </cell>
        </row>
        <row r="6553">
          <cell r="A6553">
            <v>36620</v>
          </cell>
          <cell r="B6553">
            <v>0.95736200000000005</v>
          </cell>
        </row>
        <row r="6554">
          <cell r="A6554">
            <v>36619</v>
          </cell>
          <cell r="B6554">
            <v>0.95556200000000002</v>
          </cell>
        </row>
        <row r="6555">
          <cell r="A6555">
            <v>36618</v>
          </cell>
          <cell r="B6555">
            <v>0.95520000000000005</v>
          </cell>
        </row>
        <row r="6556">
          <cell r="A6556">
            <v>36617</v>
          </cell>
          <cell r="B6556">
            <v>0.95493600000000001</v>
          </cell>
        </row>
        <row r="6557">
          <cell r="A6557">
            <v>36616</v>
          </cell>
          <cell r="B6557">
            <v>0.96096700000000002</v>
          </cell>
        </row>
        <row r="6558">
          <cell r="A6558">
            <v>36615</v>
          </cell>
          <cell r="B6558">
            <v>0.95044300000000004</v>
          </cell>
        </row>
        <row r="6559">
          <cell r="A6559">
            <v>36614</v>
          </cell>
          <cell r="B6559">
            <v>0.96118899999999996</v>
          </cell>
        </row>
        <row r="6560">
          <cell r="A6560">
            <v>36613</v>
          </cell>
          <cell r="B6560">
            <v>0.96526400000000001</v>
          </cell>
        </row>
        <row r="6561">
          <cell r="A6561">
            <v>36612</v>
          </cell>
          <cell r="B6561">
            <v>0.9768</v>
          </cell>
        </row>
        <row r="6562">
          <cell r="A6562">
            <v>36611</v>
          </cell>
          <cell r="B6562">
            <v>0.97699999999999998</v>
          </cell>
        </row>
        <row r="6563">
          <cell r="A6563">
            <v>36610</v>
          </cell>
          <cell r="B6563">
            <v>0.97699999999999998</v>
          </cell>
        </row>
        <row r="6564">
          <cell r="A6564">
            <v>36609</v>
          </cell>
          <cell r="B6564">
            <v>0.97132399999999997</v>
          </cell>
        </row>
        <row r="6565">
          <cell r="A6565">
            <v>36608</v>
          </cell>
          <cell r="B6565">
            <v>0.96040700000000001</v>
          </cell>
        </row>
        <row r="6566">
          <cell r="A6566">
            <v>36607</v>
          </cell>
          <cell r="B6566">
            <v>0.96428000000000003</v>
          </cell>
        </row>
        <row r="6567">
          <cell r="A6567">
            <v>36606</v>
          </cell>
          <cell r="B6567">
            <v>0.97308799999999995</v>
          </cell>
        </row>
        <row r="6568">
          <cell r="A6568">
            <v>36605</v>
          </cell>
          <cell r="B6568">
            <v>0.97238999999999998</v>
          </cell>
        </row>
        <row r="6569">
          <cell r="A6569">
            <v>36604</v>
          </cell>
          <cell r="B6569">
            <v>0.97160000000000002</v>
          </cell>
        </row>
        <row r="6570">
          <cell r="A6570">
            <v>36603</v>
          </cell>
          <cell r="B6570">
            <v>0.97160000000000002</v>
          </cell>
        </row>
        <row r="6571">
          <cell r="A6571">
            <v>36602</v>
          </cell>
          <cell r="B6571">
            <v>0.97130799999999995</v>
          </cell>
        </row>
        <row r="6572">
          <cell r="A6572">
            <v>36601</v>
          </cell>
          <cell r="B6572">
            <v>0.96789999999999998</v>
          </cell>
        </row>
        <row r="6573">
          <cell r="A6573">
            <v>36600</v>
          </cell>
          <cell r="B6573">
            <v>0.96746600000000005</v>
          </cell>
        </row>
        <row r="6574">
          <cell r="A6574">
            <v>36599</v>
          </cell>
          <cell r="B6574">
            <v>0.96406199999999997</v>
          </cell>
        </row>
        <row r="6575">
          <cell r="A6575">
            <v>36598</v>
          </cell>
          <cell r="B6575">
            <v>0.96233800000000003</v>
          </cell>
        </row>
        <row r="6576">
          <cell r="A6576">
            <v>36597</v>
          </cell>
          <cell r="B6576">
            <v>0.9637</v>
          </cell>
        </row>
        <row r="6577">
          <cell r="A6577">
            <v>36596</v>
          </cell>
          <cell r="B6577">
            <v>0.9637</v>
          </cell>
        </row>
        <row r="6578">
          <cell r="A6578">
            <v>36595</v>
          </cell>
          <cell r="B6578">
            <v>0.96615600000000001</v>
          </cell>
        </row>
        <row r="6579">
          <cell r="A6579">
            <v>36594</v>
          </cell>
          <cell r="B6579">
            <v>0.96085100000000001</v>
          </cell>
        </row>
        <row r="6580">
          <cell r="A6580">
            <v>36593</v>
          </cell>
          <cell r="B6580">
            <v>0.95907200000000004</v>
          </cell>
        </row>
        <row r="6581">
          <cell r="A6581">
            <v>36592</v>
          </cell>
          <cell r="B6581">
            <v>0.95873299999999995</v>
          </cell>
        </row>
        <row r="6582">
          <cell r="A6582">
            <v>36591</v>
          </cell>
          <cell r="B6582">
            <v>0.95812200000000003</v>
          </cell>
        </row>
        <row r="6583">
          <cell r="A6583">
            <v>36590</v>
          </cell>
          <cell r="B6583">
            <v>0.96040000000000003</v>
          </cell>
        </row>
        <row r="6584">
          <cell r="A6584">
            <v>36589</v>
          </cell>
          <cell r="B6584">
            <v>0.95926</v>
          </cell>
        </row>
        <row r="6585">
          <cell r="A6585">
            <v>36588</v>
          </cell>
          <cell r="B6585">
            <v>0.96436900000000003</v>
          </cell>
        </row>
        <row r="6586">
          <cell r="A6586">
            <v>36587</v>
          </cell>
          <cell r="B6586">
            <v>0.97273200000000004</v>
          </cell>
        </row>
        <row r="6587">
          <cell r="A6587">
            <v>36586</v>
          </cell>
          <cell r="B6587">
            <v>0.96478299999999995</v>
          </cell>
        </row>
        <row r="6588">
          <cell r="A6588">
            <v>36585</v>
          </cell>
          <cell r="B6588">
            <v>0.9718</v>
          </cell>
        </row>
        <row r="6589">
          <cell r="A6589">
            <v>36584</v>
          </cell>
          <cell r="B6589">
            <v>0.97438499999999995</v>
          </cell>
        </row>
        <row r="6590">
          <cell r="A6590">
            <v>36583</v>
          </cell>
          <cell r="B6590">
            <v>0.97440000000000004</v>
          </cell>
        </row>
        <row r="6591">
          <cell r="A6591">
            <v>36582</v>
          </cell>
          <cell r="B6591">
            <v>0.97440000000000004</v>
          </cell>
        </row>
        <row r="6592">
          <cell r="A6592">
            <v>36581</v>
          </cell>
          <cell r="B6592">
            <v>0.99280000000000002</v>
          </cell>
        </row>
        <row r="6593">
          <cell r="A6593">
            <v>36580</v>
          </cell>
          <cell r="B6593">
            <v>1.0028999999999999</v>
          </cell>
        </row>
        <row r="6594">
          <cell r="A6594">
            <v>36579</v>
          </cell>
          <cell r="B6594">
            <v>1.00305</v>
          </cell>
        </row>
        <row r="6595">
          <cell r="A6595">
            <v>36578</v>
          </cell>
          <cell r="B6595">
            <v>0.98719999999999997</v>
          </cell>
        </row>
        <row r="6596">
          <cell r="A6596">
            <v>36577</v>
          </cell>
          <cell r="B6596">
            <v>0.98468</v>
          </cell>
        </row>
        <row r="6597">
          <cell r="A6597">
            <v>36576</v>
          </cell>
          <cell r="B6597">
            <v>0.98560000000000003</v>
          </cell>
        </row>
        <row r="6598">
          <cell r="A6598">
            <v>36575</v>
          </cell>
          <cell r="B6598">
            <v>0.98509999999999998</v>
          </cell>
        </row>
        <row r="6599">
          <cell r="A6599">
            <v>36574</v>
          </cell>
          <cell r="B6599">
            <v>0.98771799999999998</v>
          </cell>
        </row>
        <row r="6600">
          <cell r="A6600">
            <v>36573</v>
          </cell>
          <cell r="B6600">
            <v>0.98599999999999999</v>
          </cell>
        </row>
        <row r="6601">
          <cell r="A6601">
            <v>36572</v>
          </cell>
          <cell r="B6601">
            <v>0.98126800000000003</v>
          </cell>
        </row>
        <row r="6602">
          <cell r="A6602">
            <v>36571</v>
          </cell>
          <cell r="B6602">
            <v>0.97955700000000001</v>
          </cell>
        </row>
        <row r="6603">
          <cell r="A6603">
            <v>36570</v>
          </cell>
          <cell r="B6603">
            <v>0.98617100000000002</v>
          </cell>
        </row>
        <row r="6604">
          <cell r="A6604">
            <v>36569</v>
          </cell>
          <cell r="B6604">
            <v>0.9879</v>
          </cell>
        </row>
        <row r="6605">
          <cell r="A6605">
            <v>36568</v>
          </cell>
          <cell r="B6605">
            <v>0.9879</v>
          </cell>
        </row>
        <row r="6606">
          <cell r="A6606">
            <v>36567</v>
          </cell>
          <cell r="B6606">
            <v>0.98446</v>
          </cell>
        </row>
        <row r="6607">
          <cell r="A6607">
            <v>36566</v>
          </cell>
          <cell r="B6607">
            <v>0.99299999999999999</v>
          </cell>
        </row>
        <row r="6608">
          <cell r="A6608">
            <v>36565</v>
          </cell>
          <cell r="B6608">
            <v>0.98619999999999997</v>
          </cell>
        </row>
        <row r="6609">
          <cell r="A6609">
            <v>36564</v>
          </cell>
          <cell r="B6609">
            <v>0.98003700000000005</v>
          </cell>
        </row>
        <row r="6610">
          <cell r="A6610">
            <v>36563</v>
          </cell>
          <cell r="B6610">
            <v>0.98385900000000004</v>
          </cell>
        </row>
        <row r="6611">
          <cell r="A6611">
            <v>36562</v>
          </cell>
          <cell r="B6611">
            <v>0.98380000000000001</v>
          </cell>
        </row>
        <row r="6612">
          <cell r="A6612">
            <v>36561</v>
          </cell>
          <cell r="B6612">
            <v>0.98238199999999998</v>
          </cell>
        </row>
        <row r="6613">
          <cell r="A6613">
            <v>36560</v>
          </cell>
          <cell r="B6613">
            <v>0.99019999999999997</v>
          </cell>
        </row>
        <row r="6614">
          <cell r="A6614">
            <v>36559</v>
          </cell>
          <cell r="B6614">
            <v>0.97598499999999999</v>
          </cell>
        </row>
        <row r="6615">
          <cell r="A6615">
            <v>36558</v>
          </cell>
          <cell r="B6615">
            <v>0.97177100000000005</v>
          </cell>
        </row>
        <row r="6616">
          <cell r="A6616">
            <v>36557</v>
          </cell>
          <cell r="B6616">
            <v>0.97009999999999996</v>
          </cell>
        </row>
        <row r="6617">
          <cell r="A6617">
            <v>36556</v>
          </cell>
          <cell r="B6617">
            <v>0.97703499999999999</v>
          </cell>
        </row>
        <row r="6618">
          <cell r="A6618">
            <v>36555</v>
          </cell>
          <cell r="B6618">
            <v>0.97699999999999998</v>
          </cell>
        </row>
        <row r="6619">
          <cell r="A6619">
            <v>36554</v>
          </cell>
          <cell r="B6619">
            <v>0.97632600000000003</v>
          </cell>
        </row>
        <row r="6620">
          <cell r="A6620">
            <v>36553</v>
          </cell>
          <cell r="B6620">
            <v>0.9879</v>
          </cell>
        </row>
        <row r="6621">
          <cell r="A6621">
            <v>36552</v>
          </cell>
          <cell r="B6621">
            <v>1.0015799999999999</v>
          </cell>
        </row>
        <row r="6622">
          <cell r="A6622">
            <v>36551</v>
          </cell>
          <cell r="B6622">
            <v>1.0011099999999999</v>
          </cell>
        </row>
        <row r="6623">
          <cell r="A6623">
            <v>36550</v>
          </cell>
          <cell r="B6623">
            <v>1.0063299999999999</v>
          </cell>
        </row>
        <row r="6624">
          <cell r="A6624">
            <v>36549</v>
          </cell>
          <cell r="B6624">
            <v>1.0088999999999999</v>
          </cell>
        </row>
        <row r="6625">
          <cell r="A6625">
            <v>36548</v>
          </cell>
          <cell r="B6625">
            <v>1.0088999999999999</v>
          </cell>
        </row>
        <row r="6626">
          <cell r="A6626">
            <v>36547</v>
          </cell>
          <cell r="B6626">
            <v>1.0088999999999999</v>
          </cell>
        </row>
        <row r="6627">
          <cell r="A6627">
            <v>36546</v>
          </cell>
          <cell r="B6627">
            <v>1.0172000000000001</v>
          </cell>
        </row>
        <row r="6628">
          <cell r="A6628">
            <v>36545</v>
          </cell>
          <cell r="B6628">
            <v>1.0122100000000001</v>
          </cell>
        </row>
        <row r="6629">
          <cell r="A6629">
            <v>36544</v>
          </cell>
          <cell r="B6629">
            <v>1.0130300000000001</v>
          </cell>
        </row>
        <row r="6630">
          <cell r="A6630">
            <v>36543</v>
          </cell>
          <cell r="B6630">
            <v>1.0112399999999999</v>
          </cell>
        </row>
        <row r="6631">
          <cell r="A6631">
            <v>36542</v>
          </cell>
          <cell r="B6631">
            <v>1.01396</v>
          </cell>
        </row>
        <row r="6632">
          <cell r="A6632">
            <v>36541</v>
          </cell>
          <cell r="B6632">
            <v>1.0136000000000001</v>
          </cell>
        </row>
        <row r="6633">
          <cell r="A6633">
            <v>36540</v>
          </cell>
          <cell r="B6633">
            <v>1.0141800000000001</v>
          </cell>
        </row>
        <row r="6634">
          <cell r="A6634">
            <v>36539</v>
          </cell>
          <cell r="B6634">
            <v>1.02532</v>
          </cell>
        </row>
        <row r="6635">
          <cell r="A6635">
            <v>36538</v>
          </cell>
          <cell r="B6635">
            <v>1.0305500000000001</v>
          </cell>
        </row>
        <row r="6636">
          <cell r="A6636">
            <v>36537</v>
          </cell>
          <cell r="B6636">
            <v>1.03321</v>
          </cell>
        </row>
        <row r="6637">
          <cell r="A6637">
            <v>36536</v>
          </cell>
          <cell r="B6637">
            <v>1.02512</v>
          </cell>
        </row>
        <row r="6638">
          <cell r="A6638">
            <v>36535</v>
          </cell>
          <cell r="B6638">
            <v>1.0289999999999999</v>
          </cell>
        </row>
        <row r="6639">
          <cell r="A6639">
            <v>36534</v>
          </cell>
          <cell r="B6639">
            <v>1.0296000000000001</v>
          </cell>
        </row>
        <row r="6640">
          <cell r="A6640">
            <v>36533</v>
          </cell>
          <cell r="B6640">
            <v>1.02894</v>
          </cell>
        </row>
        <row r="6641">
          <cell r="A6641">
            <v>36532</v>
          </cell>
          <cell r="B6641">
            <v>1.03128</v>
          </cell>
        </row>
        <row r="6642">
          <cell r="A6642">
            <v>36531</v>
          </cell>
          <cell r="B6642">
            <v>1.0318499999999999</v>
          </cell>
        </row>
        <row r="6643">
          <cell r="A6643">
            <v>36530</v>
          </cell>
          <cell r="B6643">
            <v>1.0305599999999999</v>
          </cell>
        </row>
        <row r="6644">
          <cell r="A6644">
            <v>36529</v>
          </cell>
          <cell r="B6644">
            <v>1.0255399999999999</v>
          </cell>
        </row>
        <row r="6645">
          <cell r="A6645">
            <v>36528</v>
          </cell>
          <cell r="B6645">
            <v>1.0054000000000001</v>
          </cell>
        </row>
        <row r="6646">
          <cell r="A6646">
            <v>36527</v>
          </cell>
          <cell r="B6646">
            <v>1.0055000000000001</v>
          </cell>
        </row>
        <row r="6647">
          <cell r="A6647">
            <v>36526</v>
          </cell>
          <cell r="B6647">
            <v>1.0069999999999999</v>
          </cell>
        </row>
        <row r="6648">
          <cell r="A6648">
            <v>36525</v>
          </cell>
          <cell r="B6648">
            <v>1.0040800000000001</v>
          </cell>
        </row>
        <row r="6649">
          <cell r="A6649">
            <v>36524</v>
          </cell>
          <cell r="B6649">
            <v>1.0040800000000001</v>
          </cell>
        </row>
        <row r="6650">
          <cell r="A6650">
            <v>36523</v>
          </cell>
          <cell r="B6650">
            <v>1.0067600000000001</v>
          </cell>
        </row>
        <row r="6651">
          <cell r="A6651">
            <v>36522</v>
          </cell>
          <cell r="B6651">
            <v>1.0127999999999999</v>
          </cell>
        </row>
        <row r="6652">
          <cell r="A6652">
            <v>36521</v>
          </cell>
          <cell r="B6652">
            <v>1.0127999999999999</v>
          </cell>
        </row>
        <row r="6653">
          <cell r="A6653">
            <v>36520</v>
          </cell>
          <cell r="B6653">
            <v>1.0125</v>
          </cell>
        </row>
        <row r="6654">
          <cell r="A6654">
            <v>36519</v>
          </cell>
          <cell r="B6654">
            <v>1.0135000000000001</v>
          </cell>
        </row>
        <row r="6655">
          <cell r="A6655">
            <v>36518</v>
          </cell>
          <cell r="B6655">
            <v>1.0133000000000001</v>
          </cell>
        </row>
        <row r="6656">
          <cell r="A6656">
            <v>36517</v>
          </cell>
          <cell r="B6656">
            <v>1.0092000000000001</v>
          </cell>
        </row>
        <row r="6657">
          <cell r="A6657">
            <v>36516</v>
          </cell>
          <cell r="B6657">
            <v>1.008</v>
          </cell>
        </row>
        <row r="6658">
          <cell r="A6658">
            <v>36515</v>
          </cell>
          <cell r="B6658">
            <v>1.0095000000000001</v>
          </cell>
        </row>
        <row r="6659">
          <cell r="A6659">
            <v>36514</v>
          </cell>
          <cell r="B6659">
            <v>1.0082</v>
          </cell>
        </row>
        <row r="6660">
          <cell r="A6660">
            <v>36513</v>
          </cell>
          <cell r="B6660">
            <v>1.0081</v>
          </cell>
        </row>
        <row r="6661">
          <cell r="A6661">
            <v>36512</v>
          </cell>
          <cell r="B6661">
            <v>1.0075000000000001</v>
          </cell>
        </row>
        <row r="6662">
          <cell r="A6662">
            <v>36511</v>
          </cell>
          <cell r="B6662">
            <v>1.0216000000000001</v>
          </cell>
        </row>
        <row r="6663">
          <cell r="A6663">
            <v>36510</v>
          </cell>
          <cell r="B6663">
            <v>1.0144</v>
          </cell>
        </row>
        <row r="6664">
          <cell r="A6664">
            <v>36509</v>
          </cell>
          <cell r="B6664">
            <v>1.0035000000000001</v>
          </cell>
        </row>
        <row r="6665">
          <cell r="A6665">
            <v>36508</v>
          </cell>
          <cell r="B6665">
            <v>1.006</v>
          </cell>
        </row>
        <row r="6666">
          <cell r="A6666">
            <v>36507</v>
          </cell>
          <cell r="B6666">
            <v>1.0125</v>
          </cell>
        </row>
        <row r="6667">
          <cell r="A6667">
            <v>36506</v>
          </cell>
          <cell r="B6667">
            <v>1.0130999999999999</v>
          </cell>
        </row>
        <row r="6668">
          <cell r="A6668">
            <v>36505</v>
          </cell>
          <cell r="B6668">
            <v>1.0133000000000001</v>
          </cell>
        </row>
        <row r="6669">
          <cell r="A6669">
            <v>36504</v>
          </cell>
          <cell r="B6669">
            <v>1.0148999999999999</v>
          </cell>
        </row>
        <row r="6670">
          <cell r="A6670">
            <v>36503</v>
          </cell>
          <cell r="B6670">
            <v>1.0213000000000001</v>
          </cell>
        </row>
        <row r="6671">
          <cell r="A6671">
            <v>36502</v>
          </cell>
          <cell r="B6671">
            <v>1.0247999999999999</v>
          </cell>
        </row>
        <row r="6672">
          <cell r="A6672">
            <v>36501</v>
          </cell>
          <cell r="B6672">
            <v>1.0225</v>
          </cell>
        </row>
        <row r="6673">
          <cell r="A6673">
            <v>36500</v>
          </cell>
          <cell r="B6673">
            <v>1.0148999999999999</v>
          </cell>
        </row>
        <row r="6674">
          <cell r="A6674">
            <v>36499</v>
          </cell>
          <cell r="B6674">
            <v>1.0024999999999999</v>
          </cell>
        </row>
        <row r="6675">
          <cell r="A6675">
            <v>36498</v>
          </cell>
          <cell r="B6675">
            <v>1.002</v>
          </cell>
        </row>
        <row r="6676">
          <cell r="A6676">
            <v>36497</v>
          </cell>
          <cell r="B6676">
            <v>1.0014000000000001</v>
          </cell>
        </row>
        <row r="6677">
          <cell r="A6677">
            <v>36496</v>
          </cell>
          <cell r="B6677">
            <v>1.0059</v>
          </cell>
        </row>
        <row r="6678">
          <cell r="A6678">
            <v>36495</v>
          </cell>
          <cell r="B6678">
            <v>1.0093000000000001</v>
          </cell>
        </row>
        <row r="6679">
          <cell r="A6679">
            <v>36494</v>
          </cell>
          <cell r="B6679">
            <v>1.0085</v>
          </cell>
        </row>
        <row r="6680">
          <cell r="A6680">
            <v>36493</v>
          </cell>
          <cell r="B6680">
            <v>1.0109999999999999</v>
          </cell>
        </row>
        <row r="6681">
          <cell r="A6681">
            <v>36492</v>
          </cell>
          <cell r="B6681">
            <v>1.0152000000000001</v>
          </cell>
        </row>
        <row r="6682">
          <cell r="A6682">
            <v>36491</v>
          </cell>
          <cell r="B6682">
            <v>1.0169999999999999</v>
          </cell>
        </row>
        <row r="6683">
          <cell r="A6683">
            <v>36490</v>
          </cell>
          <cell r="B6683">
            <v>1.0138</v>
          </cell>
        </row>
        <row r="6684">
          <cell r="A6684">
            <v>36489</v>
          </cell>
          <cell r="B6684">
            <v>1.0190999999999999</v>
          </cell>
        </row>
        <row r="6685">
          <cell r="A6685">
            <v>36488</v>
          </cell>
          <cell r="B6685">
            <v>1.0230999999999999</v>
          </cell>
        </row>
        <row r="6686">
          <cell r="A6686">
            <v>36487</v>
          </cell>
          <cell r="B6686">
            <v>1.0311999999999999</v>
          </cell>
        </row>
        <row r="6687">
          <cell r="A6687">
            <v>36486</v>
          </cell>
          <cell r="B6687">
            <v>1.0313000000000001</v>
          </cell>
        </row>
        <row r="6688">
          <cell r="A6688">
            <v>36485</v>
          </cell>
          <cell r="B6688">
            <v>1.0301</v>
          </cell>
        </row>
        <row r="6689">
          <cell r="A6689">
            <v>36484</v>
          </cell>
          <cell r="B6689">
            <v>1.0289999999999999</v>
          </cell>
        </row>
        <row r="6690">
          <cell r="A6690">
            <v>36483</v>
          </cell>
          <cell r="B6690">
            <v>1.0305</v>
          </cell>
        </row>
        <row r="6691">
          <cell r="A6691">
            <v>36482</v>
          </cell>
          <cell r="B6691">
            <v>1.0397000000000001</v>
          </cell>
        </row>
        <row r="6692">
          <cell r="A6692">
            <v>36481</v>
          </cell>
          <cell r="B6692">
            <v>1.0405</v>
          </cell>
        </row>
        <row r="6693">
          <cell r="A6693">
            <v>36480</v>
          </cell>
          <cell r="B6693">
            <v>1.0335000000000001</v>
          </cell>
        </row>
        <row r="6694">
          <cell r="A6694">
            <v>36479</v>
          </cell>
          <cell r="B6694">
            <v>1.0311999999999999</v>
          </cell>
        </row>
        <row r="6695">
          <cell r="A6695">
            <v>36478</v>
          </cell>
          <cell r="B6695">
            <v>1.0323</v>
          </cell>
        </row>
        <row r="6696">
          <cell r="A6696">
            <v>36477</v>
          </cell>
          <cell r="B6696">
            <v>1.0315000000000001</v>
          </cell>
        </row>
        <row r="6697">
          <cell r="A6697">
            <v>36476</v>
          </cell>
          <cell r="B6697">
            <v>1.036</v>
          </cell>
        </row>
        <row r="6698">
          <cell r="A6698">
            <v>36475</v>
          </cell>
          <cell r="B6698">
            <v>1.0411999999999999</v>
          </cell>
        </row>
        <row r="6699">
          <cell r="A6699">
            <v>36474</v>
          </cell>
          <cell r="B6699">
            <v>1.0406</v>
          </cell>
        </row>
        <row r="6700">
          <cell r="A6700">
            <v>36473</v>
          </cell>
          <cell r="B6700">
            <v>1.0402</v>
          </cell>
        </row>
        <row r="6701">
          <cell r="A6701">
            <v>36472</v>
          </cell>
          <cell r="B6701">
            <v>1.0405</v>
          </cell>
        </row>
        <row r="6702">
          <cell r="A6702">
            <v>36471</v>
          </cell>
          <cell r="B6702">
            <v>1.0443</v>
          </cell>
        </row>
        <row r="6703">
          <cell r="A6703">
            <v>36470</v>
          </cell>
          <cell r="B6703">
            <v>1.0389999999999999</v>
          </cell>
        </row>
        <row r="6704">
          <cell r="A6704">
            <v>36469</v>
          </cell>
          <cell r="B6704">
            <v>1.0389999999999999</v>
          </cell>
        </row>
        <row r="6705">
          <cell r="A6705">
            <v>36468</v>
          </cell>
          <cell r="B6705">
            <v>1.0482</v>
          </cell>
        </row>
        <row r="6706">
          <cell r="A6706">
            <v>36467</v>
          </cell>
          <cell r="B6706">
            <v>1.0498000000000001</v>
          </cell>
        </row>
        <row r="6707">
          <cell r="A6707">
            <v>36466</v>
          </cell>
          <cell r="B6707">
            <v>1.0515000000000001</v>
          </cell>
        </row>
        <row r="6708">
          <cell r="A6708">
            <v>36465</v>
          </cell>
          <cell r="B6708">
            <v>1.0545</v>
          </cell>
        </row>
        <row r="6709">
          <cell r="A6709">
            <v>36464</v>
          </cell>
          <cell r="B6709">
            <v>1.0552999999999999</v>
          </cell>
        </row>
        <row r="6710">
          <cell r="A6710">
            <v>36463</v>
          </cell>
          <cell r="B6710">
            <v>1.0606</v>
          </cell>
        </row>
        <row r="6711">
          <cell r="A6711">
            <v>36462</v>
          </cell>
          <cell r="B6711">
            <v>1.0509999999999999</v>
          </cell>
        </row>
        <row r="6712">
          <cell r="A6712">
            <v>36461</v>
          </cell>
          <cell r="B6712">
            <v>1.0512999999999999</v>
          </cell>
        </row>
        <row r="6713">
          <cell r="A6713">
            <v>36460</v>
          </cell>
          <cell r="B6713">
            <v>1.0571999999999999</v>
          </cell>
        </row>
        <row r="6714">
          <cell r="A6714">
            <v>36459</v>
          </cell>
          <cell r="B6714">
            <v>1.0632999999999999</v>
          </cell>
        </row>
        <row r="6715">
          <cell r="A6715">
            <v>36458</v>
          </cell>
          <cell r="B6715">
            <v>1.0676000000000001</v>
          </cell>
        </row>
        <row r="6716">
          <cell r="A6716">
            <v>36457</v>
          </cell>
          <cell r="B6716">
            <v>1.0694999999999999</v>
          </cell>
        </row>
        <row r="6717">
          <cell r="A6717">
            <v>36456</v>
          </cell>
          <cell r="B6717">
            <v>1.0763499999999999</v>
          </cell>
        </row>
        <row r="6718">
          <cell r="A6718">
            <v>36455</v>
          </cell>
          <cell r="B6718">
            <v>1.0777000000000001</v>
          </cell>
        </row>
        <row r="6719">
          <cell r="A6719">
            <v>36454</v>
          </cell>
          <cell r="B6719">
            <v>1.0778000000000001</v>
          </cell>
        </row>
        <row r="6720">
          <cell r="A6720">
            <v>36453</v>
          </cell>
          <cell r="B6720">
            <v>1.0780000000000001</v>
          </cell>
        </row>
        <row r="6721">
          <cell r="A6721">
            <v>36452</v>
          </cell>
          <cell r="B6721">
            <v>1.0818000000000001</v>
          </cell>
        </row>
        <row r="6722">
          <cell r="A6722">
            <v>36451</v>
          </cell>
          <cell r="B6722">
            <v>1.0865</v>
          </cell>
        </row>
        <row r="6723">
          <cell r="A6723">
            <v>36450</v>
          </cell>
          <cell r="B6723">
            <v>1.0894999999999999</v>
          </cell>
        </row>
        <row r="6724">
          <cell r="A6724">
            <v>36449</v>
          </cell>
          <cell r="B6724">
            <v>1.0885</v>
          </cell>
        </row>
        <row r="6725">
          <cell r="A6725">
            <v>36448</v>
          </cell>
          <cell r="B6725">
            <v>1.0863</v>
          </cell>
        </row>
        <row r="6726">
          <cell r="A6726">
            <v>36447</v>
          </cell>
          <cell r="B6726">
            <v>1.0779000000000001</v>
          </cell>
        </row>
        <row r="6727">
          <cell r="A6727">
            <v>36446</v>
          </cell>
          <cell r="B6727">
            <v>1.0769</v>
          </cell>
        </row>
        <row r="6728">
          <cell r="A6728">
            <v>36445</v>
          </cell>
          <cell r="B6728">
            <v>1.0664</v>
          </cell>
        </row>
        <row r="6729">
          <cell r="A6729">
            <v>36444</v>
          </cell>
          <cell r="B6729">
            <v>1.0629999999999999</v>
          </cell>
        </row>
        <row r="6730">
          <cell r="A6730">
            <v>36443</v>
          </cell>
          <cell r="B6730">
            <v>1.0622</v>
          </cell>
        </row>
        <row r="6731">
          <cell r="A6731">
            <v>36442</v>
          </cell>
          <cell r="B6731">
            <v>1.0629999999999999</v>
          </cell>
        </row>
        <row r="6732">
          <cell r="A6732">
            <v>36441</v>
          </cell>
          <cell r="B6732">
            <v>1.0665</v>
          </cell>
        </row>
        <row r="6733">
          <cell r="A6733">
            <v>36440</v>
          </cell>
          <cell r="B6733">
            <v>1.0710999999999999</v>
          </cell>
        </row>
        <row r="6734">
          <cell r="A6734">
            <v>36439</v>
          </cell>
          <cell r="B6734">
            <v>1.0726</v>
          </cell>
        </row>
        <row r="6735">
          <cell r="A6735">
            <v>36438</v>
          </cell>
          <cell r="B6735">
            <v>1.069</v>
          </cell>
        </row>
        <row r="6736">
          <cell r="A6736">
            <v>36437</v>
          </cell>
          <cell r="B6736">
            <v>1.0716000000000001</v>
          </cell>
        </row>
        <row r="6737">
          <cell r="A6737">
            <v>36436</v>
          </cell>
          <cell r="B6737">
            <v>1.07155</v>
          </cell>
        </row>
        <row r="6738">
          <cell r="A6738">
            <v>36435</v>
          </cell>
          <cell r="B6738">
            <v>1.0714999999999999</v>
          </cell>
        </row>
        <row r="6739">
          <cell r="A6739">
            <v>36434</v>
          </cell>
          <cell r="B6739">
            <v>1.0723</v>
          </cell>
        </row>
        <row r="6740">
          <cell r="A6740">
            <v>36433</v>
          </cell>
          <cell r="B6740">
            <v>1.0650999999999999</v>
          </cell>
        </row>
        <row r="6741">
          <cell r="A6741">
            <v>36432</v>
          </cell>
          <cell r="B6741">
            <v>1.0549999999999999</v>
          </cell>
        </row>
        <row r="6742">
          <cell r="A6742">
            <v>36431</v>
          </cell>
          <cell r="B6742">
            <v>1.0479000000000001</v>
          </cell>
        </row>
        <row r="6743">
          <cell r="A6743">
            <v>36430</v>
          </cell>
          <cell r="B6743">
            <v>1.0444</v>
          </cell>
        </row>
        <row r="6744">
          <cell r="A6744">
            <v>36429</v>
          </cell>
          <cell r="B6744">
            <v>1.0431999999999999</v>
          </cell>
        </row>
        <row r="6745">
          <cell r="A6745">
            <v>36428</v>
          </cell>
          <cell r="B6745">
            <v>1.0427999999999999</v>
          </cell>
        </row>
        <row r="6746">
          <cell r="A6746">
            <v>36427</v>
          </cell>
          <cell r="B6746">
            <v>1.0472999999999999</v>
          </cell>
        </row>
        <row r="6747">
          <cell r="A6747">
            <v>36426</v>
          </cell>
          <cell r="B6747">
            <v>1.0442</v>
          </cell>
        </row>
        <row r="6748">
          <cell r="A6748">
            <v>36425</v>
          </cell>
          <cell r="B6748">
            <v>1.0505</v>
          </cell>
        </row>
        <row r="6749">
          <cell r="A6749">
            <v>36424</v>
          </cell>
          <cell r="B6749">
            <v>1.0417000000000001</v>
          </cell>
        </row>
        <row r="6750">
          <cell r="A6750">
            <v>36423</v>
          </cell>
          <cell r="B6750">
            <v>1.0412999999999999</v>
          </cell>
        </row>
        <row r="6751">
          <cell r="A6751">
            <v>36422</v>
          </cell>
          <cell r="B6751">
            <v>1.0410999999999999</v>
          </cell>
        </row>
        <row r="6752">
          <cell r="A6752">
            <v>36421</v>
          </cell>
          <cell r="B6752">
            <v>1.0421</v>
          </cell>
        </row>
        <row r="6753">
          <cell r="A6753">
            <v>36420</v>
          </cell>
          <cell r="B6753">
            <v>1.0390999999999999</v>
          </cell>
        </row>
        <row r="6754">
          <cell r="A6754">
            <v>36419</v>
          </cell>
          <cell r="B6754">
            <v>1.0397000000000001</v>
          </cell>
        </row>
        <row r="6755">
          <cell r="A6755">
            <v>36418</v>
          </cell>
          <cell r="B6755">
            <v>1.0353000000000001</v>
          </cell>
        </row>
        <row r="6756">
          <cell r="A6756">
            <v>36417</v>
          </cell>
          <cell r="B6756">
            <v>1.0363</v>
          </cell>
        </row>
        <row r="6757">
          <cell r="A6757">
            <v>36416</v>
          </cell>
          <cell r="B6757">
            <v>1.0361</v>
          </cell>
        </row>
        <row r="6758">
          <cell r="A6758">
            <v>36415</v>
          </cell>
          <cell r="B6758">
            <v>1.0358000000000001</v>
          </cell>
        </row>
        <row r="6759">
          <cell r="A6759">
            <v>36414</v>
          </cell>
          <cell r="B6759">
            <v>1.0363</v>
          </cell>
        </row>
        <row r="6760">
          <cell r="A6760">
            <v>36413</v>
          </cell>
          <cell r="B6760">
            <v>1.0518000000000001</v>
          </cell>
        </row>
        <row r="6761">
          <cell r="A6761">
            <v>36412</v>
          </cell>
          <cell r="B6761">
            <v>1.0590999999999999</v>
          </cell>
        </row>
        <row r="6762">
          <cell r="A6762">
            <v>36411</v>
          </cell>
          <cell r="B6762">
            <v>1.06</v>
          </cell>
        </row>
        <row r="6763">
          <cell r="A6763">
            <v>36410</v>
          </cell>
          <cell r="B6763">
            <v>1.0563</v>
          </cell>
        </row>
        <row r="6764">
          <cell r="A6764">
            <v>36409</v>
          </cell>
          <cell r="B6764">
            <v>1.0592999999999999</v>
          </cell>
        </row>
        <row r="6765">
          <cell r="A6765">
            <v>36408</v>
          </cell>
          <cell r="B6765">
            <v>1.0575000000000001</v>
          </cell>
        </row>
        <row r="6766">
          <cell r="A6766">
            <v>36407</v>
          </cell>
          <cell r="B6766">
            <v>1.0609999999999999</v>
          </cell>
        </row>
        <row r="6767">
          <cell r="A6767">
            <v>36406</v>
          </cell>
          <cell r="B6767">
            <v>1.0683</v>
          </cell>
        </row>
        <row r="6768">
          <cell r="A6768">
            <v>36405</v>
          </cell>
          <cell r="B6768">
            <v>1.0662</v>
          </cell>
        </row>
        <row r="6769">
          <cell r="A6769">
            <v>36404</v>
          </cell>
          <cell r="B6769">
            <v>1.0608</v>
          </cell>
        </row>
        <row r="6770">
          <cell r="A6770">
            <v>36403</v>
          </cell>
          <cell r="B6770">
            <v>1.0541</v>
          </cell>
        </row>
        <row r="6771">
          <cell r="A6771">
            <v>36402</v>
          </cell>
          <cell r="B6771">
            <v>1.0454000000000001</v>
          </cell>
        </row>
        <row r="6772">
          <cell r="A6772">
            <v>36401</v>
          </cell>
          <cell r="B6772">
            <v>1.0477000000000001</v>
          </cell>
        </row>
        <row r="6773">
          <cell r="A6773">
            <v>36400</v>
          </cell>
          <cell r="B6773">
            <v>1.0536000000000001</v>
          </cell>
        </row>
        <row r="6774">
          <cell r="A6774">
            <v>36399</v>
          </cell>
          <cell r="B6774">
            <v>1.0455000000000001</v>
          </cell>
        </row>
        <row r="6775">
          <cell r="A6775">
            <v>36398</v>
          </cell>
          <cell r="B6775">
            <v>1.0442</v>
          </cell>
        </row>
        <row r="6776">
          <cell r="A6776">
            <v>36397</v>
          </cell>
          <cell r="B6776">
            <v>1.0446</v>
          </cell>
        </row>
        <row r="6777">
          <cell r="A6777">
            <v>36396</v>
          </cell>
          <cell r="B6777">
            <v>1.0505</v>
          </cell>
        </row>
        <row r="6778">
          <cell r="A6778">
            <v>36395</v>
          </cell>
          <cell r="B6778">
            <v>1.0630999999999999</v>
          </cell>
        </row>
        <row r="6779">
          <cell r="A6779">
            <v>36394</v>
          </cell>
          <cell r="B6779">
            <v>1.0668</v>
          </cell>
        </row>
        <row r="6780">
          <cell r="A6780">
            <v>36393</v>
          </cell>
          <cell r="B6780">
            <v>1.0673999999999999</v>
          </cell>
        </row>
        <row r="6781">
          <cell r="A6781">
            <v>36392</v>
          </cell>
          <cell r="B6781">
            <v>1.0664</v>
          </cell>
        </row>
        <row r="6782">
          <cell r="A6782">
            <v>36391</v>
          </cell>
          <cell r="B6782">
            <v>1.0528999999999999</v>
          </cell>
        </row>
        <row r="6783">
          <cell r="A6783">
            <v>36390</v>
          </cell>
          <cell r="B6783">
            <v>1.0531999999999999</v>
          </cell>
        </row>
        <row r="6784">
          <cell r="A6784">
            <v>36389</v>
          </cell>
          <cell r="B6784">
            <v>1.0519000000000001</v>
          </cell>
        </row>
        <row r="6785">
          <cell r="A6785">
            <v>36388</v>
          </cell>
          <cell r="B6785">
            <v>1.0571999999999999</v>
          </cell>
        </row>
        <row r="6786">
          <cell r="A6786">
            <v>36387</v>
          </cell>
          <cell r="B6786">
            <v>1.0568</v>
          </cell>
        </row>
        <row r="6787">
          <cell r="A6787">
            <v>36386</v>
          </cell>
          <cell r="B6787">
            <v>1.0569</v>
          </cell>
        </row>
        <row r="6788">
          <cell r="A6788">
            <v>36385</v>
          </cell>
          <cell r="B6788">
            <v>1.0665</v>
          </cell>
        </row>
        <row r="6789">
          <cell r="A6789">
            <v>36384</v>
          </cell>
          <cell r="B6789">
            <v>1.0636000000000001</v>
          </cell>
        </row>
        <row r="6790">
          <cell r="A6790">
            <v>36383</v>
          </cell>
          <cell r="B6790">
            <v>1.0682</v>
          </cell>
        </row>
        <row r="6791">
          <cell r="A6791">
            <v>36382</v>
          </cell>
          <cell r="B6791">
            <v>1.0734999999999999</v>
          </cell>
        </row>
        <row r="6792">
          <cell r="A6792">
            <v>36381</v>
          </cell>
          <cell r="B6792">
            <v>1.0692999999999999</v>
          </cell>
        </row>
        <row r="6793">
          <cell r="A6793">
            <v>36380</v>
          </cell>
          <cell r="B6793">
            <v>1.0716000000000001</v>
          </cell>
        </row>
        <row r="6794">
          <cell r="A6794">
            <v>36379</v>
          </cell>
          <cell r="B6794">
            <v>1.07</v>
          </cell>
        </row>
        <row r="6795">
          <cell r="A6795">
            <v>36378</v>
          </cell>
          <cell r="B6795">
            <v>1.0742</v>
          </cell>
        </row>
        <row r="6796">
          <cell r="A6796">
            <v>36377</v>
          </cell>
          <cell r="B6796">
            <v>1.0786</v>
          </cell>
        </row>
        <row r="6797">
          <cell r="A6797">
            <v>36376</v>
          </cell>
          <cell r="B6797">
            <v>1.0767</v>
          </cell>
        </row>
        <row r="6798">
          <cell r="A6798">
            <v>36375</v>
          </cell>
          <cell r="B6798">
            <v>1.0654999999999999</v>
          </cell>
        </row>
        <row r="6799">
          <cell r="A6799">
            <v>36374</v>
          </cell>
          <cell r="B6799">
            <v>1.0665</v>
          </cell>
        </row>
        <row r="6800">
          <cell r="A6800">
            <v>36373</v>
          </cell>
          <cell r="B6800">
            <v>1.0712999999999999</v>
          </cell>
        </row>
        <row r="6801">
          <cell r="A6801">
            <v>36372</v>
          </cell>
          <cell r="B6801">
            <v>1.0709</v>
          </cell>
        </row>
        <row r="6802">
          <cell r="A6802">
            <v>36371</v>
          </cell>
          <cell r="B6802">
            <v>1.0693999999999999</v>
          </cell>
        </row>
        <row r="6803">
          <cell r="A6803">
            <v>36370</v>
          </cell>
          <cell r="B6803">
            <v>1.0684</v>
          </cell>
        </row>
        <row r="6804">
          <cell r="A6804">
            <v>36369</v>
          </cell>
          <cell r="B6804">
            <v>1.0618000000000001</v>
          </cell>
        </row>
        <row r="6805">
          <cell r="A6805">
            <v>36368</v>
          </cell>
          <cell r="B6805">
            <v>1.0631999999999999</v>
          </cell>
        </row>
        <row r="6806">
          <cell r="A6806">
            <v>36367</v>
          </cell>
          <cell r="B6806">
            <v>1.0649</v>
          </cell>
        </row>
        <row r="6807">
          <cell r="A6807">
            <v>36366</v>
          </cell>
          <cell r="B6807">
            <v>1.0531999999999999</v>
          </cell>
        </row>
        <row r="6808">
          <cell r="A6808">
            <v>36365</v>
          </cell>
          <cell r="B6808">
            <v>1.0527</v>
          </cell>
        </row>
        <row r="6809">
          <cell r="A6809">
            <v>36364</v>
          </cell>
          <cell r="B6809">
            <v>1.0501</v>
          </cell>
        </row>
        <row r="6810">
          <cell r="A6810">
            <v>36363</v>
          </cell>
          <cell r="B6810">
            <v>1.05</v>
          </cell>
        </row>
        <row r="6811">
          <cell r="A6811">
            <v>36362</v>
          </cell>
          <cell r="B6811">
            <v>1.0461</v>
          </cell>
        </row>
        <row r="6812">
          <cell r="A6812">
            <v>36361</v>
          </cell>
          <cell r="B6812">
            <v>1.0375000000000001</v>
          </cell>
        </row>
        <row r="6813">
          <cell r="A6813">
            <v>36360</v>
          </cell>
          <cell r="B6813">
            <v>1.0145</v>
          </cell>
        </row>
        <row r="6814">
          <cell r="A6814">
            <v>36359</v>
          </cell>
          <cell r="B6814">
            <v>1.0206999999999999</v>
          </cell>
        </row>
        <row r="6815">
          <cell r="A6815">
            <v>36358</v>
          </cell>
          <cell r="B6815">
            <v>1.0198</v>
          </cell>
        </row>
        <row r="6816">
          <cell r="A6816">
            <v>36357</v>
          </cell>
          <cell r="B6816">
            <v>1.0202</v>
          </cell>
        </row>
        <row r="6817">
          <cell r="A6817">
            <v>36356</v>
          </cell>
          <cell r="B6817">
            <v>1.0218</v>
          </cell>
        </row>
        <row r="6818">
          <cell r="A6818">
            <v>36355</v>
          </cell>
          <cell r="B6818">
            <v>1.0170999999999999</v>
          </cell>
        </row>
        <row r="6819">
          <cell r="A6819">
            <v>36354</v>
          </cell>
          <cell r="B6819">
            <v>1.0164</v>
          </cell>
        </row>
        <row r="6820">
          <cell r="A6820">
            <v>36353</v>
          </cell>
          <cell r="B6820">
            <v>1.0138</v>
          </cell>
        </row>
        <row r="6821">
          <cell r="A6821">
            <v>36352</v>
          </cell>
          <cell r="B6821">
            <v>1.0185</v>
          </cell>
        </row>
        <row r="6822">
          <cell r="A6822">
            <v>36351</v>
          </cell>
          <cell r="B6822">
            <v>1.0198</v>
          </cell>
        </row>
        <row r="6823">
          <cell r="A6823">
            <v>36350</v>
          </cell>
          <cell r="B6823">
            <v>1.0198</v>
          </cell>
        </row>
        <row r="6824">
          <cell r="A6824">
            <v>36349</v>
          </cell>
          <cell r="B6824">
            <v>1.0186999999999999</v>
          </cell>
        </row>
        <row r="6825">
          <cell r="A6825">
            <v>36348</v>
          </cell>
          <cell r="B6825">
            <v>1.0229999999999999</v>
          </cell>
        </row>
        <row r="6826">
          <cell r="A6826">
            <v>36347</v>
          </cell>
          <cell r="B6826">
            <v>1.0216000000000001</v>
          </cell>
        </row>
        <row r="6827">
          <cell r="A6827">
            <v>36346</v>
          </cell>
          <cell r="B6827">
            <v>1.0228999999999999</v>
          </cell>
        </row>
        <row r="6828">
          <cell r="A6828">
            <v>36345</v>
          </cell>
          <cell r="B6828">
            <v>1.0245</v>
          </cell>
        </row>
        <row r="6829">
          <cell r="A6829">
            <v>36344</v>
          </cell>
          <cell r="B6829">
            <v>1.0245</v>
          </cell>
        </row>
        <row r="6830">
          <cell r="A6830">
            <v>36343</v>
          </cell>
          <cell r="B6830">
            <v>1.0233000000000001</v>
          </cell>
        </row>
        <row r="6831">
          <cell r="A6831">
            <v>36342</v>
          </cell>
          <cell r="B6831">
            <v>1.0337000000000001</v>
          </cell>
        </row>
        <row r="6832">
          <cell r="A6832">
            <v>36341</v>
          </cell>
          <cell r="B6832">
            <v>1.0325</v>
          </cell>
        </row>
        <row r="6833">
          <cell r="A6833">
            <v>36340</v>
          </cell>
          <cell r="B6833">
            <v>1.0347999999999999</v>
          </cell>
        </row>
        <row r="6834">
          <cell r="A6834">
            <v>36339</v>
          </cell>
          <cell r="B6834">
            <v>1.0394000000000001</v>
          </cell>
        </row>
        <row r="6835">
          <cell r="A6835">
            <v>36338</v>
          </cell>
          <cell r="B6835">
            <v>1.0420499999999999</v>
          </cell>
        </row>
        <row r="6836">
          <cell r="A6836">
            <v>36337</v>
          </cell>
          <cell r="B6836">
            <v>1.0430999999999999</v>
          </cell>
        </row>
        <row r="6837">
          <cell r="A6837">
            <v>36336</v>
          </cell>
          <cell r="B6837">
            <v>1.0448</v>
          </cell>
        </row>
        <row r="6838">
          <cell r="A6838">
            <v>36335</v>
          </cell>
          <cell r="B6838">
            <v>1.0341</v>
          </cell>
        </row>
        <row r="6839">
          <cell r="A6839">
            <v>36334</v>
          </cell>
          <cell r="B6839">
            <v>1.0310999999999999</v>
          </cell>
        </row>
        <row r="6840">
          <cell r="A6840">
            <v>36333</v>
          </cell>
          <cell r="B6840">
            <v>1.0328999999999999</v>
          </cell>
        </row>
        <row r="6841">
          <cell r="A6841">
            <v>36332</v>
          </cell>
          <cell r="B6841">
            <v>1.0355000000000001</v>
          </cell>
        </row>
        <row r="6842">
          <cell r="A6842">
            <v>36331</v>
          </cell>
          <cell r="B6842">
            <v>1.0397000000000001</v>
          </cell>
        </row>
        <row r="6843">
          <cell r="A6843">
            <v>36330</v>
          </cell>
          <cell r="B6843">
            <v>1.0405</v>
          </cell>
        </row>
        <row r="6844">
          <cell r="A6844">
            <v>36329</v>
          </cell>
          <cell r="B6844">
            <v>1.0322</v>
          </cell>
        </row>
        <row r="6845">
          <cell r="A6845">
            <v>36328</v>
          </cell>
          <cell r="B6845">
            <v>1.0331999999999999</v>
          </cell>
        </row>
        <row r="6846">
          <cell r="A6846">
            <v>36327</v>
          </cell>
          <cell r="B6846">
            <v>1.0348999999999999</v>
          </cell>
        </row>
        <row r="6847">
          <cell r="A6847">
            <v>36326</v>
          </cell>
          <cell r="B6847">
            <v>1.0398000000000001</v>
          </cell>
        </row>
        <row r="6848">
          <cell r="A6848">
            <v>36325</v>
          </cell>
          <cell r="B6848">
            <v>1.0449999999999999</v>
          </cell>
        </row>
        <row r="6849">
          <cell r="A6849">
            <v>36324</v>
          </cell>
          <cell r="B6849">
            <v>1.0502</v>
          </cell>
        </row>
        <row r="6850">
          <cell r="A6850">
            <v>36323</v>
          </cell>
          <cell r="B6850">
            <v>1.0511999999999999</v>
          </cell>
        </row>
        <row r="6851">
          <cell r="A6851">
            <v>36322</v>
          </cell>
          <cell r="B6851">
            <v>1.0497000000000001</v>
          </cell>
        </row>
        <row r="6852">
          <cell r="A6852">
            <v>36321</v>
          </cell>
          <cell r="B6852">
            <v>1.0475000000000001</v>
          </cell>
        </row>
        <row r="6853">
          <cell r="A6853">
            <v>36320</v>
          </cell>
          <cell r="B6853">
            <v>1.0458000000000001</v>
          </cell>
        </row>
        <row r="6854">
          <cell r="A6854">
            <v>36319</v>
          </cell>
          <cell r="B6854">
            <v>1.0386</v>
          </cell>
        </row>
        <row r="6855">
          <cell r="A6855">
            <v>36318</v>
          </cell>
          <cell r="B6855">
            <v>1.0290999999999999</v>
          </cell>
        </row>
        <row r="6856">
          <cell r="A6856">
            <v>36317</v>
          </cell>
          <cell r="B6856">
            <v>1.0377000000000001</v>
          </cell>
        </row>
        <row r="6857">
          <cell r="A6857">
            <v>36316</v>
          </cell>
          <cell r="B6857">
            <v>1.0373000000000001</v>
          </cell>
        </row>
        <row r="6858">
          <cell r="A6858">
            <v>36315</v>
          </cell>
          <cell r="B6858">
            <v>1.0306999999999999</v>
          </cell>
        </row>
        <row r="6859">
          <cell r="A6859">
            <v>36314</v>
          </cell>
          <cell r="B6859">
            <v>1.0364</v>
          </cell>
        </row>
        <row r="6860">
          <cell r="A6860">
            <v>36313</v>
          </cell>
          <cell r="B6860">
            <v>1.0364</v>
          </cell>
        </row>
        <row r="6861">
          <cell r="A6861">
            <v>36312</v>
          </cell>
          <cell r="B6861">
            <v>1.0429999999999999</v>
          </cell>
        </row>
        <row r="6862">
          <cell r="A6862">
            <v>36311</v>
          </cell>
          <cell r="B6862">
            <v>1.0457000000000001</v>
          </cell>
        </row>
        <row r="6863">
          <cell r="A6863">
            <v>36310</v>
          </cell>
          <cell r="B6863">
            <v>1.0445</v>
          </cell>
        </row>
        <row r="6864">
          <cell r="A6864">
            <v>36309</v>
          </cell>
          <cell r="B6864">
            <v>1.04295</v>
          </cell>
        </row>
        <row r="6865">
          <cell r="A6865">
            <v>36308</v>
          </cell>
          <cell r="B6865">
            <v>1.0457000000000001</v>
          </cell>
        </row>
        <row r="6866">
          <cell r="A6866">
            <v>36307</v>
          </cell>
          <cell r="B6866">
            <v>1.0451999999999999</v>
          </cell>
        </row>
        <row r="6867">
          <cell r="A6867">
            <v>36306</v>
          </cell>
          <cell r="B6867">
            <v>1.0553999999999999</v>
          </cell>
        </row>
        <row r="6868">
          <cell r="A6868">
            <v>36305</v>
          </cell>
          <cell r="B6868">
            <v>1.0621</v>
          </cell>
        </row>
        <row r="6869">
          <cell r="A6869">
            <v>36304</v>
          </cell>
          <cell r="B6869">
            <v>1.0575000000000001</v>
          </cell>
        </row>
        <row r="6870">
          <cell r="A6870">
            <v>36303</v>
          </cell>
          <cell r="B6870">
            <v>1.05715</v>
          </cell>
        </row>
        <row r="6871">
          <cell r="A6871">
            <v>36302</v>
          </cell>
          <cell r="B6871">
            <v>1.05765</v>
          </cell>
        </row>
        <row r="6872">
          <cell r="A6872">
            <v>36301</v>
          </cell>
          <cell r="B6872">
            <v>1.0589999999999999</v>
          </cell>
        </row>
        <row r="6873">
          <cell r="A6873">
            <v>36300</v>
          </cell>
          <cell r="B6873">
            <v>1.0642</v>
          </cell>
        </row>
        <row r="6874">
          <cell r="A6874">
            <v>36299</v>
          </cell>
          <cell r="B6874">
            <v>1.0640000000000001</v>
          </cell>
        </row>
        <row r="6875">
          <cell r="A6875">
            <v>36298</v>
          </cell>
          <cell r="B6875">
            <v>1.0687</v>
          </cell>
        </row>
        <row r="6876">
          <cell r="A6876">
            <v>36297</v>
          </cell>
          <cell r="B6876">
            <v>1.0665</v>
          </cell>
        </row>
        <row r="6877">
          <cell r="A6877">
            <v>36296</v>
          </cell>
          <cell r="B6877">
            <v>1.0656000000000001</v>
          </cell>
        </row>
        <row r="6878">
          <cell r="A6878">
            <v>36295</v>
          </cell>
          <cell r="B6878">
            <v>1.0667</v>
          </cell>
        </row>
        <row r="6879">
          <cell r="A6879">
            <v>36294</v>
          </cell>
          <cell r="B6879">
            <v>1.0666</v>
          </cell>
        </row>
        <row r="6880">
          <cell r="A6880">
            <v>36293</v>
          </cell>
          <cell r="B6880">
            <v>1.0642</v>
          </cell>
        </row>
        <row r="6881">
          <cell r="A6881">
            <v>36292</v>
          </cell>
          <cell r="B6881">
            <v>1.0662</v>
          </cell>
        </row>
        <row r="6882">
          <cell r="A6882">
            <v>36291</v>
          </cell>
          <cell r="B6882">
            <v>1.0750999999999999</v>
          </cell>
        </row>
        <row r="6883">
          <cell r="A6883">
            <v>36290</v>
          </cell>
          <cell r="B6883">
            <v>1.0737000000000001</v>
          </cell>
        </row>
        <row r="6884">
          <cell r="A6884">
            <v>36289</v>
          </cell>
          <cell r="B6884">
            <v>1.0750999999999999</v>
          </cell>
        </row>
        <row r="6885">
          <cell r="A6885">
            <v>36288</v>
          </cell>
          <cell r="B6885">
            <v>1.0755999999999999</v>
          </cell>
        </row>
        <row r="6886">
          <cell r="A6886">
            <v>36287</v>
          </cell>
          <cell r="B6886">
            <v>1.0788</v>
          </cell>
        </row>
        <row r="6887">
          <cell r="A6887">
            <v>36286</v>
          </cell>
          <cell r="B6887">
            <v>1.08</v>
          </cell>
        </row>
        <row r="6888">
          <cell r="A6888">
            <v>36285</v>
          </cell>
          <cell r="B6888">
            <v>1.0661</v>
          </cell>
        </row>
        <row r="6889">
          <cell r="A6889">
            <v>36284</v>
          </cell>
          <cell r="B6889">
            <v>1.0579000000000001</v>
          </cell>
        </row>
        <row r="6890">
          <cell r="A6890">
            <v>36283</v>
          </cell>
          <cell r="B6890">
            <v>1.0584</v>
          </cell>
        </row>
        <row r="6891">
          <cell r="A6891">
            <v>36282</v>
          </cell>
          <cell r="B6891">
            <v>1.0568</v>
          </cell>
        </row>
        <row r="6892">
          <cell r="A6892">
            <v>36281</v>
          </cell>
          <cell r="B6892">
            <v>1.0579000000000001</v>
          </cell>
        </row>
        <row r="6893">
          <cell r="A6893">
            <v>36280</v>
          </cell>
          <cell r="B6893">
            <v>1.0592999999999999</v>
          </cell>
        </row>
        <row r="6894">
          <cell r="A6894">
            <v>36279</v>
          </cell>
          <cell r="B6894">
            <v>1.0607</v>
          </cell>
        </row>
        <row r="6895">
          <cell r="A6895">
            <v>36278</v>
          </cell>
          <cell r="B6895">
            <v>1.0668</v>
          </cell>
        </row>
        <row r="6896">
          <cell r="A6896">
            <v>36277</v>
          </cell>
          <cell r="B6896">
            <v>1.0632999999999999</v>
          </cell>
        </row>
        <row r="6897">
          <cell r="A6897">
            <v>36276</v>
          </cell>
          <cell r="B6897">
            <v>1.0610999999999999</v>
          </cell>
        </row>
        <row r="6898">
          <cell r="A6898">
            <v>36275</v>
          </cell>
          <cell r="B6898">
            <v>1.0608</v>
          </cell>
        </row>
        <row r="6899">
          <cell r="A6899">
            <v>36274</v>
          </cell>
          <cell r="B6899">
            <v>1.0609</v>
          </cell>
        </row>
        <row r="6900">
          <cell r="A6900">
            <v>36273</v>
          </cell>
          <cell r="B6900">
            <v>1.0640000000000001</v>
          </cell>
        </row>
        <row r="6901">
          <cell r="A6901">
            <v>36272</v>
          </cell>
          <cell r="B6901">
            <v>1.0605</v>
          </cell>
        </row>
        <row r="6902">
          <cell r="A6902">
            <v>36271</v>
          </cell>
          <cell r="B6902">
            <v>1.0608</v>
          </cell>
        </row>
        <row r="6903">
          <cell r="A6903">
            <v>36270</v>
          </cell>
          <cell r="B6903">
            <v>1.0650999999999999</v>
          </cell>
        </row>
        <row r="6904">
          <cell r="A6904">
            <v>36269</v>
          </cell>
          <cell r="B6904">
            <v>1.0640000000000001</v>
          </cell>
        </row>
        <row r="6905">
          <cell r="A6905">
            <v>36268</v>
          </cell>
          <cell r="B6905">
            <v>1.0692999999999999</v>
          </cell>
        </row>
        <row r="6906">
          <cell r="A6906">
            <v>36267</v>
          </cell>
          <cell r="B6906">
            <v>1.0699000000000001</v>
          </cell>
        </row>
        <row r="6907">
          <cell r="A6907">
            <v>36266</v>
          </cell>
          <cell r="B6907">
            <v>1.0676000000000001</v>
          </cell>
        </row>
        <row r="6908">
          <cell r="A6908">
            <v>36265</v>
          </cell>
          <cell r="B6908">
            <v>1.0786</v>
          </cell>
        </row>
        <row r="6909">
          <cell r="A6909">
            <v>36264</v>
          </cell>
          <cell r="B6909">
            <v>1.0801000000000001</v>
          </cell>
        </row>
        <row r="6910">
          <cell r="A6910">
            <v>36263</v>
          </cell>
          <cell r="B6910">
            <v>1.0791999999999999</v>
          </cell>
        </row>
        <row r="6911">
          <cell r="A6911">
            <v>36262</v>
          </cell>
          <cell r="B6911">
            <v>1.0846</v>
          </cell>
        </row>
        <row r="6912">
          <cell r="A6912">
            <v>36261</v>
          </cell>
          <cell r="B6912">
            <v>1.0811999999999999</v>
          </cell>
        </row>
        <row r="6913">
          <cell r="A6913">
            <v>36260</v>
          </cell>
          <cell r="B6913">
            <v>1.0825</v>
          </cell>
        </row>
        <row r="6914">
          <cell r="A6914">
            <v>36259</v>
          </cell>
          <cell r="B6914">
            <v>1.0779000000000001</v>
          </cell>
        </row>
        <row r="6915">
          <cell r="A6915">
            <v>36258</v>
          </cell>
          <cell r="B6915">
            <v>1.0806</v>
          </cell>
        </row>
        <row r="6916">
          <cell r="A6916">
            <v>36257</v>
          </cell>
          <cell r="B6916">
            <v>1.0790999999999999</v>
          </cell>
        </row>
        <row r="6917">
          <cell r="A6917">
            <v>36256</v>
          </cell>
          <cell r="B6917">
            <v>1.0729</v>
          </cell>
        </row>
        <row r="6918">
          <cell r="A6918">
            <v>36255</v>
          </cell>
          <cell r="B6918">
            <v>1.0752999999999999</v>
          </cell>
        </row>
        <row r="6919">
          <cell r="A6919">
            <v>36254</v>
          </cell>
          <cell r="B6919">
            <v>1.079</v>
          </cell>
        </row>
        <row r="6920">
          <cell r="A6920">
            <v>36253</v>
          </cell>
          <cell r="B6920">
            <v>1.0828</v>
          </cell>
        </row>
        <row r="6921">
          <cell r="A6921">
            <v>36252</v>
          </cell>
          <cell r="B6921">
            <v>1.0772999999999999</v>
          </cell>
        </row>
        <row r="6922">
          <cell r="A6922">
            <v>36251</v>
          </cell>
          <cell r="B6922">
            <v>1.0768</v>
          </cell>
        </row>
        <row r="6923">
          <cell r="A6923">
            <v>36250</v>
          </cell>
          <cell r="B6923">
            <v>1.0733999999999999</v>
          </cell>
        </row>
        <row r="6924">
          <cell r="A6924">
            <v>36249</v>
          </cell>
          <cell r="B6924">
            <v>1.0727</v>
          </cell>
        </row>
        <row r="6925">
          <cell r="A6925">
            <v>36248</v>
          </cell>
          <cell r="B6925">
            <v>1.0744</v>
          </cell>
        </row>
        <row r="6926">
          <cell r="A6926">
            <v>36247</v>
          </cell>
          <cell r="B6926">
            <v>1.0746500000000001</v>
          </cell>
        </row>
        <row r="6927">
          <cell r="A6927">
            <v>36246</v>
          </cell>
          <cell r="B6927">
            <v>1.0766</v>
          </cell>
        </row>
        <row r="6928">
          <cell r="A6928">
            <v>36245</v>
          </cell>
          <cell r="B6928">
            <v>1.0818000000000001</v>
          </cell>
        </row>
        <row r="6929">
          <cell r="A6929">
            <v>36244</v>
          </cell>
          <cell r="B6929">
            <v>1.0886</v>
          </cell>
        </row>
        <row r="6930">
          <cell r="A6930">
            <v>36243</v>
          </cell>
          <cell r="B6930">
            <v>1.0922000000000001</v>
          </cell>
        </row>
        <row r="6931">
          <cell r="A6931">
            <v>36242</v>
          </cell>
          <cell r="B6931">
            <v>1.0892999999999999</v>
          </cell>
        </row>
        <row r="6932">
          <cell r="A6932">
            <v>36241</v>
          </cell>
          <cell r="B6932">
            <v>1.0876999999999999</v>
          </cell>
        </row>
        <row r="6933">
          <cell r="A6933">
            <v>36240</v>
          </cell>
          <cell r="B6933">
            <v>1.0888</v>
          </cell>
        </row>
        <row r="6934">
          <cell r="A6934">
            <v>36239</v>
          </cell>
          <cell r="B6934">
            <v>1.0892999999999999</v>
          </cell>
        </row>
        <row r="6935">
          <cell r="A6935">
            <v>36238</v>
          </cell>
          <cell r="B6935">
            <v>1.0925</v>
          </cell>
        </row>
        <row r="6936">
          <cell r="A6936">
            <v>36237</v>
          </cell>
          <cell r="B6936">
            <v>1.101</v>
          </cell>
        </row>
        <row r="6937">
          <cell r="A6937">
            <v>36236</v>
          </cell>
          <cell r="B6937">
            <v>1.0980000000000001</v>
          </cell>
        </row>
        <row r="6938">
          <cell r="A6938">
            <v>36235</v>
          </cell>
          <cell r="B6938">
            <v>1.0871999999999999</v>
          </cell>
        </row>
        <row r="6939">
          <cell r="A6939">
            <v>36234</v>
          </cell>
          <cell r="B6939">
            <v>1.0940000000000001</v>
          </cell>
        </row>
        <row r="6940">
          <cell r="A6940">
            <v>36233</v>
          </cell>
          <cell r="B6940">
            <v>1.0895999999999999</v>
          </cell>
        </row>
        <row r="6941">
          <cell r="A6941">
            <v>36232</v>
          </cell>
          <cell r="B6941">
            <v>1.0900000000000001</v>
          </cell>
        </row>
        <row r="6942">
          <cell r="A6942">
            <v>36231</v>
          </cell>
          <cell r="B6942">
            <v>1.093</v>
          </cell>
        </row>
        <row r="6943">
          <cell r="A6943">
            <v>36230</v>
          </cell>
          <cell r="B6943">
            <v>1.0896999999999999</v>
          </cell>
        </row>
        <row r="6944">
          <cell r="A6944">
            <v>36229</v>
          </cell>
          <cell r="B6944">
            <v>1.0948</v>
          </cell>
        </row>
        <row r="6945">
          <cell r="A6945">
            <v>36228</v>
          </cell>
          <cell r="B6945">
            <v>1.0874999999999999</v>
          </cell>
        </row>
        <row r="6946">
          <cell r="A6946">
            <v>36227</v>
          </cell>
          <cell r="B6946">
            <v>1.0889</v>
          </cell>
        </row>
        <row r="6947">
          <cell r="A6947">
            <v>36226</v>
          </cell>
          <cell r="B6947">
            <v>1.0825</v>
          </cell>
        </row>
        <row r="6948">
          <cell r="A6948">
            <v>36225</v>
          </cell>
          <cell r="B6948">
            <v>1.0831999999999999</v>
          </cell>
        </row>
        <row r="6949">
          <cell r="A6949">
            <v>36224</v>
          </cell>
          <cell r="B6949">
            <v>1.0831999999999999</v>
          </cell>
        </row>
        <row r="6950">
          <cell r="A6950">
            <v>36223</v>
          </cell>
          <cell r="B6950">
            <v>1.0853999999999999</v>
          </cell>
        </row>
        <row r="6951">
          <cell r="A6951">
            <v>36222</v>
          </cell>
          <cell r="B6951">
            <v>1.091</v>
          </cell>
        </row>
        <row r="6952">
          <cell r="A6952">
            <v>36221</v>
          </cell>
          <cell r="B6952">
            <v>1.0885</v>
          </cell>
        </row>
        <row r="6953">
          <cell r="A6953">
            <v>36220</v>
          </cell>
          <cell r="B6953">
            <v>1.0983000000000001</v>
          </cell>
        </row>
        <row r="6954">
          <cell r="A6954">
            <v>36219</v>
          </cell>
          <cell r="B6954">
            <v>1.1037999999999999</v>
          </cell>
        </row>
        <row r="6955">
          <cell r="A6955">
            <v>36218</v>
          </cell>
          <cell r="B6955">
            <v>1.1022000000000001</v>
          </cell>
        </row>
        <row r="6956">
          <cell r="A6956">
            <v>36217</v>
          </cell>
          <cell r="B6956">
            <v>1.1008</v>
          </cell>
        </row>
        <row r="6957">
          <cell r="A6957">
            <v>36216</v>
          </cell>
          <cell r="B6957">
            <v>1.1033999999999999</v>
          </cell>
        </row>
        <row r="6958">
          <cell r="A6958">
            <v>36215</v>
          </cell>
          <cell r="B6958">
            <v>1.0987</v>
          </cell>
        </row>
        <row r="6959">
          <cell r="A6959">
            <v>36214</v>
          </cell>
          <cell r="B6959">
            <v>1.099</v>
          </cell>
        </row>
        <row r="6960">
          <cell r="A6960">
            <v>36213</v>
          </cell>
          <cell r="B6960">
            <v>1.1012</v>
          </cell>
        </row>
        <row r="6961">
          <cell r="A6961">
            <v>36212</v>
          </cell>
          <cell r="B6961">
            <v>1.1032</v>
          </cell>
        </row>
        <row r="6962">
          <cell r="A6962">
            <v>36211</v>
          </cell>
          <cell r="B6962">
            <v>1.1043000000000001</v>
          </cell>
        </row>
        <row r="6963">
          <cell r="A6963">
            <v>36210</v>
          </cell>
          <cell r="B6963">
            <v>1.117</v>
          </cell>
        </row>
        <row r="6964">
          <cell r="A6964">
            <v>36209</v>
          </cell>
          <cell r="B6964">
            <v>1.1240000000000001</v>
          </cell>
        </row>
        <row r="6965">
          <cell r="A6965">
            <v>36208</v>
          </cell>
          <cell r="B6965">
            <v>1.1233</v>
          </cell>
        </row>
        <row r="6966">
          <cell r="A6966">
            <v>36207</v>
          </cell>
          <cell r="B6966">
            <v>1.1184000000000001</v>
          </cell>
        </row>
        <row r="6967">
          <cell r="A6967">
            <v>36206</v>
          </cell>
          <cell r="B6967">
            <v>1.1241000000000001</v>
          </cell>
        </row>
        <row r="6968">
          <cell r="A6968">
            <v>36205</v>
          </cell>
          <cell r="B6968">
            <v>1.1295999999999999</v>
          </cell>
        </row>
        <row r="6969">
          <cell r="A6969">
            <v>36204</v>
          </cell>
          <cell r="B6969">
            <v>1.1302000000000001</v>
          </cell>
        </row>
        <row r="6970">
          <cell r="A6970">
            <v>36203</v>
          </cell>
          <cell r="B6970">
            <v>1.1242000000000001</v>
          </cell>
        </row>
        <row r="6971">
          <cell r="A6971">
            <v>36202</v>
          </cell>
          <cell r="B6971">
            <v>1.1314</v>
          </cell>
        </row>
        <row r="6972">
          <cell r="A6972">
            <v>36201</v>
          </cell>
          <cell r="B6972">
            <v>1.1319999999999999</v>
          </cell>
        </row>
        <row r="6973">
          <cell r="A6973">
            <v>36200</v>
          </cell>
          <cell r="B6973">
            <v>1.1315999999999999</v>
          </cell>
        </row>
        <row r="6974">
          <cell r="A6974">
            <v>36199</v>
          </cell>
          <cell r="B6974">
            <v>1.1243000000000001</v>
          </cell>
        </row>
        <row r="6975">
          <cell r="A6975">
            <v>36198</v>
          </cell>
          <cell r="B6975">
            <v>1.1276999999999999</v>
          </cell>
        </row>
        <row r="6976">
          <cell r="A6976">
            <v>36197</v>
          </cell>
          <cell r="B6976">
            <v>1.1270500000000001</v>
          </cell>
        </row>
        <row r="6977">
          <cell r="A6977">
            <v>36196</v>
          </cell>
          <cell r="B6977">
            <v>1.1307</v>
          </cell>
        </row>
        <row r="6978">
          <cell r="A6978">
            <v>36195</v>
          </cell>
          <cell r="B6978">
            <v>1.1279999999999999</v>
          </cell>
        </row>
        <row r="6979">
          <cell r="A6979">
            <v>36194</v>
          </cell>
          <cell r="B6979">
            <v>1.1335</v>
          </cell>
        </row>
        <row r="6980">
          <cell r="A6980">
            <v>36193</v>
          </cell>
          <cell r="B6980">
            <v>1.13195</v>
          </cell>
        </row>
        <row r="6981">
          <cell r="A6981">
            <v>36192</v>
          </cell>
          <cell r="B6981">
            <v>1.1346000000000001</v>
          </cell>
        </row>
        <row r="6982">
          <cell r="A6982">
            <v>36191</v>
          </cell>
          <cell r="B6982">
            <v>1.143</v>
          </cell>
        </row>
        <row r="6983">
          <cell r="A6983">
            <v>36190</v>
          </cell>
          <cell r="B6983">
            <v>1.1359999999999999</v>
          </cell>
        </row>
        <row r="6984">
          <cell r="A6984">
            <v>36189</v>
          </cell>
          <cell r="B6984">
            <v>1.1385000000000001</v>
          </cell>
        </row>
        <row r="6985">
          <cell r="A6985">
            <v>36188</v>
          </cell>
          <cell r="B6985">
            <v>1.1412</v>
          </cell>
        </row>
        <row r="6986">
          <cell r="A6986">
            <v>36187</v>
          </cell>
          <cell r="B6986">
            <v>1.1515</v>
          </cell>
        </row>
        <row r="6987">
          <cell r="A6987">
            <v>36186</v>
          </cell>
          <cell r="B6987">
            <v>1.157</v>
          </cell>
        </row>
        <row r="6988">
          <cell r="A6988">
            <v>36185</v>
          </cell>
          <cell r="B6988">
            <v>1.1588000000000001</v>
          </cell>
        </row>
        <row r="6989">
          <cell r="A6989">
            <v>36184</v>
          </cell>
          <cell r="B6989">
            <v>1.1579999999999999</v>
          </cell>
        </row>
        <row r="6990">
          <cell r="A6990">
            <v>36183</v>
          </cell>
          <cell r="B6990">
            <v>1.1579999999999999</v>
          </cell>
        </row>
        <row r="6991">
          <cell r="A6991">
            <v>36182</v>
          </cell>
          <cell r="B6991">
            <v>1.1604000000000001</v>
          </cell>
        </row>
        <row r="6992">
          <cell r="A6992">
            <v>36181</v>
          </cell>
          <cell r="B6992">
            <v>1.1575</v>
          </cell>
        </row>
        <row r="6993">
          <cell r="A6993">
            <v>36180</v>
          </cell>
          <cell r="B6993">
            <v>1.1572</v>
          </cell>
        </row>
        <row r="6994">
          <cell r="A6994">
            <v>36179</v>
          </cell>
          <cell r="B6994">
            <v>1.1601999999999999</v>
          </cell>
        </row>
        <row r="6995">
          <cell r="A6995">
            <v>36178</v>
          </cell>
          <cell r="B6995">
            <v>1.1593</v>
          </cell>
        </row>
        <row r="6996">
          <cell r="A6996">
            <v>36177</v>
          </cell>
          <cell r="B6996">
            <v>1.1567000000000001</v>
          </cell>
        </row>
        <row r="6997">
          <cell r="A6997">
            <v>36176</v>
          </cell>
          <cell r="B6997">
            <v>1.1555</v>
          </cell>
        </row>
        <row r="6998">
          <cell r="A6998">
            <v>36175</v>
          </cell>
          <cell r="B6998">
            <v>1.1659999999999999</v>
          </cell>
        </row>
        <row r="6999">
          <cell r="A6999">
            <v>36174</v>
          </cell>
          <cell r="B6999">
            <v>1.1655</v>
          </cell>
        </row>
        <row r="7000">
          <cell r="A7000">
            <v>36173</v>
          </cell>
          <cell r="B7000">
            <v>1.1688000000000001</v>
          </cell>
        </row>
        <row r="7001">
          <cell r="A7001">
            <v>36172</v>
          </cell>
          <cell r="B7001">
            <v>1.1498999999999999</v>
          </cell>
        </row>
        <row r="7002">
          <cell r="A7002">
            <v>36171</v>
          </cell>
          <cell r="B7002">
            <v>1.1569</v>
          </cell>
        </row>
        <row r="7003">
          <cell r="A7003">
            <v>36170</v>
          </cell>
          <cell r="B7003">
            <v>1.1567000000000001</v>
          </cell>
        </row>
        <row r="7004">
          <cell r="A7004">
            <v>36169</v>
          </cell>
          <cell r="B7004">
            <v>1.1573</v>
          </cell>
        </row>
        <row r="7005">
          <cell r="A7005">
            <v>36168</v>
          </cell>
          <cell r="B7005">
            <v>1.1647000000000001</v>
          </cell>
        </row>
        <row r="7006">
          <cell r="A7006">
            <v>36167</v>
          </cell>
          <cell r="B7006">
            <v>1.1665000000000001</v>
          </cell>
        </row>
        <row r="7007">
          <cell r="A7007">
            <v>36166</v>
          </cell>
          <cell r="B7007">
            <v>1.1738999999999999</v>
          </cell>
        </row>
        <row r="7008">
          <cell r="A7008">
            <v>36165</v>
          </cell>
          <cell r="B7008">
            <v>1.1797</v>
          </cell>
        </row>
        <row r="7009">
          <cell r="A7009">
            <v>36164</v>
          </cell>
          <cell r="B7009">
            <v>1.1802999999999999</v>
          </cell>
        </row>
        <row r="7010">
          <cell r="A7010">
            <v>36163</v>
          </cell>
          <cell r="B7010">
            <v>1.1716</v>
          </cell>
        </row>
        <row r="7011">
          <cell r="A7011">
            <v>36162</v>
          </cell>
          <cell r="B7011">
            <v>1.16692</v>
          </cell>
        </row>
        <row r="7012">
          <cell r="A7012">
            <v>36161</v>
          </cell>
          <cell r="B7012">
            <v>1.16692</v>
          </cell>
        </row>
        <row r="7013">
          <cell r="A7013">
            <v>36160</v>
          </cell>
          <cell r="B7013">
            <v>1.16692</v>
          </cell>
        </row>
        <row r="7014">
          <cell r="A7014">
            <v>36159</v>
          </cell>
          <cell r="B7014">
            <v>1.17092</v>
          </cell>
        </row>
        <row r="7015">
          <cell r="A7015">
            <v>36158</v>
          </cell>
          <cell r="B7015">
            <v>1.1686300000000001</v>
          </cell>
        </row>
        <row r="7016">
          <cell r="A7016">
            <v>36157</v>
          </cell>
          <cell r="B7016">
            <v>1.1638599999999999</v>
          </cell>
        </row>
        <row r="7017">
          <cell r="A7017">
            <v>36156</v>
          </cell>
          <cell r="B7017">
            <v>1.1644399999999999</v>
          </cell>
        </row>
        <row r="7018">
          <cell r="A7018">
            <v>36155</v>
          </cell>
          <cell r="B7018">
            <v>1.16371</v>
          </cell>
        </row>
        <row r="7019">
          <cell r="A7019">
            <v>36154</v>
          </cell>
          <cell r="B7019">
            <v>1.16371</v>
          </cell>
        </row>
        <row r="7020">
          <cell r="A7020">
            <v>36153</v>
          </cell>
          <cell r="B7020">
            <v>1.16567</v>
          </cell>
        </row>
        <row r="7021">
          <cell r="A7021">
            <v>36152</v>
          </cell>
          <cell r="B7021">
            <v>1.1703300000000001</v>
          </cell>
        </row>
        <row r="7022">
          <cell r="A7022">
            <v>36151</v>
          </cell>
          <cell r="B7022">
            <v>1.1696500000000001</v>
          </cell>
        </row>
        <row r="7023">
          <cell r="A7023">
            <v>36150</v>
          </cell>
          <cell r="B7023">
            <v>1.17527</v>
          </cell>
        </row>
        <row r="7024">
          <cell r="A7024">
            <v>36149</v>
          </cell>
          <cell r="B7024">
            <v>1.1781699999999999</v>
          </cell>
        </row>
        <row r="7025">
          <cell r="A7025">
            <v>36148</v>
          </cell>
          <cell r="B7025">
            <v>1.1760600000000001</v>
          </cell>
        </row>
        <row r="7026">
          <cell r="A7026">
            <v>36147</v>
          </cell>
          <cell r="B7026">
            <v>1.17869</v>
          </cell>
        </row>
        <row r="7027">
          <cell r="A7027">
            <v>36146</v>
          </cell>
          <cell r="B7027">
            <v>1.17554</v>
          </cell>
        </row>
        <row r="7028">
          <cell r="A7028">
            <v>36145</v>
          </cell>
          <cell r="B7028">
            <v>1.17753</v>
          </cell>
        </row>
        <row r="7029">
          <cell r="A7029">
            <v>36144</v>
          </cell>
          <cell r="B7029">
            <v>1.18069</v>
          </cell>
        </row>
        <row r="7031">
          <cell r="A7031" t="str">
            <v>Period Average</v>
          </cell>
          <cell r="B7031">
            <v>1.21096</v>
          </cell>
        </row>
        <row r="7032">
          <cell r="A7032" t="str">
            <v>Period Low</v>
          </cell>
          <cell r="B7032">
            <v>0.82794800000000002</v>
          </cell>
        </row>
        <row r="7033">
          <cell r="A7033" t="str">
            <v>Period High</v>
          </cell>
          <cell r="B7033">
            <v>1.5950800000000001</v>
          </cell>
        </row>
      </sheetData>
      <sheetData sheetId="9"/>
    </sheetDataSet>
  </externalBook>
</externalLink>
</file>

<file path=xl/queryTables/queryTable1.xml><?xml version="1.0" encoding="utf-8"?>
<queryTable xmlns="http://schemas.openxmlformats.org/spreadsheetml/2006/main" name="Datos" connectionId="3" autoFormatId="16" applyNumberFormats="0" applyBorderFormats="0" applyFontFormats="0" applyPatternFormats="0" applyAlignmentFormats="0" applyWidthHeightFormats="0"/>
</file>

<file path=xl/queryTables/queryTable2.xml><?xml version="1.0" encoding="utf-8"?>
<queryTable xmlns="http://schemas.openxmlformats.org/spreadsheetml/2006/main" name="Datos_1" connectionId="4" autoFormatId="16" applyNumberFormats="0" applyBorderFormats="0" applyFontFormats="0" applyPatternFormats="0" applyAlignmentFormats="0" applyWidthHeightFormats="0"/>
</file>

<file path=xl/queryTables/queryTable3.xml><?xml version="1.0" encoding="utf-8"?>
<queryTable xmlns="http://schemas.openxmlformats.org/spreadsheetml/2006/main" name="data_1" connectionId="2" autoFormatId="16" applyNumberFormats="0" applyBorderFormats="0" applyFontFormats="0" applyPatternFormats="0" applyAlignmentFormats="0" applyWidthHeightFormats="0"/>
</file>

<file path=xl/queryTables/queryTable4.xml><?xml version="1.0" encoding="utf-8"?>
<queryTable xmlns="http://schemas.openxmlformats.org/spreadsheetml/2006/main" name="data" connectionId="1" autoFormatId="16" applyNumberFormats="0" applyBorderFormats="0" applyFontFormats="0" applyPatternFormats="0" applyAlignmentFormats="0" applyWidthHeightFormats="0"/>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printerSettings" Target="../printerSettings/printerSettings7.bin"/><Relationship Id="rId1" Type="http://schemas.openxmlformats.org/officeDocument/2006/relationships/hyperlink" Target="http://www.superfinanciera.gov.co/" TargetMode="External"/></Relationships>
</file>

<file path=xl/worksheets/_rels/sheet8.xml.rels><?xml version="1.0" encoding="UTF-8" standalone="yes"?>
<Relationships xmlns="http://schemas.openxmlformats.org/package/2006/relationships"><Relationship Id="rId1" Type="http://schemas.openxmlformats.org/officeDocument/2006/relationships/hyperlink" Target="http://www.superfinanciera.gov.co/" TargetMode="External"/></Relationships>
</file>

<file path=xl/worksheets/_rels/sheet9.xml.rels><?xml version="1.0" encoding="UTF-8" standalone="yes"?>
<Relationships xmlns="http://schemas.openxmlformats.org/package/2006/relationships"><Relationship Id="rId3" Type="http://schemas.openxmlformats.org/officeDocument/2006/relationships/queryTable" Target="../queryTables/queryTable1.xml"/><Relationship Id="rId2" Type="http://schemas.openxmlformats.org/officeDocument/2006/relationships/printerSettings" Target="../printerSettings/printerSettings8.bin"/><Relationship Id="rId1" Type="http://schemas.openxmlformats.org/officeDocument/2006/relationships/hyperlink" Target="http://www.oanda.com/currency/historical-rates/" TargetMode="External"/><Relationship Id="rId4" Type="http://schemas.openxmlformats.org/officeDocument/2006/relationships/queryTable" Target="../queryTables/queryTable2.xml"/></Relationships>
</file>

<file path=xl/worksheets/_rels/sheet10.xml.rels><?xml version="1.0" encoding="UTF-8" standalone="yes"?>
<Relationships xmlns="http://schemas.openxmlformats.org/package/2006/relationships"><Relationship Id="rId2" Type="http://schemas.openxmlformats.org/officeDocument/2006/relationships/queryTable" Target="../queryTables/queryTable4.xml"/><Relationship Id="rId1" Type="http://schemas.openxmlformats.org/officeDocument/2006/relationships/queryTable" Target="../queryTables/query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S81"/>
  <sheetViews>
    <sheetView workbookViewId="0">
      <pane xSplit="1" ySplit="8" topLeftCell="C9" activePane="bottomRight" state="frozen"/>
      <selection pane="topRight" activeCell="B1" sqref="B1"/>
      <selection pane="bottomLeft" activeCell="A9" sqref="A9"/>
      <selection pane="bottomRight" activeCell="M9" sqref="M9"/>
    </sheetView>
  </sheetViews>
  <sheetFormatPr baseColWidth="10" defaultRowHeight="15" x14ac:dyDescent="0.25"/>
  <cols>
    <col min="1" max="1" width="29.25" style="160" customWidth="1"/>
    <col min="2" max="2" width="17.125" style="161" bestFit="1" customWidth="1"/>
    <col min="3" max="3" width="18.25" style="180" bestFit="1" customWidth="1"/>
    <col min="4" max="4" width="6.25" style="159" customWidth="1"/>
    <col min="5" max="5" width="11" style="181" customWidth="1"/>
    <col min="6" max="6" width="10.75" style="159" customWidth="1"/>
    <col min="7" max="7" width="10.125" style="181" bestFit="1" customWidth="1"/>
    <col min="8" max="8" width="10.75" style="159" customWidth="1"/>
    <col min="9" max="9" width="9.25" style="181" bestFit="1" customWidth="1"/>
    <col min="10" max="10" width="10.75" style="159" customWidth="1"/>
    <col min="11" max="11" width="8.5" style="182" customWidth="1"/>
    <col min="12" max="12" width="9.375" style="159" customWidth="1"/>
    <col min="13" max="13" width="8.5" style="182" customWidth="1"/>
    <col min="14" max="14" width="9.375" style="159" customWidth="1"/>
    <col min="15" max="15" width="8.5" style="182" customWidth="1"/>
    <col min="16" max="17" width="10.25" style="183" customWidth="1"/>
    <col min="18" max="18" width="11.625" style="183" customWidth="1"/>
    <col min="19" max="16384" width="11" style="161"/>
  </cols>
  <sheetData>
    <row r="1" spans="1:19" s="158" customFormat="1" ht="29.25" customHeight="1" thickBot="1" x14ac:dyDescent="0.3">
      <c r="A1" s="1078" t="s">
        <v>72</v>
      </c>
      <c r="B1" s="1081" t="s">
        <v>73</v>
      </c>
      <c r="C1" s="1084" t="s">
        <v>74</v>
      </c>
      <c r="D1" s="1081" t="s">
        <v>75</v>
      </c>
      <c r="E1" s="1087" t="s">
        <v>76</v>
      </c>
      <c r="F1" s="1066" t="s">
        <v>77</v>
      </c>
      <c r="G1" s="1067"/>
      <c r="H1" s="1067"/>
      <c r="I1" s="1067"/>
      <c r="J1" s="1067"/>
      <c r="K1" s="1067"/>
      <c r="L1" s="1067"/>
      <c r="M1" s="1067"/>
      <c r="N1" s="1067"/>
      <c r="O1" s="1068"/>
      <c r="P1" s="1075" t="s">
        <v>78</v>
      </c>
      <c r="Q1" s="90" t="s">
        <v>79</v>
      </c>
      <c r="R1" s="90" t="s">
        <v>197</v>
      </c>
    </row>
    <row r="2" spans="1:19" s="159" customFormat="1" ht="15" customHeight="1" x14ac:dyDescent="0.25">
      <c r="A2" s="1079"/>
      <c r="B2" s="1082"/>
      <c r="C2" s="1085"/>
      <c r="D2" s="1082"/>
      <c r="E2" s="1088"/>
      <c r="F2" s="1059" t="s">
        <v>80</v>
      </c>
      <c r="G2" s="1060"/>
      <c r="H2" s="1060"/>
      <c r="I2" s="1060"/>
      <c r="J2" s="1060"/>
      <c r="K2" s="1061"/>
      <c r="L2" s="1062" t="s">
        <v>81</v>
      </c>
      <c r="M2" s="1063"/>
      <c r="N2" s="1059" t="s">
        <v>82</v>
      </c>
      <c r="O2" s="1061"/>
      <c r="P2" s="1076"/>
      <c r="Q2" s="1073"/>
      <c r="R2" s="1073"/>
      <c r="S2" s="158"/>
    </row>
    <row r="3" spans="1:19" s="159" customFormat="1" x14ac:dyDescent="0.25">
      <c r="A3" s="1079"/>
      <c r="B3" s="1082"/>
      <c r="C3" s="1085"/>
      <c r="D3" s="1082"/>
      <c r="E3" s="1088"/>
      <c r="F3" s="1069" t="s">
        <v>83</v>
      </c>
      <c r="G3" s="1070"/>
      <c r="H3" s="1071" t="s">
        <v>84</v>
      </c>
      <c r="I3" s="1070"/>
      <c r="J3" s="1071" t="s">
        <v>85</v>
      </c>
      <c r="K3" s="1072"/>
      <c r="L3" s="1069" t="s">
        <v>85</v>
      </c>
      <c r="M3" s="1072"/>
      <c r="N3" s="1064"/>
      <c r="O3" s="1065"/>
      <c r="P3" s="1076"/>
      <c r="Q3" s="1073"/>
      <c r="R3" s="1073"/>
      <c r="S3" s="158"/>
    </row>
    <row r="4" spans="1:19" s="159" customFormat="1" ht="52.5" customHeight="1" x14ac:dyDescent="0.25">
      <c r="A4" s="1080"/>
      <c r="B4" s="1083"/>
      <c r="C4" s="1086"/>
      <c r="D4" s="1083"/>
      <c r="E4" s="1089"/>
      <c r="F4" s="198" t="s">
        <v>97</v>
      </c>
      <c r="G4" s="147" t="s">
        <v>87</v>
      </c>
      <c r="H4" s="199" t="s">
        <v>97</v>
      </c>
      <c r="I4" s="147" t="s">
        <v>87</v>
      </c>
      <c r="J4" s="199" t="s">
        <v>97</v>
      </c>
      <c r="K4" s="148" t="s">
        <v>87</v>
      </c>
      <c r="L4" s="146" t="s">
        <v>86</v>
      </c>
      <c r="M4" s="148" t="s">
        <v>87</v>
      </c>
      <c r="N4" s="146" t="s">
        <v>86</v>
      </c>
      <c r="O4" s="148" t="s">
        <v>87</v>
      </c>
      <c r="P4" s="1077"/>
      <c r="Q4" s="1074"/>
      <c r="R4" s="1074"/>
      <c r="S4" s="158"/>
    </row>
    <row r="5" spans="1:19" s="160" customFormat="1" ht="55.5" hidden="1" customHeight="1" x14ac:dyDescent="0.25">
      <c r="A5" s="185" t="s">
        <v>88</v>
      </c>
      <c r="B5" s="149" t="s">
        <v>89</v>
      </c>
      <c r="C5" s="150">
        <v>32213938131</v>
      </c>
      <c r="D5" s="152">
        <v>2013</v>
      </c>
      <c r="E5" s="157">
        <f>+C5/VLOOKUP(D5,$A$53:$B$79,2,FALSE)</f>
        <v>54646.205480916033</v>
      </c>
      <c r="F5" s="197">
        <v>0.4</v>
      </c>
      <c r="G5" s="151">
        <f>E5*F5</f>
        <v>21858.482192366413</v>
      </c>
      <c r="H5" s="200">
        <v>0.20399999999999999</v>
      </c>
      <c r="I5" s="151">
        <f t="shared" ref="I5:I13" si="0">E5*H5</f>
        <v>11147.82591810687</v>
      </c>
      <c r="J5" s="200">
        <v>0.04</v>
      </c>
      <c r="K5" s="202">
        <f t="shared" ref="K5:K13" si="1">E5*J5</f>
        <v>2185.8482192366414</v>
      </c>
      <c r="L5" s="197">
        <v>0.05</v>
      </c>
      <c r="M5" s="202">
        <f t="shared" ref="M5:M13" si="2">E5*L5</f>
        <v>2732.3102740458016</v>
      </c>
      <c r="N5" s="203">
        <v>0.15</v>
      </c>
      <c r="O5" s="202">
        <f>E5*N5</f>
        <v>8196.9308221374049</v>
      </c>
      <c r="P5" s="204">
        <v>42023</v>
      </c>
      <c r="Q5" s="205">
        <v>42023</v>
      </c>
      <c r="R5" s="280"/>
    </row>
    <row r="6" spans="1:19" ht="55.5" hidden="1" customHeight="1" x14ac:dyDescent="0.25">
      <c r="A6" s="185" t="s">
        <v>90</v>
      </c>
      <c r="B6" s="153" t="s">
        <v>91</v>
      </c>
      <c r="C6" s="154">
        <v>28458744093</v>
      </c>
      <c r="D6" s="155">
        <v>2013</v>
      </c>
      <c r="E6" s="157">
        <f>+C6/VLOOKUP(D6,$A$53:$B$79,2,FALSE)</f>
        <v>48276.071404580151</v>
      </c>
      <c r="F6" s="196">
        <v>0.4</v>
      </c>
      <c r="G6" s="151">
        <f>E6*F6</f>
        <v>19310.428561832061</v>
      </c>
      <c r="H6" s="201">
        <v>0.20399999999999999</v>
      </c>
      <c r="I6" s="151">
        <f t="shared" si="0"/>
        <v>9848.3185665343499</v>
      </c>
      <c r="J6" s="200">
        <v>0.04</v>
      </c>
      <c r="K6" s="202">
        <f t="shared" si="1"/>
        <v>1931.0428561832061</v>
      </c>
      <c r="L6" s="197">
        <v>0.05</v>
      </c>
      <c r="M6" s="202">
        <f t="shared" si="2"/>
        <v>2413.8035702290076</v>
      </c>
      <c r="N6" s="203">
        <v>0.15</v>
      </c>
      <c r="O6" s="202">
        <f>E6*N6</f>
        <v>7241.4107106870224</v>
      </c>
      <c r="P6" s="206">
        <v>42401</v>
      </c>
      <c r="Q6" s="207">
        <v>42401</v>
      </c>
      <c r="R6" s="281"/>
    </row>
    <row r="7" spans="1:19" s="160" customFormat="1" ht="55.5" hidden="1" customHeight="1" x14ac:dyDescent="0.25">
      <c r="A7" s="185" t="s">
        <v>92</v>
      </c>
      <c r="B7" s="149" t="s">
        <v>93</v>
      </c>
      <c r="C7" s="150">
        <v>7241052994</v>
      </c>
      <c r="D7" s="152">
        <v>2015</v>
      </c>
      <c r="E7" s="157">
        <f>+C7/VLOOKUP(D7,$A$53:$B$79,2,FALSE)</f>
        <v>11237.763628462792</v>
      </c>
      <c r="F7" s="197">
        <v>0.5</v>
      </c>
      <c r="G7" s="151">
        <f>E7*F7</f>
        <v>5618.8818142313958</v>
      </c>
      <c r="H7" s="200">
        <v>0.255</v>
      </c>
      <c r="I7" s="151">
        <f t="shared" si="0"/>
        <v>2865.6297252580121</v>
      </c>
      <c r="J7" s="200">
        <v>0.15</v>
      </c>
      <c r="K7" s="202">
        <f t="shared" si="1"/>
        <v>1685.6645442694187</v>
      </c>
      <c r="L7" s="197">
        <v>0.3</v>
      </c>
      <c r="M7" s="202">
        <f t="shared" si="2"/>
        <v>3371.3290885388374</v>
      </c>
      <c r="N7" s="203">
        <v>0.42499999999999999</v>
      </c>
      <c r="O7" s="202">
        <f>E7*N7</f>
        <v>4776.0495420966863</v>
      </c>
      <c r="P7" s="204">
        <v>42417</v>
      </c>
      <c r="Q7" s="205">
        <v>42417</v>
      </c>
      <c r="R7" s="280"/>
    </row>
    <row r="8" spans="1:19" ht="54" hidden="1" customHeight="1" x14ac:dyDescent="0.25">
      <c r="A8" s="185" t="s">
        <v>94</v>
      </c>
      <c r="B8" s="227" t="s">
        <v>95</v>
      </c>
      <c r="C8" s="156">
        <v>5593590000</v>
      </c>
      <c r="D8" s="155">
        <v>2015</v>
      </c>
      <c r="E8" s="157">
        <f>+C8/VLOOKUP(D8,$A$53:$B$79,2,FALSE)</f>
        <v>8680.9808333979981</v>
      </c>
      <c r="F8" s="196">
        <v>1</v>
      </c>
      <c r="G8" s="151">
        <f>E8*F8</f>
        <v>8680.9808333979981</v>
      </c>
      <c r="H8" s="200">
        <v>0.51</v>
      </c>
      <c r="I8" s="151">
        <f t="shared" si="0"/>
        <v>4427.3002250329791</v>
      </c>
      <c r="J8" s="200">
        <v>0.2</v>
      </c>
      <c r="K8" s="202">
        <f t="shared" si="1"/>
        <v>1736.1961666795996</v>
      </c>
      <c r="L8" s="197">
        <v>0.2</v>
      </c>
      <c r="M8" s="202">
        <f t="shared" si="2"/>
        <v>1736.1961666795996</v>
      </c>
      <c r="N8" s="203">
        <v>0.45</v>
      </c>
      <c r="O8" s="202">
        <f>E8*N8</f>
        <v>3906.4413750290992</v>
      </c>
      <c r="P8" s="208" t="s">
        <v>70</v>
      </c>
      <c r="Q8" s="207">
        <v>42472</v>
      </c>
      <c r="R8" s="281"/>
    </row>
    <row r="9" spans="1:19" ht="155.25" customHeight="1" x14ac:dyDescent="0.25">
      <c r="A9" s="636" t="s">
        <v>324</v>
      </c>
      <c r="B9" s="785" t="s">
        <v>325</v>
      </c>
      <c r="C9" s="784">
        <v>14804704243</v>
      </c>
      <c r="D9" s="266">
        <v>2018</v>
      </c>
      <c r="E9" s="267">
        <f>ROUND(C9/$B$81,0)</f>
        <v>18950</v>
      </c>
      <c r="F9" s="283">
        <v>0.5</v>
      </c>
      <c r="G9" s="285">
        <f>+E9*F9</f>
        <v>9475</v>
      </c>
      <c r="H9" s="284">
        <v>0.51</v>
      </c>
      <c r="I9" s="285">
        <f>G9*H9</f>
        <v>4832.25</v>
      </c>
      <c r="J9" s="284">
        <v>0.3</v>
      </c>
      <c r="K9" s="286">
        <f>G9*J9</f>
        <v>2842.5</v>
      </c>
      <c r="L9" s="271">
        <v>0.15</v>
      </c>
      <c r="M9" s="269">
        <f>E9*L9</f>
        <v>2842.5</v>
      </c>
      <c r="N9" s="271">
        <f>25%*(F9+(4*L9))</f>
        <v>0.27500000000000002</v>
      </c>
      <c r="O9" s="269">
        <f>N9*E9</f>
        <v>5211.25</v>
      </c>
      <c r="P9" s="405" t="s">
        <v>264</v>
      </c>
      <c r="Q9" s="406">
        <v>43199</v>
      </c>
      <c r="R9" s="407">
        <v>43216</v>
      </c>
    </row>
    <row r="10" spans="1:19" s="162" customFormat="1" ht="37.5" customHeight="1" x14ac:dyDescent="0.25">
      <c r="A10" s="380"/>
      <c r="B10" s="381"/>
      <c r="C10" s="382"/>
      <c r="D10" s="383"/>
      <c r="E10" s="384"/>
      <c r="F10" s="385"/>
      <c r="G10" s="386"/>
      <c r="H10" s="387"/>
      <c r="I10" s="386"/>
      <c r="J10" s="387"/>
      <c r="K10" s="386"/>
      <c r="L10" s="387"/>
      <c r="M10" s="388"/>
      <c r="N10" s="387"/>
      <c r="O10" s="388"/>
      <c r="P10" s="389"/>
      <c r="Q10" s="389"/>
      <c r="R10" s="389"/>
    </row>
    <row r="11" spans="1:19" ht="45" hidden="1" x14ac:dyDescent="0.25">
      <c r="A11" s="366" t="s">
        <v>177</v>
      </c>
      <c r="B11" s="90" t="s">
        <v>180</v>
      </c>
      <c r="C11" s="367">
        <v>891660000</v>
      </c>
      <c r="D11" s="368">
        <v>2016</v>
      </c>
      <c r="E11" s="369">
        <f>+C11/VLOOKUP(D11,$A$53:$B$79,2,FALSE)</f>
        <v>1293.2823752094046</v>
      </c>
      <c r="F11" s="370">
        <v>1</v>
      </c>
      <c r="G11" s="371">
        <f>E11*F11</f>
        <v>1293.2823752094046</v>
      </c>
      <c r="H11" s="372">
        <v>0.51</v>
      </c>
      <c r="I11" s="371">
        <f t="shared" si="0"/>
        <v>659.57401135679629</v>
      </c>
      <c r="J11" s="373">
        <v>0.2</v>
      </c>
      <c r="K11" s="374">
        <f t="shared" si="1"/>
        <v>258.65647504188092</v>
      </c>
      <c r="L11" s="375">
        <v>0.2</v>
      </c>
      <c r="M11" s="374">
        <f t="shared" si="2"/>
        <v>258.65647504188092</v>
      </c>
      <c r="N11" s="376">
        <v>0.45</v>
      </c>
      <c r="O11" s="374">
        <f>E11*N11</f>
        <v>581.97706884423212</v>
      </c>
      <c r="P11" s="377"/>
      <c r="Q11" s="378"/>
      <c r="R11" s="379"/>
    </row>
    <row r="12" spans="1:19" ht="45" hidden="1" x14ac:dyDescent="0.25">
      <c r="A12" s="264" t="s">
        <v>178</v>
      </c>
      <c r="B12" s="90"/>
      <c r="C12" s="265">
        <v>909360000</v>
      </c>
      <c r="D12" s="266">
        <v>2016</v>
      </c>
      <c r="E12" s="267">
        <f>+C12/VLOOKUP(D12,$A$53:$B$79,2,FALSE)</f>
        <v>1318.9548266384318</v>
      </c>
      <c r="F12" s="196">
        <v>1</v>
      </c>
      <c r="G12" s="268">
        <f>E12*F12</f>
        <v>1318.9548266384318</v>
      </c>
      <c r="H12" s="270">
        <v>0.51</v>
      </c>
      <c r="I12" s="268">
        <f t="shared" si="0"/>
        <v>672.66696158560023</v>
      </c>
      <c r="J12" s="200">
        <v>0.2</v>
      </c>
      <c r="K12" s="269">
        <f t="shared" si="1"/>
        <v>263.79096532768637</v>
      </c>
      <c r="L12" s="272">
        <v>0.2</v>
      </c>
      <c r="M12" s="269">
        <f t="shared" si="2"/>
        <v>263.79096532768637</v>
      </c>
      <c r="N12" s="271">
        <v>0.45</v>
      </c>
      <c r="O12" s="269">
        <f>E12*N12</f>
        <v>593.52967198729436</v>
      </c>
      <c r="P12" s="273"/>
      <c r="Q12" s="274"/>
      <c r="R12" s="282"/>
    </row>
    <row r="13" spans="1:19" ht="60" hidden="1" x14ac:dyDescent="0.25">
      <c r="A13" s="264" t="s">
        <v>179</v>
      </c>
      <c r="B13" s="90"/>
      <c r="C13" s="265">
        <v>909360000</v>
      </c>
      <c r="D13" s="266">
        <v>2016</v>
      </c>
      <c r="E13" s="267">
        <f>+C13/VLOOKUP(D13,$A$53:$B$79,2,FALSE)</f>
        <v>1318.9548266384318</v>
      </c>
      <c r="F13" s="196">
        <v>1</v>
      </c>
      <c r="G13" s="268">
        <f>E13*F13</f>
        <v>1318.9548266384318</v>
      </c>
      <c r="H13" s="270">
        <v>0.51</v>
      </c>
      <c r="I13" s="268">
        <f t="shared" si="0"/>
        <v>672.66696158560023</v>
      </c>
      <c r="J13" s="200">
        <v>0.2</v>
      </c>
      <c r="K13" s="269">
        <f t="shared" si="1"/>
        <v>263.79096532768637</v>
      </c>
      <c r="L13" s="272">
        <v>0.2</v>
      </c>
      <c r="M13" s="269">
        <f t="shared" si="2"/>
        <v>263.79096532768637</v>
      </c>
      <c r="N13" s="271">
        <v>0.45</v>
      </c>
      <c r="O13" s="269">
        <f>E13*N13</f>
        <v>593.52967198729436</v>
      </c>
      <c r="P13" s="273"/>
      <c r="Q13" s="274"/>
      <c r="R13" s="282"/>
    </row>
    <row r="14" spans="1:19" ht="22.5" customHeight="1" x14ac:dyDescent="0.25">
      <c r="A14" s="186"/>
      <c r="B14" s="162"/>
      <c r="C14" s="163"/>
      <c r="D14" s="166"/>
      <c r="E14" s="167"/>
      <c r="F14" s="166"/>
      <c r="G14" s="167"/>
      <c r="H14" s="166"/>
      <c r="I14" s="167"/>
      <c r="J14" s="166"/>
      <c r="K14" s="320">
        <v>2842.5</v>
      </c>
      <c r="L14" s="166"/>
      <c r="M14" s="320"/>
      <c r="N14" s="166"/>
      <c r="O14" s="320"/>
      <c r="P14" s="321"/>
      <c r="Q14" s="321"/>
      <c r="R14" s="321"/>
    </row>
    <row r="15" spans="1:19" hidden="1" x14ac:dyDescent="0.25">
      <c r="A15" s="186"/>
      <c r="B15" s="162"/>
      <c r="C15" s="163"/>
      <c r="D15" s="166"/>
      <c r="E15" s="167"/>
      <c r="F15" s="166"/>
      <c r="G15" s="167"/>
      <c r="H15" s="166"/>
      <c r="I15" s="167"/>
      <c r="J15" s="166"/>
      <c r="K15" s="320"/>
      <c r="L15" s="166"/>
      <c r="M15" s="320"/>
      <c r="N15" s="166"/>
      <c r="O15" s="320"/>
      <c r="P15" s="321"/>
      <c r="Q15" s="321"/>
      <c r="R15" s="321"/>
    </row>
    <row r="16" spans="1:19" hidden="1" x14ac:dyDescent="0.25">
      <c r="A16" s="186"/>
      <c r="B16" s="162"/>
      <c r="C16" s="163"/>
      <c r="D16" s="166"/>
      <c r="E16" s="167"/>
      <c r="F16" s="166"/>
      <c r="G16" s="167"/>
      <c r="H16" s="166"/>
      <c r="I16" s="167"/>
      <c r="J16" s="166"/>
      <c r="K16" s="320"/>
      <c r="L16" s="166"/>
      <c r="M16" s="320"/>
      <c r="N16" s="166"/>
      <c r="O16" s="320"/>
      <c r="P16" s="321"/>
      <c r="Q16" s="321"/>
      <c r="R16" s="321"/>
    </row>
    <row r="17" spans="1:18" hidden="1" x14ac:dyDescent="0.25">
      <c r="A17" s="186"/>
      <c r="B17" s="162"/>
      <c r="C17" s="163"/>
      <c r="D17" s="166"/>
      <c r="E17" s="167"/>
      <c r="F17" s="166"/>
      <c r="G17" s="167"/>
      <c r="H17" s="166"/>
      <c r="I17" s="167"/>
      <c r="J17" s="166"/>
      <c r="K17" s="320"/>
      <c r="L17" s="166"/>
      <c r="M17" s="320"/>
      <c r="N17" s="166"/>
      <c r="O17" s="320"/>
      <c r="P17" s="321"/>
      <c r="Q17" s="321"/>
      <c r="R17" s="321"/>
    </row>
    <row r="18" spans="1:18" hidden="1" x14ac:dyDescent="0.25">
      <c r="A18" s="186"/>
      <c r="B18" s="162"/>
      <c r="C18" s="163"/>
      <c r="D18" s="166"/>
      <c r="E18" s="167"/>
      <c r="F18" s="166"/>
      <c r="G18" s="167"/>
      <c r="H18" s="166"/>
      <c r="I18" s="167"/>
      <c r="J18" s="166"/>
      <c r="K18" s="320"/>
      <c r="L18" s="166"/>
      <c r="M18" s="320"/>
      <c r="N18" s="166"/>
      <c r="O18" s="320"/>
      <c r="P18" s="321"/>
      <c r="Q18" s="321"/>
      <c r="R18" s="321"/>
    </row>
    <row r="19" spans="1:18" hidden="1" x14ac:dyDescent="0.25">
      <c r="A19" s="186"/>
      <c r="B19" s="162"/>
      <c r="C19" s="163"/>
      <c r="D19" s="166"/>
      <c r="E19" s="167"/>
      <c r="F19" s="166"/>
      <c r="G19" s="167"/>
      <c r="H19" s="166"/>
      <c r="I19" s="167"/>
      <c r="J19" s="166"/>
      <c r="K19" s="320"/>
      <c r="L19" s="166"/>
      <c r="M19" s="320"/>
      <c r="N19" s="166"/>
      <c r="O19" s="320"/>
      <c r="P19" s="321"/>
      <c r="Q19" s="321"/>
      <c r="R19" s="321"/>
    </row>
    <row r="20" spans="1:18" hidden="1" x14ac:dyDescent="0.25">
      <c r="A20" s="186"/>
      <c r="B20" s="162"/>
      <c r="C20" s="163"/>
      <c r="D20" s="166"/>
      <c r="E20" s="167"/>
      <c r="F20" s="166"/>
      <c r="G20" s="167"/>
      <c r="H20" s="166"/>
      <c r="I20" s="167"/>
      <c r="J20" s="166"/>
      <c r="K20" s="320"/>
      <c r="L20" s="166"/>
      <c r="M20" s="320"/>
      <c r="N20" s="166"/>
      <c r="O20" s="320"/>
      <c r="P20" s="321"/>
      <c r="Q20" s="321"/>
      <c r="R20" s="321"/>
    </row>
    <row r="21" spans="1:18" hidden="1" x14ac:dyDescent="0.25">
      <c r="A21" s="186"/>
      <c r="B21" s="162"/>
      <c r="C21" s="163"/>
      <c r="D21" s="166"/>
      <c r="E21" s="167"/>
      <c r="F21" s="166"/>
      <c r="G21" s="167"/>
      <c r="H21" s="166"/>
      <c r="I21" s="167"/>
      <c r="J21" s="166"/>
      <c r="K21" s="320"/>
      <c r="L21" s="166"/>
      <c r="M21" s="320"/>
      <c r="N21" s="166"/>
      <c r="O21" s="320"/>
      <c r="P21" s="321"/>
      <c r="Q21" s="321"/>
      <c r="R21" s="321"/>
    </row>
    <row r="22" spans="1:18" hidden="1" x14ac:dyDescent="0.25">
      <c r="A22" s="186"/>
      <c r="B22" s="162"/>
      <c r="C22" s="163"/>
      <c r="D22" s="166"/>
      <c r="E22" s="167"/>
      <c r="F22" s="166"/>
      <c r="G22" s="167"/>
      <c r="H22" s="166"/>
      <c r="I22" s="167"/>
      <c r="J22" s="166"/>
      <c r="K22" s="320"/>
      <c r="L22" s="166"/>
      <c r="M22" s="320"/>
      <c r="N22" s="166"/>
      <c r="O22" s="320"/>
      <c r="P22" s="321"/>
      <c r="Q22" s="321"/>
      <c r="R22" s="321"/>
    </row>
    <row r="23" spans="1:18" hidden="1" x14ac:dyDescent="0.25">
      <c r="A23" s="186"/>
      <c r="B23" s="162"/>
      <c r="C23" s="163"/>
      <c r="D23" s="166"/>
      <c r="E23" s="167"/>
      <c r="F23" s="166"/>
      <c r="G23" s="167"/>
      <c r="H23" s="166"/>
      <c r="I23" s="167"/>
      <c r="J23" s="166"/>
      <c r="K23" s="320"/>
      <c r="L23" s="166"/>
      <c r="M23" s="320"/>
      <c r="N23" s="166"/>
      <c r="O23" s="320"/>
      <c r="P23" s="321"/>
      <c r="Q23" s="321"/>
      <c r="R23" s="321"/>
    </row>
    <row r="24" spans="1:18" hidden="1" x14ac:dyDescent="0.25">
      <c r="A24" s="186"/>
      <c r="B24" s="162"/>
      <c r="C24" s="163"/>
      <c r="D24" s="166"/>
      <c r="E24" s="167"/>
      <c r="F24" s="166"/>
      <c r="G24" s="167"/>
      <c r="H24" s="166"/>
      <c r="I24" s="167"/>
      <c r="J24" s="166"/>
      <c r="K24" s="320"/>
      <c r="L24" s="166"/>
      <c r="M24" s="320"/>
      <c r="N24" s="166"/>
      <c r="O24" s="320"/>
      <c r="P24" s="321"/>
      <c r="Q24" s="321"/>
      <c r="R24" s="321"/>
    </row>
    <row r="25" spans="1:18" hidden="1" x14ac:dyDescent="0.25">
      <c r="A25" s="186"/>
      <c r="B25" s="162"/>
      <c r="C25" s="163"/>
      <c r="D25" s="166"/>
      <c r="E25" s="167"/>
      <c r="F25" s="166"/>
      <c r="G25" s="167"/>
      <c r="H25" s="166"/>
      <c r="I25" s="167"/>
      <c r="J25" s="166"/>
      <c r="K25" s="320"/>
      <c r="L25" s="166"/>
      <c r="M25" s="320"/>
      <c r="N25" s="166"/>
      <c r="O25" s="320"/>
      <c r="P25" s="321"/>
      <c r="Q25" s="321"/>
      <c r="R25" s="321"/>
    </row>
    <row r="26" spans="1:18" hidden="1" x14ac:dyDescent="0.25">
      <c r="A26" s="186"/>
      <c r="B26" s="162"/>
      <c r="C26" s="163"/>
      <c r="D26" s="166"/>
      <c r="E26" s="167"/>
      <c r="F26" s="166"/>
      <c r="G26" s="167"/>
      <c r="H26" s="166"/>
      <c r="I26" s="167"/>
      <c r="J26" s="166"/>
      <c r="K26" s="320"/>
      <c r="L26" s="166"/>
      <c r="M26" s="320"/>
      <c r="N26" s="166"/>
      <c r="O26" s="320"/>
      <c r="P26" s="321"/>
      <c r="Q26" s="321"/>
      <c r="R26" s="321"/>
    </row>
    <row r="27" spans="1:18" hidden="1" x14ac:dyDescent="0.25">
      <c r="A27" s="186"/>
      <c r="B27" s="162"/>
      <c r="C27" s="163"/>
      <c r="D27" s="166"/>
      <c r="E27" s="167"/>
      <c r="F27" s="166"/>
      <c r="G27" s="167"/>
      <c r="H27" s="166"/>
      <c r="I27" s="167"/>
      <c r="J27" s="166"/>
      <c r="K27" s="320"/>
      <c r="L27" s="166"/>
      <c r="M27" s="320"/>
      <c r="N27" s="166"/>
      <c r="O27" s="320"/>
      <c r="P27" s="321"/>
      <c r="Q27" s="321"/>
      <c r="R27" s="321"/>
    </row>
    <row r="28" spans="1:18" hidden="1" x14ac:dyDescent="0.25">
      <c r="A28" s="186"/>
      <c r="B28" s="162"/>
      <c r="C28" s="163"/>
      <c r="D28" s="166"/>
      <c r="E28" s="167"/>
      <c r="F28" s="166"/>
      <c r="G28" s="167"/>
      <c r="H28" s="166"/>
      <c r="I28" s="167"/>
      <c r="J28" s="166"/>
      <c r="K28" s="320"/>
      <c r="L28" s="166"/>
      <c r="M28" s="320"/>
      <c r="N28" s="166"/>
      <c r="O28" s="320"/>
      <c r="P28" s="321"/>
      <c r="Q28" s="321"/>
      <c r="R28" s="321"/>
    </row>
    <row r="29" spans="1:18" hidden="1" x14ac:dyDescent="0.25">
      <c r="A29" s="186"/>
      <c r="B29" s="162"/>
      <c r="C29" s="163"/>
      <c r="D29" s="166"/>
      <c r="E29" s="167"/>
      <c r="F29" s="166"/>
      <c r="G29" s="167"/>
      <c r="H29" s="166"/>
      <c r="I29" s="167"/>
      <c r="J29" s="166"/>
      <c r="K29" s="320"/>
      <c r="L29" s="166"/>
      <c r="M29" s="320"/>
      <c r="N29" s="166"/>
      <c r="O29" s="320"/>
      <c r="P29" s="321"/>
      <c r="Q29" s="321"/>
      <c r="R29" s="321"/>
    </row>
    <row r="30" spans="1:18" hidden="1" x14ac:dyDescent="0.25">
      <c r="A30" s="186"/>
      <c r="B30" s="162"/>
      <c r="C30" s="163"/>
      <c r="D30" s="166"/>
      <c r="E30" s="167"/>
      <c r="F30" s="166"/>
      <c r="G30" s="167"/>
      <c r="H30" s="166"/>
      <c r="I30" s="167"/>
      <c r="J30" s="166"/>
      <c r="K30" s="320"/>
      <c r="L30" s="166"/>
      <c r="M30" s="320"/>
      <c r="N30" s="166"/>
      <c r="O30" s="320"/>
      <c r="P30" s="321"/>
      <c r="Q30" s="321"/>
      <c r="R30" s="321"/>
    </row>
    <row r="31" spans="1:18" hidden="1" x14ac:dyDescent="0.25">
      <c r="A31" s="186"/>
      <c r="B31" s="162"/>
      <c r="C31" s="163"/>
      <c r="D31" s="166"/>
      <c r="E31" s="167"/>
      <c r="F31" s="166"/>
      <c r="G31" s="167"/>
      <c r="H31" s="166"/>
      <c r="I31" s="167"/>
      <c r="J31" s="166"/>
      <c r="K31" s="320"/>
      <c r="L31" s="166"/>
      <c r="M31" s="320"/>
      <c r="N31" s="166"/>
      <c r="O31" s="320"/>
      <c r="P31" s="321"/>
      <c r="Q31" s="321"/>
      <c r="R31" s="321"/>
    </row>
    <row r="32" spans="1:18" hidden="1" x14ac:dyDescent="0.25">
      <c r="A32" s="186"/>
      <c r="B32" s="162"/>
      <c r="C32" s="163"/>
      <c r="D32" s="166"/>
      <c r="E32" s="167"/>
      <c r="F32" s="166"/>
      <c r="G32" s="167"/>
      <c r="H32" s="166"/>
      <c r="I32" s="167"/>
      <c r="J32" s="166"/>
      <c r="K32" s="320"/>
      <c r="L32" s="166"/>
      <c r="M32" s="320"/>
      <c r="N32" s="166"/>
      <c r="O32" s="320"/>
      <c r="P32" s="321"/>
      <c r="Q32" s="321"/>
      <c r="R32" s="321"/>
    </row>
    <row r="33" spans="1:18" hidden="1" x14ac:dyDescent="0.25">
      <c r="A33" s="186"/>
      <c r="B33" s="162"/>
      <c r="C33" s="163"/>
      <c r="D33" s="166"/>
      <c r="E33" s="167"/>
      <c r="F33" s="166"/>
      <c r="G33" s="167"/>
      <c r="H33" s="166"/>
      <c r="I33" s="167"/>
      <c r="J33" s="166"/>
      <c r="K33" s="320"/>
      <c r="L33" s="166"/>
      <c r="M33" s="320"/>
      <c r="N33" s="166"/>
      <c r="O33" s="320"/>
      <c r="P33" s="321"/>
      <c r="Q33" s="321"/>
      <c r="R33" s="321"/>
    </row>
    <row r="34" spans="1:18" hidden="1" x14ac:dyDescent="0.25">
      <c r="A34" s="186"/>
      <c r="B34" s="162"/>
      <c r="C34" s="163"/>
      <c r="D34" s="166"/>
      <c r="E34" s="167"/>
      <c r="F34" s="166"/>
      <c r="G34" s="167"/>
      <c r="H34" s="166"/>
      <c r="I34" s="167"/>
      <c r="J34" s="166"/>
      <c r="K34" s="320"/>
      <c r="L34" s="166"/>
      <c r="M34" s="320"/>
      <c r="N34" s="166"/>
      <c r="O34" s="320"/>
      <c r="P34" s="321"/>
      <c r="Q34" s="321"/>
      <c r="R34" s="321"/>
    </row>
    <row r="35" spans="1:18" x14ac:dyDescent="0.25">
      <c r="A35" s="186"/>
      <c r="B35" s="162"/>
      <c r="C35" s="163"/>
      <c r="D35" s="166"/>
      <c r="E35" s="167"/>
      <c r="F35" s="166"/>
      <c r="G35" s="167"/>
      <c r="H35" s="166"/>
      <c r="I35" s="167"/>
      <c r="J35" s="166"/>
      <c r="K35" s="320"/>
      <c r="L35" s="166"/>
      <c r="M35" s="320"/>
      <c r="N35" s="166"/>
      <c r="O35" s="320"/>
      <c r="P35" s="321"/>
      <c r="Q35" s="321"/>
      <c r="R35" s="321"/>
    </row>
    <row r="36" spans="1:18" hidden="1" x14ac:dyDescent="0.25">
      <c r="A36" s="186"/>
      <c r="B36" s="162"/>
      <c r="C36" s="163"/>
      <c r="D36" s="166"/>
      <c r="E36" s="164"/>
      <c r="F36" s="165"/>
      <c r="G36" s="167"/>
      <c r="H36" s="166"/>
      <c r="I36" s="167"/>
      <c r="J36" s="166"/>
      <c r="K36" s="168"/>
      <c r="L36" s="165"/>
      <c r="M36" s="168"/>
      <c r="N36" s="165"/>
      <c r="O36" s="168"/>
      <c r="P36" s="169"/>
      <c r="Q36" s="170"/>
      <c r="R36" s="170"/>
    </row>
    <row r="37" spans="1:18" hidden="1" x14ac:dyDescent="0.25">
      <c r="A37" s="186"/>
      <c r="B37" s="162"/>
      <c r="C37" s="163"/>
      <c r="D37" s="166"/>
      <c r="E37" s="164"/>
      <c r="F37" s="165"/>
      <c r="G37" s="167"/>
      <c r="H37" s="166"/>
      <c r="I37" s="167"/>
      <c r="J37" s="166"/>
      <c r="K37" s="168"/>
      <c r="L37" s="165"/>
      <c r="M37" s="168"/>
      <c r="N37" s="165"/>
      <c r="O37" s="168"/>
      <c r="P37" s="169"/>
      <c r="Q37" s="170"/>
      <c r="R37" s="170"/>
    </row>
    <row r="38" spans="1:18" hidden="1" x14ac:dyDescent="0.25">
      <c r="A38" s="186"/>
      <c r="B38" s="162"/>
      <c r="C38" s="163"/>
      <c r="D38" s="166"/>
      <c r="E38" s="164"/>
      <c r="F38" s="165"/>
      <c r="G38" s="167"/>
      <c r="H38" s="166"/>
      <c r="I38" s="167"/>
      <c r="J38" s="166"/>
      <c r="K38" s="168"/>
      <c r="L38" s="165"/>
      <c r="M38" s="168"/>
      <c r="N38" s="165"/>
      <c r="O38" s="168"/>
      <c r="P38" s="169"/>
      <c r="Q38" s="170"/>
      <c r="R38" s="170"/>
    </row>
    <row r="39" spans="1:18" hidden="1" x14ac:dyDescent="0.25">
      <c r="A39" s="186"/>
      <c r="B39" s="162"/>
      <c r="C39" s="163"/>
      <c r="D39" s="166"/>
      <c r="E39" s="164"/>
      <c r="F39" s="165"/>
      <c r="G39" s="167"/>
      <c r="H39" s="166"/>
      <c r="I39" s="167"/>
      <c r="J39" s="166"/>
      <c r="K39" s="168"/>
      <c r="L39" s="165"/>
      <c r="M39" s="168"/>
      <c r="N39" s="165"/>
      <c r="O39" s="168"/>
      <c r="P39" s="169"/>
      <c r="Q39" s="170"/>
      <c r="R39" s="170"/>
    </row>
    <row r="40" spans="1:18" hidden="1" x14ac:dyDescent="0.25">
      <c r="A40" s="186"/>
      <c r="B40" s="162"/>
      <c r="C40" s="163"/>
      <c r="D40" s="166"/>
      <c r="E40" s="164"/>
      <c r="F40" s="165"/>
      <c r="G40" s="167"/>
      <c r="H40" s="166"/>
      <c r="I40" s="167"/>
      <c r="J40" s="166"/>
      <c r="K40" s="168"/>
      <c r="L40" s="165"/>
      <c r="M40" s="168"/>
      <c r="N40" s="165"/>
      <c r="O40" s="168"/>
      <c r="P40" s="169"/>
      <c r="Q40" s="170"/>
      <c r="R40" s="170"/>
    </row>
    <row r="41" spans="1:18" hidden="1" x14ac:dyDescent="0.25">
      <c r="A41" s="186"/>
      <c r="B41" s="162"/>
      <c r="C41" s="163"/>
      <c r="D41" s="166"/>
      <c r="E41" s="164"/>
      <c r="F41" s="165"/>
      <c r="G41" s="167"/>
      <c r="H41" s="166"/>
      <c r="I41" s="167"/>
      <c r="J41" s="166"/>
      <c r="K41" s="168"/>
      <c r="L41" s="165"/>
      <c r="M41" s="168"/>
      <c r="N41" s="165"/>
      <c r="O41" s="168"/>
      <c r="P41" s="169"/>
      <c r="Q41" s="170"/>
      <c r="R41" s="170"/>
    </row>
    <row r="42" spans="1:18" hidden="1" x14ac:dyDescent="0.25">
      <c r="A42" s="186"/>
      <c r="B42" s="162"/>
      <c r="C42" s="163"/>
      <c r="D42" s="166"/>
      <c r="E42" s="164"/>
      <c r="F42" s="165"/>
      <c r="G42" s="167"/>
      <c r="H42" s="166"/>
      <c r="I42" s="167"/>
      <c r="J42" s="166"/>
      <c r="K42" s="168"/>
      <c r="L42" s="165"/>
      <c r="M42" s="168"/>
      <c r="N42" s="165"/>
      <c r="O42" s="168"/>
      <c r="P42" s="169"/>
      <c r="Q42" s="170"/>
      <c r="R42" s="170"/>
    </row>
    <row r="43" spans="1:18" hidden="1" x14ac:dyDescent="0.25">
      <c r="A43" s="186"/>
      <c r="B43" s="162"/>
      <c r="C43" s="163"/>
      <c r="D43" s="166"/>
      <c r="E43" s="164"/>
      <c r="F43" s="165"/>
      <c r="G43" s="167"/>
      <c r="H43" s="166"/>
      <c r="I43" s="167"/>
      <c r="J43" s="166"/>
      <c r="K43" s="168"/>
      <c r="L43" s="165"/>
      <c r="M43" s="168"/>
      <c r="N43" s="165"/>
      <c r="O43" s="168"/>
      <c r="P43" s="169"/>
      <c r="Q43" s="170"/>
      <c r="R43" s="170"/>
    </row>
    <row r="44" spans="1:18" hidden="1" x14ac:dyDescent="0.25">
      <c r="A44" s="186"/>
      <c r="B44" s="162"/>
      <c r="C44" s="163"/>
      <c r="D44" s="166"/>
      <c r="E44" s="164"/>
      <c r="F44" s="165"/>
      <c r="G44" s="167"/>
      <c r="H44" s="166"/>
      <c r="I44" s="167"/>
      <c r="J44" s="166"/>
      <c r="K44" s="168"/>
      <c r="L44" s="165"/>
      <c r="M44" s="168"/>
      <c r="N44" s="165"/>
      <c r="O44" s="168"/>
      <c r="P44" s="169"/>
      <c r="Q44" s="170"/>
      <c r="R44" s="170"/>
    </row>
    <row r="45" spans="1:18" hidden="1" x14ac:dyDescent="0.25">
      <c r="A45" s="186"/>
      <c r="B45" s="162"/>
      <c r="C45" s="163"/>
      <c r="D45" s="166"/>
      <c r="E45" s="164"/>
      <c r="F45" s="165"/>
      <c r="G45" s="167"/>
      <c r="H45" s="166"/>
      <c r="I45" s="167"/>
      <c r="J45" s="166"/>
      <c r="K45" s="168"/>
      <c r="L45" s="165"/>
      <c r="M45" s="168"/>
      <c r="N45" s="165"/>
      <c r="O45" s="168"/>
      <c r="P45" s="169"/>
      <c r="Q45" s="170"/>
      <c r="R45" s="170"/>
    </row>
    <row r="46" spans="1:18" hidden="1" x14ac:dyDescent="0.25">
      <c r="A46" s="186"/>
      <c r="B46" s="162"/>
      <c r="C46" s="163"/>
      <c r="D46" s="166"/>
      <c r="E46" s="164"/>
      <c r="F46" s="165"/>
      <c r="G46" s="167"/>
      <c r="H46" s="166"/>
      <c r="I46" s="167"/>
      <c r="J46" s="166"/>
      <c r="K46" s="168"/>
      <c r="L46" s="165"/>
      <c r="M46" s="168"/>
      <c r="N46" s="165"/>
      <c r="O46" s="168"/>
      <c r="P46" s="169"/>
      <c r="Q46" s="170"/>
      <c r="R46" s="170"/>
    </row>
    <row r="47" spans="1:18" hidden="1" x14ac:dyDescent="0.25">
      <c r="A47" s="186"/>
      <c r="B47" s="162"/>
      <c r="C47" s="163"/>
      <c r="D47" s="166"/>
      <c r="E47" s="164"/>
      <c r="F47" s="165"/>
      <c r="G47" s="167"/>
      <c r="H47" s="166"/>
      <c r="I47" s="167"/>
      <c r="J47" s="166"/>
      <c r="K47" s="168"/>
      <c r="L47" s="165"/>
      <c r="M47" s="168"/>
      <c r="N47" s="165"/>
      <c r="O47" s="168"/>
      <c r="P47" s="169"/>
      <c r="Q47" s="170"/>
      <c r="R47" s="170"/>
    </row>
    <row r="48" spans="1:18" hidden="1" x14ac:dyDescent="0.25">
      <c r="A48" s="186"/>
      <c r="B48" s="162"/>
      <c r="C48" s="163"/>
      <c r="D48" s="166"/>
      <c r="E48" s="164"/>
      <c r="F48" s="165"/>
      <c r="G48" s="167"/>
      <c r="H48" s="166"/>
      <c r="I48" s="167"/>
      <c r="J48" s="166"/>
      <c r="K48" s="168"/>
      <c r="L48" s="165"/>
      <c r="M48" s="168"/>
      <c r="N48" s="165"/>
      <c r="O48" s="168"/>
      <c r="P48" s="169"/>
      <c r="Q48" s="170"/>
      <c r="R48" s="170"/>
    </row>
    <row r="49" spans="1:18" ht="15.75" hidden="1" thickBot="1" x14ac:dyDescent="0.3">
      <c r="A49" s="187"/>
      <c r="B49" s="171"/>
      <c r="C49" s="172"/>
      <c r="D49" s="175"/>
      <c r="E49" s="173"/>
      <c r="F49" s="174"/>
      <c r="G49" s="176"/>
      <c r="H49" s="175"/>
      <c r="I49" s="176"/>
      <c r="J49" s="175"/>
      <c r="K49" s="177"/>
      <c r="L49" s="174"/>
      <c r="M49" s="177"/>
      <c r="N49" s="174"/>
      <c r="O49" s="177"/>
      <c r="P49" s="178"/>
      <c r="Q49" s="179"/>
      <c r="R49" s="179"/>
    </row>
    <row r="50" spans="1:18" ht="15.75" thickBot="1" x14ac:dyDescent="0.3">
      <c r="A50" s="188"/>
    </row>
    <row r="51" spans="1:18" x14ac:dyDescent="0.25">
      <c r="A51" s="189" t="s">
        <v>27</v>
      </c>
      <c r="B51" s="184"/>
    </row>
    <row r="52" spans="1:18" x14ac:dyDescent="0.25">
      <c r="A52" s="194" t="s">
        <v>28</v>
      </c>
      <c r="B52" s="195" t="s">
        <v>29</v>
      </c>
    </row>
    <row r="53" spans="1:18" x14ac:dyDescent="0.25">
      <c r="A53" s="190">
        <v>1990</v>
      </c>
      <c r="B53" s="191">
        <v>41025</v>
      </c>
    </row>
    <row r="54" spans="1:18" x14ac:dyDescent="0.25">
      <c r="A54" s="192">
        <v>1991</v>
      </c>
      <c r="B54" s="193">
        <v>51716</v>
      </c>
    </row>
    <row r="55" spans="1:18" x14ac:dyDescent="0.25">
      <c r="A55" s="192">
        <v>1992</v>
      </c>
      <c r="B55" s="193">
        <v>65190</v>
      </c>
    </row>
    <row r="56" spans="1:18" x14ac:dyDescent="0.25">
      <c r="A56" s="192">
        <v>1993</v>
      </c>
      <c r="B56" s="193">
        <v>81510</v>
      </c>
    </row>
    <row r="57" spans="1:18" x14ac:dyDescent="0.25">
      <c r="A57" s="192">
        <v>1994</v>
      </c>
      <c r="B57" s="193">
        <v>98700</v>
      </c>
    </row>
    <row r="58" spans="1:18" x14ac:dyDescent="0.25">
      <c r="A58" s="192">
        <v>1995</v>
      </c>
      <c r="B58" s="193">
        <v>118933.5</v>
      </c>
    </row>
    <row r="59" spans="1:18" x14ac:dyDescent="0.25">
      <c r="A59" s="192">
        <v>1996</v>
      </c>
      <c r="B59" s="193">
        <v>142125</v>
      </c>
    </row>
    <row r="60" spans="1:18" x14ac:dyDescent="0.25">
      <c r="A60" s="192">
        <v>1997</v>
      </c>
      <c r="B60" s="193">
        <v>172005</v>
      </c>
    </row>
    <row r="61" spans="1:18" x14ac:dyDescent="0.25">
      <c r="A61" s="192">
        <v>1998</v>
      </c>
      <c r="B61" s="193">
        <v>203826</v>
      </c>
    </row>
    <row r="62" spans="1:18" x14ac:dyDescent="0.25">
      <c r="A62" s="192">
        <v>1999</v>
      </c>
      <c r="B62" s="193">
        <v>236460</v>
      </c>
    </row>
    <row r="63" spans="1:18" x14ac:dyDescent="0.25">
      <c r="A63" s="192">
        <v>2000</v>
      </c>
      <c r="B63" s="193">
        <v>260100</v>
      </c>
    </row>
    <row r="64" spans="1:18" x14ac:dyDescent="0.25">
      <c r="A64" s="192">
        <v>2001</v>
      </c>
      <c r="B64" s="193">
        <v>286000</v>
      </c>
    </row>
    <row r="65" spans="1:2" x14ac:dyDescent="0.25">
      <c r="A65" s="192">
        <v>2002</v>
      </c>
      <c r="B65" s="193">
        <v>309000</v>
      </c>
    </row>
    <row r="66" spans="1:2" x14ac:dyDescent="0.25">
      <c r="A66" s="192">
        <v>2003</v>
      </c>
      <c r="B66" s="193">
        <v>332000</v>
      </c>
    </row>
    <row r="67" spans="1:2" x14ac:dyDescent="0.25">
      <c r="A67" s="192">
        <v>2004</v>
      </c>
      <c r="B67" s="193">
        <v>358000</v>
      </c>
    </row>
    <row r="68" spans="1:2" x14ac:dyDescent="0.25">
      <c r="A68" s="192">
        <v>2005</v>
      </c>
      <c r="B68" s="193">
        <v>381500</v>
      </c>
    </row>
    <row r="69" spans="1:2" x14ac:dyDescent="0.25">
      <c r="A69" s="192">
        <v>2006</v>
      </c>
      <c r="B69" s="193">
        <v>408000</v>
      </c>
    </row>
    <row r="70" spans="1:2" x14ac:dyDescent="0.25">
      <c r="A70" s="192">
        <v>2007</v>
      </c>
      <c r="B70" s="193">
        <v>433700</v>
      </c>
    </row>
    <row r="71" spans="1:2" x14ac:dyDescent="0.25">
      <c r="A71" s="192">
        <v>2008</v>
      </c>
      <c r="B71" s="193">
        <v>461500</v>
      </c>
    </row>
    <row r="72" spans="1:2" x14ac:dyDescent="0.25">
      <c r="A72" s="192">
        <v>2009</v>
      </c>
      <c r="B72" s="193">
        <v>496900</v>
      </c>
    </row>
    <row r="73" spans="1:2" x14ac:dyDescent="0.25">
      <c r="A73" s="192">
        <v>2010</v>
      </c>
      <c r="B73" s="193">
        <v>515000</v>
      </c>
    </row>
    <row r="74" spans="1:2" x14ac:dyDescent="0.25">
      <c r="A74" s="192">
        <v>2011</v>
      </c>
      <c r="B74" s="193">
        <v>535600</v>
      </c>
    </row>
    <row r="75" spans="1:2" x14ac:dyDescent="0.25">
      <c r="A75" s="192">
        <v>2012</v>
      </c>
      <c r="B75" s="193">
        <v>566700</v>
      </c>
    </row>
    <row r="76" spans="1:2" x14ac:dyDescent="0.25">
      <c r="A76" s="192">
        <v>2013</v>
      </c>
      <c r="B76" s="193">
        <v>589500</v>
      </c>
    </row>
    <row r="77" spans="1:2" x14ac:dyDescent="0.25">
      <c r="A77" s="192">
        <v>2014</v>
      </c>
      <c r="B77" s="193">
        <v>616000</v>
      </c>
    </row>
    <row r="78" spans="1:2" x14ac:dyDescent="0.25">
      <c r="A78" s="192">
        <v>2015</v>
      </c>
      <c r="B78" s="193">
        <v>644350</v>
      </c>
    </row>
    <row r="79" spans="1:2" x14ac:dyDescent="0.25">
      <c r="A79" s="192">
        <v>2016</v>
      </c>
      <c r="B79" s="193">
        <v>689455</v>
      </c>
    </row>
    <row r="80" spans="1:2" x14ac:dyDescent="0.25">
      <c r="A80" s="632">
        <v>2017</v>
      </c>
      <c r="B80" s="633">
        <v>737717</v>
      </c>
    </row>
    <row r="81" spans="1:2" ht="15.75" thickBot="1" x14ac:dyDescent="0.3">
      <c r="A81" s="390">
        <v>2018</v>
      </c>
      <c r="B81" s="391">
        <v>781242</v>
      </c>
    </row>
  </sheetData>
  <mergeCells count="17">
    <mergeCell ref="R1:R4"/>
    <mergeCell ref="P1:P4"/>
    <mergeCell ref="Q1:Q4"/>
    <mergeCell ref="A1:A4"/>
    <mergeCell ref="B1:B4"/>
    <mergeCell ref="C1:C4"/>
    <mergeCell ref="D1:D4"/>
    <mergeCell ref="E1:E4"/>
    <mergeCell ref="B11:B13"/>
    <mergeCell ref="F2:K2"/>
    <mergeCell ref="L2:M2"/>
    <mergeCell ref="N2:O3"/>
    <mergeCell ref="F1:O1"/>
    <mergeCell ref="F3:G3"/>
    <mergeCell ref="H3:I3"/>
    <mergeCell ref="J3:K3"/>
    <mergeCell ref="L3:M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tabColor theme="3"/>
  </sheetPr>
  <dimension ref="A1:Q80"/>
  <sheetViews>
    <sheetView tabSelected="1" zoomScale="110" zoomScaleNormal="110" zoomScalePageLayoutView="125" workbookViewId="0">
      <pane xSplit="1" ySplit="4" topLeftCell="B5" activePane="bottomRight" state="frozen"/>
      <selection pane="topRight" activeCell="B1" sqref="B1"/>
      <selection pane="bottomLeft" activeCell="A4" sqref="A4"/>
      <selection pane="bottomRight" activeCell="C83" sqref="C83"/>
    </sheetView>
  </sheetViews>
  <sheetFormatPr baseColWidth="10" defaultRowHeight="18.75" x14ac:dyDescent="0.3"/>
  <cols>
    <col min="1" max="1" width="7.875" style="783" customWidth="1"/>
    <col min="2" max="2" width="43.75" style="215" customWidth="1"/>
    <col min="3" max="3" width="14" style="213" customWidth="1"/>
    <col min="4" max="4" width="13.625" style="210" customWidth="1"/>
    <col min="5" max="5" width="13.5" style="651" customWidth="1"/>
    <col min="6" max="6" width="12" style="258" customWidth="1"/>
    <col min="7" max="8" width="10.125" style="216" customWidth="1"/>
    <col min="9" max="9" width="9.75" style="217" customWidth="1"/>
    <col min="10" max="10" width="8" style="217" hidden="1" customWidth="1"/>
    <col min="11" max="11" width="7.875" style="217" hidden="1" customWidth="1"/>
    <col min="12" max="12" width="9.375" style="217" customWidth="1"/>
    <col min="13" max="13" width="8.375" style="210" customWidth="1"/>
    <col min="14" max="14" width="4.375" style="210" customWidth="1"/>
    <col min="15" max="15" width="7.125" style="210" customWidth="1"/>
    <col min="16" max="16" width="4.75" style="210" customWidth="1"/>
    <col min="17" max="16384" width="11" style="211"/>
  </cols>
  <sheetData>
    <row r="1" spans="1:17" x14ac:dyDescent="0.25">
      <c r="A1" s="1099" t="s">
        <v>327</v>
      </c>
      <c r="B1" s="1100"/>
      <c r="C1" s="1100"/>
      <c r="D1" s="1100"/>
      <c r="E1" s="1100"/>
      <c r="F1" s="1100"/>
      <c r="G1" s="1100"/>
      <c r="H1" s="1101"/>
      <c r="I1" s="1090" t="s">
        <v>312</v>
      </c>
      <c r="J1" s="1091"/>
      <c r="K1" s="1091"/>
      <c r="L1" s="1092"/>
      <c r="M1" s="209"/>
    </row>
    <row r="2" spans="1:17" s="212" customFormat="1" ht="15.75" x14ac:dyDescent="0.25">
      <c r="A2" s="1102" t="s">
        <v>1270</v>
      </c>
      <c r="B2" s="1103"/>
      <c r="C2" s="1103"/>
      <c r="D2" s="1103"/>
      <c r="E2" s="1103"/>
      <c r="F2" s="1103"/>
      <c r="G2" s="1103"/>
      <c r="H2" s="1104"/>
      <c r="I2" s="1093"/>
      <c r="J2" s="1094"/>
      <c r="K2" s="1094"/>
      <c r="L2" s="1095"/>
      <c r="M2" s="209"/>
    </row>
    <row r="3" spans="1:17" s="212" customFormat="1" ht="15.75" x14ac:dyDescent="0.25">
      <c r="A3" s="1105" t="s">
        <v>30</v>
      </c>
      <c r="B3" s="1107" t="s">
        <v>31</v>
      </c>
      <c r="C3" s="1109" t="s">
        <v>310</v>
      </c>
      <c r="D3" s="1109"/>
      <c r="E3" s="1110"/>
      <c r="F3" s="1109" t="s">
        <v>311</v>
      </c>
      <c r="G3" s="1109"/>
      <c r="H3" s="1110"/>
      <c r="I3" s="1096"/>
      <c r="J3" s="1097"/>
      <c r="K3" s="1097"/>
      <c r="L3" s="1098"/>
      <c r="M3" s="209"/>
    </row>
    <row r="4" spans="1:17" s="459" customFormat="1" ht="42.75" customHeight="1" x14ac:dyDescent="0.2">
      <c r="A4" s="1106"/>
      <c r="B4" s="1108"/>
      <c r="C4" s="731" t="s">
        <v>309</v>
      </c>
      <c r="D4" s="731" t="s">
        <v>308</v>
      </c>
      <c r="E4" s="731" t="s">
        <v>33</v>
      </c>
      <c r="F4" s="731" t="s">
        <v>38</v>
      </c>
      <c r="G4" s="731" t="s">
        <v>34</v>
      </c>
      <c r="H4" s="731" t="s">
        <v>35</v>
      </c>
      <c r="I4" s="767" t="s">
        <v>291</v>
      </c>
      <c r="J4" s="767" t="s">
        <v>36</v>
      </c>
      <c r="K4" s="767" t="s">
        <v>37</v>
      </c>
      <c r="L4" s="767" t="s">
        <v>292</v>
      </c>
      <c r="M4" s="657"/>
      <c r="N4" s="657"/>
      <c r="O4" s="657"/>
      <c r="P4" s="657"/>
    </row>
    <row r="5" spans="1:17" s="459" customFormat="1" x14ac:dyDescent="0.2">
      <c r="A5" s="779"/>
      <c r="B5" s="658"/>
      <c r="C5" s="655"/>
      <c r="D5" s="655"/>
      <c r="E5" s="655"/>
      <c r="F5" s="655"/>
      <c r="G5" s="655"/>
      <c r="H5" s="655"/>
      <c r="I5" s="656"/>
      <c r="J5" s="656"/>
      <c r="K5" s="656"/>
      <c r="L5" s="656"/>
      <c r="M5" s="657"/>
      <c r="N5" s="657"/>
      <c r="O5" s="657"/>
      <c r="P5" s="657"/>
    </row>
    <row r="6" spans="1:17" x14ac:dyDescent="0.25">
      <c r="A6" s="780" t="s">
        <v>139</v>
      </c>
      <c r="B6" s="1049" t="s">
        <v>331</v>
      </c>
      <c r="C6" s="1051" t="s">
        <v>256</v>
      </c>
      <c r="D6" s="1052" t="s">
        <v>256</v>
      </c>
      <c r="E6" s="648" t="str">
        <f>+'EXP GEN.'!AO3</f>
        <v>HÁBIL</v>
      </c>
      <c r="F6" s="528">
        <f>+'EXP ESPEC.'!AG3</f>
        <v>90</v>
      </c>
      <c r="G6" s="981">
        <v>10</v>
      </c>
      <c r="H6" s="529">
        <f>+F6+G6</f>
        <v>100</v>
      </c>
      <c r="I6" s="607" t="str">
        <f>+DESEMPATE!F3</f>
        <v>SI</v>
      </c>
      <c r="J6" s="530"/>
      <c r="K6" s="530"/>
      <c r="L6" s="530" t="str">
        <f>+DESEMPATE!N3</f>
        <v>SI</v>
      </c>
    </row>
    <row r="7" spans="1:17" x14ac:dyDescent="0.25">
      <c r="A7" s="780" t="s">
        <v>140</v>
      </c>
      <c r="B7" s="1049" t="s">
        <v>334</v>
      </c>
      <c r="C7" s="1042" t="s">
        <v>256</v>
      </c>
      <c r="D7" s="980" t="s">
        <v>256</v>
      </c>
      <c r="E7" s="648" t="str">
        <f>+'EXP GEN.'!AO9</f>
        <v>HÁBIL</v>
      </c>
      <c r="F7" s="531">
        <f>+'EXP ESPEC.'!AG7</f>
        <v>90</v>
      </c>
      <c r="G7" s="529">
        <v>10</v>
      </c>
      <c r="H7" s="529">
        <f t="shared" ref="H7:H70" si="0">+F7+G7</f>
        <v>100</v>
      </c>
      <c r="I7" s="607" t="str">
        <f>+DESEMPATE!F5</f>
        <v>SI</v>
      </c>
      <c r="J7" s="530"/>
      <c r="K7" s="530"/>
      <c r="L7" s="530" t="str">
        <f>+DESEMPATE!N5</f>
        <v>SI</v>
      </c>
    </row>
    <row r="8" spans="1:17" x14ac:dyDescent="0.25">
      <c r="A8" s="780" t="s">
        <v>141</v>
      </c>
      <c r="B8" s="1049" t="s">
        <v>337</v>
      </c>
      <c r="C8" s="1051" t="s">
        <v>256</v>
      </c>
      <c r="D8" s="1052" t="s">
        <v>256</v>
      </c>
      <c r="E8" s="649" t="str">
        <f>+'EXP GEN.'!AO15</f>
        <v>HÁBIL</v>
      </c>
      <c r="F8" s="531">
        <f>+'EXP ESPEC.'!AG11</f>
        <v>90</v>
      </c>
      <c r="G8" s="529">
        <v>10</v>
      </c>
      <c r="H8" s="529">
        <f t="shared" si="0"/>
        <v>100</v>
      </c>
      <c r="I8" s="607" t="str">
        <f>+DESEMPATE!F7</f>
        <v>SI</v>
      </c>
      <c r="J8" s="530"/>
      <c r="K8" s="530"/>
      <c r="L8" s="530" t="str">
        <f>+DESEMPATE!N7</f>
        <v>SI</v>
      </c>
    </row>
    <row r="9" spans="1:17" x14ac:dyDescent="0.25">
      <c r="A9" s="780" t="s">
        <v>142</v>
      </c>
      <c r="B9" s="1049" t="s">
        <v>338</v>
      </c>
      <c r="C9" s="1051" t="s">
        <v>256</v>
      </c>
      <c r="D9" s="1052" t="s">
        <v>256</v>
      </c>
      <c r="E9" s="649" t="str">
        <f>+'EXP GEN.'!AO21</f>
        <v>HÁBIL</v>
      </c>
      <c r="F9" s="531">
        <f>+'EXP ESPEC.'!AG15</f>
        <v>90</v>
      </c>
      <c r="G9" s="529">
        <v>10</v>
      </c>
      <c r="H9" s="529">
        <f t="shared" si="0"/>
        <v>100</v>
      </c>
      <c r="I9" s="607" t="str">
        <f>+DESEMPATE!F8</f>
        <v>SI</v>
      </c>
      <c r="J9" s="530"/>
      <c r="K9" s="530"/>
      <c r="L9" s="530" t="str">
        <f>+DESEMPATE!N8</f>
        <v>SI</v>
      </c>
      <c r="Q9" s="459"/>
    </row>
    <row r="10" spans="1:17" x14ac:dyDescent="0.25">
      <c r="A10" s="780" t="s">
        <v>143</v>
      </c>
      <c r="B10" s="1049" t="s">
        <v>341</v>
      </c>
      <c r="C10" s="1051" t="s">
        <v>256</v>
      </c>
      <c r="D10" s="1052" t="s">
        <v>256</v>
      </c>
      <c r="E10" s="649" t="str">
        <f>+'EXP GEN.'!AO27</f>
        <v>HÁBIL</v>
      </c>
      <c r="F10" s="531">
        <f>+'EXP ESPEC.'!AG19</f>
        <v>90</v>
      </c>
      <c r="G10" s="529">
        <v>10</v>
      </c>
      <c r="H10" s="529">
        <f t="shared" si="0"/>
        <v>100</v>
      </c>
      <c r="I10" s="607" t="str">
        <f>+DESEMPATE!F10</f>
        <v>SI</v>
      </c>
      <c r="J10" s="530"/>
      <c r="K10" s="530"/>
      <c r="L10" s="530" t="str">
        <f>+DESEMPATE!N10</f>
        <v>SI</v>
      </c>
    </row>
    <row r="11" spans="1:17" x14ac:dyDescent="0.25">
      <c r="A11" s="780" t="s">
        <v>144</v>
      </c>
      <c r="B11" s="1049" t="s">
        <v>402</v>
      </c>
      <c r="C11" s="1051" t="s">
        <v>256</v>
      </c>
      <c r="D11" s="980" t="s">
        <v>256</v>
      </c>
      <c r="E11" s="648" t="str">
        <f>+'EXP GEN.'!AO33</f>
        <v>HÁBIL</v>
      </c>
      <c r="F11" s="531">
        <f>+'EXP ESPEC.'!AG23</f>
        <v>90</v>
      </c>
      <c r="G11" s="529">
        <v>10</v>
      </c>
      <c r="H11" s="529">
        <f t="shared" si="0"/>
        <v>100</v>
      </c>
      <c r="I11" s="607" t="str">
        <f>+DESEMPATE!F11</f>
        <v>SI</v>
      </c>
      <c r="J11" s="530"/>
      <c r="K11" s="530"/>
      <c r="L11" s="530" t="str">
        <f>+DESEMPATE!N11</f>
        <v>SI</v>
      </c>
    </row>
    <row r="12" spans="1:17" x14ac:dyDescent="0.25">
      <c r="A12" s="780" t="s">
        <v>145</v>
      </c>
      <c r="B12" s="1049" t="s">
        <v>406</v>
      </c>
      <c r="C12" s="1051" t="s">
        <v>256</v>
      </c>
      <c r="D12" s="1052" t="s">
        <v>256</v>
      </c>
      <c r="E12" s="648" t="str">
        <f>+'EXP GEN.'!AO39</f>
        <v>HÁBIL</v>
      </c>
      <c r="F12" s="531">
        <f>+'EXP ESPEC.'!AG27</f>
        <v>90</v>
      </c>
      <c r="G12" s="529">
        <v>10</v>
      </c>
      <c r="H12" s="529">
        <f t="shared" si="0"/>
        <v>100</v>
      </c>
      <c r="I12" s="607" t="str">
        <f>+DESEMPATE!F13</f>
        <v>SI</v>
      </c>
      <c r="J12" s="530"/>
      <c r="K12" s="530"/>
      <c r="L12" s="530" t="str">
        <f>+DESEMPATE!N13</f>
        <v>SI</v>
      </c>
    </row>
    <row r="13" spans="1:17" x14ac:dyDescent="0.25">
      <c r="A13" s="1053" t="s">
        <v>146</v>
      </c>
      <c r="B13" s="1049" t="s">
        <v>409</v>
      </c>
      <c r="C13" s="1044" t="s">
        <v>323</v>
      </c>
      <c r="D13" s="1044" t="s">
        <v>323</v>
      </c>
      <c r="E13" s="1043" t="str">
        <f>+'EXP GEN.'!AO45</f>
        <v>RECHAZADO</v>
      </c>
      <c r="F13" s="531">
        <f>+'EXP ESPEC.'!AG31</f>
        <v>0</v>
      </c>
      <c r="G13" s="529">
        <v>0</v>
      </c>
      <c r="H13" s="529">
        <f t="shared" si="0"/>
        <v>0</v>
      </c>
      <c r="I13" s="607" t="s">
        <v>66</v>
      </c>
      <c r="J13" s="530"/>
      <c r="K13" s="530"/>
      <c r="L13" s="1058" t="s">
        <v>66</v>
      </c>
    </row>
    <row r="14" spans="1:17" ht="30.75" customHeight="1" x14ac:dyDescent="0.25">
      <c r="A14" s="780" t="s">
        <v>147</v>
      </c>
      <c r="B14" s="1049" t="s">
        <v>413</v>
      </c>
      <c r="C14" s="1042" t="s">
        <v>256</v>
      </c>
      <c r="D14" s="980" t="s">
        <v>256</v>
      </c>
      <c r="E14" s="648" t="str">
        <f>+'EXP GEN.'!AO51</f>
        <v>HÁBIL</v>
      </c>
      <c r="F14" s="763">
        <f>+'EXP ESPEC.'!AG35</f>
        <v>90</v>
      </c>
      <c r="G14" s="1041">
        <v>10</v>
      </c>
      <c r="H14" s="1041">
        <f t="shared" si="0"/>
        <v>100</v>
      </c>
      <c r="I14" s="764" t="str">
        <f>+DESEMPATE!F17</f>
        <v>SI</v>
      </c>
      <c r="J14" s="765"/>
      <c r="K14" s="765"/>
      <c r="L14" s="765" t="str">
        <f>+DESEMPATE!N17</f>
        <v>SI</v>
      </c>
    </row>
    <row r="15" spans="1:17" x14ac:dyDescent="0.25">
      <c r="A15" s="780" t="s">
        <v>148</v>
      </c>
      <c r="B15" s="1049" t="s">
        <v>416</v>
      </c>
      <c r="C15" s="1051" t="s">
        <v>256</v>
      </c>
      <c r="D15" s="1052" t="s">
        <v>256</v>
      </c>
      <c r="E15" s="648" t="str">
        <f>+'EXP GEN.'!AO57</f>
        <v>HÁBIL</v>
      </c>
      <c r="F15" s="531">
        <f>+'EXP ESPEC.'!AG39</f>
        <v>90</v>
      </c>
      <c r="G15" s="1041">
        <v>10</v>
      </c>
      <c r="H15" s="529">
        <f t="shared" si="0"/>
        <v>100</v>
      </c>
      <c r="I15" s="607" t="str">
        <f>+DESEMPATE!F19</f>
        <v>SI</v>
      </c>
      <c r="J15" s="530"/>
      <c r="K15" s="530"/>
      <c r="L15" s="530" t="str">
        <f>+DESEMPATE!N19</f>
        <v>SI</v>
      </c>
      <c r="O15" s="314"/>
    </row>
    <row r="16" spans="1:17" x14ac:dyDescent="0.25">
      <c r="A16" s="780" t="s">
        <v>149</v>
      </c>
      <c r="B16" s="1049" t="s">
        <v>488</v>
      </c>
      <c r="C16" s="1051" t="s">
        <v>256</v>
      </c>
      <c r="D16" s="1052" t="s">
        <v>256</v>
      </c>
      <c r="E16" s="648" t="str">
        <f>+'EXP GEN.'!AO63</f>
        <v>HÁBIL</v>
      </c>
      <c r="F16" s="531">
        <f>+'EXP ESPEC.'!AG43</f>
        <v>90</v>
      </c>
      <c r="G16" s="1041">
        <v>10</v>
      </c>
      <c r="H16" s="529">
        <f t="shared" si="0"/>
        <v>100</v>
      </c>
      <c r="I16" s="607" t="str">
        <f>+DESEMPATE!F20</f>
        <v>SI</v>
      </c>
      <c r="J16" s="530"/>
      <c r="K16" s="530"/>
      <c r="L16" s="530" t="str">
        <f>+DESEMPATE!N20</f>
        <v>SI</v>
      </c>
      <c r="O16" s="314"/>
    </row>
    <row r="17" spans="1:15" ht="32.25" customHeight="1" x14ac:dyDescent="0.25">
      <c r="A17" s="780" t="s">
        <v>150</v>
      </c>
      <c r="B17" s="1049" t="s">
        <v>491</v>
      </c>
      <c r="C17" s="1051" t="s">
        <v>256</v>
      </c>
      <c r="D17" s="1052" t="s">
        <v>256</v>
      </c>
      <c r="E17" s="648" t="str">
        <f>+'EXP GEN.'!AO69</f>
        <v>HÁBIL</v>
      </c>
      <c r="F17" s="531">
        <f>+'EXP ESPEC.'!AG47</f>
        <v>90</v>
      </c>
      <c r="G17" s="1041">
        <v>10</v>
      </c>
      <c r="H17" s="529">
        <f t="shared" si="0"/>
        <v>100</v>
      </c>
      <c r="I17" s="607" t="str">
        <f>+DESEMPATE!F22</f>
        <v>SI</v>
      </c>
      <c r="J17" s="530"/>
      <c r="K17" s="530"/>
      <c r="L17" s="530" t="str">
        <f>+DESEMPATE!N22</f>
        <v>SI</v>
      </c>
      <c r="O17" s="314"/>
    </row>
    <row r="18" spans="1:15" x14ac:dyDescent="0.25">
      <c r="A18" s="780" t="s">
        <v>151</v>
      </c>
      <c r="B18" s="1049" t="s">
        <v>492</v>
      </c>
      <c r="C18" s="1051" t="s">
        <v>256</v>
      </c>
      <c r="D18" s="1052" t="s">
        <v>256</v>
      </c>
      <c r="E18" s="648" t="str">
        <f>+'EXP GEN.'!AO75</f>
        <v>HÁBIL</v>
      </c>
      <c r="F18" s="531">
        <f>+'EXP ESPEC.'!AG51</f>
        <v>90</v>
      </c>
      <c r="G18" s="1041">
        <v>10</v>
      </c>
      <c r="H18" s="529">
        <f t="shared" si="0"/>
        <v>100</v>
      </c>
      <c r="I18" s="607" t="str">
        <f>+DESEMPATE!F23</f>
        <v>SI</v>
      </c>
      <c r="J18" s="530"/>
      <c r="K18" s="530"/>
      <c r="L18" s="530" t="str">
        <f>+DESEMPATE!N23</f>
        <v>SI</v>
      </c>
      <c r="O18" s="314"/>
    </row>
    <row r="19" spans="1:15" x14ac:dyDescent="0.25">
      <c r="A19" s="780" t="s">
        <v>152</v>
      </c>
      <c r="B19" s="1049" t="s">
        <v>493</v>
      </c>
      <c r="C19" s="1051" t="s">
        <v>256</v>
      </c>
      <c r="D19" s="1052" t="s">
        <v>256</v>
      </c>
      <c r="E19" s="648" t="str">
        <f>+'EXP GEN.'!AO81</f>
        <v>HÁBIL</v>
      </c>
      <c r="F19" s="531">
        <f>+'EXP ESPEC.'!AG55</f>
        <v>90</v>
      </c>
      <c r="G19" s="1041">
        <v>10</v>
      </c>
      <c r="H19" s="529">
        <f t="shared" si="0"/>
        <v>100</v>
      </c>
      <c r="I19" s="607" t="str">
        <f>+DESEMPATE!F24</f>
        <v>SI</v>
      </c>
      <c r="J19" s="530"/>
      <c r="K19" s="530"/>
      <c r="L19" s="530" t="str">
        <f>+DESEMPATE!N24</f>
        <v>SI</v>
      </c>
      <c r="N19" s="313"/>
    </row>
    <row r="20" spans="1:15" x14ac:dyDescent="0.25">
      <c r="A20" s="780" t="s">
        <v>153</v>
      </c>
      <c r="B20" s="1049" t="s">
        <v>499</v>
      </c>
      <c r="C20" s="1042" t="s">
        <v>256</v>
      </c>
      <c r="D20" s="980" t="s">
        <v>256</v>
      </c>
      <c r="E20" s="648" t="str">
        <f>+'EXP GEN.'!AO87</f>
        <v>HÁBIL</v>
      </c>
      <c r="F20" s="531">
        <f>+'EXP ESPEC.'!AG59</f>
        <v>90</v>
      </c>
      <c r="G20" s="1041">
        <v>10</v>
      </c>
      <c r="H20" s="529">
        <f t="shared" si="0"/>
        <v>100</v>
      </c>
      <c r="I20" s="607" t="str">
        <f>+DESEMPATE!F27</f>
        <v>SI</v>
      </c>
      <c r="J20" s="530"/>
      <c r="K20" s="530"/>
      <c r="L20" s="530" t="str">
        <f>+DESEMPATE!N27</f>
        <v>SI</v>
      </c>
    </row>
    <row r="21" spans="1:15" x14ac:dyDescent="0.25">
      <c r="A21" s="780" t="s">
        <v>154</v>
      </c>
      <c r="B21" s="1049" t="s">
        <v>502</v>
      </c>
      <c r="C21" s="1051" t="s">
        <v>256</v>
      </c>
      <c r="D21" s="1052" t="s">
        <v>256</v>
      </c>
      <c r="E21" s="648" t="str">
        <f>+'EXP GEN.'!AO93</f>
        <v>HÁBIL</v>
      </c>
      <c r="F21" s="531">
        <f>+'EXP ESPEC.'!AG63</f>
        <v>90</v>
      </c>
      <c r="G21" s="1041">
        <v>10</v>
      </c>
      <c r="H21" s="529">
        <f t="shared" si="0"/>
        <v>100</v>
      </c>
      <c r="I21" s="607" t="str">
        <f>+DESEMPATE!F29</f>
        <v>SI</v>
      </c>
      <c r="J21" s="530"/>
      <c r="K21" s="530"/>
      <c r="L21" s="530" t="str">
        <f>+DESEMPATE!N29</f>
        <v>SI</v>
      </c>
    </row>
    <row r="22" spans="1:15" x14ac:dyDescent="0.25">
      <c r="A22" s="1053" t="s">
        <v>155</v>
      </c>
      <c r="B22" s="1049" t="s">
        <v>506</v>
      </c>
      <c r="C22" s="1044" t="s">
        <v>323</v>
      </c>
      <c r="D22" s="1043" t="s">
        <v>323</v>
      </c>
      <c r="E22" s="1043" t="str">
        <f>+'EXP GEN.'!AO99</f>
        <v>RECHAZADO</v>
      </c>
      <c r="F22" s="531">
        <f>+'EXP ESPEC.'!AG67</f>
        <v>0</v>
      </c>
      <c r="G22" s="529">
        <v>0</v>
      </c>
      <c r="H22" s="529">
        <f t="shared" si="0"/>
        <v>0</v>
      </c>
      <c r="I22" s="607" t="s">
        <v>66</v>
      </c>
      <c r="J22" s="530"/>
      <c r="K22" s="530"/>
      <c r="L22" s="1058" t="s">
        <v>66</v>
      </c>
    </row>
    <row r="23" spans="1:15" x14ac:dyDescent="0.25">
      <c r="A23" s="780" t="s">
        <v>156</v>
      </c>
      <c r="B23" s="1049" t="s">
        <v>509</v>
      </c>
      <c r="C23" s="1051" t="s">
        <v>256</v>
      </c>
      <c r="D23" s="1052" t="s">
        <v>256</v>
      </c>
      <c r="E23" s="648" t="str">
        <f>+'EXP GEN.'!AO105</f>
        <v>HÁBIL</v>
      </c>
      <c r="F23" s="531">
        <f>+'EXP ESPEC.'!AG71</f>
        <v>90</v>
      </c>
      <c r="G23" s="529">
        <v>10</v>
      </c>
      <c r="H23" s="529">
        <f t="shared" si="0"/>
        <v>100</v>
      </c>
      <c r="I23" s="607" t="str">
        <f>+DESEMPATE!F33</f>
        <v>SI</v>
      </c>
      <c r="J23" s="530"/>
      <c r="K23" s="530"/>
      <c r="L23" s="530" t="str">
        <f>+DESEMPATE!N33</f>
        <v>SI</v>
      </c>
    </row>
    <row r="24" spans="1:15" x14ac:dyDescent="0.25">
      <c r="A24" s="780" t="s">
        <v>157</v>
      </c>
      <c r="B24" s="1049" t="s">
        <v>512</v>
      </c>
      <c r="C24" s="1051" t="s">
        <v>256</v>
      </c>
      <c r="D24" s="1052" t="s">
        <v>256</v>
      </c>
      <c r="E24" s="648" t="str">
        <f>+'EXP GEN.'!AO111</f>
        <v>HÁBIL</v>
      </c>
      <c r="F24" s="531">
        <f>+'EXP ESPEC.'!AG75</f>
        <v>90</v>
      </c>
      <c r="G24" s="529">
        <v>10</v>
      </c>
      <c r="H24" s="529">
        <f t="shared" si="0"/>
        <v>100</v>
      </c>
      <c r="I24" s="607" t="str">
        <f>+DESEMPATE!F35</f>
        <v>SI</v>
      </c>
      <c r="J24" s="530"/>
      <c r="K24" s="530"/>
      <c r="L24" s="530" t="str">
        <f>+DESEMPATE!N35</f>
        <v>SI</v>
      </c>
    </row>
    <row r="25" spans="1:15" x14ac:dyDescent="0.25">
      <c r="A25" s="780" t="s">
        <v>158</v>
      </c>
      <c r="B25" s="1049" t="s">
        <v>514</v>
      </c>
      <c r="C25" s="1051" t="s">
        <v>256</v>
      </c>
      <c r="D25" s="1052" t="s">
        <v>256</v>
      </c>
      <c r="E25" s="648" t="str">
        <f>+'EXP GEN.'!AO117</f>
        <v>HÁBIL</v>
      </c>
      <c r="F25" s="531">
        <f>+'EXP ESPEC.'!AG79</f>
        <v>90</v>
      </c>
      <c r="G25" s="529">
        <v>10</v>
      </c>
      <c r="H25" s="529">
        <f t="shared" si="0"/>
        <v>100</v>
      </c>
      <c r="I25" s="607" t="str">
        <f>+DESEMPATE!F37</f>
        <v>SI</v>
      </c>
      <c r="J25" s="530"/>
      <c r="K25" s="530"/>
      <c r="L25" s="530" t="str">
        <f>+DESEMPATE!N37</f>
        <v>SI</v>
      </c>
    </row>
    <row r="26" spans="1:15" x14ac:dyDescent="0.25">
      <c r="A26" s="780" t="s">
        <v>159</v>
      </c>
      <c r="B26" s="1049" t="s">
        <v>793</v>
      </c>
      <c r="C26" s="1051" t="s">
        <v>256</v>
      </c>
      <c r="D26" s="1052" t="s">
        <v>256</v>
      </c>
      <c r="E26" s="648" t="str">
        <f>+'EXP GEN.'!AO123</f>
        <v>HÁBIL</v>
      </c>
      <c r="F26" s="531">
        <f>+'EXP ESPEC.'!AG83</f>
        <v>90</v>
      </c>
      <c r="G26" s="529">
        <v>10</v>
      </c>
      <c r="H26" s="529">
        <f t="shared" si="0"/>
        <v>100</v>
      </c>
      <c r="I26" s="607" t="str">
        <f>+DESEMPATE!F39</f>
        <v>SI</v>
      </c>
      <c r="J26" s="530"/>
      <c r="K26" s="530"/>
      <c r="L26" s="530" t="str">
        <f>+DESEMPATE!N39</f>
        <v>SI</v>
      </c>
    </row>
    <row r="27" spans="1:15" x14ac:dyDescent="0.25">
      <c r="A27" s="780" t="s">
        <v>160</v>
      </c>
      <c r="B27" s="1049" t="s">
        <v>677</v>
      </c>
      <c r="C27" s="1051" t="s">
        <v>256</v>
      </c>
      <c r="D27" s="1052" t="s">
        <v>256</v>
      </c>
      <c r="E27" s="648" t="str">
        <f>+'EXP GEN.'!AO129</f>
        <v>HÁBIL</v>
      </c>
      <c r="F27" s="531">
        <f>+'EXP ESPEC.'!AG87</f>
        <v>90</v>
      </c>
      <c r="G27" s="529">
        <v>10</v>
      </c>
      <c r="H27" s="529">
        <f t="shared" si="0"/>
        <v>100</v>
      </c>
      <c r="I27" s="607" t="str">
        <f>+DESEMPATE!F41</f>
        <v>SI</v>
      </c>
      <c r="J27" s="530"/>
      <c r="K27" s="530"/>
      <c r="L27" s="530" t="str">
        <f>+DESEMPATE!N41</f>
        <v>SI</v>
      </c>
    </row>
    <row r="28" spans="1:15" x14ac:dyDescent="0.25">
      <c r="A28" s="780" t="s">
        <v>161</v>
      </c>
      <c r="B28" s="1049" t="s">
        <v>681</v>
      </c>
      <c r="C28" s="1051" t="s">
        <v>256</v>
      </c>
      <c r="D28" s="1052" t="s">
        <v>256</v>
      </c>
      <c r="E28" s="648" t="str">
        <f>+'EXP GEN.'!AO135</f>
        <v>HÁBIL</v>
      </c>
      <c r="F28" s="531">
        <f>+'EXP ESPEC.'!AG91</f>
        <v>90</v>
      </c>
      <c r="G28" s="529">
        <v>10</v>
      </c>
      <c r="H28" s="529">
        <f t="shared" si="0"/>
        <v>100</v>
      </c>
      <c r="I28" s="607" t="str">
        <f>+DESEMPATE!F43</f>
        <v>SI</v>
      </c>
      <c r="J28" s="530"/>
      <c r="K28" s="530"/>
      <c r="L28" s="530" t="str">
        <f>+DESEMPATE!N43</f>
        <v>SI</v>
      </c>
    </row>
    <row r="29" spans="1:15" x14ac:dyDescent="0.25">
      <c r="A29" s="786" t="s">
        <v>162</v>
      </c>
      <c r="B29" s="1049" t="s">
        <v>685</v>
      </c>
      <c r="C29" s="1051" t="s">
        <v>256</v>
      </c>
      <c r="D29" s="1052" t="s">
        <v>256</v>
      </c>
      <c r="E29" s="648" t="str">
        <f>+'EXP GEN.'!AO141</f>
        <v>HÁBIL</v>
      </c>
      <c r="F29" s="531">
        <f>+'EXP ESPEC.'!AG95</f>
        <v>90</v>
      </c>
      <c r="G29" s="529">
        <v>10</v>
      </c>
      <c r="H29" s="529">
        <f t="shared" si="0"/>
        <v>100</v>
      </c>
      <c r="I29" s="607" t="str">
        <f>+DESEMPATE!F45</f>
        <v>SI</v>
      </c>
      <c r="J29" s="530"/>
      <c r="K29" s="530"/>
      <c r="L29" s="530" t="str">
        <f>+DESEMPATE!N45</f>
        <v>SI</v>
      </c>
    </row>
    <row r="30" spans="1:15" x14ac:dyDescent="0.25">
      <c r="A30" s="786" t="s">
        <v>163</v>
      </c>
      <c r="B30" s="1049" t="s">
        <v>689</v>
      </c>
      <c r="C30" s="1051" t="s">
        <v>256</v>
      </c>
      <c r="D30" s="980" t="s">
        <v>256</v>
      </c>
      <c r="E30" s="648" t="str">
        <f>+'EXP GEN.'!AO147</f>
        <v>HÁBIL</v>
      </c>
      <c r="F30" s="531">
        <f>+'EXP ESPEC.'!AG99</f>
        <v>90</v>
      </c>
      <c r="G30" s="529">
        <v>10</v>
      </c>
      <c r="H30" s="529">
        <f t="shared" si="0"/>
        <v>100</v>
      </c>
      <c r="I30" s="607" t="str">
        <f>+DESEMPATE!F48</f>
        <v>SI</v>
      </c>
      <c r="J30" s="530"/>
      <c r="K30" s="530"/>
      <c r="L30" s="530" t="str">
        <f>+DESEMPATE!N48</f>
        <v>SI</v>
      </c>
    </row>
    <row r="31" spans="1:15" x14ac:dyDescent="0.25">
      <c r="A31" s="786" t="s">
        <v>164</v>
      </c>
      <c r="B31" s="1049" t="s">
        <v>712</v>
      </c>
      <c r="C31" s="1042" t="s">
        <v>256</v>
      </c>
      <c r="D31" s="980" t="s">
        <v>256</v>
      </c>
      <c r="E31" s="648" t="str">
        <f>+'EXP GEN.'!AO153</f>
        <v>HÁBIL</v>
      </c>
      <c r="F31" s="531">
        <f>+'EXP ESPEC.'!AG103</f>
        <v>90</v>
      </c>
      <c r="G31" s="529">
        <v>10</v>
      </c>
      <c r="H31" s="529">
        <f t="shared" si="0"/>
        <v>100</v>
      </c>
      <c r="I31" s="607" t="str">
        <f>+DESEMPATE!F50</f>
        <v>SI</v>
      </c>
      <c r="J31" s="530"/>
      <c r="K31" s="530"/>
      <c r="L31" s="530" t="str">
        <f>+DESEMPATE!N50</f>
        <v>SI</v>
      </c>
    </row>
    <row r="32" spans="1:15" x14ac:dyDescent="0.25">
      <c r="A32" s="786" t="s">
        <v>165</v>
      </c>
      <c r="B32" s="1049" t="s">
        <v>692</v>
      </c>
      <c r="C32" s="1051" t="s">
        <v>256</v>
      </c>
      <c r="D32" s="1052" t="s">
        <v>256</v>
      </c>
      <c r="E32" s="648" t="str">
        <f>'EXP GEN.'!AO159</f>
        <v>HÁBIL</v>
      </c>
      <c r="F32" s="531">
        <f>+'EXP ESPEC.'!AG107</f>
        <v>90</v>
      </c>
      <c r="G32" s="529">
        <v>10</v>
      </c>
      <c r="H32" s="529">
        <f t="shared" si="0"/>
        <v>100</v>
      </c>
      <c r="I32" s="607" t="str">
        <f>+DESEMPATE!F51</f>
        <v>SI</v>
      </c>
      <c r="J32" s="530"/>
      <c r="K32" s="530"/>
      <c r="L32" s="1045" t="str">
        <f>+DESEMPATE!N51</f>
        <v>SI</v>
      </c>
    </row>
    <row r="33" spans="1:12" x14ac:dyDescent="0.25">
      <c r="A33" s="780" t="s">
        <v>166</v>
      </c>
      <c r="B33" s="1049" t="s">
        <v>695</v>
      </c>
      <c r="C33" s="1051" t="s">
        <v>256</v>
      </c>
      <c r="D33" s="1052" t="s">
        <v>256</v>
      </c>
      <c r="E33" s="648" t="str">
        <f>+'EXP GEN.'!AO165</f>
        <v>HÁBIL</v>
      </c>
      <c r="F33" s="531">
        <f>+'EXP ESPEC.'!AG111</f>
        <v>90</v>
      </c>
      <c r="G33" s="529">
        <v>10</v>
      </c>
      <c r="H33" s="529">
        <f t="shared" si="0"/>
        <v>100</v>
      </c>
      <c r="I33" s="607" t="str">
        <f>+DESEMPATE!F53</f>
        <v>SI</v>
      </c>
      <c r="J33" s="530"/>
      <c r="K33" s="530"/>
      <c r="L33" s="530" t="str">
        <f>+DESEMPATE!N53</f>
        <v>SI</v>
      </c>
    </row>
    <row r="34" spans="1:12" x14ac:dyDescent="0.25">
      <c r="A34" s="1053" t="s">
        <v>167</v>
      </c>
      <c r="B34" s="1049" t="s">
        <v>698</v>
      </c>
      <c r="C34" s="1044" t="s">
        <v>323</v>
      </c>
      <c r="D34" s="1044" t="s">
        <v>323</v>
      </c>
      <c r="E34" s="1043" t="str">
        <f>+'EXP GEN.'!AO171</f>
        <v>RECHAZADO</v>
      </c>
      <c r="F34" s="531">
        <f>+'EXP ESPEC.'!AG115</f>
        <v>0</v>
      </c>
      <c r="G34" s="529">
        <v>0</v>
      </c>
      <c r="H34" s="529">
        <f t="shared" si="0"/>
        <v>0</v>
      </c>
      <c r="I34" s="607" t="s">
        <v>66</v>
      </c>
      <c r="J34" s="530"/>
      <c r="K34" s="530"/>
      <c r="L34" s="1058" t="s">
        <v>66</v>
      </c>
    </row>
    <row r="35" spans="1:12" x14ac:dyDescent="0.25">
      <c r="A35" s="780" t="s">
        <v>168</v>
      </c>
      <c r="B35" s="1049" t="s">
        <v>702</v>
      </c>
      <c r="C35" s="1051" t="s">
        <v>256</v>
      </c>
      <c r="D35" s="1052" t="s">
        <v>256</v>
      </c>
      <c r="E35" s="761" t="str">
        <f>+'EXP GEN.'!AO177</f>
        <v>HÁBIL</v>
      </c>
      <c r="F35" s="531">
        <f>+'EXP ESPEC.'!AG119</f>
        <v>90</v>
      </c>
      <c r="G35" s="529">
        <v>10</v>
      </c>
      <c r="H35" s="529">
        <f t="shared" si="0"/>
        <v>100</v>
      </c>
      <c r="I35" s="607" t="str">
        <f>+DESEMPATE!F57</f>
        <v>SI</v>
      </c>
      <c r="J35" s="530"/>
      <c r="K35" s="530"/>
      <c r="L35" s="530" t="str">
        <f>+DESEMPATE!N57</f>
        <v>SI</v>
      </c>
    </row>
    <row r="36" spans="1:12" ht="31.5" x14ac:dyDescent="0.25">
      <c r="A36" s="780" t="s">
        <v>169</v>
      </c>
      <c r="B36" s="1049" t="s">
        <v>705</v>
      </c>
      <c r="C36" s="1051" t="s">
        <v>256</v>
      </c>
      <c r="D36" s="1052" t="s">
        <v>256</v>
      </c>
      <c r="E36" s="761" t="str">
        <f>+'EXP GEN.'!AO183</f>
        <v>HÁBIL</v>
      </c>
      <c r="F36" s="531">
        <f>+'EXP ESPEC.'!AG123</f>
        <v>90</v>
      </c>
      <c r="G36" s="529">
        <v>10</v>
      </c>
      <c r="H36" s="529">
        <f t="shared" si="0"/>
        <v>100</v>
      </c>
      <c r="I36" s="607" t="str">
        <f>+DESEMPATE!F59</f>
        <v>SI</v>
      </c>
      <c r="J36" s="530"/>
      <c r="K36" s="530"/>
      <c r="L36" s="530" t="str">
        <f>+DESEMPATE!N59</f>
        <v>SI</v>
      </c>
    </row>
    <row r="37" spans="1:12" x14ac:dyDescent="0.25">
      <c r="A37" s="780" t="s">
        <v>170</v>
      </c>
      <c r="B37" s="1049" t="s">
        <v>709</v>
      </c>
      <c r="C37" s="1051" t="s">
        <v>256</v>
      </c>
      <c r="D37" s="1052" t="s">
        <v>256</v>
      </c>
      <c r="E37" s="648" t="str">
        <f>+'EXP GEN.'!AO189</f>
        <v>HÁBIL</v>
      </c>
      <c r="F37" s="531">
        <f>+'EXP ESPEC.'!AG127</f>
        <v>90</v>
      </c>
      <c r="G37" s="529">
        <v>10</v>
      </c>
      <c r="H37" s="529">
        <f t="shared" si="0"/>
        <v>100</v>
      </c>
      <c r="I37" s="607" t="str">
        <f>+DESEMPATE!F61</f>
        <v>SI</v>
      </c>
      <c r="J37" s="530"/>
      <c r="K37" s="530"/>
      <c r="L37" s="530" t="str">
        <f>+DESEMPATE!N61</f>
        <v>SI</v>
      </c>
    </row>
    <row r="38" spans="1:12" x14ac:dyDescent="0.25">
      <c r="A38" s="780" t="s">
        <v>171</v>
      </c>
      <c r="B38" s="1049" t="s">
        <v>799</v>
      </c>
      <c r="C38" s="1051" t="s">
        <v>256</v>
      </c>
      <c r="D38" s="1052" t="s">
        <v>256</v>
      </c>
      <c r="E38" s="648" t="str">
        <f>+'EXP GEN.'!AO195</f>
        <v>HÁBIL</v>
      </c>
      <c r="F38" s="531">
        <f>+'EXP ESPEC.'!AG131</f>
        <v>90</v>
      </c>
      <c r="G38" s="529">
        <v>10</v>
      </c>
      <c r="H38" s="529">
        <f t="shared" si="0"/>
        <v>100</v>
      </c>
      <c r="I38" s="607" t="str">
        <f>+DESEMPATE!F63</f>
        <v>SI</v>
      </c>
      <c r="J38" s="530"/>
      <c r="K38" s="530"/>
      <c r="L38" s="530" t="str">
        <f>+DESEMPATE!N63</f>
        <v>SI</v>
      </c>
    </row>
    <row r="39" spans="1:12" x14ac:dyDescent="0.25">
      <c r="A39" s="1053" t="s">
        <v>172</v>
      </c>
      <c r="B39" s="1049" t="s">
        <v>804</v>
      </c>
      <c r="C39" s="1044" t="s">
        <v>323</v>
      </c>
      <c r="D39" s="1043" t="s">
        <v>323</v>
      </c>
      <c r="E39" s="1043" t="str">
        <f>+'EXP GEN.'!AO201</f>
        <v>RECHAZADO</v>
      </c>
      <c r="F39" s="531">
        <f>+'EXP ESPEC.'!AG135</f>
        <v>0</v>
      </c>
      <c r="G39" s="529">
        <v>0</v>
      </c>
      <c r="H39" s="529">
        <f t="shared" si="0"/>
        <v>0</v>
      </c>
      <c r="I39" s="607" t="s">
        <v>66</v>
      </c>
      <c r="J39" s="530"/>
      <c r="K39" s="530"/>
      <c r="L39" s="1058" t="s">
        <v>66</v>
      </c>
    </row>
    <row r="40" spans="1:12" x14ac:dyDescent="0.25">
      <c r="A40" s="780" t="s">
        <v>173</v>
      </c>
      <c r="B40" s="1049" t="s">
        <v>810</v>
      </c>
      <c r="C40" s="1051" t="s">
        <v>256</v>
      </c>
      <c r="D40" s="1052" t="s">
        <v>256</v>
      </c>
      <c r="E40" s="648" t="str">
        <f>+'EXP GEN.'!AO207</f>
        <v>HÁBIL</v>
      </c>
      <c r="F40" s="531">
        <f>+'EXP ESPEC.'!AG139</f>
        <v>90</v>
      </c>
      <c r="G40" s="529">
        <v>10</v>
      </c>
      <c r="H40" s="529">
        <f t="shared" si="0"/>
        <v>100</v>
      </c>
      <c r="I40" s="607" t="str">
        <f>+DESEMPATE!F67</f>
        <v>SI</v>
      </c>
      <c r="J40" s="530"/>
      <c r="K40" s="530"/>
      <c r="L40" s="530" t="str">
        <f>+DESEMPATE!N67</f>
        <v>SI</v>
      </c>
    </row>
    <row r="41" spans="1:12" x14ac:dyDescent="0.25">
      <c r="A41" s="780" t="s">
        <v>174</v>
      </c>
      <c r="B41" s="1049" t="s">
        <v>815</v>
      </c>
      <c r="C41" s="1051" t="s">
        <v>256</v>
      </c>
      <c r="D41" s="1052" t="s">
        <v>256</v>
      </c>
      <c r="E41" s="648" t="str">
        <f>+'EXP GEN.'!AO213</f>
        <v>HÁBIL</v>
      </c>
      <c r="F41" s="531">
        <f>+'EXP ESPEC.'!AG143</f>
        <v>90</v>
      </c>
      <c r="G41" s="529">
        <v>10</v>
      </c>
      <c r="H41" s="529">
        <f t="shared" si="0"/>
        <v>100</v>
      </c>
      <c r="I41" s="607" t="str">
        <f>+DESEMPATE!F69</f>
        <v>SI</v>
      </c>
      <c r="J41" s="530"/>
      <c r="K41" s="530"/>
      <c r="L41" s="530" t="str">
        <f>+DESEMPATE!N69</f>
        <v>SI</v>
      </c>
    </row>
    <row r="42" spans="1:12" x14ac:dyDescent="0.25">
      <c r="A42" s="780" t="s">
        <v>175</v>
      </c>
      <c r="B42" s="1049" t="s">
        <v>822</v>
      </c>
      <c r="C42" s="1051" t="s">
        <v>256</v>
      </c>
      <c r="D42" s="1052" t="s">
        <v>256</v>
      </c>
      <c r="E42" s="648" t="str">
        <f>+'EXP GEN.'!AO219</f>
        <v>HÁBIL</v>
      </c>
      <c r="F42" s="531">
        <f>+'EXP ESPEC.'!AG147</f>
        <v>90</v>
      </c>
      <c r="G42" s="529">
        <v>10</v>
      </c>
      <c r="H42" s="529">
        <f t="shared" si="0"/>
        <v>100</v>
      </c>
      <c r="I42" s="607" t="str">
        <f>+DESEMPATE!F72</f>
        <v>SI</v>
      </c>
      <c r="J42" s="530"/>
      <c r="K42" s="530"/>
      <c r="L42" s="530" t="str">
        <f>+DESEMPATE!N72</f>
        <v>SI</v>
      </c>
    </row>
    <row r="43" spans="1:12" x14ac:dyDescent="0.25">
      <c r="A43" s="780" t="s">
        <v>176</v>
      </c>
      <c r="B43" s="1049" t="s">
        <v>827</v>
      </c>
      <c r="C43" s="1051" t="s">
        <v>256</v>
      </c>
      <c r="D43" s="1052" t="s">
        <v>256</v>
      </c>
      <c r="E43" s="648" t="str">
        <f>+'EXP GEN.'!AO225</f>
        <v>HÁBIL</v>
      </c>
      <c r="F43" s="531">
        <f>+'EXP ESPEC.'!AG151</f>
        <v>90</v>
      </c>
      <c r="G43" s="529">
        <v>10</v>
      </c>
      <c r="H43" s="529">
        <f t="shared" si="0"/>
        <v>100</v>
      </c>
      <c r="I43" s="607" t="str">
        <f>+DESEMPATE!F74</f>
        <v>SI</v>
      </c>
      <c r="J43" s="530"/>
      <c r="K43" s="530"/>
      <c r="L43" s="530" t="str">
        <f>+DESEMPATE!N74</f>
        <v>SI</v>
      </c>
    </row>
    <row r="44" spans="1:12" x14ac:dyDescent="0.25">
      <c r="A44" s="780" t="s">
        <v>194</v>
      </c>
      <c r="B44" s="1049" t="s">
        <v>832</v>
      </c>
      <c r="C44" s="1051" t="s">
        <v>256</v>
      </c>
      <c r="D44" s="1052" t="s">
        <v>256</v>
      </c>
      <c r="E44" s="648" t="str">
        <f>+'EXP GEN.'!AO231</f>
        <v>HÁBIL</v>
      </c>
      <c r="F44" s="531">
        <f>+'EXP ESPEC.'!AG155</f>
        <v>90</v>
      </c>
      <c r="G44" s="529">
        <v>10</v>
      </c>
      <c r="H44" s="529">
        <f t="shared" si="0"/>
        <v>100</v>
      </c>
      <c r="I44" s="607" t="str">
        <f>+DESEMPATE!F76</f>
        <v>SI</v>
      </c>
      <c r="J44" s="530"/>
      <c r="K44" s="530"/>
      <c r="L44" s="530" t="str">
        <f>+DESEMPATE!N76</f>
        <v>SI</v>
      </c>
    </row>
    <row r="45" spans="1:12" x14ac:dyDescent="0.25">
      <c r="A45" s="780" t="s">
        <v>195</v>
      </c>
      <c r="B45" s="1049" t="s">
        <v>837</v>
      </c>
      <c r="C45" s="1054" t="s">
        <v>256</v>
      </c>
      <c r="D45" s="1052" t="s">
        <v>256</v>
      </c>
      <c r="E45" s="648" t="str">
        <f>+'EXP GEN.'!AO237</f>
        <v>HÁBIL</v>
      </c>
      <c r="F45" s="531">
        <f>+'EXP ESPEC.'!AG159</f>
        <v>90</v>
      </c>
      <c r="G45" s="529">
        <v>10</v>
      </c>
      <c r="H45" s="529">
        <f t="shared" si="0"/>
        <v>100</v>
      </c>
      <c r="I45" s="607" t="str">
        <f>+DESEMPATE!F78</f>
        <v>SI</v>
      </c>
      <c r="J45" s="530"/>
      <c r="K45" s="530"/>
      <c r="L45" s="607" t="str">
        <f>+DESEMPATE!N78</f>
        <v>SI</v>
      </c>
    </row>
    <row r="46" spans="1:12" x14ac:dyDescent="0.25">
      <c r="A46" s="780" t="s">
        <v>196</v>
      </c>
      <c r="B46" s="1049" t="s">
        <v>842</v>
      </c>
      <c r="C46" s="1054" t="s">
        <v>256</v>
      </c>
      <c r="D46" s="1052" t="s">
        <v>256</v>
      </c>
      <c r="E46" s="648" t="str">
        <f>+'EXP GEN.'!AO243</f>
        <v>HÁBIL</v>
      </c>
      <c r="F46" s="531">
        <f>+'EXP ESPEC.'!AG163</f>
        <v>90</v>
      </c>
      <c r="G46" s="529">
        <v>10</v>
      </c>
      <c r="H46" s="529">
        <f t="shared" si="0"/>
        <v>100</v>
      </c>
      <c r="I46" s="607" t="str">
        <f>+DESEMPATE!F80</f>
        <v>SI</v>
      </c>
      <c r="J46" s="530"/>
      <c r="K46" s="530"/>
      <c r="L46" s="530" t="str">
        <f>+DESEMPATE!N80</f>
        <v>SI</v>
      </c>
    </row>
    <row r="47" spans="1:12" x14ac:dyDescent="0.25">
      <c r="A47" s="780" t="s">
        <v>208</v>
      </c>
      <c r="B47" s="1049" t="s">
        <v>847</v>
      </c>
      <c r="C47" s="1054" t="s">
        <v>256</v>
      </c>
      <c r="D47" s="1052" t="s">
        <v>256</v>
      </c>
      <c r="E47" s="648" t="str">
        <f>+'EXP GEN.'!AO249</f>
        <v>HÁBIL</v>
      </c>
      <c r="F47" s="531">
        <f>+'EXP ESPEC.'!AG167</f>
        <v>90</v>
      </c>
      <c r="G47" s="529">
        <v>10</v>
      </c>
      <c r="H47" s="529">
        <f t="shared" si="0"/>
        <v>100</v>
      </c>
      <c r="I47" s="607" t="str">
        <f>+DESEMPATE!F82</f>
        <v>SI</v>
      </c>
      <c r="J47" s="530"/>
      <c r="K47" s="530"/>
      <c r="L47" s="530" t="str">
        <f>+DESEMPATE!N82</f>
        <v>SI</v>
      </c>
    </row>
    <row r="48" spans="1:12" x14ac:dyDescent="0.25">
      <c r="A48" s="1053" t="s">
        <v>209</v>
      </c>
      <c r="B48" s="1049" t="s">
        <v>854</v>
      </c>
      <c r="C48" s="1055" t="s">
        <v>323</v>
      </c>
      <c r="D48" s="1043" t="s">
        <v>323</v>
      </c>
      <c r="E48" s="1043" t="str">
        <f>+'EXP GEN.'!AO255</f>
        <v>RECHAZADO</v>
      </c>
      <c r="F48" s="531">
        <f>+'EXP ESPEC.'!AG171</f>
        <v>0</v>
      </c>
      <c r="G48" s="529">
        <v>0</v>
      </c>
      <c r="H48" s="529">
        <f t="shared" si="0"/>
        <v>0</v>
      </c>
      <c r="I48" s="607" t="s">
        <v>66</v>
      </c>
      <c r="J48" s="530"/>
      <c r="K48" s="530"/>
      <c r="L48" s="1058" t="s">
        <v>66</v>
      </c>
    </row>
    <row r="49" spans="1:12" x14ac:dyDescent="0.25">
      <c r="A49" s="780" t="s">
        <v>210</v>
      </c>
      <c r="B49" s="1049" t="s">
        <v>862</v>
      </c>
      <c r="C49" s="1054" t="s">
        <v>256</v>
      </c>
      <c r="D49" s="1052" t="s">
        <v>256</v>
      </c>
      <c r="E49" s="648" t="str">
        <f>+'EXP GEN.'!AO261</f>
        <v>HÁBIL</v>
      </c>
      <c r="F49" s="531">
        <f>+'EXP ESPEC.'!AG175</f>
        <v>90</v>
      </c>
      <c r="G49" s="529">
        <v>10</v>
      </c>
      <c r="H49" s="529">
        <f t="shared" si="0"/>
        <v>100</v>
      </c>
      <c r="I49" s="607" t="str">
        <f>+DESEMPATE!F89</f>
        <v>SI</v>
      </c>
      <c r="J49" s="530"/>
      <c r="K49" s="530"/>
      <c r="L49" s="530" t="str">
        <f>+DESEMPATE!N89</f>
        <v>SI</v>
      </c>
    </row>
    <row r="50" spans="1:12" x14ac:dyDescent="0.25">
      <c r="A50" s="780" t="s">
        <v>211</v>
      </c>
      <c r="B50" s="1049" t="s">
        <v>869</v>
      </c>
      <c r="C50" s="1054" t="s">
        <v>256</v>
      </c>
      <c r="D50" s="1052" t="s">
        <v>256</v>
      </c>
      <c r="E50" s="648" t="str">
        <f>+'EXP GEN.'!AO267</f>
        <v>HÁBIL</v>
      </c>
      <c r="F50" s="531">
        <f>+'EXP ESPEC.'!AG179</f>
        <v>90</v>
      </c>
      <c r="G50" s="529">
        <v>10</v>
      </c>
      <c r="H50" s="529">
        <f t="shared" si="0"/>
        <v>100</v>
      </c>
      <c r="I50" s="607" t="str">
        <f>+DESEMPATE!F92</f>
        <v>SI</v>
      </c>
      <c r="J50" s="530"/>
      <c r="K50" s="530"/>
      <c r="L50" s="530" t="str">
        <f>+DESEMPATE!N92</f>
        <v>SI</v>
      </c>
    </row>
    <row r="51" spans="1:12" x14ac:dyDescent="0.25">
      <c r="A51" s="780" t="s">
        <v>212</v>
      </c>
      <c r="B51" s="1049" t="s">
        <v>874</v>
      </c>
      <c r="C51" s="1054" t="s">
        <v>256</v>
      </c>
      <c r="D51" s="1052" t="s">
        <v>256</v>
      </c>
      <c r="E51" s="648" t="str">
        <f>+'EXP GEN.'!AO273</f>
        <v>HÁBIL</v>
      </c>
      <c r="F51" s="531">
        <f>+'EXP ESPEC.'!AG183</f>
        <v>90</v>
      </c>
      <c r="G51" s="529">
        <v>10</v>
      </c>
      <c r="H51" s="529">
        <f t="shared" si="0"/>
        <v>100</v>
      </c>
      <c r="I51" s="607" t="str">
        <f>+DESEMPATE!F94</f>
        <v>SI</v>
      </c>
      <c r="J51" s="530"/>
      <c r="K51" s="530"/>
      <c r="L51" s="530" t="str">
        <f>+DESEMPATE!N94</f>
        <v>SI</v>
      </c>
    </row>
    <row r="52" spans="1:12" x14ac:dyDescent="0.25">
      <c r="A52" s="780" t="s">
        <v>213</v>
      </c>
      <c r="B52" s="1049" t="s">
        <v>881</v>
      </c>
      <c r="C52" s="1031" t="s">
        <v>256</v>
      </c>
      <c r="D52" s="980" t="s">
        <v>256</v>
      </c>
      <c r="E52" s="648" t="str">
        <f>+'EXP GEN.'!AO279</f>
        <v>HÁBIL</v>
      </c>
      <c r="F52" s="531">
        <f>+'EXP ESPEC.'!AG187</f>
        <v>90</v>
      </c>
      <c r="G52" s="529">
        <v>10</v>
      </c>
      <c r="H52" s="529">
        <f t="shared" si="0"/>
        <v>100</v>
      </c>
      <c r="I52" s="607" t="str">
        <f>+DESEMPATE!F97</f>
        <v>SI</v>
      </c>
      <c r="J52" s="530"/>
      <c r="K52" s="530"/>
      <c r="L52" s="530" t="str">
        <f>+DESEMPATE!N97</f>
        <v>SI</v>
      </c>
    </row>
    <row r="53" spans="1:12" x14ac:dyDescent="0.25">
      <c r="A53" s="786" t="s">
        <v>214</v>
      </c>
      <c r="B53" s="1049" t="s">
        <v>886</v>
      </c>
      <c r="C53" s="761" t="s">
        <v>256</v>
      </c>
      <c r="D53" s="1052" t="s">
        <v>256</v>
      </c>
      <c r="E53" s="648" t="str">
        <f>+'EXP GEN.'!AO285</f>
        <v>HÁBIL</v>
      </c>
      <c r="F53" s="531">
        <f>+'EXP ESPEC.'!AG191</f>
        <v>90</v>
      </c>
      <c r="G53" s="529">
        <v>10</v>
      </c>
      <c r="H53" s="529">
        <f t="shared" si="0"/>
        <v>100</v>
      </c>
      <c r="I53" s="607" t="str">
        <f>+DESEMPATE!F99</f>
        <v>SI</v>
      </c>
      <c r="J53" s="530"/>
      <c r="K53" s="530"/>
      <c r="L53" s="530" t="str">
        <f>+DESEMPATE!N99</f>
        <v>SI</v>
      </c>
    </row>
    <row r="54" spans="1:12" x14ac:dyDescent="0.25">
      <c r="A54" s="780" t="s">
        <v>215</v>
      </c>
      <c r="B54" s="1049" t="s">
        <v>891</v>
      </c>
      <c r="C54" s="761" t="s">
        <v>256</v>
      </c>
      <c r="D54" s="1052" t="s">
        <v>256</v>
      </c>
      <c r="E54" s="648" t="str">
        <f>+'EXP GEN.'!AO291</f>
        <v>HÁBIL</v>
      </c>
      <c r="F54" s="531">
        <f>+'EXP ESPEC.'!AG195</f>
        <v>90</v>
      </c>
      <c r="G54" s="529">
        <v>10</v>
      </c>
      <c r="H54" s="529">
        <f t="shared" si="0"/>
        <v>100</v>
      </c>
      <c r="I54" s="607" t="str">
        <f>+DESEMPATE!F101</f>
        <v>SI</v>
      </c>
      <c r="J54" s="530"/>
      <c r="K54" s="530"/>
      <c r="L54" s="530" t="str">
        <f>+DESEMPATE!N101</f>
        <v>SI</v>
      </c>
    </row>
    <row r="55" spans="1:12" x14ac:dyDescent="0.25">
      <c r="A55" s="1053" t="s">
        <v>216</v>
      </c>
      <c r="B55" s="1049" t="s">
        <v>896</v>
      </c>
      <c r="C55" s="761" t="s">
        <v>256</v>
      </c>
      <c r="D55" s="1043" t="s">
        <v>257</v>
      </c>
      <c r="E55" s="648" t="str">
        <f>+'EXP GEN.'!AO297</f>
        <v>HÁBIL</v>
      </c>
      <c r="F55" s="531">
        <f>+'EXP ESPEC.'!AG199</f>
        <v>0</v>
      </c>
      <c r="G55" s="529">
        <v>0</v>
      </c>
      <c r="H55" s="529">
        <f t="shared" si="0"/>
        <v>0</v>
      </c>
      <c r="I55" s="607" t="s">
        <v>66</v>
      </c>
      <c r="J55" s="530"/>
      <c r="K55" s="530"/>
      <c r="L55" s="1058" t="s">
        <v>66</v>
      </c>
    </row>
    <row r="56" spans="1:12" x14ac:dyDescent="0.25">
      <c r="A56" s="780" t="s">
        <v>217</v>
      </c>
      <c r="B56" s="1049" t="s">
        <v>901</v>
      </c>
      <c r="C56" s="761" t="s">
        <v>256</v>
      </c>
      <c r="D56" s="1052" t="s">
        <v>256</v>
      </c>
      <c r="E56" s="648" t="str">
        <f>+'EXP GEN.'!AO303</f>
        <v>HÁBIL</v>
      </c>
      <c r="F56" s="531">
        <f>+'EXP ESPEC.'!AG203</f>
        <v>90</v>
      </c>
      <c r="G56" s="529">
        <v>10</v>
      </c>
      <c r="H56" s="529">
        <f t="shared" si="0"/>
        <v>100</v>
      </c>
      <c r="I56" s="607" t="str">
        <f>+DESEMPATE!F105</f>
        <v>SI</v>
      </c>
      <c r="J56" s="530"/>
      <c r="K56" s="530"/>
      <c r="L56" s="530" t="str">
        <f>+DESEMPATE!N105</f>
        <v>SI</v>
      </c>
    </row>
    <row r="57" spans="1:12" x14ac:dyDescent="0.25">
      <c r="A57" s="780" t="s">
        <v>218</v>
      </c>
      <c r="B57" s="1049" t="s">
        <v>906</v>
      </c>
      <c r="C57" s="761" t="s">
        <v>256</v>
      </c>
      <c r="D57" s="1052" t="s">
        <v>256</v>
      </c>
      <c r="E57" s="648" t="str">
        <f>+'EXP GEN.'!AO309</f>
        <v>HÁBIL</v>
      </c>
      <c r="F57" s="531">
        <f>+'EXP ESPEC.'!AG207</f>
        <v>90</v>
      </c>
      <c r="G57" s="529">
        <v>10</v>
      </c>
      <c r="H57" s="529">
        <f t="shared" si="0"/>
        <v>100</v>
      </c>
      <c r="I57" s="607" t="str">
        <f>+DESEMPATE!F107</f>
        <v>SI</v>
      </c>
      <c r="J57" s="530"/>
      <c r="K57" s="530"/>
      <c r="L57" s="530" t="str">
        <f>+DESEMPATE!N107</f>
        <v>SI</v>
      </c>
    </row>
    <row r="58" spans="1:12" x14ac:dyDescent="0.25">
      <c r="A58" s="780" t="s">
        <v>219</v>
      </c>
      <c r="B58" s="1049" t="s">
        <v>911</v>
      </c>
      <c r="C58" s="761" t="s">
        <v>256</v>
      </c>
      <c r="D58" s="1052" t="s">
        <v>256</v>
      </c>
      <c r="E58" s="648" t="str">
        <f>+'EXP GEN.'!AO315</f>
        <v>HÁBIL</v>
      </c>
      <c r="F58" s="531">
        <f>+'EXP ESPEC.'!AG211</f>
        <v>90</v>
      </c>
      <c r="G58" s="529">
        <v>10</v>
      </c>
      <c r="H58" s="529">
        <f t="shared" si="0"/>
        <v>100</v>
      </c>
      <c r="I58" s="607" t="str">
        <f>+DESEMPATE!F109</f>
        <v>SI</v>
      </c>
      <c r="J58" s="530"/>
      <c r="K58" s="530"/>
      <c r="L58" s="530" t="str">
        <f>+DESEMPATE!N109</f>
        <v>SI</v>
      </c>
    </row>
    <row r="59" spans="1:12" x14ac:dyDescent="0.25">
      <c r="A59" s="786" t="s">
        <v>220</v>
      </c>
      <c r="B59" s="1049" t="s">
        <v>916</v>
      </c>
      <c r="C59" s="761" t="s">
        <v>256</v>
      </c>
      <c r="D59" s="1052" t="s">
        <v>256</v>
      </c>
      <c r="E59" s="1047" t="str">
        <f>+'EXP GEN.'!AO321</f>
        <v>HÁBIL</v>
      </c>
      <c r="F59" s="531">
        <f>+'EXP ESPEC.'!AG215</f>
        <v>90</v>
      </c>
      <c r="G59" s="529">
        <v>10</v>
      </c>
      <c r="H59" s="529">
        <f t="shared" si="0"/>
        <v>100</v>
      </c>
      <c r="I59" s="607" t="str">
        <f>+DESEMPATE!F111</f>
        <v>SI</v>
      </c>
      <c r="J59" s="530"/>
      <c r="K59" s="530"/>
      <c r="L59" s="1046" t="str">
        <f>+DESEMPATE!N111</f>
        <v>SI</v>
      </c>
    </row>
    <row r="60" spans="1:12" hidden="1" x14ac:dyDescent="0.25">
      <c r="A60" s="780" t="s">
        <v>221</v>
      </c>
      <c r="B60" s="442" t="str">
        <f>+IFERROR(INDEX(DESEMPATE!$B$3:$B$42,MATCH(CONSOLIDADO!A60,DESEMPATE!$A$3:$A$42,0)),"")</f>
        <v/>
      </c>
      <c r="C60" s="761"/>
      <c r="D60" s="760"/>
      <c r="E60" s="648" t="str">
        <f>+'EXP GEN.'!AO327</f>
        <v>PENDIENTE</v>
      </c>
      <c r="F60" s="531">
        <f>+'EXP ESPEC.'!AG219</f>
        <v>0</v>
      </c>
      <c r="G60" s="529">
        <v>10</v>
      </c>
      <c r="H60" s="529">
        <f t="shared" si="0"/>
        <v>10</v>
      </c>
      <c r="I60" s="607"/>
      <c r="J60" s="530"/>
      <c r="K60" s="530"/>
      <c r="L60" s="530"/>
    </row>
    <row r="61" spans="1:12" hidden="1" x14ac:dyDescent="0.25">
      <c r="A61" s="780" t="s">
        <v>222</v>
      </c>
      <c r="B61" s="442" t="str">
        <f>+IFERROR(INDEX(DESEMPATE!$B$3:$B$42,MATCH(CONSOLIDADO!A61,DESEMPATE!$A$3:$A$42,0)),"")</f>
        <v/>
      </c>
      <c r="C61" s="761"/>
      <c r="D61" s="760"/>
      <c r="E61" s="648" t="str">
        <f>+'EXP GEN.'!AO333</f>
        <v>PENDIENTE</v>
      </c>
      <c r="F61" s="531">
        <f>+'EXP ESPEC.'!AG223</f>
        <v>0</v>
      </c>
      <c r="G61" s="529">
        <v>10</v>
      </c>
      <c r="H61" s="529">
        <f t="shared" si="0"/>
        <v>10</v>
      </c>
      <c r="I61" s="607"/>
      <c r="J61" s="530"/>
      <c r="K61" s="530"/>
      <c r="L61" s="530"/>
    </row>
    <row r="62" spans="1:12" hidden="1" x14ac:dyDescent="0.25">
      <c r="A62" s="780" t="s">
        <v>223</v>
      </c>
      <c r="B62" s="442" t="str">
        <f>+IFERROR(INDEX(DESEMPATE!$B$3:$B$42,MATCH(CONSOLIDADO!A62,DESEMPATE!$A$3:$A$42,0)),"")</f>
        <v/>
      </c>
      <c r="C62" s="761"/>
      <c r="D62" s="760"/>
      <c r="E62" s="648" t="str">
        <f>+'EXP GEN.'!AO339</f>
        <v>PENDIENTE</v>
      </c>
      <c r="F62" s="531">
        <f>+'EXP ESPEC.'!AG227</f>
        <v>0</v>
      </c>
      <c r="G62" s="529">
        <v>10</v>
      </c>
      <c r="H62" s="529">
        <f t="shared" si="0"/>
        <v>10</v>
      </c>
      <c r="I62" s="607"/>
      <c r="J62" s="530"/>
      <c r="K62" s="530"/>
      <c r="L62" s="530"/>
    </row>
    <row r="63" spans="1:12" hidden="1" x14ac:dyDescent="0.25">
      <c r="A63" s="780" t="s">
        <v>224</v>
      </c>
      <c r="B63" s="442" t="str">
        <f>+IFERROR(INDEX(DESEMPATE!$B$3:$B$42,MATCH(CONSOLIDADO!A63,DESEMPATE!$A$3:$A$42,0)),"")</f>
        <v/>
      </c>
      <c r="C63" s="761"/>
      <c r="D63" s="760"/>
      <c r="E63" s="648" t="str">
        <f>+'EXP GEN.'!AO345</f>
        <v>PENDIENTE</v>
      </c>
      <c r="F63" s="531">
        <f>+'EXP ESPEC.'!AG231</f>
        <v>0</v>
      </c>
      <c r="G63" s="529">
        <v>10</v>
      </c>
      <c r="H63" s="529">
        <f t="shared" si="0"/>
        <v>10</v>
      </c>
      <c r="I63" s="607"/>
      <c r="J63" s="530"/>
      <c r="K63" s="530"/>
      <c r="L63" s="530"/>
    </row>
    <row r="64" spans="1:12" hidden="1" x14ac:dyDescent="0.25">
      <c r="A64" s="780" t="s">
        <v>225</v>
      </c>
      <c r="B64" s="442" t="str">
        <f>+IFERROR(INDEX(DESEMPATE!$B$3:$B$42,MATCH(CONSOLIDADO!A64,DESEMPATE!$A$3:$A$42,0)),"")</f>
        <v/>
      </c>
      <c r="C64" s="761"/>
      <c r="D64" s="760"/>
      <c r="E64" s="648" t="str">
        <f>+'EXP GEN.'!AO351</f>
        <v>PENDIENTE</v>
      </c>
      <c r="F64" s="531">
        <f>+'EXP ESPEC.'!AG235</f>
        <v>0</v>
      </c>
      <c r="G64" s="529">
        <v>10</v>
      </c>
      <c r="H64" s="529">
        <f t="shared" si="0"/>
        <v>10</v>
      </c>
      <c r="I64" s="607"/>
      <c r="J64" s="530"/>
      <c r="K64" s="530"/>
      <c r="L64" s="530"/>
    </row>
    <row r="65" spans="1:12" hidden="1" x14ac:dyDescent="0.25">
      <c r="A65" s="786" t="s">
        <v>226</v>
      </c>
      <c r="B65" s="442" t="str">
        <f>+IFERROR(INDEX(DESEMPATE!$B$3:$B$42,MATCH(CONSOLIDADO!A65,DESEMPATE!$A$3:$A$42,0)),"")</f>
        <v/>
      </c>
      <c r="C65" s="761"/>
      <c r="D65" s="760"/>
      <c r="E65" s="648" t="str">
        <f>'EXP GEN.'!AO357</f>
        <v>PENDIENTE</v>
      </c>
      <c r="F65" s="531">
        <f>'EXP ESPEC.'!AG239</f>
        <v>0</v>
      </c>
      <c r="G65" s="529">
        <v>10</v>
      </c>
      <c r="H65" s="529">
        <f t="shared" si="0"/>
        <v>10</v>
      </c>
      <c r="I65" s="607"/>
      <c r="J65" s="529"/>
      <c r="K65" s="529"/>
      <c r="L65" s="766"/>
    </row>
    <row r="66" spans="1:12" hidden="1" x14ac:dyDescent="0.25">
      <c r="A66" s="780" t="s">
        <v>227</v>
      </c>
      <c r="B66" s="442" t="str">
        <f>+IFERROR(INDEX(DESEMPATE!$B$3:$B$42,MATCH(CONSOLIDADO!A66,DESEMPATE!$A$3:$A$42,0)),"")</f>
        <v/>
      </c>
      <c r="C66" s="761"/>
      <c r="D66" s="761"/>
      <c r="E66" s="649" t="str">
        <f>'EXP GEN.'!AO363</f>
        <v>PENDIENTE</v>
      </c>
      <c r="F66" s="531">
        <f>'EXP ESPEC.'!AG243</f>
        <v>0</v>
      </c>
      <c r="G66" s="529">
        <v>10</v>
      </c>
      <c r="H66" s="529">
        <f t="shared" si="0"/>
        <v>10</v>
      </c>
      <c r="I66" s="607"/>
      <c r="J66" s="530"/>
      <c r="K66" s="530"/>
      <c r="L66" s="530"/>
    </row>
    <row r="67" spans="1:12" hidden="1" x14ac:dyDescent="0.25">
      <c r="A67" s="780" t="s">
        <v>228</v>
      </c>
      <c r="B67" s="442" t="str">
        <f>+IFERROR(INDEX(DESEMPATE!$B$3:$B$42,MATCH(CONSOLIDADO!A67,DESEMPATE!$A$3:$A$42,0)),"")</f>
        <v/>
      </c>
      <c r="C67" s="761"/>
      <c r="D67" s="761"/>
      <c r="E67" s="648" t="str">
        <f>'EXP GEN.'!AO369</f>
        <v>PENDIENTE</v>
      </c>
      <c r="F67" s="531">
        <f>'EXP ESPEC.'!AG247</f>
        <v>0</v>
      </c>
      <c r="G67" s="529">
        <v>10</v>
      </c>
      <c r="H67" s="529">
        <f t="shared" si="0"/>
        <v>10</v>
      </c>
      <c r="I67" s="607"/>
      <c r="J67" s="530"/>
      <c r="K67" s="530"/>
      <c r="L67" s="530"/>
    </row>
    <row r="68" spans="1:12" hidden="1" x14ac:dyDescent="0.25">
      <c r="A68" s="781" t="s">
        <v>229</v>
      </c>
      <c r="B68" s="442" t="str">
        <f>+IFERROR(INDEX(DESEMPATE!$B$3:$B$42,MATCH(CONSOLIDADO!A68,DESEMPATE!$A$3:$A$42,0)),"")</f>
        <v/>
      </c>
      <c r="C68" s="606"/>
      <c r="D68" s="605"/>
      <c r="E68" s="650" t="str">
        <f>'EXP GEN.'!AO375</f>
        <v>PENDIENTE</v>
      </c>
      <c r="F68" s="531">
        <f>'EXP ESPEC.'!AG251</f>
        <v>0</v>
      </c>
      <c r="G68" s="529">
        <v>10</v>
      </c>
      <c r="H68" s="529">
        <f t="shared" si="0"/>
        <v>10</v>
      </c>
      <c r="I68" s="608"/>
      <c r="J68" s="528"/>
      <c r="K68" s="528"/>
      <c r="L68" s="528"/>
    </row>
    <row r="69" spans="1:12" hidden="1" x14ac:dyDescent="0.25">
      <c r="A69" s="782" t="s">
        <v>230</v>
      </c>
      <c r="B69" s="442" t="str">
        <f>+IFERROR(INDEX(DESEMPATE!$B$3:$B$42,MATCH(CONSOLIDADO!A69,DESEMPATE!$A$3:$A$42,0)),"")</f>
        <v/>
      </c>
      <c r="C69" s="603"/>
      <c r="D69" s="604"/>
      <c r="E69" s="650" t="str">
        <f>'EXP GEN.'!AO381</f>
        <v>PENDIENTE</v>
      </c>
      <c r="F69" s="531">
        <f>'EXP ESPEC.'!AG255</f>
        <v>0</v>
      </c>
      <c r="G69" s="529">
        <v>10</v>
      </c>
      <c r="H69" s="529">
        <f t="shared" si="0"/>
        <v>10</v>
      </c>
      <c r="I69" s="607"/>
      <c r="J69" s="530"/>
      <c r="K69" s="530"/>
      <c r="L69" s="530"/>
    </row>
    <row r="70" spans="1:12" hidden="1" x14ac:dyDescent="0.25">
      <c r="A70" s="782" t="s">
        <v>231</v>
      </c>
      <c r="B70" s="442" t="str">
        <f>+IFERROR(INDEX(DESEMPATE!$B$3:$B$42,MATCH(CONSOLIDADO!A70,DESEMPATE!$A$3:$A$42,0)),"")</f>
        <v/>
      </c>
      <c r="C70" s="603"/>
      <c r="D70" s="604"/>
      <c r="E70" s="648" t="str">
        <f>'EXP GEN.'!AO387</f>
        <v>PENDIENTE</v>
      </c>
      <c r="F70" s="531">
        <f>'EXP ESPEC.'!AG259</f>
        <v>0</v>
      </c>
      <c r="G70" s="529">
        <v>10</v>
      </c>
      <c r="H70" s="529">
        <f t="shared" si="0"/>
        <v>10</v>
      </c>
      <c r="I70" s="607"/>
      <c r="J70" s="530"/>
      <c r="K70" s="530"/>
      <c r="L70" s="530"/>
    </row>
    <row r="71" spans="1:12" hidden="1" x14ac:dyDescent="0.25">
      <c r="A71" s="782" t="s">
        <v>232</v>
      </c>
      <c r="B71" s="442" t="str">
        <f>+IFERROR(INDEX(DESEMPATE!$B$3:$B$42,MATCH(CONSOLIDADO!A71,DESEMPATE!$A$3:$A$42,0)),"")</f>
        <v/>
      </c>
      <c r="C71" s="603"/>
      <c r="D71" s="604"/>
      <c r="E71" s="648" t="str">
        <f>'EXP GEN.'!AO393</f>
        <v>PENDIENTE</v>
      </c>
      <c r="F71" s="531">
        <f>'EXP ESPEC.'!AG263</f>
        <v>0</v>
      </c>
      <c r="G71" s="529">
        <v>10</v>
      </c>
      <c r="H71" s="529">
        <f t="shared" ref="H71:H80" si="1">+F71+G71</f>
        <v>10</v>
      </c>
      <c r="I71" s="607"/>
      <c r="J71" s="530"/>
      <c r="K71" s="530"/>
      <c r="L71" s="530"/>
    </row>
    <row r="72" spans="1:12" hidden="1" x14ac:dyDescent="0.25">
      <c r="A72" s="782" t="s">
        <v>233</v>
      </c>
      <c r="B72" s="442" t="str">
        <f>+IFERROR(INDEX(DESEMPATE!$B$3:$B$42,MATCH(CONSOLIDADO!A72,DESEMPATE!$A$3:$A$42,0)),"")</f>
        <v/>
      </c>
      <c r="C72" s="603"/>
      <c r="D72" s="604"/>
      <c r="E72" s="648" t="str">
        <f>'EXP GEN.'!AO399</f>
        <v>PENDIENTE</v>
      </c>
      <c r="F72" s="531">
        <f>'EXP ESPEC.'!AG267</f>
        <v>0</v>
      </c>
      <c r="G72" s="529">
        <v>10</v>
      </c>
      <c r="H72" s="529">
        <f t="shared" si="1"/>
        <v>10</v>
      </c>
      <c r="I72" s="607"/>
      <c r="J72" s="530"/>
      <c r="K72" s="530"/>
      <c r="L72" s="530"/>
    </row>
    <row r="73" spans="1:12" hidden="1" x14ac:dyDescent="0.25">
      <c r="A73" s="782" t="s">
        <v>234</v>
      </c>
      <c r="B73" s="442" t="str">
        <f>+IFERROR(INDEX(DESEMPATE!$B$3:$B$42,MATCH(CONSOLIDADO!A73,DESEMPATE!$A$3:$A$42,0)),"")</f>
        <v/>
      </c>
      <c r="C73" s="603"/>
      <c r="D73" s="604"/>
      <c r="E73" s="648" t="str">
        <f>'EXP GEN.'!AO405</f>
        <v>PENDIENTE</v>
      </c>
      <c r="F73" s="531">
        <f>'EXP ESPEC.'!AG271</f>
        <v>0</v>
      </c>
      <c r="G73" s="529">
        <v>10</v>
      </c>
      <c r="H73" s="529">
        <f t="shared" si="1"/>
        <v>10</v>
      </c>
      <c r="I73" s="607"/>
      <c r="J73" s="530"/>
      <c r="K73" s="530"/>
      <c r="L73" s="530"/>
    </row>
    <row r="74" spans="1:12" hidden="1" x14ac:dyDescent="0.25">
      <c r="A74" s="782" t="s">
        <v>235</v>
      </c>
      <c r="B74" s="442" t="str">
        <f>+IFERROR(INDEX(DESEMPATE!$B$3:$B$42,MATCH(CONSOLIDADO!A74,DESEMPATE!$A$3:$A$42,0)),"")</f>
        <v/>
      </c>
      <c r="C74" s="603"/>
      <c r="D74" s="604"/>
      <c r="E74" s="648" t="str">
        <f>'EXP GEN.'!AO411</f>
        <v>PENDIENTE</v>
      </c>
      <c r="F74" s="531">
        <f>'EXP ESPEC.'!AG275</f>
        <v>0</v>
      </c>
      <c r="G74" s="529">
        <v>10</v>
      </c>
      <c r="H74" s="529">
        <f t="shared" si="1"/>
        <v>10</v>
      </c>
      <c r="I74" s="607"/>
      <c r="J74" s="530"/>
      <c r="K74" s="530"/>
      <c r="L74" s="530"/>
    </row>
    <row r="75" spans="1:12" hidden="1" x14ac:dyDescent="0.25">
      <c r="A75" s="782" t="s">
        <v>236</v>
      </c>
      <c r="B75" s="442" t="str">
        <f>+IFERROR(INDEX(DESEMPATE!$B$3:$B$42,MATCH(CONSOLIDADO!A75,DESEMPATE!$A$3:$A$42,0)),"")</f>
        <v/>
      </c>
      <c r="C75" s="603"/>
      <c r="D75" s="604"/>
      <c r="E75" s="648" t="str">
        <f>'EXP GEN.'!AO417</f>
        <v>PENDIENTE</v>
      </c>
      <c r="F75" s="531">
        <f>'EXP ESPEC.'!AG279</f>
        <v>0</v>
      </c>
      <c r="G75" s="529">
        <v>10</v>
      </c>
      <c r="H75" s="529">
        <f t="shared" si="1"/>
        <v>10</v>
      </c>
      <c r="I75" s="607"/>
      <c r="J75" s="530"/>
      <c r="K75" s="530"/>
      <c r="L75" s="530"/>
    </row>
    <row r="76" spans="1:12" hidden="1" x14ac:dyDescent="0.25">
      <c r="A76" s="782" t="s">
        <v>275</v>
      </c>
      <c r="B76" s="442" t="str">
        <f>+IFERROR(INDEX(DESEMPATE!$B$3:$B$42,MATCH(CONSOLIDADO!A76,DESEMPATE!$A$3:$A$42,0)),"")</f>
        <v/>
      </c>
      <c r="C76" s="603"/>
      <c r="D76" s="604"/>
      <c r="E76" s="648" t="str">
        <f>'EXP GEN.'!AO423</f>
        <v>PENDIENTE</v>
      </c>
      <c r="F76" s="531">
        <f>'EXP ESPEC.'!AG283</f>
        <v>0</v>
      </c>
      <c r="G76" s="529">
        <v>10</v>
      </c>
      <c r="H76" s="529">
        <f t="shared" si="1"/>
        <v>10</v>
      </c>
      <c r="I76" s="607"/>
      <c r="J76" s="530"/>
      <c r="K76" s="530"/>
      <c r="L76" s="530"/>
    </row>
    <row r="77" spans="1:12" hidden="1" x14ac:dyDescent="0.25">
      <c r="A77" s="782" t="s">
        <v>276</v>
      </c>
      <c r="B77" s="442" t="str">
        <f>+IFERROR(INDEX(DESEMPATE!$B$3:$B$42,MATCH(CONSOLIDADO!A77,DESEMPATE!$A$3:$A$42,0)),"")</f>
        <v/>
      </c>
      <c r="C77" s="603"/>
      <c r="D77" s="604"/>
      <c r="E77" s="648" t="str">
        <f>'EXP GEN.'!AO429</f>
        <v>PENDIENTE</v>
      </c>
      <c r="F77" s="531">
        <f>'EXP ESPEC.'!AG287</f>
        <v>0</v>
      </c>
      <c r="G77" s="529">
        <v>10</v>
      </c>
      <c r="H77" s="529">
        <f t="shared" si="1"/>
        <v>10</v>
      </c>
      <c r="I77" s="607"/>
      <c r="J77" s="530"/>
      <c r="K77" s="530"/>
      <c r="L77" s="530"/>
    </row>
    <row r="78" spans="1:12" hidden="1" x14ac:dyDescent="0.25">
      <c r="A78" s="782" t="s">
        <v>277</v>
      </c>
      <c r="B78" s="442" t="str">
        <f>+IFERROR(INDEX(DESEMPATE!$B$3:$B$42,MATCH(CONSOLIDADO!A78,DESEMPATE!$A$3:$A$42,0)),"")</f>
        <v/>
      </c>
      <c r="C78" s="603"/>
      <c r="D78" s="604"/>
      <c r="E78" s="648" t="str">
        <f>'EXP GEN.'!AO435</f>
        <v>PENDIENTE</v>
      </c>
      <c r="F78" s="531">
        <f>'EXP ESPEC.'!AG291</f>
        <v>0</v>
      </c>
      <c r="G78" s="529">
        <v>10</v>
      </c>
      <c r="H78" s="529">
        <f t="shared" si="1"/>
        <v>10</v>
      </c>
      <c r="I78" s="607"/>
      <c r="J78" s="530"/>
      <c r="K78" s="530"/>
      <c r="L78" s="530"/>
    </row>
    <row r="79" spans="1:12" hidden="1" x14ac:dyDescent="0.25">
      <c r="A79" s="782" t="s">
        <v>278</v>
      </c>
      <c r="B79" s="442" t="str">
        <f>+IFERROR(INDEX(DESEMPATE!$B$3:$B$42,MATCH(CONSOLIDADO!A79,DESEMPATE!$A$3:$A$42,0)),"")</f>
        <v/>
      </c>
      <c r="C79" s="603"/>
      <c r="D79" s="604"/>
      <c r="E79" s="648" t="str">
        <f>'EXP GEN.'!AO441</f>
        <v>PENDIENTE</v>
      </c>
      <c r="F79" s="531">
        <f>'EXP ESPEC.'!AG295</f>
        <v>0</v>
      </c>
      <c r="G79" s="529">
        <v>10</v>
      </c>
      <c r="H79" s="529">
        <f t="shared" si="1"/>
        <v>10</v>
      </c>
      <c r="I79" s="607"/>
      <c r="J79" s="530"/>
      <c r="K79" s="530"/>
      <c r="L79" s="530"/>
    </row>
    <row r="80" spans="1:12" hidden="1" x14ac:dyDescent="0.25">
      <c r="A80" s="782" t="s">
        <v>279</v>
      </c>
      <c r="B80" s="442" t="str">
        <f>+IFERROR(INDEX(DESEMPATE!$B$3:$B$42,MATCH(CONSOLIDADO!A80,DESEMPATE!$A$3:$A$42,0)),"")</f>
        <v/>
      </c>
      <c r="C80" s="603"/>
      <c r="D80" s="604"/>
      <c r="E80" s="648" t="str">
        <f>'EXP GEN.'!AO447</f>
        <v>PENDIENTE</v>
      </c>
      <c r="F80" s="531">
        <f>'EXP ESPEC.'!AG299</f>
        <v>0</v>
      </c>
      <c r="G80" s="529">
        <v>10</v>
      </c>
      <c r="H80" s="529">
        <f t="shared" si="1"/>
        <v>10</v>
      </c>
      <c r="I80" s="607"/>
      <c r="J80" s="530"/>
      <c r="K80" s="530"/>
      <c r="L80" s="530"/>
    </row>
  </sheetData>
  <autoFilter ref="A5:Q80"/>
  <mergeCells count="7">
    <mergeCell ref="I1:L3"/>
    <mergeCell ref="A1:H1"/>
    <mergeCell ref="A2:H2"/>
    <mergeCell ref="A3:A4"/>
    <mergeCell ref="B3:B4"/>
    <mergeCell ref="C3:E3"/>
    <mergeCell ref="F3:H3"/>
  </mergeCells>
  <pageMargins left="0.75" right="0.75" top="1" bottom="1" header="0.5" footer="0.5"/>
  <pageSetup orientation="portrait" horizontalDpi="4294967292" verticalDpi="4294967292"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tabColor rgb="FFFF0000"/>
  </sheetPr>
  <dimension ref="A1:AX452"/>
  <sheetViews>
    <sheetView zoomScale="70" zoomScaleNormal="70" zoomScalePageLayoutView="75" workbookViewId="0">
      <pane xSplit="1" ySplit="2" topLeftCell="AA3" activePane="bottomRight" state="frozen"/>
      <selection pane="topRight" activeCell="B1" sqref="B1"/>
      <selection pane="bottomLeft" activeCell="A3" sqref="A3"/>
      <selection pane="bottomRight" activeCell="J175" sqref="J175"/>
    </sheetView>
  </sheetViews>
  <sheetFormatPr baseColWidth="10" defaultColWidth="10.875" defaultRowHeight="16.5" customHeight="1" x14ac:dyDescent="0.25"/>
  <cols>
    <col min="1" max="1" width="8.375" style="329" customWidth="1"/>
    <col min="2" max="2" width="8.875" style="327" customWidth="1"/>
    <col min="3" max="3" width="10.75" style="330" hidden="1" customWidth="1"/>
    <col min="4" max="4" width="19.25" style="237" customWidth="1"/>
    <col min="5" max="5" width="13.25" style="237" customWidth="1"/>
    <col min="6" max="6" width="11" style="237" hidden="1" customWidth="1"/>
    <col min="7" max="7" width="29.625" style="237" customWidth="1"/>
    <col min="8" max="8" width="17.5" style="237" customWidth="1"/>
    <col min="9" max="9" width="15.5" style="237" customWidth="1"/>
    <col min="10" max="10" width="66.125" style="751" customWidth="1"/>
    <col min="11" max="11" width="21.125" style="237" customWidth="1"/>
    <col min="12" max="12" width="18.5" style="331" customWidth="1"/>
    <col min="13" max="13" width="12.5" style="331" customWidth="1"/>
    <col min="14" max="14" width="15.625" style="515" customWidth="1"/>
    <col min="15" max="15" width="12.5" style="322" customWidth="1"/>
    <col min="16" max="16" width="12" style="323" customWidth="1"/>
    <col min="17" max="17" width="11.625" style="324" customWidth="1"/>
    <col min="18" max="18" width="11.625" style="325" customWidth="1"/>
    <col min="19" max="19" width="20.75" style="463" customWidth="1"/>
    <col min="20" max="20" width="10.5" style="325" customWidth="1"/>
    <col min="21" max="21" width="13.75" style="325" customWidth="1"/>
    <col min="22" max="22" width="18.125" style="463" customWidth="1"/>
    <col min="23" max="23" width="11" style="325" customWidth="1"/>
    <col min="24" max="24" width="22" style="325" customWidth="1"/>
    <col min="25" max="25" width="15.5" style="325" customWidth="1"/>
    <col min="26" max="26" width="18.375" style="326" customWidth="1"/>
    <col min="27" max="28" width="19.5" style="684" customWidth="1"/>
    <col min="29" max="29" width="19.5" style="327" customWidth="1"/>
    <col min="30" max="30" width="16.5" style="326" customWidth="1"/>
    <col min="31" max="31" width="11" style="327" customWidth="1"/>
    <col min="32" max="33" width="8.375" style="332" customWidth="1"/>
    <col min="34" max="34" width="11" style="327" customWidth="1"/>
    <col min="35" max="36" width="8.375" style="332" customWidth="1"/>
    <col min="37" max="37" width="11" style="332" customWidth="1"/>
    <col min="38" max="39" width="8.375" style="332" customWidth="1"/>
    <col min="40" max="40" width="19.5" style="327" customWidth="1"/>
    <col min="41" max="41" width="19.5" style="778" customWidth="1"/>
    <col min="42" max="42" width="71.25" style="328" customWidth="1"/>
    <col min="43" max="43" width="12.5" style="238" customWidth="1"/>
    <col min="44" max="44" width="14.875" style="223" customWidth="1"/>
    <col min="45" max="46" width="10.875" style="223"/>
    <col min="47" max="47" width="21.75" style="223" bestFit="1" customWidth="1"/>
    <col min="48" max="48" width="18.125" style="223" bestFit="1" customWidth="1"/>
    <col min="49" max="49" width="3.875" style="223" customWidth="1"/>
    <col min="50" max="50" width="14.5" style="230" bestFit="1" customWidth="1"/>
    <col min="51" max="16384" width="10.875" style="223"/>
  </cols>
  <sheetData>
    <row r="1" spans="1:50" s="221" customFormat="1" ht="15" customHeight="1" x14ac:dyDescent="0.25">
      <c r="A1" s="1169" t="s">
        <v>7</v>
      </c>
      <c r="B1" s="1169" t="s">
        <v>6</v>
      </c>
      <c r="C1" s="1169" t="s">
        <v>59</v>
      </c>
      <c r="D1" s="1169" t="s">
        <v>10</v>
      </c>
      <c r="E1" s="1170" t="s">
        <v>253</v>
      </c>
      <c r="F1" s="1186" t="s">
        <v>181</v>
      </c>
      <c r="G1" s="1169" t="s">
        <v>11</v>
      </c>
      <c r="H1" s="1190" t="s">
        <v>119</v>
      </c>
      <c r="I1" s="1170" t="s">
        <v>96</v>
      </c>
      <c r="J1" s="1171" t="s">
        <v>12</v>
      </c>
      <c r="K1" s="1188" t="s">
        <v>182</v>
      </c>
      <c r="L1" s="1175" t="s">
        <v>314</v>
      </c>
      <c r="M1" s="1179" t="s">
        <v>60</v>
      </c>
      <c r="N1" s="1173" t="s">
        <v>71</v>
      </c>
      <c r="O1" s="1177" t="s">
        <v>13</v>
      </c>
      <c r="P1" s="1177" t="s">
        <v>14</v>
      </c>
      <c r="Q1" s="1181" t="s">
        <v>40</v>
      </c>
      <c r="R1" s="1169" t="s">
        <v>111</v>
      </c>
      <c r="S1" s="1183" t="s">
        <v>15</v>
      </c>
      <c r="T1" s="1169" t="s">
        <v>16</v>
      </c>
      <c r="U1" s="1179" t="s">
        <v>17</v>
      </c>
      <c r="V1" s="1192" t="s">
        <v>18</v>
      </c>
      <c r="W1" s="1179" t="s">
        <v>19</v>
      </c>
      <c r="X1" s="1179" t="s">
        <v>318</v>
      </c>
      <c r="Y1" s="1169" t="s">
        <v>317</v>
      </c>
      <c r="Z1" s="1196" t="s">
        <v>268</v>
      </c>
      <c r="AA1" s="1196" t="s">
        <v>269</v>
      </c>
      <c r="AB1" s="1196" t="s">
        <v>270</v>
      </c>
      <c r="AC1" s="1200" t="s">
        <v>271</v>
      </c>
      <c r="AD1" s="1198" t="s">
        <v>112</v>
      </c>
      <c r="AE1" s="1169" t="s">
        <v>22</v>
      </c>
      <c r="AF1" s="1169"/>
      <c r="AG1" s="1169"/>
      <c r="AH1" s="1169" t="s">
        <v>24</v>
      </c>
      <c r="AI1" s="1169"/>
      <c r="AJ1" s="1169"/>
      <c r="AK1" s="1169" t="s">
        <v>23</v>
      </c>
      <c r="AL1" s="1169"/>
      <c r="AM1" s="1169"/>
      <c r="AN1" s="1169" t="s">
        <v>25</v>
      </c>
      <c r="AO1" s="1169" t="s">
        <v>272</v>
      </c>
      <c r="AP1" s="1194" t="s">
        <v>3</v>
      </c>
      <c r="AQ1" s="220"/>
      <c r="AR1" s="221" t="s">
        <v>8</v>
      </c>
      <c r="AS1" s="221" t="s">
        <v>9</v>
      </c>
      <c r="AX1" s="229"/>
    </row>
    <row r="2" spans="1:50" s="221" customFormat="1" ht="71.25" customHeight="1" thickBot="1" x14ac:dyDescent="0.3">
      <c r="A2" s="1170"/>
      <c r="B2" s="1170"/>
      <c r="C2" s="1170"/>
      <c r="D2" s="1170"/>
      <c r="E2" s="1185"/>
      <c r="F2" s="1187"/>
      <c r="G2" s="1170"/>
      <c r="H2" s="1191"/>
      <c r="I2" s="1185"/>
      <c r="J2" s="1172"/>
      <c r="K2" s="1189"/>
      <c r="L2" s="1176"/>
      <c r="M2" s="1180"/>
      <c r="N2" s="1174"/>
      <c r="O2" s="1178"/>
      <c r="P2" s="1178"/>
      <c r="Q2" s="1182"/>
      <c r="R2" s="1170"/>
      <c r="S2" s="1184"/>
      <c r="T2" s="1170"/>
      <c r="U2" s="1180"/>
      <c r="V2" s="1193"/>
      <c r="W2" s="1180"/>
      <c r="X2" s="1180"/>
      <c r="Y2" s="1170"/>
      <c r="Z2" s="1197"/>
      <c r="AA2" s="1197"/>
      <c r="AB2" s="1197"/>
      <c r="AC2" s="1201"/>
      <c r="AD2" s="1199"/>
      <c r="AE2" s="333" t="s">
        <v>254</v>
      </c>
      <c r="AF2" s="9" t="s">
        <v>183</v>
      </c>
      <c r="AG2" s="9" t="s">
        <v>184</v>
      </c>
      <c r="AH2" s="333" t="s">
        <v>255</v>
      </c>
      <c r="AI2" s="9" t="s">
        <v>183</v>
      </c>
      <c r="AJ2" s="9" t="s">
        <v>26</v>
      </c>
      <c r="AK2" s="333" t="s">
        <v>255</v>
      </c>
      <c r="AL2" s="9" t="s">
        <v>183</v>
      </c>
      <c r="AM2" s="9" t="s">
        <v>185</v>
      </c>
      <c r="AN2" s="1170"/>
      <c r="AO2" s="1170"/>
      <c r="AP2" s="1195"/>
      <c r="AQ2" s="220"/>
      <c r="AR2" s="221" t="s">
        <v>256</v>
      </c>
      <c r="AS2" s="221" t="s">
        <v>257</v>
      </c>
      <c r="AT2" s="221" t="s">
        <v>323</v>
      </c>
      <c r="AU2" s="221" t="s">
        <v>258</v>
      </c>
      <c r="AX2" s="229"/>
    </row>
    <row r="3" spans="1:50" s="222" customFormat="1" ht="51" x14ac:dyDescent="0.25">
      <c r="A3" s="1145" t="s">
        <v>139</v>
      </c>
      <c r="B3" s="25" t="s">
        <v>48</v>
      </c>
      <c r="C3" s="26"/>
      <c r="D3" s="287" t="str">
        <f>IFERROR(INDEX(DESEMPATE!$D$3:$D$63,MATCH('EXP GEN.'!B3,DESEMPATE!$C$3:$C$63,0)),"")</f>
        <v xml:space="preserve">MAB INGENIERÍA DE VALOR S.A. </v>
      </c>
      <c r="E3" s="288" t="str">
        <f>IFERROR(IF(D3="","",IF(VLOOKUP(D3,DESEMPATE!D$3:$E$19,2,FALSE)=1,"N/A",IF(VLOOKUP(D3,DESEMPATE!D$3:$E$19,2,FALSE)&gt;=0.51,"SI","NO"))),"")</f>
        <v>SI</v>
      </c>
      <c r="F3" s="410" t="s">
        <v>8</v>
      </c>
      <c r="G3" s="32" t="s">
        <v>342</v>
      </c>
      <c r="H3" s="32" t="s">
        <v>343</v>
      </c>
      <c r="I3" s="32" t="s">
        <v>344</v>
      </c>
      <c r="J3" s="710" t="s">
        <v>345</v>
      </c>
      <c r="K3" s="32" t="s">
        <v>8</v>
      </c>
      <c r="L3" s="640" t="s">
        <v>8</v>
      </c>
      <c r="M3" s="226" t="str">
        <f>IFERROR(IF(O3="","",IF(O3&gt;=DATE(1990,1,1),"SI","NO")),"")</f>
        <v>SI</v>
      </c>
      <c r="N3" s="634">
        <v>0.7</v>
      </c>
      <c r="O3" s="522">
        <v>39615</v>
      </c>
      <c r="P3" s="316">
        <v>40406</v>
      </c>
      <c r="Q3" s="15">
        <f t="shared" ref="Q3:Q5" si="0">IF(P3="","",YEAR(P3))</f>
        <v>2010</v>
      </c>
      <c r="R3" s="16">
        <f>IFERROR(INDEX(PARAMETROS!$B$53:$B$101,MATCH(Q3,PARAMETROS!$A$53:$A$101,0)),"")</f>
        <v>515000</v>
      </c>
      <c r="S3" s="673" t="s">
        <v>264</v>
      </c>
      <c r="T3" s="23" t="s">
        <v>21</v>
      </c>
      <c r="U3" s="435" t="str">
        <f>IFERROR(IF(T3="","",IF(T3="COP","N/A",IF(OR(T3="USD",T3="US"),1,IF(T3="EUR",VLOOKUP(P3,'SH EURO'!$A$6:$B$10372,2,FALSE),"INGRESAR TASA")))),"")</f>
        <v>N/A</v>
      </c>
      <c r="V3" s="489" t="str">
        <f t="shared" ref="V3:V8" si="1">IFERROR(IF(S3="","",IF(U3="INGRESAR TASA","INGRESAR TASA USD",IF(U3="N/A","N/A",U3*S3))),"")</f>
        <v>N/A</v>
      </c>
      <c r="W3" s="18">
        <f>IFERROR(IF(T3="","",IF(T3="COP",1,IF(U3&lt;&gt;"N/A",VLOOKUP(P3,'SH TRM'!$A$9:$B$100372,2,FALSE),"REVISAR"))),"")</f>
        <v>1</v>
      </c>
      <c r="X3" s="349" t="str">
        <f t="shared" ref="X3:X8" si="2">IFERROR(IF(W3&lt;&gt;"",IF(T3&lt;&gt;"COP",V3*W3,S3),""),"")</f>
        <v>N/A</v>
      </c>
      <c r="Y3" s="317">
        <v>50224.35</v>
      </c>
      <c r="Z3" s="10">
        <f t="shared" ref="Z3:Z8" si="3">IFERROR(IF(OR(K3="",K3="NO"),"",IF(F3="SI",IFERROR(Y3*N3,""),"")),"")</f>
        <v>35157.044999999998</v>
      </c>
      <c r="AA3" s="1114" t="str">
        <f>IFERROR(IF(COUNTIF(Z3:Z8,"")=6,"",IF(SUM(Z3:Z8)&gt;=CM001M1,"CUMPLE","NO CUMPLE")),"")</f>
        <v>CUMPLE</v>
      </c>
      <c r="AB3" s="1114" t="str">
        <f>IFERROR(IF(COUNTIF(Z3:Z8,"")=6,"",IF(COUNTIF(E3:E8,"N/A")&gt;0,IF(SUMIF(E3:E8,"N/A",Z3:Z8)&gt;=CM001LM1,"CUMPLE","NO CUMPLE"),IF(SUMIF(E3:E8,"SI",Z3:Z8)&gt;=CM001LM1,"CUMPLE","NO CUMPLE"))),"")</f>
        <v>CUMPLE</v>
      </c>
      <c r="AC3" s="291" t="str">
        <f t="shared" ref="AC3:AC65" si="4">IFERROR(IF(Z3="","",IF(Z3&gt;=CM001EMM1,"CUMPLE","NO CUMPLE")),"")</f>
        <v>CUMPLE</v>
      </c>
      <c r="AD3" s="740">
        <v>1</v>
      </c>
      <c r="AE3" s="1117" t="s">
        <v>8</v>
      </c>
      <c r="AF3" s="1117"/>
      <c r="AG3" s="1117"/>
      <c r="AH3" s="1117" t="s">
        <v>8</v>
      </c>
      <c r="AI3" s="1117"/>
      <c r="AJ3" s="1117"/>
      <c r="AK3" s="1117" t="s">
        <v>8</v>
      </c>
      <c r="AL3" s="1117"/>
      <c r="AM3" s="1117"/>
      <c r="AN3" s="826" t="str">
        <f t="shared" ref="AN3:AN14" si="5">IFERROR(IF(AD3="","",IF(ISNUMBER(AD3),IF(COUNTIF(AE3:AM3,"SI")&gt;0,"SI","NO"),AD3)),"")</f>
        <v>SI</v>
      </c>
      <c r="AO3" s="1138" t="s">
        <v>256</v>
      </c>
      <c r="AP3" s="256"/>
      <c r="AQ3" s="237"/>
      <c r="AX3" s="228"/>
    </row>
    <row r="4" spans="1:50" s="222" customFormat="1" ht="52.5" customHeight="1" x14ac:dyDescent="0.25">
      <c r="A4" s="1146"/>
      <c r="B4" s="11" t="s">
        <v>49</v>
      </c>
      <c r="C4" s="12"/>
      <c r="D4" s="12" t="str">
        <f>IFERROR(INDEX(DESEMPATE!$D$3:$D$63,MATCH('EXP GEN.'!B4,DESEMPATE!$C$3:$C$63,0)),"")</f>
        <v>MAB SERVICIOS S.A.S.</v>
      </c>
      <c r="E4" s="279" t="str">
        <f>IFERROR(IF(D4="","",IF(VLOOKUP(D4,DESEMPATE!D$3:$E$19,2,FALSE)=1,"N/A",IF(VLOOKUP(D4,DESEMPATE!D$3:$E$19,2,FALSE)&gt;=0.51,"SI","NO"))),"")</f>
        <v>NO</v>
      </c>
      <c r="F4" s="411" t="s">
        <v>8</v>
      </c>
      <c r="G4" s="19" t="s">
        <v>346</v>
      </c>
      <c r="H4" s="19" t="s">
        <v>343</v>
      </c>
      <c r="I4" s="19" t="s">
        <v>347</v>
      </c>
      <c r="J4" s="711" t="s">
        <v>348</v>
      </c>
      <c r="K4" s="142" t="s">
        <v>8</v>
      </c>
      <c r="L4" s="637" t="s">
        <v>8</v>
      </c>
      <c r="M4" s="225" t="str">
        <f t="shared" ref="M4:M67" si="6">IFERROR(IF(O4="","",IF(O4&gt;=DATE(1990,1,1),"SI","NO")),"")</f>
        <v>SI</v>
      </c>
      <c r="N4" s="635">
        <v>0.55000000000000004</v>
      </c>
      <c r="O4" s="498">
        <v>39856</v>
      </c>
      <c r="P4" s="14">
        <v>40979</v>
      </c>
      <c r="Q4" s="15">
        <f t="shared" si="0"/>
        <v>2012</v>
      </c>
      <c r="R4" s="16">
        <f>IFERROR(INDEX(PARAMETROS!$B$53:$B$101,MATCH(Q4,PARAMETROS!$A$53:$A$101,0)),"")</f>
        <v>566700</v>
      </c>
      <c r="S4" s="671" t="s">
        <v>264</v>
      </c>
      <c r="T4" s="17" t="s">
        <v>21</v>
      </c>
      <c r="U4" s="435" t="str">
        <f>IFERROR(IF(T4="","",IF(T4="COP","N/A",IF(OR(T4="USD",T4="US"),1,IF(T4="EUR",VLOOKUP(P4,'SH EURO'!$A$6:$B$10372,2,FALSE),"INGRESAR TASA")))),"")</f>
        <v>N/A</v>
      </c>
      <c r="V4" s="489" t="str">
        <f t="shared" si="1"/>
        <v>N/A</v>
      </c>
      <c r="W4" s="18">
        <f>IFERROR(IF(T4="","",IF(T4="COP",1,IF(U4&lt;&gt;"N/A",VLOOKUP(P4,'SH TRM'!$A$9:$B$100372,2,FALSE),"REVISAR"))),"")</f>
        <v>1</v>
      </c>
      <c r="X4" s="349" t="str">
        <f t="shared" si="2"/>
        <v>N/A</v>
      </c>
      <c r="Y4" s="10">
        <v>6565.94</v>
      </c>
      <c r="Z4" s="10">
        <f t="shared" si="3"/>
        <v>3611.2670000000003</v>
      </c>
      <c r="AA4" s="1115"/>
      <c r="AB4" s="1115"/>
      <c r="AC4" s="292" t="str">
        <f t="shared" si="4"/>
        <v>CUMPLE</v>
      </c>
      <c r="AD4" s="769">
        <v>2</v>
      </c>
      <c r="AE4" s="1121" t="s">
        <v>8</v>
      </c>
      <c r="AF4" s="1121"/>
      <c r="AG4" s="1121"/>
      <c r="AH4" s="1121" t="s">
        <v>8</v>
      </c>
      <c r="AI4" s="1121"/>
      <c r="AJ4" s="1121"/>
      <c r="AK4" s="1121" t="s">
        <v>8</v>
      </c>
      <c r="AL4" s="1121"/>
      <c r="AM4" s="1121"/>
      <c r="AN4" s="822" t="str">
        <f t="shared" si="5"/>
        <v>SI</v>
      </c>
      <c r="AO4" s="1139"/>
      <c r="AP4" s="257"/>
      <c r="AQ4" s="237"/>
      <c r="AX4" s="228"/>
    </row>
    <row r="5" spans="1:50" s="222" customFormat="1" ht="51" x14ac:dyDescent="0.25">
      <c r="A5" s="1146"/>
      <c r="B5" s="11" t="s">
        <v>49</v>
      </c>
      <c r="C5" s="12"/>
      <c r="D5" s="12" t="str">
        <f>IFERROR(INDEX(DESEMPATE!$D$3:$D$63,MATCH('EXP GEN.'!B5,DESEMPATE!$C$3:$C$63,0)),"")</f>
        <v>MAB SERVICIOS S.A.S.</v>
      </c>
      <c r="E5" s="279" t="str">
        <f>IFERROR(IF(D5="","",IF(VLOOKUP(D5,DESEMPATE!D$3:$E$19,2,FALSE)=1,"N/A",IF(VLOOKUP(D5,DESEMPATE!D$3:$E$19,2,FALSE)&gt;=0.51,"SI","NO"))),"")</f>
        <v>NO</v>
      </c>
      <c r="F5" s="411" t="s">
        <v>8</v>
      </c>
      <c r="G5" s="19" t="s">
        <v>349</v>
      </c>
      <c r="H5" s="19" t="s">
        <v>343</v>
      </c>
      <c r="I5" s="19" t="s">
        <v>350</v>
      </c>
      <c r="J5" s="711" t="s">
        <v>351</v>
      </c>
      <c r="K5" s="142" t="s">
        <v>8</v>
      </c>
      <c r="L5" s="772" t="s">
        <v>8</v>
      </c>
      <c r="M5" s="771" t="str">
        <f t="shared" ref="M5" si="7">IFERROR(IF(O5="","",IF(O5&gt;=DATE(1990,1,1),"SI","NO")),"")</f>
        <v>SI</v>
      </c>
      <c r="N5" s="635">
        <v>1</v>
      </c>
      <c r="O5" s="498">
        <v>40617</v>
      </c>
      <c r="P5" s="14">
        <v>42400</v>
      </c>
      <c r="Q5" s="15">
        <f t="shared" si="0"/>
        <v>2016</v>
      </c>
      <c r="R5" s="16">
        <f>IFERROR(INDEX(PARAMETROS!$B$53:$B$101,MATCH(Q5,PARAMETROS!$A$53:$A$101,0)),"")</f>
        <v>689455</v>
      </c>
      <c r="S5" s="671" t="s">
        <v>264</v>
      </c>
      <c r="T5" s="17" t="s">
        <v>21</v>
      </c>
      <c r="U5" s="435" t="str">
        <f>IFERROR(IF(T5="","",IF(T5="COP","N/A",IF(OR(T5="USD",T5="US"),1,IF(T5="EUR",VLOOKUP(P5,'SH EURO'!$A$6:$B$10372,2,FALSE),"INGRESAR TASA")))),"")</f>
        <v>N/A</v>
      </c>
      <c r="V5" s="489" t="str">
        <f t="shared" si="1"/>
        <v>N/A</v>
      </c>
      <c r="W5" s="18">
        <f>IFERROR(IF(T5="","",IF(T5="COP",1,IF(U5&lt;&gt;"N/A",VLOOKUP(P5,'SH TRM'!$A$9:$B$100372,2,FALSE),"REVISAR"))),"")</f>
        <v>1</v>
      </c>
      <c r="X5" s="349" t="str">
        <f t="shared" si="2"/>
        <v>N/A</v>
      </c>
      <c r="Y5" s="10">
        <v>10818.393380278625</v>
      </c>
      <c r="Z5" s="10">
        <f t="shared" si="3"/>
        <v>10818.393380278625</v>
      </c>
      <c r="AA5" s="1115"/>
      <c r="AB5" s="1115"/>
      <c r="AC5" s="292" t="str">
        <f t="shared" si="4"/>
        <v>CUMPLE</v>
      </c>
      <c r="AD5" s="769">
        <v>60</v>
      </c>
      <c r="AE5" s="1121" t="s">
        <v>8</v>
      </c>
      <c r="AF5" s="1121"/>
      <c r="AG5" s="1121"/>
      <c r="AH5" s="1121" t="s">
        <v>8</v>
      </c>
      <c r="AI5" s="1121"/>
      <c r="AJ5" s="1121"/>
      <c r="AK5" s="1121" t="s">
        <v>8</v>
      </c>
      <c r="AL5" s="1121"/>
      <c r="AM5" s="1121"/>
      <c r="AN5" s="822" t="str">
        <f t="shared" si="5"/>
        <v>SI</v>
      </c>
      <c r="AO5" s="1139"/>
      <c r="AP5" s="235"/>
      <c r="AQ5" s="237"/>
      <c r="AX5" s="228"/>
    </row>
    <row r="6" spans="1:50" s="222" customFormat="1" ht="11.25" customHeight="1" x14ac:dyDescent="0.25">
      <c r="A6" s="1146"/>
      <c r="B6" s="11"/>
      <c r="C6" s="12"/>
      <c r="D6" s="12" t="str">
        <f>IFERROR(INDEX(DESEMPATE!$D$3:$D$63,MATCH('EXP GEN.'!B6,DESEMPATE!$C$3:$C$63,0)),"")</f>
        <v/>
      </c>
      <c r="E6" s="279" t="str">
        <f>IFERROR(IF(D6="","",IF(VLOOKUP(D6,DESEMPATE!D$3:$E$19,2,FALSE)=1,"N/A",IF(VLOOKUP(D6,DESEMPATE!D$3:$E$19,2,FALSE)&gt;=0.51,"SI","NO"))),"")</f>
        <v/>
      </c>
      <c r="F6" s="411" t="s">
        <v>8</v>
      </c>
      <c r="G6" s="19"/>
      <c r="H6" s="19"/>
      <c r="I6" s="19"/>
      <c r="J6" s="711"/>
      <c r="K6" s="142"/>
      <c r="L6" s="772"/>
      <c r="M6" s="771"/>
      <c r="N6" s="635"/>
      <c r="O6" s="498"/>
      <c r="P6" s="14"/>
      <c r="Q6" s="15"/>
      <c r="R6" s="16"/>
      <c r="S6" s="671"/>
      <c r="T6" s="17"/>
      <c r="U6" s="435" t="str">
        <f>IFERROR(IF(T6="","",IF(T6="COP","N/A",IF(OR(T6="USD",T6="US"),1,IF(T6="EUR",VLOOKUP(P6,'SH EURO'!$A$6:$B$10372,2,FALSE),"INGRESAR TASA")))),"")</f>
        <v/>
      </c>
      <c r="V6" s="489" t="str">
        <f t="shared" si="1"/>
        <v/>
      </c>
      <c r="W6" s="18" t="str">
        <f>IFERROR(IF(T6="","",IF(T6="COP",1,IF(U6&lt;&gt;"N/A",VLOOKUP(P6,'SH TRM'!$A$9:$B$100372,2,FALSE),"REVISAR"))),"")</f>
        <v/>
      </c>
      <c r="X6" s="349" t="str">
        <f t="shared" si="2"/>
        <v/>
      </c>
      <c r="Y6" s="10" t="str">
        <f t="shared" ref="Y6:Y8" si="8">IFERROR(X6/R6,"")</f>
        <v/>
      </c>
      <c r="Z6" s="10" t="str">
        <f t="shared" si="3"/>
        <v/>
      </c>
      <c r="AA6" s="1115"/>
      <c r="AB6" s="1115"/>
      <c r="AC6" s="292" t="str">
        <f t="shared" si="4"/>
        <v/>
      </c>
      <c r="AD6" s="294"/>
      <c r="AE6" s="1122"/>
      <c r="AF6" s="1123"/>
      <c r="AG6" s="1124"/>
      <c r="AH6" s="1122"/>
      <c r="AI6" s="1123"/>
      <c r="AJ6" s="1124"/>
      <c r="AK6" s="1122"/>
      <c r="AL6" s="1123"/>
      <c r="AM6" s="1124"/>
      <c r="AN6" s="822" t="str">
        <f t="shared" si="5"/>
        <v/>
      </c>
      <c r="AO6" s="1139"/>
      <c r="AP6" s="257"/>
      <c r="AQ6" s="237"/>
      <c r="AX6" s="228"/>
    </row>
    <row r="7" spans="1:50" s="222" customFormat="1" ht="10.5" customHeight="1" x14ac:dyDescent="0.25">
      <c r="A7" s="1146"/>
      <c r="B7" s="11"/>
      <c r="C7" s="12"/>
      <c r="D7" s="12" t="str">
        <f>IFERROR(INDEX(DESEMPATE!$D$3:$D$63,MATCH('EXP GEN.'!B7,DESEMPATE!$C$3:$C$63,0)),"")</f>
        <v/>
      </c>
      <c r="E7" s="279" t="str">
        <f>IFERROR(IF(D7="","",IF(VLOOKUP(D7,DESEMPATE!D$3:$E$19,2,FALSE)=1,"N/A",IF(VLOOKUP(D7,DESEMPATE!D$3:$E$19,2,FALSE)&gt;=0.51,"SI","NO"))),"")</f>
        <v/>
      </c>
      <c r="F7" s="411" t="s">
        <v>8</v>
      </c>
      <c r="G7" s="496"/>
      <c r="H7" s="19"/>
      <c r="I7" s="19"/>
      <c r="J7" s="711"/>
      <c r="K7" s="142"/>
      <c r="L7" s="772"/>
      <c r="M7" s="771"/>
      <c r="N7" s="635"/>
      <c r="O7" s="498"/>
      <c r="P7" s="498"/>
      <c r="Q7" s="15"/>
      <c r="R7" s="16"/>
      <c r="S7" s="676"/>
      <c r="T7" s="17"/>
      <c r="U7" s="435" t="str">
        <f>IFERROR(IF(T7="","",IF(T7="COP","N/A",IF(OR(T7="USD",T7="US"),1,IF(T7="EUR",VLOOKUP(P7,'SH EURO'!$A$6:$B$10372,2,FALSE),"INGRESAR TASA")))),"")</f>
        <v/>
      </c>
      <c r="V7" s="489" t="str">
        <f t="shared" si="1"/>
        <v/>
      </c>
      <c r="W7" s="18" t="str">
        <f>IFERROR(IF(T7="","",IF(T7="COP",1,IF(U7&lt;&gt;"N/A",VLOOKUP(P7,'SH TRM'!$A$9:$B$100372,2,FALSE),"REVISAR"))),"")</f>
        <v/>
      </c>
      <c r="X7" s="349" t="str">
        <f t="shared" si="2"/>
        <v/>
      </c>
      <c r="Y7" s="10" t="str">
        <f t="shared" si="8"/>
        <v/>
      </c>
      <c r="Z7" s="10" t="str">
        <f t="shared" si="3"/>
        <v/>
      </c>
      <c r="AA7" s="1115"/>
      <c r="AB7" s="1115"/>
      <c r="AC7" s="292" t="str">
        <f t="shared" si="4"/>
        <v/>
      </c>
      <c r="AD7" s="294"/>
      <c r="AE7" s="1121"/>
      <c r="AF7" s="1121"/>
      <c r="AG7" s="1121"/>
      <c r="AH7" s="1121"/>
      <c r="AI7" s="1121"/>
      <c r="AJ7" s="1121"/>
      <c r="AK7" s="1121"/>
      <c r="AL7" s="1121"/>
      <c r="AM7" s="1121"/>
      <c r="AN7" s="822" t="str">
        <f t="shared" si="5"/>
        <v/>
      </c>
      <c r="AO7" s="1139"/>
      <c r="AP7" s="235"/>
      <c r="AQ7" s="237"/>
      <c r="AX7" s="228"/>
    </row>
    <row r="8" spans="1:50" s="222" customFormat="1" ht="9.75" customHeight="1" thickBot="1" x14ac:dyDescent="0.3">
      <c r="A8" s="1147"/>
      <c r="B8" s="33"/>
      <c r="C8" s="137"/>
      <c r="D8" s="315" t="str">
        <f>IFERROR(INDEX(DESEMPATE!$D$3:$D$63,MATCH('EXP GEN.'!B8,DESEMPATE!$C$3:$C$63,0)),"")</f>
        <v/>
      </c>
      <c r="E8" s="289" t="str">
        <f>IFERROR(IF(D8="","",IF(VLOOKUP(D8,DESEMPATE!D$3:$E$19,2,FALSE)=1,"N/A",IF(VLOOKUP(D8,DESEMPATE!D$3:$E$19,2,FALSE)&gt;=0.51,"SI","NO"))),"")</f>
        <v/>
      </c>
      <c r="F8" s="412" t="s">
        <v>8</v>
      </c>
      <c r="G8" s="139"/>
      <c r="H8" s="139"/>
      <c r="I8" s="139"/>
      <c r="J8" s="712"/>
      <c r="K8" s="139"/>
      <c r="L8" s="34"/>
      <c r="M8" s="34" t="str">
        <f t="shared" si="6"/>
        <v/>
      </c>
      <c r="N8" s="659"/>
      <c r="O8" s="591"/>
      <c r="P8" s="318"/>
      <c r="Q8" s="36"/>
      <c r="R8" s="37"/>
      <c r="S8" s="672"/>
      <c r="T8" s="38"/>
      <c r="U8" s="433" t="str">
        <f>IFERROR(IF(T8="","",IF(T8="COP","N/A",IF(OR(T8="USD",T8="US"),1,IF(T8="EUR",VLOOKUP(P8,'SH EURO'!$A$6:$B$10372,2,FALSE),"INGRESAR TASA")))),"")</f>
        <v/>
      </c>
      <c r="V8" s="490" t="str">
        <f t="shared" si="1"/>
        <v/>
      </c>
      <c r="W8" s="39" t="str">
        <f>IFERROR(IF(T8="","",IF(T8="COP",1,IF(U8&lt;&gt;"N/A",VLOOKUP(P8,'SH TRM'!$A$9:$B$100372,2,FALSE),"REVISAR"))),"")</f>
        <v/>
      </c>
      <c r="X8" s="350" t="str">
        <f t="shared" si="2"/>
        <v/>
      </c>
      <c r="Y8" s="40" t="str">
        <f t="shared" si="8"/>
        <v/>
      </c>
      <c r="Z8" s="40" t="str">
        <f t="shared" si="3"/>
        <v/>
      </c>
      <c r="AA8" s="1116"/>
      <c r="AB8" s="1116"/>
      <c r="AC8" s="299" t="str">
        <f t="shared" si="4"/>
        <v/>
      </c>
      <c r="AD8" s="295"/>
      <c r="AE8" s="1131"/>
      <c r="AF8" s="1131"/>
      <c r="AG8" s="1131"/>
      <c r="AH8" s="1131"/>
      <c r="AI8" s="1131"/>
      <c r="AJ8" s="1131"/>
      <c r="AK8" s="1131"/>
      <c r="AL8" s="1131"/>
      <c r="AM8" s="1131"/>
      <c r="AN8" s="823" t="str">
        <f t="shared" si="5"/>
        <v/>
      </c>
      <c r="AO8" s="1140"/>
      <c r="AP8" s="236"/>
      <c r="AQ8" s="237"/>
      <c r="AX8" s="228"/>
    </row>
    <row r="9" spans="1:50" s="222" customFormat="1" ht="63" customHeight="1" x14ac:dyDescent="0.25">
      <c r="A9" s="1145" t="s">
        <v>140</v>
      </c>
      <c r="B9" s="25" t="s">
        <v>51</v>
      </c>
      <c r="C9" s="25"/>
      <c r="D9" s="287" t="str">
        <f>IFERROR(INDEX(DESEMPATE!$D$3:$D$63,MATCH('EXP GEN.'!B9,DESEMPATE!$C$3:$C$63,0)),"")</f>
        <v>AYESA INGENIERIA Y ARQUITECTURA SAU SUCURSAL COLOMBIA</v>
      </c>
      <c r="E9" s="288" t="str">
        <f>IFERROR(IF(D9="","",IF(VLOOKUP(D9,DESEMPATE!D$3:$E$19,2,FALSE)=1,"N/A",IF(VLOOKUP(D9,DESEMPATE!D$3:$E$19,2,FALSE)&gt;=0.51,"SI","NO"))),"")</f>
        <v>SI</v>
      </c>
      <c r="F9" s="410" t="s">
        <v>8</v>
      </c>
      <c r="G9" s="32" t="s">
        <v>355</v>
      </c>
      <c r="H9" s="32" t="s">
        <v>356</v>
      </c>
      <c r="I9" s="32" t="s">
        <v>357</v>
      </c>
      <c r="J9" s="710" t="s">
        <v>358</v>
      </c>
      <c r="K9" s="32" t="s">
        <v>8</v>
      </c>
      <c r="L9" s="640" t="s">
        <v>8</v>
      </c>
      <c r="M9" s="640" t="str">
        <f t="shared" si="6"/>
        <v>SI</v>
      </c>
      <c r="N9" s="689">
        <v>1</v>
      </c>
      <c r="O9" s="522">
        <v>37591</v>
      </c>
      <c r="P9" s="316">
        <v>40117</v>
      </c>
      <c r="Q9" s="44">
        <f t="shared" ref="Q9:Q72" si="9">IF(P9="","",YEAR(P9))</f>
        <v>2009</v>
      </c>
      <c r="R9" s="22">
        <f>IFERROR(INDEX(PARAMETROS!$B$53:$B$101,MATCH(Q9,PARAMETROS!$A$53:$A$101,0)),"")</f>
        <v>496900</v>
      </c>
      <c r="S9" s="673" t="s">
        <v>264</v>
      </c>
      <c r="T9" s="23" t="s">
        <v>305</v>
      </c>
      <c r="U9" s="468">
        <f>IFERROR(IF(T9="","",IF(T9="COP","N/A",IF(OR(T9="USD",T9="US"),1,IF(T9="EUR",VLOOKUP(P9,'SH EURO'!$A$6:$B$10372,2,FALSE),"INGRESAR TASA")))),"")</f>
        <v>1.48045</v>
      </c>
      <c r="V9" s="484" t="s">
        <v>264</v>
      </c>
      <c r="W9" s="24">
        <f>IFERROR(IF(T9="","",IF(T9="COP",1,IF(U9&lt;&gt;"N/A",VLOOKUP(P9,'SH TRM'!$A$9:$B$100372,2,FALSE),"REVISAR"))),"")</f>
        <v>1993.8</v>
      </c>
      <c r="X9" s="351" t="s">
        <v>264</v>
      </c>
      <c r="Y9" s="317">
        <v>19648.16</v>
      </c>
      <c r="Z9" s="317">
        <f t="shared" ref="Z9:Z72" si="10">IFERROR(IF(OR(K9="",K9="NO"),"",IF(F9="SI",IFERROR(Y9*N9,""),"")),"")</f>
        <v>19648.16</v>
      </c>
      <c r="AA9" s="1114" t="str">
        <f>IFERROR(IF(COUNTIF(Z9:Z14,"")=6,"",IF(SUM(Z9:Z14)&gt;=CM001M1,"CUMPLE","NO CUMPLE")),"")</f>
        <v>CUMPLE</v>
      </c>
      <c r="AB9" s="1114" t="str">
        <f>IFERROR(IF(COUNTIF(Z9:Z14,"")=6,"",IF(COUNTIF(E9:E14,"N/A")&gt;0,IF(SUMIF(E9:E14,"N/A",Z9:Z14)&gt;=CM001LM1,"CUMPLE","NO CUMPLE"),IF(SUMIF(E9:E14,"SI",Z9:Z14)&gt;=CM001LM1,"CUMPLE","NO CUMPLE"))),"")</f>
        <v>CUMPLE</v>
      </c>
      <c r="AC9" s="291" t="str">
        <f t="shared" si="4"/>
        <v>CUMPLE</v>
      </c>
      <c r="AD9" s="32">
        <v>2</v>
      </c>
      <c r="AE9" s="1150" t="s">
        <v>8</v>
      </c>
      <c r="AF9" s="1150"/>
      <c r="AG9" s="1150"/>
      <c r="AH9" s="1150" t="s">
        <v>8</v>
      </c>
      <c r="AI9" s="1150"/>
      <c r="AJ9" s="1150"/>
      <c r="AK9" s="1150" t="s">
        <v>8</v>
      </c>
      <c r="AL9" s="1150"/>
      <c r="AM9" s="1150"/>
      <c r="AN9" s="824" t="str">
        <f t="shared" si="5"/>
        <v>SI</v>
      </c>
      <c r="AO9" s="1138" t="s">
        <v>256</v>
      </c>
      <c r="AP9" s="256"/>
      <c r="AQ9" s="237"/>
      <c r="AX9" s="228"/>
    </row>
    <row r="10" spans="1:50" s="473" customFormat="1" ht="51" x14ac:dyDescent="0.25">
      <c r="A10" s="1146"/>
      <c r="B10" s="11" t="s">
        <v>55</v>
      </c>
      <c r="C10" s="11"/>
      <c r="D10" s="12" t="str">
        <f>IFERROR(INDEX(DESEMPATE!$D$3:$D$63,MATCH('EXP GEN.'!B10,DESEMPATE!$C$3:$C$63,0)),"")</f>
        <v>INTERSA SA</v>
      </c>
      <c r="E10" s="279" t="str">
        <f>IFERROR(IF(D10="","",IF(VLOOKUP(D10,DESEMPATE!D$3:$E$19,2,FALSE)=1,"N/A",IF(VLOOKUP(D10,DESEMPATE!D$3:$E$19,2,FALSE)&gt;=0.51,"SI","NO"))),"")</f>
        <v>NO</v>
      </c>
      <c r="F10" s="411" t="s">
        <v>8</v>
      </c>
      <c r="G10" s="19" t="s">
        <v>352</v>
      </c>
      <c r="H10" s="19" t="s">
        <v>343</v>
      </c>
      <c r="I10" s="19" t="s">
        <v>359</v>
      </c>
      <c r="J10" s="711" t="s">
        <v>360</v>
      </c>
      <c r="K10" s="19" t="s">
        <v>8</v>
      </c>
      <c r="L10" s="637" t="s">
        <v>8</v>
      </c>
      <c r="M10" s="638" t="str">
        <f t="shared" si="6"/>
        <v>SI</v>
      </c>
      <c r="N10" s="510">
        <v>0.5</v>
      </c>
      <c r="O10" s="14">
        <v>38772</v>
      </c>
      <c r="P10" s="14">
        <v>40656</v>
      </c>
      <c r="Q10" s="15">
        <f t="shared" si="9"/>
        <v>2011</v>
      </c>
      <c r="R10" s="16">
        <f>IFERROR(INDEX(PARAMETROS!$B$53:$B$101,MATCH(Q10,PARAMETROS!$A$53:$A$101,0)),"")</f>
        <v>535600</v>
      </c>
      <c r="S10" s="671" t="s">
        <v>264</v>
      </c>
      <c r="T10" s="17" t="s">
        <v>21</v>
      </c>
      <c r="U10" s="435" t="str">
        <f>IFERROR(IF(T10="","",IF(T10="COP","N/A",IF(OR(T10="USD",T10="US"),1,IF(T10="EUR",VLOOKUP(P10,'SH EURO'!$A$6:$B$10372,2,FALSE),"INGRESAR TASA")))),"")</f>
        <v>N/A</v>
      </c>
      <c r="V10" s="489" t="str">
        <f t="shared" ref="V10:V72" si="11">IFERROR(IF(S10="","",IF(U10="INGRESAR TASA","INGRESAR TASA USD",IF(U10="N/A","N/A",U10*S10))),"")</f>
        <v>N/A</v>
      </c>
      <c r="W10" s="18">
        <f>IFERROR(IF(T10="","",IF(T10="COP",1,IF(U10&lt;&gt;"N/A",VLOOKUP(P10,'SH TRM'!$A$9:$B$100372,2,FALSE),"REVISAR"))),"")</f>
        <v>1</v>
      </c>
      <c r="X10" s="349" t="str">
        <f t="shared" ref="X10:X72" si="12">IFERROR(IF(W10&lt;&gt;"",IF(T10&lt;&gt;"COP",V10*W10,S10),""),"")</f>
        <v>N/A</v>
      </c>
      <c r="Y10" s="10">
        <v>8950.4</v>
      </c>
      <c r="Z10" s="10">
        <f t="shared" si="10"/>
        <v>4475.2</v>
      </c>
      <c r="AA10" s="1115"/>
      <c r="AB10" s="1115"/>
      <c r="AC10" s="292" t="str">
        <f t="shared" si="4"/>
        <v>CUMPLE</v>
      </c>
      <c r="AD10" s="142">
        <v>21</v>
      </c>
      <c r="AE10" s="1121" t="s">
        <v>8</v>
      </c>
      <c r="AF10" s="1121"/>
      <c r="AG10" s="1121"/>
      <c r="AH10" s="1121" t="s">
        <v>8</v>
      </c>
      <c r="AI10" s="1121"/>
      <c r="AJ10" s="1121"/>
      <c r="AK10" s="1121" t="s">
        <v>8</v>
      </c>
      <c r="AL10" s="1121"/>
      <c r="AM10" s="1121"/>
      <c r="AN10" s="822" t="str">
        <f t="shared" si="5"/>
        <v>SI</v>
      </c>
      <c r="AO10" s="1139"/>
      <c r="AP10" s="257"/>
      <c r="AQ10" s="472"/>
      <c r="AX10" s="474"/>
    </row>
    <row r="11" spans="1:50" s="473" customFormat="1" ht="51" x14ac:dyDescent="0.25">
      <c r="A11" s="1146"/>
      <c r="B11" s="21" t="s">
        <v>55</v>
      </c>
      <c r="C11" s="21"/>
      <c r="D11" s="141" t="str">
        <f>IFERROR(INDEX(DESEMPATE!$D$3:$D$63,MATCH('EXP GEN.'!B11,DESEMPATE!$C$3:$C$63,0)),"")</f>
        <v>INTERSA SA</v>
      </c>
      <c r="E11" s="466" t="str">
        <f>IFERROR(IF(D11="","",IF(VLOOKUP(D11,DESEMPATE!D$3:$E$19,2,FALSE)=1,"N/A",IF(VLOOKUP(D11,DESEMPATE!D$3:$E$19,2,FALSE)&gt;=0.51,"SI","NO"))),"")</f>
        <v>NO</v>
      </c>
      <c r="F11" s="467" t="s">
        <v>8</v>
      </c>
      <c r="G11" s="19" t="s">
        <v>346</v>
      </c>
      <c r="H11" s="19" t="s">
        <v>343</v>
      </c>
      <c r="I11" s="19" t="s">
        <v>361</v>
      </c>
      <c r="J11" s="711" t="s">
        <v>362</v>
      </c>
      <c r="K11" s="19" t="s">
        <v>8</v>
      </c>
      <c r="L11" s="637" t="s">
        <v>8</v>
      </c>
      <c r="M11" s="638" t="str">
        <f t="shared" si="6"/>
        <v>SI</v>
      </c>
      <c r="N11" s="509">
        <v>0.75</v>
      </c>
      <c r="O11" s="259">
        <v>37308</v>
      </c>
      <c r="P11" s="14">
        <v>37986</v>
      </c>
      <c r="Q11" s="44">
        <f t="shared" si="9"/>
        <v>2003</v>
      </c>
      <c r="R11" s="22">
        <f>IFERROR(INDEX(PARAMETROS!$B$53:$B$101,MATCH(Q11,PARAMETROS!$A$53:$A$101,0)),"")</f>
        <v>332000</v>
      </c>
      <c r="S11" s="671" t="s">
        <v>264</v>
      </c>
      <c r="T11" s="17" t="s">
        <v>21</v>
      </c>
      <c r="U11" s="435" t="str">
        <f>IFERROR(IF(T11="","",IF(T11="COP","N/A",IF(OR(T11="USD",T11="US"),1,IF(T11="EUR",VLOOKUP(P11,'SH EURO'!$A$6:$B$10372,2,FALSE),"INGRESAR TASA")))),"")</f>
        <v>N/A</v>
      </c>
      <c r="V11" s="489" t="str">
        <f t="shared" si="11"/>
        <v>N/A</v>
      </c>
      <c r="W11" s="18">
        <f>IFERROR(IF(T11="","",IF(T11="COP",1,IF(U11&lt;&gt;"N/A",VLOOKUP(P11,'SH TRM'!$A$9:$B$100372,2,FALSE),"REVISAR"))),"")</f>
        <v>1</v>
      </c>
      <c r="X11" s="349" t="str">
        <f t="shared" si="12"/>
        <v>N/A</v>
      </c>
      <c r="Y11" s="10">
        <v>4023.32</v>
      </c>
      <c r="Z11" s="10">
        <f t="shared" si="10"/>
        <v>3017.4900000000002</v>
      </c>
      <c r="AA11" s="1115"/>
      <c r="AB11" s="1115"/>
      <c r="AC11" s="469" t="str">
        <f t="shared" si="4"/>
        <v>CUMPLE</v>
      </c>
      <c r="AD11" s="142">
        <v>35</v>
      </c>
      <c r="AE11" s="1144" t="s">
        <v>9</v>
      </c>
      <c r="AF11" s="1144"/>
      <c r="AG11" s="1144"/>
      <c r="AH11" s="1144" t="s">
        <v>8</v>
      </c>
      <c r="AI11" s="1144"/>
      <c r="AJ11" s="1144"/>
      <c r="AK11" s="1144" t="s">
        <v>8</v>
      </c>
      <c r="AL11" s="1144"/>
      <c r="AM11" s="1144"/>
      <c r="AN11" s="822" t="str">
        <f t="shared" si="5"/>
        <v>SI</v>
      </c>
      <c r="AO11" s="1139"/>
      <c r="AP11" s="471"/>
      <c r="AQ11" s="472"/>
      <c r="AX11" s="474"/>
    </row>
    <row r="12" spans="1:50" s="222" customFormat="1" ht="51" x14ac:dyDescent="0.25">
      <c r="A12" s="1146"/>
      <c r="B12" s="21" t="s">
        <v>55</v>
      </c>
      <c r="C12" s="21"/>
      <c r="D12" s="141" t="str">
        <f>IFERROR(INDEX(DESEMPATE!$D$3:$D$63,MATCH('EXP GEN.'!B12,DESEMPATE!$C$3:$C$63,0)),"")</f>
        <v>INTERSA SA</v>
      </c>
      <c r="E12" s="466" t="str">
        <f>IFERROR(IF(D12="","",IF(VLOOKUP(D12,DESEMPATE!D$3:$E$19,2,FALSE)=1,"N/A",IF(VLOOKUP(D12,DESEMPATE!D$3:$E$19,2,FALSE)&gt;=0.51,"SI","NO"))),"")</f>
        <v>NO</v>
      </c>
      <c r="F12" s="467" t="s">
        <v>8</v>
      </c>
      <c r="G12" s="142" t="s">
        <v>346</v>
      </c>
      <c r="H12" s="142" t="s">
        <v>343</v>
      </c>
      <c r="I12" s="142" t="s">
        <v>363</v>
      </c>
      <c r="J12" s="695" t="s">
        <v>364</v>
      </c>
      <c r="K12" s="142" t="s">
        <v>8</v>
      </c>
      <c r="L12" s="637" t="s">
        <v>8</v>
      </c>
      <c r="M12" s="638" t="str">
        <f t="shared" si="6"/>
        <v>SI</v>
      </c>
      <c r="N12" s="512">
        <v>1</v>
      </c>
      <c r="O12" s="316">
        <v>36992</v>
      </c>
      <c r="P12" s="316">
        <v>37539</v>
      </c>
      <c r="Q12" s="44">
        <f t="shared" si="9"/>
        <v>2002</v>
      </c>
      <c r="R12" s="22">
        <f>IFERROR(INDEX(PARAMETROS!$B$53:$B$101,MATCH(Q12,PARAMETROS!$A$53:$A$101,0)),"")</f>
        <v>309000</v>
      </c>
      <c r="S12" s="671" t="s">
        <v>264</v>
      </c>
      <c r="T12" s="17" t="s">
        <v>21</v>
      </c>
      <c r="U12" s="435" t="str">
        <f>IFERROR(IF(T12="","",IF(T12="COP","N/A",IF(OR(T12="USD",T12="US"),1,IF(T12="EUR",VLOOKUP(P12,'SH EURO'!$A$6:$B$10372,2,FALSE),"INGRESAR TASA")))),"")</f>
        <v>N/A</v>
      </c>
      <c r="V12" s="489" t="str">
        <f t="shared" si="11"/>
        <v>N/A</v>
      </c>
      <c r="W12" s="18">
        <f>IFERROR(IF(T12="","",IF(T12="COP",1,IF(U12&lt;&gt;"N/A",VLOOKUP(P12,'SH TRM'!$A$9:$B$100372,2,FALSE),"REVISAR"))),"")</f>
        <v>1</v>
      </c>
      <c r="X12" s="349" t="str">
        <f t="shared" si="12"/>
        <v>N/A</v>
      </c>
      <c r="Y12" s="317">
        <v>3236.02</v>
      </c>
      <c r="Z12" s="317">
        <f t="shared" si="10"/>
        <v>3236.02</v>
      </c>
      <c r="AA12" s="1115"/>
      <c r="AB12" s="1115"/>
      <c r="AC12" s="469" t="str">
        <f t="shared" si="4"/>
        <v>CUMPLE</v>
      </c>
      <c r="AD12" s="19">
        <v>44</v>
      </c>
      <c r="AE12" s="1121" t="s">
        <v>9</v>
      </c>
      <c r="AF12" s="1121"/>
      <c r="AG12" s="1121"/>
      <c r="AH12" s="1121" t="s">
        <v>8</v>
      </c>
      <c r="AI12" s="1121"/>
      <c r="AJ12" s="1121"/>
      <c r="AK12" s="1121" t="s">
        <v>8</v>
      </c>
      <c r="AL12" s="1121"/>
      <c r="AM12" s="1121"/>
      <c r="AN12" s="822" t="str">
        <f t="shared" si="5"/>
        <v>SI</v>
      </c>
      <c r="AO12" s="1139"/>
      <c r="AP12" s="475"/>
      <c r="AQ12" s="237"/>
      <c r="AX12" s="228"/>
    </row>
    <row r="13" spans="1:50" s="222" customFormat="1" ht="16.5" customHeight="1" x14ac:dyDescent="0.25">
      <c r="A13" s="1146"/>
      <c r="B13" s="11"/>
      <c r="C13" s="12"/>
      <c r="D13" s="12" t="str">
        <f>IFERROR(INDEX(DESEMPATE!$D$3:$D$63,MATCH('EXP GEN.'!B13,DESEMPATE!$C$3:$C$63,0)),"")</f>
        <v/>
      </c>
      <c r="E13" s="279" t="str">
        <f>IFERROR(IF(D13="","",IF(VLOOKUP(D13,DESEMPATE!D$3:$E$19,2,FALSE)=1,"N/A",IF(VLOOKUP(D13,DESEMPATE!D$3:$E$19,2,FALSE)&gt;=0.51,"SI","NO"))),"")</f>
        <v/>
      </c>
      <c r="F13" s="411" t="s">
        <v>8</v>
      </c>
      <c r="G13" s="19"/>
      <c r="H13" s="19"/>
      <c r="I13" s="19"/>
      <c r="J13" s="711"/>
      <c r="K13" s="19"/>
      <c r="L13" s="637"/>
      <c r="M13" s="641" t="str">
        <f t="shared" si="6"/>
        <v/>
      </c>
      <c r="N13" s="510"/>
      <c r="O13" s="14"/>
      <c r="P13" s="14"/>
      <c r="Q13" s="15" t="str">
        <f t="shared" si="9"/>
        <v/>
      </c>
      <c r="R13" s="16" t="str">
        <f>IFERROR(INDEX(PARAMETROS!$B$53:$B$101,MATCH(Q13,PARAMETROS!$A$53:$A$101,0)),"")</f>
        <v/>
      </c>
      <c r="S13" s="671"/>
      <c r="T13" s="17"/>
      <c r="U13" s="435" t="str">
        <f>IFERROR(IF(T13="","",IF(T13="COP","N/A",IF(OR(T13="USD",T13="US"),1,IF(T13="EUR",VLOOKUP(P13,'SH EURO'!$A$6:$B$10372,2,FALSE),"INGRESAR TASA")))),"")</f>
        <v/>
      </c>
      <c r="V13" s="489" t="str">
        <f t="shared" si="11"/>
        <v/>
      </c>
      <c r="W13" s="18" t="str">
        <f>IFERROR(IF(T13="","",IF(T13="COP",1,IF(U13&lt;&gt;"N/A",VLOOKUP(P13,'SH TRM'!$A$9:$B$100372,2,FALSE),"REVISAR"))),"")</f>
        <v/>
      </c>
      <c r="X13" s="349" t="str">
        <f t="shared" si="12"/>
        <v/>
      </c>
      <c r="Y13" s="10" t="str">
        <f t="shared" ref="Y13:Y68" si="13">IFERROR(X13/R13,"")</f>
        <v/>
      </c>
      <c r="Z13" s="10" t="str">
        <f t="shared" si="10"/>
        <v/>
      </c>
      <c r="AA13" s="1115"/>
      <c r="AB13" s="1115"/>
      <c r="AC13" s="292" t="str">
        <f t="shared" si="4"/>
        <v/>
      </c>
      <c r="AD13" s="542"/>
      <c r="AE13" s="1121"/>
      <c r="AF13" s="1121"/>
      <c r="AG13" s="1121"/>
      <c r="AH13" s="1121"/>
      <c r="AI13" s="1121"/>
      <c r="AJ13" s="1121"/>
      <c r="AK13" s="1121"/>
      <c r="AL13" s="1121"/>
      <c r="AM13" s="1121"/>
      <c r="AN13" s="822" t="str">
        <f t="shared" si="5"/>
        <v/>
      </c>
      <c r="AO13" s="1139"/>
      <c r="AP13" s="235"/>
      <c r="AQ13" s="237"/>
      <c r="AX13" s="228"/>
    </row>
    <row r="14" spans="1:50" s="222" customFormat="1" ht="16.5" customHeight="1" thickBot="1" x14ac:dyDescent="0.3">
      <c r="A14" s="1147"/>
      <c r="B14" s="33"/>
      <c r="C14" s="137"/>
      <c r="D14" s="315" t="str">
        <f>IFERROR(INDEX(DESEMPATE!$D$3:$D$63,MATCH('EXP GEN.'!B14,DESEMPATE!$C$3:$C$63,0)),"")</f>
        <v/>
      </c>
      <c r="E14" s="289" t="str">
        <f>IFERROR(IF(D14="","",IF(VLOOKUP(D14,DESEMPATE!D$3:$E$19,2,FALSE)=1,"N/A",IF(VLOOKUP(D14,DESEMPATE!D$3:$E$19,2,FALSE)&gt;=0.51,"SI","NO"))),"")</f>
        <v/>
      </c>
      <c r="F14" s="412" t="s">
        <v>8</v>
      </c>
      <c r="G14" s="139"/>
      <c r="H14" s="139"/>
      <c r="I14" s="139"/>
      <c r="J14" s="712"/>
      <c r="K14" s="139"/>
      <c r="L14" s="402"/>
      <c r="M14" s="642" t="str">
        <f t="shared" si="6"/>
        <v/>
      </c>
      <c r="N14" s="511"/>
      <c r="O14" s="318"/>
      <c r="P14" s="318"/>
      <c r="Q14" s="36" t="str">
        <f t="shared" si="9"/>
        <v/>
      </c>
      <c r="R14" s="37" t="str">
        <f>IFERROR(INDEX(PARAMETROS!$B$53:$B$101,MATCH(Q14,PARAMETROS!$A$53:$A$101,0)),"")</f>
        <v/>
      </c>
      <c r="S14" s="672"/>
      <c r="T14" s="38"/>
      <c r="U14" s="433" t="str">
        <f>IFERROR(IF(T14="","",IF(T14="COP","N/A",IF(OR(T14="USD",T14="US"),1,IF(T14="EUR",VLOOKUP(P14,'SH EURO'!$A$6:$B$10372,2,FALSE),"INGRESAR TASA")))),"")</f>
        <v/>
      </c>
      <c r="V14" s="490" t="str">
        <f t="shared" si="11"/>
        <v/>
      </c>
      <c r="W14" s="39" t="str">
        <f>IFERROR(IF(T14="","",IF(T14="COP",1,IF(U14&lt;&gt;"N/A",VLOOKUP(P14,'SH TRM'!$A$9:$B$100372,2,FALSE),"REVISAR"))),"")</f>
        <v/>
      </c>
      <c r="X14" s="350" t="str">
        <f t="shared" si="12"/>
        <v/>
      </c>
      <c r="Y14" s="40" t="str">
        <f t="shared" si="13"/>
        <v/>
      </c>
      <c r="Z14" s="40" t="str">
        <f t="shared" si="10"/>
        <v/>
      </c>
      <c r="AA14" s="1116"/>
      <c r="AB14" s="1116"/>
      <c r="AC14" s="299" t="str">
        <f t="shared" si="4"/>
        <v/>
      </c>
      <c r="AD14" s="543"/>
      <c r="AE14" s="1131"/>
      <c r="AF14" s="1131"/>
      <c r="AG14" s="1131"/>
      <c r="AH14" s="1131"/>
      <c r="AI14" s="1131"/>
      <c r="AJ14" s="1131"/>
      <c r="AK14" s="1131"/>
      <c r="AL14" s="1131"/>
      <c r="AM14" s="1131"/>
      <c r="AN14" s="823" t="str">
        <f t="shared" si="5"/>
        <v/>
      </c>
      <c r="AO14" s="1140"/>
      <c r="AP14" s="236"/>
      <c r="AQ14" s="237"/>
      <c r="AX14" s="228"/>
    </row>
    <row r="15" spans="1:50" s="222" customFormat="1" ht="63.75" customHeight="1" x14ac:dyDescent="0.25">
      <c r="A15" s="1145" t="s">
        <v>141</v>
      </c>
      <c r="B15" s="25" t="s">
        <v>52</v>
      </c>
      <c r="C15" s="26"/>
      <c r="D15" s="287" t="str">
        <f>IFERROR(INDEX(DESEMPATE!$D$3:$D$63,MATCH('EXP GEN.'!B15,DESEMPATE!$C$3:$C$63,0)),"")</f>
        <v>INCGROUP SAS</v>
      </c>
      <c r="E15" s="288" t="str">
        <f>IFERROR(IF(D15="","",IF(VLOOKUP(D15,DESEMPATE!D$3:$E$19,2,FALSE)=1,"N/A",IF(VLOOKUP(D15,DESEMPATE!D$3:$E$19,2,FALSE)&gt;=0.51,"SI","NO"))),"")</f>
        <v>N/A</v>
      </c>
      <c r="F15" s="410" t="s">
        <v>8</v>
      </c>
      <c r="G15" s="32" t="s">
        <v>365</v>
      </c>
      <c r="H15" s="32" t="s">
        <v>356</v>
      </c>
      <c r="I15" s="32" t="s">
        <v>366</v>
      </c>
      <c r="J15" s="710" t="s">
        <v>367</v>
      </c>
      <c r="K15" s="32" t="s">
        <v>8</v>
      </c>
      <c r="L15" s="826" t="s">
        <v>8</v>
      </c>
      <c r="M15" s="640" t="str">
        <f t="shared" si="6"/>
        <v>SI</v>
      </c>
      <c r="N15" s="508">
        <v>1</v>
      </c>
      <c r="O15" s="316">
        <v>39434</v>
      </c>
      <c r="P15" s="316">
        <v>40894</v>
      </c>
      <c r="Q15" s="44">
        <f t="shared" si="9"/>
        <v>2011</v>
      </c>
      <c r="R15" s="22">
        <f>IFERROR(INDEX(PARAMETROS!$B$53:$B$101,MATCH(Q15,PARAMETROS!$A$53:$A$101,0)),"")</f>
        <v>535600</v>
      </c>
      <c r="S15" s="673">
        <v>2092531.72</v>
      </c>
      <c r="T15" s="23" t="s">
        <v>305</v>
      </c>
      <c r="U15" s="434">
        <f>IFERROR(IF(T15="","",IF(T15="COP","N/A",IF(OR(T15="USD",T15="US"),1,IF(T15="EUR",VLOOKUP(P15,'SH EURO'!$A$6:$B$10372,2,FALSE),"INGRESAR TASA")))),"")</f>
        <v>1.30307</v>
      </c>
      <c r="V15" s="484">
        <f t="shared" si="11"/>
        <v>2726715.3083803998</v>
      </c>
      <c r="W15" s="24">
        <f>IFERROR(IF(T15="","",IF(T15="COP",1,IF(U15&lt;&gt;"N/A",VLOOKUP(P15,'SH TRM'!$A$9:$B$100372,2,FALSE),"REVISAR"))),"")</f>
        <v>1935.64</v>
      </c>
      <c r="X15" s="351">
        <f t="shared" si="12"/>
        <v>5277939219.5134373</v>
      </c>
      <c r="Y15" s="317">
        <f t="shared" si="13"/>
        <v>9854.2554509212787</v>
      </c>
      <c r="Z15" s="317">
        <f t="shared" si="10"/>
        <v>9854.2554509212787</v>
      </c>
      <c r="AA15" s="1114" t="str">
        <f>IFERROR(IF(COUNTIF(Z15:Z20,"")=6,"",IF(SUM(Z15:Z20)&gt;=CM001M1,"CUMPLE","NO CUMPLE")),"")</f>
        <v>CUMPLE</v>
      </c>
      <c r="AB15" s="1114" t="str">
        <f>IFERROR(IF(COUNTIF(Z15:Z20,"")=6,"",IF(COUNTIF(E15:E20,"N/A")&gt;0,IF(SUMIF(E15:E20,"N/A",Z15:Z20)&gt;=CM001LM1,"CUMPLE","NO CUMPLE"),IF(SUMIF(E15:E20,"SI",Z15:Z20)&gt;=CM001LM1,"CUMPLE","NO CUMPLE"))),"")</f>
        <v>CUMPLE</v>
      </c>
      <c r="AC15" s="291" t="str">
        <f t="shared" si="4"/>
        <v>CUMPLE</v>
      </c>
      <c r="AD15" s="293" t="s">
        <v>372</v>
      </c>
      <c r="AE15" s="1121"/>
      <c r="AF15" s="1121"/>
      <c r="AG15" s="1121"/>
      <c r="AH15" s="1121"/>
      <c r="AI15" s="1121"/>
      <c r="AJ15" s="1121"/>
      <c r="AK15" s="1121"/>
      <c r="AL15" s="1121"/>
      <c r="AM15" s="1121"/>
      <c r="AN15" s="400" t="str">
        <f t="shared" ref="AN15:AN73" si="14">IFERROR(IF(AD15="","",IF(ISNUMBER(AD15),IF(COUNTIF(AE15:AM15,"SI")&gt;0,"SI","NO"),AD15)),"")</f>
        <v>MATRIZ</v>
      </c>
      <c r="AO15" s="1138" t="s">
        <v>256</v>
      </c>
      <c r="AP15" s="256"/>
      <c r="AQ15" s="237"/>
      <c r="AR15" s="253"/>
      <c r="AU15" s="228"/>
      <c r="AX15" s="228"/>
    </row>
    <row r="16" spans="1:50" s="222" customFormat="1" ht="89.25" customHeight="1" x14ac:dyDescent="0.25">
      <c r="A16" s="1146"/>
      <c r="B16" s="11" t="s">
        <v>52</v>
      </c>
      <c r="C16" s="12"/>
      <c r="D16" s="12" t="str">
        <f>IFERROR(INDEX(DESEMPATE!$D$3:$D$63,MATCH('EXP GEN.'!B16,DESEMPATE!$C$3:$C$63,0)),"")</f>
        <v>INCGROUP SAS</v>
      </c>
      <c r="E16" s="279" t="str">
        <f>IFERROR(IF(D16="","",IF(VLOOKUP(D16,DESEMPATE!D$3:$E$19,2,FALSE)=1,"N/A",IF(VLOOKUP(D16,DESEMPATE!D$3:$E$19,2,FALSE)&gt;=0.51,"SI","NO"))),"")</f>
        <v>N/A</v>
      </c>
      <c r="F16" s="411" t="s">
        <v>8</v>
      </c>
      <c r="G16" s="142" t="s">
        <v>368</v>
      </c>
      <c r="H16" s="142" t="s">
        <v>343</v>
      </c>
      <c r="I16" s="142" t="s">
        <v>369</v>
      </c>
      <c r="J16" s="695" t="s">
        <v>370</v>
      </c>
      <c r="K16" s="142" t="s">
        <v>8</v>
      </c>
      <c r="L16" s="824" t="s">
        <v>8</v>
      </c>
      <c r="M16" s="638" t="str">
        <f t="shared" si="6"/>
        <v>SI</v>
      </c>
      <c r="N16" s="510">
        <v>0.65</v>
      </c>
      <c r="O16" s="14">
        <v>39615</v>
      </c>
      <c r="P16" s="498">
        <v>41152</v>
      </c>
      <c r="Q16" s="611">
        <f t="shared" si="9"/>
        <v>2012</v>
      </c>
      <c r="R16" s="612">
        <f>IFERROR(INDEX(PARAMETROS!$B$53:$B$101,MATCH(Q16,PARAMETROS!$A$53:$A$101,0)),"")</f>
        <v>566700</v>
      </c>
      <c r="S16" s="678">
        <v>19784751256</v>
      </c>
      <c r="T16" s="17" t="s">
        <v>21</v>
      </c>
      <c r="U16" s="435" t="str">
        <f>IFERROR(IF(T16="","",IF(T16="COP","N/A",IF(OR(T16="USD",T16="US"),1,IF(T16="EUR",VLOOKUP(P16,'SH EURO'!$A$6:$B$10372,2,FALSE),"INGRESAR TASA")))),"")</f>
        <v>N/A</v>
      </c>
      <c r="V16" s="489" t="str">
        <f t="shared" si="11"/>
        <v>N/A</v>
      </c>
      <c r="W16" s="18">
        <f>IFERROR(IF(T16="","",IF(T16="COP",1,IF(U16&lt;&gt;"N/A",VLOOKUP(P16,'SH TRM'!$A$9:$B$100372,2,FALSE),"REVISAR"))),"")</f>
        <v>1</v>
      </c>
      <c r="X16" s="349">
        <f t="shared" si="12"/>
        <v>19784751256</v>
      </c>
      <c r="Y16" s="10">
        <f t="shared" si="13"/>
        <v>34912.213262749246</v>
      </c>
      <c r="Z16" s="10">
        <f t="shared" si="10"/>
        <v>22692.938620787012</v>
      </c>
      <c r="AA16" s="1115"/>
      <c r="AB16" s="1115"/>
      <c r="AC16" s="292" t="str">
        <f t="shared" si="4"/>
        <v>CUMPLE</v>
      </c>
      <c r="AD16" s="294" t="s">
        <v>372</v>
      </c>
      <c r="AE16" s="1121"/>
      <c r="AF16" s="1121"/>
      <c r="AG16" s="1121"/>
      <c r="AH16" s="1121"/>
      <c r="AI16" s="1121"/>
      <c r="AJ16" s="1121"/>
      <c r="AK16" s="1121"/>
      <c r="AL16" s="1121"/>
      <c r="AM16" s="1121"/>
      <c r="AN16" s="398" t="str">
        <f t="shared" si="14"/>
        <v>MATRIZ</v>
      </c>
      <c r="AO16" s="1139"/>
      <c r="AP16" s="257"/>
      <c r="AQ16" s="237"/>
      <c r="AR16" s="253"/>
      <c r="AX16" s="228"/>
    </row>
    <row r="17" spans="1:50" s="222" customFormat="1" ht="40.5" customHeight="1" x14ac:dyDescent="0.25">
      <c r="A17" s="1146"/>
      <c r="B17" s="11" t="s">
        <v>52</v>
      </c>
      <c r="C17" s="12"/>
      <c r="D17" s="12" t="str">
        <f>IFERROR(INDEX(DESEMPATE!$D$3:$D$63,MATCH('EXP GEN.'!B17,DESEMPATE!$C$3:$C$63,0)),"")</f>
        <v>INCGROUP SAS</v>
      </c>
      <c r="E17" s="279" t="str">
        <f>IFERROR(IF(D17="","",IF(VLOOKUP(D17,DESEMPATE!D$3:$E$19,2,FALSE)=1,"N/A",IF(VLOOKUP(D17,DESEMPATE!D$3:$E$19,2,FALSE)&gt;=0.51,"SI","NO"))),"")</f>
        <v>N/A</v>
      </c>
      <c r="F17" s="411" t="s">
        <v>8</v>
      </c>
      <c r="G17" s="19" t="s">
        <v>365</v>
      </c>
      <c r="H17" s="19" t="s">
        <v>356</v>
      </c>
      <c r="I17" s="19" t="s">
        <v>374</v>
      </c>
      <c r="J17" s="711" t="s">
        <v>373</v>
      </c>
      <c r="K17" s="19" t="s">
        <v>8</v>
      </c>
      <c r="L17" s="822" t="s">
        <v>8</v>
      </c>
      <c r="M17" s="638" t="str">
        <f t="shared" si="6"/>
        <v>SI</v>
      </c>
      <c r="N17" s="510">
        <v>0.5</v>
      </c>
      <c r="O17" s="14">
        <v>37488</v>
      </c>
      <c r="P17" s="14">
        <v>38411</v>
      </c>
      <c r="Q17" s="15">
        <f t="shared" si="9"/>
        <v>2005</v>
      </c>
      <c r="R17" s="16">
        <f>IFERROR(INDEX(PARAMETROS!$B$53:$B$101,MATCH(Q17,PARAMETROS!$A$53:$A$101,0)),"")</f>
        <v>381500</v>
      </c>
      <c r="S17" s="671">
        <v>3204774.87</v>
      </c>
      <c r="T17" s="17" t="s">
        <v>305</v>
      </c>
      <c r="U17" s="435">
        <f>IFERROR(IF(T17="","",IF(T17="COP","N/A",IF(OR(T17="USD",T17="US"),1,IF(T17="EUR",VLOOKUP(P17,'SH EURO'!$A$6:$B$10372,2,FALSE),"INGRESAR TASA")))),"")</f>
        <v>1.3239000000000001</v>
      </c>
      <c r="V17" s="489">
        <f t="shared" si="11"/>
        <v>4242801.4503930006</v>
      </c>
      <c r="W17" s="18">
        <f>IFERROR(IF(T17="","",IF(T17="COP",1,IF(U17&lt;&gt;"N/A",VLOOKUP(P17,'SH TRM'!$A$9:$B$100372,2,FALSE),"REVISAR"))),"")</f>
        <v>2323.77</v>
      </c>
      <c r="X17" s="349">
        <f t="shared" si="12"/>
        <v>9859294726.3797436</v>
      </c>
      <c r="Y17" s="10">
        <f t="shared" si="13"/>
        <v>25843.498627469839</v>
      </c>
      <c r="Z17" s="10">
        <f t="shared" si="10"/>
        <v>12921.749313734919</v>
      </c>
      <c r="AA17" s="1115"/>
      <c r="AB17" s="1115"/>
      <c r="AC17" s="292" t="str">
        <f t="shared" si="4"/>
        <v>CUMPLE</v>
      </c>
      <c r="AD17" s="294" t="s">
        <v>372</v>
      </c>
      <c r="AE17" s="1144"/>
      <c r="AF17" s="1144"/>
      <c r="AG17" s="1144"/>
      <c r="AH17" s="1144"/>
      <c r="AI17" s="1144"/>
      <c r="AJ17" s="1144"/>
      <c r="AK17" s="1144"/>
      <c r="AL17" s="1144"/>
      <c r="AM17" s="1144"/>
      <c r="AN17" s="401" t="str">
        <f t="shared" si="14"/>
        <v>MATRIZ</v>
      </c>
      <c r="AO17" s="1139"/>
      <c r="AP17" s="235"/>
      <c r="AQ17" s="237"/>
      <c r="AX17" s="228"/>
    </row>
    <row r="18" spans="1:50" s="222" customFormat="1" ht="38.25" x14ac:dyDescent="0.25">
      <c r="A18" s="1146"/>
      <c r="B18" s="11" t="s">
        <v>52</v>
      </c>
      <c r="C18" s="12"/>
      <c r="D18" s="12" t="str">
        <f>IFERROR(INDEX(DESEMPATE!$D$3:$D$63,MATCH('EXP GEN.'!B18,DESEMPATE!$C$3:$C$63,0)),"")</f>
        <v>INCGROUP SAS</v>
      </c>
      <c r="E18" s="279" t="str">
        <f>IFERROR(IF(D18="","",IF(VLOOKUP(D18,DESEMPATE!D$3:$E$19,2,FALSE)=1,"N/A",IF(VLOOKUP(D18,DESEMPATE!D$3:$E$19,2,FALSE)&gt;=0.51,"SI","NO"))),"")</f>
        <v>N/A</v>
      </c>
      <c r="F18" s="411" t="s">
        <v>8</v>
      </c>
      <c r="G18" s="19" t="s">
        <v>365</v>
      </c>
      <c r="H18" s="19" t="s">
        <v>356</v>
      </c>
      <c r="I18" s="19" t="s">
        <v>375</v>
      </c>
      <c r="J18" s="711" t="s">
        <v>371</v>
      </c>
      <c r="K18" s="19" t="s">
        <v>8</v>
      </c>
      <c r="L18" s="822" t="s">
        <v>8</v>
      </c>
      <c r="M18" s="638" t="str">
        <f t="shared" si="6"/>
        <v>SI</v>
      </c>
      <c r="N18" s="510">
        <v>1</v>
      </c>
      <c r="O18" s="14">
        <v>38210</v>
      </c>
      <c r="P18" s="14">
        <v>38533</v>
      </c>
      <c r="Q18" s="15">
        <f t="shared" si="9"/>
        <v>2005</v>
      </c>
      <c r="R18" s="16">
        <f>IFERROR(INDEX(PARAMETROS!$B$53:$B$101,MATCH(Q18,PARAMETROS!$A$53:$A$101,0)),"")</f>
        <v>381500</v>
      </c>
      <c r="S18" s="671">
        <v>497582.16</v>
      </c>
      <c r="T18" s="17" t="s">
        <v>305</v>
      </c>
      <c r="U18" s="435">
        <f>IFERROR(IF(T18="","",IF(T18="COP","N/A",IF(OR(T18="USD",T18="US"),1,IF(T18="EUR",VLOOKUP(P18,'SH EURO'!$A$6:$B$10372,2,FALSE),"INGRESAR TASA")))),"")</f>
        <v>1.2062999999999999</v>
      </c>
      <c r="V18" s="489">
        <f t="shared" si="11"/>
        <v>600233.35960799991</v>
      </c>
      <c r="W18" s="18">
        <f>IFERROR(IF(T18="","",IF(T18="COP",1,IF(U18&lt;&gt;"N/A",VLOOKUP(P18,'SH TRM'!$A$9:$B$100372,2,FALSE),"REVISAR"))),"")</f>
        <v>2331.81</v>
      </c>
      <c r="X18" s="349">
        <f t="shared" si="12"/>
        <v>1399630150.2675302</v>
      </c>
      <c r="Y18" s="10">
        <f t="shared" si="13"/>
        <v>3668.7553086960161</v>
      </c>
      <c r="Z18" s="10">
        <f t="shared" si="10"/>
        <v>3668.7553086960161</v>
      </c>
      <c r="AA18" s="1115"/>
      <c r="AB18" s="1115"/>
      <c r="AC18" s="292" t="str">
        <f t="shared" si="4"/>
        <v>CUMPLE</v>
      </c>
      <c r="AD18" s="294" t="s">
        <v>372</v>
      </c>
      <c r="AE18" s="1121"/>
      <c r="AF18" s="1121"/>
      <c r="AG18" s="1121"/>
      <c r="AH18" s="1121"/>
      <c r="AI18" s="1121"/>
      <c r="AJ18" s="1121"/>
      <c r="AK18" s="1121"/>
      <c r="AL18" s="1121"/>
      <c r="AM18" s="1121"/>
      <c r="AN18" s="398" t="str">
        <f t="shared" si="14"/>
        <v>MATRIZ</v>
      </c>
      <c r="AO18" s="1139"/>
      <c r="AP18" s="257"/>
      <c r="AQ18" s="237"/>
      <c r="AX18" s="228"/>
    </row>
    <row r="19" spans="1:50" s="222" customFormat="1" ht="16.5" customHeight="1" x14ac:dyDescent="0.25">
      <c r="A19" s="1146"/>
      <c r="B19" s="11"/>
      <c r="C19" s="12"/>
      <c r="D19" s="12" t="str">
        <f>IFERROR(INDEX(DESEMPATE!$D$3:$D$63,MATCH('EXP GEN.'!B19,DESEMPATE!$C$3:$C$63,0)),"")</f>
        <v/>
      </c>
      <c r="E19" s="279" t="str">
        <f>IFERROR(IF(D19="","",IF(VLOOKUP(D19,DESEMPATE!D$3:$E$19,2,FALSE)=1,"N/A",IF(VLOOKUP(D19,DESEMPATE!D$3:$E$19,2,FALSE)&gt;=0.51,"SI","NO"))),"")</f>
        <v/>
      </c>
      <c r="F19" s="411" t="s">
        <v>8</v>
      </c>
      <c r="G19" s="19"/>
      <c r="H19" s="19"/>
      <c r="I19" s="19"/>
      <c r="J19" s="711"/>
      <c r="K19" s="19"/>
      <c r="L19" s="401"/>
      <c r="M19" s="641" t="str">
        <f t="shared" si="6"/>
        <v/>
      </c>
      <c r="N19" s="510"/>
      <c r="O19" s="14"/>
      <c r="P19" s="14"/>
      <c r="Q19" s="15" t="str">
        <f t="shared" si="9"/>
        <v/>
      </c>
      <c r="R19" s="16" t="str">
        <f>IFERROR(INDEX(PARAMETROS!$B$53:$B$101,MATCH(Q19,PARAMETROS!$A$53:$A$101,0)),"")</f>
        <v/>
      </c>
      <c r="S19" s="671"/>
      <c r="T19" s="17"/>
      <c r="U19" s="435" t="str">
        <f>IFERROR(IF(T19="","",IF(T19="COP","N/A",IF(OR(T19="USD",T19="US"),1,IF(T19="EUR",VLOOKUP(P19,'SH EURO'!$A$6:$B$10372,2,FALSE),"INGRESAR TASA")))),"")</f>
        <v/>
      </c>
      <c r="V19" s="489" t="str">
        <f t="shared" si="11"/>
        <v/>
      </c>
      <c r="W19" s="18" t="str">
        <f>IFERROR(IF(T19="","",IF(T19="COP",1,IF(U19&lt;&gt;"N/A",VLOOKUP(P19,'SH TRM'!$A$9:$B$100372,2,FALSE),"REVISAR"))),"")</f>
        <v/>
      </c>
      <c r="X19" s="349" t="str">
        <f t="shared" si="12"/>
        <v/>
      </c>
      <c r="Y19" s="10" t="str">
        <f t="shared" si="13"/>
        <v/>
      </c>
      <c r="Z19" s="10" t="str">
        <f t="shared" si="10"/>
        <v/>
      </c>
      <c r="AA19" s="1115"/>
      <c r="AB19" s="1115"/>
      <c r="AC19" s="292" t="str">
        <f t="shared" si="4"/>
        <v/>
      </c>
      <c r="AD19" s="294"/>
      <c r="AE19" s="1121"/>
      <c r="AF19" s="1121"/>
      <c r="AG19" s="1121"/>
      <c r="AH19" s="1121"/>
      <c r="AI19" s="1121"/>
      <c r="AJ19" s="1121"/>
      <c r="AK19" s="1121"/>
      <c r="AL19" s="1121"/>
      <c r="AM19" s="1121"/>
      <c r="AN19" s="401" t="str">
        <f t="shared" si="14"/>
        <v/>
      </c>
      <c r="AO19" s="1139"/>
      <c r="AP19" s="235"/>
      <c r="AQ19" s="237"/>
      <c r="AX19" s="228"/>
    </row>
    <row r="20" spans="1:50" s="222" customFormat="1" ht="16.5" customHeight="1" thickBot="1" x14ac:dyDescent="0.3">
      <c r="A20" s="1147"/>
      <c r="B20" s="33"/>
      <c r="C20" s="137"/>
      <c r="D20" s="315" t="str">
        <f>IFERROR(INDEX(DESEMPATE!$D$3:$D$63,MATCH('EXP GEN.'!B20,DESEMPATE!$C$3:$C$63,0)),"")</f>
        <v/>
      </c>
      <c r="E20" s="289" t="str">
        <f>IFERROR(IF(D20="","",IF(VLOOKUP(D20,DESEMPATE!D$3:$E$19,2,FALSE)=1,"N/A",IF(VLOOKUP(D20,DESEMPATE!D$3:$E$19,2,FALSE)&gt;=0.51,"SI","NO"))),"")</f>
        <v/>
      </c>
      <c r="F20" s="412" t="s">
        <v>8</v>
      </c>
      <c r="G20" s="139"/>
      <c r="H20" s="139"/>
      <c r="I20" s="139"/>
      <c r="J20" s="712"/>
      <c r="K20" s="139"/>
      <c r="L20" s="402"/>
      <c r="M20" s="642" t="str">
        <f t="shared" si="6"/>
        <v/>
      </c>
      <c r="N20" s="511"/>
      <c r="O20" s="318"/>
      <c r="P20" s="318"/>
      <c r="Q20" s="36" t="str">
        <f t="shared" si="9"/>
        <v/>
      </c>
      <c r="R20" s="37" t="str">
        <f>IFERROR(INDEX(PARAMETROS!$B$53:$B$101,MATCH(Q20,PARAMETROS!$A$53:$A$101,0)),"")</f>
        <v/>
      </c>
      <c r="S20" s="672"/>
      <c r="T20" s="38"/>
      <c r="U20" s="433" t="str">
        <f>IFERROR(IF(T20="","",IF(T20="COP","N/A",IF(OR(T20="USD",T20="US"),1,IF(T20="EUR",VLOOKUP(P20,'SH EURO'!$A$6:$B$10372,2,FALSE),"INGRESAR TASA")))),"")</f>
        <v/>
      </c>
      <c r="V20" s="490" t="str">
        <f t="shared" si="11"/>
        <v/>
      </c>
      <c r="W20" s="39" t="str">
        <f>IFERROR(IF(T20="","",IF(T20="COP",1,IF(U20&lt;&gt;"N/A",VLOOKUP(P20,'SH TRM'!$A$9:$B$100372,2,FALSE),"REVISAR"))),"")</f>
        <v/>
      </c>
      <c r="X20" s="350" t="str">
        <f t="shared" si="12"/>
        <v/>
      </c>
      <c r="Y20" s="40" t="str">
        <f t="shared" si="13"/>
        <v/>
      </c>
      <c r="Z20" s="40" t="str">
        <f t="shared" si="10"/>
        <v/>
      </c>
      <c r="AA20" s="1116"/>
      <c r="AB20" s="1116"/>
      <c r="AC20" s="299" t="str">
        <f t="shared" si="4"/>
        <v/>
      </c>
      <c r="AD20" s="295"/>
      <c r="AE20" s="1131"/>
      <c r="AF20" s="1131"/>
      <c r="AG20" s="1131"/>
      <c r="AH20" s="1131"/>
      <c r="AI20" s="1131"/>
      <c r="AJ20" s="1131"/>
      <c r="AK20" s="1131"/>
      <c r="AL20" s="1131"/>
      <c r="AM20" s="1131"/>
      <c r="AN20" s="402" t="str">
        <f t="shared" si="14"/>
        <v/>
      </c>
      <c r="AO20" s="1140"/>
      <c r="AP20" s="236"/>
      <c r="AQ20" s="237"/>
      <c r="AX20" s="228"/>
    </row>
    <row r="21" spans="1:50" s="222" customFormat="1" ht="78.75" x14ac:dyDescent="0.25">
      <c r="A21" s="1145" t="s">
        <v>142</v>
      </c>
      <c r="B21" s="25" t="s">
        <v>53</v>
      </c>
      <c r="C21" s="26"/>
      <c r="D21" s="287" t="str">
        <f>IFERROR(INDEX(DESEMPATE!$D$3:$D$63,MATCH('EXP GEN.'!B21,DESEMPATE!$C$3:$C$63,0)),"")</f>
        <v xml:space="preserve">SERVICIOS DE INGENIERÍA Y CONSTRUCCIÓN LIMITADA “SERVINC LTDA </v>
      </c>
      <c r="E21" s="288" t="str">
        <f>IFERROR(IF(D21="","",IF(VLOOKUP(D21,DESEMPATE!D$3:$E$19,2,FALSE)=1,"N/A",IF(VLOOKUP(D21,DESEMPATE!D$3:$E$19,2,FALSE)&gt;=0.51,"SI","NO"))),"")</f>
        <v>SI</v>
      </c>
      <c r="F21" s="410" t="s">
        <v>8</v>
      </c>
      <c r="G21" s="563" t="s">
        <v>352</v>
      </c>
      <c r="H21" s="32" t="s">
        <v>343</v>
      </c>
      <c r="I21" s="32" t="s">
        <v>378</v>
      </c>
      <c r="J21" s="710" t="s">
        <v>379</v>
      </c>
      <c r="K21" s="32" t="s">
        <v>8</v>
      </c>
      <c r="L21" s="826" t="s">
        <v>8</v>
      </c>
      <c r="M21" s="640" t="str">
        <f t="shared" si="6"/>
        <v>SI</v>
      </c>
      <c r="N21" s="508">
        <v>0.4</v>
      </c>
      <c r="O21" s="316">
        <v>41075</v>
      </c>
      <c r="P21" s="316">
        <v>43100</v>
      </c>
      <c r="Q21" s="44">
        <f t="shared" si="9"/>
        <v>2017</v>
      </c>
      <c r="R21" s="22">
        <f>IFERROR(INDEX(PARAMETROS!$B$53:$B$101,MATCH(Q21,PARAMETROS!$A$53:$A$101,0)),"")</f>
        <v>737717</v>
      </c>
      <c r="S21" s="673">
        <v>51860535716</v>
      </c>
      <c r="T21" s="22" t="s">
        <v>21</v>
      </c>
      <c r="U21" s="434" t="str">
        <f>IFERROR(IF(T21="","",IF(T21="COP","N/A",IF(OR(T21="USD",T21="US"),1,IF(T21="EUR",VLOOKUP(P21,'SH EURO'!$A$6:$B$10372,2,FALSE),"INGRESAR TASA")))),"")</f>
        <v>N/A</v>
      </c>
      <c r="V21" s="484" t="str">
        <f t="shared" si="11"/>
        <v>N/A</v>
      </c>
      <c r="W21" s="24">
        <f>IFERROR(IF(T21="","",IF(T21="COP",1,IF(U21&lt;&gt;"N/A",VLOOKUP(P21,'SH TRM'!$A$9:$B$100372,2,FALSE),"REVISAR"))),"")</f>
        <v>1</v>
      </c>
      <c r="X21" s="351">
        <f t="shared" si="12"/>
        <v>51860535716</v>
      </c>
      <c r="Y21" s="317">
        <f t="shared" si="13"/>
        <v>70298.685967654266</v>
      </c>
      <c r="Z21" s="317">
        <f t="shared" si="10"/>
        <v>28119.474387061709</v>
      </c>
      <c r="AA21" s="1114" t="str">
        <f>IFERROR(IF(COUNTIF(Z21:Z26,"")=6,"",IF(SUM(Z21:Z26)&gt;=CM001M1,"CUMPLE","NO CUMPLE")),"")</f>
        <v>CUMPLE</v>
      </c>
      <c r="AB21" s="1114" t="str">
        <f>IFERROR(IF(COUNTIF(Z21:Z26,"")=6,"",IF(COUNTIF(E21:E26,"N/A")&gt;0,IF(SUMIF(E21:E26,"N/A",Z21:Z26)&gt;=CM001LM1,"CUMPLE","NO CUMPLE"),IF(SUMIF(E21:E26,"SI",Z21:Z26)&gt;=CM001LM1,"CUMPLE","NO CUMPLE"))),"")</f>
        <v>CUMPLE</v>
      </c>
      <c r="AC21" s="291" t="str">
        <f t="shared" si="4"/>
        <v>CUMPLE</v>
      </c>
      <c r="AD21" s="32" t="s">
        <v>307</v>
      </c>
      <c r="AE21" s="1150"/>
      <c r="AF21" s="1150"/>
      <c r="AG21" s="1150"/>
      <c r="AH21" s="1150"/>
      <c r="AI21" s="1150"/>
      <c r="AJ21" s="1150"/>
      <c r="AK21" s="1150"/>
      <c r="AL21" s="1150"/>
      <c r="AM21" s="1150"/>
      <c r="AN21" s="400" t="str">
        <f t="shared" si="14"/>
        <v>EJECUCION</v>
      </c>
      <c r="AO21" s="1138" t="s">
        <v>256</v>
      </c>
      <c r="AP21" s="1136"/>
      <c r="AQ21" s="237"/>
      <c r="AR21" s="253"/>
      <c r="AX21" s="228"/>
    </row>
    <row r="22" spans="1:50" s="222" customFormat="1" ht="78.75" x14ac:dyDescent="0.25">
      <c r="A22" s="1146"/>
      <c r="B22" s="11" t="s">
        <v>53</v>
      </c>
      <c r="C22" s="12"/>
      <c r="D22" s="12" t="str">
        <f>IFERROR(INDEX(DESEMPATE!$D$3:$D$63,MATCH('EXP GEN.'!B22,DESEMPATE!$C$3:$C$63,0)),"")</f>
        <v xml:space="preserve">SERVICIOS DE INGENIERÍA Y CONSTRUCCIÓN LIMITADA “SERVINC LTDA </v>
      </c>
      <c r="E22" s="279" t="str">
        <f>IFERROR(IF(D22="","",IF(VLOOKUP(D22,DESEMPATE!D$3:$E$19,2,FALSE)=1,"N/A",IF(VLOOKUP(D22,DESEMPATE!D$3:$E$19,2,FALSE)&gt;=0.51,"SI","NO"))),"")</f>
        <v>SI</v>
      </c>
      <c r="F22" s="411" t="s">
        <v>8</v>
      </c>
      <c r="G22" s="476" t="s">
        <v>352</v>
      </c>
      <c r="H22" s="142" t="s">
        <v>343</v>
      </c>
      <c r="I22" s="142" t="s">
        <v>380</v>
      </c>
      <c r="J22" s="695" t="s">
        <v>381</v>
      </c>
      <c r="K22" s="142" t="s">
        <v>8</v>
      </c>
      <c r="L22" s="824" t="s">
        <v>8</v>
      </c>
      <c r="M22" s="638" t="str">
        <f t="shared" si="6"/>
        <v>SI</v>
      </c>
      <c r="N22" s="510">
        <v>0.51</v>
      </c>
      <c r="O22" s="14">
        <v>41951</v>
      </c>
      <c r="P22" s="14">
        <v>43100</v>
      </c>
      <c r="Q22" s="15">
        <f t="shared" si="9"/>
        <v>2017</v>
      </c>
      <c r="R22" s="16">
        <f>IFERROR(INDEX(PARAMETROS!$B$53:$B$101,MATCH(Q22,PARAMETROS!$A$53:$A$101,0)),"")</f>
        <v>737717</v>
      </c>
      <c r="S22" s="671">
        <v>10941547103</v>
      </c>
      <c r="T22" s="22" t="s">
        <v>21</v>
      </c>
      <c r="U22" s="435" t="str">
        <f>IFERROR(IF(T22="","",IF(T22="COP","N/A",IF(OR(T22="USD",T22="US"),1,IF(T22="EUR",VLOOKUP(P22,'SH EURO'!$A$6:$B$10372,2,FALSE),"INGRESAR TASA")))),"")</f>
        <v>N/A</v>
      </c>
      <c r="V22" s="484" t="str">
        <f t="shared" si="11"/>
        <v>N/A</v>
      </c>
      <c r="W22" s="18">
        <f>IFERROR(IF(T22="","",IF(T22="COP",1,IF(U22&lt;&gt;"N/A",VLOOKUP(P22,'SH TRM'!$A$9:$B$100372,2,FALSE),"REVISAR"))),"")</f>
        <v>1</v>
      </c>
      <c r="X22" s="349">
        <f t="shared" si="12"/>
        <v>10941547103</v>
      </c>
      <c r="Y22" s="10">
        <f t="shared" si="13"/>
        <v>14831.632052670604</v>
      </c>
      <c r="Z22" s="10">
        <f t="shared" si="10"/>
        <v>7564.1323468620085</v>
      </c>
      <c r="AA22" s="1115"/>
      <c r="AB22" s="1115"/>
      <c r="AC22" s="292" t="str">
        <f t="shared" si="4"/>
        <v>CUMPLE</v>
      </c>
      <c r="AD22" s="142" t="s">
        <v>307</v>
      </c>
      <c r="AE22" s="1121"/>
      <c r="AF22" s="1121"/>
      <c r="AG22" s="1121"/>
      <c r="AH22" s="1121"/>
      <c r="AI22" s="1121"/>
      <c r="AJ22" s="1121"/>
      <c r="AK22" s="1121"/>
      <c r="AL22" s="1121"/>
      <c r="AM22" s="1121"/>
      <c r="AN22" s="398" t="str">
        <f t="shared" si="14"/>
        <v>EJECUCION</v>
      </c>
      <c r="AO22" s="1139"/>
      <c r="AP22" s="1137"/>
      <c r="AQ22" s="237"/>
      <c r="AR22" s="253"/>
      <c r="AX22" s="228"/>
    </row>
    <row r="23" spans="1:50" s="222" customFormat="1" ht="78.75" customHeight="1" x14ac:dyDescent="0.25">
      <c r="A23" s="1146"/>
      <c r="B23" s="11" t="s">
        <v>53</v>
      </c>
      <c r="C23" s="12"/>
      <c r="D23" s="12" t="str">
        <f>IFERROR(INDEX(DESEMPATE!$D$3:$D$63,MATCH('EXP GEN.'!B23,DESEMPATE!$C$3:$C$63,0)),"")</f>
        <v xml:space="preserve">SERVICIOS DE INGENIERÍA Y CONSTRUCCIÓN LIMITADA “SERVINC LTDA </v>
      </c>
      <c r="E23" s="279" t="str">
        <f>IFERROR(IF(D23="","",IF(VLOOKUP(D23,DESEMPATE!D$3:$E$19,2,FALSE)=1,"N/A",IF(VLOOKUP(D23,DESEMPATE!D$3:$E$19,2,FALSE)&gt;=0.51,"SI","NO"))),"")</f>
        <v>SI</v>
      </c>
      <c r="F23" s="411" t="s">
        <v>8</v>
      </c>
      <c r="G23" s="142" t="s">
        <v>382</v>
      </c>
      <c r="H23" s="142" t="s">
        <v>343</v>
      </c>
      <c r="I23" s="142" t="s">
        <v>383</v>
      </c>
      <c r="J23" s="695" t="s">
        <v>384</v>
      </c>
      <c r="K23" s="142" t="s">
        <v>8</v>
      </c>
      <c r="L23" s="824" t="s">
        <v>8</v>
      </c>
      <c r="M23" s="638" t="str">
        <f t="shared" si="6"/>
        <v>SI</v>
      </c>
      <c r="N23" s="510">
        <v>1</v>
      </c>
      <c r="O23" s="14">
        <v>39021</v>
      </c>
      <c r="P23" s="14">
        <v>40480</v>
      </c>
      <c r="Q23" s="15">
        <f t="shared" si="9"/>
        <v>2010</v>
      </c>
      <c r="R23" s="16">
        <f>IFERROR(INDEX(PARAMETROS!$B$53:$B$101,MATCH(Q23,PARAMETROS!$A$53:$A$101,0)),"")</f>
        <v>515000</v>
      </c>
      <c r="S23" s="671" t="s">
        <v>264</v>
      </c>
      <c r="T23" s="17" t="s">
        <v>21</v>
      </c>
      <c r="U23" s="435" t="str">
        <f>IFERROR(IF(T23="","",IF(T23="COP","N/A",IF(OR(T23="USD",T23="US"),1,IF(T23="EUR",VLOOKUP(P23,'SH EURO'!$A$6:$B$10372,2,FALSE),"INGRESAR TASA")))),"")</f>
        <v>N/A</v>
      </c>
      <c r="V23" s="489" t="str">
        <f t="shared" si="11"/>
        <v>N/A</v>
      </c>
      <c r="W23" s="18">
        <f>IFERROR(IF(T23="","",IF(T23="COP",1,IF(U23&lt;&gt;"N/A",VLOOKUP(P23,'SH TRM'!$A$9:$B$100372,2,FALSE),"REVISAR"))),"")</f>
        <v>1</v>
      </c>
      <c r="X23" s="349" t="str">
        <f t="shared" si="12"/>
        <v>N/A</v>
      </c>
      <c r="Y23" s="10">
        <v>10491.31</v>
      </c>
      <c r="Z23" s="10">
        <f t="shared" si="10"/>
        <v>10491.31</v>
      </c>
      <c r="AA23" s="1115"/>
      <c r="AB23" s="1115"/>
      <c r="AC23" s="292" t="str">
        <f t="shared" si="4"/>
        <v>CUMPLE</v>
      </c>
      <c r="AD23" s="142">
        <v>19</v>
      </c>
      <c r="AE23" s="1144" t="s">
        <v>9</v>
      </c>
      <c r="AF23" s="1144"/>
      <c r="AG23" s="1144"/>
      <c r="AH23" s="1144" t="s">
        <v>8</v>
      </c>
      <c r="AI23" s="1144"/>
      <c r="AJ23" s="1144"/>
      <c r="AK23" s="1144" t="s">
        <v>8</v>
      </c>
      <c r="AL23" s="1144"/>
      <c r="AM23" s="1144"/>
      <c r="AN23" s="401" t="str">
        <f t="shared" si="14"/>
        <v>SI</v>
      </c>
      <c r="AO23" s="1139"/>
      <c r="AP23" s="487"/>
      <c r="AQ23" s="237"/>
      <c r="AR23" s="253"/>
      <c r="AX23" s="228"/>
    </row>
    <row r="24" spans="1:50" s="222" customFormat="1" ht="78.75" x14ac:dyDescent="0.25">
      <c r="A24" s="1146"/>
      <c r="B24" s="11" t="s">
        <v>53</v>
      </c>
      <c r="C24" s="12"/>
      <c r="D24" s="12" t="str">
        <f>IFERROR(INDEX(DESEMPATE!$D$3:$D$63,MATCH('EXP GEN.'!B24,DESEMPATE!$C$3:$C$63,0)),"")</f>
        <v xml:space="preserve">SERVICIOS DE INGENIERÍA Y CONSTRUCCIÓN LIMITADA “SERVINC LTDA </v>
      </c>
      <c r="E24" s="279" t="str">
        <f>IFERROR(IF(D24="","",IF(VLOOKUP(D24,DESEMPATE!D$3:$E$19,2,FALSE)=1,"N/A",IF(VLOOKUP(D24,DESEMPATE!D$3:$E$19,2,FALSE)&gt;=0.51,"SI","NO"))),"")</f>
        <v>SI</v>
      </c>
      <c r="F24" s="411" t="s">
        <v>8</v>
      </c>
      <c r="G24" s="19" t="s">
        <v>385</v>
      </c>
      <c r="H24" s="19" t="s">
        <v>343</v>
      </c>
      <c r="I24" s="19" t="s">
        <v>386</v>
      </c>
      <c r="J24" s="711" t="s">
        <v>387</v>
      </c>
      <c r="K24" s="19" t="s">
        <v>8</v>
      </c>
      <c r="L24" s="822" t="s">
        <v>8</v>
      </c>
      <c r="M24" s="638" t="str">
        <f t="shared" si="6"/>
        <v>SI</v>
      </c>
      <c r="N24" s="510">
        <v>0.6</v>
      </c>
      <c r="O24" s="14">
        <v>41543</v>
      </c>
      <c r="P24" s="14">
        <v>42114</v>
      </c>
      <c r="Q24" s="15">
        <f t="shared" si="9"/>
        <v>2015</v>
      </c>
      <c r="R24" s="16">
        <f>IFERROR(INDEX(PARAMETROS!$B$53:$B$101,MATCH(Q24,PARAMETROS!$A$53:$A$101,0)),"")</f>
        <v>644350</v>
      </c>
      <c r="S24" s="671" t="s">
        <v>264</v>
      </c>
      <c r="T24" s="17" t="s">
        <v>21</v>
      </c>
      <c r="U24" s="435" t="str">
        <f>IFERROR(IF(T24="","",IF(T24="COP","N/A",IF(OR(T24="USD",T24="US"),1,IF(T24="EUR",VLOOKUP(P24,'SH EURO'!$A$6:$B$10372,2,FALSE),"INGRESAR TASA")))),"")</f>
        <v>N/A</v>
      </c>
      <c r="V24" s="489" t="str">
        <f t="shared" si="11"/>
        <v>N/A</v>
      </c>
      <c r="W24" s="18">
        <f>IFERROR(IF(T24="","",IF(T24="COP",1,IF(U24&lt;&gt;"N/A",VLOOKUP(P24,'SH TRM'!$A$9:$B$100372,2,FALSE),"REVISAR"))),"")</f>
        <v>1</v>
      </c>
      <c r="X24" s="349" t="str">
        <f t="shared" si="12"/>
        <v>N/A</v>
      </c>
      <c r="Y24" s="10">
        <v>5687.45</v>
      </c>
      <c r="Z24" s="10">
        <f t="shared" si="10"/>
        <v>3412.47</v>
      </c>
      <c r="AA24" s="1115"/>
      <c r="AB24" s="1115"/>
      <c r="AC24" s="292" t="str">
        <f t="shared" si="4"/>
        <v>CUMPLE</v>
      </c>
      <c r="AD24" s="19">
        <v>85</v>
      </c>
      <c r="AE24" s="1121" t="s">
        <v>9</v>
      </c>
      <c r="AF24" s="1121"/>
      <c r="AG24" s="1121"/>
      <c r="AH24" s="1121" t="s">
        <v>8</v>
      </c>
      <c r="AI24" s="1121"/>
      <c r="AJ24" s="1121"/>
      <c r="AK24" s="1121" t="s">
        <v>8</v>
      </c>
      <c r="AL24" s="1121"/>
      <c r="AM24" s="1121"/>
      <c r="AN24" s="398" t="str">
        <f t="shared" si="14"/>
        <v>SI</v>
      </c>
      <c r="AO24" s="1139"/>
      <c r="AP24" s="483"/>
      <c r="AQ24" s="237"/>
      <c r="AX24" s="228"/>
    </row>
    <row r="25" spans="1:50" s="222" customFormat="1" ht="78.75" x14ac:dyDescent="0.25">
      <c r="A25" s="1146"/>
      <c r="B25" s="11" t="s">
        <v>53</v>
      </c>
      <c r="C25" s="12"/>
      <c r="D25" s="12" t="str">
        <f>IFERROR(INDEX(DESEMPATE!$D$3:$D$63,MATCH('EXP GEN.'!B25,DESEMPATE!$C$3:$C$63,0)),"")</f>
        <v xml:space="preserve">SERVICIOS DE INGENIERÍA Y CONSTRUCCIÓN LIMITADA “SERVINC LTDA </v>
      </c>
      <c r="E25" s="279" t="str">
        <f>IFERROR(IF(D25="","",IF(VLOOKUP(D25,DESEMPATE!D$3:$E$19,2,FALSE)=1,"N/A",IF(VLOOKUP(D25,DESEMPATE!D$3:$E$19,2,FALSE)&gt;=0.51,"SI","NO"))),"")</f>
        <v>SI</v>
      </c>
      <c r="F25" s="411" t="s">
        <v>8</v>
      </c>
      <c r="G25" s="19" t="s">
        <v>346</v>
      </c>
      <c r="H25" s="19" t="s">
        <v>343</v>
      </c>
      <c r="I25" s="19" t="s">
        <v>388</v>
      </c>
      <c r="J25" s="711" t="s">
        <v>389</v>
      </c>
      <c r="K25" s="19" t="s">
        <v>8</v>
      </c>
      <c r="L25" s="822" t="s">
        <v>8</v>
      </c>
      <c r="M25" s="641" t="str">
        <f t="shared" si="6"/>
        <v>SI</v>
      </c>
      <c r="N25" s="510">
        <v>1</v>
      </c>
      <c r="O25" s="14">
        <v>42004</v>
      </c>
      <c r="P25" s="14">
        <v>42755</v>
      </c>
      <c r="Q25" s="15">
        <f t="shared" si="9"/>
        <v>2017</v>
      </c>
      <c r="R25" s="16">
        <f>IFERROR(INDEX(PARAMETROS!$B$53:$B$101,MATCH(Q25,PARAMETROS!$A$53:$A$101,0)),"")</f>
        <v>737717</v>
      </c>
      <c r="S25" s="671" t="s">
        <v>264</v>
      </c>
      <c r="T25" s="17" t="s">
        <v>21</v>
      </c>
      <c r="U25" s="435" t="str">
        <f>IFERROR(IF(T25="","",IF(T25="COP","N/A",IF(OR(T25="USD",T25="US"),1,IF(T25="EUR",VLOOKUP(P25,'SH EURO'!$A$6:$B$10372,2,FALSE),"INGRESAR TASA")))),"")</f>
        <v>N/A</v>
      </c>
      <c r="V25" s="489" t="str">
        <f t="shared" si="11"/>
        <v>N/A</v>
      </c>
      <c r="W25" s="18">
        <f>IFERROR(IF(T25="","",IF(T25="COP",1,IF(U25&lt;&gt;"N/A",VLOOKUP(P25,'SH TRM'!$A$9:$B$100372,2,FALSE),"REVISAR"))),"")</f>
        <v>1</v>
      </c>
      <c r="X25" s="349" t="str">
        <f t="shared" si="12"/>
        <v>N/A</v>
      </c>
      <c r="Y25" s="10">
        <v>3052.91</v>
      </c>
      <c r="Z25" s="10">
        <f t="shared" si="10"/>
        <v>3052.91</v>
      </c>
      <c r="AA25" s="1115"/>
      <c r="AB25" s="1115"/>
      <c r="AC25" s="292" t="str">
        <f t="shared" si="4"/>
        <v>CUMPLE</v>
      </c>
      <c r="AD25" s="294">
        <v>108</v>
      </c>
      <c r="AE25" s="1121" t="s">
        <v>8</v>
      </c>
      <c r="AF25" s="1121"/>
      <c r="AG25" s="1121"/>
      <c r="AH25" s="1121" t="s">
        <v>8</v>
      </c>
      <c r="AI25" s="1121"/>
      <c r="AJ25" s="1121"/>
      <c r="AK25" s="1121" t="s">
        <v>8</v>
      </c>
      <c r="AL25" s="1121"/>
      <c r="AM25" s="1121"/>
      <c r="AN25" s="401" t="str">
        <f t="shared" si="14"/>
        <v>SI</v>
      </c>
      <c r="AO25" s="1139"/>
      <c r="AP25" s="485"/>
      <c r="AQ25" s="237"/>
      <c r="AX25" s="228"/>
    </row>
    <row r="26" spans="1:50" s="222" customFormat="1" ht="86.25" thickBot="1" x14ac:dyDescent="0.3">
      <c r="A26" s="1147"/>
      <c r="B26" s="33" t="s">
        <v>57</v>
      </c>
      <c r="C26" s="137"/>
      <c r="D26" s="315" t="str">
        <f>IFERROR(INDEX(DESEMPATE!$D$3:$D$63,MATCH('EXP GEN.'!B26,DESEMPATE!$C$3:$C$63,0)),"")</f>
        <v>ECG COLOMBIA S.A.S</v>
      </c>
      <c r="E26" s="289" t="str">
        <f>IFERROR(IF(D26="","",IF(VLOOKUP(D26,DESEMPATE!D$3:$E$19,2,FALSE)=1,"N/A",IF(VLOOKUP(D26,DESEMPATE!D$3:$E$19,2,FALSE)&gt;=0.51,"SI","NO"))),"")</f>
        <v>NO</v>
      </c>
      <c r="F26" s="412" t="s">
        <v>8</v>
      </c>
      <c r="G26" s="139" t="s">
        <v>390</v>
      </c>
      <c r="H26" s="139" t="s">
        <v>356</v>
      </c>
      <c r="I26" s="139" t="s">
        <v>391</v>
      </c>
      <c r="J26" s="712" t="s">
        <v>392</v>
      </c>
      <c r="K26" s="139" t="s">
        <v>8</v>
      </c>
      <c r="L26" s="443" t="s">
        <v>8</v>
      </c>
      <c r="M26" s="642" t="str">
        <f t="shared" si="6"/>
        <v>SI</v>
      </c>
      <c r="N26" s="511">
        <v>1</v>
      </c>
      <c r="O26" s="318">
        <v>39268</v>
      </c>
      <c r="P26" s="318">
        <v>40968</v>
      </c>
      <c r="Q26" s="36">
        <f t="shared" si="9"/>
        <v>2012</v>
      </c>
      <c r="R26" s="37">
        <f>IFERROR(INDEX(PARAMETROS!$B$53:$B$101,MATCH(Q26,PARAMETROS!$A$53:$A$101,0)),"")</f>
        <v>566700</v>
      </c>
      <c r="S26" s="672" t="s">
        <v>264</v>
      </c>
      <c r="T26" s="38" t="s">
        <v>305</v>
      </c>
      <c r="U26" s="433">
        <f>IFERROR(IF(T26="","",IF(T26="COP","N/A",IF(OR(T26="USD",T26="US"),1,IF(T26="EUR",VLOOKUP(P26,'SH EURO'!$A$6:$B$10372,2,FALSE),"INGRESAR TASA")))),"")</f>
        <v>1.3430899999999999</v>
      </c>
      <c r="V26" s="490" t="s">
        <v>264</v>
      </c>
      <c r="W26" s="39">
        <f>IFERROR(IF(T26="","",IF(T26="COP",1,IF(U26&lt;&gt;"N/A",VLOOKUP(P26,'SH TRM'!$A$9:$B$100372,2,FALSE),"REVISAR"))),"")</f>
        <v>1767.83</v>
      </c>
      <c r="X26" s="350" t="s">
        <v>264</v>
      </c>
      <c r="Y26" s="40">
        <v>8975.4500000000007</v>
      </c>
      <c r="Z26" s="40">
        <f t="shared" si="10"/>
        <v>8975.4500000000007</v>
      </c>
      <c r="AA26" s="1116"/>
      <c r="AB26" s="1116"/>
      <c r="AC26" s="299" t="str">
        <f t="shared" si="4"/>
        <v>CUMPLE</v>
      </c>
      <c r="AD26" s="295">
        <v>18</v>
      </c>
      <c r="AE26" s="1131" t="s">
        <v>8</v>
      </c>
      <c r="AF26" s="1131"/>
      <c r="AG26" s="1131"/>
      <c r="AH26" s="1131" t="s">
        <v>8</v>
      </c>
      <c r="AI26" s="1131"/>
      <c r="AJ26" s="1131"/>
      <c r="AK26" s="1131" t="s">
        <v>9</v>
      </c>
      <c r="AL26" s="1131"/>
      <c r="AM26" s="1131"/>
      <c r="AN26" s="402" t="str">
        <f t="shared" si="14"/>
        <v>SI</v>
      </c>
      <c r="AO26" s="1140"/>
      <c r="AP26" s="486"/>
      <c r="AQ26" s="237"/>
      <c r="AX26" s="228"/>
    </row>
    <row r="27" spans="1:50" s="222" customFormat="1" ht="47.25" customHeight="1" x14ac:dyDescent="0.25">
      <c r="A27" s="1145" t="s">
        <v>143</v>
      </c>
      <c r="B27" s="25" t="s">
        <v>54</v>
      </c>
      <c r="C27" s="26"/>
      <c r="D27" s="287" t="str">
        <f>IFERROR(INDEX(DESEMPATE!$D$3:$D$63,MATCH('EXP GEN.'!B27,DESEMPATE!$C$3:$C$63,0)),"")</f>
        <v>GESTION INTEGRAL DEL SUELO SL COLOMBIA "GIS"</v>
      </c>
      <c r="E27" s="288" t="str">
        <f>IFERROR(IF(D27="","",IF(VLOOKUP(D27,DESEMPATE!D$3:$E$19,2,FALSE)=1,"N/A",IF(VLOOKUP(D27,DESEMPATE!D$3:$E$19,2,FALSE)&gt;=0.51,"SI","NO"))),"")</f>
        <v>N/A</v>
      </c>
      <c r="F27" s="410" t="s">
        <v>8</v>
      </c>
      <c r="G27" s="32" t="s">
        <v>393</v>
      </c>
      <c r="H27" s="32" t="s">
        <v>356</v>
      </c>
      <c r="I27" s="32" t="s">
        <v>394</v>
      </c>
      <c r="J27" s="710" t="s">
        <v>395</v>
      </c>
      <c r="K27" s="403" t="s">
        <v>8</v>
      </c>
      <c r="L27" s="400" t="s">
        <v>8</v>
      </c>
      <c r="M27" s="640" t="str">
        <f t="shared" si="6"/>
        <v>SI</v>
      </c>
      <c r="N27" s="634">
        <v>0.4</v>
      </c>
      <c r="O27" s="522">
        <v>40735</v>
      </c>
      <c r="P27" s="316">
        <v>42350</v>
      </c>
      <c r="Q27" s="44">
        <f t="shared" si="9"/>
        <v>2015</v>
      </c>
      <c r="R27" s="22">
        <f>IFERROR(INDEX(PARAMETROS!$B$53:$B$101,MATCH(Q27,PARAMETROS!$A$53:$A$101,0)),"")</f>
        <v>644350</v>
      </c>
      <c r="S27" s="673" t="s">
        <v>264</v>
      </c>
      <c r="T27" s="23" t="s">
        <v>305</v>
      </c>
      <c r="U27" s="434">
        <f>IFERROR(IF(T27="","",IF(T27="COP","N/A",IF(OR(T27="USD",T27="US"),1,IF(T27="EUR",VLOOKUP(P27,'SH EURO'!$A$6:$B$10372,2,FALSE),"INGRESAR TASA")))),"")</f>
        <v>1.0958399999999999</v>
      </c>
      <c r="V27" s="484" t="s">
        <v>264</v>
      </c>
      <c r="W27" s="24">
        <f>IFERROR(IF(T27="","",IF(T27="COP",1,IF(U27&lt;&gt;"N/A",VLOOKUP(P27,'SH TRM'!$A$9:$B$100372,2,FALSE),"REVISAR"))),"")</f>
        <v>3299.36</v>
      </c>
      <c r="X27" s="351" t="s">
        <v>264</v>
      </c>
      <c r="Y27" s="317">
        <v>6702.6</v>
      </c>
      <c r="Z27" s="850">
        <v>6702.6</v>
      </c>
      <c r="AA27" s="1114" t="str">
        <f>IFERROR(IF(COUNTIF(Z27:Z32,"")=6,"",IF(SUM(Z27:Z32)&gt;=CM001M1,"CUMPLE","NO CUMPLE")),"")</f>
        <v>CUMPLE</v>
      </c>
      <c r="AB27" s="1114" t="str">
        <f>IFERROR(IF(COUNTIF(Z27:Z32,"")=6,"",IF(COUNTIF(E27:E32,"N/A")&gt;0,IF(SUMIF(E27:E32,"N/A",Z27:Z32)&gt;=CM001LM1,"CUMPLE","NO CUMPLE"),IF(SUMIF(E27:E32,"SI",Z27:Z32)&gt;=CM001LM1,"CUMPLE","NO CUMPLE"))),"")</f>
        <v>CUMPLE</v>
      </c>
      <c r="AC27" s="291" t="str">
        <f t="shared" si="4"/>
        <v>CUMPLE</v>
      </c>
      <c r="AD27" s="544">
        <v>47</v>
      </c>
      <c r="AE27" s="1164" t="s">
        <v>9</v>
      </c>
      <c r="AF27" s="1164"/>
      <c r="AG27" s="1164"/>
      <c r="AH27" s="1164" t="s">
        <v>8</v>
      </c>
      <c r="AI27" s="1164"/>
      <c r="AJ27" s="1164"/>
      <c r="AK27" s="1164" t="s">
        <v>9</v>
      </c>
      <c r="AL27" s="1164"/>
      <c r="AM27" s="1164"/>
      <c r="AN27" s="400" t="str">
        <f t="shared" si="14"/>
        <v>SI</v>
      </c>
      <c r="AO27" s="1138" t="s">
        <v>256</v>
      </c>
      <c r="AP27" s="256"/>
      <c r="AQ27" s="237"/>
      <c r="AR27" s="253"/>
      <c r="AX27" s="228"/>
    </row>
    <row r="28" spans="1:50" s="222" customFormat="1" ht="114.75" x14ac:dyDescent="0.25">
      <c r="A28" s="1146"/>
      <c r="B28" s="11" t="s">
        <v>54</v>
      </c>
      <c r="C28" s="12"/>
      <c r="D28" s="598" t="str">
        <f>IFERROR(INDEX(DESEMPATE!$D$3:$D$63,MATCH('EXP GEN.'!B28,DESEMPATE!$C$3:$C$63,0)),"")</f>
        <v>GESTION INTEGRAL DEL SUELO SL COLOMBIA "GIS"</v>
      </c>
      <c r="E28" s="279" t="str">
        <f>IFERROR(IF(D28="","",IF(VLOOKUP(D28,DESEMPATE!D$3:$E$19,2,FALSE)=1,"N/A",IF(VLOOKUP(D28,DESEMPATE!D$3:$E$19,2,FALSE)&gt;=0.51,"SI","NO"))),"")</f>
        <v>N/A</v>
      </c>
      <c r="F28" s="411" t="s">
        <v>8</v>
      </c>
      <c r="G28" s="19" t="s">
        <v>352</v>
      </c>
      <c r="H28" s="19" t="s">
        <v>343</v>
      </c>
      <c r="I28" s="19" t="s">
        <v>396</v>
      </c>
      <c r="J28" s="711" t="s">
        <v>397</v>
      </c>
      <c r="K28" s="403" t="s">
        <v>8</v>
      </c>
      <c r="L28" s="398" t="s">
        <v>8</v>
      </c>
      <c r="M28" s="638" t="str">
        <f t="shared" si="6"/>
        <v>SI</v>
      </c>
      <c r="N28" s="635">
        <v>0.49</v>
      </c>
      <c r="O28" s="498">
        <v>42290</v>
      </c>
      <c r="P28" s="14">
        <v>43100</v>
      </c>
      <c r="Q28" s="15">
        <f t="shared" si="9"/>
        <v>2017</v>
      </c>
      <c r="R28" s="16">
        <f>IFERROR(INDEX(PARAMETROS!$B$53:$B$101,MATCH(Q28,PARAMETROS!$A$53:$A$101,0)),"")</f>
        <v>737717</v>
      </c>
      <c r="S28" s="671">
        <v>9747062981</v>
      </c>
      <c r="T28" s="17" t="s">
        <v>21</v>
      </c>
      <c r="U28" s="435" t="str">
        <f>IFERROR(IF(T28="","",IF(T28="COP","N/A",IF(OR(T28="USD",T28="US"),1,IF(T28="EUR",VLOOKUP(P28,'SH EURO'!$A$6:$B$10372,2,FALSE),"INGRESAR TASA")))),"")</f>
        <v>N/A</v>
      </c>
      <c r="V28" s="489" t="str">
        <f t="shared" si="11"/>
        <v>N/A</v>
      </c>
      <c r="W28" s="18">
        <f>IFERROR(IF(T28="","",IF(T28="COP",1,IF(U28&lt;&gt;"N/A",VLOOKUP(P28,'SH TRM'!$A$9:$B$100372,2,FALSE),"REVISAR"))),"")</f>
        <v>1</v>
      </c>
      <c r="X28" s="349">
        <f t="shared" si="12"/>
        <v>9747062981</v>
      </c>
      <c r="Y28" s="10">
        <f t="shared" si="13"/>
        <v>13212.468983363538</v>
      </c>
      <c r="Z28" s="10">
        <f t="shared" si="10"/>
        <v>6474.1098018481334</v>
      </c>
      <c r="AA28" s="1115"/>
      <c r="AB28" s="1115"/>
      <c r="AC28" s="292" t="str">
        <f t="shared" si="4"/>
        <v>CUMPLE</v>
      </c>
      <c r="AD28" s="565" t="s">
        <v>307</v>
      </c>
      <c r="AE28" s="1132"/>
      <c r="AF28" s="1132"/>
      <c r="AG28" s="1132"/>
      <c r="AH28" s="1132"/>
      <c r="AI28" s="1132"/>
      <c r="AJ28" s="1132"/>
      <c r="AK28" s="1132"/>
      <c r="AL28" s="1132"/>
      <c r="AM28" s="1132"/>
      <c r="AN28" s="398" t="str">
        <f t="shared" si="14"/>
        <v>EJECUCION</v>
      </c>
      <c r="AO28" s="1139"/>
      <c r="AP28" s="257"/>
      <c r="AQ28" s="237"/>
      <c r="AR28" s="253"/>
      <c r="AU28" s="228"/>
      <c r="AV28" s="228"/>
      <c r="AX28" s="240"/>
    </row>
    <row r="29" spans="1:50" s="222" customFormat="1" ht="63.75" x14ac:dyDescent="0.25">
      <c r="A29" s="1146"/>
      <c r="B29" s="11" t="s">
        <v>54</v>
      </c>
      <c r="C29" s="12"/>
      <c r="D29" s="12" t="str">
        <f>IFERROR(INDEX(DESEMPATE!$D$3:$D$63,MATCH('EXP GEN.'!B29,DESEMPATE!$C$3:$C$63,0)),"")</f>
        <v>GESTION INTEGRAL DEL SUELO SL COLOMBIA "GIS"</v>
      </c>
      <c r="E29" s="279" t="str">
        <f>IFERROR(IF(D29="","",IF(VLOOKUP(D29,DESEMPATE!D$3:$E$19,2,FALSE)=1,"N/A",IF(VLOOKUP(D29,DESEMPATE!D$3:$E$19,2,FALSE)&gt;=0.51,"SI","NO"))),"")</f>
        <v>N/A</v>
      </c>
      <c r="F29" s="411" t="s">
        <v>8</v>
      </c>
      <c r="G29" s="19" t="s">
        <v>398</v>
      </c>
      <c r="H29" s="19" t="s">
        <v>356</v>
      </c>
      <c r="I29" s="19" t="s">
        <v>399</v>
      </c>
      <c r="J29" s="711" t="s">
        <v>400</v>
      </c>
      <c r="K29" s="19" t="s">
        <v>8</v>
      </c>
      <c r="L29" s="398" t="s">
        <v>8</v>
      </c>
      <c r="M29" s="638" t="str">
        <f t="shared" si="6"/>
        <v>SI</v>
      </c>
      <c r="N29" s="635">
        <v>1</v>
      </c>
      <c r="O29" s="498">
        <v>37573</v>
      </c>
      <c r="P29" s="14">
        <v>39407</v>
      </c>
      <c r="Q29" s="15">
        <f t="shared" si="9"/>
        <v>2007</v>
      </c>
      <c r="R29" s="16">
        <f>IFERROR(INDEX(PARAMETROS!$B$53:$B$101,MATCH(Q29,PARAMETROS!$A$53:$A$101,0)),"")</f>
        <v>433700</v>
      </c>
      <c r="S29" s="671" t="s">
        <v>264</v>
      </c>
      <c r="T29" s="17" t="s">
        <v>305</v>
      </c>
      <c r="U29" s="435">
        <f>IFERROR(IF(T29="","",IF(T29="COP","N/A",IF(OR(T29="USD",T29="US"),1,IF(T29="EUR",VLOOKUP(P29,'SH EURO'!$A$6:$B$10372,2,FALSE),"INGRESAR TASA")))),"")</f>
        <v>1.4722900000000001</v>
      </c>
      <c r="V29" s="489" t="s">
        <v>264</v>
      </c>
      <c r="W29" s="18">
        <f>IFERROR(IF(T29="","",IF(T29="COP",1,IF(U29&lt;&gt;"N/A",VLOOKUP(P29,'SH TRM'!$A$9:$B$100372,2,FALSE),"REVISAR"))),"")</f>
        <v>2056.2800000000002</v>
      </c>
      <c r="X29" s="349" t="s">
        <v>264</v>
      </c>
      <c r="Y29" s="10">
        <v>6597.06</v>
      </c>
      <c r="Z29" s="10">
        <f t="shared" si="10"/>
        <v>6597.06</v>
      </c>
      <c r="AA29" s="1115"/>
      <c r="AB29" s="1115"/>
      <c r="AC29" s="292" t="str">
        <f t="shared" si="4"/>
        <v>CUMPLE</v>
      </c>
      <c r="AD29" s="565">
        <v>7</v>
      </c>
      <c r="AE29" s="1132" t="s">
        <v>9</v>
      </c>
      <c r="AF29" s="1132"/>
      <c r="AG29" s="1132"/>
      <c r="AH29" s="1132" t="s">
        <v>8</v>
      </c>
      <c r="AI29" s="1132"/>
      <c r="AJ29" s="1132"/>
      <c r="AK29" s="1132" t="s">
        <v>9</v>
      </c>
      <c r="AL29" s="1132"/>
      <c r="AM29" s="1132"/>
      <c r="AN29" s="401" t="str">
        <f t="shared" si="14"/>
        <v>SI</v>
      </c>
      <c r="AO29" s="1139"/>
      <c r="AP29" s="235"/>
      <c r="AQ29" s="237"/>
      <c r="AX29" s="228"/>
    </row>
    <row r="30" spans="1:50" ht="51" x14ac:dyDescent="0.25">
      <c r="A30" s="1146"/>
      <c r="B30" s="11" t="s">
        <v>54</v>
      </c>
      <c r="C30" s="12"/>
      <c r="D30" s="12" t="str">
        <f>IFERROR(INDEX(DESEMPATE!$D$3:$D$63,MATCH('EXP GEN.'!B30,DESEMPATE!$C$3:$C$63,0)),"")</f>
        <v>GESTION INTEGRAL DEL SUELO SL COLOMBIA "GIS"</v>
      </c>
      <c r="E30" s="279" t="str">
        <f>IFERROR(IF(D30="","",IF(VLOOKUP(D30,DESEMPATE!D$3:$E$19,2,FALSE)=1,"N/A",IF(VLOOKUP(D30,DESEMPATE!D$3:$E$19,2,FALSE)&gt;=0.51,"SI","NO"))),"")</f>
        <v>N/A</v>
      </c>
      <c r="F30" s="411" t="s">
        <v>8</v>
      </c>
      <c r="G30" s="19" t="s">
        <v>398</v>
      </c>
      <c r="H30" s="19" t="s">
        <v>356</v>
      </c>
      <c r="I30" s="19" t="s">
        <v>399</v>
      </c>
      <c r="J30" s="711" t="s">
        <v>401</v>
      </c>
      <c r="K30" s="19" t="s">
        <v>8</v>
      </c>
      <c r="L30" s="398" t="s">
        <v>8</v>
      </c>
      <c r="M30" s="638" t="str">
        <f t="shared" si="6"/>
        <v>SI</v>
      </c>
      <c r="N30" s="635">
        <v>1</v>
      </c>
      <c r="O30" s="498">
        <v>38260</v>
      </c>
      <c r="P30" s="14">
        <v>39043</v>
      </c>
      <c r="Q30" s="15">
        <f t="shared" si="9"/>
        <v>2006</v>
      </c>
      <c r="R30" s="16">
        <f>IFERROR(INDEX(PARAMETROS!$B$53:$B$101,MATCH(Q30,PARAMETROS!$A$53:$A$101,0)),"")</f>
        <v>408000</v>
      </c>
      <c r="S30" s="671" t="s">
        <v>264</v>
      </c>
      <c r="T30" s="17" t="s">
        <v>305</v>
      </c>
      <c r="U30" s="435">
        <f>IFERROR(IF(T30="","",IF(T30="COP","N/A",IF(OR(T30="USD",T30="US"),1,IF(T30="EUR",VLOOKUP(P30,'SH EURO'!$A$6:$B$10372,2,FALSE),"INGRESAR TASA")))),"")</f>
        <v>1.28182</v>
      </c>
      <c r="V30" s="489" t="s">
        <v>264</v>
      </c>
      <c r="W30" s="18">
        <f>IFERROR(IF(T30="","",IF(T30="COP",1,IF(U30&lt;&gt;"N/A",VLOOKUP(P30,'SH TRM'!$A$9:$B$100372,2,FALSE),"REVISAR"))),"")</f>
        <v>2282.67</v>
      </c>
      <c r="X30" s="349" t="s">
        <v>264</v>
      </c>
      <c r="Y30" s="10">
        <v>12333.21</v>
      </c>
      <c r="Z30" s="10">
        <f t="shared" si="10"/>
        <v>12333.21</v>
      </c>
      <c r="AA30" s="1115"/>
      <c r="AB30" s="1115"/>
      <c r="AC30" s="292" t="str">
        <f t="shared" si="4"/>
        <v>CUMPLE</v>
      </c>
      <c r="AD30" s="294">
        <v>15</v>
      </c>
      <c r="AE30" s="1132" t="s">
        <v>9</v>
      </c>
      <c r="AF30" s="1132"/>
      <c r="AG30" s="1132"/>
      <c r="AH30" s="1132" t="s">
        <v>8</v>
      </c>
      <c r="AI30" s="1132"/>
      <c r="AJ30" s="1132"/>
      <c r="AK30" s="1132" t="s">
        <v>9</v>
      </c>
      <c r="AL30" s="1132"/>
      <c r="AM30" s="1132"/>
      <c r="AN30" s="398" t="str">
        <f t="shared" si="14"/>
        <v>SI</v>
      </c>
      <c r="AO30" s="1139"/>
      <c r="AP30" s="257"/>
    </row>
    <row r="31" spans="1:50" s="222" customFormat="1" ht="16.5" customHeight="1" x14ac:dyDescent="0.25">
      <c r="A31" s="1146"/>
      <c r="B31" s="11"/>
      <c r="C31" s="12"/>
      <c r="D31" s="12" t="str">
        <f>IFERROR(INDEX(DESEMPATE!$D$3:$D$63,MATCH('EXP GEN.'!B31,DESEMPATE!$C$3:$C$63,0)),"")</f>
        <v/>
      </c>
      <c r="E31" s="279" t="str">
        <f>IFERROR(IF(D31="","",IF(VLOOKUP(D31,DESEMPATE!D$3:$E$19,2,FALSE)=1,"N/A",IF(VLOOKUP(D31,DESEMPATE!D$3:$E$19,2,FALSE)&gt;=0.51,"SI","NO"))),"")</f>
        <v/>
      </c>
      <c r="F31" s="411" t="s">
        <v>8</v>
      </c>
      <c r="G31" s="496"/>
      <c r="H31" s="19"/>
      <c r="I31" s="19"/>
      <c r="J31" s="711"/>
      <c r="K31" s="19"/>
      <c r="L31" s="460"/>
      <c r="M31" s="641" t="str">
        <f t="shared" si="6"/>
        <v/>
      </c>
      <c r="N31" s="635"/>
      <c r="O31" s="498"/>
      <c r="P31" s="498"/>
      <c r="Q31" s="611" t="str">
        <f t="shared" si="9"/>
        <v/>
      </c>
      <c r="R31" s="612" t="str">
        <f>IFERROR(INDEX(PARAMETROS!$B$53:$B$101,MATCH(Q31,PARAMETROS!$A$53:$A$101,0)),"")</f>
        <v/>
      </c>
      <c r="S31" s="676"/>
      <c r="T31" s="17"/>
      <c r="U31" s="435" t="str">
        <f>IFERROR(IF(T31="","",IF(T31="COP","N/A",IF(OR(T31="USD",T31="US"),1,IF(T31="EUR",VLOOKUP(P31,'SH EURO'!$A$6:$B$10372,2,FALSE),"INGRESAR TASA")))),"")</f>
        <v/>
      </c>
      <c r="V31" s="489" t="str">
        <f t="shared" si="11"/>
        <v/>
      </c>
      <c r="W31" s="18" t="str">
        <f>IFERROR(IF(T31="","",IF(T31="COP",1,IF(U31&lt;&gt;"N/A",VLOOKUP(P31,'SH TRM'!$A$9:$B$100372,2,FALSE),"REVISAR"))),"")</f>
        <v/>
      </c>
      <c r="X31" s="349" t="str">
        <f t="shared" si="12"/>
        <v/>
      </c>
      <c r="Y31" s="10"/>
      <c r="Z31" s="10" t="str">
        <f t="shared" si="10"/>
        <v/>
      </c>
      <c r="AA31" s="1115"/>
      <c r="AB31" s="1115"/>
      <c r="AC31" s="292" t="str">
        <f t="shared" si="4"/>
        <v/>
      </c>
      <c r="AD31" s="294"/>
      <c r="AE31" s="1121"/>
      <c r="AF31" s="1121"/>
      <c r="AG31" s="1121"/>
      <c r="AH31" s="1121"/>
      <c r="AI31" s="1121"/>
      <c r="AJ31" s="1121"/>
      <c r="AK31" s="1121"/>
      <c r="AL31" s="1121"/>
      <c r="AM31" s="1121"/>
      <c r="AN31" s="401" t="str">
        <f t="shared" si="14"/>
        <v/>
      </c>
      <c r="AO31" s="1139"/>
      <c r="AP31" s="235"/>
      <c r="AQ31" s="237"/>
      <c r="AX31" s="228"/>
    </row>
    <row r="32" spans="1:50" s="222" customFormat="1" ht="16.5" customHeight="1" thickBot="1" x14ac:dyDescent="0.3">
      <c r="A32" s="1147"/>
      <c r="B32" s="33"/>
      <c r="C32" s="137"/>
      <c r="D32" s="315" t="str">
        <f>IFERROR(INDEX(DESEMPATE!$D$3:$D$63,MATCH('EXP GEN.'!B32,DESEMPATE!$C$3:$C$63,0)),"")</f>
        <v/>
      </c>
      <c r="E32" s="289" t="str">
        <f>IFERROR(IF(D32="","",IF(VLOOKUP(D32,DESEMPATE!D$3:$E$19,2,FALSE)=1,"N/A",IF(VLOOKUP(D32,DESEMPATE!D$3:$E$19,2,FALSE)&gt;=0.51,"SI","NO"))),"")</f>
        <v/>
      </c>
      <c r="F32" s="412" t="s">
        <v>8</v>
      </c>
      <c r="G32" s="139"/>
      <c r="H32" s="139"/>
      <c r="I32" s="139"/>
      <c r="J32" s="712"/>
      <c r="K32" s="139"/>
      <c r="L32" s="402"/>
      <c r="M32" s="642" t="str">
        <f t="shared" si="6"/>
        <v/>
      </c>
      <c r="N32" s="511"/>
      <c r="O32" s="318"/>
      <c r="P32" s="318"/>
      <c r="Q32" s="36" t="str">
        <f t="shared" si="9"/>
        <v/>
      </c>
      <c r="R32" s="37" t="str">
        <f>IFERROR(INDEX(PARAMETROS!$B$53:$B$101,MATCH(Q32,PARAMETROS!$A$53:$A$101,0)),"")</f>
        <v/>
      </c>
      <c r="S32" s="672"/>
      <c r="T32" s="38"/>
      <c r="U32" s="433" t="str">
        <f>IFERROR(IF(T32="","",IF(T32="COP","N/A",IF(OR(T32="USD",T32="US"),1,IF(T32="EUR",VLOOKUP(P32,'SH EURO'!$A$6:$B$10372,2,FALSE),"INGRESAR TASA")))),"")</f>
        <v/>
      </c>
      <c r="V32" s="490" t="str">
        <f t="shared" si="11"/>
        <v/>
      </c>
      <c r="W32" s="39" t="str">
        <f>IFERROR(IF(T32="","",IF(T32="COP",1,IF(U32&lt;&gt;"N/A",VLOOKUP(P32,'SH TRM'!$A$9:$B$100372,2,FALSE),"REVISAR"))),"")</f>
        <v/>
      </c>
      <c r="X32" s="350" t="str">
        <f t="shared" si="12"/>
        <v/>
      </c>
      <c r="Y32" s="40" t="str">
        <f t="shared" si="13"/>
        <v/>
      </c>
      <c r="Z32" s="40" t="str">
        <f t="shared" si="10"/>
        <v/>
      </c>
      <c r="AA32" s="1116"/>
      <c r="AB32" s="1116"/>
      <c r="AC32" s="299" t="str">
        <f t="shared" si="4"/>
        <v/>
      </c>
      <c r="AD32" s="295"/>
      <c r="AE32" s="1131"/>
      <c r="AF32" s="1131"/>
      <c r="AG32" s="1131"/>
      <c r="AH32" s="1131"/>
      <c r="AI32" s="1131"/>
      <c r="AJ32" s="1131"/>
      <c r="AK32" s="1131"/>
      <c r="AL32" s="1131"/>
      <c r="AM32" s="1131"/>
      <c r="AN32" s="402" t="str">
        <f t="shared" si="14"/>
        <v/>
      </c>
      <c r="AO32" s="1140"/>
      <c r="AP32" s="236"/>
      <c r="AQ32" s="237"/>
      <c r="AX32" s="228"/>
    </row>
    <row r="33" spans="1:50" s="222" customFormat="1" ht="51" customHeight="1" x14ac:dyDescent="0.25">
      <c r="A33" s="1145" t="s">
        <v>144</v>
      </c>
      <c r="B33" s="25" t="s">
        <v>198</v>
      </c>
      <c r="C33" s="26"/>
      <c r="D33" s="287" t="str">
        <f>IFERROR(INDEX(DESEMPATE!$D$3:$D$63,MATCH('EXP GEN.'!B33,DESEMPATE!$C$3:$C$63,0)),"")</f>
        <v>INGENIERIA DE PROYECTOS SAS</v>
      </c>
      <c r="E33" s="288" t="str">
        <f>IFERROR(IF(D33="","",IF(VLOOKUP(D33,DESEMPATE!D$3:$E$19,2,FALSE)=1,"N/A",IF(VLOOKUP(D33,DESEMPATE!D$3:$E$19,2,FALSE)&gt;=0.51,"SI","NO"))),"")</f>
        <v>SI</v>
      </c>
      <c r="F33" s="410" t="s">
        <v>8</v>
      </c>
      <c r="G33" s="32" t="s">
        <v>346</v>
      </c>
      <c r="H33" s="32" t="s">
        <v>343</v>
      </c>
      <c r="I33" s="32" t="s">
        <v>417</v>
      </c>
      <c r="J33" s="710" t="s">
        <v>418</v>
      </c>
      <c r="K33" s="142" t="s">
        <v>8</v>
      </c>
      <c r="L33" s="834" t="s">
        <v>8</v>
      </c>
      <c r="M33" s="640" t="str">
        <f t="shared" si="6"/>
        <v>SI</v>
      </c>
      <c r="N33" s="508">
        <v>0.5</v>
      </c>
      <c r="O33" s="259">
        <v>38338</v>
      </c>
      <c r="P33" s="498">
        <v>40296</v>
      </c>
      <c r="Q33" s="611">
        <f t="shared" si="9"/>
        <v>2010</v>
      </c>
      <c r="R33" s="618">
        <f>IFERROR(INDEX(PARAMETROS!$B$53:$B$101,MATCH(Q33,PARAMETROS!$A$53:$A$101,0)),"")</f>
        <v>515000</v>
      </c>
      <c r="S33" s="674" t="s">
        <v>264</v>
      </c>
      <c r="T33" s="17" t="s">
        <v>21</v>
      </c>
      <c r="U33" s="434" t="str">
        <f>IFERROR(IF(T33="","",IF(T33="COP","N/A",IF(OR(T33="USD",T33="US"),1,IF(T33="EUR",VLOOKUP(P33,'SH EURO'!$A$6:$B$10372,2,FALSE),"INGRESAR TASA")))),"")</f>
        <v>N/A</v>
      </c>
      <c r="V33" s="484" t="str">
        <f t="shared" si="11"/>
        <v>N/A</v>
      </c>
      <c r="W33" s="24">
        <f>IFERROR(IF(T33="","",IF(T33="COP",1,IF(U33&lt;&gt;"N/A",VLOOKUP(P33,'SH TRM'!$A$9:$B$100372,2,FALSE),"REVISAR"))),"")</f>
        <v>1</v>
      </c>
      <c r="X33" s="351" t="str">
        <f t="shared" si="12"/>
        <v>N/A</v>
      </c>
      <c r="Y33" s="317">
        <v>10895.16</v>
      </c>
      <c r="Z33" s="317">
        <f t="shared" si="10"/>
        <v>5447.58</v>
      </c>
      <c r="AA33" s="1114" t="str">
        <f>IFERROR(IF(COUNTIF(Z33:Z38,"")=6,"",IF(SUM(Z33:Z38)&gt;=CM001M1,"CUMPLE","NO CUMPLE")),"")</f>
        <v>CUMPLE</v>
      </c>
      <c r="AB33" s="1114" t="str">
        <f>IFERROR(IF(COUNTIF(Z33:Z38,"")=6,"",IF(COUNTIF(E33:E38,"N/A")&gt;0,IF(SUMIF(E33:E38,"N/A",Z33:Z38)&gt;=CM001LM1,"CUMPLE","NO CUMPLE"),IF(SUMIF(E33:E38,"SI",Z33:Z38)&gt;=CM001LM1,"CUMPLE","NO CUMPLE"))),"")</f>
        <v>CUMPLE</v>
      </c>
      <c r="AC33" s="291" t="str">
        <f t="shared" si="4"/>
        <v>CUMPLE</v>
      </c>
      <c r="AD33" s="32">
        <v>109</v>
      </c>
      <c r="AE33" s="1150" t="s">
        <v>8</v>
      </c>
      <c r="AF33" s="1150"/>
      <c r="AG33" s="1150"/>
      <c r="AH33" s="1150" t="s">
        <v>8</v>
      </c>
      <c r="AI33" s="1150"/>
      <c r="AJ33" s="1150"/>
      <c r="AK33" s="1150" t="s">
        <v>8</v>
      </c>
      <c r="AL33" s="1150"/>
      <c r="AM33" s="1150"/>
      <c r="AN33" s="831" t="str">
        <f t="shared" si="14"/>
        <v>SI</v>
      </c>
      <c r="AO33" s="1138" t="s">
        <v>256</v>
      </c>
      <c r="AP33" s="256"/>
      <c r="AQ33" s="237"/>
      <c r="AX33" s="228"/>
    </row>
    <row r="34" spans="1:50" s="222" customFormat="1" ht="89.25" x14ac:dyDescent="0.25">
      <c r="A34" s="1146"/>
      <c r="B34" s="11" t="s">
        <v>198</v>
      </c>
      <c r="C34" s="12"/>
      <c r="D34" s="12" t="str">
        <f>IFERROR(INDEX(DESEMPATE!$D$3:$D$63,MATCH('EXP GEN.'!B34,DESEMPATE!$C$3:$C$63,0)),"")</f>
        <v>INGENIERIA DE PROYECTOS SAS</v>
      </c>
      <c r="E34" s="279" t="str">
        <f>IFERROR(IF(D34="","",IF(VLOOKUP(D34,DESEMPATE!D$3:$E$19,2,FALSE)=1,"N/A",IF(VLOOKUP(D34,DESEMPATE!D$3:$E$19,2,FALSE)&gt;=0.51,"SI","NO"))),"")</f>
        <v>SI</v>
      </c>
      <c r="F34" s="411" t="s">
        <v>8</v>
      </c>
      <c r="G34" s="142" t="s">
        <v>419</v>
      </c>
      <c r="H34" s="142" t="s">
        <v>343</v>
      </c>
      <c r="I34" s="142" t="s">
        <v>420</v>
      </c>
      <c r="J34" s="695" t="s">
        <v>421</v>
      </c>
      <c r="K34" s="142" t="s">
        <v>8</v>
      </c>
      <c r="L34" s="834" t="s">
        <v>8</v>
      </c>
      <c r="M34" s="638" t="str">
        <f t="shared" si="6"/>
        <v>SI</v>
      </c>
      <c r="N34" s="513">
        <v>1</v>
      </c>
      <c r="O34" s="498">
        <v>40899</v>
      </c>
      <c r="P34" s="498">
        <v>41446</v>
      </c>
      <c r="Q34" s="15">
        <f t="shared" si="9"/>
        <v>2013</v>
      </c>
      <c r="R34" s="22">
        <f>IFERROR(INDEX(PARAMETROS!$B$53:$B$101,MATCH(Q34,PARAMETROS!$A$53:$A$101,0)),"")</f>
        <v>589500</v>
      </c>
      <c r="S34" s="674" t="s">
        <v>264</v>
      </c>
      <c r="T34" s="16" t="s">
        <v>21</v>
      </c>
      <c r="U34" s="435" t="str">
        <f>IFERROR(IF(T34="","",IF(T34="COP","N/A",IF(OR(T34="USD",T34="US"),1,IF(T34="EUR",VLOOKUP(P34,'SH EURO'!$A$6:$B$10372,2,FALSE),"INGRESAR TASA")))),"")</f>
        <v>N/A</v>
      </c>
      <c r="V34" s="489" t="str">
        <f t="shared" si="11"/>
        <v>N/A</v>
      </c>
      <c r="W34" s="18">
        <f>IFERROR(IF(T34="","",IF(T34="COP",1,IF(U34&lt;&gt;"N/A",VLOOKUP(P34,'SH TRM'!$A$9:$B$100372,2,FALSE),"REVISAR"))),"")</f>
        <v>1</v>
      </c>
      <c r="X34" s="349" t="str">
        <f t="shared" si="12"/>
        <v>N/A</v>
      </c>
      <c r="Y34" s="10">
        <v>2693.82</v>
      </c>
      <c r="Z34" s="10">
        <f t="shared" si="10"/>
        <v>2693.82</v>
      </c>
      <c r="AA34" s="1115"/>
      <c r="AB34" s="1115"/>
      <c r="AC34" s="292" t="s">
        <v>65</v>
      </c>
      <c r="AD34" s="476">
        <v>182</v>
      </c>
      <c r="AE34" s="1132" t="s">
        <v>8</v>
      </c>
      <c r="AF34" s="1132"/>
      <c r="AG34" s="1132"/>
      <c r="AH34" s="1132" t="s">
        <v>8</v>
      </c>
      <c r="AI34" s="1132"/>
      <c r="AJ34" s="1132"/>
      <c r="AK34" s="1132" t="s">
        <v>8</v>
      </c>
      <c r="AL34" s="1132"/>
      <c r="AM34" s="1132"/>
      <c r="AN34" s="832" t="str">
        <f t="shared" si="14"/>
        <v>SI</v>
      </c>
      <c r="AO34" s="1139"/>
      <c r="AP34" s="257"/>
      <c r="AQ34" s="237"/>
      <c r="AX34" s="228"/>
    </row>
    <row r="35" spans="1:50" s="222" customFormat="1" ht="63.75" x14ac:dyDescent="0.25">
      <c r="A35" s="1146"/>
      <c r="B35" s="11" t="s">
        <v>198</v>
      </c>
      <c r="C35" s="12"/>
      <c r="D35" s="12" t="str">
        <f>IFERROR(INDEX(DESEMPATE!$D$3:$D$63,MATCH('EXP GEN.'!B35,DESEMPATE!$C$3:$C$63,0)),"")</f>
        <v>INGENIERIA DE PROYECTOS SAS</v>
      </c>
      <c r="E35" s="279" t="str">
        <f>IFERROR(IF(D35="","",IF(VLOOKUP(D35,DESEMPATE!D$3:$E$19,2,FALSE)=1,"N/A",IF(VLOOKUP(D35,DESEMPATE!D$3:$E$19,2,FALSE)&gt;=0.51,"SI","NO"))),"")</f>
        <v>SI</v>
      </c>
      <c r="F35" s="411" t="s">
        <v>8</v>
      </c>
      <c r="G35" s="142" t="s">
        <v>422</v>
      </c>
      <c r="H35" s="142" t="s">
        <v>343</v>
      </c>
      <c r="I35" s="142" t="s">
        <v>423</v>
      </c>
      <c r="J35" s="695" t="s">
        <v>424</v>
      </c>
      <c r="K35" s="19" t="s">
        <v>8</v>
      </c>
      <c r="L35" s="832" t="s">
        <v>8</v>
      </c>
      <c r="M35" s="638" t="str">
        <f t="shared" si="6"/>
        <v>SI</v>
      </c>
      <c r="N35" s="514">
        <v>1</v>
      </c>
      <c r="O35" s="499">
        <v>40609</v>
      </c>
      <c r="P35" s="499">
        <v>41441</v>
      </c>
      <c r="Q35" s="44">
        <f t="shared" si="9"/>
        <v>2013</v>
      </c>
      <c r="R35" s="22">
        <f>IFERROR(INDEX(PARAMETROS!$B$53:$B$101,MATCH(Q35,PARAMETROS!$A$53:$A$101,0)),"")</f>
        <v>589500</v>
      </c>
      <c r="S35" s="675" t="s">
        <v>264</v>
      </c>
      <c r="T35" s="23" t="s">
        <v>21</v>
      </c>
      <c r="U35" s="435" t="str">
        <f>IFERROR(IF(T35="","",IF(T35="COP","N/A",IF(OR(T35="USD",T35="US"),1,IF(T35="EUR",VLOOKUP(P35,'SH EURO'!$A$6:$B$10372,2,FALSE),"INGRESAR TASA")))),"")</f>
        <v>N/A</v>
      </c>
      <c r="V35" s="489" t="str">
        <f t="shared" si="11"/>
        <v>N/A</v>
      </c>
      <c r="W35" s="18">
        <f>IFERROR(IF(T35="","",IF(T35="COP",1,IF(U35&lt;&gt;"N/A",VLOOKUP(P35,'SH TRM'!$A$9:$B$100372,2,FALSE),"REVISAR"))),"")</f>
        <v>1</v>
      </c>
      <c r="X35" s="349" t="str">
        <f t="shared" si="12"/>
        <v>N/A</v>
      </c>
      <c r="Y35" s="10">
        <v>2968.61</v>
      </c>
      <c r="Z35" s="10">
        <f t="shared" si="10"/>
        <v>2968.61</v>
      </c>
      <c r="AA35" s="1115"/>
      <c r="AB35" s="1115"/>
      <c r="AC35" s="292" t="str">
        <f t="shared" si="4"/>
        <v>CUMPLE</v>
      </c>
      <c r="AD35" s="142">
        <v>38</v>
      </c>
      <c r="AE35" s="1144" t="s">
        <v>8</v>
      </c>
      <c r="AF35" s="1144"/>
      <c r="AG35" s="1144"/>
      <c r="AH35" s="1144" t="s">
        <v>8</v>
      </c>
      <c r="AI35" s="1144"/>
      <c r="AJ35" s="1144"/>
      <c r="AK35" s="1144" t="s">
        <v>8</v>
      </c>
      <c r="AL35" s="1144"/>
      <c r="AM35" s="1144"/>
      <c r="AN35" s="832" t="str">
        <f t="shared" si="14"/>
        <v>SI</v>
      </c>
      <c r="AO35" s="1139"/>
      <c r="AP35" s="235"/>
      <c r="AQ35" s="237"/>
      <c r="AX35" s="228"/>
    </row>
    <row r="36" spans="1:50" s="222" customFormat="1" ht="89.25" x14ac:dyDescent="0.25">
      <c r="A36" s="1146"/>
      <c r="B36" s="11" t="s">
        <v>198</v>
      </c>
      <c r="C36" s="12"/>
      <c r="D36" s="12" t="str">
        <f>IFERROR(INDEX(DESEMPATE!$D$3:$D$63,MATCH('EXP GEN.'!B36,DESEMPATE!$C$3:$C$63,0)),"")</f>
        <v>INGENIERIA DE PROYECTOS SAS</v>
      </c>
      <c r="E36" s="279" t="str">
        <f>IFERROR(IF(D36="","",IF(VLOOKUP(D36,DESEMPATE!D$3:$E$19,2,FALSE)=1,"N/A",IF(VLOOKUP(D36,DESEMPATE!D$3:$E$19,2,FALSE)&gt;=0.51,"SI","NO"))),"")</f>
        <v>SI</v>
      </c>
      <c r="F36" s="411" t="s">
        <v>8</v>
      </c>
      <c r="G36" s="19" t="s">
        <v>425</v>
      </c>
      <c r="H36" s="19" t="s">
        <v>343</v>
      </c>
      <c r="I36" s="19" t="s">
        <v>426</v>
      </c>
      <c r="J36" s="711" t="s">
        <v>427</v>
      </c>
      <c r="K36" s="19" t="s">
        <v>8</v>
      </c>
      <c r="L36" s="832" t="s">
        <v>8</v>
      </c>
      <c r="M36" s="638" t="str">
        <f t="shared" si="6"/>
        <v>SI</v>
      </c>
      <c r="N36" s="512">
        <v>1</v>
      </c>
      <c r="O36" s="316">
        <v>34320</v>
      </c>
      <c r="P36" s="522">
        <v>34622</v>
      </c>
      <c r="Q36" s="15">
        <f t="shared" si="9"/>
        <v>1994</v>
      </c>
      <c r="R36" s="22">
        <f>IFERROR(INDEX(PARAMETROS!$B$53:$B$101,MATCH(Q36,PARAMETROS!$A$53:$A$101,0)),"")</f>
        <v>98700</v>
      </c>
      <c r="S36" s="674" t="s">
        <v>264</v>
      </c>
      <c r="T36" s="17" t="s">
        <v>21</v>
      </c>
      <c r="U36" s="435" t="str">
        <f>IFERROR(IF(T36="","",IF(T36="COP","N/A",IF(OR(T36="USD",T36="US"),1,IF(T36="EUR",VLOOKUP(P36,'SH EURO'!$A$6:$B$10372,2,FALSE),"INGRESAR TASA")))),"")</f>
        <v>N/A</v>
      </c>
      <c r="V36" s="489" t="str">
        <f t="shared" si="11"/>
        <v>N/A</v>
      </c>
      <c r="W36" s="18">
        <f>IFERROR(IF(T36="","",IF(T36="COP",1,IF(U36&lt;&gt;"N/A",VLOOKUP(P36,'SH TRM'!$A$9:$B$100372,2,FALSE),"REVISAR"))),"")</f>
        <v>1</v>
      </c>
      <c r="X36" s="349" t="str">
        <f t="shared" si="12"/>
        <v>N/A</v>
      </c>
      <c r="Y36" s="10">
        <v>2868.75</v>
      </c>
      <c r="Z36" s="10">
        <f t="shared" si="10"/>
        <v>2868.75</v>
      </c>
      <c r="AA36" s="1115"/>
      <c r="AB36" s="1115"/>
      <c r="AC36" s="669" t="str">
        <f t="shared" si="4"/>
        <v>CUMPLE</v>
      </c>
      <c r="AD36" s="496">
        <v>11</v>
      </c>
      <c r="AE36" s="1132" t="s">
        <v>8</v>
      </c>
      <c r="AF36" s="1132"/>
      <c r="AG36" s="1132"/>
      <c r="AH36" s="1132" t="s">
        <v>8</v>
      </c>
      <c r="AI36" s="1132"/>
      <c r="AJ36" s="1132"/>
      <c r="AK36" s="1132" t="s">
        <v>8</v>
      </c>
      <c r="AL36" s="1132"/>
      <c r="AM36" s="1132"/>
      <c r="AN36" s="832" t="str">
        <f t="shared" si="14"/>
        <v>SI</v>
      </c>
      <c r="AO36" s="1139"/>
      <c r="AP36" s="257"/>
      <c r="AQ36" s="237"/>
      <c r="AX36" s="228"/>
    </row>
    <row r="37" spans="1:50" s="222" customFormat="1" ht="38.25" x14ac:dyDescent="0.25">
      <c r="A37" s="1146"/>
      <c r="B37" s="11" t="s">
        <v>280</v>
      </c>
      <c r="C37" s="12"/>
      <c r="D37" s="12" t="str">
        <f>IFERROR(INDEX(DESEMPATE!$D$3:$D$63,MATCH('EXP GEN.'!B37,DESEMPATE!$C$3:$C$63,0)),"")</f>
        <v>INGENIEROS CIVILES ESPECIALISTAS LTDA</v>
      </c>
      <c r="E37" s="279" t="str">
        <f>IFERROR(IF(D37="","",IF(VLOOKUP(D37,DESEMPATE!D$3:$E$19,2,FALSE)=1,"N/A",IF(VLOOKUP(D37,DESEMPATE!D$3:$E$19,2,FALSE)&gt;=0.51,"SI","NO"))),"")</f>
        <v>NO</v>
      </c>
      <c r="F37" s="411" t="s">
        <v>8</v>
      </c>
      <c r="G37" s="19" t="s">
        <v>428</v>
      </c>
      <c r="H37" s="19" t="s">
        <v>343</v>
      </c>
      <c r="I37" s="19" t="s">
        <v>429</v>
      </c>
      <c r="J37" s="711" t="s">
        <v>430</v>
      </c>
      <c r="K37" s="19" t="s">
        <v>8</v>
      </c>
      <c r="L37" s="832" t="s">
        <v>8</v>
      </c>
      <c r="M37" s="641" t="str">
        <f t="shared" si="6"/>
        <v>SI</v>
      </c>
      <c r="N37" s="512">
        <v>1</v>
      </c>
      <c r="O37" s="14">
        <v>40778</v>
      </c>
      <c r="P37" s="14">
        <v>41225</v>
      </c>
      <c r="Q37" s="15">
        <f t="shared" si="9"/>
        <v>2012</v>
      </c>
      <c r="R37" s="22">
        <f>IFERROR(INDEX(PARAMETROS!$B$53:$B$101,MATCH(Q37,PARAMETROS!$A$53:$A$101,0)),"")</f>
        <v>566700</v>
      </c>
      <c r="S37" s="671" t="s">
        <v>264</v>
      </c>
      <c r="T37" s="17" t="s">
        <v>21</v>
      </c>
      <c r="U37" s="435" t="str">
        <f>IFERROR(IF(T37="","",IF(T37="COP","N/A",IF(OR(T37="USD",T37="US"),1,IF(T37="EUR",VLOOKUP(P37,'SH EURO'!$A$6:$B$10372,2,FALSE),"INGRESAR TASA")))),"")</f>
        <v>N/A</v>
      </c>
      <c r="V37" s="489" t="str">
        <f t="shared" si="11"/>
        <v>N/A</v>
      </c>
      <c r="W37" s="18">
        <f>IFERROR(IF(T37="","",IF(T37="COP",1,IF(U37&lt;&gt;"N/A",VLOOKUP(P37,'SH TRM'!$A$9:$B$100372,2,FALSE),"REVISAR"))),"")</f>
        <v>1</v>
      </c>
      <c r="X37" s="349" t="str">
        <f t="shared" si="12"/>
        <v>N/A</v>
      </c>
      <c r="Y37" s="10">
        <v>2768.13</v>
      </c>
      <c r="Z37" s="10">
        <f t="shared" si="10"/>
        <v>2768.13</v>
      </c>
      <c r="AA37" s="1115"/>
      <c r="AB37" s="1115"/>
      <c r="AC37" s="292" t="s">
        <v>65</v>
      </c>
      <c r="AD37" s="19">
        <v>3</v>
      </c>
      <c r="AE37" s="1121" t="s">
        <v>8</v>
      </c>
      <c r="AF37" s="1121"/>
      <c r="AG37" s="1121"/>
      <c r="AH37" s="1121" t="s">
        <v>8</v>
      </c>
      <c r="AI37" s="1121"/>
      <c r="AJ37" s="1121"/>
      <c r="AK37" s="1121" t="s">
        <v>8</v>
      </c>
      <c r="AL37" s="1121"/>
      <c r="AM37" s="1121"/>
      <c r="AN37" s="832" t="str">
        <f t="shared" si="14"/>
        <v>SI</v>
      </c>
      <c r="AO37" s="1139"/>
      <c r="AP37" s="235"/>
      <c r="AQ37" s="237"/>
      <c r="AX37" s="228"/>
    </row>
    <row r="38" spans="1:50" s="222" customFormat="1" ht="51.75" thickBot="1" x14ac:dyDescent="0.3">
      <c r="A38" s="1147"/>
      <c r="B38" s="33" t="s">
        <v>280</v>
      </c>
      <c r="C38" s="137"/>
      <c r="D38" s="315" t="str">
        <f>IFERROR(INDEX(DESEMPATE!$D$3:$D$63,MATCH('EXP GEN.'!B38,DESEMPATE!$C$3:$C$63,0)),"")</f>
        <v>INGENIEROS CIVILES ESPECIALISTAS LTDA</v>
      </c>
      <c r="E38" s="289" t="str">
        <f>IFERROR(IF(D38="","",IF(VLOOKUP(D38,DESEMPATE!D$3:$E$19,2,FALSE)=1,"N/A",IF(VLOOKUP(D38,DESEMPATE!D$3:$E$19,2,FALSE)&gt;=0.51,"SI","NO"))),"")</f>
        <v>NO</v>
      </c>
      <c r="F38" s="412" t="s">
        <v>8</v>
      </c>
      <c r="G38" s="139" t="s">
        <v>431</v>
      </c>
      <c r="H38" s="139" t="s">
        <v>343</v>
      </c>
      <c r="I38" s="139" t="s">
        <v>432</v>
      </c>
      <c r="J38" s="712" t="s">
        <v>433</v>
      </c>
      <c r="K38" s="139" t="s">
        <v>8</v>
      </c>
      <c r="L38" s="833" t="s">
        <v>8</v>
      </c>
      <c r="M38" s="642" t="str">
        <f t="shared" si="6"/>
        <v>SI</v>
      </c>
      <c r="N38" s="511">
        <v>0.5</v>
      </c>
      <c r="O38" s="318">
        <v>37288</v>
      </c>
      <c r="P38" s="318">
        <v>42551</v>
      </c>
      <c r="Q38" s="36">
        <f t="shared" si="9"/>
        <v>2016</v>
      </c>
      <c r="R38" s="37">
        <f>IFERROR(INDEX(PARAMETROS!$B$53:$B$101,MATCH(Q38,PARAMETROS!$A$53:$A$101,0)),"")</f>
        <v>689455</v>
      </c>
      <c r="S38" s="672" t="s">
        <v>264</v>
      </c>
      <c r="T38" s="38" t="s">
        <v>21</v>
      </c>
      <c r="U38" s="433" t="str">
        <f>IFERROR(IF(T38="","",IF(T38="COP","N/A",IF(OR(T38="USD",T38="US"),1,IF(T38="EUR",VLOOKUP(P38,'SH EURO'!$A$6:$B$10372,2,FALSE),"INGRESAR TASA")))),"")</f>
        <v>N/A</v>
      </c>
      <c r="V38" s="490" t="str">
        <f t="shared" si="11"/>
        <v>N/A</v>
      </c>
      <c r="W38" s="39">
        <f>IFERROR(IF(T38="","",IF(T38="COP",1,IF(U38&lt;&gt;"N/A",VLOOKUP(P38,'SH TRM'!$A$9:$B$100372,2,FALSE),"REVISAR"))),"")</f>
        <v>1</v>
      </c>
      <c r="X38" s="350" t="str">
        <f t="shared" si="12"/>
        <v>N/A</v>
      </c>
      <c r="Y38" s="40">
        <v>16948.5</v>
      </c>
      <c r="Z38" s="40">
        <f t="shared" si="10"/>
        <v>8474.25</v>
      </c>
      <c r="AA38" s="1116"/>
      <c r="AB38" s="1116"/>
      <c r="AC38" s="299" t="str">
        <f t="shared" si="4"/>
        <v>CUMPLE</v>
      </c>
      <c r="AD38" s="139">
        <v>39</v>
      </c>
      <c r="AE38" s="1125" t="s">
        <v>8</v>
      </c>
      <c r="AF38" s="1126"/>
      <c r="AG38" s="1127"/>
      <c r="AH38" s="1125" t="s">
        <v>8</v>
      </c>
      <c r="AI38" s="1126"/>
      <c r="AJ38" s="1127"/>
      <c r="AK38" s="1125" t="s">
        <v>8</v>
      </c>
      <c r="AL38" s="1126"/>
      <c r="AM38" s="1127"/>
      <c r="AN38" s="833" t="str">
        <f t="shared" si="14"/>
        <v>SI</v>
      </c>
      <c r="AO38" s="1140"/>
      <c r="AP38" s="236"/>
      <c r="AQ38" s="237"/>
      <c r="AX38" s="228"/>
    </row>
    <row r="39" spans="1:50" s="222" customFormat="1" ht="76.5" x14ac:dyDescent="0.25">
      <c r="A39" s="1145" t="s">
        <v>145</v>
      </c>
      <c r="B39" s="25" t="s">
        <v>199</v>
      </c>
      <c r="C39" s="26"/>
      <c r="D39" s="287" t="str">
        <f>IFERROR(INDEX(DESEMPATE!$D$3:$D$63,MATCH('EXP GEN.'!B39,DESEMPATE!$C$3:$C$63,0)),"")</f>
        <v>WSP INGENIERIA COLOMBIA SAS</v>
      </c>
      <c r="E39" s="288" t="str">
        <f>IFERROR(IF(D39="","",IF(VLOOKUP(D39,DESEMPATE!D$3:$E$19,2,FALSE)=1,"N/A",IF(VLOOKUP(D39,DESEMPATE!D$3:$E$19,2,FALSE)&gt;=0.51,"SI","NO"))),"")</f>
        <v>SI</v>
      </c>
      <c r="F39" s="410" t="s">
        <v>8</v>
      </c>
      <c r="G39" s="563" t="s">
        <v>342</v>
      </c>
      <c r="H39" s="32" t="s">
        <v>343</v>
      </c>
      <c r="I39" s="32" t="s">
        <v>435</v>
      </c>
      <c r="J39" s="710" t="s">
        <v>436</v>
      </c>
      <c r="K39" s="32" t="s">
        <v>8</v>
      </c>
      <c r="L39" s="640" t="s">
        <v>8</v>
      </c>
      <c r="M39" s="640" t="str">
        <f t="shared" si="6"/>
        <v>SI</v>
      </c>
      <c r="N39" s="508">
        <v>0.5</v>
      </c>
      <c r="O39" s="498">
        <v>39615</v>
      </c>
      <c r="P39" s="498">
        <v>40847</v>
      </c>
      <c r="Q39" s="610">
        <f t="shared" si="9"/>
        <v>2011</v>
      </c>
      <c r="R39" s="618">
        <f>IFERROR(INDEX(PARAMETROS!$B$53:$B$101,MATCH(Q39,PARAMETROS!$A$53:$A$101,0)),"")</f>
        <v>535600</v>
      </c>
      <c r="S39" s="679" t="s">
        <v>264</v>
      </c>
      <c r="T39" s="516" t="s">
        <v>21</v>
      </c>
      <c r="U39" s="434" t="str">
        <f>IFERROR(IF(T39="","",IF(T39="COP","N/A",IF(OR(T39="USD",T39="US"),1,IF(T39="EUR",VLOOKUP(P39,'SH EURO'!$A$6:$B$10372,2,FALSE),"INGRESAR TASA")))),"")</f>
        <v>N/A</v>
      </c>
      <c r="V39" s="484" t="str">
        <f t="shared" si="11"/>
        <v>N/A</v>
      </c>
      <c r="W39" s="24">
        <f>IFERROR(IF(T39="","",IF(T39="COP",1,IF(U39&lt;&gt;"N/A",VLOOKUP(P39,'SH TRM'!$A$9:$B$100372,2,FALSE),"REVISAR"))),"")</f>
        <v>1</v>
      </c>
      <c r="X39" s="351" t="str">
        <f t="shared" si="12"/>
        <v>N/A</v>
      </c>
      <c r="Y39" s="317">
        <v>21388.04</v>
      </c>
      <c r="Z39" s="317">
        <f t="shared" si="10"/>
        <v>10694.02</v>
      </c>
      <c r="AA39" s="1114" t="str">
        <f>IFERROR(IF(COUNTIF(Z39:Z44,"")=6,"",IF(SUM(Z39:Z44)&gt;=CM001M1,"CUMPLE","NO CUMPLE")),"")</f>
        <v>CUMPLE</v>
      </c>
      <c r="AB39" s="1114" t="str">
        <f>IFERROR(IF(COUNTIF(Z39:Z44,"")=6,"",IF(COUNTIF(E39:E44,"N/A")&gt;0,IF(SUMIF(E39:E44,"N/A",Z39:Z44)&gt;=CM001LM1,"CUMPLE","NO CUMPLE"),IF(SUMIF(E39:E44,"SI",Z39:Z44)&gt;=CM001LM1,"CUMPLE","NO CUMPLE"))),"")</f>
        <v>CUMPLE</v>
      </c>
      <c r="AC39" s="291" t="str">
        <f t="shared" si="4"/>
        <v>CUMPLE</v>
      </c>
      <c r="AD39" s="293">
        <v>132</v>
      </c>
      <c r="AE39" s="1117" t="s">
        <v>8</v>
      </c>
      <c r="AF39" s="1117"/>
      <c r="AG39" s="1117"/>
      <c r="AH39" s="1117" t="s">
        <v>8</v>
      </c>
      <c r="AI39" s="1117"/>
      <c r="AJ39" s="1117"/>
      <c r="AK39" s="1117" t="s">
        <v>8</v>
      </c>
      <c r="AL39" s="1117"/>
      <c r="AM39" s="1117"/>
      <c r="AN39" s="400" t="str">
        <f t="shared" si="14"/>
        <v>SI</v>
      </c>
      <c r="AO39" s="1138" t="s">
        <v>256</v>
      </c>
      <c r="AP39" s="256"/>
      <c r="AQ39" s="237"/>
      <c r="AX39" s="228"/>
    </row>
    <row r="40" spans="1:50" s="222" customFormat="1" ht="51" x14ac:dyDescent="0.25">
      <c r="A40" s="1146"/>
      <c r="B40" s="11" t="s">
        <v>199</v>
      </c>
      <c r="C40" s="12"/>
      <c r="D40" s="12" t="str">
        <f>IFERROR(INDEX(DESEMPATE!$D$3:$D$63,MATCH('EXP GEN.'!B40,DESEMPATE!$C$3:$C$63,0)),"")</f>
        <v>WSP INGENIERIA COLOMBIA SAS</v>
      </c>
      <c r="E40" s="279" t="str">
        <f>IFERROR(IF(D40="","",IF(VLOOKUP(D40,DESEMPATE!D$3:$E$19,2,FALSE)=1,"N/A",IF(VLOOKUP(D40,DESEMPATE!D$3:$E$19,2,FALSE)&gt;=0.51,"SI","NO"))),"")</f>
        <v>SI</v>
      </c>
      <c r="F40" s="411" t="s">
        <v>8</v>
      </c>
      <c r="G40" s="476" t="s">
        <v>346</v>
      </c>
      <c r="H40" s="142" t="s">
        <v>343</v>
      </c>
      <c r="I40" s="142" t="s">
        <v>437</v>
      </c>
      <c r="J40" s="695" t="s">
        <v>438</v>
      </c>
      <c r="K40" s="142" t="s">
        <v>8</v>
      </c>
      <c r="L40" s="637" t="s">
        <v>8</v>
      </c>
      <c r="M40" s="638" t="str">
        <f t="shared" si="6"/>
        <v>SI</v>
      </c>
      <c r="N40" s="518">
        <v>0.5</v>
      </c>
      <c r="O40" s="519">
        <v>40074</v>
      </c>
      <c r="P40" s="519">
        <v>42369</v>
      </c>
      <c r="Q40" s="663">
        <f t="shared" si="9"/>
        <v>2015</v>
      </c>
      <c r="R40" s="618">
        <f>IFERROR(INDEX(PARAMETROS!$B$53:$B$101,MATCH(Q40,PARAMETROS!$A$53:$A$101,0)),"")</f>
        <v>644350</v>
      </c>
      <c r="S40" s="680" t="s">
        <v>264</v>
      </c>
      <c r="T40" s="520" t="s">
        <v>21</v>
      </c>
      <c r="U40" s="435" t="str">
        <f>IFERROR(IF(T40="","",IF(T40="COP","N/A",IF(OR(T40="USD",T40="US"),1,IF(T40="EUR",VLOOKUP(P40,'SH EURO'!$A$6:$B$10372,2,FALSE),"INGRESAR TASA")))),"")</f>
        <v>N/A</v>
      </c>
      <c r="V40" s="489" t="str">
        <f t="shared" si="11"/>
        <v>N/A</v>
      </c>
      <c r="W40" s="18">
        <f>IFERROR(IF(T40="","",IF(T40="COP",1,IF(U40&lt;&gt;"N/A",VLOOKUP(P40,'SH TRM'!$A$9:$B$100372,2,FALSE),"REVISAR"))),"")</f>
        <v>1</v>
      </c>
      <c r="X40" s="349" t="str">
        <f t="shared" si="12"/>
        <v>N/A</v>
      </c>
      <c r="Y40" s="10">
        <v>23548.6</v>
      </c>
      <c r="Z40" s="10">
        <f t="shared" si="10"/>
        <v>11774.3</v>
      </c>
      <c r="AA40" s="1115"/>
      <c r="AB40" s="1115"/>
      <c r="AC40" s="292" t="str">
        <f t="shared" si="4"/>
        <v>CUMPLE</v>
      </c>
      <c r="AD40" s="294">
        <v>142</v>
      </c>
      <c r="AE40" s="1132" t="s">
        <v>9</v>
      </c>
      <c r="AF40" s="1132"/>
      <c r="AG40" s="1132"/>
      <c r="AH40" s="1121" t="s">
        <v>8</v>
      </c>
      <c r="AI40" s="1121"/>
      <c r="AJ40" s="1121"/>
      <c r="AK40" s="1121" t="s">
        <v>8</v>
      </c>
      <c r="AL40" s="1121"/>
      <c r="AM40" s="1121"/>
      <c r="AN40" s="398" t="str">
        <f t="shared" si="14"/>
        <v>SI</v>
      </c>
      <c r="AO40" s="1139"/>
      <c r="AP40" s="257"/>
      <c r="AQ40" s="237"/>
      <c r="AX40" s="228"/>
    </row>
    <row r="41" spans="1:50" s="222" customFormat="1" ht="51" x14ac:dyDescent="0.25">
      <c r="A41" s="1146"/>
      <c r="B41" s="11" t="s">
        <v>199</v>
      </c>
      <c r="C41" s="12"/>
      <c r="D41" s="12" t="str">
        <f>IFERROR(INDEX(DESEMPATE!$D$3:$D$63,MATCH('EXP GEN.'!B41,DESEMPATE!$C$3:$C$63,0)),"")</f>
        <v>WSP INGENIERIA COLOMBIA SAS</v>
      </c>
      <c r="E41" s="279" t="str">
        <f>IFERROR(IF(D41="","",IF(VLOOKUP(D41,DESEMPATE!D$3:$E$19,2,FALSE)=1,"N/A",IF(VLOOKUP(D41,DESEMPATE!D$3:$E$19,2,FALSE)&gt;=0.51,"SI","NO"))),"")</f>
        <v>SI</v>
      </c>
      <c r="F41" s="411" t="s">
        <v>8</v>
      </c>
      <c r="G41" s="142" t="s">
        <v>346</v>
      </c>
      <c r="H41" s="142" t="s">
        <v>343</v>
      </c>
      <c r="I41" s="142" t="s">
        <v>439</v>
      </c>
      <c r="J41" s="695" t="s">
        <v>440</v>
      </c>
      <c r="K41" s="142" t="s">
        <v>8</v>
      </c>
      <c r="L41" s="637" t="s">
        <v>8</v>
      </c>
      <c r="M41" s="638" t="str">
        <f t="shared" si="6"/>
        <v>SI</v>
      </c>
      <c r="N41" s="510">
        <v>1</v>
      </c>
      <c r="O41" s="14">
        <v>40064</v>
      </c>
      <c r="P41" s="14">
        <v>40074</v>
      </c>
      <c r="Q41" s="15">
        <f t="shared" si="9"/>
        <v>2009</v>
      </c>
      <c r="R41" s="16">
        <f>IFERROR(INDEX(PARAMETROS!$B$53:$B$101,MATCH(Q41,PARAMETROS!$A$53:$A$101,0)),"")</f>
        <v>496900</v>
      </c>
      <c r="S41" s="671" t="s">
        <v>264</v>
      </c>
      <c r="T41" s="17" t="s">
        <v>21</v>
      </c>
      <c r="U41" s="435" t="str">
        <f>IFERROR(IF(T41="","",IF(T41="COP","N/A",IF(OR(T41="USD",T41="US"),1,IF(T41="EUR",VLOOKUP(P41,'SH EURO'!$A$6:$B$10372,2,FALSE),"INGRESAR TASA")))),"")</f>
        <v>N/A</v>
      </c>
      <c r="V41" s="489" t="str">
        <f t="shared" si="11"/>
        <v>N/A</v>
      </c>
      <c r="W41" s="18">
        <f>IFERROR(IF(T41="","",IF(T41="COP",1,IF(U41&lt;&gt;"N/A",VLOOKUP(P41,'SH TRM'!$A$9:$B$100372,2,FALSE),"REVISAR"))),"")</f>
        <v>1</v>
      </c>
      <c r="X41" s="349" t="str">
        <f t="shared" si="12"/>
        <v>N/A</v>
      </c>
      <c r="Y41" s="10">
        <v>5168.08</v>
      </c>
      <c r="Z41" s="10">
        <f t="shared" si="10"/>
        <v>5168.08</v>
      </c>
      <c r="AA41" s="1115"/>
      <c r="AB41" s="1115"/>
      <c r="AC41" s="292" t="str">
        <f t="shared" si="4"/>
        <v>CUMPLE</v>
      </c>
      <c r="AD41" s="142">
        <v>139</v>
      </c>
      <c r="AE41" s="1144" t="s">
        <v>8</v>
      </c>
      <c r="AF41" s="1144"/>
      <c r="AG41" s="1144"/>
      <c r="AH41" s="1144" t="s">
        <v>8</v>
      </c>
      <c r="AI41" s="1144"/>
      <c r="AJ41" s="1144"/>
      <c r="AK41" s="1144" t="s">
        <v>8</v>
      </c>
      <c r="AL41" s="1144"/>
      <c r="AM41" s="1144"/>
      <c r="AN41" s="401" t="str">
        <f t="shared" si="14"/>
        <v>SI</v>
      </c>
      <c r="AO41" s="1139"/>
      <c r="AP41" s="235"/>
      <c r="AQ41" s="237"/>
      <c r="AX41" s="228"/>
    </row>
    <row r="42" spans="1:50" s="222" customFormat="1" ht="38.25" x14ac:dyDescent="0.25">
      <c r="A42" s="1146"/>
      <c r="B42" s="11" t="s">
        <v>405</v>
      </c>
      <c r="C42" s="12"/>
      <c r="D42" s="12" t="str">
        <f>IFERROR(INDEX(DESEMPATE!$D$3:$D$63,MATCH('EXP GEN.'!B42,DESEMPATE!$C$3:$C$63,0)),"")</f>
        <v>CONCOL CONSULTORES SAS</v>
      </c>
      <c r="E42" s="279" t="str">
        <f>IFERROR(IF(D42="","",IF(VLOOKUP(D42,DESEMPATE!D$3:$E$19,2,FALSE)=1,"N/A",IF(VLOOKUP(D42,DESEMPATE!D$3:$E$19,2,FALSE)&gt;=0.51,"SI","NO"))),"")</f>
        <v>NO</v>
      </c>
      <c r="F42" s="411" t="s">
        <v>8</v>
      </c>
      <c r="G42" s="19" t="s">
        <v>342</v>
      </c>
      <c r="H42" s="19" t="s">
        <v>343</v>
      </c>
      <c r="I42" s="19" t="s">
        <v>441</v>
      </c>
      <c r="J42" s="711" t="s">
        <v>442</v>
      </c>
      <c r="K42" s="19" t="s">
        <v>8</v>
      </c>
      <c r="L42" s="638" t="s">
        <v>8</v>
      </c>
      <c r="M42" s="638" t="str">
        <f t="shared" si="6"/>
        <v>SI</v>
      </c>
      <c r="N42" s="20">
        <v>1</v>
      </c>
      <c r="O42" s="538">
        <v>37298</v>
      </c>
      <c r="P42" s="538">
        <v>38088</v>
      </c>
      <c r="Q42" s="44">
        <f t="shared" si="9"/>
        <v>2004</v>
      </c>
      <c r="R42" s="16">
        <f>IFERROR(INDEX(PARAMETROS!$B$53:$B$101,MATCH(Q42,PARAMETROS!$A$53:$A$101,0)),"")</f>
        <v>358000</v>
      </c>
      <c r="S42" s="681" t="s">
        <v>264</v>
      </c>
      <c r="T42" s="23" t="s">
        <v>21</v>
      </c>
      <c r="U42" s="435" t="str">
        <f>IFERROR(IF(T42="","",IF(T42="COP","N/A",IF(OR(T42="USD",T42="US"),1,IF(T42="EUR",VLOOKUP(P42,'SH EURO'!$A$6:$B$10372,2,FALSE),"INGRESAR TASA")))),"")</f>
        <v>N/A</v>
      </c>
      <c r="V42" s="489" t="str">
        <f t="shared" si="11"/>
        <v>N/A</v>
      </c>
      <c r="W42" s="18">
        <f>IFERROR(IF(T42="","",IF(T42="COP",1,IF(U42&lt;&gt;"N/A",VLOOKUP(P42,'SH TRM'!$A$9:$B$100372,2,FALSE),"REVISAR"))),"")</f>
        <v>1</v>
      </c>
      <c r="X42" s="349" t="str">
        <f t="shared" si="12"/>
        <v>N/A</v>
      </c>
      <c r="Y42" s="10">
        <v>10134.530000000001</v>
      </c>
      <c r="Z42" s="10">
        <f t="shared" si="10"/>
        <v>10134.530000000001</v>
      </c>
      <c r="AA42" s="1115"/>
      <c r="AB42" s="1115"/>
      <c r="AC42" s="292" t="str">
        <f t="shared" si="4"/>
        <v>CUMPLE</v>
      </c>
      <c r="AD42" s="19">
        <v>52</v>
      </c>
      <c r="AE42" s="1121" t="s">
        <v>8</v>
      </c>
      <c r="AF42" s="1121"/>
      <c r="AG42" s="1121"/>
      <c r="AH42" s="1121" t="s">
        <v>8</v>
      </c>
      <c r="AI42" s="1121"/>
      <c r="AJ42" s="1121"/>
      <c r="AK42" s="1121" t="s">
        <v>8</v>
      </c>
      <c r="AL42" s="1121"/>
      <c r="AM42" s="1121"/>
      <c r="AN42" s="398" t="str">
        <f t="shared" si="14"/>
        <v>SI</v>
      </c>
      <c r="AO42" s="1139"/>
      <c r="AP42" s="257"/>
      <c r="AQ42" s="237"/>
      <c r="AX42" s="228"/>
    </row>
    <row r="43" spans="1:50" s="222" customFormat="1" ht="63.75" x14ac:dyDescent="0.25">
      <c r="A43" s="1146"/>
      <c r="B43" s="11" t="s">
        <v>405</v>
      </c>
      <c r="C43" s="12"/>
      <c r="D43" s="12" t="str">
        <f>IFERROR(INDEX(DESEMPATE!$D$3:$D$63,MATCH('EXP GEN.'!B43,DESEMPATE!$C$3:$C$63,0)),"")</f>
        <v>CONCOL CONSULTORES SAS</v>
      </c>
      <c r="E43" s="279" t="str">
        <f>IFERROR(IF(D43="","",IF(VLOOKUP(D43,DESEMPATE!D$3:$E$19,2,FALSE)=1,"N/A",IF(VLOOKUP(D43,DESEMPATE!D$3:$E$19,2,FALSE)&gt;=0.51,"SI","NO"))),"")</f>
        <v>NO</v>
      </c>
      <c r="F43" s="411" t="s">
        <v>8</v>
      </c>
      <c r="G43" s="19" t="s">
        <v>443</v>
      </c>
      <c r="H43" s="19" t="s">
        <v>343</v>
      </c>
      <c r="I43" s="19" t="s">
        <v>444</v>
      </c>
      <c r="J43" s="711" t="s">
        <v>445</v>
      </c>
      <c r="K43" s="19" t="s">
        <v>8</v>
      </c>
      <c r="L43" s="638" t="s">
        <v>8</v>
      </c>
      <c r="M43" s="641" t="str">
        <f t="shared" si="6"/>
        <v>SI</v>
      </c>
      <c r="N43" s="510">
        <v>1</v>
      </c>
      <c r="O43" s="14">
        <v>38888</v>
      </c>
      <c r="P43" s="14">
        <v>39641</v>
      </c>
      <c r="Q43" s="15">
        <f t="shared" si="9"/>
        <v>2008</v>
      </c>
      <c r="R43" s="16">
        <f>IFERROR(INDEX(PARAMETROS!$B$53:$B$101,MATCH(Q43,PARAMETROS!$A$53:$A$101,0)),"")</f>
        <v>461500</v>
      </c>
      <c r="S43" s="671" t="s">
        <v>264</v>
      </c>
      <c r="T43" s="17" t="s">
        <v>21</v>
      </c>
      <c r="U43" s="435" t="str">
        <f>IFERROR(IF(T43="","",IF(T43="COP","N/A",IF(OR(T43="USD",T43="US"),1,IF(T43="EUR",VLOOKUP(P43,'SH EURO'!$A$6:$B$10372,2,FALSE),"INGRESAR TASA")))),"")</f>
        <v>N/A</v>
      </c>
      <c r="V43" s="489" t="str">
        <f t="shared" si="11"/>
        <v>N/A</v>
      </c>
      <c r="W43" s="18">
        <f>IFERROR(IF(T43="","",IF(T43="COP",1,IF(U43&lt;&gt;"N/A",VLOOKUP(P43,'SH TRM'!$A$9:$B$100372,2,FALSE),"REVISAR"))),"")</f>
        <v>1</v>
      </c>
      <c r="X43" s="349" t="str">
        <f t="shared" si="12"/>
        <v>N/A</v>
      </c>
      <c r="Y43" s="10">
        <v>22699.71</v>
      </c>
      <c r="Z43" s="10">
        <f t="shared" si="10"/>
        <v>22699.71</v>
      </c>
      <c r="AA43" s="1115"/>
      <c r="AB43" s="1115"/>
      <c r="AC43" s="292" t="str">
        <f t="shared" si="4"/>
        <v>CUMPLE</v>
      </c>
      <c r="AD43" s="294">
        <v>55</v>
      </c>
      <c r="AE43" s="1121" t="s">
        <v>8</v>
      </c>
      <c r="AF43" s="1121"/>
      <c r="AG43" s="1121"/>
      <c r="AH43" s="1121" t="s">
        <v>8</v>
      </c>
      <c r="AI43" s="1121"/>
      <c r="AJ43" s="1121"/>
      <c r="AK43" s="1121" t="s">
        <v>8</v>
      </c>
      <c r="AL43" s="1121"/>
      <c r="AM43" s="1121"/>
      <c r="AN43" s="401" t="str">
        <f t="shared" si="14"/>
        <v>SI</v>
      </c>
      <c r="AO43" s="1139"/>
      <c r="AP43" s="235"/>
      <c r="AQ43" s="237"/>
      <c r="AX43" s="228"/>
    </row>
    <row r="44" spans="1:50" s="222" customFormat="1" ht="16.5" customHeight="1" thickBot="1" x14ac:dyDescent="0.3">
      <c r="A44" s="1147"/>
      <c r="B44" s="33"/>
      <c r="C44" s="137"/>
      <c r="D44" s="315" t="str">
        <f>IFERROR(INDEX(DESEMPATE!$D$3:$D$63,MATCH('EXP GEN.'!B44,DESEMPATE!$C$3:$C$63,0)),"")</f>
        <v/>
      </c>
      <c r="E44" s="289" t="str">
        <f>IFERROR(IF(D44="","",IF(VLOOKUP(D44,DESEMPATE!D$3:$E$19,2,FALSE)=1,"N/A",IF(VLOOKUP(D44,DESEMPATE!D$3:$E$19,2,FALSE)&gt;=0.51,"SI","NO"))),"")</f>
        <v/>
      </c>
      <c r="F44" s="412" t="s">
        <v>8</v>
      </c>
      <c r="G44" s="139"/>
      <c r="H44" s="139"/>
      <c r="I44" s="139"/>
      <c r="J44" s="712"/>
      <c r="K44" s="139"/>
      <c r="L44" s="639"/>
      <c r="M44" s="642" t="str">
        <f t="shared" si="6"/>
        <v/>
      </c>
      <c r="N44" s="511"/>
      <c r="O44" s="318"/>
      <c r="P44" s="318"/>
      <c r="Q44" s="36" t="str">
        <f t="shared" si="9"/>
        <v/>
      </c>
      <c r="R44" s="37" t="str">
        <f>IFERROR(INDEX(PARAMETROS!$B$53:$B$101,MATCH(Q44,PARAMETROS!$A$53:$A$101,0)),"")</f>
        <v/>
      </c>
      <c r="S44" s="672"/>
      <c r="T44" s="38"/>
      <c r="U44" s="433" t="str">
        <f>IFERROR(IF(T44="","",IF(T44="COP","N/A",IF(OR(T44="USD",T44="US"),1,IF(T44="EUR",VLOOKUP(P44,'SH EURO'!$A$6:$B$10372,2,FALSE),"INGRESAR TASA")))),"")</f>
        <v/>
      </c>
      <c r="V44" s="490" t="str">
        <f t="shared" si="11"/>
        <v/>
      </c>
      <c r="W44" s="39" t="str">
        <f>IFERROR(IF(T44="","",IF(T44="COP",1,IF(U44&lt;&gt;"N/A",VLOOKUP(P44,'SH TRM'!$A$9:$B$100372,2,FALSE),"REVISAR"))),"")</f>
        <v/>
      </c>
      <c r="X44" s="350" t="str">
        <f t="shared" si="12"/>
        <v/>
      </c>
      <c r="Y44" s="40" t="str">
        <f t="shared" si="13"/>
        <v/>
      </c>
      <c r="Z44" s="40" t="str">
        <f t="shared" si="10"/>
        <v/>
      </c>
      <c r="AA44" s="1116"/>
      <c r="AB44" s="1116"/>
      <c r="AC44" s="299" t="str">
        <f t="shared" si="4"/>
        <v/>
      </c>
      <c r="AD44" s="564"/>
      <c r="AE44" s="1131"/>
      <c r="AF44" s="1131"/>
      <c r="AG44" s="1131"/>
      <c r="AH44" s="1131"/>
      <c r="AI44" s="1131"/>
      <c r="AJ44" s="1131"/>
      <c r="AK44" s="1131"/>
      <c r="AL44" s="1131"/>
      <c r="AM44" s="1131"/>
      <c r="AN44" s="402" t="str">
        <f t="shared" si="14"/>
        <v/>
      </c>
      <c r="AO44" s="1140"/>
      <c r="AP44" s="236"/>
      <c r="AQ44" s="237"/>
      <c r="AX44" s="228"/>
    </row>
    <row r="45" spans="1:50" s="222" customFormat="1" ht="47.25" customHeight="1" x14ac:dyDescent="0.25">
      <c r="A45" s="1145" t="s">
        <v>146</v>
      </c>
      <c r="B45" s="25" t="s">
        <v>200</v>
      </c>
      <c r="C45" s="26"/>
      <c r="D45" s="287" t="str">
        <f>IFERROR(INDEX(DESEMPATE!$D$3:$D$63,MATCH('EXP GEN.'!B45,DESEMPATE!$C$3:$C$63,0)),"")</f>
        <v>INGEANDINA CONSULTORES DE INGENIERIA SAS</v>
      </c>
      <c r="E45" s="288" t="str">
        <f>IFERROR(IF(D45="","",IF(VLOOKUP(D45,DESEMPATE!D$3:$E$19,2,FALSE)=1,"N/A",IF(VLOOKUP(D45,DESEMPATE!D$3:$E$19,2,FALSE)&gt;=0.51,"SI","NO"))),"")</f>
        <v>SI</v>
      </c>
      <c r="F45" s="410" t="s">
        <v>8</v>
      </c>
      <c r="G45" s="32" t="s">
        <v>456</v>
      </c>
      <c r="H45" s="32" t="s">
        <v>451</v>
      </c>
      <c r="I45" s="32"/>
      <c r="J45" s="710" t="s">
        <v>452</v>
      </c>
      <c r="K45" s="32" t="s">
        <v>8</v>
      </c>
      <c r="L45" s="831" t="s">
        <v>8</v>
      </c>
      <c r="M45" s="831" t="str">
        <f t="shared" si="6"/>
        <v>SI</v>
      </c>
      <c r="N45" s="508">
        <v>1</v>
      </c>
      <c r="O45" s="316">
        <v>38049</v>
      </c>
      <c r="P45" s="316">
        <v>40545</v>
      </c>
      <c r="Q45" s="44">
        <f t="shared" si="9"/>
        <v>2011</v>
      </c>
      <c r="R45" s="506">
        <f>IFERROR(INDEX(PARAMETROS!$B$53:$B$101,MATCH(Q45,PARAMETROS!$A$53:$A$101,0)),"")</f>
        <v>535600</v>
      </c>
      <c r="S45" s="673" t="s">
        <v>264</v>
      </c>
      <c r="T45" s="23" t="s">
        <v>458</v>
      </c>
      <c r="U45" s="434">
        <f>IFERROR(IF(T45="","",IF(T45="COP","N/A",IF(OR(T45="USD",T45="US"),1,IF(T45="EUR",VLOOKUP(P45,'SH EURO'!$A$6:$B$10372,2,FALSE),"INGRESAR TASA")))),"")</f>
        <v>1</v>
      </c>
      <c r="V45" s="484" t="s">
        <v>264</v>
      </c>
      <c r="W45" s="24">
        <f>IFERROR(IF(T45="","",IF(T45="COP",1,IF(U45&lt;&gt;"N/A",VLOOKUP(P45,'SH TRM'!$A$9:$B$100372,2,FALSE),"REVISAR"))),"")</f>
        <v>1913.98</v>
      </c>
      <c r="X45" s="351" t="s">
        <v>264</v>
      </c>
      <c r="Y45" s="317">
        <v>34193.85</v>
      </c>
      <c r="Z45" s="317">
        <f t="shared" si="10"/>
        <v>34193.85</v>
      </c>
      <c r="AA45" s="1114" t="str">
        <f>IFERROR(IF(COUNTIF(Z45:Z50,"")=6,"",IF(SUM(Z45:Z50)&gt;=CM001M1,"CUMPLE","NO CUMPLE")),"")</f>
        <v>CUMPLE</v>
      </c>
      <c r="AB45" s="1114" t="str">
        <f>IFERROR(IF(COUNTIF(Z45:Z50,"")=6,"",IF(COUNTIF(E45:E50,"N/A")&gt;0,IF(SUMIF(E45:E50,"N/A",Z45:Z50)&gt;=CM001LM1,"CUMPLE","NO CUMPLE"),IF(SUMIF(E45:E50,"SI",Z45:Z50)&gt;=CM001LM1,"CUMPLE","NO CUMPLE"))),"")</f>
        <v>CUMPLE</v>
      </c>
      <c r="AC45" s="291" t="str">
        <f t="shared" si="4"/>
        <v>CUMPLE</v>
      </c>
      <c r="AD45" s="293">
        <v>1</v>
      </c>
      <c r="AE45" s="1117" t="s">
        <v>8</v>
      </c>
      <c r="AF45" s="1117"/>
      <c r="AG45" s="1117"/>
      <c r="AH45" s="1117" t="s">
        <v>8</v>
      </c>
      <c r="AI45" s="1117"/>
      <c r="AJ45" s="1117"/>
      <c r="AK45" s="1117" t="s">
        <v>8</v>
      </c>
      <c r="AL45" s="1117"/>
      <c r="AM45" s="1117"/>
      <c r="AN45" s="629" t="str">
        <f t="shared" si="14"/>
        <v>SI</v>
      </c>
      <c r="AO45" s="1141" t="s">
        <v>323</v>
      </c>
      <c r="AP45" s="256"/>
      <c r="AQ45" s="237"/>
      <c r="AX45" s="228"/>
    </row>
    <row r="46" spans="1:50" s="222" customFormat="1" ht="47.25" x14ac:dyDescent="0.25">
      <c r="A46" s="1146"/>
      <c r="B46" s="11" t="s">
        <v>200</v>
      </c>
      <c r="C46" s="12"/>
      <c r="D46" s="12" t="str">
        <f>IFERROR(INDEX(DESEMPATE!$D$3:$D$63,MATCH('EXP GEN.'!B46,DESEMPATE!$C$3:$C$63,0)),"")</f>
        <v>INGEANDINA CONSULTORES DE INGENIERIA SAS</v>
      </c>
      <c r="E46" s="279" t="str">
        <f>IFERROR(IF(D46="","",IF(VLOOKUP(D46,DESEMPATE!D$3:$E$19,2,FALSE)=1,"N/A",IF(VLOOKUP(D46,DESEMPATE!D$3:$E$19,2,FALSE)&gt;=0.51,"SI","NO"))),"")</f>
        <v>SI</v>
      </c>
      <c r="F46" s="411" t="s">
        <v>8</v>
      </c>
      <c r="G46" s="19" t="s">
        <v>456</v>
      </c>
      <c r="H46" s="19" t="s">
        <v>451</v>
      </c>
      <c r="I46" s="19"/>
      <c r="J46" s="711" t="s">
        <v>453</v>
      </c>
      <c r="K46" s="19" t="s">
        <v>8</v>
      </c>
      <c r="L46" s="832" t="s">
        <v>8</v>
      </c>
      <c r="M46" s="832" t="str">
        <f t="shared" si="6"/>
        <v>SI</v>
      </c>
      <c r="N46" s="510">
        <v>0.25</v>
      </c>
      <c r="O46" s="14">
        <v>36363</v>
      </c>
      <c r="P46" s="14">
        <v>37843</v>
      </c>
      <c r="Q46" s="15">
        <f t="shared" si="9"/>
        <v>2003</v>
      </c>
      <c r="R46" s="22">
        <f>IFERROR(INDEX(PARAMETROS!$B$53:$B$101,MATCH(Q46,PARAMETROS!$A$53:$A$101,0)),"")</f>
        <v>332000</v>
      </c>
      <c r="S46" s="671" t="s">
        <v>264</v>
      </c>
      <c r="T46" s="17" t="s">
        <v>458</v>
      </c>
      <c r="U46" s="435">
        <f>IFERROR(IF(T46="","",IF(T46="COP","N/A",IF(OR(T46="USD",T46="US"),1,IF(T46="EUR",VLOOKUP(P46,'SH EURO'!$A$6:$B$10372,2,FALSE),"INGRESAR TASA")))),"")</f>
        <v>1</v>
      </c>
      <c r="V46" s="489" t="s">
        <v>264</v>
      </c>
      <c r="W46" s="18">
        <f>IFERROR(IF(T46="","",IF(T46="COP",1,IF(U46&lt;&gt;"N/A",VLOOKUP(P46,'SH TRM'!$A$9:$B$100372,2,FALSE),"REVISAR"))),"")</f>
        <v>2875.18</v>
      </c>
      <c r="X46" s="349" t="s">
        <v>264</v>
      </c>
      <c r="Y46" s="10">
        <v>56649.4</v>
      </c>
      <c r="Z46" s="10">
        <f t="shared" si="10"/>
        <v>14162.35</v>
      </c>
      <c r="AA46" s="1115"/>
      <c r="AB46" s="1115"/>
      <c r="AC46" s="292" t="str">
        <f t="shared" si="4"/>
        <v>CUMPLE</v>
      </c>
      <c r="AD46" s="294">
        <v>3</v>
      </c>
      <c r="AE46" s="1121" t="s">
        <v>8</v>
      </c>
      <c r="AF46" s="1121"/>
      <c r="AG46" s="1121"/>
      <c r="AH46" s="1121" t="s">
        <v>8</v>
      </c>
      <c r="AI46" s="1121"/>
      <c r="AJ46" s="1121"/>
      <c r="AK46" s="1121" t="s">
        <v>8</v>
      </c>
      <c r="AL46" s="1121"/>
      <c r="AM46" s="1121"/>
      <c r="AN46" s="630" t="str">
        <f t="shared" si="14"/>
        <v>SI</v>
      </c>
      <c r="AO46" s="1142"/>
      <c r="AP46" s="257"/>
      <c r="AQ46" s="237"/>
      <c r="AX46" s="228"/>
    </row>
    <row r="47" spans="1:50" s="222" customFormat="1" ht="47.25" x14ac:dyDescent="0.25">
      <c r="A47" s="1146"/>
      <c r="B47" s="11" t="s">
        <v>200</v>
      </c>
      <c r="C47" s="12"/>
      <c r="D47" s="12" t="str">
        <f>IFERROR(INDEX(DESEMPATE!$D$3:$D$63,MATCH('EXP GEN.'!B47,DESEMPATE!$C$3:$C$63,0)),"")</f>
        <v>INGEANDINA CONSULTORES DE INGENIERIA SAS</v>
      </c>
      <c r="E47" s="279" t="str">
        <f>IFERROR(IF(D47="","",IF(VLOOKUP(D47,DESEMPATE!D$3:$E$19,2,FALSE)=1,"N/A",IF(VLOOKUP(D47,DESEMPATE!D$3:$E$19,2,FALSE)&gt;=0.51,"SI","NO"))),"")</f>
        <v>SI</v>
      </c>
      <c r="F47" s="411" t="s">
        <v>8</v>
      </c>
      <c r="G47" s="19" t="s">
        <v>457</v>
      </c>
      <c r="H47" s="19" t="s">
        <v>451</v>
      </c>
      <c r="I47" s="19"/>
      <c r="J47" s="711" t="s">
        <v>454</v>
      </c>
      <c r="K47" s="19" t="s">
        <v>8</v>
      </c>
      <c r="L47" s="832" t="s">
        <v>8</v>
      </c>
      <c r="M47" s="832" t="str">
        <f t="shared" si="6"/>
        <v>SI</v>
      </c>
      <c r="N47" s="510">
        <v>0.5</v>
      </c>
      <c r="O47" s="14">
        <v>37211</v>
      </c>
      <c r="P47" s="14">
        <v>38122</v>
      </c>
      <c r="Q47" s="15">
        <f t="shared" si="9"/>
        <v>2004</v>
      </c>
      <c r="R47" s="22">
        <f>IFERROR(INDEX(PARAMETROS!$B$53:$B$101,MATCH(Q47,PARAMETROS!$A$53:$A$101,0)),"")</f>
        <v>358000</v>
      </c>
      <c r="S47" s="671" t="s">
        <v>264</v>
      </c>
      <c r="T47" s="17" t="s">
        <v>458</v>
      </c>
      <c r="U47" s="435">
        <f>IFERROR(IF(T47="","",IF(T47="COP","N/A",IF(OR(T47="USD",T47="US"),1,IF(T47="EUR",VLOOKUP(P47,'SH EURO'!$A$6:$B$10372,2,FALSE),"INGRESAR TASA")))),"")</f>
        <v>1</v>
      </c>
      <c r="V47" s="489" t="s">
        <v>264</v>
      </c>
      <c r="W47" s="18">
        <f>IFERROR(IF(T47="","",IF(T47="COP",1,IF(U47&lt;&gt;"N/A",VLOOKUP(P47,'SH TRM'!$A$9:$B$100372,2,FALSE),"REVISAR"))),"")</f>
        <v>2719.89</v>
      </c>
      <c r="X47" s="349" t="s">
        <v>264</v>
      </c>
      <c r="Y47" s="10">
        <v>20435.400000000001</v>
      </c>
      <c r="Z47" s="10">
        <f t="shared" si="10"/>
        <v>10217.700000000001</v>
      </c>
      <c r="AA47" s="1115"/>
      <c r="AB47" s="1115"/>
      <c r="AC47" s="292" t="str">
        <f t="shared" si="4"/>
        <v>CUMPLE</v>
      </c>
      <c r="AD47" s="294">
        <v>4</v>
      </c>
      <c r="AE47" s="1121" t="s">
        <v>8</v>
      </c>
      <c r="AF47" s="1121"/>
      <c r="AG47" s="1121"/>
      <c r="AH47" s="1121" t="s">
        <v>8</v>
      </c>
      <c r="AI47" s="1121"/>
      <c r="AJ47" s="1121"/>
      <c r="AK47" s="1121" t="s">
        <v>8</v>
      </c>
      <c r="AL47" s="1121"/>
      <c r="AM47" s="1121"/>
      <c r="AN47" s="630" t="str">
        <f t="shared" si="14"/>
        <v>SI</v>
      </c>
      <c r="AO47" s="1142"/>
      <c r="AP47" s="235"/>
      <c r="AQ47" s="237"/>
      <c r="AX47" s="228"/>
    </row>
    <row r="48" spans="1:50" s="222" customFormat="1" ht="47.25" x14ac:dyDescent="0.25">
      <c r="A48" s="1146"/>
      <c r="B48" s="11" t="s">
        <v>200</v>
      </c>
      <c r="C48" s="12"/>
      <c r="D48" s="12" t="str">
        <f>IFERROR(INDEX(DESEMPATE!$D$3:$D$63,MATCH('EXP GEN.'!B48,DESEMPATE!$C$3:$C$63,0)),"")</f>
        <v>INGEANDINA CONSULTORES DE INGENIERIA SAS</v>
      </c>
      <c r="E48" s="279" t="str">
        <f>IFERROR(IF(D48="","",IF(VLOOKUP(D48,DESEMPATE!D$3:$E$19,2,FALSE)=1,"N/A",IF(VLOOKUP(D48,DESEMPATE!D$3:$E$19,2,FALSE)&gt;=0.51,"SI","NO"))),"")</f>
        <v>SI</v>
      </c>
      <c r="F48" s="411" t="s">
        <v>8</v>
      </c>
      <c r="G48" s="19" t="s">
        <v>457</v>
      </c>
      <c r="H48" s="19" t="s">
        <v>451</v>
      </c>
      <c r="I48" s="19"/>
      <c r="J48" s="711" t="s">
        <v>455</v>
      </c>
      <c r="K48" s="19" t="s">
        <v>8</v>
      </c>
      <c r="L48" s="832" t="s">
        <v>8</v>
      </c>
      <c r="M48" s="832" t="str">
        <f t="shared" si="6"/>
        <v>SI</v>
      </c>
      <c r="N48" s="510">
        <v>1</v>
      </c>
      <c r="O48" s="14">
        <v>39982</v>
      </c>
      <c r="P48" s="14">
        <v>40865</v>
      </c>
      <c r="Q48" s="611">
        <f t="shared" si="9"/>
        <v>2011</v>
      </c>
      <c r="R48" s="618">
        <f>IFERROR(INDEX(PARAMETROS!$B$53:$B$101,MATCH(Q48,PARAMETROS!$A$53:$A$101,0)),"")</f>
        <v>535600</v>
      </c>
      <c r="S48" s="671" t="s">
        <v>264</v>
      </c>
      <c r="T48" s="17" t="s">
        <v>458</v>
      </c>
      <c r="U48" s="435">
        <f>IFERROR(IF(T48="","",IF(T48="COP","N/A",IF(OR(T48="USD",T48="US"),1,IF(T48="EUR",VLOOKUP(P48,'SH EURO'!$A$6:$B$10372,2,FALSE),"INGRESAR TASA")))),"")</f>
        <v>1</v>
      </c>
      <c r="V48" s="489" t="s">
        <v>264</v>
      </c>
      <c r="W48" s="18">
        <f>IFERROR(IF(T48="","",IF(T48="COP",1,IF(U48&lt;&gt;"N/A",VLOOKUP(P48,'SH TRM'!$A$9:$B$100372,2,FALSE),"REVISAR"))),"")</f>
        <v>1910.83</v>
      </c>
      <c r="X48" s="349" t="s">
        <v>264</v>
      </c>
      <c r="Y48" s="10">
        <v>11756.61</v>
      </c>
      <c r="Z48" s="10">
        <f t="shared" si="10"/>
        <v>11756.61</v>
      </c>
      <c r="AA48" s="1115"/>
      <c r="AB48" s="1115"/>
      <c r="AC48" s="292" t="str">
        <f t="shared" si="4"/>
        <v>CUMPLE</v>
      </c>
      <c r="AD48" s="294">
        <v>5</v>
      </c>
      <c r="AE48" s="1122" t="s">
        <v>8</v>
      </c>
      <c r="AF48" s="1123"/>
      <c r="AG48" s="1124"/>
      <c r="AH48" s="1122" t="s">
        <v>8</v>
      </c>
      <c r="AI48" s="1123"/>
      <c r="AJ48" s="1124"/>
      <c r="AK48" s="1122" t="s">
        <v>8</v>
      </c>
      <c r="AL48" s="1123"/>
      <c r="AM48" s="1124"/>
      <c r="AN48" s="630" t="str">
        <f t="shared" si="14"/>
        <v>SI</v>
      </c>
      <c r="AO48" s="1142"/>
      <c r="AP48" s="257"/>
      <c r="AQ48" s="237"/>
      <c r="AX48" s="228"/>
    </row>
    <row r="49" spans="1:50" s="222" customFormat="1" ht="51" x14ac:dyDescent="0.25">
      <c r="A49" s="1146"/>
      <c r="B49" s="11" t="s">
        <v>408</v>
      </c>
      <c r="C49" s="12"/>
      <c r="D49" s="1057" t="str">
        <f>IFERROR(INDEX(DESEMPATE!$D$3:$D$63,MATCH('EXP GEN.'!B49,DESEMPATE!$C$3:$C$63,0)),"")</f>
        <v>APPLUS SERVICIOS INTEGRALES SAS</v>
      </c>
      <c r="E49" s="279" t="str">
        <f>IFERROR(IF(D49="","",IF(VLOOKUP(D49,DESEMPATE!D$3:$E$19,2,FALSE)=1,"N/A",IF(VLOOKUP(D49,DESEMPATE!D$3:$E$19,2,FALSE)&gt;=0.51,"SI","NO"))),"")</f>
        <v>NO</v>
      </c>
      <c r="F49" s="411" t="s">
        <v>8</v>
      </c>
      <c r="G49" s="496" t="s">
        <v>459</v>
      </c>
      <c r="H49" s="19" t="s">
        <v>356</v>
      </c>
      <c r="I49" s="19" t="s">
        <v>66</v>
      </c>
      <c r="J49" s="711" t="s">
        <v>1271</v>
      </c>
      <c r="K49" s="1025" t="s">
        <v>9</v>
      </c>
      <c r="L49" s="638" t="s">
        <v>8</v>
      </c>
      <c r="M49" s="641" t="str">
        <f t="shared" si="6"/>
        <v>SI</v>
      </c>
      <c r="N49" s="513">
        <v>1</v>
      </c>
      <c r="O49" s="538">
        <v>36815</v>
      </c>
      <c r="P49" s="498">
        <v>38168</v>
      </c>
      <c r="Q49" s="15">
        <f t="shared" si="9"/>
        <v>2004</v>
      </c>
      <c r="R49" s="16">
        <f>IFERROR(INDEX(PARAMETROS!$B$53:$B$101,MATCH(Q49,PARAMETROS!$A$53:$A$101,0)),"")</f>
        <v>358000</v>
      </c>
      <c r="S49" s="676" t="s">
        <v>264</v>
      </c>
      <c r="T49" s="17" t="s">
        <v>305</v>
      </c>
      <c r="U49" s="435">
        <f>IFERROR(IF(T49="","",IF(T49="COP","N/A",IF(OR(T49="USD",T49="US"),1,IF(T49="EUR",VLOOKUP(P49,'SH EURO'!$A$6:$B$10372,2,FALSE),"INGRESAR TASA")))),"")</f>
        <v>1.2081999999999999</v>
      </c>
      <c r="V49" s="489" t="s">
        <v>264</v>
      </c>
      <c r="W49" s="18">
        <f>IFERROR(IF(T49="","",IF(T49="COP",1,IF(U49&lt;&gt;"N/A",VLOOKUP(P49,'SH TRM'!$A$9:$B$100372,2,FALSE),"REVISAR"))),"")</f>
        <v>2699.58</v>
      </c>
      <c r="X49" s="349" t="s">
        <v>264</v>
      </c>
      <c r="Y49" s="10">
        <v>28757.47</v>
      </c>
      <c r="Z49" s="10" t="str">
        <f>IFERROR(IF(OR(K49="",K49="NO"),"",IF(F49="SI",IFERROR(Y49*N49,""),"")),"")</f>
        <v/>
      </c>
      <c r="AA49" s="1115"/>
      <c r="AB49" s="1115"/>
      <c r="AC49" s="292" t="s">
        <v>69</v>
      </c>
      <c r="AD49" s="294">
        <v>105</v>
      </c>
      <c r="AE49" s="1121" t="s">
        <v>8</v>
      </c>
      <c r="AF49" s="1121"/>
      <c r="AG49" s="1121"/>
      <c r="AH49" s="1121" t="s">
        <v>8</v>
      </c>
      <c r="AI49" s="1121"/>
      <c r="AJ49" s="1121"/>
      <c r="AK49" s="1121" t="s">
        <v>8</v>
      </c>
      <c r="AL49" s="1121"/>
      <c r="AM49" s="1121"/>
      <c r="AN49" s="630" t="str">
        <f t="shared" si="14"/>
        <v>SI</v>
      </c>
      <c r="AO49" s="1142"/>
      <c r="AP49" s="235"/>
      <c r="AQ49" s="237"/>
      <c r="AX49" s="228"/>
    </row>
    <row r="50" spans="1:50" s="222" customFormat="1" ht="16.5" customHeight="1" thickBot="1" x14ac:dyDescent="0.3">
      <c r="A50" s="1147"/>
      <c r="B50" s="33"/>
      <c r="C50" s="137"/>
      <c r="D50" s="315" t="str">
        <f>IFERROR(INDEX(DESEMPATE!$D$3:$D$63,MATCH('EXP GEN.'!B50,DESEMPATE!$C$3:$C$63,0)),"")</f>
        <v/>
      </c>
      <c r="E50" s="289" t="str">
        <f>IFERROR(IF(D50="","",IF(VLOOKUP(D50,DESEMPATE!D$3:$E$19,2,FALSE)=1,"N/A",IF(VLOOKUP(D50,DESEMPATE!D$3:$E$19,2,FALSE)&gt;=0.51,"SI","NO"))),"")</f>
        <v/>
      </c>
      <c r="F50" s="412" t="s">
        <v>8</v>
      </c>
      <c r="G50" s="139"/>
      <c r="H50" s="139"/>
      <c r="I50" s="139"/>
      <c r="J50" s="712"/>
      <c r="K50" s="139"/>
      <c r="L50" s="402"/>
      <c r="M50" s="642" t="str">
        <f t="shared" si="6"/>
        <v/>
      </c>
      <c r="N50" s="511"/>
      <c r="O50" s="318"/>
      <c r="P50" s="318"/>
      <c r="Q50" s="36" t="str">
        <f t="shared" si="9"/>
        <v/>
      </c>
      <c r="R50" s="37" t="str">
        <f>IFERROR(INDEX(PARAMETROS!$B$53:$B$101,MATCH(Q50,PARAMETROS!$A$53:$A$101,0)),"")</f>
        <v/>
      </c>
      <c r="S50" s="672"/>
      <c r="T50" s="38"/>
      <c r="U50" s="433" t="str">
        <f>IFERROR(IF(T50="","",IF(T50="COP","N/A",IF(OR(T50="USD",T50="US"),1,IF(T50="EUR",VLOOKUP(P50,'SH EURO'!$A$6:$B$10372,2,FALSE),"INGRESAR TASA")))),"")</f>
        <v/>
      </c>
      <c r="V50" s="490" t="str">
        <f t="shared" si="11"/>
        <v/>
      </c>
      <c r="W50" s="39" t="str">
        <f>IFERROR(IF(T50="","",IF(T50="COP",1,IF(U50&lt;&gt;"N/A",VLOOKUP(P50,'SH TRM'!$A$9:$B$100372,2,FALSE),"REVISAR"))),"")</f>
        <v/>
      </c>
      <c r="X50" s="350" t="str">
        <f t="shared" si="12"/>
        <v/>
      </c>
      <c r="Y50" s="40" t="str">
        <f t="shared" si="13"/>
        <v/>
      </c>
      <c r="Z50" s="40" t="str">
        <f t="shared" si="10"/>
        <v/>
      </c>
      <c r="AA50" s="1116"/>
      <c r="AB50" s="1116"/>
      <c r="AC50" s="299" t="str">
        <f t="shared" si="4"/>
        <v/>
      </c>
      <c r="AD50" s="295"/>
      <c r="AE50" s="1131"/>
      <c r="AF50" s="1131"/>
      <c r="AG50" s="1131"/>
      <c r="AH50" s="1131"/>
      <c r="AI50" s="1131"/>
      <c r="AJ50" s="1131"/>
      <c r="AK50" s="1131"/>
      <c r="AL50" s="1131"/>
      <c r="AM50" s="1131"/>
      <c r="AN50" s="631" t="str">
        <f t="shared" si="14"/>
        <v/>
      </c>
      <c r="AO50" s="1143"/>
      <c r="AP50" s="236"/>
      <c r="AQ50" s="237"/>
      <c r="AX50" s="228"/>
    </row>
    <row r="51" spans="1:50" s="222" customFormat="1" ht="47.25" x14ac:dyDescent="0.25">
      <c r="A51" s="1145" t="s">
        <v>147</v>
      </c>
      <c r="B51" s="25" t="s">
        <v>201</v>
      </c>
      <c r="C51" s="26"/>
      <c r="D51" s="287" t="str">
        <f>IFERROR(INDEX(DESEMPATE!$D$3:$D$63,MATCH('EXP GEN.'!B51,DESEMPATE!$C$3:$C$63,0)),"")</f>
        <v>GEOTECNIA Y CIMIENTOS INGEOCIM SAS</v>
      </c>
      <c r="E51" s="288" t="str">
        <f>IFERROR(IF(D51="","",IF(VLOOKUP(D51,DESEMPATE!D$3:$E$19,2,FALSE)=1,"N/A",IF(VLOOKUP(D51,DESEMPATE!D$3:$E$19,2,FALSE)&gt;=0.51,"SI","NO"))),"")</f>
        <v>SI</v>
      </c>
      <c r="F51" s="410" t="s">
        <v>8</v>
      </c>
      <c r="G51" s="142" t="s">
        <v>463</v>
      </c>
      <c r="H51" s="142" t="s">
        <v>343</v>
      </c>
      <c r="I51" s="142" t="s">
        <v>464</v>
      </c>
      <c r="J51" s="695" t="s">
        <v>465</v>
      </c>
      <c r="K51" s="142" t="s">
        <v>8</v>
      </c>
      <c r="L51" s="834" t="s">
        <v>8</v>
      </c>
      <c r="M51" s="640" t="str">
        <f t="shared" si="6"/>
        <v>SI</v>
      </c>
      <c r="N51" s="20">
        <v>0.9</v>
      </c>
      <c r="O51" s="259">
        <v>35730</v>
      </c>
      <c r="P51" s="14">
        <v>36459</v>
      </c>
      <c r="Q51" s="44">
        <f t="shared" si="9"/>
        <v>1999</v>
      </c>
      <c r="R51" s="22">
        <f>IFERROR(INDEX([2]PARAMETROS!$B$53:$B$101,MATCH(Q51,[2]PARAMETROS!$A$53:$A$101,0)),"")</f>
        <v>236460</v>
      </c>
      <c r="S51" s="671" t="s">
        <v>264</v>
      </c>
      <c r="T51" s="16" t="s">
        <v>21</v>
      </c>
      <c r="U51" s="434" t="str">
        <f>IFERROR(IF(T51="","",IF(T51="COP","N/A",IF(OR(T51="USD",T51="US"),1,IF(T51="EUR",VLOOKUP(P51,'[2]SH EURO'!$A$6:$B$10372,2,FALSE),"INGRESAR TASA")))),"")</f>
        <v>N/A</v>
      </c>
      <c r="V51" s="484" t="str">
        <f t="shared" si="11"/>
        <v>N/A</v>
      </c>
      <c r="W51" s="24">
        <f>IFERROR(IF(T51="","",IF(T51="COP",1,IF(U51&lt;&gt;"N/A",VLOOKUP(P51,'[2]SH TRM'!$A$9:$B$100372,2,FALSE),"REVISAR"))),"")</f>
        <v>1</v>
      </c>
      <c r="X51" s="351" t="str">
        <f t="shared" si="12"/>
        <v>N/A</v>
      </c>
      <c r="Y51" s="317">
        <v>5682.99</v>
      </c>
      <c r="Z51" s="317">
        <f t="shared" si="10"/>
        <v>5114.6909999999998</v>
      </c>
      <c r="AA51" s="1114" t="str">
        <f>IFERROR(IF(COUNTIF(Z51:Z56,"")=6,"",IF(SUM(Z51:Z56)&gt;=CM001M1,"CUMPLE","NO CUMPLE")),"")</f>
        <v>CUMPLE</v>
      </c>
      <c r="AB51" s="1114" t="str">
        <f>IFERROR(IF(COUNTIF(Z51:Z56,"")=6,"",IF(COUNTIF(E51:E56,"N/A")&gt;0,IF(SUMIF(E51:E56,"N/A",Z51:Z56)&gt;=CM001LM1,"CUMPLE","NO CUMPLE"),IF(SUMIF(E51:E56,"SI",Z51:Z56)&gt;=CM001LM1,"CUMPLE","NO CUMPLE"))),"")</f>
        <v>CUMPLE</v>
      </c>
      <c r="AC51" s="291" t="str">
        <f t="shared" si="4"/>
        <v>CUMPLE</v>
      </c>
      <c r="AD51" s="142">
        <v>51</v>
      </c>
      <c r="AE51" s="1121" t="s">
        <v>8</v>
      </c>
      <c r="AF51" s="1121"/>
      <c r="AG51" s="1121"/>
      <c r="AH51" s="1121" t="s">
        <v>8</v>
      </c>
      <c r="AI51" s="1121"/>
      <c r="AJ51" s="1121"/>
      <c r="AK51" s="1121" t="s">
        <v>8</v>
      </c>
      <c r="AL51" s="1121"/>
      <c r="AM51" s="1121"/>
      <c r="AN51" s="400" t="str">
        <f t="shared" si="14"/>
        <v>SI</v>
      </c>
      <c r="AO51" s="1138" t="s">
        <v>256</v>
      </c>
      <c r="AP51" s="256"/>
      <c r="AQ51" s="237"/>
      <c r="AX51" s="228"/>
    </row>
    <row r="52" spans="1:50" s="222" customFormat="1" ht="80.25" customHeight="1" x14ac:dyDescent="0.25">
      <c r="A52" s="1146"/>
      <c r="B52" s="11" t="s">
        <v>201</v>
      </c>
      <c r="C52" s="12"/>
      <c r="D52" s="12" t="str">
        <f>IFERROR(INDEX(DESEMPATE!$D$3:$D$63,MATCH('EXP GEN.'!B52,DESEMPATE!$C$3:$C$63,0)),"")</f>
        <v>GEOTECNIA Y CIMIENTOS INGEOCIM SAS</v>
      </c>
      <c r="E52" s="279" t="str">
        <f>IFERROR(IF(D52="","",IF(VLOOKUP(D52,DESEMPATE!D$3:$E$19,2,FALSE)=1,"N/A",IF(VLOOKUP(D52,DESEMPATE!D$3:$E$19,2,FALSE)&gt;=0.51,"SI","NO"))),"")</f>
        <v>SI</v>
      </c>
      <c r="F52" s="411" t="s">
        <v>8</v>
      </c>
      <c r="G52" s="142" t="s">
        <v>466</v>
      </c>
      <c r="H52" s="142" t="s">
        <v>343</v>
      </c>
      <c r="I52" s="142" t="s">
        <v>359</v>
      </c>
      <c r="J52" s="695" t="s">
        <v>467</v>
      </c>
      <c r="K52" s="142" t="s">
        <v>8</v>
      </c>
      <c r="L52" s="834" t="s">
        <v>8</v>
      </c>
      <c r="M52" s="638" t="str">
        <f t="shared" si="6"/>
        <v>SI</v>
      </c>
      <c r="N52" s="13">
        <v>0.5</v>
      </c>
      <c r="O52" s="14">
        <v>38772</v>
      </c>
      <c r="P52" s="14">
        <v>40656</v>
      </c>
      <c r="Q52" s="15">
        <f t="shared" si="9"/>
        <v>2011</v>
      </c>
      <c r="R52" s="16">
        <f>IFERROR(INDEX([2]PARAMETROS!$B$53:$B$101,MATCH(Q52,[2]PARAMETROS!$A$53:$A$101,0)),"")</f>
        <v>535600</v>
      </c>
      <c r="S52" s="671" t="s">
        <v>264</v>
      </c>
      <c r="T52" s="17" t="s">
        <v>21</v>
      </c>
      <c r="U52" s="435" t="str">
        <f>IFERROR(IF(T52="","",IF(T52="COP","N/A",IF(OR(T52="USD",T52="US"),1,IF(T52="EUR",VLOOKUP(P52,'[2]SH EURO'!$A$6:$B$10372,2,FALSE),"INGRESAR TASA")))),"")</f>
        <v>N/A</v>
      </c>
      <c r="V52" s="489" t="str">
        <f t="shared" si="11"/>
        <v>N/A</v>
      </c>
      <c r="W52" s="18">
        <f>IFERROR(IF(T52="","",IF(T52="COP",1,IF(U52&lt;&gt;"N/A",VLOOKUP(P52,'[2]SH TRM'!$A$9:$B$100372,2,FALSE),"REVISAR"))),"")</f>
        <v>1</v>
      </c>
      <c r="X52" s="349" t="str">
        <f t="shared" si="12"/>
        <v>N/A</v>
      </c>
      <c r="Y52" s="10">
        <v>9262.19</v>
      </c>
      <c r="Z52" s="10">
        <f t="shared" si="10"/>
        <v>4631.0950000000003</v>
      </c>
      <c r="AA52" s="1115"/>
      <c r="AB52" s="1115"/>
      <c r="AC52" s="292" t="str">
        <f t="shared" si="4"/>
        <v>CUMPLE</v>
      </c>
      <c r="AD52" s="142">
        <v>26</v>
      </c>
      <c r="AE52" s="1144" t="s">
        <v>8</v>
      </c>
      <c r="AF52" s="1144"/>
      <c r="AG52" s="1144"/>
      <c r="AH52" s="1144" t="s">
        <v>8</v>
      </c>
      <c r="AI52" s="1144"/>
      <c r="AJ52" s="1144"/>
      <c r="AK52" s="1144" t="s">
        <v>8</v>
      </c>
      <c r="AL52" s="1144"/>
      <c r="AM52" s="1144"/>
      <c r="AN52" s="398" t="str">
        <f t="shared" si="14"/>
        <v>SI</v>
      </c>
      <c r="AO52" s="1139"/>
      <c r="AP52" s="257"/>
      <c r="AQ52" s="237"/>
      <c r="AX52" s="228"/>
    </row>
    <row r="53" spans="1:50" s="222" customFormat="1" ht="69.75" customHeight="1" x14ac:dyDescent="0.25">
      <c r="A53" s="1146"/>
      <c r="B53" s="11" t="s">
        <v>201</v>
      </c>
      <c r="C53" s="12"/>
      <c r="D53" s="12" t="str">
        <f>IFERROR(INDEX(DESEMPATE!$D$3:$D$63,MATCH('EXP GEN.'!B53,DESEMPATE!$C$3:$C$63,0)),"")</f>
        <v>GEOTECNIA Y CIMIENTOS INGEOCIM SAS</v>
      </c>
      <c r="E53" s="279" t="str">
        <f>IFERROR(IF(D53="","",IF(VLOOKUP(D53,DESEMPATE!D$3:$E$19,2,FALSE)=1,"N/A",IF(VLOOKUP(D53,DESEMPATE!D$3:$E$19,2,FALSE)&gt;=0.51,"SI","NO"))),"")</f>
        <v>SI</v>
      </c>
      <c r="F53" s="411" t="s">
        <v>8</v>
      </c>
      <c r="G53" s="496" t="s">
        <v>346</v>
      </c>
      <c r="H53" s="19" t="s">
        <v>343</v>
      </c>
      <c r="I53" s="19" t="s">
        <v>468</v>
      </c>
      <c r="J53" s="711" t="s">
        <v>469</v>
      </c>
      <c r="K53" s="19" t="s">
        <v>8</v>
      </c>
      <c r="L53" s="493" t="s">
        <v>8</v>
      </c>
      <c r="M53" s="645" t="str">
        <f t="shared" si="6"/>
        <v>SI</v>
      </c>
      <c r="N53" s="13">
        <v>0.5</v>
      </c>
      <c r="O53" s="498">
        <v>41255</v>
      </c>
      <c r="P53" s="498">
        <v>42368</v>
      </c>
      <c r="Q53" s="15">
        <f t="shared" si="9"/>
        <v>2015</v>
      </c>
      <c r="R53" s="16">
        <f>IFERROR(INDEX(PARAMETROS!$B$53:$B$101,MATCH(Q53,PARAMETROS!$A$53:$A$101,0)),"")</f>
        <v>644350</v>
      </c>
      <c r="S53" s="671" t="s">
        <v>264</v>
      </c>
      <c r="T53" s="17" t="s">
        <v>21</v>
      </c>
      <c r="U53" s="435" t="str">
        <f>IFERROR(IF(T53="","",IF(T53="COP","N/A",IF(OR(T53="USD",T53="US"),1,IF(T53="EUR",VLOOKUP(P53,'SH EURO'!$A$6:$B$10372,2,FALSE),"INGRESAR TASA")))),"")</f>
        <v>N/A</v>
      </c>
      <c r="V53" s="489" t="str">
        <f t="shared" si="11"/>
        <v>N/A</v>
      </c>
      <c r="W53" s="18">
        <f>IFERROR(IF(T53="","",IF(T53="COP",1,IF(U53&lt;&gt;"N/A",VLOOKUP(P53,'SH TRM'!$A$9:$B$100372,2,FALSE),"REVISAR"))),"")</f>
        <v>1</v>
      </c>
      <c r="X53" s="349" t="str">
        <f t="shared" si="12"/>
        <v>N/A</v>
      </c>
      <c r="Y53" s="10">
        <v>6427.46</v>
      </c>
      <c r="Z53" s="10">
        <f t="shared" si="10"/>
        <v>3213.73</v>
      </c>
      <c r="AA53" s="1115"/>
      <c r="AB53" s="1115"/>
      <c r="AC53" s="292" t="str">
        <f t="shared" si="4"/>
        <v>CUMPLE</v>
      </c>
      <c r="AD53" s="542">
        <v>72</v>
      </c>
      <c r="AE53" s="1121" t="s">
        <v>8</v>
      </c>
      <c r="AF53" s="1121"/>
      <c r="AG53" s="1121"/>
      <c r="AH53" s="1121" t="s">
        <v>8</v>
      </c>
      <c r="AI53" s="1121"/>
      <c r="AJ53" s="1121"/>
      <c r="AK53" s="1121" t="s">
        <v>8</v>
      </c>
      <c r="AL53" s="1121"/>
      <c r="AM53" s="1121"/>
      <c r="AN53" s="771" t="str">
        <f t="shared" ref="AN53" si="15">IFERROR(IF(AD53="","",IF(ISNUMBER(AD53),IF(COUNTIF(AE53:AM53,"SI")&gt;0,"SI","NO"),AD53)),"")</f>
        <v>SI</v>
      </c>
      <c r="AO53" s="1139"/>
      <c r="AP53" s="235"/>
      <c r="AQ53" s="237"/>
      <c r="AX53" s="228"/>
    </row>
    <row r="54" spans="1:50" s="222" customFormat="1" ht="63.75" x14ac:dyDescent="0.25">
      <c r="A54" s="1146"/>
      <c r="B54" s="11" t="s">
        <v>201</v>
      </c>
      <c r="C54" s="12"/>
      <c r="D54" s="12" t="str">
        <f>IFERROR(INDEX(DESEMPATE!$D$3:$D$63,MATCH('EXP GEN.'!B54,DESEMPATE!$C$3:$C$63,0)),"")</f>
        <v>GEOTECNIA Y CIMIENTOS INGEOCIM SAS</v>
      </c>
      <c r="E54" s="279" t="str">
        <f>IFERROR(IF(D54="","",IF(VLOOKUP(D54,DESEMPATE!D$3:$E$19,2,FALSE)=1,"N/A",IF(VLOOKUP(D54,DESEMPATE!D$3:$E$19,2,FALSE)&gt;=0.51,"SI","NO"))),"")</f>
        <v>SI</v>
      </c>
      <c r="F54" s="411" t="s">
        <v>8</v>
      </c>
      <c r="G54" s="476" t="s">
        <v>352</v>
      </c>
      <c r="H54" s="476" t="s">
        <v>343</v>
      </c>
      <c r="I54" s="19" t="s">
        <v>470</v>
      </c>
      <c r="J54" s="711" t="s">
        <v>471</v>
      </c>
      <c r="K54" s="19" t="s">
        <v>8</v>
      </c>
      <c r="L54" s="832" t="s">
        <v>8</v>
      </c>
      <c r="M54" s="638" t="str">
        <f t="shared" si="6"/>
        <v>SI</v>
      </c>
      <c r="N54" s="13">
        <v>0.6</v>
      </c>
      <c r="O54" s="498">
        <v>41568</v>
      </c>
      <c r="P54" s="498">
        <v>42786</v>
      </c>
      <c r="Q54" s="15">
        <f t="shared" ref="Q54" si="16">IFERROR(IF(P54="","",YEAR(P54)),"")</f>
        <v>2017</v>
      </c>
      <c r="R54" s="16">
        <f>IFERROR(INDEX([2]PARAMETROS!$B$53:$B$101,MATCH(Q54,[2]PARAMETROS!$A$53:$A$101,0)),"")</f>
        <v>737717</v>
      </c>
      <c r="S54" s="878" t="s">
        <v>264</v>
      </c>
      <c r="T54" s="16" t="s">
        <v>21</v>
      </c>
      <c r="U54" s="19" t="str">
        <f>IFERROR(IF(T54="","",IF(T54="COP","N/A",IF(OR(T54="USD",T54="US"),1,IF(T54="EUR",VLOOKUP(P54,'[2]SH EURO'!$A$6:$B$10372,2,FALSE),"INGRESAR TASA")))),"")</f>
        <v>N/A</v>
      </c>
      <c r="V54" s="489" t="str">
        <f t="shared" ref="V54" si="17">IFERROR(IF(S54="","",IF(U54="INGRESAR TASA","INGRESAR TASA USD",IF(U54="N/A","N/A",S54*U54))),"")</f>
        <v>N/A</v>
      </c>
      <c r="W54" s="18">
        <f>IFERROR(IF(T54="","",IF(T54="COP",1,IF(U54&lt;&gt;"N/A",VLOOKUP(P54,'[2]SH TRM'!$A$9:$B$100372,2,FALSE),"REVISAR"))),"")</f>
        <v>1</v>
      </c>
      <c r="X54" s="353" t="str">
        <f t="shared" si="12"/>
        <v>N/A</v>
      </c>
      <c r="Y54" s="10">
        <v>6490.68</v>
      </c>
      <c r="Z54" s="10">
        <f t="shared" si="10"/>
        <v>3894.4079999999999</v>
      </c>
      <c r="AA54" s="1115"/>
      <c r="AB54" s="1115"/>
      <c r="AC54" s="292" t="str">
        <f t="shared" si="4"/>
        <v>CUMPLE</v>
      </c>
      <c r="AD54" s="542">
        <v>78</v>
      </c>
      <c r="AE54" s="1122" t="s">
        <v>8</v>
      </c>
      <c r="AF54" s="1123"/>
      <c r="AG54" s="1124"/>
      <c r="AH54" s="1122" t="s">
        <v>8</v>
      </c>
      <c r="AI54" s="1123"/>
      <c r="AJ54" s="1124"/>
      <c r="AK54" s="1122" t="s">
        <v>8</v>
      </c>
      <c r="AL54" s="1123"/>
      <c r="AM54" s="1124"/>
      <c r="AN54" s="398" t="str">
        <f t="shared" si="14"/>
        <v>SI</v>
      </c>
      <c r="AO54" s="1139"/>
      <c r="AP54" s="257"/>
      <c r="AQ54" s="237"/>
      <c r="AX54" s="228"/>
    </row>
    <row r="55" spans="1:50" s="222" customFormat="1" ht="47.25" x14ac:dyDescent="0.25">
      <c r="A55" s="1146"/>
      <c r="B55" s="11" t="s">
        <v>412</v>
      </c>
      <c r="C55" s="12"/>
      <c r="D55" s="12" t="str">
        <f>IFERROR(INDEX(DESEMPATE!$D$3:$D$63,MATCH('EXP GEN.'!B55,DESEMPATE!$C$3:$C$63,0)),"")</f>
        <v>AMAUTA CONSULTORIA E INGENIERIA SAS</v>
      </c>
      <c r="E55" s="279" t="str">
        <f>IFERROR(IF(D55="","",IF(VLOOKUP(D55,DESEMPATE!D$3:$E$19,2,FALSE)=1,"N/A",IF(VLOOKUP(D55,DESEMPATE!D$3:$E$19,2,FALSE)&gt;=0.51,"SI","NO"))),"")</f>
        <v>NO</v>
      </c>
      <c r="F55" s="411" t="s">
        <v>8</v>
      </c>
      <c r="G55" s="19" t="s">
        <v>472</v>
      </c>
      <c r="H55" s="19" t="s">
        <v>343</v>
      </c>
      <c r="I55" s="19" t="s">
        <v>473</v>
      </c>
      <c r="J55" s="711" t="s">
        <v>474</v>
      </c>
      <c r="K55" s="19" t="s">
        <v>8</v>
      </c>
      <c r="L55" s="493" t="s">
        <v>8</v>
      </c>
      <c r="M55" s="641" t="str">
        <f t="shared" si="6"/>
        <v>SI</v>
      </c>
      <c r="N55" s="13">
        <v>1</v>
      </c>
      <c r="O55" s="14">
        <v>37476</v>
      </c>
      <c r="P55" s="14">
        <v>38820</v>
      </c>
      <c r="Q55" s="15">
        <f t="shared" si="9"/>
        <v>2006</v>
      </c>
      <c r="R55" s="16">
        <f>IFERROR(INDEX(PARAMETROS!$B$53:$B$101,MATCH(Q55,PARAMETROS!$A$53:$A$101,0)),"")</f>
        <v>408000</v>
      </c>
      <c r="S55" s="671" t="s">
        <v>264</v>
      </c>
      <c r="T55" s="17" t="s">
        <v>305</v>
      </c>
      <c r="U55" s="435">
        <f>IFERROR(IF(T55="","",IF(T55="COP","N/A",IF(OR(T55="USD",T55="US"),1,IF(T55="EUR",VLOOKUP(P55,'SH EURO'!$A$6:$B$10372,2,FALSE),"INGRESAR TASA")))),"")</f>
        <v>1.2136499999999999</v>
      </c>
      <c r="V55" s="489" t="s">
        <v>264</v>
      </c>
      <c r="W55" s="18">
        <f>IFERROR(IF(T55="","",IF(T55="COP",1,IF(U55&lt;&gt;"N/A",VLOOKUP(P55,'SH TRM'!$A$9:$B$100372,2,FALSE),"REVISAR"))),"")</f>
        <v>2335.16</v>
      </c>
      <c r="X55" s="349" t="s">
        <v>264</v>
      </c>
      <c r="Y55" s="10">
        <v>11472.78</v>
      </c>
      <c r="Z55" s="10">
        <f t="shared" si="10"/>
        <v>11472.78</v>
      </c>
      <c r="AA55" s="1115"/>
      <c r="AB55" s="1115"/>
      <c r="AC55" s="292" t="str">
        <f t="shared" si="4"/>
        <v>CUMPLE</v>
      </c>
      <c r="AD55" s="542">
        <v>17</v>
      </c>
      <c r="AE55" s="1121" t="s">
        <v>9</v>
      </c>
      <c r="AF55" s="1121"/>
      <c r="AG55" s="1121"/>
      <c r="AH55" s="1121" t="s">
        <v>8</v>
      </c>
      <c r="AI55" s="1121"/>
      <c r="AJ55" s="1121"/>
      <c r="AK55" s="1121" t="s">
        <v>8</v>
      </c>
      <c r="AL55" s="1121"/>
      <c r="AM55" s="1121"/>
      <c r="AN55" s="401" t="str">
        <f t="shared" si="14"/>
        <v>SI</v>
      </c>
      <c r="AO55" s="1139"/>
      <c r="AP55" s="235"/>
      <c r="AQ55" s="237"/>
      <c r="AX55" s="228"/>
    </row>
    <row r="56" spans="1:50" s="222" customFormat="1" ht="16.5" customHeight="1" thickBot="1" x14ac:dyDescent="0.3">
      <c r="A56" s="1147"/>
      <c r="B56" s="33"/>
      <c r="C56" s="137"/>
      <c r="D56" s="315" t="str">
        <f>IFERROR(INDEX(DESEMPATE!$D$3:$D$63,MATCH('EXP GEN.'!B56,DESEMPATE!$C$3:$C$63,0)),"")</f>
        <v/>
      </c>
      <c r="E56" s="289" t="str">
        <f>IFERROR(IF(D56="","",IF(VLOOKUP(D56,DESEMPATE!D$3:$E$19,2,FALSE)=1,"N/A",IF(VLOOKUP(D56,DESEMPATE!D$3:$E$19,2,FALSE)&gt;=0.51,"SI","NO"))),"")</f>
        <v/>
      </c>
      <c r="F56" s="412" t="s">
        <v>8</v>
      </c>
      <c r="G56" s="139"/>
      <c r="H56" s="139"/>
      <c r="I56" s="139"/>
      <c r="J56" s="712"/>
      <c r="K56" s="139"/>
      <c r="L56" s="494"/>
      <c r="M56" s="642" t="str">
        <f t="shared" si="6"/>
        <v/>
      </c>
      <c r="N56" s="35"/>
      <c r="O56" s="318"/>
      <c r="P56" s="318"/>
      <c r="Q56" s="36" t="str">
        <f t="shared" si="9"/>
        <v/>
      </c>
      <c r="R56" s="37" t="str">
        <f>IFERROR(INDEX(PARAMETROS!$B$53:$B$101,MATCH(Q56,PARAMETROS!$A$53:$A$101,0)),"")</f>
        <v/>
      </c>
      <c r="S56" s="672"/>
      <c r="T56" s="38"/>
      <c r="U56" s="433" t="str">
        <f>IFERROR(IF(T56="","",IF(T56="COP","N/A",IF(OR(T56="USD",T56="US"),1,IF(T56="EUR",VLOOKUP(P56,'SH EURO'!$A$6:$B$10372,2,FALSE),"INGRESAR TASA")))),"")</f>
        <v/>
      </c>
      <c r="V56" s="490" t="str">
        <f t="shared" si="11"/>
        <v/>
      </c>
      <c r="W56" s="39" t="str">
        <f>IFERROR(IF(T56="","",IF(T56="COP",1,IF(U56&lt;&gt;"N/A",VLOOKUP(P56,'SH TRM'!$A$9:$B$100372,2,FALSE),"REVISAR"))),"")</f>
        <v/>
      </c>
      <c r="X56" s="350" t="str">
        <f t="shared" si="12"/>
        <v/>
      </c>
      <c r="Y56" s="40" t="str">
        <f t="shared" si="13"/>
        <v/>
      </c>
      <c r="Z56" s="40" t="str">
        <f t="shared" si="10"/>
        <v/>
      </c>
      <c r="AA56" s="1116"/>
      <c r="AB56" s="1116"/>
      <c r="AC56" s="299" t="str">
        <f t="shared" si="4"/>
        <v/>
      </c>
      <c r="AD56" s="543"/>
      <c r="AE56" s="1131"/>
      <c r="AF56" s="1131"/>
      <c r="AG56" s="1131"/>
      <c r="AH56" s="1131"/>
      <c r="AI56" s="1131"/>
      <c r="AJ56" s="1131"/>
      <c r="AK56" s="1131"/>
      <c r="AL56" s="1131"/>
      <c r="AM56" s="1131"/>
      <c r="AN56" s="402" t="str">
        <f t="shared" si="14"/>
        <v/>
      </c>
      <c r="AO56" s="1140"/>
      <c r="AP56" s="236"/>
      <c r="AQ56" s="237"/>
      <c r="AX56" s="228"/>
    </row>
    <row r="57" spans="1:50" s="222" customFormat="1" ht="51" customHeight="1" x14ac:dyDescent="0.25">
      <c r="A57" s="1145" t="s">
        <v>148</v>
      </c>
      <c r="B57" s="25" t="s">
        <v>202</v>
      </c>
      <c r="C57" s="26"/>
      <c r="D57" s="287" t="str">
        <f>IFERROR(INDEX(DESEMPATE!$D$3:$D$63,MATCH('EXP GEN.'!B57,DESEMPATE!$C$3:$C$63,0)),"")</f>
        <v>AFA CONSULTORES Y CONSTRUCTORES SA</v>
      </c>
      <c r="E57" s="288" t="str">
        <f>IFERROR(IF(D57="","",IF(VLOOKUP(D57,DESEMPATE!D$3:$E$19,2,FALSE)=1,"N/A",IF(VLOOKUP(D57,DESEMPATE!D$3:$E$19,2,FALSE)&gt;=0.51,"SI","NO"))),"")</f>
        <v>N/A</v>
      </c>
      <c r="F57" s="410" t="s">
        <v>8</v>
      </c>
      <c r="G57" s="32" t="s">
        <v>475</v>
      </c>
      <c r="H57" s="32" t="s">
        <v>343</v>
      </c>
      <c r="I57" s="32" t="s">
        <v>476</v>
      </c>
      <c r="J57" s="710" t="s">
        <v>477</v>
      </c>
      <c r="K57" s="32" t="s">
        <v>8</v>
      </c>
      <c r="L57" s="831" t="s">
        <v>8</v>
      </c>
      <c r="M57" s="647" t="str">
        <f t="shared" si="6"/>
        <v>SI</v>
      </c>
      <c r="N57" s="508">
        <v>0.45</v>
      </c>
      <c r="O57" s="28">
        <v>34338</v>
      </c>
      <c r="P57" s="28">
        <v>36305</v>
      </c>
      <c r="Q57" s="610">
        <f t="shared" si="9"/>
        <v>1999</v>
      </c>
      <c r="R57" s="618">
        <f>IFERROR(INDEX(PARAMETROS!$B$53:$B$101,MATCH(Q57,PARAMETROS!$A$53:$A$101,0)),"")</f>
        <v>236460</v>
      </c>
      <c r="S57" s="592" t="s">
        <v>264</v>
      </c>
      <c r="T57" s="524" t="s">
        <v>21</v>
      </c>
      <c r="U57" s="434" t="str">
        <f>IFERROR(IF(T57="","",IF(T57="COP","N/A",IF(OR(T57="USD",T57="US"),1,IF(T57="EUR",VLOOKUP(P57,'SH EURO'!$A$6:$B$10372,2,FALSE),"INGRESAR TASA")))),"")</f>
        <v>N/A</v>
      </c>
      <c r="V57" s="484" t="str">
        <f t="shared" si="11"/>
        <v>N/A</v>
      </c>
      <c r="W57" s="24">
        <f>IFERROR(IF(T57="","",IF(T57="COP",1,IF(U57&lt;&gt;"N/A",VLOOKUP(P57,'SH TRM'!$A$9:$B$100372,2,FALSE),"REVISAR"))),"")</f>
        <v>1</v>
      </c>
      <c r="X57" s="351" t="str">
        <f t="shared" si="12"/>
        <v>N/A</v>
      </c>
      <c r="Y57" s="317">
        <v>18995.05</v>
      </c>
      <c r="Z57" s="317">
        <f t="shared" si="10"/>
        <v>8547.7724999999991</v>
      </c>
      <c r="AA57" s="1114" t="str">
        <f>IFERROR(IF(COUNTIF(Z57:Z62,"")=6,"",IF(SUM(Z57:Z62)&gt;=CM001M1,"CUMPLE","NO CUMPLE")),"")</f>
        <v>CUMPLE</v>
      </c>
      <c r="AB57" s="1114" t="str">
        <f>IFERROR(IF(COUNTIF(Z57:Z62,"")=6,"",IF(COUNTIF(E57:E62,"N/A")&gt;0,IF(SUMIF(E57:E62,"N/A",Z57:Z62)&gt;=CM001LM1,"CUMPLE","NO CUMPLE"),IF(SUMIF(E57:E62,"SI",Z57:Z62)&gt;=CM001LM1,"CUMPLE","NO CUMPLE"))),"")</f>
        <v>CUMPLE</v>
      </c>
      <c r="AC57" s="291" t="str">
        <f t="shared" si="4"/>
        <v>CUMPLE</v>
      </c>
      <c r="AD57" s="470">
        <v>10</v>
      </c>
      <c r="AE57" s="1150" t="s">
        <v>9</v>
      </c>
      <c r="AF57" s="1150"/>
      <c r="AG57" s="1150"/>
      <c r="AH57" s="1150" t="s">
        <v>8</v>
      </c>
      <c r="AI57" s="1150"/>
      <c r="AJ57" s="1150"/>
      <c r="AK57" s="1150" t="s">
        <v>8</v>
      </c>
      <c r="AL57" s="1150"/>
      <c r="AM57" s="1150"/>
      <c r="AN57" s="400" t="str">
        <f t="shared" si="14"/>
        <v>SI</v>
      </c>
      <c r="AO57" s="1138" t="s">
        <v>256</v>
      </c>
      <c r="AP57" s="256"/>
      <c r="AQ57" s="237"/>
      <c r="AX57" s="228"/>
    </row>
    <row r="58" spans="1:50" s="222" customFormat="1" ht="31.5" customHeight="1" x14ac:dyDescent="0.25">
      <c r="A58" s="1146"/>
      <c r="B58" s="11" t="s">
        <v>202</v>
      </c>
      <c r="C58" s="12"/>
      <c r="D58" s="12" t="str">
        <f>IFERROR(INDEX(DESEMPATE!$D$3:$D$63,MATCH('EXP GEN.'!B58,DESEMPATE!$C$3:$C$63,0)),"")</f>
        <v>AFA CONSULTORES Y CONSTRUCTORES SA</v>
      </c>
      <c r="E58" s="279" t="str">
        <f>IFERROR(IF(D58="","",IF(VLOOKUP(D58,DESEMPATE!D$3:$E$19,2,FALSE)=1,"N/A",IF(VLOOKUP(D58,DESEMPATE!D$3:$E$19,2,FALSE)&gt;=0.51,"SI","NO"))),"")</f>
        <v>N/A</v>
      </c>
      <c r="F58" s="411" t="s">
        <v>8</v>
      </c>
      <c r="G58" s="142" t="s">
        <v>478</v>
      </c>
      <c r="H58" s="142" t="s">
        <v>343</v>
      </c>
      <c r="I58" s="142" t="s">
        <v>479</v>
      </c>
      <c r="J58" s="695" t="s">
        <v>480</v>
      </c>
      <c r="K58" s="142" t="s">
        <v>8</v>
      </c>
      <c r="L58" s="834" t="s">
        <v>8</v>
      </c>
      <c r="M58" s="638" t="str">
        <f t="shared" si="6"/>
        <v>SI</v>
      </c>
      <c r="N58" s="512">
        <v>1</v>
      </c>
      <c r="O58" s="316">
        <v>39142</v>
      </c>
      <c r="P58" s="316">
        <v>40920</v>
      </c>
      <c r="Q58" s="610">
        <f t="shared" si="9"/>
        <v>2012</v>
      </c>
      <c r="R58" s="618">
        <f>IFERROR(INDEX(PARAMETROS!$B$53:$B$101,MATCH(Q58,PARAMETROS!$A$53:$A$101,0)),"")</f>
        <v>566700</v>
      </c>
      <c r="S58" s="671" t="s">
        <v>264</v>
      </c>
      <c r="T58" s="17" t="s">
        <v>21</v>
      </c>
      <c r="U58" s="468" t="str">
        <f>IFERROR(IF(T58="","",IF(T58="COP","N/A",IF(OR(T58="USD",T58="US"),1,IF(T58="EUR",VLOOKUP(P58,'SH EURO'!$A$6:$B$10372,2,FALSE),"INGRESAR TASA")))),"")</f>
        <v>N/A</v>
      </c>
      <c r="V58" s="484" t="str">
        <f t="shared" si="11"/>
        <v>N/A</v>
      </c>
      <c r="W58" s="24">
        <f>IFERROR(IF(T58="","",IF(T58="COP",1,IF(U58&lt;&gt;"N/A",VLOOKUP(P58,'SH TRM'!$A$9:$B$100372,2,FALSE),"REVISAR"))),"")</f>
        <v>1</v>
      </c>
      <c r="X58" s="351" t="str">
        <f t="shared" si="12"/>
        <v>N/A</v>
      </c>
      <c r="Y58" s="10">
        <v>5579.2</v>
      </c>
      <c r="Z58" s="317">
        <f t="shared" si="10"/>
        <v>5579.2</v>
      </c>
      <c r="AA58" s="1115"/>
      <c r="AB58" s="1115"/>
      <c r="AC58" s="292" t="str">
        <f t="shared" si="4"/>
        <v>CUMPLE</v>
      </c>
      <c r="AD58" s="294">
        <v>5</v>
      </c>
      <c r="AE58" s="1121" t="s">
        <v>8</v>
      </c>
      <c r="AF58" s="1121"/>
      <c r="AG58" s="1121"/>
      <c r="AH58" s="1121" t="s">
        <v>8</v>
      </c>
      <c r="AI58" s="1121"/>
      <c r="AJ58" s="1121"/>
      <c r="AK58" s="1121" t="s">
        <v>8</v>
      </c>
      <c r="AL58" s="1121"/>
      <c r="AM58" s="1121"/>
      <c r="AN58" s="398" t="str">
        <f t="shared" si="14"/>
        <v>SI</v>
      </c>
      <c r="AO58" s="1139"/>
      <c r="AP58" s="257"/>
      <c r="AQ58" s="237"/>
      <c r="AX58" s="228"/>
    </row>
    <row r="59" spans="1:50" s="222" customFormat="1" ht="31.5" customHeight="1" x14ac:dyDescent="0.25">
      <c r="A59" s="1146"/>
      <c r="B59" s="11" t="s">
        <v>202</v>
      </c>
      <c r="C59" s="12"/>
      <c r="D59" s="12" t="str">
        <f>IFERROR(INDEX(DESEMPATE!$D$3:$D$63,MATCH('EXP GEN.'!B59,DESEMPATE!$C$3:$C$63,0)),"")</f>
        <v>AFA CONSULTORES Y CONSTRUCTORES SA</v>
      </c>
      <c r="E59" s="279" t="str">
        <f>IFERROR(IF(D59="","",IF(VLOOKUP(D59,DESEMPATE!D$3:$E$19,2,FALSE)=1,"N/A",IF(VLOOKUP(D59,DESEMPATE!D$3:$E$19,2,FALSE)&gt;=0.51,"SI","NO"))),"")</f>
        <v>N/A</v>
      </c>
      <c r="F59" s="411" t="s">
        <v>8</v>
      </c>
      <c r="G59" s="19" t="s">
        <v>481</v>
      </c>
      <c r="H59" s="19" t="s">
        <v>343</v>
      </c>
      <c r="I59" s="523" t="s">
        <v>482</v>
      </c>
      <c r="J59" s="714" t="s">
        <v>483</v>
      </c>
      <c r="K59" s="294" t="s">
        <v>8</v>
      </c>
      <c r="L59" s="834" t="s">
        <v>8</v>
      </c>
      <c r="M59" s="645" t="str">
        <f t="shared" si="6"/>
        <v>SI</v>
      </c>
      <c r="N59" s="510">
        <v>0.55000000000000004</v>
      </c>
      <c r="O59" s="14">
        <v>39125</v>
      </c>
      <c r="P59" s="14">
        <v>43136</v>
      </c>
      <c r="Q59" s="15">
        <f t="shared" si="9"/>
        <v>2018</v>
      </c>
      <c r="R59" s="16">
        <f>IFERROR(INDEX(PARAMETROS!$B$53:$B$101,MATCH(Q59,PARAMETROS!$A$53:$A$101,0)),"")</f>
        <v>781242</v>
      </c>
      <c r="S59" s="671">
        <v>30196823866.400002</v>
      </c>
      <c r="T59" s="17" t="s">
        <v>21</v>
      </c>
      <c r="U59" s="435" t="str">
        <f>IFERROR(IF(T59="","",IF(T59="COP","N/A",IF(OR(T59="USD",T59="US"),1,IF(T59="EUR",VLOOKUP(P59,'SH EURO'!$A$6:$B$10372,2,FALSE),"INGRESAR TASA")))),"")</f>
        <v>N/A</v>
      </c>
      <c r="V59" s="489" t="str">
        <f t="shared" si="11"/>
        <v>N/A</v>
      </c>
      <c r="W59" s="18">
        <f>IFERROR(IF(T59="","",IF(T59="COP",1,IF(U59&lt;&gt;"N/A",VLOOKUP(P59,'SH TRM'!$A$9:$B$100372,2,FALSE),"REVISAR"))),"")</f>
        <v>1</v>
      </c>
      <c r="X59" s="349">
        <f t="shared" si="12"/>
        <v>30196823866.400002</v>
      </c>
      <c r="Y59" s="10">
        <f t="shared" si="13"/>
        <v>38652.330348854775</v>
      </c>
      <c r="Z59" s="10">
        <f t="shared" si="10"/>
        <v>21258.781691870128</v>
      </c>
      <c r="AA59" s="1115"/>
      <c r="AB59" s="1115"/>
      <c r="AC59" s="292" t="str">
        <f t="shared" si="4"/>
        <v>CUMPLE</v>
      </c>
      <c r="AD59" s="294" t="s">
        <v>307</v>
      </c>
      <c r="AE59" s="1132"/>
      <c r="AF59" s="1132"/>
      <c r="AG59" s="1132"/>
      <c r="AH59" s="1132"/>
      <c r="AI59" s="1132"/>
      <c r="AJ59" s="1132"/>
      <c r="AK59" s="1132"/>
      <c r="AL59" s="1132"/>
      <c r="AM59" s="1132"/>
      <c r="AN59" s="401" t="str">
        <f t="shared" si="14"/>
        <v>EJECUCION</v>
      </c>
      <c r="AO59" s="1139"/>
      <c r="AP59" s="235"/>
      <c r="AQ59" s="237"/>
      <c r="AX59" s="228"/>
    </row>
    <row r="60" spans="1:50" s="222" customFormat="1" ht="76.5" x14ac:dyDescent="0.25">
      <c r="A60" s="1146"/>
      <c r="B60" s="11" t="s">
        <v>202</v>
      </c>
      <c r="C60" s="12"/>
      <c r="D60" s="12" t="str">
        <f>IFERROR(INDEX(DESEMPATE!$D$3:$D$63,MATCH('EXP GEN.'!B60,DESEMPATE!$C$3:$C$63,0)),"")</f>
        <v>AFA CONSULTORES Y CONSTRUCTORES SA</v>
      </c>
      <c r="E60" s="279" t="str">
        <f>IFERROR(IF(D60="","",IF(VLOOKUP(D60,DESEMPATE!D$3:$E$19,2,FALSE)=1,"N/A",IF(VLOOKUP(D60,DESEMPATE!D$3:$E$19,2,FALSE)&gt;=0.51,"SI","NO"))),"")</f>
        <v>N/A</v>
      </c>
      <c r="F60" s="411" t="s">
        <v>8</v>
      </c>
      <c r="G60" s="496" t="s">
        <v>352</v>
      </c>
      <c r="H60" s="19" t="s">
        <v>343</v>
      </c>
      <c r="I60" s="523" t="s">
        <v>484</v>
      </c>
      <c r="J60" s="711" t="s">
        <v>485</v>
      </c>
      <c r="K60" s="294" t="s">
        <v>8</v>
      </c>
      <c r="L60" s="834" t="s">
        <v>8</v>
      </c>
      <c r="M60" s="638" t="str">
        <f t="shared" si="6"/>
        <v>SI</v>
      </c>
      <c r="N60" s="513">
        <v>0.55000000000000004</v>
      </c>
      <c r="O60" s="259">
        <v>42075</v>
      </c>
      <c r="P60" s="498">
        <v>43159</v>
      </c>
      <c r="Q60" s="15">
        <f t="shared" si="9"/>
        <v>2018</v>
      </c>
      <c r="R60" s="16">
        <f>IFERROR(INDEX(PARAMETROS!$B$53:$B$101,MATCH(Q60,PARAMETROS!$A$53:$A$101,0)),"")</f>
        <v>781242</v>
      </c>
      <c r="S60" s="676">
        <v>16612037743</v>
      </c>
      <c r="T60" s="17" t="s">
        <v>21</v>
      </c>
      <c r="U60" s="435" t="str">
        <f>IFERROR(IF(T60="","",IF(T60="COP","N/A",IF(OR(T60="USD",T60="US"),1,IF(T60="EUR",VLOOKUP(P60,'SH EURO'!$A$6:$B$10372,2,FALSE),"INGRESAR TASA")))),"")</f>
        <v>N/A</v>
      </c>
      <c r="V60" s="489" t="str">
        <f t="shared" si="11"/>
        <v>N/A</v>
      </c>
      <c r="W60" s="18">
        <f>IFERROR(IF(T60="","",IF(T60="COP",1,IF(U60&lt;&gt;"N/A",VLOOKUP(P60,'SH TRM'!$A$9:$B$100372,2,FALSE),"REVISAR"))),"")</f>
        <v>1</v>
      </c>
      <c r="X60" s="349">
        <f t="shared" si="12"/>
        <v>16612037743</v>
      </c>
      <c r="Y60" s="10">
        <f t="shared" si="13"/>
        <v>21263.626050570758</v>
      </c>
      <c r="Z60" s="10">
        <f t="shared" si="10"/>
        <v>11694.994327813918</v>
      </c>
      <c r="AA60" s="1115"/>
      <c r="AB60" s="1115"/>
      <c r="AC60" s="292" t="str">
        <f t="shared" si="4"/>
        <v>CUMPLE</v>
      </c>
      <c r="AD60" s="294" t="s">
        <v>307</v>
      </c>
      <c r="AE60" s="1132"/>
      <c r="AF60" s="1132"/>
      <c r="AG60" s="1132"/>
      <c r="AH60" s="1132"/>
      <c r="AI60" s="1132"/>
      <c r="AJ60" s="1132"/>
      <c r="AK60" s="1132"/>
      <c r="AL60" s="1132"/>
      <c r="AM60" s="1132"/>
      <c r="AN60" s="398" t="str">
        <f t="shared" si="14"/>
        <v>EJECUCION</v>
      </c>
      <c r="AO60" s="1139"/>
      <c r="AP60" s="257"/>
      <c r="AQ60" s="237"/>
      <c r="AX60" s="228"/>
    </row>
    <row r="61" spans="1:50" s="222" customFormat="1" ht="51" x14ac:dyDescent="0.25">
      <c r="A61" s="1146"/>
      <c r="B61" s="11" t="s">
        <v>202</v>
      </c>
      <c r="C61" s="12"/>
      <c r="D61" s="12" t="str">
        <f>IFERROR(INDEX(DESEMPATE!$D$3:$D$63,MATCH('EXP GEN.'!B61,DESEMPATE!$C$3:$C$63,0)),"")</f>
        <v>AFA CONSULTORES Y CONSTRUCTORES SA</v>
      </c>
      <c r="E61" s="279" t="str">
        <f>IFERROR(IF(D61="","",IF(VLOOKUP(D61,DESEMPATE!D$3:$E$19,2,FALSE)=1,"N/A",IF(VLOOKUP(D61,DESEMPATE!D$3:$E$19,2,FALSE)&gt;=0.51,"SI","NO"))),"")</f>
        <v>N/A</v>
      </c>
      <c r="F61" s="411" t="s">
        <v>8</v>
      </c>
      <c r="G61" s="496" t="s">
        <v>352</v>
      </c>
      <c r="H61" s="19" t="s">
        <v>343</v>
      </c>
      <c r="I61" s="19" t="s">
        <v>486</v>
      </c>
      <c r="J61" s="711" t="s">
        <v>487</v>
      </c>
      <c r="K61" s="19" t="s">
        <v>8</v>
      </c>
      <c r="L61" s="832" t="s">
        <v>8</v>
      </c>
      <c r="M61" s="641" t="str">
        <f t="shared" si="6"/>
        <v>SI</v>
      </c>
      <c r="N61" s="513">
        <v>0.6</v>
      </c>
      <c r="O61" s="538">
        <v>42164</v>
      </c>
      <c r="P61" s="498">
        <v>43039</v>
      </c>
      <c r="Q61" s="15">
        <f t="shared" si="9"/>
        <v>2017</v>
      </c>
      <c r="R61" s="16">
        <f>IFERROR(INDEX(PARAMETROS!$B$53:$B$101,MATCH(Q61,PARAMETROS!$A$53:$A$101,0)),"")</f>
        <v>737717</v>
      </c>
      <c r="S61" s="676">
        <v>8291083558.5200005</v>
      </c>
      <c r="T61" s="17" t="s">
        <v>21</v>
      </c>
      <c r="U61" s="435" t="str">
        <f>IFERROR(IF(T61="","",IF(T61="COP","N/A",IF(OR(T61="USD",T61="US"),1,IF(T61="EUR",VLOOKUP(P61,'SH EURO'!$A$6:$B$10372,2,FALSE),"INGRESAR TASA")))),"")</f>
        <v>N/A</v>
      </c>
      <c r="V61" s="489" t="str">
        <f t="shared" si="11"/>
        <v>N/A</v>
      </c>
      <c r="W61" s="18">
        <f>IFERROR(IF(T61="","",IF(T61="COP",1,IF(U61&lt;&gt;"N/A",VLOOKUP(P61,'SH TRM'!$A$9:$B$100372,2,FALSE),"REVISAR"))),"")</f>
        <v>1</v>
      </c>
      <c r="X61" s="349">
        <f t="shared" si="12"/>
        <v>8291083558.5200005</v>
      </c>
      <c r="Y61" s="10">
        <f t="shared" si="13"/>
        <v>11238.840312098</v>
      </c>
      <c r="Z61" s="10">
        <f t="shared" si="10"/>
        <v>6743.3041872588001</v>
      </c>
      <c r="AA61" s="1115"/>
      <c r="AB61" s="1115"/>
      <c r="AC61" s="292" t="str">
        <f t="shared" si="4"/>
        <v>CUMPLE</v>
      </c>
      <c r="AD61" s="294" t="s">
        <v>307</v>
      </c>
      <c r="AE61" s="1121"/>
      <c r="AF61" s="1121"/>
      <c r="AG61" s="1121"/>
      <c r="AH61" s="1121"/>
      <c r="AI61" s="1121"/>
      <c r="AJ61" s="1121"/>
      <c r="AK61" s="1121"/>
      <c r="AL61" s="1121"/>
      <c r="AM61" s="1121"/>
      <c r="AN61" s="401" t="str">
        <f t="shared" si="14"/>
        <v>EJECUCION</v>
      </c>
      <c r="AO61" s="1139"/>
      <c r="AP61" s="235"/>
      <c r="AQ61" s="237"/>
      <c r="AX61" s="228"/>
    </row>
    <row r="62" spans="1:50" s="222" customFormat="1" ht="16.5" customHeight="1" thickBot="1" x14ac:dyDescent="0.3">
      <c r="A62" s="1147"/>
      <c r="B62" s="33"/>
      <c r="C62" s="137"/>
      <c r="D62" s="315" t="str">
        <f>IFERROR(INDEX(DESEMPATE!$D$3:$D$63,MATCH('EXP GEN.'!B62,DESEMPATE!$C$3:$C$63,0)),"")</f>
        <v/>
      </c>
      <c r="E62" s="289" t="str">
        <f>IFERROR(IF(D62="","",IF(VLOOKUP(D62,DESEMPATE!D$3:$E$19,2,FALSE)=1,"N/A",IF(VLOOKUP(D62,DESEMPATE!D$3:$E$19,2,FALSE)&gt;=0.51,"SI","NO"))),"")</f>
        <v/>
      </c>
      <c r="F62" s="412" t="s">
        <v>8</v>
      </c>
      <c r="G62" s="139"/>
      <c r="H62" s="139"/>
      <c r="I62" s="525"/>
      <c r="J62" s="711"/>
      <c r="K62" s="139"/>
      <c r="L62" s="494"/>
      <c r="M62" s="642" t="str">
        <f t="shared" si="6"/>
        <v/>
      </c>
      <c r="N62" s="35"/>
      <c r="O62" s="318"/>
      <c r="P62" s="318"/>
      <c r="Q62" s="36" t="str">
        <f t="shared" si="9"/>
        <v/>
      </c>
      <c r="R62" s="37" t="str">
        <f>IFERROR(INDEX(PARAMETROS!$B$53:$B$101,MATCH(Q62,PARAMETROS!$A$53:$A$101,0)),"")</f>
        <v/>
      </c>
      <c r="S62" s="672"/>
      <c r="T62" s="38"/>
      <c r="U62" s="433" t="str">
        <f>IFERROR(IF(T62="","",IF(T62="COP","N/A",IF(OR(T62="USD",T62="US"),1,IF(T62="EUR",VLOOKUP(P62,'SH EURO'!$A$6:$B$10372,2,FALSE),"INGRESAR TASA")))),"")</f>
        <v/>
      </c>
      <c r="V62" s="490" t="str">
        <f t="shared" si="11"/>
        <v/>
      </c>
      <c r="W62" s="39" t="str">
        <f>IFERROR(IF(T62="","",IF(T62="COP",1,IF(U62&lt;&gt;"N/A",VLOOKUP(P62,'SH TRM'!$A$9:$B$100372,2,FALSE),"REVISAR"))),"")</f>
        <v/>
      </c>
      <c r="X62" s="350" t="str">
        <f t="shared" si="12"/>
        <v/>
      </c>
      <c r="Y62" s="40" t="str">
        <f t="shared" si="13"/>
        <v/>
      </c>
      <c r="Z62" s="40" t="str">
        <f t="shared" si="10"/>
        <v/>
      </c>
      <c r="AA62" s="1116"/>
      <c r="AB62" s="1116"/>
      <c r="AC62" s="299" t="str">
        <f t="shared" si="4"/>
        <v/>
      </c>
      <c r="AD62" s="543"/>
      <c r="AE62" s="1131"/>
      <c r="AF62" s="1131"/>
      <c r="AG62" s="1131"/>
      <c r="AH62" s="1131"/>
      <c r="AI62" s="1131"/>
      <c r="AJ62" s="1131"/>
      <c r="AK62" s="1131"/>
      <c r="AL62" s="1131"/>
      <c r="AM62" s="1131"/>
      <c r="AN62" s="402" t="str">
        <f t="shared" si="14"/>
        <v/>
      </c>
      <c r="AO62" s="1140"/>
      <c r="AP62" s="236"/>
      <c r="AQ62" s="237"/>
      <c r="AX62" s="228"/>
    </row>
    <row r="63" spans="1:50" s="222" customFormat="1" ht="78.75" x14ac:dyDescent="0.25">
      <c r="A63" s="1145" t="s">
        <v>149</v>
      </c>
      <c r="B63" s="25" t="s">
        <v>203</v>
      </c>
      <c r="C63" s="26"/>
      <c r="D63" s="287" t="str">
        <f>IFERROR(INDEX(DESEMPATE!$D$3:$D$63,MATCH('EXP GEN.'!B63,DESEMPATE!$C$3:$C$63,0)),"")</f>
        <v>SONDEOS ESTRUCTURAS Y GEOTECNIA SUCURSAL COLOMBIA</v>
      </c>
      <c r="E63" s="616" t="str">
        <f>IFERROR(IF(D63="","",IF(VLOOKUP(D63,DESEMPATE!D$3:$E$69,2,FALSE)=1,"N/A",IF(VLOOKUP(D63,DESEMPATE!D$3:$E$69,2,FALSE)&gt;=0.51,"SI","NO"))),"")</f>
        <v>SI</v>
      </c>
      <c r="F63" s="410" t="s">
        <v>8</v>
      </c>
      <c r="G63" s="32" t="s">
        <v>365</v>
      </c>
      <c r="H63" s="32" t="s">
        <v>356</v>
      </c>
      <c r="I63" s="32" t="s">
        <v>519</v>
      </c>
      <c r="J63" s="710" t="s">
        <v>520</v>
      </c>
      <c r="K63" s="32" t="s">
        <v>8</v>
      </c>
      <c r="L63" s="858" t="s">
        <v>8</v>
      </c>
      <c r="M63" s="647" t="str">
        <f t="shared" si="6"/>
        <v>SI</v>
      </c>
      <c r="N63" s="27">
        <v>0.5</v>
      </c>
      <c r="O63" s="28">
        <v>38693</v>
      </c>
      <c r="P63" s="28">
        <v>40907</v>
      </c>
      <c r="Q63" s="44">
        <f t="shared" si="9"/>
        <v>2011</v>
      </c>
      <c r="R63" s="22">
        <f>IFERROR(INDEX(PARAMETROS!$B$53:$B$101,MATCH(Q63,PARAMETROS!$A$53:$A$101,0)),"")</f>
        <v>535600</v>
      </c>
      <c r="S63" s="673" t="s">
        <v>264</v>
      </c>
      <c r="T63" s="23" t="s">
        <v>305</v>
      </c>
      <c r="U63" s="434">
        <f>IFERROR(IF(T63="","",IF(T63="COP","N/A",IF(OR(T63="USD",T63="US"),1,IF(T63="EUR",VLOOKUP(P63,'SH EURO'!$A$6:$B$10372,2,FALSE),"INGRESAR TASA")))),"")</f>
        <v>1.2921199999999999</v>
      </c>
      <c r="V63" s="484" t="str">
        <f t="shared" si="11"/>
        <v/>
      </c>
      <c r="W63" s="24">
        <f>IFERROR(IF(T63="","",IF(T63="COP",1,IF(U63&lt;&gt;"N/A",VLOOKUP(P63,'SH TRM'!$A$9:$B$100372,2,FALSE),"REVISAR"))),"")</f>
        <v>1942.7</v>
      </c>
      <c r="X63" s="351" t="str">
        <f t="shared" si="12"/>
        <v/>
      </c>
      <c r="Y63" s="317">
        <v>8606.49</v>
      </c>
      <c r="Z63" s="317">
        <f t="shared" si="10"/>
        <v>4303.2449999999999</v>
      </c>
      <c r="AA63" s="1114" t="str">
        <f>IFERROR(IF(COUNTIF(Z63:Z68,"")=6,"",IF(SUM(Z63:Z68)&gt;=CM001M1,"CUMPLE","NO CUMPLE")),"")</f>
        <v>CUMPLE</v>
      </c>
      <c r="AB63" s="1114" t="str">
        <f>IFERROR(IF(COUNTIF(Z63:Z68,"")=6,"",IF(COUNTIF(E63:E68,"N/A")&gt;0,IF(SUMIF(E63:E68,"N/A",Z63:Z68)&gt;=CM001LM1,"CUMPLE","NO CUMPLE"),IF(SUMIF(E63:E68,"SI",Z63:Z68)&gt;=CM001LM1,"CUMPLE","NO CUMPLE"))),"")</f>
        <v>CUMPLE</v>
      </c>
      <c r="AC63" s="291" t="str">
        <f t="shared" si="4"/>
        <v>CUMPLE</v>
      </c>
      <c r="AD63" s="29">
        <v>78</v>
      </c>
      <c r="AE63" s="1117" t="s">
        <v>8</v>
      </c>
      <c r="AF63" s="1117"/>
      <c r="AG63" s="1117"/>
      <c r="AH63" s="1117" t="s">
        <v>8</v>
      </c>
      <c r="AI63" s="1117"/>
      <c r="AJ63" s="1117"/>
      <c r="AK63" s="1117" t="s">
        <v>8</v>
      </c>
      <c r="AL63" s="1117"/>
      <c r="AM63" s="1117"/>
      <c r="AN63" s="400" t="str">
        <f t="shared" si="14"/>
        <v>SI</v>
      </c>
      <c r="AO63" s="1138" t="s">
        <v>256</v>
      </c>
      <c r="AP63" s="256"/>
      <c r="AQ63" s="237"/>
      <c r="AX63" s="228"/>
    </row>
    <row r="64" spans="1:50" s="222" customFormat="1" ht="78.75" x14ac:dyDescent="0.25">
      <c r="A64" s="1146"/>
      <c r="B64" s="11" t="s">
        <v>203</v>
      </c>
      <c r="C64" s="12"/>
      <c r="D64" s="12" t="str">
        <f>IFERROR(INDEX(DESEMPATE!$D$3:$D$63,MATCH('EXP GEN.'!B64,DESEMPATE!$C$3:$C$63,0)),"")</f>
        <v>SONDEOS ESTRUCTURAS Y GEOTECNIA SUCURSAL COLOMBIA</v>
      </c>
      <c r="E64" s="621" t="str">
        <f>IFERROR(IF(D64="","",IF(VLOOKUP(D64,DESEMPATE!D$3:$E$69,2,FALSE)=1,"N/A",IF(VLOOKUP(D64,DESEMPATE!D$3:$E$69,2,FALSE)&gt;=0.51,"SI","NO"))),"")</f>
        <v>SI</v>
      </c>
      <c r="F64" s="411" t="s">
        <v>8</v>
      </c>
      <c r="G64" s="19" t="s">
        <v>365</v>
      </c>
      <c r="H64" s="19" t="s">
        <v>356</v>
      </c>
      <c r="I64" s="19">
        <v>200330690</v>
      </c>
      <c r="J64" s="711" t="s">
        <v>521</v>
      </c>
      <c r="K64" s="19" t="s">
        <v>8</v>
      </c>
      <c r="L64" s="19" t="s">
        <v>8</v>
      </c>
      <c r="M64" s="638" t="str">
        <f t="shared" si="6"/>
        <v>SI</v>
      </c>
      <c r="N64" s="13">
        <v>0.5</v>
      </c>
      <c r="O64" s="14">
        <v>41592</v>
      </c>
      <c r="P64" s="14">
        <v>39339</v>
      </c>
      <c r="Q64" s="15">
        <f t="shared" si="9"/>
        <v>2007</v>
      </c>
      <c r="R64" s="16">
        <f>IFERROR(INDEX(PARAMETROS!$B$53:$B$101,MATCH(Q64,PARAMETROS!$A$53:$A$101,0)),"")</f>
        <v>433700</v>
      </c>
      <c r="S64" s="671" t="s">
        <v>264</v>
      </c>
      <c r="T64" s="17" t="s">
        <v>305</v>
      </c>
      <c r="U64" s="435">
        <f>IFERROR(IF(T64="","",IF(T64="COP","N/A",IF(OR(T64="USD",T64="US"),1,IF(T64="EUR",VLOOKUP(P64,'SH EURO'!$A$6:$B$10372,2,FALSE),"INGRESAR TASA")))),"")</f>
        <v>1.3893800000000001</v>
      </c>
      <c r="V64" s="489" t="str">
        <f t="shared" si="11"/>
        <v/>
      </c>
      <c r="W64" s="18">
        <f>IFERROR(IF(T64="","",IF(T64="COP",1,IF(U64&lt;&gt;"N/A",VLOOKUP(P64,'SH TRM'!$A$9:$B$100372,2,FALSE),"REVISAR"))),"")</f>
        <v>2157.75</v>
      </c>
      <c r="X64" s="349" t="str">
        <f t="shared" si="12"/>
        <v/>
      </c>
      <c r="Y64" s="10">
        <v>17390.27</v>
      </c>
      <c r="Z64" s="10">
        <f t="shared" si="10"/>
        <v>8695.1350000000002</v>
      </c>
      <c r="AA64" s="1115"/>
      <c r="AB64" s="1115"/>
      <c r="AC64" s="292" t="str">
        <f t="shared" si="4"/>
        <v>CUMPLE</v>
      </c>
      <c r="AD64" s="15">
        <v>83</v>
      </c>
      <c r="AE64" s="1121" t="s">
        <v>8</v>
      </c>
      <c r="AF64" s="1121"/>
      <c r="AG64" s="1121"/>
      <c r="AH64" s="1121" t="s">
        <v>8</v>
      </c>
      <c r="AI64" s="1121"/>
      <c r="AJ64" s="1121"/>
      <c r="AK64" s="1121" t="s">
        <v>8</v>
      </c>
      <c r="AL64" s="1121"/>
      <c r="AM64" s="1121"/>
      <c r="AN64" s="398" t="str">
        <f t="shared" si="14"/>
        <v>SI</v>
      </c>
      <c r="AO64" s="1139"/>
      <c r="AP64" s="257"/>
      <c r="AQ64" s="237"/>
      <c r="AX64" s="228"/>
    </row>
    <row r="65" spans="1:50" s="222" customFormat="1" ht="51" x14ac:dyDescent="0.25">
      <c r="A65" s="1146"/>
      <c r="B65" s="11" t="s">
        <v>281</v>
      </c>
      <c r="C65" s="12"/>
      <c r="D65" s="12" t="str">
        <f>IFERROR(INDEX(DESEMPATE!$D$3:$D$63,MATCH('EXP GEN.'!B65,DESEMPATE!$C$3:$C$63,0)),"")</f>
        <v>PLANES S.A.S.</v>
      </c>
      <c r="E65" s="621" t="str">
        <f>IFERROR(IF(D65="","",IF(VLOOKUP(D65,DESEMPATE!D$3:$E$69,2,FALSE)=1,"N/A",IF(VLOOKUP(D65,DESEMPATE!D$3:$E$69,2,FALSE)&gt;=0.51,"SI","NO"))),"")</f>
        <v>NO</v>
      </c>
      <c r="F65" s="411" t="s">
        <v>8</v>
      </c>
      <c r="G65" s="19" t="s">
        <v>522</v>
      </c>
      <c r="H65" s="19" t="s">
        <v>343</v>
      </c>
      <c r="I65" s="19" t="s">
        <v>523</v>
      </c>
      <c r="J65" s="711" t="s">
        <v>524</v>
      </c>
      <c r="K65" s="19" t="s">
        <v>8</v>
      </c>
      <c r="L65" s="19" t="s">
        <v>8</v>
      </c>
      <c r="M65" s="638" t="str">
        <f t="shared" si="6"/>
        <v>SI</v>
      </c>
      <c r="N65" s="13">
        <v>0.5</v>
      </c>
      <c r="O65" s="14">
        <v>37288</v>
      </c>
      <c r="P65" s="14">
        <v>42592</v>
      </c>
      <c r="Q65" s="15">
        <f t="shared" si="9"/>
        <v>2016</v>
      </c>
      <c r="R65" s="16">
        <f>IFERROR(INDEX(PARAMETROS!$B$53:$B$101,MATCH(Q65,PARAMETROS!$A$53:$A$101,0)),"")</f>
        <v>689455</v>
      </c>
      <c r="S65" s="671" t="s">
        <v>264</v>
      </c>
      <c r="T65" s="17" t="s">
        <v>21</v>
      </c>
      <c r="U65" s="435" t="str">
        <f>IFERROR(IF(T65="","",IF(T65="COP","N/A",IF(OR(T65="USD",T65="US"),1,IF(T65="EUR",VLOOKUP(P65,'SH EURO'!$A$6:$B$10372,2,FALSE),"INGRESAR TASA")))),"")</f>
        <v>N/A</v>
      </c>
      <c r="V65" s="489" t="str">
        <f t="shared" si="11"/>
        <v>N/A</v>
      </c>
      <c r="W65" s="18">
        <f>IFERROR(IF(T65="","",IF(T65="COP",1,IF(U65&lt;&gt;"N/A",VLOOKUP(P65,'SH TRM'!$A$9:$B$100372,2,FALSE),"REVISAR"))),"")</f>
        <v>1</v>
      </c>
      <c r="X65" s="349" t="str">
        <f t="shared" si="12"/>
        <v>N/A</v>
      </c>
      <c r="Y65" s="10">
        <v>16948.5</v>
      </c>
      <c r="Z65" s="10">
        <f t="shared" si="10"/>
        <v>8474.25</v>
      </c>
      <c r="AA65" s="1115"/>
      <c r="AB65" s="1115"/>
      <c r="AC65" s="292" t="str">
        <f t="shared" si="4"/>
        <v>CUMPLE</v>
      </c>
      <c r="AD65" s="15">
        <v>155</v>
      </c>
      <c r="AE65" s="1121" t="s">
        <v>8</v>
      </c>
      <c r="AF65" s="1121"/>
      <c r="AG65" s="1121"/>
      <c r="AH65" s="1121" t="s">
        <v>8</v>
      </c>
      <c r="AI65" s="1121"/>
      <c r="AJ65" s="1121"/>
      <c r="AK65" s="1121" t="s">
        <v>8</v>
      </c>
      <c r="AL65" s="1121"/>
      <c r="AM65" s="1121"/>
      <c r="AN65" s="401" t="str">
        <f t="shared" si="14"/>
        <v>SI</v>
      </c>
      <c r="AO65" s="1139"/>
      <c r="AP65" s="235"/>
      <c r="AQ65" s="237"/>
      <c r="AX65" s="228"/>
    </row>
    <row r="66" spans="1:50" s="222" customFormat="1" ht="28.5" customHeight="1" x14ac:dyDescent="0.25">
      <c r="A66" s="1146"/>
      <c r="B66" s="11" t="s">
        <v>281</v>
      </c>
      <c r="C66" s="12"/>
      <c r="D66" s="12" t="str">
        <f>IFERROR(INDEX(DESEMPATE!$D$3:$D$63,MATCH('EXP GEN.'!B66,DESEMPATE!$C$3:$C$63,0)),"")</f>
        <v>PLANES S.A.S.</v>
      </c>
      <c r="E66" s="621" t="str">
        <f>IFERROR(IF(D66="","",IF(VLOOKUP(D66,DESEMPATE!D$3:$E$69,2,FALSE)=1,"N/A",IF(VLOOKUP(D66,DESEMPATE!D$3:$E$69,2,FALSE)&gt;=0.51,"SI","NO"))),"")</f>
        <v>NO</v>
      </c>
      <c r="F66" s="411" t="s">
        <v>8</v>
      </c>
      <c r="G66" s="19" t="s">
        <v>525</v>
      </c>
      <c r="H66" s="19" t="s">
        <v>343</v>
      </c>
      <c r="I66" s="19" t="s">
        <v>526</v>
      </c>
      <c r="J66" s="711" t="s">
        <v>527</v>
      </c>
      <c r="K66" s="19" t="s">
        <v>8</v>
      </c>
      <c r="L66" s="19" t="s">
        <v>8</v>
      </c>
      <c r="M66" s="638" t="str">
        <f t="shared" si="6"/>
        <v>SI</v>
      </c>
      <c r="N66" s="13">
        <v>1</v>
      </c>
      <c r="O66" s="14">
        <v>35134</v>
      </c>
      <c r="P66" s="14">
        <v>35581</v>
      </c>
      <c r="Q66" s="15">
        <f t="shared" si="9"/>
        <v>1997</v>
      </c>
      <c r="R66" s="16">
        <f>IFERROR(INDEX(PARAMETROS!$B$53:$B$101,MATCH(Q66,PARAMETROS!$A$53:$A$101,0)),"")</f>
        <v>172005</v>
      </c>
      <c r="S66" s="671" t="s">
        <v>264</v>
      </c>
      <c r="T66" s="17" t="s">
        <v>21</v>
      </c>
      <c r="U66" s="435" t="str">
        <f>IFERROR(IF(T66="","",IF(T66="COP","N/A",IF(OR(T66="USD",T66="US"),1,IF(T66="EUR",VLOOKUP(P66,'SH EURO'!$A$6:$B$10372,2,FALSE),"INGRESAR TASA")))),"")</f>
        <v>N/A</v>
      </c>
      <c r="V66" s="489" t="str">
        <f t="shared" si="11"/>
        <v>N/A</v>
      </c>
      <c r="W66" s="18">
        <f>IFERROR(IF(T66="","",IF(T66="COP",1,IF(U66&lt;&gt;"N/A",VLOOKUP(P66,'SH TRM'!$A$9:$B$100372,2,FALSE),"REVISAR"))),"")</f>
        <v>1</v>
      </c>
      <c r="X66" s="349" t="str">
        <f t="shared" si="12"/>
        <v>N/A</v>
      </c>
      <c r="Y66" s="10">
        <v>2627.42</v>
      </c>
      <c r="Z66" s="10">
        <f t="shared" si="10"/>
        <v>2627.42</v>
      </c>
      <c r="AA66" s="1115"/>
      <c r="AB66" s="1115"/>
      <c r="AC66" s="292" t="s">
        <v>65</v>
      </c>
      <c r="AD66" s="15">
        <v>25</v>
      </c>
      <c r="AE66" s="1121" t="s">
        <v>8</v>
      </c>
      <c r="AF66" s="1121"/>
      <c r="AG66" s="1121"/>
      <c r="AH66" s="1121" t="s">
        <v>8</v>
      </c>
      <c r="AI66" s="1121"/>
      <c r="AJ66" s="1121"/>
      <c r="AK66" s="1121" t="s">
        <v>8</v>
      </c>
      <c r="AL66" s="1121"/>
      <c r="AM66" s="1121"/>
      <c r="AN66" s="398" t="str">
        <f t="shared" si="14"/>
        <v>SI</v>
      </c>
      <c r="AO66" s="1139"/>
      <c r="AP66" s="257"/>
      <c r="AQ66" s="237"/>
      <c r="AX66" s="228"/>
    </row>
    <row r="67" spans="1:50" s="222" customFormat="1" ht="16.5" customHeight="1" x14ac:dyDescent="0.25">
      <c r="A67" s="1146"/>
      <c r="B67" s="11"/>
      <c r="C67" s="12"/>
      <c r="D67" s="12" t="str">
        <f>IFERROR(INDEX(DESEMPATE!$D$3:$D$63,MATCH('EXP GEN.'!B67,DESEMPATE!$C$3:$C$63,0)),"")</f>
        <v/>
      </c>
      <c r="E67" s="621" t="str">
        <f>IFERROR(IF(D67="","",IF(VLOOKUP(D67,DESEMPATE!D$3:$E$69,2,FALSE)=1,"N/A",IF(VLOOKUP(D67,DESEMPATE!D$3:$E$69,2,FALSE)&gt;=0.51,"SI","NO"))),"")</f>
        <v/>
      </c>
      <c r="F67" s="411" t="s">
        <v>8</v>
      </c>
      <c r="G67" s="19"/>
      <c r="H67" s="19"/>
      <c r="I67" s="19"/>
      <c r="J67" s="711"/>
      <c r="K67" s="19"/>
      <c r="L67" s="19"/>
      <c r="M67" s="641" t="str">
        <f t="shared" si="6"/>
        <v/>
      </c>
      <c r="N67" s="13"/>
      <c r="O67" s="14"/>
      <c r="P67" s="14"/>
      <c r="Q67" s="15" t="str">
        <f t="shared" si="9"/>
        <v/>
      </c>
      <c r="R67" s="16" t="str">
        <f>IFERROR(INDEX(PARAMETROS!$B$53:$B$101,MATCH(Q67,PARAMETROS!$A$53:$A$101,0)),"")</f>
        <v/>
      </c>
      <c r="S67" s="671"/>
      <c r="T67" s="17"/>
      <c r="U67" s="435" t="str">
        <f>IFERROR(IF(T67="","",IF(T67="COP","N/A",IF(OR(T67="USD",T67="US"),1,IF(T67="EUR",VLOOKUP(P67,'SH EURO'!$A$6:$B$10372,2,FALSE),"INGRESAR TASA")))),"")</f>
        <v/>
      </c>
      <c r="V67" s="489" t="str">
        <f t="shared" si="11"/>
        <v/>
      </c>
      <c r="W67" s="18" t="str">
        <f>IFERROR(IF(T67="","",IF(T67="COP",1,IF(U67&lt;&gt;"N/A",VLOOKUP(P67,'SH TRM'!$A$9:$B$100372,2,FALSE),"REVISAR"))),"")</f>
        <v/>
      </c>
      <c r="X67" s="349" t="str">
        <f t="shared" si="12"/>
        <v/>
      </c>
      <c r="Y67" s="10" t="str">
        <f t="shared" si="13"/>
        <v/>
      </c>
      <c r="Z67" s="10" t="str">
        <f t="shared" si="10"/>
        <v/>
      </c>
      <c r="AA67" s="1115"/>
      <c r="AB67" s="1115"/>
      <c r="AC67" s="292" t="str">
        <f t="shared" ref="AC67:AC130" si="18">IFERROR(IF(Z67="","",IF(Z67&gt;=CM001EMM1,"CUMPLE","NO CUMPLE")),"")</f>
        <v/>
      </c>
      <c r="AD67" s="15"/>
      <c r="AE67" s="1121"/>
      <c r="AF67" s="1121"/>
      <c r="AG67" s="1121"/>
      <c r="AH67" s="1121"/>
      <c r="AI67" s="1121"/>
      <c r="AJ67" s="1121"/>
      <c r="AK67" s="1121"/>
      <c r="AL67" s="1121"/>
      <c r="AM67" s="1121"/>
      <c r="AN67" s="401" t="str">
        <f t="shared" si="14"/>
        <v/>
      </c>
      <c r="AO67" s="1139"/>
      <c r="AP67" s="235"/>
      <c r="AQ67" s="237"/>
      <c r="AX67" s="228"/>
    </row>
    <row r="68" spans="1:50" s="222" customFormat="1" ht="16.5" customHeight="1" thickBot="1" x14ac:dyDescent="0.3">
      <c r="A68" s="1147"/>
      <c r="B68" s="732"/>
      <c r="C68" s="137"/>
      <c r="D68" s="315" t="str">
        <f>IFERROR(INDEX(DESEMPATE!$D$3:$D$63,MATCH('EXP GEN.'!B68,DESEMPATE!$C$3:$C$63,0)),"")</f>
        <v/>
      </c>
      <c r="E68" s="899" t="str">
        <f>IFERROR(IF(D68="","",IF(VLOOKUP(D68,DESEMPATE!D$3:$E$69,2,FALSE)=1,"N/A",IF(VLOOKUP(D68,DESEMPATE!D$3:$E$69,2,FALSE)&gt;=0.51,"SI","NO"))),"")</f>
        <v/>
      </c>
      <c r="F68" s="412" t="s">
        <v>8</v>
      </c>
      <c r="G68" s="319"/>
      <c r="H68" s="319"/>
      <c r="I68" s="319"/>
      <c r="J68" s="744"/>
      <c r="K68" s="319"/>
      <c r="L68" s="319"/>
      <c r="M68" s="642" t="str">
        <f t="shared" ref="M68:M131" si="19">IFERROR(IF(O68="","",IF(O68&gt;=DATE(1990,1,1),"SI","NO")),"")</f>
        <v/>
      </c>
      <c r="N68" s="900"/>
      <c r="O68" s="535"/>
      <c r="P68" s="535"/>
      <c r="Q68" s="36" t="str">
        <f t="shared" si="9"/>
        <v/>
      </c>
      <c r="R68" s="37" t="str">
        <f>IFERROR(INDEX(PARAMETROS!$B$53:$B$101,MATCH(Q68,PARAMETROS!$A$53:$A$101,0)),"")</f>
        <v/>
      </c>
      <c r="S68" s="672"/>
      <c r="T68" s="38"/>
      <c r="U68" s="433" t="str">
        <f>IFERROR(IF(T68="","",IF(T68="COP","N/A",IF(OR(T68="USD",T68="US"),1,IF(T68="EUR",VLOOKUP(P68,'SH EURO'!$A$6:$B$10372,2,FALSE),"INGRESAR TASA")))),"")</f>
        <v/>
      </c>
      <c r="V68" s="490" t="str">
        <f t="shared" si="11"/>
        <v/>
      </c>
      <c r="W68" s="39" t="str">
        <f>IFERROR(IF(T68="","",IF(T68="COP",1,IF(U68&lt;&gt;"N/A",VLOOKUP(P68,'SH TRM'!$A$9:$B$100372,2,FALSE),"REVISAR"))),"")</f>
        <v/>
      </c>
      <c r="X68" s="350" t="str">
        <f t="shared" si="12"/>
        <v/>
      </c>
      <c r="Y68" s="40" t="str">
        <f t="shared" si="13"/>
        <v/>
      </c>
      <c r="Z68" s="40" t="str">
        <f t="shared" si="10"/>
        <v/>
      </c>
      <c r="AA68" s="1116"/>
      <c r="AB68" s="1116"/>
      <c r="AC68" s="299" t="str">
        <f t="shared" si="18"/>
        <v/>
      </c>
      <c r="AD68" s="909"/>
      <c r="AE68" s="1202"/>
      <c r="AF68" s="1202"/>
      <c r="AG68" s="1202"/>
      <c r="AH68" s="1202"/>
      <c r="AI68" s="1202"/>
      <c r="AJ68" s="1202"/>
      <c r="AK68" s="1202"/>
      <c r="AL68" s="1202"/>
      <c r="AM68" s="1202"/>
      <c r="AN68" s="402" t="str">
        <f t="shared" si="14"/>
        <v/>
      </c>
      <c r="AO68" s="1140"/>
      <c r="AP68" s="236"/>
      <c r="AQ68" s="237"/>
      <c r="AX68" s="228"/>
    </row>
    <row r="69" spans="1:50" s="222" customFormat="1" ht="78.75" x14ac:dyDescent="0.25">
      <c r="A69" s="1145" t="s">
        <v>150</v>
      </c>
      <c r="B69" s="25" t="s">
        <v>204</v>
      </c>
      <c r="C69" s="26"/>
      <c r="D69" s="287" t="str">
        <f>IFERROR(INDEX(DESEMPATE!$D$3:$D$63,MATCH('EXP GEN.'!B69,DESEMPATE!$C$3:$C$63,0)),"")</f>
        <v>JORGE PIDDO SEGUIDO DE LA EXPRESION SUCURSAL COLOMBIA</v>
      </c>
      <c r="E69" s="616" t="str">
        <f>IFERROR(IF(D69="","",IF(VLOOKUP(D69,DESEMPATE!D$3:$E$69,2,FALSE)=1,"N/A",IF(VLOOKUP(D69,DESEMPATE!D$3:$E$69,2,FALSE)&gt;=0.51,"SI","NO"))),"")</f>
        <v>N/A</v>
      </c>
      <c r="F69" s="410" t="s">
        <v>8</v>
      </c>
      <c r="G69" s="32" t="s">
        <v>352</v>
      </c>
      <c r="H69" s="563" t="s">
        <v>343</v>
      </c>
      <c r="I69" s="563" t="s">
        <v>528</v>
      </c>
      <c r="J69" s="741" t="s">
        <v>529</v>
      </c>
      <c r="K69" s="858" t="s">
        <v>8</v>
      </c>
      <c r="L69" s="858" t="s">
        <v>8</v>
      </c>
      <c r="M69" s="640" t="str">
        <f t="shared" si="19"/>
        <v>SI</v>
      </c>
      <c r="N69" s="27">
        <v>1</v>
      </c>
      <c r="O69" s="28">
        <v>41185</v>
      </c>
      <c r="P69" s="28">
        <v>42521</v>
      </c>
      <c r="Q69" s="44">
        <f t="shared" si="9"/>
        <v>2016</v>
      </c>
      <c r="R69" s="22">
        <f>IFERROR(INDEX(PARAMETROS!$B$53:$B$101,MATCH(Q69,PARAMETROS!$A$53:$A$101,0)),"")</f>
        <v>689455</v>
      </c>
      <c r="S69" s="673" t="s">
        <v>264</v>
      </c>
      <c r="T69" s="23" t="s">
        <v>21</v>
      </c>
      <c r="U69" s="434" t="str">
        <f>IFERROR(IF(T69="","",IF(T69="COP","N/A",IF(OR(T69="USD",T69="US"),1,IF(T69="EUR",VLOOKUP(P69,'SH EURO'!$A$6:$B$10372,2,FALSE),"INGRESAR TASA")))),"")</f>
        <v>N/A</v>
      </c>
      <c r="V69" s="484" t="str">
        <f t="shared" si="11"/>
        <v>N/A</v>
      </c>
      <c r="W69" s="24">
        <f>IFERROR(IF(T69="","",IF(T69="COP",1,IF(U69&lt;&gt;"N/A",VLOOKUP(P69,'SH TRM'!$A$9:$B$100372,2,FALSE),"REVISAR"))),"")</f>
        <v>1</v>
      </c>
      <c r="X69" s="351" t="str">
        <f t="shared" si="12"/>
        <v>N/A</v>
      </c>
      <c r="Y69" s="915">
        <v>8563.34</v>
      </c>
      <c r="Z69" s="317">
        <f t="shared" si="10"/>
        <v>8563.34</v>
      </c>
      <c r="AA69" s="1161" t="str">
        <f>IFERROR(IF(COUNTIF(Z69:Z74,"")=6,"",IF(SUM(Z69:Z74)&gt;=CM001M1,"CUMPLE","NO CUMPLE")),"")</f>
        <v>CUMPLE</v>
      </c>
      <c r="AB69" s="1161" t="str">
        <f>IFERROR(IF(COUNTIF(Z69:Z74,"")=6,"",IF(COUNTIF(E69:E74,"N/A")&gt;0,IF(SUMIF(E69:E74,"N/A",Z69:Z74)&gt;=CM001LM1,"CUMPLE","NO CUMPLE"),IF(SUMIF(E69:E74,"SI",Z69:Z74)&gt;=CM001LM1,"CUMPLE","NO CUMPLE"))),"")</f>
        <v>CUMPLE</v>
      </c>
      <c r="AC69" s="291" t="str">
        <f t="shared" si="18"/>
        <v>CUMPLE</v>
      </c>
      <c r="AD69" s="910">
        <v>30</v>
      </c>
      <c r="AE69" s="1117" t="s">
        <v>8</v>
      </c>
      <c r="AF69" s="1117"/>
      <c r="AG69" s="1117"/>
      <c r="AH69" s="1117" t="s">
        <v>8</v>
      </c>
      <c r="AI69" s="1117"/>
      <c r="AJ69" s="1117"/>
      <c r="AK69" s="1117" t="s">
        <v>8</v>
      </c>
      <c r="AL69" s="1117"/>
      <c r="AM69" s="1117"/>
      <c r="AN69" s="400" t="str">
        <f t="shared" si="14"/>
        <v>SI</v>
      </c>
      <c r="AO69" s="1138" t="s">
        <v>256</v>
      </c>
      <c r="AP69" s="256"/>
      <c r="AQ69" s="237"/>
      <c r="AX69" s="228"/>
    </row>
    <row r="70" spans="1:50" s="222" customFormat="1" ht="78.75" x14ac:dyDescent="0.25">
      <c r="A70" s="1146"/>
      <c r="B70" s="11" t="s">
        <v>204</v>
      </c>
      <c r="C70" s="12"/>
      <c r="D70" s="12" t="str">
        <f>IFERROR(INDEX(DESEMPATE!$D$3:$D$63,MATCH('EXP GEN.'!B70,DESEMPATE!$C$3:$C$63,0)),"")</f>
        <v>JORGE PIDDO SEGUIDO DE LA EXPRESION SUCURSAL COLOMBIA</v>
      </c>
      <c r="E70" s="621" t="str">
        <f>IFERROR(IF(D70="","",IF(VLOOKUP(D70,DESEMPATE!D$3:$E$69,2,FALSE)=1,"N/A",IF(VLOOKUP(D70,DESEMPATE!D$3:$E$69,2,FALSE)&gt;=0.51,"SI","NO"))),"")</f>
        <v>N/A</v>
      </c>
      <c r="F70" s="411" t="s">
        <v>8</v>
      </c>
      <c r="G70" s="19" t="s">
        <v>352</v>
      </c>
      <c r="H70" s="19" t="s">
        <v>343</v>
      </c>
      <c r="I70" s="19" t="s">
        <v>530</v>
      </c>
      <c r="J70" s="711" t="s">
        <v>531</v>
      </c>
      <c r="K70" s="19" t="s">
        <v>8</v>
      </c>
      <c r="L70" s="853" t="s">
        <v>8</v>
      </c>
      <c r="M70" s="638" t="str">
        <f t="shared" si="19"/>
        <v>SI</v>
      </c>
      <c r="N70" s="13">
        <v>0.5</v>
      </c>
      <c r="O70" s="14">
        <v>41049</v>
      </c>
      <c r="P70" s="14">
        <v>43028</v>
      </c>
      <c r="Q70" s="15">
        <f t="shared" si="9"/>
        <v>2017</v>
      </c>
      <c r="R70" s="16">
        <f>IFERROR(INDEX(PARAMETROS!$B$53:$B$101,MATCH(Q70,PARAMETROS!$A$53:$A$101,0)),"")</f>
        <v>737717</v>
      </c>
      <c r="S70" s="671">
        <v>17433955121.601376</v>
      </c>
      <c r="T70" s="17" t="s">
        <v>21</v>
      </c>
      <c r="U70" s="435" t="str">
        <f>IFERROR(IF(T70="","",IF(T70="COP","N/A",IF(OR(T70="USD",T70="US"),1,IF(T70="EUR",VLOOKUP(P70,'SH EURO'!$A$6:$B$10372,2,FALSE),"INGRESAR TASA")))),"")</f>
        <v>N/A</v>
      </c>
      <c r="V70" s="489" t="str">
        <f t="shared" si="11"/>
        <v>N/A</v>
      </c>
      <c r="W70" s="18">
        <f>IFERROR(IF(T70="","",IF(T70="COP",1,IF(U70&lt;&gt;"N/A",VLOOKUP(P70,'SH TRM'!$A$9:$B$100372,2,FALSE),"REVISAR"))),"")</f>
        <v>1</v>
      </c>
      <c r="X70" s="349">
        <f t="shared" si="12"/>
        <v>17433955121.601376</v>
      </c>
      <c r="Y70" s="10">
        <f t="shared" ref="Y70" si="20">IFERROR(X70/R70,"")</f>
        <v>23632.307675709486</v>
      </c>
      <c r="Z70" s="10">
        <f t="shared" si="10"/>
        <v>11816.153837854743</v>
      </c>
      <c r="AA70" s="1162"/>
      <c r="AB70" s="1162"/>
      <c r="AC70" s="292" t="str">
        <f t="shared" si="18"/>
        <v>CUMPLE</v>
      </c>
      <c r="AD70" s="911" t="s">
        <v>307</v>
      </c>
      <c r="AE70" s="1121"/>
      <c r="AF70" s="1121"/>
      <c r="AG70" s="1121"/>
      <c r="AH70" s="1121"/>
      <c r="AI70" s="1121"/>
      <c r="AJ70" s="1121"/>
      <c r="AK70" s="1121"/>
      <c r="AL70" s="1121"/>
      <c r="AM70" s="1121"/>
      <c r="AN70" s="398" t="str">
        <f t="shared" si="14"/>
        <v>EJECUCION</v>
      </c>
      <c r="AO70" s="1139"/>
      <c r="AP70" s="257"/>
      <c r="AQ70" s="237"/>
      <c r="AX70" s="228"/>
    </row>
    <row r="71" spans="1:50" s="222" customFormat="1" ht="78.75" x14ac:dyDescent="0.25">
      <c r="A71" s="1146"/>
      <c r="B71" s="11" t="s">
        <v>204</v>
      </c>
      <c r="C71" s="12"/>
      <c r="D71" s="12" t="str">
        <f>IFERROR(INDEX(DESEMPATE!$D$3:$D$63,MATCH('EXP GEN.'!B71,DESEMPATE!$C$3:$C$63,0)),"")</f>
        <v>JORGE PIDDO SEGUIDO DE LA EXPRESION SUCURSAL COLOMBIA</v>
      </c>
      <c r="E71" s="621" t="str">
        <f>IFERROR(IF(D71="","",IF(VLOOKUP(D71,DESEMPATE!D$3:$E$69,2,FALSE)=1,"N/A",IF(VLOOKUP(D71,DESEMPATE!D$3:$E$69,2,FALSE)&gt;=0.51,"SI","NO"))),"")</f>
        <v>N/A</v>
      </c>
      <c r="F71" s="411" t="s">
        <v>8</v>
      </c>
      <c r="G71" s="19" t="s">
        <v>532</v>
      </c>
      <c r="H71" s="19" t="s">
        <v>451</v>
      </c>
      <c r="I71" s="19" t="s">
        <v>264</v>
      </c>
      <c r="J71" s="711" t="s">
        <v>533</v>
      </c>
      <c r="K71" s="19" t="s">
        <v>8</v>
      </c>
      <c r="L71" s="853" t="s">
        <v>8</v>
      </c>
      <c r="M71" s="645" t="str">
        <f t="shared" si="19"/>
        <v>SI</v>
      </c>
      <c r="N71" s="13">
        <v>0.5</v>
      </c>
      <c r="O71" s="498">
        <v>36363</v>
      </c>
      <c r="P71" s="498">
        <v>37843</v>
      </c>
      <c r="Q71" s="15">
        <f t="shared" si="9"/>
        <v>2003</v>
      </c>
      <c r="R71" s="16">
        <f>IFERROR(INDEX(PARAMETROS!$B$53:$B$101,MATCH(Q71,PARAMETROS!$A$53:$A$101,0)),"")</f>
        <v>332000</v>
      </c>
      <c r="S71" s="682" t="s">
        <v>264</v>
      </c>
      <c r="T71" s="17" t="s">
        <v>629</v>
      </c>
      <c r="U71" s="435" t="s">
        <v>264</v>
      </c>
      <c r="V71" s="489" t="s">
        <v>264</v>
      </c>
      <c r="W71" s="18" t="s">
        <v>66</v>
      </c>
      <c r="X71" s="349" t="str">
        <f t="shared" si="12"/>
        <v/>
      </c>
      <c r="Y71" s="10">
        <v>56649.39</v>
      </c>
      <c r="Z71" s="10">
        <f t="shared" si="10"/>
        <v>28324.695</v>
      </c>
      <c r="AA71" s="1162"/>
      <c r="AB71" s="1162"/>
      <c r="AC71" s="292" t="str">
        <f t="shared" si="18"/>
        <v>CUMPLE</v>
      </c>
      <c r="AD71" s="911">
        <v>1</v>
      </c>
      <c r="AE71" s="1121" t="s">
        <v>8</v>
      </c>
      <c r="AF71" s="1121"/>
      <c r="AG71" s="1121"/>
      <c r="AH71" s="1121" t="s">
        <v>8</v>
      </c>
      <c r="AI71" s="1121"/>
      <c r="AJ71" s="1121"/>
      <c r="AK71" s="1121" t="s">
        <v>8</v>
      </c>
      <c r="AL71" s="1121"/>
      <c r="AM71" s="1121"/>
      <c r="AN71" s="401" t="str">
        <f t="shared" si="14"/>
        <v>SI</v>
      </c>
      <c r="AO71" s="1139"/>
      <c r="AP71" s="235"/>
      <c r="AQ71" s="237"/>
      <c r="AX71" s="228"/>
    </row>
    <row r="72" spans="1:50" s="222" customFormat="1" ht="78.75" x14ac:dyDescent="0.25">
      <c r="A72" s="1146"/>
      <c r="B72" s="11" t="s">
        <v>204</v>
      </c>
      <c r="C72" s="12"/>
      <c r="D72" s="12" t="str">
        <f>IFERROR(INDEX(DESEMPATE!$D$3:$D$63,MATCH('EXP GEN.'!B72,DESEMPATE!$C$3:$C$63,0)),"")</f>
        <v>JORGE PIDDO SEGUIDO DE LA EXPRESION SUCURSAL COLOMBIA</v>
      </c>
      <c r="E72" s="621" t="str">
        <f>IFERROR(IF(D72="","",IF(VLOOKUP(D72,DESEMPATE!D$3:$E$69,2,FALSE)=1,"N/A",IF(VLOOKUP(D72,DESEMPATE!D$3:$E$69,2,FALSE)&gt;=0.51,"SI","NO"))),"")</f>
        <v>N/A</v>
      </c>
      <c r="F72" s="411" t="s">
        <v>8</v>
      </c>
      <c r="G72" s="19" t="s">
        <v>534</v>
      </c>
      <c r="H72" s="19" t="s">
        <v>343</v>
      </c>
      <c r="I72" s="19" t="s">
        <v>535</v>
      </c>
      <c r="J72" s="711" t="s">
        <v>536</v>
      </c>
      <c r="K72" s="19" t="s">
        <v>8</v>
      </c>
      <c r="L72" s="853" t="s">
        <v>8</v>
      </c>
      <c r="M72" s="638" t="str">
        <f t="shared" si="19"/>
        <v>SI</v>
      </c>
      <c r="N72" s="13">
        <v>0.5</v>
      </c>
      <c r="O72" s="14">
        <v>41568</v>
      </c>
      <c r="P72" s="14">
        <v>42734</v>
      </c>
      <c r="Q72" s="15">
        <f t="shared" si="9"/>
        <v>2016</v>
      </c>
      <c r="R72" s="16">
        <f>IFERROR(INDEX(PARAMETROS!$B$53:$B$101,MATCH(Q72,PARAMETROS!$A$53:$A$101,0)),"")</f>
        <v>689455</v>
      </c>
      <c r="S72" s="683" t="s">
        <v>264</v>
      </c>
      <c r="T72" s="17" t="s">
        <v>21</v>
      </c>
      <c r="U72" s="435" t="str">
        <f>IFERROR(IF(T72="","",IF(T72="COP","N/A",IF(OR(T72="USD",T72="US"),1,IF(T72="EUR",VLOOKUP(P72,'SH EURO'!$A$6:$B$10372,2,FALSE),"INGRESAR TASA")))),"")</f>
        <v>N/A</v>
      </c>
      <c r="V72" s="489" t="str">
        <f t="shared" si="11"/>
        <v>N/A</v>
      </c>
      <c r="W72" s="18">
        <f>IFERROR(IF(T72="","",IF(T72="COP",1,IF(U72&lt;&gt;"N/A",VLOOKUP(P72,'SH TRM'!$A$9:$B$100372,2,FALSE),"REVISAR"))),"")</f>
        <v>1</v>
      </c>
      <c r="X72" s="349" t="str">
        <f t="shared" si="12"/>
        <v>N/A</v>
      </c>
      <c r="Y72" s="10">
        <v>11324.58</v>
      </c>
      <c r="Z72" s="10">
        <f t="shared" si="10"/>
        <v>5662.29</v>
      </c>
      <c r="AA72" s="1162"/>
      <c r="AB72" s="1162"/>
      <c r="AC72" s="292" t="str">
        <f>IFERROR(IF(Z72="","",IF(Z72&gt;=CM001EMM1,"CUMPLE","NO CUMPLE")),"")</f>
        <v>CUMPLE</v>
      </c>
      <c r="AD72" s="897">
        <v>33</v>
      </c>
      <c r="AE72" s="1121" t="s">
        <v>8</v>
      </c>
      <c r="AF72" s="1121"/>
      <c r="AG72" s="1121"/>
      <c r="AH72" s="1121" t="s">
        <v>8</v>
      </c>
      <c r="AI72" s="1121"/>
      <c r="AJ72" s="1121"/>
      <c r="AK72" s="1121" t="s">
        <v>8</v>
      </c>
      <c r="AL72" s="1121"/>
      <c r="AM72" s="1121"/>
      <c r="AN72" s="398" t="str">
        <f t="shared" si="14"/>
        <v>SI</v>
      </c>
      <c r="AO72" s="1139"/>
      <c r="AP72" s="257"/>
      <c r="AQ72" s="237"/>
      <c r="AX72" s="228"/>
    </row>
    <row r="73" spans="1:50" s="222" customFormat="1" ht="16.5" customHeight="1" x14ac:dyDescent="0.25">
      <c r="A73" s="1146"/>
      <c r="B73" s="11"/>
      <c r="C73" s="12"/>
      <c r="D73" s="12" t="str">
        <f>IFERROR(INDEX(DESEMPATE!$D$3:$D$63,MATCH('EXP GEN.'!B73,DESEMPATE!$C$3:$C$63,0)),"")</f>
        <v/>
      </c>
      <c r="E73" s="621" t="str">
        <f>IFERROR(IF(D73="","",IF(VLOOKUP(D73,DESEMPATE!D$3:$E$69,2,FALSE)=1,"N/A",IF(VLOOKUP(D73,DESEMPATE!D$3:$E$69,2,FALSE)&gt;=0.51,"SI","NO"))),"")</f>
        <v/>
      </c>
      <c r="F73" s="411" t="s">
        <v>8</v>
      </c>
      <c r="G73" s="19"/>
      <c r="H73" s="496"/>
      <c r="I73" s="496"/>
      <c r="J73" s="716"/>
      <c r="K73" s="853"/>
      <c r="L73" s="853"/>
      <c r="M73" s="641" t="str">
        <f t="shared" si="19"/>
        <v/>
      </c>
      <c r="N73" s="13"/>
      <c r="O73" s="14"/>
      <c r="P73" s="14"/>
      <c r="Q73" s="15" t="str">
        <f t="shared" ref="Q73:Q136" si="21">IF(P73="","",YEAR(P73))</f>
        <v/>
      </c>
      <c r="R73" s="16" t="str">
        <f>IFERROR(INDEX(PARAMETROS!$B$53:$B$101,MATCH(Q73,PARAMETROS!$A$53:$A$101,0)),"")</f>
        <v/>
      </c>
      <c r="S73" s="682"/>
      <c r="T73" s="17"/>
      <c r="U73" s="435" t="str">
        <f>IFERROR(IF(T73="","",IF(T73="COP","N/A",IF(OR(T73="USD",T73="US"),1,IF(T73="EUR",VLOOKUP(P73,'SH EURO'!$A$6:$B$10372,2,FALSE),"INGRESAR TASA")))),"")</f>
        <v/>
      </c>
      <c r="V73" s="489" t="str">
        <f t="shared" ref="V73:V136" si="22">IFERROR(IF(S73="","",IF(U73="INGRESAR TASA","INGRESAR TASA USD",IF(U73="N/A","N/A",U73*S73))),"")</f>
        <v/>
      </c>
      <c r="W73" s="18" t="str">
        <f>IFERROR(IF(T73="","",IF(T73="COP",1,IF(U73&lt;&gt;"N/A",VLOOKUP(P73,'SH TRM'!$A$9:$B$100372,2,FALSE),"REVISAR"))),"")</f>
        <v/>
      </c>
      <c r="X73" s="349" t="str">
        <f t="shared" ref="X73:X136" si="23">IFERROR(IF(W73&lt;&gt;"",IF(T73&lt;&gt;"COP",V73*W73,S73),""),"")</f>
        <v/>
      </c>
      <c r="Y73" s="10" t="str">
        <f t="shared" ref="Y73:Y134" si="24">IFERROR(X73/R73,"")</f>
        <v/>
      </c>
      <c r="Z73" s="10" t="str">
        <f t="shared" ref="Z73:Z136" si="25">IFERROR(IF(OR(K73="",K73="NO"),"",IF(F73="SI",IFERROR(Y73*N73,""),"")),"")</f>
        <v/>
      </c>
      <c r="AA73" s="1162"/>
      <c r="AB73" s="1162"/>
      <c r="AC73" s="292" t="str">
        <f t="shared" si="18"/>
        <v/>
      </c>
      <c r="AD73" s="911"/>
      <c r="AE73" s="1121"/>
      <c r="AF73" s="1121"/>
      <c r="AG73" s="1121"/>
      <c r="AH73" s="1121"/>
      <c r="AI73" s="1121"/>
      <c r="AJ73" s="1121"/>
      <c r="AK73" s="1121"/>
      <c r="AL73" s="1121"/>
      <c r="AM73" s="1121"/>
      <c r="AN73" s="401" t="str">
        <f t="shared" si="14"/>
        <v/>
      </c>
      <c r="AO73" s="1139"/>
      <c r="AP73" s="235"/>
      <c r="AQ73" s="237"/>
      <c r="AX73" s="228"/>
    </row>
    <row r="74" spans="1:50" s="222" customFormat="1" ht="16.5" customHeight="1" thickBot="1" x14ac:dyDescent="0.3">
      <c r="A74" s="1147"/>
      <c r="B74" s="33"/>
      <c r="C74" s="137"/>
      <c r="D74" s="315" t="str">
        <f>IFERROR(INDEX(DESEMPATE!$D$3:$D$63,MATCH('EXP GEN.'!B74,DESEMPATE!$C$3:$C$63,0)),"")</f>
        <v/>
      </c>
      <c r="E74" s="899" t="str">
        <f>IFERROR(IF(D74="","",IF(VLOOKUP(D74,DESEMPATE!D$3:$E$69,2,FALSE)=1,"N/A",IF(VLOOKUP(D74,DESEMPATE!D$3:$E$69,2,FALSE)&gt;=0.51,"SI","NO"))),"")</f>
        <v/>
      </c>
      <c r="F74" s="412" t="s">
        <v>8</v>
      </c>
      <c r="G74" s="139"/>
      <c r="H74" s="139"/>
      <c r="I74" s="139"/>
      <c r="J74" s="712"/>
      <c r="K74" s="139"/>
      <c r="L74" s="854"/>
      <c r="M74" s="642" t="str">
        <f t="shared" si="19"/>
        <v/>
      </c>
      <c r="N74" s="35"/>
      <c r="O74" s="318"/>
      <c r="P74" s="318"/>
      <c r="Q74" s="36" t="str">
        <f t="shared" si="21"/>
        <v/>
      </c>
      <c r="R74" s="37" t="str">
        <f>IFERROR(INDEX(PARAMETROS!$B$53:$B$101,MATCH(Q74,PARAMETROS!$A$53:$A$101,0)),"")</f>
        <v/>
      </c>
      <c r="S74" s="677"/>
      <c r="T74" s="540"/>
      <c r="U74" s="433" t="str">
        <f>IFERROR(IF(T74="","",IF(T74="COP","N/A",IF(OR(T74="USD",T74="US"),1,IF(T74="EUR",VLOOKUP(P74,'SH EURO'!$A$6:$B$10372,2,FALSE),"INGRESAR TASA")))),"")</f>
        <v/>
      </c>
      <c r="V74" s="490" t="str">
        <f t="shared" si="22"/>
        <v/>
      </c>
      <c r="W74" s="39" t="str">
        <f>IFERROR(IF(T74="","",IF(T74="COP",1,IF(U74&lt;&gt;"N/A",VLOOKUP(P74,'SH TRM'!$A$9:$B$100372,2,FALSE),"REVISAR"))),"")</f>
        <v/>
      </c>
      <c r="X74" s="350" t="str">
        <f t="shared" si="23"/>
        <v/>
      </c>
      <c r="Y74" s="40" t="str">
        <f t="shared" si="24"/>
        <v/>
      </c>
      <c r="Z74" s="40" t="str">
        <f t="shared" si="25"/>
        <v/>
      </c>
      <c r="AA74" s="1163"/>
      <c r="AB74" s="1163"/>
      <c r="AC74" s="299" t="str">
        <f t="shared" si="18"/>
        <v/>
      </c>
      <c r="AD74" s="912"/>
      <c r="AE74" s="1131"/>
      <c r="AF74" s="1131"/>
      <c r="AG74" s="1131"/>
      <c r="AH74" s="1131"/>
      <c r="AI74" s="1131"/>
      <c r="AJ74" s="1131"/>
      <c r="AK74" s="1131"/>
      <c r="AL74" s="1131"/>
      <c r="AM74" s="1131"/>
      <c r="AN74" s="402" t="str">
        <f t="shared" ref="AN74:AN137" si="26">IFERROR(IF(AD74="","",IF(ISNUMBER(AD74),IF(COUNTIF(AE74:AM74,"SI")&gt;0,"SI","NO"),AD74)),"")</f>
        <v/>
      </c>
      <c r="AO74" s="1140"/>
      <c r="AP74" s="236"/>
      <c r="AQ74" s="237"/>
      <c r="AX74" s="228"/>
    </row>
    <row r="75" spans="1:50" s="222" customFormat="1" ht="38.25" customHeight="1" x14ac:dyDescent="0.25">
      <c r="A75" s="1145" t="s">
        <v>151</v>
      </c>
      <c r="B75" s="21" t="s">
        <v>205</v>
      </c>
      <c r="C75" s="26"/>
      <c r="D75" s="287" t="str">
        <f>IFERROR(INDEX(DESEMPATE!$D$3:$D$63,MATCH('EXP GEN.'!B75,DESEMPATE!$C$3:$C$63,0)),"")</f>
        <v>CANO JIMÉNEZ ESTUDIOS S.A.</v>
      </c>
      <c r="E75" s="616" t="str">
        <f>IFERROR(IF(D75="","",IF(VLOOKUP(D75,DESEMPATE!D$3:$E$69,2,FALSE)=1,"N/A",IF(VLOOKUP(D75,DESEMPATE!D$3:$E$69,2,FALSE)&gt;=0.51,"SI","NO"))),"")</f>
        <v>N/A</v>
      </c>
      <c r="F75" s="410" t="s">
        <v>8</v>
      </c>
      <c r="G75" s="142" t="s">
        <v>466</v>
      </c>
      <c r="H75" s="142" t="s">
        <v>343</v>
      </c>
      <c r="I75" s="142" t="s">
        <v>537</v>
      </c>
      <c r="J75" s="695" t="s">
        <v>538</v>
      </c>
      <c r="K75" s="142" t="s">
        <v>8</v>
      </c>
      <c r="L75" s="856" t="s">
        <v>8</v>
      </c>
      <c r="M75" s="640" t="str">
        <f t="shared" si="19"/>
        <v>SI</v>
      </c>
      <c r="N75" s="465">
        <v>1</v>
      </c>
      <c r="O75" s="316">
        <v>38622</v>
      </c>
      <c r="P75" s="316">
        <v>39930</v>
      </c>
      <c r="Q75" s="44">
        <f t="shared" si="21"/>
        <v>2009</v>
      </c>
      <c r="R75" s="22">
        <f>IFERROR(INDEX(PARAMETROS!$B$53:$B$101,MATCH(Q75,PARAMETROS!$A$53:$A$101,0)),"")</f>
        <v>496900</v>
      </c>
      <c r="S75" s="673" t="s">
        <v>264</v>
      </c>
      <c r="T75" s="23" t="s">
        <v>21</v>
      </c>
      <c r="U75" s="434" t="str">
        <f>IFERROR(IF(T75="","",IF(T75="COP","N/A",IF(OR(T75="USD",T75="US"),1,IF(T75="EUR",VLOOKUP(P75,'SH EURO'!$A$6:$B$10372,2,FALSE),"INGRESAR TASA")))),"")</f>
        <v>N/A</v>
      </c>
      <c r="V75" s="484" t="str">
        <f t="shared" si="22"/>
        <v>N/A</v>
      </c>
      <c r="W75" s="24">
        <f>IFERROR(IF(T75="","",IF(T75="COP",1,IF(U75&lt;&gt;"N/A",VLOOKUP(P75,'SH TRM'!$A$9:$B$100372,2,FALSE),"REVISAR"))),"")</f>
        <v>1</v>
      </c>
      <c r="X75" s="351" t="str">
        <f t="shared" si="23"/>
        <v>N/A</v>
      </c>
      <c r="Y75" s="317">
        <v>14156.71</v>
      </c>
      <c r="Z75" s="317">
        <f t="shared" si="25"/>
        <v>14156.71</v>
      </c>
      <c r="AA75" s="1161" t="str">
        <f>IFERROR(IF(COUNTIF(Z75:Z80,"")=6,"",IF(SUM(Z75:Z80)&gt;=CM001M1,"CUMPLE","NO CUMPLE")),"")</f>
        <v>CUMPLE</v>
      </c>
      <c r="AB75" s="1161" t="str">
        <f>IFERROR(IF(COUNTIF(Z75:Z80,"")=6,"",IF(COUNTIF(E75:E80,"N/A")&gt;0,IF(SUMIF(E75:E80,"N/A",Z75:Z80)&gt;=CM001LM1,"CUMPLE","NO CUMPLE"),IF(SUMIF(E75:E80,"SI",Z75:Z80)&gt;=CM001LM1,"CUMPLE","NO CUMPLE"))),"")</f>
        <v>CUMPLE</v>
      </c>
      <c r="AC75" s="291" t="str">
        <f t="shared" si="18"/>
        <v>CUMPLE</v>
      </c>
      <c r="AD75" s="913">
        <v>1</v>
      </c>
      <c r="AE75" s="1144" t="s">
        <v>9</v>
      </c>
      <c r="AF75" s="1144"/>
      <c r="AG75" s="1144"/>
      <c r="AH75" s="1144" t="s">
        <v>8</v>
      </c>
      <c r="AI75" s="1144"/>
      <c r="AJ75" s="1144"/>
      <c r="AK75" s="1144" t="s">
        <v>8</v>
      </c>
      <c r="AL75" s="1144"/>
      <c r="AM75" s="1144"/>
      <c r="AN75" s="400" t="str">
        <f t="shared" si="26"/>
        <v>SI</v>
      </c>
      <c r="AO75" s="1138" t="s">
        <v>256</v>
      </c>
      <c r="AP75" s="256"/>
      <c r="AQ75" s="237"/>
      <c r="AX75" s="228"/>
    </row>
    <row r="76" spans="1:50" s="222" customFormat="1" ht="51" x14ac:dyDescent="0.25">
      <c r="A76" s="1146"/>
      <c r="B76" s="11" t="s">
        <v>205</v>
      </c>
      <c r="C76" s="12"/>
      <c r="D76" s="12" t="str">
        <f>IFERROR(INDEX(DESEMPATE!$D$3:$D$63,MATCH('EXP GEN.'!B76,DESEMPATE!$C$3:$C$63,0)),"")</f>
        <v>CANO JIMÉNEZ ESTUDIOS S.A.</v>
      </c>
      <c r="E76" s="621" t="str">
        <f>IFERROR(IF(D76="","",IF(VLOOKUP(D76,DESEMPATE!D$3:$E$69,2,FALSE)=1,"N/A",IF(VLOOKUP(D76,DESEMPATE!D$3:$E$69,2,FALSE)&gt;=0.51,"SI","NO"))),"")</f>
        <v>N/A</v>
      </c>
      <c r="F76" s="411" t="s">
        <v>8</v>
      </c>
      <c r="G76" s="142" t="s">
        <v>466</v>
      </c>
      <c r="H76" s="142" t="s">
        <v>343</v>
      </c>
      <c r="I76" s="142" t="s">
        <v>539</v>
      </c>
      <c r="J76" s="695" t="s">
        <v>540</v>
      </c>
      <c r="K76" s="142" t="s">
        <v>8</v>
      </c>
      <c r="L76" s="856" t="s">
        <v>8</v>
      </c>
      <c r="M76" s="638" t="str">
        <f t="shared" si="19"/>
        <v>SI</v>
      </c>
      <c r="N76" s="537">
        <v>1</v>
      </c>
      <c r="O76" s="14">
        <v>40669</v>
      </c>
      <c r="P76" s="14">
        <v>39542</v>
      </c>
      <c r="Q76" s="15">
        <f t="shared" si="21"/>
        <v>2008</v>
      </c>
      <c r="R76" s="16">
        <f>IFERROR(INDEX(PARAMETROS!$B$53:$B$101,MATCH(Q76,PARAMETROS!$A$53:$A$101,0)),"")</f>
        <v>461500</v>
      </c>
      <c r="S76" s="674" t="s">
        <v>264</v>
      </c>
      <c r="T76" s="16" t="s">
        <v>21</v>
      </c>
      <c r="U76" s="435" t="str">
        <f>IFERROR(IF(T76="","",IF(T76="COP","N/A",IF(OR(T76="USD",T76="US"),1,IF(T76="EUR",VLOOKUP(P76,'SH EURO'!$A$6:$B$10372,2,FALSE),"INGRESAR TASA")))),"")</f>
        <v>N/A</v>
      </c>
      <c r="V76" s="489" t="str">
        <f t="shared" si="22"/>
        <v>N/A</v>
      </c>
      <c r="W76" s="18">
        <f>IFERROR(IF(T76="","",IF(T76="COP",1,IF(U76&lt;&gt;"N/A",VLOOKUP(P76,'SH TRM'!$A$9:$B$100372,2,FALSE),"REVISAR"))),"")</f>
        <v>1</v>
      </c>
      <c r="X76" s="349" t="str">
        <f t="shared" si="23"/>
        <v>N/A</v>
      </c>
      <c r="Y76" s="10">
        <v>8186.88</v>
      </c>
      <c r="Z76" s="10">
        <f t="shared" si="25"/>
        <v>8186.88</v>
      </c>
      <c r="AA76" s="1162"/>
      <c r="AB76" s="1162"/>
      <c r="AC76" s="292" t="str">
        <f t="shared" si="18"/>
        <v>CUMPLE</v>
      </c>
      <c r="AD76" s="542">
        <v>2</v>
      </c>
      <c r="AE76" s="1121" t="s">
        <v>9</v>
      </c>
      <c r="AF76" s="1121"/>
      <c r="AG76" s="1121"/>
      <c r="AH76" s="1121" t="s">
        <v>8</v>
      </c>
      <c r="AI76" s="1121"/>
      <c r="AJ76" s="1121"/>
      <c r="AK76" s="1121" t="s">
        <v>8</v>
      </c>
      <c r="AL76" s="1121"/>
      <c r="AM76" s="1121"/>
      <c r="AN76" s="398" t="str">
        <f t="shared" si="26"/>
        <v>SI</v>
      </c>
      <c r="AO76" s="1139"/>
      <c r="AP76" s="257"/>
      <c r="AQ76" s="237"/>
      <c r="AX76" s="228"/>
    </row>
    <row r="77" spans="1:50" s="222" customFormat="1" ht="51" x14ac:dyDescent="0.25">
      <c r="A77" s="1146"/>
      <c r="B77" s="732" t="s">
        <v>205</v>
      </c>
      <c r="C77" s="12"/>
      <c r="D77" s="12" t="str">
        <f>IFERROR(INDEX(DESEMPATE!$D$3:$D$63,MATCH('EXP GEN.'!B77,DESEMPATE!$C$3:$C$63,0)),"")</f>
        <v>CANO JIMÉNEZ ESTUDIOS S.A.</v>
      </c>
      <c r="E77" s="621" t="str">
        <f>IFERROR(IF(D77="","",IF(VLOOKUP(D77,DESEMPATE!D$3:$E$69,2,FALSE)=1,"N/A",IF(VLOOKUP(D77,DESEMPATE!D$3:$E$69,2,FALSE)&gt;=0.51,"SI","NO"))),"")</f>
        <v>N/A</v>
      </c>
      <c r="F77" s="411" t="s">
        <v>8</v>
      </c>
      <c r="G77" s="142" t="s">
        <v>466</v>
      </c>
      <c r="H77" s="319" t="s">
        <v>343</v>
      </c>
      <c r="I77" s="319" t="s">
        <v>541</v>
      </c>
      <c r="J77" s="744" t="s">
        <v>542</v>
      </c>
      <c r="K77" s="319" t="s">
        <v>8</v>
      </c>
      <c r="L77" s="896" t="s">
        <v>8</v>
      </c>
      <c r="M77" s="638" t="str">
        <f t="shared" si="19"/>
        <v>SI</v>
      </c>
      <c r="N77" s="901">
        <v>1</v>
      </c>
      <c r="O77" s="519">
        <v>41186</v>
      </c>
      <c r="P77" s="902">
        <v>39909</v>
      </c>
      <c r="Q77" s="15">
        <f t="shared" si="21"/>
        <v>2009</v>
      </c>
      <c r="R77" s="16">
        <f>IFERROR(INDEX(PARAMETROS!$B$53:$B$101,MATCH(Q77,PARAMETROS!$A$53:$A$101,0)),"")</f>
        <v>496900</v>
      </c>
      <c r="S77" s="674" t="s">
        <v>264</v>
      </c>
      <c r="T77" s="17" t="s">
        <v>21</v>
      </c>
      <c r="U77" s="435" t="str">
        <f>IFERROR(IF(T77="","",IF(T77="COP","N/A",IF(OR(T77="USD",T77="US"),1,IF(T77="EUR",VLOOKUP(P77,'SH EURO'!$A$6:$B$10372,2,FALSE),"INGRESAR TASA")))),"")</f>
        <v>N/A</v>
      </c>
      <c r="V77" s="489" t="str">
        <f t="shared" si="22"/>
        <v>N/A</v>
      </c>
      <c r="W77" s="18">
        <f>IFERROR(IF(T77="","",IF(T77="COP",1,IF(U77&lt;&gt;"N/A",VLOOKUP(P77,'SH TRM'!$A$9:$B$100372,2,FALSE),"REVISAR"))),"")</f>
        <v>1</v>
      </c>
      <c r="X77" s="349" t="str">
        <f t="shared" si="23"/>
        <v>N/A</v>
      </c>
      <c r="Y77" s="916">
        <v>17993.29</v>
      </c>
      <c r="Z77" s="10">
        <f t="shared" si="25"/>
        <v>17993.29</v>
      </c>
      <c r="AA77" s="1162"/>
      <c r="AB77" s="1162"/>
      <c r="AC77" s="292" t="str">
        <f t="shared" si="18"/>
        <v>CUMPLE</v>
      </c>
      <c r="AD77" s="914">
        <v>3</v>
      </c>
      <c r="AE77" s="1202" t="s">
        <v>9</v>
      </c>
      <c r="AF77" s="1202"/>
      <c r="AG77" s="1202"/>
      <c r="AH77" s="1202" t="s">
        <v>8</v>
      </c>
      <c r="AI77" s="1202"/>
      <c r="AJ77" s="1202"/>
      <c r="AK77" s="1202" t="s">
        <v>8</v>
      </c>
      <c r="AL77" s="1202"/>
      <c r="AM77" s="1202"/>
      <c r="AN77" s="401" t="str">
        <f t="shared" si="26"/>
        <v>SI</v>
      </c>
      <c r="AO77" s="1139"/>
      <c r="AP77" s="235"/>
      <c r="AQ77" s="237"/>
      <c r="AX77" s="228"/>
    </row>
    <row r="78" spans="1:50" s="222" customFormat="1" ht="16.5" customHeight="1" x14ac:dyDescent="0.25">
      <c r="A78" s="1146"/>
      <c r="B78" s="895"/>
      <c r="C78" s="12"/>
      <c r="D78" s="12" t="str">
        <f>IFERROR(INDEX(DESEMPATE!$D$3:$D$63,MATCH('EXP GEN.'!B78,DESEMPATE!$C$3:$C$63,0)),"")</f>
        <v/>
      </c>
      <c r="E78" s="621" t="str">
        <f>IFERROR(IF(D78="","",IF(VLOOKUP(D78,DESEMPATE!D$3:$E$69,2,FALSE)=1,"N/A",IF(VLOOKUP(D78,DESEMPATE!D$3:$E$69,2,FALSE)&gt;=0.51,"SI","NO"))),"")</f>
        <v/>
      </c>
      <c r="F78" s="411" t="s">
        <v>8</v>
      </c>
      <c r="G78" s="142"/>
      <c r="H78" s="319"/>
      <c r="I78" s="319"/>
      <c r="J78" s="744"/>
      <c r="K78" s="319"/>
      <c r="L78" s="896"/>
      <c r="M78" s="638" t="str">
        <f t="shared" si="19"/>
        <v/>
      </c>
      <c r="N78" s="901"/>
      <c r="O78" s="519"/>
      <c r="P78" s="902"/>
      <c r="Q78" s="15" t="str">
        <f t="shared" si="21"/>
        <v/>
      </c>
      <c r="R78" s="16" t="str">
        <f>IFERROR(INDEX(PARAMETROS!$B$53:$B$101,MATCH(Q78,PARAMETROS!$A$53:$A$101,0)),"")</f>
        <v/>
      </c>
      <c r="S78" s="674"/>
      <c r="T78" s="17"/>
      <c r="U78" s="435" t="str">
        <f>IFERROR(IF(T78="","",IF(T78="COP","N/A",IF(OR(T78="USD",T78="US"),1,IF(T78="EUR",VLOOKUP(P78,'SH EURO'!$A$6:$B$10372,2,FALSE),"INGRESAR TASA")))),"")</f>
        <v/>
      </c>
      <c r="V78" s="489" t="str">
        <f t="shared" si="22"/>
        <v/>
      </c>
      <c r="W78" s="18" t="str">
        <f>IFERROR(IF(T78="","",IF(T78="COP",1,IF(U78&lt;&gt;"N/A",VLOOKUP(P78,'SH TRM'!$A$9:$B$100372,2,FALSE),"REVISAR"))),"")</f>
        <v/>
      </c>
      <c r="X78" s="349" t="str">
        <f t="shared" si="23"/>
        <v/>
      </c>
      <c r="Y78" s="916"/>
      <c r="Z78" s="10" t="str">
        <f t="shared" si="25"/>
        <v/>
      </c>
      <c r="AA78" s="1162"/>
      <c r="AB78" s="1162"/>
      <c r="AC78" s="292" t="str">
        <f t="shared" si="18"/>
        <v/>
      </c>
      <c r="AD78" s="914"/>
      <c r="AE78" s="1202"/>
      <c r="AF78" s="1202"/>
      <c r="AG78" s="1202"/>
      <c r="AH78" s="1202"/>
      <c r="AI78" s="1202"/>
      <c r="AJ78" s="1202"/>
      <c r="AK78" s="1202"/>
      <c r="AL78" s="1202"/>
      <c r="AM78" s="1202"/>
      <c r="AN78" s="398" t="str">
        <f t="shared" si="26"/>
        <v/>
      </c>
      <c r="AO78" s="1139"/>
      <c r="AP78" s="257"/>
      <c r="AQ78" s="237"/>
      <c r="AX78" s="228"/>
    </row>
    <row r="79" spans="1:50" s="222" customFormat="1" ht="16.5" customHeight="1" x14ac:dyDescent="0.25">
      <c r="A79" s="1146"/>
      <c r="B79" s="895"/>
      <c r="C79" s="12"/>
      <c r="D79" s="12" t="str">
        <f>IFERROR(INDEX(DESEMPATE!$D$3:$D$63,MATCH('EXP GEN.'!B79,DESEMPATE!$C$3:$C$63,0)),"")</f>
        <v/>
      </c>
      <c r="E79" s="621" t="str">
        <f>IFERROR(IF(D79="","",IF(VLOOKUP(D79,DESEMPATE!D$3:$E$69,2,FALSE)=1,"N/A",IF(VLOOKUP(D79,DESEMPATE!D$3:$E$69,2,FALSE)&gt;=0.51,"SI","NO"))),"")</f>
        <v/>
      </c>
      <c r="F79" s="411" t="s">
        <v>8</v>
      </c>
      <c r="G79" s="142"/>
      <c r="H79" s="319"/>
      <c r="I79" s="319"/>
      <c r="J79" s="744"/>
      <c r="K79" s="319"/>
      <c r="L79" s="896"/>
      <c r="M79" s="641" t="str">
        <f t="shared" si="19"/>
        <v/>
      </c>
      <c r="N79" s="901"/>
      <c r="O79" s="519"/>
      <c r="P79" s="902"/>
      <c r="Q79" s="15" t="str">
        <f t="shared" si="21"/>
        <v/>
      </c>
      <c r="R79" s="16" t="str">
        <f>IFERROR(INDEX(PARAMETROS!$B$53:$B$101,MATCH(Q79,PARAMETROS!$A$53:$A$101,0)),"")</f>
        <v/>
      </c>
      <c r="S79" s="671"/>
      <c r="T79" s="17"/>
      <c r="U79" s="435" t="str">
        <f>IFERROR(IF(T79="","",IF(T79="COP","N/A",IF(OR(T79="USD",T79="US"),1,IF(T79="EUR",VLOOKUP(P79,'SH EURO'!$A$6:$B$10372,2,FALSE),"INGRESAR TASA")))),"")</f>
        <v/>
      </c>
      <c r="V79" s="489" t="str">
        <f t="shared" si="22"/>
        <v/>
      </c>
      <c r="W79" s="18" t="str">
        <f>IFERROR(IF(T79="","",IF(T79="COP",1,IF(U79&lt;&gt;"N/A",VLOOKUP(P79,'SH TRM'!$A$9:$B$100372,2,FALSE),"REVISAR"))),"")</f>
        <v/>
      </c>
      <c r="X79" s="349" t="str">
        <f t="shared" si="23"/>
        <v/>
      </c>
      <c r="Y79" s="916"/>
      <c r="Z79" s="10" t="str">
        <f t="shared" si="25"/>
        <v/>
      </c>
      <c r="AA79" s="1162"/>
      <c r="AB79" s="1162"/>
      <c r="AC79" s="292" t="str">
        <f t="shared" si="18"/>
        <v/>
      </c>
      <c r="AD79" s="914"/>
      <c r="AE79" s="1202"/>
      <c r="AF79" s="1202"/>
      <c r="AG79" s="1202"/>
      <c r="AH79" s="1202"/>
      <c r="AI79" s="1202"/>
      <c r="AJ79" s="1202"/>
      <c r="AK79" s="1202"/>
      <c r="AL79" s="1202"/>
      <c r="AM79" s="1202"/>
      <c r="AN79" s="401" t="str">
        <f t="shared" si="26"/>
        <v/>
      </c>
      <c r="AO79" s="1139"/>
      <c r="AP79" s="235"/>
      <c r="AQ79" s="237"/>
      <c r="AX79" s="228"/>
    </row>
    <row r="80" spans="1:50" s="222" customFormat="1" ht="16.5" customHeight="1" thickBot="1" x14ac:dyDescent="0.3">
      <c r="A80" s="1147"/>
      <c r="B80" s="895"/>
      <c r="C80" s="137"/>
      <c r="D80" s="315" t="str">
        <f>IFERROR(INDEX(DESEMPATE!$D$3:$D$63,MATCH('EXP GEN.'!B80,DESEMPATE!$C$3:$C$63,0)),"")</f>
        <v/>
      </c>
      <c r="E80" s="899" t="str">
        <f>IFERROR(IF(D80="","",IF(VLOOKUP(D80,DESEMPATE!D$3:$E$69,2,FALSE)=1,"N/A",IF(VLOOKUP(D80,DESEMPATE!D$3:$E$69,2,FALSE)&gt;=0.51,"SI","NO"))),"")</f>
        <v/>
      </c>
      <c r="F80" s="412" t="s">
        <v>8</v>
      </c>
      <c r="G80" s="142"/>
      <c r="H80" s="319"/>
      <c r="I80" s="319"/>
      <c r="J80" s="744"/>
      <c r="K80" s="319"/>
      <c r="L80" s="896"/>
      <c r="M80" s="642" t="str">
        <f t="shared" si="19"/>
        <v/>
      </c>
      <c r="N80" s="901"/>
      <c r="O80" s="519"/>
      <c r="P80" s="902"/>
      <c r="Q80" s="36" t="str">
        <f t="shared" si="21"/>
        <v/>
      </c>
      <c r="R80" s="37" t="str">
        <f>IFERROR(INDEX(PARAMETROS!$B$53:$B$101,MATCH(Q80,PARAMETROS!$A$53:$A$101,0)),"")</f>
        <v/>
      </c>
      <c r="S80" s="672"/>
      <c r="T80" s="38"/>
      <c r="U80" s="433" t="str">
        <f>IFERROR(IF(T80="","",IF(T80="COP","N/A",IF(OR(T80="USD",T80="US"),1,IF(T80="EUR",VLOOKUP(P80,'SH EURO'!$A$6:$B$10372,2,FALSE),"INGRESAR TASA")))),"")</f>
        <v/>
      </c>
      <c r="V80" s="490" t="str">
        <f t="shared" si="22"/>
        <v/>
      </c>
      <c r="W80" s="39" t="str">
        <f>IFERROR(IF(T80="","",IF(T80="COP",1,IF(U80&lt;&gt;"N/A",VLOOKUP(P80,'SH TRM'!$A$9:$B$100372,2,FALSE),"REVISAR"))),"")</f>
        <v/>
      </c>
      <c r="X80" s="350" t="str">
        <f t="shared" si="23"/>
        <v/>
      </c>
      <c r="Y80" s="916"/>
      <c r="Z80" s="40" t="str">
        <f t="shared" si="25"/>
        <v/>
      </c>
      <c r="AA80" s="1163"/>
      <c r="AB80" s="1163"/>
      <c r="AC80" s="299" t="str">
        <f t="shared" si="18"/>
        <v/>
      </c>
      <c r="AD80" s="914"/>
      <c r="AE80" s="1202"/>
      <c r="AF80" s="1202"/>
      <c r="AG80" s="1202"/>
      <c r="AH80" s="1202"/>
      <c r="AI80" s="1202"/>
      <c r="AJ80" s="1202"/>
      <c r="AK80" s="1202"/>
      <c r="AL80" s="1202"/>
      <c r="AM80" s="1202"/>
      <c r="AN80" s="402" t="str">
        <f t="shared" si="26"/>
        <v/>
      </c>
      <c r="AO80" s="1140"/>
      <c r="AP80" s="236"/>
      <c r="AQ80" s="237"/>
      <c r="AX80" s="228"/>
    </row>
    <row r="81" spans="1:50" s="222" customFormat="1" ht="76.5" x14ac:dyDescent="0.25">
      <c r="A81" s="1145" t="s">
        <v>152</v>
      </c>
      <c r="B81" s="613" t="s">
        <v>206</v>
      </c>
      <c r="C81" s="614"/>
      <c r="D81" s="615" t="str">
        <f>IFERROR(INDEX(DESEMPATE!$D$3:$D$63,MATCH('EXP GEN.'!B81,DESEMPATE!$C$3:$C$63,0)),"")</f>
        <v>CONSULTORES TÉCNICOS Y ECONÓMICOS S.A.S.</v>
      </c>
      <c r="E81" s="616" t="str">
        <f>IFERROR(IF(D81="","",IF(VLOOKUP(D81,DESEMPATE!D$3:$E$69,2,FALSE)=1,"N/A",IF(VLOOKUP(D81,DESEMPATE!D$3:$E$69,2,FALSE)&gt;=0.51,"SI","NO"))),"")</f>
        <v>SI</v>
      </c>
      <c r="F81" s="617" t="s">
        <v>8</v>
      </c>
      <c r="G81" s="563" t="s">
        <v>352</v>
      </c>
      <c r="H81" s="563" t="s">
        <v>343</v>
      </c>
      <c r="I81" s="736" t="s">
        <v>543</v>
      </c>
      <c r="J81" s="710" t="s">
        <v>544</v>
      </c>
      <c r="K81" s="32" t="s">
        <v>8</v>
      </c>
      <c r="L81" s="858" t="s">
        <v>8</v>
      </c>
      <c r="M81" s="640" t="str">
        <f t="shared" si="19"/>
        <v>SI</v>
      </c>
      <c r="N81" s="609">
        <v>0.75</v>
      </c>
      <c r="O81" s="28">
        <v>38177</v>
      </c>
      <c r="P81" s="28">
        <v>39760</v>
      </c>
      <c r="Q81" s="44">
        <f t="shared" si="21"/>
        <v>2008</v>
      </c>
      <c r="R81" s="22">
        <f>IFERROR(INDEX(PARAMETROS!$B$53:$B$101,MATCH(Q81,PARAMETROS!$A$53:$A$101,0)),"")</f>
        <v>461500</v>
      </c>
      <c r="S81" s="675" t="s">
        <v>264</v>
      </c>
      <c r="T81" s="23" t="s">
        <v>21</v>
      </c>
      <c r="U81" s="468" t="str">
        <f>IFERROR(IF(T81="","",IF(T81="COP","N/A",IF(OR(T81="USD",T81="US"),1,IF(T81="EUR",VLOOKUP(P81,'SH EURO'!$A$6:$B$10372,2,FALSE),"INGRESAR TASA")))),"")</f>
        <v>N/A</v>
      </c>
      <c r="V81" s="484" t="str">
        <f t="shared" si="22"/>
        <v>N/A</v>
      </c>
      <c r="W81" s="24">
        <f>IFERROR(IF(T81="","",IF(T81="COP",1,IF(U81&lt;&gt;"N/A",VLOOKUP(P81,'SH TRM'!$A$9:$B$100372,2,FALSE),"REVISAR"))),"")</f>
        <v>1</v>
      </c>
      <c r="X81" s="351" t="str">
        <f t="shared" si="23"/>
        <v>N/A</v>
      </c>
      <c r="Y81" s="915">
        <v>5123.58</v>
      </c>
      <c r="Z81" s="317">
        <f t="shared" si="25"/>
        <v>3842.6849999999999</v>
      </c>
      <c r="AA81" s="1161" t="str">
        <f>IFERROR(IF(COUNTIF(Z81:Z86,"")=6,"",IF(SUM(Z81:Z86)&gt;=CM001M1,"CUMPLE","NO CUMPLE")),"")</f>
        <v>CUMPLE</v>
      </c>
      <c r="AB81" s="1161" t="str">
        <f>IFERROR(IF(COUNTIF(Z81:Z86,"")=6,"",IF(COUNTIF(E81:E86,"N/A")&gt;0,IF(SUMIF(E81:E86,"N/A",Z81:Z86)&gt;=CM001LM1,"CUMPLE","NO CUMPLE"),IF(SUMIF(E81:E86,"SI",Z81:Z86)&gt;=CM001LM1,"CUMPLE","NO CUMPLE"))),"")</f>
        <v>CUMPLE</v>
      </c>
      <c r="AC81" s="557" t="str">
        <f t="shared" ref="AC81:AC86" si="27">IFERROR(IF(Z81="","",IF(Z81&gt;=CM001EMM1,"CUMPLE","NO CUMPLE")),"")</f>
        <v>CUMPLE</v>
      </c>
      <c r="AD81" s="541">
        <v>25</v>
      </c>
      <c r="AE81" s="1153" t="s">
        <v>8</v>
      </c>
      <c r="AF81" s="1154"/>
      <c r="AG81" s="1155"/>
      <c r="AH81" s="1153" t="s">
        <v>8</v>
      </c>
      <c r="AI81" s="1154"/>
      <c r="AJ81" s="1155"/>
      <c r="AK81" s="1153" t="s">
        <v>8</v>
      </c>
      <c r="AL81" s="1154"/>
      <c r="AM81" s="1155"/>
      <c r="AN81" s="600"/>
      <c r="AO81" s="1138" t="s">
        <v>256</v>
      </c>
      <c r="AP81" s="256"/>
      <c r="AQ81" s="237"/>
      <c r="AX81" s="228"/>
    </row>
    <row r="82" spans="1:50" s="222" customFormat="1" ht="76.5" x14ac:dyDescent="0.25">
      <c r="A82" s="1146"/>
      <c r="B82" s="620" t="s">
        <v>206</v>
      </c>
      <c r="C82" s="598"/>
      <c r="D82" s="598" t="str">
        <f>IFERROR(INDEX(DESEMPATE!$D$3:$D$63,MATCH('EXP GEN.'!B82,DESEMPATE!$C$3:$C$63,0)),"")</f>
        <v>CONSULTORES TÉCNICOS Y ECONÓMICOS S.A.S.</v>
      </c>
      <c r="E82" s="621" t="str">
        <f>IFERROR(IF(D82="","",IF(VLOOKUP(D82,DESEMPATE!D$3:$E$69,2,FALSE)=1,"N/A",IF(VLOOKUP(D82,DESEMPATE!D$3:$E$69,2,FALSE)&gt;=0.51,"SI","NO"))),"")</f>
        <v>SI</v>
      </c>
      <c r="F82" s="622" t="s">
        <v>8</v>
      </c>
      <c r="G82" s="496" t="s">
        <v>352</v>
      </c>
      <c r="H82" s="496" t="s">
        <v>343</v>
      </c>
      <c r="I82" s="704" t="s">
        <v>545</v>
      </c>
      <c r="J82" s="695" t="s">
        <v>546</v>
      </c>
      <c r="K82" s="142" t="s">
        <v>8</v>
      </c>
      <c r="L82" s="856" t="s">
        <v>8</v>
      </c>
      <c r="M82" s="638" t="str">
        <f t="shared" si="19"/>
        <v>SI</v>
      </c>
      <c r="N82" s="903">
        <v>0.75</v>
      </c>
      <c r="O82" s="14">
        <v>38374</v>
      </c>
      <c r="P82" s="14">
        <v>39512</v>
      </c>
      <c r="Q82" s="15">
        <f t="shared" si="21"/>
        <v>2008</v>
      </c>
      <c r="R82" s="16">
        <f>IFERROR(INDEX(PARAMETROS!$B$53:$B$101,MATCH(Q82,PARAMETROS!$A$53:$A$101,0)),"")</f>
        <v>461500</v>
      </c>
      <c r="S82" s="674" t="s">
        <v>264</v>
      </c>
      <c r="T82" s="16" t="s">
        <v>21</v>
      </c>
      <c r="U82" s="435" t="str">
        <f>IFERROR(IF(T82="","",IF(T82="COP","N/A",IF(OR(T82="USD",T82="US"),1,IF(T82="EUR",VLOOKUP(P82,'SH EURO'!$A$6:$B$10372,2,FALSE),"INGRESAR TASA")))),"")</f>
        <v>N/A</v>
      </c>
      <c r="V82" s="489" t="str">
        <f t="shared" si="22"/>
        <v>N/A</v>
      </c>
      <c r="W82" s="18">
        <f>IFERROR(IF(T82="","",IF(T82="COP",1,IF(U82&lt;&gt;"N/A",VLOOKUP(P82,'SH TRM'!$A$9:$B$100372,2,FALSE),"REVISAR"))),"")</f>
        <v>1</v>
      </c>
      <c r="X82" s="349" t="str">
        <f t="shared" si="23"/>
        <v>N/A</v>
      </c>
      <c r="Y82" s="10">
        <v>9763.67</v>
      </c>
      <c r="Z82" s="10">
        <f t="shared" si="25"/>
        <v>7322.7525000000005</v>
      </c>
      <c r="AA82" s="1162"/>
      <c r="AB82" s="1162"/>
      <c r="AC82" s="292" t="str">
        <f t="shared" si="27"/>
        <v>CUMPLE</v>
      </c>
      <c r="AD82" s="542">
        <v>26</v>
      </c>
      <c r="AE82" s="1121" t="s">
        <v>8</v>
      </c>
      <c r="AF82" s="1121"/>
      <c r="AG82" s="1121"/>
      <c r="AH82" s="1121" t="s">
        <v>8</v>
      </c>
      <c r="AI82" s="1121"/>
      <c r="AJ82" s="1121"/>
      <c r="AK82" s="1121" t="s">
        <v>8</v>
      </c>
      <c r="AL82" s="1121"/>
      <c r="AM82" s="1121"/>
      <c r="AN82" s="601"/>
      <c r="AO82" s="1139"/>
      <c r="AP82" s="257"/>
      <c r="AQ82" s="237"/>
      <c r="AX82" s="228"/>
    </row>
    <row r="83" spans="1:50" s="222" customFormat="1" ht="51" x14ac:dyDescent="0.25">
      <c r="A83" s="1146"/>
      <c r="B83" s="620" t="s">
        <v>206</v>
      </c>
      <c r="C83" s="598"/>
      <c r="D83" s="598" t="str">
        <f>IFERROR(INDEX(DESEMPATE!$D$3:$D$63,MATCH('EXP GEN.'!B83,DESEMPATE!$C$3:$C$63,0)),"")</f>
        <v>CONSULTORES TÉCNICOS Y ECONÓMICOS S.A.S.</v>
      </c>
      <c r="E83" s="621" t="str">
        <f>IFERROR(IF(D83="","",IF(VLOOKUP(D83,DESEMPATE!D$3:$E$69,2,FALSE)=1,"N/A",IF(VLOOKUP(D83,DESEMPATE!D$3:$E$69,2,FALSE)&gt;=0.51,"SI","NO"))),"")</f>
        <v>SI</v>
      </c>
      <c r="F83" s="622" t="s">
        <v>8</v>
      </c>
      <c r="G83" s="496" t="s">
        <v>547</v>
      </c>
      <c r="H83" s="496" t="s">
        <v>343</v>
      </c>
      <c r="I83" s="704" t="s">
        <v>548</v>
      </c>
      <c r="J83" s="695" t="s">
        <v>549</v>
      </c>
      <c r="K83" s="142" t="s">
        <v>8</v>
      </c>
      <c r="L83" s="856" t="s">
        <v>8</v>
      </c>
      <c r="M83" s="661" t="str">
        <f t="shared" si="19"/>
        <v>SI</v>
      </c>
      <c r="N83" s="903">
        <v>0.5</v>
      </c>
      <c r="O83" s="14">
        <v>38034</v>
      </c>
      <c r="P83" s="14">
        <v>40760</v>
      </c>
      <c r="Q83" s="15">
        <f t="shared" si="21"/>
        <v>2011</v>
      </c>
      <c r="R83" s="16">
        <f>IFERROR(INDEX(PARAMETROS!$B$53:$B$101,MATCH(Q83,PARAMETROS!$A$53:$A$101,0)),"")</f>
        <v>535600</v>
      </c>
      <c r="S83" s="674" t="s">
        <v>264</v>
      </c>
      <c r="T83" s="17" t="s">
        <v>21</v>
      </c>
      <c r="U83" s="435" t="str">
        <f>IFERROR(IF(T83="","",IF(T83="COP","N/A",IF(OR(T83="USD",T83="US"),1,IF(T83="EUR",VLOOKUP(P83,'SH EURO'!$A$6:$B$10372,2,FALSE),"INGRESAR TASA")))),"")</f>
        <v>N/A</v>
      </c>
      <c r="V83" s="489" t="str">
        <f t="shared" si="22"/>
        <v>N/A</v>
      </c>
      <c r="W83" s="18">
        <f>IFERROR(IF(T83="","",IF(T83="COP",1,IF(U83&lt;&gt;"N/A",VLOOKUP(P83,'SH TRM'!$A$9:$B$100372,2,FALSE),"REVISAR"))),"")</f>
        <v>1</v>
      </c>
      <c r="X83" s="349" t="str">
        <f t="shared" si="23"/>
        <v>N/A</v>
      </c>
      <c r="Y83" s="10">
        <v>17049.349999999999</v>
      </c>
      <c r="Z83" s="10">
        <f t="shared" si="25"/>
        <v>8524.6749999999993</v>
      </c>
      <c r="AA83" s="1162"/>
      <c r="AB83" s="1162"/>
      <c r="AC83" s="292" t="str">
        <f t="shared" si="27"/>
        <v>CUMPLE</v>
      </c>
      <c r="AD83" s="542">
        <v>37</v>
      </c>
      <c r="AE83" s="1121" t="s">
        <v>8</v>
      </c>
      <c r="AF83" s="1121"/>
      <c r="AG83" s="1121"/>
      <c r="AH83" s="1121" t="s">
        <v>8</v>
      </c>
      <c r="AI83" s="1121"/>
      <c r="AJ83" s="1121"/>
      <c r="AK83" s="1121" t="s">
        <v>8</v>
      </c>
      <c r="AL83" s="1121"/>
      <c r="AM83" s="1121"/>
      <c r="AN83" s="568"/>
      <c r="AO83" s="1139"/>
      <c r="AP83" s="235"/>
      <c r="AQ83" s="237"/>
      <c r="AX83" s="228"/>
    </row>
    <row r="84" spans="1:50" s="222" customFormat="1" ht="51" x14ac:dyDescent="0.25">
      <c r="A84" s="1146"/>
      <c r="B84" s="620" t="s">
        <v>206</v>
      </c>
      <c r="C84" s="598"/>
      <c r="D84" s="598" t="str">
        <f>IFERROR(INDEX(DESEMPATE!$D$3:$D$63,MATCH('EXP GEN.'!B84,DESEMPATE!$C$3:$C$63,0)),"")</f>
        <v>CONSULTORES TÉCNICOS Y ECONÓMICOS S.A.S.</v>
      </c>
      <c r="E84" s="621" t="str">
        <f>IFERROR(IF(D84="","",IF(VLOOKUP(D84,DESEMPATE!D$3:$E$69,2,FALSE)=1,"N/A",IF(VLOOKUP(D84,DESEMPATE!D$3:$E$69,2,FALSE)&gt;=0.51,"SI","NO"))),"")</f>
        <v>SI</v>
      </c>
      <c r="F84" s="622" t="s">
        <v>8</v>
      </c>
      <c r="G84" s="496" t="s">
        <v>346</v>
      </c>
      <c r="H84" s="496" t="s">
        <v>343</v>
      </c>
      <c r="I84" s="704" t="s">
        <v>550</v>
      </c>
      <c r="J84" s="711" t="s">
        <v>551</v>
      </c>
      <c r="K84" s="19" t="s">
        <v>8</v>
      </c>
      <c r="L84" s="853" t="s">
        <v>8</v>
      </c>
      <c r="M84" s="638" t="str">
        <f t="shared" si="19"/>
        <v>SI</v>
      </c>
      <c r="N84" s="903">
        <v>1</v>
      </c>
      <c r="O84" s="14">
        <v>38337</v>
      </c>
      <c r="P84" s="14">
        <v>39401</v>
      </c>
      <c r="Q84" s="15">
        <f t="shared" si="21"/>
        <v>2007</v>
      </c>
      <c r="R84" s="16">
        <f>IFERROR(INDEX(PARAMETROS!$B$53:$B$101,MATCH(Q84,PARAMETROS!$A$53:$A$101,0)),"")</f>
        <v>433700</v>
      </c>
      <c r="S84" s="671" t="s">
        <v>264</v>
      </c>
      <c r="T84" s="17" t="s">
        <v>21</v>
      </c>
      <c r="U84" s="435" t="str">
        <f>IFERROR(IF(T84="","",IF(T84="COP","N/A",IF(OR(T84="USD",T84="US"),1,IF(T84="EUR",VLOOKUP(P84,'SH EURO'!$A$6:$B$10372,2,FALSE),"INGRESAR TASA")))),"")</f>
        <v>N/A</v>
      </c>
      <c r="V84" s="489" t="str">
        <f t="shared" si="22"/>
        <v>N/A</v>
      </c>
      <c r="W84" s="18">
        <f>IFERROR(IF(T84="","",IF(T84="COP",1,IF(U84&lt;&gt;"N/A",VLOOKUP(P84,'SH TRM'!$A$9:$B$100372,2,FALSE),"REVISAR"))),"")</f>
        <v>1</v>
      </c>
      <c r="X84" s="349" t="str">
        <f t="shared" si="23"/>
        <v>N/A</v>
      </c>
      <c r="Y84" s="10">
        <v>5868.08</v>
      </c>
      <c r="Z84" s="10">
        <f t="shared" si="25"/>
        <v>5868.08</v>
      </c>
      <c r="AA84" s="1162"/>
      <c r="AB84" s="1162"/>
      <c r="AC84" s="292" t="str">
        <f t="shared" si="27"/>
        <v>CUMPLE</v>
      </c>
      <c r="AD84" s="542">
        <v>14</v>
      </c>
      <c r="AE84" s="1121" t="s">
        <v>9</v>
      </c>
      <c r="AF84" s="1121"/>
      <c r="AG84" s="1121"/>
      <c r="AH84" s="1121" t="s">
        <v>8</v>
      </c>
      <c r="AI84" s="1121"/>
      <c r="AJ84" s="1121"/>
      <c r="AK84" s="1121" t="s">
        <v>8</v>
      </c>
      <c r="AL84" s="1121"/>
      <c r="AM84" s="1121"/>
      <c r="AN84" s="601"/>
      <c r="AO84" s="1139"/>
      <c r="AP84" s="257"/>
      <c r="AQ84" s="237"/>
      <c r="AX84" s="228"/>
    </row>
    <row r="85" spans="1:50" s="222" customFormat="1" ht="51" x14ac:dyDescent="0.25">
      <c r="A85" s="1146"/>
      <c r="B85" s="620" t="s">
        <v>495</v>
      </c>
      <c r="C85" s="598"/>
      <c r="D85" s="598" t="str">
        <f>IFERROR(INDEX(DESEMPATE!$D$3:$D$63,MATCH('EXP GEN.'!B85,DESEMPATE!$C$3:$C$63,0)),"")</f>
        <v>CONSULTORES E INTERVENTORES TÉCNICOS S.A.S.</v>
      </c>
      <c r="E85" s="621" t="str">
        <f>IFERROR(IF(D85="","",IF(VLOOKUP(D85,DESEMPATE!D$3:$E$69,2,FALSE)=1,"N/A",IF(VLOOKUP(D85,DESEMPATE!D$3:$E$69,2,FALSE)&gt;=0.51,"SI","NO"))),"")</f>
        <v>NO</v>
      </c>
      <c r="F85" s="622" t="s">
        <v>8</v>
      </c>
      <c r="G85" s="496" t="s">
        <v>346</v>
      </c>
      <c r="H85" s="496" t="s">
        <v>343</v>
      </c>
      <c r="I85" s="704" t="s">
        <v>552</v>
      </c>
      <c r="J85" s="711" t="s">
        <v>553</v>
      </c>
      <c r="K85" s="19" t="s">
        <v>8</v>
      </c>
      <c r="L85" s="853" t="s">
        <v>8</v>
      </c>
      <c r="M85" s="641" t="str">
        <f t="shared" si="19"/>
        <v>SI</v>
      </c>
      <c r="N85" s="903">
        <v>0.4</v>
      </c>
      <c r="O85" s="14">
        <v>41256</v>
      </c>
      <c r="P85" s="14">
        <v>42353</v>
      </c>
      <c r="Q85" s="15">
        <f t="shared" si="21"/>
        <v>2015</v>
      </c>
      <c r="R85" s="16">
        <f>IFERROR(INDEX(PARAMETROS!$B$53:$B$101,MATCH(Q85,PARAMETROS!$A$53:$A$101,0)),"")</f>
        <v>644350</v>
      </c>
      <c r="S85" s="671" t="s">
        <v>264</v>
      </c>
      <c r="T85" s="17" t="s">
        <v>21</v>
      </c>
      <c r="U85" s="435" t="str">
        <f>IFERROR(IF(T85="","",IF(T85="COP","N/A",IF(OR(T85="USD",T85="US"),1,IF(T85="EUR",VLOOKUP(P85,'SH EURO'!$A$6:$B$10372,2,FALSE),"INGRESAR TASA")))),"")</f>
        <v>N/A</v>
      </c>
      <c r="V85" s="489" t="str">
        <f t="shared" si="22"/>
        <v>N/A</v>
      </c>
      <c r="W85" s="18">
        <f>IFERROR(IF(T85="","",IF(T85="COP",1,IF(U85&lt;&gt;"N/A",VLOOKUP(P85,'SH TRM'!$A$9:$B$100372,2,FALSE),"REVISAR"))),"")</f>
        <v>1</v>
      </c>
      <c r="X85" s="349" t="str">
        <f t="shared" si="23"/>
        <v>N/A</v>
      </c>
      <c r="Y85" s="623">
        <v>7751.6</v>
      </c>
      <c r="Z85" s="10">
        <f t="shared" si="25"/>
        <v>3100.6400000000003</v>
      </c>
      <c r="AA85" s="1162"/>
      <c r="AB85" s="1162"/>
      <c r="AC85" s="292" t="str">
        <f t="shared" si="27"/>
        <v>CUMPLE</v>
      </c>
      <c r="AD85" s="542">
        <v>3</v>
      </c>
      <c r="AE85" s="1121" t="s">
        <v>9</v>
      </c>
      <c r="AF85" s="1121"/>
      <c r="AG85" s="1121"/>
      <c r="AH85" s="1121" t="s">
        <v>8</v>
      </c>
      <c r="AI85" s="1121"/>
      <c r="AJ85" s="1121"/>
      <c r="AK85" s="1122" t="s">
        <v>8</v>
      </c>
      <c r="AL85" s="1123"/>
      <c r="AM85" s="1124"/>
      <c r="AN85" s="568"/>
      <c r="AO85" s="1139"/>
      <c r="AP85" s="235"/>
      <c r="AQ85" s="237"/>
      <c r="AX85" s="228"/>
    </row>
    <row r="86" spans="1:50" s="479" customFormat="1" ht="51.75" thickBot="1" x14ac:dyDescent="0.3">
      <c r="A86" s="1147"/>
      <c r="B86" s="624" t="s">
        <v>497</v>
      </c>
      <c r="C86" s="625"/>
      <c r="D86" s="688" t="str">
        <f>IFERROR(INDEX(DESEMPATE!$D$3:$D$63,MATCH('EXP GEN.'!B86,DESEMPATE!$C$3:$C$63,0)),"")</f>
        <v>HIDROCONSULTA S.A.S.</v>
      </c>
      <c r="E86" s="899" t="str">
        <f>IFERROR(IF(D86="","",IF(VLOOKUP(D86,DESEMPATE!D$3:$E$69,2,FALSE)=1,"N/A",IF(VLOOKUP(D86,DESEMPATE!D$3:$E$69,2,FALSE)&gt;=0.51,"SI","NO"))),"")</f>
        <v>NO</v>
      </c>
      <c r="F86" s="626" t="s">
        <v>8</v>
      </c>
      <c r="G86" s="139" t="s">
        <v>346</v>
      </c>
      <c r="H86" s="139" t="s">
        <v>343</v>
      </c>
      <c r="I86" s="525" t="s">
        <v>554</v>
      </c>
      <c r="J86" s="712" t="s">
        <v>555</v>
      </c>
      <c r="K86" s="139" t="s">
        <v>8</v>
      </c>
      <c r="L86" s="854" t="s">
        <v>8</v>
      </c>
      <c r="M86" s="642" t="str">
        <f t="shared" si="19"/>
        <v>SI</v>
      </c>
      <c r="N86" s="569">
        <v>0.35</v>
      </c>
      <c r="O86" s="318">
        <v>40124</v>
      </c>
      <c r="P86" s="318">
        <v>42307</v>
      </c>
      <c r="Q86" s="36">
        <f t="shared" si="21"/>
        <v>2015</v>
      </c>
      <c r="R86" s="37">
        <f>IFERROR(INDEX(PARAMETROS!$B$53:$B$101,MATCH(Q86,PARAMETROS!$A$53:$A$101,0)),"")</f>
        <v>644350</v>
      </c>
      <c r="S86" s="672" t="s">
        <v>264</v>
      </c>
      <c r="T86" s="38" t="s">
        <v>21</v>
      </c>
      <c r="U86" s="433" t="str">
        <f>IFERROR(IF(T86="","",IF(T86="COP","N/A",IF(OR(T86="USD",T86="US"),1,IF(T86="EUR",VLOOKUP(P86,'SH EURO'!$A$6:$B$10372,2,FALSE),"INGRESAR TASA")))),"")</f>
        <v>N/A</v>
      </c>
      <c r="V86" s="490" t="str">
        <f t="shared" si="22"/>
        <v>N/A</v>
      </c>
      <c r="W86" s="39">
        <f>IFERROR(IF(T86="","",IF(T86="COP",1,IF(U86&lt;&gt;"N/A",VLOOKUP(P86,'SH TRM'!$A$9:$B$100372,2,FALSE),"REVISAR"))),"")</f>
        <v>1</v>
      </c>
      <c r="X86" s="350" t="str">
        <f t="shared" si="23"/>
        <v>N/A</v>
      </c>
      <c r="Y86" s="628">
        <v>16006.51</v>
      </c>
      <c r="Z86" s="40">
        <f t="shared" si="25"/>
        <v>5602.2784999999994</v>
      </c>
      <c r="AA86" s="1163"/>
      <c r="AB86" s="1163"/>
      <c r="AC86" s="299" t="str">
        <f t="shared" si="27"/>
        <v>CUMPLE</v>
      </c>
      <c r="AD86" s="553">
        <v>173</v>
      </c>
      <c r="AE86" s="1131" t="s">
        <v>8</v>
      </c>
      <c r="AF86" s="1131"/>
      <c r="AG86" s="1131"/>
      <c r="AH86" s="1131" t="s">
        <v>8</v>
      </c>
      <c r="AI86" s="1131"/>
      <c r="AJ86" s="1131"/>
      <c r="AK86" s="1131" t="s">
        <v>8</v>
      </c>
      <c r="AL86" s="1131"/>
      <c r="AM86" s="1131"/>
      <c r="AN86" s="627"/>
      <c r="AO86" s="1140"/>
      <c r="AP86" s="236"/>
      <c r="AQ86" s="478"/>
      <c r="AX86" s="560"/>
    </row>
    <row r="87" spans="1:50" s="222" customFormat="1" ht="51" x14ac:dyDescent="0.25">
      <c r="A87" s="1145" t="s">
        <v>153</v>
      </c>
      <c r="B87" s="21" t="s">
        <v>207</v>
      </c>
      <c r="C87" s="141"/>
      <c r="D87" s="315" t="str">
        <f>IFERROR(INDEX(DESEMPATE!$D$3:$D$63,MATCH('EXP GEN.'!B87,DESEMPATE!$C$3:$C$63,0)),"")</f>
        <v>GRUPO POSSO S.A.S.</v>
      </c>
      <c r="E87" s="616" t="str">
        <f>IFERROR(IF(D87="","",IF(VLOOKUP(D87,DESEMPATE!D$3:$E$69,2,FALSE)=1,"N/A",IF(VLOOKUP(D87,DESEMPATE!D$3:$E$69,2,FALSE)&gt;=0.51,"SI","NO"))),"")</f>
        <v>SI</v>
      </c>
      <c r="F87" s="467" t="s">
        <v>8</v>
      </c>
      <c r="G87" s="476" t="s">
        <v>556</v>
      </c>
      <c r="H87" s="476" t="s">
        <v>343</v>
      </c>
      <c r="I87" s="476" t="s">
        <v>557</v>
      </c>
      <c r="J87" s="695" t="s">
        <v>558</v>
      </c>
      <c r="K87" s="142" t="s">
        <v>8</v>
      </c>
      <c r="L87" s="856" t="s">
        <v>8</v>
      </c>
      <c r="M87" s="660" t="str">
        <f t="shared" si="19"/>
        <v>SI</v>
      </c>
      <c r="N87" s="539">
        <v>0.95</v>
      </c>
      <c r="O87" s="499">
        <v>41815</v>
      </c>
      <c r="P87" s="499">
        <v>42667</v>
      </c>
      <c r="Q87" s="44">
        <f t="shared" si="21"/>
        <v>2016</v>
      </c>
      <c r="R87" s="22">
        <f>IFERROR(INDEX(PARAMETROS!$B$53:$B$101,MATCH(Q87,PARAMETROS!$A$53:$A$101,0)),"")</f>
        <v>689455</v>
      </c>
      <c r="S87" s="675" t="s">
        <v>264</v>
      </c>
      <c r="T87" s="23" t="s">
        <v>21</v>
      </c>
      <c r="U87" s="468" t="str">
        <f>IFERROR(IF(T87="","",IF(T87="COP","N/A",IF(OR(T87="USD",T87="US"),1,IF(T87="EUR",VLOOKUP(P87,'SH EURO'!$A$6:$B$10372,2,FALSE),"INGRESAR TASA")))),"")</f>
        <v>N/A</v>
      </c>
      <c r="V87" s="484" t="str">
        <f t="shared" si="22"/>
        <v>N/A</v>
      </c>
      <c r="W87" s="24">
        <f>IFERROR(IF(T87="","",IF(T87="COP",1,IF(U87&lt;&gt;"N/A",VLOOKUP(P87,'SH TRM'!$A$9:$B$100372,2,FALSE),"REVISAR"))),"")</f>
        <v>1</v>
      </c>
      <c r="X87" s="351" t="str">
        <f t="shared" si="23"/>
        <v>N/A</v>
      </c>
      <c r="Y87" s="317">
        <v>18588.62</v>
      </c>
      <c r="Z87" s="317">
        <f t="shared" si="25"/>
        <v>17659.188999999998</v>
      </c>
      <c r="AA87" s="1161" t="str">
        <f>IFERROR(IF(COUNTIF(Z87:Z92,"")=6,"",IF(SUM(Z87:Z92)&gt;=CM001M1,"CUMPLE","NO CUMPLE")),"")</f>
        <v>CUMPLE</v>
      </c>
      <c r="AB87" s="1161" t="str">
        <f>IFERROR(IF(COUNTIF(Z87:Z92,"")=6,"",IF(COUNTIF(E87:E92,"N/A")&gt;0,IF(SUMIF(E87:E92,"N/A",Z87:Z92)&gt;=CM001LM1,"CUMPLE","NO CUMPLE"),IF(SUMIF(E87:E92,"SI",Z87:Z92)&gt;=CM001LM1,"CUMPLE","NO CUMPLE"))),"")</f>
        <v>CUMPLE</v>
      </c>
      <c r="AC87" s="557" t="str">
        <f t="shared" si="18"/>
        <v>CUMPLE</v>
      </c>
      <c r="AD87" s="142">
        <v>57</v>
      </c>
      <c r="AE87" s="1157" t="s">
        <v>8</v>
      </c>
      <c r="AF87" s="1157"/>
      <c r="AG87" s="1157"/>
      <c r="AH87" s="1157" t="s">
        <v>8</v>
      </c>
      <c r="AI87" s="1157"/>
      <c r="AJ87" s="1157"/>
      <c r="AK87" s="1157" t="s">
        <v>8</v>
      </c>
      <c r="AL87" s="1157"/>
      <c r="AM87" s="1157"/>
      <c r="AN87" s="660" t="str">
        <f t="shared" si="26"/>
        <v>SI</v>
      </c>
      <c r="AO87" s="1138" t="s">
        <v>256</v>
      </c>
      <c r="AP87" s="558"/>
      <c r="AQ87" s="237"/>
      <c r="AX87" s="228"/>
    </row>
    <row r="88" spans="1:50" s="222" customFormat="1" ht="63.75" x14ac:dyDescent="0.25">
      <c r="A88" s="1146"/>
      <c r="B88" s="11" t="s">
        <v>207</v>
      </c>
      <c r="C88" s="12"/>
      <c r="D88" s="12" t="str">
        <f>IFERROR(INDEX(DESEMPATE!$D$3:$D$63,MATCH('EXP GEN.'!B88,DESEMPATE!$C$3:$C$63,0)),"")</f>
        <v>GRUPO POSSO S.A.S.</v>
      </c>
      <c r="E88" s="621" t="str">
        <f>IFERROR(IF(D88="","",IF(VLOOKUP(D88,DESEMPATE!D$3:$E$69,2,FALSE)=1,"N/A",IF(VLOOKUP(D88,DESEMPATE!D$3:$E$69,2,FALSE)&gt;=0.51,"SI","NO"))),"")</f>
        <v>SI</v>
      </c>
      <c r="F88" s="411" t="s">
        <v>8</v>
      </c>
      <c r="G88" s="496" t="s">
        <v>556</v>
      </c>
      <c r="H88" s="496" t="s">
        <v>343</v>
      </c>
      <c r="I88" s="496" t="s">
        <v>559</v>
      </c>
      <c r="J88" s="711" t="s">
        <v>560</v>
      </c>
      <c r="K88" s="19" t="s">
        <v>8</v>
      </c>
      <c r="L88" s="853" t="s">
        <v>8</v>
      </c>
      <c r="M88" s="638" t="str">
        <f t="shared" si="19"/>
        <v>SI</v>
      </c>
      <c r="N88" s="537">
        <v>0.95</v>
      </c>
      <c r="O88" s="498">
        <v>41995</v>
      </c>
      <c r="P88" s="498">
        <v>42588</v>
      </c>
      <c r="Q88" s="15">
        <f t="shared" si="21"/>
        <v>2016</v>
      </c>
      <c r="R88" s="16">
        <f>IFERROR(INDEX(PARAMETROS!$B$53:$B$101,MATCH(Q88,PARAMETROS!$A$53:$A$101,0)),"")</f>
        <v>689455</v>
      </c>
      <c r="S88" s="674" t="s">
        <v>264</v>
      </c>
      <c r="T88" s="16" t="s">
        <v>21</v>
      </c>
      <c r="U88" s="435" t="str">
        <f>IFERROR(IF(T88="","",IF(T88="COP","N/A",IF(OR(T88="USD",T88="US"),1,IF(T88="EUR",VLOOKUP(P88,'SH EURO'!$A$6:$B$10372,2,FALSE),"INGRESAR TASA")))),"")</f>
        <v>N/A</v>
      </c>
      <c r="V88" s="489" t="str">
        <f t="shared" si="22"/>
        <v>N/A</v>
      </c>
      <c r="W88" s="18">
        <f>IFERROR(IF(T88="","",IF(T88="COP",1,IF(U88&lt;&gt;"N/A",VLOOKUP(P88,'SH TRM'!$A$9:$B$100372,2,FALSE),"REVISAR"))),"")</f>
        <v>1</v>
      </c>
      <c r="X88" s="349" t="str">
        <f t="shared" si="23"/>
        <v>N/A</v>
      </c>
      <c r="Y88" s="10">
        <v>4498.18</v>
      </c>
      <c r="Z88" s="10">
        <f t="shared" si="25"/>
        <v>4273.2709999999997</v>
      </c>
      <c r="AA88" s="1162"/>
      <c r="AB88" s="1162"/>
      <c r="AC88" s="292" t="str">
        <f t="shared" si="18"/>
        <v>CUMPLE</v>
      </c>
      <c r="AD88" s="142">
        <v>58</v>
      </c>
      <c r="AE88" s="1121" t="s">
        <v>8</v>
      </c>
      <c r="AF88" s="1121"/>
      <c r="AG88" s="1121"/>
      <c r="AH88" s="1121" t="s">
        <v>8</v>
      </c>
      <c r="AI88" s="1121"/>
      <c r="AJ88" s="1121"/>
      <c r="AK88" s="1121" t="s">
        <v>8</v>
      </c>
      <c r="AL88" s="1121"/>
      <c r="AM88" s="1121"/>
      <c r="AN88" s="398" t="str">
        <f t="shared" si="26"/>
        <v>SI</v>
      </c>
      <c r="AO88" s="1139"/>
      <c r="AP88" s="257"/>
      <c r="AQ88" s="237"/>
      <c r="AX88" s="228"/>
    </row>
    <row r="89" spans="1:50" s="222" customFormat="1" ht="53.25" customHeight="1" x14ac:dyDescent="0.25">
      <c r="A89" s="1146"/>
      <c r="B89" s="11" t="s">
        <v>316</v>
      </c>
      <c r="C89" s="12"/>
      <c r="D89" s="12" t="str">
        <f>IFERROR(INDEX(DESEMPATE!$D$3:$D$63,MATCH('EXP GEN.'!B89,DESEMPATE!$C$3:$C$63,0)),"")</f>
        <v>JOSE MANUEL GUARDO POLO</v>
      </c>
      <c r="E89" s="621" t="str">
        <f>IFERROR(IF(D89="","",IF(VLOOKUP(D89,DESEMPATE!D$3:$E$69,2,FALSE)=1,"N/A",IF(VLOOKUP(D89,DESEMPATE!D$3:$E$69,2,FALSE)&gt;=0.51,"SI","NO"))),"")</f>
        <v>NO</v>
      </c>
      <c r="F89" s="411" t="s">
        <v>8</v>
      </c>
      <c r="G89" s="496" t="s">
        <v>561</v>
      </c>
      <c r="H89" s="496" t="s">
        <v>343</v>
      </c>
      <c r="I89" s="496" t="s">
        <v>562</v>
      </c>
      <c r="J89" s="711" t="s">
        <v>563</v>
      </c>
      <c r="K89" s="19" t="s">
        <v>8</v>
      </c>
      <c r="L89" s="853" t="s">
        <v>8</v>
      </c>
      <c r="M89" s="661" t="str">
        <f t="shared" si="19"/>
        <v>SI</v>
      </c>
      <c r="N89" s="537">
        <v>1</v>
      </c>
      <c r="O89" s="498">
        <v>34743</v>
      </c>
      <c r="P89" s="538">
        <v>35291</v>
      </c>
      <c r="Q89" s="15">
        <f t="shared" si="21"/>
        <v>1996</v>
      </c>
      <c r="R89" s="16">
        <f>IFERROR(INDEX(PARAMETROS!$B$53:$B$101,MATCH(Q89,PARAMETROS!$A$53:$A$101,0)),"")</f>
        <v>142125</v>
      </c>
      <c r="S89" s="674" t="s">
        <v>264</v>
      </c>
      <c r="T89" s="17" t="s">
        <v>21</v>
      </c>
      <c r="U89" s="435" t="str">
        <f>IFERROR(IF(T89="","",IF(T89="COP","N/A",IF(OR(T89="USD",T89="US"),1,IF(T89="EUR",VLOOKUP(P89,'SH EURO'!$A$6:$B$10372,2,FALSE),"INGRESAR TASA")))),"")</f>
        <v>N/A</v>
      </c>
      <c r="V89" s="489" t="str">
        <f t="shared" si="22"/>
        <v>N/A</v>
      </c>
      <c r="W89" s="18">
        <f>IFERROR(IF(T89="","",IF(T89="COP",1,IF(U89&lt;&gt;"N/A",VLOOKUP(P89,'SH TRM'!$A$9:$B$100372,2,FALSE),"REVISAR"))),"")</f>
        <v>1</v>
      </c>
      <c r="X89" s="349" t="str">
        <f t="shared" si="23"/>
        <v>N/A</v>
      </c>
      <c r="Y89" s="10">
        <v>4241.4799999999996</v>
      </c>
      <c r="Z89" s="10">
        <f t="shared" si="25"/>
        <v>4241.4799999999996</v>
      </c>
      <c r="AA89" s="1162"/>
      <c r="AB89" s="1162"/>
      <c r="AC89" s="292" t="str">
        <f t="shared" si="18"/>
        <v>CUMPLE</v>
      </c>
      <c r="AD89" s="142">
        <v>1</v>
      </c>
      <c r="AE89" s="1144" t="s">
        <v>8</v>
      </c>
      <c r="AF89" s="1144"/>
      <c r="AG89" s="1144"/>
      <c r="AH89" s="1144" t="s">
        <v>8</v>
      </c>
      <c r="AI89" s="1144"/>
      <c r="AJ89" s="1144"/>
      <c r="AK89" s="1144" t="s">
        <v>9</v>
      </c>
      <c r="AL89" s="1144"/>
      <c r="AM89" s="1144"/>
      <c r="AN89" s="401" t="str">
        <f t="shared" si="26"/>
        <v>SI</v>
      </c>
      <c r="AO89" s="1139"/>
      <c r="AP89" s="235"/>
      <c r="AQ89" s="237"/>
      <c r="AX89" s="228"/>
    </row>
    <row r="90" spans="1:50" s="222" customFormat="1" ht="51" x14ac:dyDescent="0.25">
      <c r="A90" s="1146"/>
      <c r="B90" s="11" t="s">
        <v>316</v>
      </c>
      <c r="C90" s="12"/>
      <c r="D90" s="12" t="str">
        <f>IFERROR(INDEX(DESEMPATE!$D$3:$D$63,MATCH('EXP GEN.'!B90,DESEMPATE!$C$3:$C$63,0)),"")</f>
        <v>JOSE MANUEL GUARDO POLO</v>
      </c>
      <c r="E90" s="621" t="str">
        <f>IFERROR(IF(D90="","",IF(VLOOKUP(D90,DESEMPATE!D$3:$E$69,2,FALSE)=1,"N/A",IF(VLOOKUP(D90,DESEMPATE!D$3:$E$69,2,FALSE)&gt;=0.51,"SI","NO"))),"")</f>
        <v>NO</v>
      </c>
      <c r="F90" s="411" t="s">
        <v>8</v>
      </c>
      <c r="G90" s="496" t="s">
        <v>561</v>
      </c>
      <c r="H90" s="496" t="s">
        <v>343</v>
      </c>
      <c r="I90" s="19" t="s">
        <v>564</v>
      </c>
      <c r="J90" s="711" t="s">
        <v>565</v>
      </c>
      <c r="K90" s="19" t="s">
        <v>8</v>
      </c>
      <c r="L90" s="853" t="s">
        <v>8</v>
      </c>
      <c r="M90" s="638" t="str">
        <f t="shared" si="19"/>
        <v>SI</v>
      </c>
      <c r="N90" s="13">
        <v>1</v>
      </c>
      <c r="O90" s="14">
        <v>34355</v>
      </c>
      <c r="P90" s="14">
        <v>34610</v>
      </c>
      <c r="Q90" s="15">
        <f t="shared" si="21"/>
        <v>1994</v>
      </c>
      <c r="R90" s="16">
        <f>IFERROR(INDEX(PARAMETROS!$B$53:$B$101,MATCH(Q90,PARAMETROS!$A$53:$A$101,0)),"")</f>
        <v>98700</v>
      </c>
      <c r="S90" s="671" t="s">
        <v>264</v>
      </c>
      <c r="T90" s="17" t="s">
        <v>21</v>
      </c>
      <c r="U90" s="435" t="str">
        <f>IFERROR(IF(T90="","",IF(T90="COP","N/A",IF(OR(T90="USD",T90="US"),1,IF(T90="EUR",VLOOKUP(P90,'SH EURO'!$A$6:$B$10372,2,FALSE),"INGRESAR TASA")))),"")</f>
        <v>N/A</v>
      </c>
      <c r="V90" s="489" t="str">
        <f t="shared" si="22"/>
        <v>N/A</v>
      </c>
      <c r="W90" s="18">
        <f>IFERROR(IF(T90="","",IF(T90="COP",1,IF(U90&lt;&gt;"N/A",VLOOKUP(P90,'SH TRM'!$A$9:$B$100372,2,FALSE),"REVISAR"))),"")</f>
        <v>1</v>
      </c>
      <c r="X90" s="349" t="str">
        <f t="shared" si="23"/>
        <v>N/A</v>
      </c>
      <c r="Y90" s="10">
        <v>3242.79</v>
      </c>
      <c r="Z90" s="10">
        <f t="shared" si="25"/>
        <v>3242.79</v>
      </c>
      <c r="AA90" s="1162"/>
      <c r="AB90" s="1162"/>
      <c r="AC90" s="292" t="str">
        <f t="shared" si="18"/>
        <v>CUMPLE</v>
      </c>
      <c r="AD90" s="19">
        <v>2</v>
      </c>
      <c r="AE90" s="1121" t="s">
        <v>8</v>
      </c>
      <c r="AF90" s="1121"/>
      <c r="AG90" s="1121"/>
      <c r="AH90" s="1121" t="s">
        <v>8</v>
      </c>
      <c r="AI90" s="1121"/>
      <c r="AJ90" s="1121"/>
      <c r="AK90" s="1121" t="s">
        <v>9</v>
      </c>
      <c r="AL90" s="1121"/>
      <c r="AM90" s="1121"/>
      <c r="AN90" s="398" t="str">
        <f t="shared" si="26"/>
        <v>SI</v>
      </c>
      <c r="AO90" s="1139"/>
      <c r="AP90" s="257"/>
      <c r="AQ90" s="237"/>
      <c r="AX90" s="228"/>
    </row>
    <row r="91" spans="1:50" s="222" customFormat="1" ht="51" x14ac:dyDescent="0.25">
      <c r="A91" s="1146"/>
      <c r="B91" s="11" t="s">
        <v>316</v>
      </c>
      <c r="C91" s="12"/>
      <c r="D91" s="12" t="str">
        <f>IFERROR(INDEX(DESEMPATE!$D$3:$D$63,MATCH('EXP GEN.'!B91,DESEMPATE!$C$3:$C$63,0)),"")</f>
        <v>JOSE MANUEL GUARDO POLO</v>
      </c>
      <c r="E91" s="621" t="str">
        <f>IFERROR(IF(D91="","",IF(VLOOKUP(D91,DESEMPATE!D$3:$E$69,2,FALSE)=1,"N/A",IF(VLOOKUP(D91,DESEMPATE!D$3:$E$69,2,FALSE)&gt;=0.51,"SI","NO"))),"")</f>
        <v>NO</v>
      </c>
      <c r="F91" s="411" t="s">
        <v>8</v>
      </c>
      <c r="G91" s="19" t="s">
        <v>346</v>
      </c>
      <c r="H91" s="496" t="s">
        <v>343</v>
      </c>
      <c r="I91" s="19" t="s">
        <v>417</v>
      </c>
      <c r="J91" s="711" t="s">
        <v>566</v>
      </c>
      <c r="K91" s="19" t="s">
        <v>8</v>
      </c>
      <c r="L91" s="853" t="s">
        <v>8</v>
      </c>
      <c r="M91" s="641" t="str">
        <f t="shared" si="19"/>
        <v>SI</v>
      </c>
      <c r="N91" s="13">
        <v>0.5</v>
      </c>
      <c r="O91" s="14">
        <v>38338</v>
      </c>
      <c r="P91" s="14">
        <v>40296</v>
      </c>
      <c r="Q91" s="15">
        <f t="shared" si="21"/>
        <v>2010</v>
      </c>
      <c r="R91" s="16">
        <f>IFERROR(INDEX(PARAMETROS!$B$53:$B$101,MATCH(Q91,PARAMETROS!$A$53:$A$101,0)),"")</f>
        <v>515000</v>
      </c>
      <c r="S91" s="671" t="s">
        <v>264</v>
      </c>
      <c r="T91" s="17" t="s">
        <v>21</v>
      </c>
      <c r="U91" s="435" t="str">
        <f>IFERROR(IF(T91="","",IF(T91="COP","N/A",IF(OR(T91="USD",T91="US"),1,IF(T91="EUR",VLOOKUP(P91,'SH EURO'!$A$6:$B$10372,2,FALSE),"INGRESAR TASA")))),"")</f>
        <v>N/A</v>
      </c>
      <c r="V91" s="489" t="str">
        <f t="shared" si="22"/>
        <v>N/A</v>
      </c>
      <c r="W91" s="18">
        <f>IFERROR(IF(T91="","",IF(T91="COP",1,IF(U91&lt;&gt;"N/A",VLOOKUP(P91,'SH TRM'!$A$9:$B$100372,2,FALSE),"REVISAR"))),"")</f>
        <v>1</v>
      </c>
      <c r="X91" s="349" t="str">
        <f t="shared" si="23"/>
        <v>N/A</v>
      </c>
      <c r="Y91" s="10">
        <v>10895.16</v>
      </c>
      <c r="Z91" s="10">
        <f t="shared" si="25"/>
        <v>5447.58</v>
      </c>
      <c r="AA91" s="1162"/>
      <c r="AB91" s="1162"/>
      <c r="AC91" s="292" t="str">
        <f t="shared" si="18"/>
        <v>CUMPLE</v>
      </c>
      <c r="AD91" s="542">
        <v>11</v>
      </c>
      <c r="AE91" s="1121" t="s">
        <v>8</v>
      </c>
      <c r="AF91" s="1121"/>
      <c r="AG91" s="1121"/>
      <c r="AH91" s="1121" t="s">
        <v>8</v>
      </c>
      <c r="AI91" s="1121"/>
      <c r="AJ91" s="1121"/>
      <c r="AK91" s="1121" t="s">
        <v>9</v>
      </c>
      <c r="AL91" s="1121"/>
      <c r="AM91" s="1121"/>
      <c r="AN91" s="401" t="str">
        <f t="shared" si="26"/>
        <v>SI</v>
      </c>
      <c r="AO91" s="1139"/>
      <c r="AP91" s="235"/>
      <c r="AQ91" s="237"/>
      <c r="AX91" s="228"/>
    </row>
    <row r="92" spans="1:50" s="222" customFormat="1" ht="16.5" customHeight="1" thickBot="1" x14ac:dyDescent="0.3">
      <c r="A92" s="1147"/>
      <c r="B92" s="33"/>
      <c r="C92" s="137"/>
      <c r="D92" s="315" t="str">
        <f>IFERROR(INDEX(DESEMPATE!$D$3:$D$63,MATCH('EXP GEN.'!B92,DESEMPATE!$C$3:$C$63,0)),"")</f>
        <v/>
      </c>
      <c r="E92" s="899" t="str">
        <f>IFERROR(IF(D92="","",IF(VLOOKUP(D92,DESEMPATE!D$3:$E$69,2,FALSE)=1,"N/A",IF(VLOOKUP(D92,DESEMPATE!D$3:$E$69,2,FALSE)&gt;=0.51,"SI","NO"))),"")</f>
        <v/>
      </c>
      <c r="F92" s="412" t="s">
        <v>8</v>
      </c>
      <c r="G92" s="139"/>
      <c r="H92" s="139"/>
      <c r="I92" s="139"/>
      <c r="J92" s="712"/>
      <c r="K92" s="139"/>
      <c r="L92" s="854"/>
      <c r="M92" s="642" t="str">
        <f t="shared" si="19"/>
        <v/>
      </c>
      <c r="N92" s="35"/>
      <c r="O92" s="318"/>
      <c r="P92" s="318"/>
      <c r="Q92" s="36" t="str">
        <f t="shared" si="21"/>
        <v/>
      </c>
      <c r="R92" s="37" t="str">
        <f>IFERROR(INDEX(PARAMETROS!$B$53:$B$101,MATCH(Q92,PARAMETROS!$A$53:$A$101,0)),"")</f>
        <v/>
      </c>
      <c r="S92" s="672"/>
      <c r="T92" s="38"/>
      <c r="U92" s="433" t="str">
        <f>IFERROR(IF(T92="","",IF(T92="COP","N/A",IF(OR(T92="USD",T92="US"),1,IF(T92="EUR",VLOOKUP(P92,'SH EURO'!$A$6:$B$10372,2,FALSE),"INGRESAR TASA")))),"")</f>
        <v/>
      </c>
      <c r="V92" s="490" t="str">
        <f t="shared" si="22"/>
        <v/>
      </c>
      <c r="W92" s="39" t="str">
        <f>IFERROR(IF(T92="","",IF(T92="COP",1,IF(U92&lt;&gt;"N/A",VLOOKUP(P92,'SH TRM'!$A$9:$B$100372,2,FALSE),"REVISAR"))),"")</f>
        <v/>
      </c>
      <c r="X92" s="350" t="str">
        <f t="shared" si="23"/>
        <v/>
      </c>
      <c r="Y92" s="40" t="str">
        <f t="shared" ref="Y92:Y127" si="28">IFERROR(X92/R92,"")</f>
        <v/>
      </c>
      <c r="Z92" s="40" t="str">
        <f t="shared" si="25"/>
        <v/>
      </c>
      <c r="AA92" s="1163"/>
      <c r="AB92" s="1163"/>
      <c r="AC92" s="299" t="str">
        <f t="shared" si="18"/>
        <v/>
      </c>
      <c r="AD92" s="543"/>
      <c r="AE92" s="1131"/>
      <c r="AF92" s="1131"/>
      <c r="AG92" s="1131"/>
      <c r="AH92" s="1131"/>
      <c r="AI92" s="1131"/>
      <c r="AJ92" s="1131"/>
      <c r="AK92" s="1131"/>
      <c r="AL92" s="1131"/>
      <c r="AM92" s="1131"/>
      <c r="AN92" s="402" t="str">
        <f t="shared" si="26"/>
        <v/>
      </c>
      <c r="AO92" s="1140"/>
      <c r="AP92" s="236"/>
      <c r="AQ92" s="237"/>
      <c r="AX92" s="228"/>
    </row>
    <row r="93" spans="1:50" s="222" customFormat="1" ht="63" customHeight="1" x14ac:dyDescent="0.25">
      <c r="A93" s="1145" t="s">
        <v>154</v>
      </c>
      <c r="B93" s="25" t="s">
        <v>289</v>
      </c>
      <c r="C93" s="26"/>
      <c r="D93" s="287" t="str">
        <f>IFERROR(INDEX(DESEMPATE!$D$3:$D$63,MATCH('EXP GEN.'!B93,DESEMPATE!$C$3:$C$63,0)),"")</f>
        <v>COMPAÑÍA COLOMBIANA DE CONSULTORES S.A.S. (CCC)</v>
      </c>
      <c r="E93" s="616" t="str">
        <f>IFERROR(IF(D93="","",IF(VLOOKUP(D93,DESEMPATE!D$3:$E$69,2,FALSE)=1,"N/A",IF(VLOOKUP(D93,DESEMPATE!D$3:$E$69,2,FALSE)&gt;=0.51,"SI","NO"))),"")</f>
        <v>SI</v>
      </c>
      <c r="F93" s="410" t="s">
        <v>8</v>
      </c>
      <c r="G93" s="142" t="s">
        <v>567</v>
      </c>
      <c r="H93" s="142" t="s">
        <v>343</v>
      </c>
      <c r="I93" s="142" t="s">
        <v>568</v>
      </c>
      <c r="J93" s="695" t="s">
        <v>569</v>
      </c>
      <c r="K93" s="142" t="s">
        <v>8</v>
      </c>
      <c r="L93" s="853" t="s">
        <v>8</v>
      </c>
      <c r="M93" s="640" t="str">
        <f t="shared" si="19"/>
        <v>SI</v>
      </c>
      <c r="N93" s="20">
        <v>1</v>
      </c>
      <c r="O93" s="259">
        <v>34991</v>
      </c>
      <c r="P93" s="14">
        <v>35919</v>
      </c>
      <c r="Q93" s="44">
        <f t="shared" si="21"/>
        <v>1998</v>
      </c>
      <c r="R93" s="22">
        <f>IFERROR(INDEX(PARAMETROS!$B$53:$B$101,MATCH(Q93,PARAMETROS!$A$53:$A$101,0)),"")</f>
        <v>203826</v>
      </c>
      <c r="S93" s="671" t="s">
        <v>264</v>
      </c>
      <c r="T93" s="16" t="s">
        <v>21</v>
      </c>
      <c r="U93" s="434" t="str">
        <f>IFERROR(IF(T93="","",IF(T93="COP","N/A",IF(OR(T93="USD",T93="US"),1,IF(T93="EUR",VLOOKUP(P93,'SH EURO'!$A$6:$B$10372,2,FALSE),"INGRESAR TASA")))),"")</f>
        <v>N/A</v>
      </c>
      <c r="V93" s="484" t="str">
        <f t="shared" si="22"/>
        <v>N/A</v>
      </c>
      <c r="W93" s="24">
        <f>IFERROR(IF(T93="","",IF(T93="COP",1,IF(U93&lt;&gt;"N/A",VLOOKUP(P93,'SH TRM'!$A$9:$B$100372,2,FALSE),"REVISAR"))),"")</f>
        <v>1</v>
      </c>
      <c r="X93" s="351" t="str">
        <f t="shared" si="23"/>
        <v>N/A</v>
      </c>
      <c r="Y93" s="317">
        <v>13669.29</v>
      </c>
      <c r="Z93" s="317">
        <f t="shared" si="25"/>
        <v>13669.29</v>
      </c>
      <c r="AA93" s="1161" t="str">
        <f>IFERROR(IF(COUNTIF(Z93:Z98,"")=6,"",IF(SUM(Z93:Z98)&gt;=CM001M1,"CUMPLE","NO CUMPLE")),"")</f>
        <v>CUMPLE</v>
      </c>
      <c r="AB93" s="1161" t="str">
        <f>IFERROR(IF(COUNTIF(Z93:Z98,"")=6,"",IF(COUNTIF(E93:E98,"N/A")&gt;0,IF(SUMIF(E93:E98,"N/A",Z93:Z98)&gt;=CM001LM1,"CUMPLE","NO CUMPLE"),IF(SUMIF(E93:E98,"SI",Z93:Z98)&gt;=CM001LM1,"CUMPLE","NO CUMPLE"))),"")</f>
        <v>CUMPLE</v>
      </c>
      <c r="AC93" s="291" t="str">
        <f t="shared" si="18"/>
        <v>CUMPLE</v>
      </c>
      <c r="AD93" s="142">
        <v>2</v>
      </c>
      <c r="AE93" s="1121" t="s">
        <v>8</v>
      </c>
      <c r="AF93" s="1121"/>
      <c r="AG93" s="1121"/>
      <c r="AH93" s="1121" t="s">
        <v>8</v>
      </c>
      <c r="AI93" s="1121"/>
      <c r="AJ93" s="1121"/>
      <c r="AK93" s="1121" t="s">
        <v>8</v>
      </c>
      <c r="AL93" s="1121"/>
      <c r="AM93" s="1121"/>
      <c r="AN93" s="400" t="str">
        <f t="shared" si="26"/>
        <v>SI</v>
      </c>
      <c r="AO93" s="1138" t="s">
        <v>256</v>
      </c>
      <c r="AP93" s="256"/>
      <c r="AQ93" s="237"/>
      <c r="AX93" s="228"/>
    </row>
    <row r="94" spans="1:50" s="222" customFormat="1" ht="63" x14ac:dyDescent="0.25">
      <c r="A94" s="1146"/>
      <c r="B94" s="11" t="s">
        <v>289</v>
      </c>
      <c r="C94" s="12"/>
      <c r="D94" s="12" t="str">
        <f>IFERROR(INDEX(DESEMPATE!$D$3:$D$63,MATCH('EXP GEN.'!B94,DESEMPATE!$C$3:$C$63,0)),"")</f>
        <v>COMPAÑÍA COLOMBIANA DE CONSULTORES S.A.S. (CCC)</v>
      </c>
      <c r="E94" s="621" t="str">
        <f>IFERROR(IF(D94="","",IF(VLOOKUP(D94,DESEMPATE!D$3:$E$69,2,FALSE)=1,"N/A",IF(VLOOKUP(D94,DESEMPATE!D$3:$E$69,2,FALSE)&gt;=0.51,"SI","NO"))),"")</f>
        <v>SI</v>
      </c>
      <c r="F94" s="411" t="s">
        <v>8</v>
      </c>
      <c r="G94" s="142" t="s">
        <v>346</v>
      </c>
      <c r="H94" s="142" t="s">
        <v>343</v>
      </c>
      <c r="I94" s="142" t="s">
        <v>570</v>
      </c>
      <c r="J94" s="695" t="s">
        <v>571</v>
      </c>
      <c r="K94" s="142" t="s">
        <v>8</v>
      </c>
      <c r="L94" s="853" t="s">
        <v>8</v>
      </c>
      <c r="M94" s="638" t="str">
        <f t="shared" si="19"/>
        <v>SI</v>
      </c>
      <c r="N94" s="13">
        <v>1</v>
      </c>
      <c r="O94" s="14">
        <v>36950</v>
      </c>
      <c r="P94" s="14">
        <v>37422</v>
      </c>
      <c r="Q94" s="15">
        <f t="shared" si="21"/>
        <v>2002</v>
      </c>
      <c r="R94" s="16">
        <f>IFERROR(INDEX(PARAMETROS!$B$53:$B$101,MATCH(Q94,PARAMETROS!$A$53:$A$101,0)),"")</f>
        <v>309000</v>
      </c>
      <c r="S94" s="671" t="s">
        <v>264</v>
      </c>
      <c r="T94" s="17" t="s">
        <v>21</v>
      </c>
      <c r="U94" s="435" t="str">
        <f>IFERROR(IF(T94="","",IF(T94="COP","N/A",IF(OR(T94="USD",T94="US"),1,IF(T94="EUR",VLOOKUP(P94,'SH EURO'!$A$6:$B$10372,2,FALSE),"INGRESAR TASA")))),"")</f>
        <v>N/A</v>
      </c>
      <c r="V94" s="489" t="str">
        <f t="shared" si="22"/>
        <v>N/A</v>
      </c>
      <c r="W94" s="18">
        <f>IFERROR(IF(T94="","",IF(T94="COP",1,IF(U94&lt;&gt;"N/A",VLOOKUP(P94,'SH TRM'!$A$9:$B$100372,2,FALSE),"REVISAR"))),"")</f>
        <v>1</v>
      </c>
      <c r="X94" s="349" t="str">
        <f t="shared" si="23"/>
        <v>N/A</v>
      </c>
      <c r="Y94" s="10">
        <v>4301.55</v>
      </c>
      <c r="Z94" s="10">
        <f t="shared" si="25"/>
        <v>4301.55</v>
      </c>
      <c r="AA94" s="1162"/>
      <c r="AB94" s="1162"/>
      <c r="AC94" s="292" t="str">
        <f t="shared" si="18"/>
        <v>CUMPLE</v>
      </c>
      <c r="AD94" s="142">
        <v>9</v>
      </c>
      <c r="AE94" s="1144" t="s">
        <v>8</v>
      </c>
      <c r="AF94" s="1144"/>
      <c r="AG94" s="1144"/>
      <c r="AH94" s="1144" t="s">
        <v>8</v>
      </c>
      <c r="AI94" s="1144"/>
      <c r="AJ94" s="1144"/>
      <c r="AK94" s="1144" t="s">
        <v>8</v>
      </c>
      <c r="AL94" s="1144"/>
      <c r="AM94" s="1144"/>
      <c r="AN94" s="398" t="str">
        <f t="shared" si="26"/>
        <v>SI</v>
      </c>
      <c r="AO94" s="1139"/>
      <c r="AP94" s="257"/>
      <c r="AQ94" s="237"/>
      <c r="AX94" s="228"/>
    </row>
    <row r="95" spans="1:50" s="222" customFormat="1" ht="63" x14ac:dyDescent="0.25">
      <c r="A95" s="1146"/>
      <c r="B95" s="11" t="s">
        <v>289</v>
      </c>
      <c r="C95" s="12"/>
      <c r="D95" s="12" t="str">
        <f>IFERROR(INDEX(DESEMPATE!$D$3:$D$63,MATCH('EXP GEN.'!B95,DESEMPATE!$C$3:$C$63,0)),"")</f>
        <v>COMPAÑÍA COLOMBIANA DE CONSULTORES S.A.S. (CCC)</v>
      </c>
      <c r="E95" s="621" t="str">
        <f>IFERROR(IF(D95="","",IF(VLOOKUP(D95,DESEMPATE!D$3:$E$69,2,FALSE)=1,"N/A",IF(VLOOKUP(D95,DESEMPATE!D$3:$E$69,2,FALSE)&gt;=0.51,"SI","NO"))),"")</f>
        <v>SI</v>
      </c>
      <c r="F95" s="411" t="s">
        <v>8</v>
      </c>
      <c r="G95" s="142" t="s">
        <v>346</v>
      </c>
      <c r="H95" s="19" t="s">
        <v>343</v>
      </c>
      <c r="I95" s="19" t="s">
        <v>572</v>
      </c>
      <c r="J95" s="711" t="s">
        <v>573</v>
      </c>
      <c r="K95" s="19" t="s">
        <v>8</v>
      </c>
      <c r="L95" s="853" t="s">
        <v>8</v>
      </c>
      <c r="M95" s="638" t="str">
        <f t="shared" si="19"/>
        <v>SI</v>
      </c>
      <c r="N95" s="13">
        <v>1</v>
      </c>
      <c r="O95" s="14">
        <v>37308</v>
      </c>
      <c r="P95" s="498">
        <v>37970</v>
      </c>
      <c r="Q95" s="611">
        <f t="shared" si="21"/>
        <v>2003</v>
      </c>
      <c r="R95" s="612">
        <f>IFERROR(INDEX(PARAMETROS!$B$53:$B$101,MATCH(Q95,PARAMETROS!$A$53:$A$101,0)),"")</f>
        <v>332000</v>
      </c>
      <c r="S95" s="676" t="s">
        <v>264</v>
      </c>
      <c r="T95" s="17" t="s">
        <v>21</v>
      </c>
      <c r="U95" s="435" t="str">
        <f>IFERROR(IF(T95="","",IF(T95="COP","N/A",IF(OR(T95="USD",T95="US"),1,IF(T95="EUR",VLOOKUP(P95,'SH EURO'!$A$6:$B$10372,2,FALSE),"INGRESAR TASA")))),"")</f>
        <v>N/A</v>
      </c>
      <c r="V95" s="489" t="str">
        <f t="shared" si="22"/>
        <v>N/A</v>
      </c>
      <c r="W95" s="18">
        <f>IFERROR(IF(T95="","",IF(T95="COP",1,IF(U95&lt;&gt;"N/A",VLOOKUP(P95,'SH TRM'!$A$9:$B$100372,2,FALSE),"REVISAR"))),"")</f>
        <v>1</v>
      </c>
      <c r="X95" s="349" t="str">
        <f t="shared" si="23"/>
        <v>N/A</v>
      </c>
      <c r="Y95" s="10">
        <v>3638.12</v>
      </c>
      <c r="Z95" s="10">
        <f t="shared" si="25"/>
        <v>3638.12</v>
      </c>
      <c r="AA95" s="1162"/>
      <c r="AB95" s="1162"/>
      <c r="AC95" s="292" t="str">
        <f t="shared" si="18"/>
        <v>CUMPLE</v>
      </c>
      <c r="AD95" s="542">
        <v>13</v>
      </c>
      <c r="AE95" s="1121" t="s">
        <v>8</v>
      </c>
      <c r="AF95" s="1121"/>
      <c r="AG95" s="1121"/>
      <c r="AH95" s="1121" t="s">
        <v>8</v>
      </c>
      <c r="AI95" s="1121"/>
      <c r="AJ95" s="1121"/>
      <c r="AK95" s="1121" t="s">
        <v>8</v>
      </c>
      <c r="AL95" s="1121"/>
      <c r="AM95" s="1121"/>
      <c r="AN95" s="401" t="str">
        <f t="shared" si="26"/>
        <v>SI</v>
      </c>
      <c r="AO95" s="1139"/>
      <c r="AP95" s="235"/>
      <c r="AQ95" s="237"/>
      <c r="AX95" s="228"/>
    </row>
    <row r="96" spans="1:50" s="222" customFormat="1" ht="38.25" x14ac:dyDescent="0.25">
      <c r="A96" s="1146"/>
      <c r="B96" s="11" t="s">
        <v>504</v>
      </c>
      <c r="C96" s="12"/>
      <c r="D96" s="12" t="str">
        <f>IFERROR(INDEX(DESEMPATE!$D$3:$D$63,MATCH('EXP GEN.'!B96,DESEMPATE!$C$3:$C$63,0)),"")</f>
        <v>CONSULTORES EN INGENIERÍA S.A.S.</v>
      </c>
      <c r="E96" s="621" t="str">
        <f>IFERROR(IF(D96="","",IF(VLOOKUP(D96,DESEMPATE!D$3:$E$69,2,FALSE)=1,"N/A",IF(VLOOKUP(D96,DESEMPATE!D$3:$E$69,2,FALSE)&gt;=0.51,"SI","NO"))),"")</f>
        <v>NO</v>
      </c>
      <c r="F96" s="411" t="s">
        <v>8</v>
      </c>
      <c r="G96" s="19" t="s">
        <v>346</v>
      </c>
      <c r="H96" s="19" t="s">
        <v>343</v>
      </c>
      <c r="I96" s="19" t="s">
        <v>574</v>
      </c>
      <c r="J96" s="711" t="s">
        <v>575</v>
      </c>
      <c r="K96" s="19" t="s">
        <v>8</v>
      </c>
      <c r="L96" s="853" t="s">
        <v>8</v>
      </c>
      <c r="M96" s="638" t="str">
        <f t="shared" si="19"/>
        <v>SI</v>
      </c>
      <c r="N96" s="13">
        <v>1</v>
      </c>
      <c r="O96" s="14">
        <v>35019</v>
      </c>
      <c r="P96" s="14">
        <v>36114</v>
      </c>
      <c r="Q96" s="15">
        <f t="shared" si="21"/>
        <v>1998</v>
      </c>
      <c r="R96" s="16">
        <f>IFERROR(INDEX(PARAMETROS!$B$53:$B$101,MATCH(Q96,PARAMETROS!$A$53:$A$101,0)),"")</f>
        <v>203826</v>
      </c>
      <c r="S96" s="671" t="s">
        <v>264</v>
      </c>
      <c r="T96" s="17" t="s">
        <v>21</v>
      </c>
      <c r="U96" s="435" t="str">
        <f>IFERROR(IF(T96="","",IF(T96="COP","N/A",IF(OR(T96="USD",T96="US"),1,IF(T96="EUR",VLOOKUP(P96,'SH EURO'!$A$6:$B$10372,2,FALSE),"INGRESAR TASA")))),"")</f>
        <v>N/A</v>
      </c>
      <c r="V96" s="489" t="str">
        <f t="shared" si="22"/>
        <v>N/A</v>
      </c>
      <c r="W96" s="18">
        <f>IFERROR(IF(T96="","",IF(T96="COP",1,IF(U96&lt;&gt;"N/A",VLOOKUP(P96,'SH TRM'!$A$9:$B$100372,2,FALSE),"REVISAR"))),"")</f>
        <v>1</v>
      </c>
      <c r="X96" s="349" t="str">
        <f t="shared" si="23"/>
        <v>N/A</v>
      </c>
      <c r="Y96" s="10">
        <v>9372.81</v>
      </c>
      <c r="Z96" s="10">
        <f t="shared" si="25"/>
        <v>9372.81</v>
      </c>
      <c r="AA96" s="1162"/>
      <c r="AB96" s="1162"/>
      <c r="AC96" s="292" t="str">
        <f t="shared" si="18"/>
        <v>CUMPLE</v>
      </c>
      <c r="AD96" s="542">
        <v>3</v>
      </c>
      <c r="AE96" s="1122" t="s">
        <v>9</v>
      </c>
      <c r="AF96" s="1123"/>
      <c r="AG96" s="1124"/>
      <c r="AH96" s="1122" t="s">
        <v>8</v>
      </c>
      <c r="AI96" s="1123"/>
      <c r="AJ96" s="1124"/>
      <c r="AK96" s="1122" t="s">
        <v>8</v>
      </c>
      <c r="AL96" s="1123"/>
      <c r="AM96" s="1124"/>
      <c r="AN96" s="398" t="str">
        <f t="shared" si="26"/>
        <v>SI</v>
      </c>
      <c r="AO96" s="1139"/>
      <c r="AP96" s="257"/>
      <c r="AQ96" s="237"/>
      <c r="AX96" s="228"/>
    </row>
    <row r="97" spans="1:50" s="222" customFormat="1" ht="76.5" x14ac:dyDescent="0.25">
      <c r="A97" s="1146"/>
      <c r="B97" s="11" t="s">
        <v>504</v>
      </c>
      <c r="C97" s="12"/>
      <c r="D97" s="12" t="str">
        <f>IFERROR(INDEX(DESEMPATE!$D$3:$D$63,MATCH('EXP GEN.'!B97,DESEMPATE!$C$3:$C$63,0)),"")</f>
        <v>CONSULTORES EN INGENIERÍA S.A.S.</v>
      </c>
      <c r="E97" s="621" t="str">
        <f>IFERROR(IF(D97="","",IF(VLOOKUP(D97,DESEMPATE!D$3:$E$69,2,FALSE)=1,"N/A",IF(VLOOKUP(D97,DESEMPATE!D$3:$E$69,2,FALSE)&gt;=0.51,"SI","NO"))),"")</f>
        <v>NO</v>
      </c>
      <c r="F97" s="411" t="s">
        <v>8</v>
      </c>
      <c r="G97" s="19" t="s">
        <v>346</v>
      </c>
      <c r="H97" s="19" t="s">
        <v>343</v>
      </c>
      <c r="I97" s="19" t="s">
        <v>576</v>
      </c>
      <c r="J97" s="711" t="s">
        <v>577</v>
      </c>
      <c r="K97" s="19" t="s">
        <v>8</v>
      </c>
      <c r="L97" s="853" t="s">
        <v>8</v>
      </c>
      <c r="M97" s="641" t="str">
        <f t="shared" si="19"/>
        <v>SI</v>
      </c>
      <c r="N97" s="13">
        <v>0.81799999999999995</v>
      </c>
      <c r="O97" s="14">
        <v>35507</v>
      </c>
      <c r="P97" s="14">
        <v>36543</v>
      </c>
      <c r="Q97" s="15">
        <f t="shared" si="21"/>
        <v>2000</v>
      </c>
      <c r="R97" s="16">
        <f>IFERROR(INDEX(PARAMETROS!$B$53:$B$101,MATCH(Q97,PARAMETROS!$A$53:$A$101,0)),"")</f>
        <v>260100</v>
      </c>
      <c r="S97" s="671" t="s">
        <v>264</v>
      </c>
      <c r="T97" s="17" t="s">
        <v>21</v>
      </c>
      <c r="U97" s="435" t="str">
        <f>IFERROR(IF(T97="","",IF(T97="COP","N/A",IF(OR(T97="USD",T97="US"),1,IF(T97="EUR",VLOOKUP(P97,'SH EURO'!$A$6:$B$10372,2,FALSE),"INGRESAR TASA")))),"")</f>
        <v>N/A</v>
      </c>
      <c r="V97" s="489" t="str">
        <f t="shared" si="22"/>
        <v>N/A</v>
      </c>
      <c r="W97" s="18">
        <f>IFERROR(IF(T97="","",IF(T97="COP",1,IF(U97&lt;&gt;"N/A",VLOOKUP(P97,'SH TRM'!$A$9:$B$100372,2,FALSE),"REVISAR"))),"")</f>
        <v>1</v>
      </c>
      <c r="X97" s="349" t="str">
        <f t="shared" si="23"/>
        <v>N/A</v>
      </c>
      <c r="Y97" s="10">
        <v>17105.18</v>
      </c>
      <c r="Z97" s="10">
        <f t="shared" si="25"/>
        <v>13992.03724</v>
      </c>
      <c r="AA97" s="1162"/>
      <c r="AB97" s="1162"/>
      <c r="AC97" s="292" t="str">
        <f t="shared" si="18"/>
        <v>CUMPLE</v>
      </c>
      <c r="AD97" s="542">
        <v>41</v>
      </c>
      <c r="AE97" s="1121" t="s">
        <v>9</v>
      </c>
      <c r="AF97" s="1121"/>
      <c r="AG97" s="1121"/>
      <c r="AH97" s="1121" t="s">
        <v>8</v>
      </c>
      <c r="AI97" s="1121"/>
      <c r="AJ97" s="1121"/>
      <c r="AK97" s="1121" t="s">
        <v>8</v>
      </c>
      <c r="AL97" s="1121"/>
      <c r="AM97" s="1121"/>
      <c r="AN97" s="401" t="str">
        <f t="shared" si="26"/>
        <v>SI</v>
      </c>
      <c r="AO97" s="1139"/>
      <c r="AP97" s="235"/>
      <c r="AQ97" s="237"/>
      <c r="AX97" s="228"/>
    </row>
    <row r="98" spans="1:50" s="222" customFormat="1" ht="32.25" customHeight="1" thickBot="1" x14ac:dyDescent="0.3">
      <c r="A98" s="1147"/>
      <c r="B98" s="33" t="s">
        <v>504</v>
      </c>
      <c r="C98" s="137"/>
      <c r="D98" s="315" t="str">
        <f>IFERROR(INDEX(DESEMPATE!$D$3:$D$63,MATCH('EXP GEN.'!B98,DESEMPATE!$C$3:$C$63,0)),"")</f>
        <v>CONSULTORES EN INGENIERÍA S.A.S.</v>
      </c>
      <c r="E98" s="899" t="str">
        <f>IFERROR(IF(D98="","",IF(VLOOKUP(D98,DESEMPATE!D$3:$E$69,2,FALSE)=1,"N/A",IF(VLOOKUP(D98,DESEMPATE!D$3:$E$69,2,FALSE)&gt;=0.51,"SI","NO"))),"")</f>
        <v>NO</v>
      </c>
      <c r="F98" s="412" t="s">
        <v>8</v>
      </c>
      <c r="G98" s="139" t="s">
        <v>352</v>
      </c>
      <c r="H98" s="139" t="s">
        <v>343</v>
      </c>
      <c r="I98" s="139" t="s">
        <v>578</v>
      </c>
      <c r="J98" s="712" t="s">
        <v>579</v>
      </c>
      <c r="K98" s="139" t="s">
        <v>8</v>
      </c>
      <c r="L98" s="854" t="s">
        <v>8</v>
      </c>
      <c r="M98" s="642" t="str">
        <f t="shared" si="19"/>
        <v>SI</v>
      </c>
      <c r="N98" s="35">
        <v>0.4</v>
      </c>
      <c r="O98" s="318">
        <v>41012</v>
      </c>
      <c r="P98" s="318">
        <v>42736</v>
      </c>
      <c r="Q98" s="36">
        <f t="shared" si="21"/>
        <v>2017</v>
      </c>
      <c r="R98" s="37">
        <f>IFERROR(INDEX(PARAMETROS!$B$53:$B$101,MATCH(Q98,PARAMETROS!$A$53:$A$101,0)),"")</f>
        <v>737717</v>
      </c>
      <c r="S98" s="672">
        <v>40284432271</v>
      </c>
      <c r="T98" s="38" t="s">
        <v>21</v>
      </c>
      <c r="U98" s="433" t="str">
        <f>IFERROR(IF(T98="","",IF(T98="COP","N/A",IF(OR(T98="USD",T98="US"),1,IF(T98="EUR",VLOOKUP(P98,'SH EURO'!$A$6:$B$10372,2,FALSE),"INGRESAR TASA")))),"")</f>
        <v>N/A</v>
      </c>
      <c r="V98" s="490" t="str">
        <f t="shared" si="22"/>
        <v>N/A</v>
      </c>
      <c r="W98" s="39">
        <f>IFERROR(IF(T98="","",IF(T98="COP",1,IF(U98&lt;&gt;"N/A",VLOOKUP(P98,'SH TRM'!$A$9:$B$100372,2,FALSE),"REVISAR"))),"")</f>
        <v>1</v>
      </c>
      <c r="X98" s="350">
        <f t="shared" si="23"/>
        <v>40284432271</v>
      </c>
      <c r="Y98" s="40">
        <f t="shared" si="28"/>
        <v>54606.891627819343</v>
      </c>
      <c r="Z98" s="40">
        <f t="shared" si="25"/>
        <v>21842.75665112774</v>
      </c>
      <c r="AA98" s="1163"/>
      <c r="AB98" s="1163"/>
      <c r="AC98" s="299" t="str">
        <f t="shared" si="18"/>
        <v>CUMPLE</v>
      </c>
      <c r="AD98" s="543" t="s">
        <v>307</v>
      </c>
      <c r="AE98" s="1131"/>
      <c r="AF98" s="1131"/>
      <c r="AG98" s="1131"/>
      <c r="AH98" s="1131"/>
      <c r="AI98" s="1131"/>
      <c r="AJ98" s="1131"/>
      <c r="AK98" s="1131"/>
      <c r="AL98" s="1131"/>
      <c r="AM98" s="1131"/>
      <c r="AN98" s="402" t="str">
        <f t="shared" si="26"/>
        <v>EJECUCION</v>
      </c>
      <c r="AO98" s="1140"/>
      <c r="AP98" s="236"/>
      <c r="AQ98" s="237"/>
      <c r="AX98" s="228"/>
    </row>
    <row r="99" spans="1:50" s="222" customFormat="1" ht="51" customHeight="1" x14ac:dyDescent="0.25">
      <c r="A99" s="1145" t="s">
        <v>155</v>
      </c>
      <c r="B99" s="25" t="s">
        <v>245</v>
      </c>
      <c r="C99" s="26"/>
      <c r="D99" s="287" t="str">
        <f>IFERROR(INDEX(DESEMPATE!$D$3:$D$63,MATCH('EXP GEN.'!B99,DESEMPATE!$C$3:$C$63,0)),"")</f>
        <v>GRUPO METRO COLOMBIA -GMC INGENIEROS SA</v>
      </c>
      <c r="E99" s="616" t="str">
        <f>IFERROR(IF(D99="","",IF(VLOOKUP(D99,DESEMPATE!D$3:$E$69,2,FALSE)=1,"N/A",IF(VLOOKUP(D99,DESEMPATE!D$3:$E$69,2,FALSE)&gt;=0.51,"SI","NO"))),"")</f>
        <v>SI</v>
      </c>
      <c r="F99" s="410" t="s">
        <v>8</v>
      </c>
      <c r="G99" s="142" t="s">
        <v>547</v>
      </c>
      <c r="H99" s="142" t="s">
        <v>343</v>
      </c>
      <c r="I99" s="142" t="s">
        <v>580</v>
      </c>
      <c r="J99" s="711" t="s">
        <v>581</v>
      </c>
      <c r="K99" s="32" t="s">
        <v>8</v>
      </c>
      <c r="L99" s="858" t="s">
        <v>8</v>
      </c>
      <c r="M99" s="640" t="str">
        <f t="shared" si="19"/>
        <v>SI</v>
      </c>
      <c r="N99" s="508">
        <v>0.9</v>
      </c>
      <c r="O99" s="316">
        <v>39167</v>
      </c>
      <c r="P99" s="316">
        <v>39758</v>
      </c>
      <c r="Q99" s="44">
        <f t="shared" si="21"/>
        <v>2008</v>
      </c>
      <c r="R99" s="22">
        <f>IFERROR(INDEX(PARAMETROS!$B$53:$B$101,MATCH(Q99,PARAMETROS!$A$53:$A$101,0)),"")</f>
        <v>461500</v>
      </c>
      <c r="S99" s="673" t="s">
        <v>264</v>
      </c>
      <c r="T99" s="23" t="s">
        <v>21</v>
      </c>
      <c r="U99" s="434" t="str">
        <f>IFERROR(IF(T99="","",IF(T99="COP","N/A",IF(OR(T99="USD",T99="US"),1,IF(T99="EUR",VLOOKUP(P99,'SH EURO'!$A$6:$B$10372,2,FALSE),"INGRESAR TASA")))),"")</f>
        <v>N/A</v>
      </c>
      <c r="V99" s="484" t="str">
        <f t="shared" si="22"/>
        <v>N/A</v>
      </c>
      <c r="W99" s="24">
        <f>IFERROR(IF(T99="","",IF(T99="COP",1,IF(U99&lt;&gt;"N/A",VLOOKUP(P99,'SH TRM'!$A$9:$B$100372,2,FALSE),"REVISAR"))),"")</f>
        <v>1</v>
      </c>
      <c r="X99" s="351" t="str">
        <f t="shared" si="23"/>
        <v>N/A</v>
      </c>
      <c r="Y99" s="317">
        <v>3671.41</v>
      </c>
      <c r="Z99" s="317">
        <f t="shared" si="25"/>
        <v>3304.2689999999998</v>
      </c>
      <c r="AA99" s="1161" t="str">
        <f>IFERROR(IF(COUNTIF(Z99:Z104,"")=6,"",IF(SUM(Z99:Z104)&gt;=CM001M1,"CUMPLE","NO CUMPLE")),"")</f>
        <v>CUMPLE</v>
      </c>
      <c r="AB99" s="1161" t="str">
        <f>IFERROR(IF(COUNTIF(Z99:Z104,"")=6,"",IF(COUNTIF(E99:E104,"N/A")&gt;0,IF(SUMIF(E99:E104,"N/A",Z99:Z104)&gt;=CM001LM1,"CUMPLE","NO CUMPLE"),IF(SUMIF(E99:E104,"SI",Z99:Z104)&gt;=CM001LM1,"CUMPLE","NO CUMPLE"))),"")</f>
        <v>CUMPLE</v>
      </c>
      <c r="AC99" s="291" t="str">
        <f t="shared" si="18"/>
        <v>CUMPLE</v>
      </c>
      <c r="AD99" s="544">
        <v>41</v>
      </c>
      <c r="AE99" s="1165" t="s">
        <v>8</v>
      </c>
      <c r="AF99" s="1166"/>
      <c r="AG99" s="1167"/>
      <c r="AH99" s="1165" t="s">
        <v>8</v>
      </c>
      <c r="AI99" s="1166"/>
      <c r="AJ99" s="1167"/>
      <c r="AK99" s="1165" t="s">
        <v>8</v>
      </c>
      <c r="AL99" s="1166"/>
      <c r="AM99" s="1167"/>
      <c r="AN99" s="400" t="str">
        <f t="shared" si="26"/>
        <v>SI</v>
      </c>
      <c r="AO99" s="1141" t="s">
        <v>323</v>
      </c>
      <c r="AP99" s="256"/>
      <c r="AQ99" s="237"/>
      <c r="AX99" s="228"/>
    </row>
    <row r="100" spans="1:50" s="222" customFormat="1" ht="51" x14ac:dyDescent="0.25">
      <c r="A100" s="1146"/>
      <c r="B100" s="11" t="s">
        <v>245</v>
      </c>
      <c r="C100" s="12"/>
      <c r="D100" s="12" t="str">
        <f>IFERROR(INDEX(DESEMPATE!$D$3:$D$63,MATCH('EXP GEN.'!B100,DESEMPATE!$C$3:$C$63,0)),"")</f>
        <v>GRUPO METRO COLOMBIA -GMC INGENIEROS SA</v>
      </c>
      <c r="E100" s="621" t="str">
        <f>IFERROR(IF(D100="","",IF(VLOOKUP(D100,DESEMPATE!D$3:$E$69,2,FALSE)=1,"N/A",IF(VLOOKUP(D100,DESEMPATE!D$3:$E$69,2,FALSE)&gt;=0.51,"SI","NO"))),"")</f>
        <v>SI</v>
      </c>
      <c r="F100" s="411" t="s">
        <v>8</v>
      </c>
      <c r="G100" s="517" t="s">
        <v>582</v>
      </c>
      <c r="H100" s="517" t="s">
        <v>343</v>
      </c>
      <c r="I100" s="517" t="s">
        <v>583</v>
      </c>
      <c r="J100" s="711" t="s">
        <v>584</v>
      </c>
      <c r="K100" s="19" t="s">
        <v>8</v>
      </c>
      <c r="L100" s="853" t="s">
        <v>8</v>
      </c>
      <c r="M100" s="638" t="str">
        <f t="shared" si="19"/>
        <v>SI</v>
      </c>
      <c r="N100" s="510">
        <v>0.9</v>
      </c>
      <c r="O100" s="14">
        <v>41523</v>
      </c>
      <c r="P100" s="14">
        <v>42094</v>
      </c>
      <c r="Q100" s="15">
        <f t="shared" si="21"/>
        <v>2015</v>
      </c>
      <c r="R100" s="16">
        <f>IFERROR(INDEX(PARAMETROS!$B$53:$B$101,MATCH(Q100,PARAMETROS!$A$53:$A$101,0)),"")</f>
        <v>644350</v>
      </c>
      <c r="S100" s="671" t="s">
        <v>264</v>
      </c>
      <c r="T100" s="17" t="s">
        <v>21</v>
      </c>
      <c r="U100" s="435" t="str">
        <f>IFERROR(IF(T100="","",IF(T100="COP","N/A",IF(OR(T100="USD",T100="US"),1,IF(T100="EUR",VLOOKUP(P100,'SH EURO'!$A$6:$B$10372,2,FALSE),"INGRESAR TASA")))),"")</f>
        <v>N/A</v>
      </c>
      <c r="V100" s="489" t="str">
        <f t="shared" si="22"/>
        <v>N/A</v>
      </c>
      <c r="W100" s="18">
        <f>IFERROR(IF(T100="","",IF(T100="COP",1,IF(U100&lt;&gt;"N/A",VLOOKUP(P100,'SH TRM'!$A$9:$B$100372,2,FALSE),"REVISAR"))),"")</f>
        <v>1</v>
      </c>
      <c r="X100" s="349" t="str">
        <f t="shared" si="23"/>
        <v>N/A</v>
      </c>
      <c r="Y100" s="10">
        <v>7351.85</v>
      </c>
      <c r="Z100" s="10">
        <f t="shared" si="25"/>
        <v>6616.6650000000009</v>
      </c>
      <c r="AA100" s="1162"/>
      <c r="AB100" s="1162"/>
      <c r="AC100" s="292" t="str">
        <f t="shared" si="18"/>
        <v>CUMPLE</v>
      </c>
      <c r="AD100" s="545">
        <v>61</v>
      </c>
      <c r="AE100" s="1132" t="s">
        <v>8</v>
      </c>
      <c r="AF100" s="1132"/>
      <c r="AG100" s="1132"/>
      <c r="AH100" s="1132" t="s">
        <v>8</v>
      </c>
      <c r="AI100" s="1132"/>
      <c r="AJ100" s="1132"/>
      <c r="AK100" s="1132" t="s">
        <v>8</v>
      </c>
      <c r="AL100" s="1132"/>
      <c r="AM100" s="1132"/>
      <c r="AN100" s="398" t="str">
        <f t="shared" si="26"/>
        <v>SI</v>
      </c>
      <c r="AO100" s="1142"/>
      <c r="AP100" s="257"/>
      <c r="AQ100" s="237"/>
      <c r="AX100" s="228"/>
    </row>
    <row r="101" spans="1:50" s="222" customFormat="1" ht="114.75" x14ac:dyDescent="0.25">
      <c r="A101" s="1146"/>
      <c r="B101" s="11" t="s">
        <v>245</v>
      </c>
      <c r="C101" s="12"/>
      <c r="D101" s="12" t="str">
        <f>IFERROR(INDEX(DESEMPATE!$D$3:$D$63,MATCH('EXP GEN.'!B101,DESEMPATE!$C$3:$C$63,0)),"")</f>
        <v>GRUPO METRO COLOMBIA -GMC INGENIEROS SA</v>
      </c>
      <c r="E101" s="621" t="str">
        <f>IFERROR(IF(D101="","",IF(VLOOKUP(D101,DESEMPATE!D$3:$E$69,2,FALSE)=1,"N/A",IF(VLOOKUP(D101,DESEMPATE!D$3:$E$69,2,FALSE)&gt;=0.51,"SI","NO"))),"")</f>
        <v>SI</v>
      </c>
      <c r="F101" s="411" t="s">
        <v>8</v>
      </c>
      <c r="G101" s="496" t="s">
        <v>352</v>
      </c>
      <c r="H101" s="19" t="s">
        <v>343</v>
      </c>
      <c r="I101" s="19" t="s">
        <v>585</v>
      </c>
      <c r="J101" s="711" t="s">
        <v>586</v>
      </c>
      <c r="K101" s="19" t="s">
        <v>8</v>
      </c>
      <c r="L101" s="853" t="s">
        <v>8</v>
      </c>
      <c r="M101" s="661" t="str">
        <f t="shared" si="19"/>
        <v>SI</v>
      </c>
      <c r="N101" s="510">
        <v>0.49</v>
      </c>
      <c r="O101" s="14">
        <v>42208</v>
      </c>
      <c r="P101" s="498">
        <v>43008</v>
      </c>
      <c r="Q101" s="15">
        <f t="shared" si="21"/>
        <v>2017</v>
      </c>
      <c r="R101" s="16">
        <f>IFERROR(INDEX(PARAMETROS!$B$53:$B$101,MATCH(Q101,PARAMETROS!$A$53:$A$101,0)),"")</f>
        <v>737717</v>
      </c>
      <c r="S101" s="671">
        <v>12090356343</v>
      </c>
      <c r="T101" s="17" t="s">
        <v>21</v>
      </c>
      <c r="U101" s="435" t="str">
        <f>IFERROR(IF(T101="","",IF(T101="COP","N/A",IF(OR(T101="USD",T101="US"),1,IF(T101="EUR",VLOOKUP(P101,'SH EURO'!$A$6:$B$10372,2,FALSE),"INGRESAR TASA")))),"")</f>
        <v>N/A</v>
      </c>
      <c r="V101" s="489" t="str">
        <f t="shared" si="22"/>
        <v>N/A</v>
      </c>
      <c r="W101" s="18">
        <f>IFERROR(IF(T101="","",IF(T101="COP",1,IF(U101&lt;&gt;"N/A",VLOOKUP(P101,'SH TRM'!$A$9:$B$100372,2,FALSE),"REVISAR"))),"")</f>
        <v>1</v>
      </c>
      <c r="X101" s="349">
        <f t="shared" si="23"/>
        <v>12090356343</v>
      </c>
      <c r="Y101" s="317">
        <f t="shared" ref="Y101" si="29">IFERROR(X101/R101,"")</f>
        <v>16388.881295944109</v>
      </c>
      <c r="Z101" s="10">
        <f t="shared" si="25"/>
        <v>8030.5518350126131</v>
      </c>
      <c r="AA101" s="1162"/>
      <c r="AB101" s="1162"/>
      <c r="AC101" s="292" t="str">
        <f t="shared" si="18"/>
        <v>CUMPLE</v>
      </c>
      <c r="AD101" s="544" t="s">
        <v>307</v>
      </c>
      <c r="AE101" s="1165"/>
      <c r="AF101" s="1166"/>
      <c r="AG101" s="1167"/>
      <c r="AH101" s="1165"/>
      <c r="AI101" s="1166"/>
      <c r="AJ101" s="1167"/>
      <c r="AK101" s="1165"/>
      <c r="AL101" s="1166"/>
      <c r="AM101" s="1167"/>
      <c r="AN101" s="401" t="str">
        <f t="shared" si="26"/>
        <v>EJECUCION</v>
      </c>
      <c r="AO101" s="1142"/>
      <c r="AP101" s="235"/>
      <c r="AQ101" s="237"/>
      <c r="AX101" s="228"/>
    </row>
    <row r="102" spans="1:50" s="222" customFormat="1" ht="76.5" x14ac:dyDescent="0.25">
      <c r="A102" s="1146"/>
      <c r="B102" s="11" t="s">
        <v>282</v>
      </c>
      <c r="C102" s="12"/>
      <c r="D102" s="12" t="str">
        <f>IFERROR(INDEX(DESEMPATE!$D$3:$D$63,MATCH('EXP GEN.'!B102,DESEMPATE!$C$3:$C$63,0)),"")</f>
        <v>GC&amp;Q INGENIEROS CONSULTORES SAS</v>
      </c>
      <c r="E102" s="621" t="str">
        <f>IFERROR(IF(D102="","",IF(VLOOKUP(D102,DESEMPATE!D$3:$E$69,2,FALSE)=1,"N/A",IF(VLOOKUP(D102,DESEMPATE!D$3:$E$69,2,FALSE)&gt;=0.51,"SI","NO"))),"")</f>
        <v>NO</v>
      </c>
      <c r="F102" s="411" t="s">
        <v>8</v>
      </c>
      <c r="G102" s="496" t="s">
        <v>352</v>
      </c>
      <c r="H102" s="496" t="s">
        <v>343</v>
      </c>
      <c r="I102" s="496" t="s">
        <v>378</v>
      </c>
      <c r="J102" s="711" t="s">
        <v>587</v>
      </c>
      <c r="K102" s="19" t="s">
        <v>8</v>
      </c>
      <c r="L102" s="853" t="s">
        <v>8</v>
      </c>
      <c r="M102" s="661" t="str">
        <f t="shared" si="19"/>
        <v>SI</v>
      </c>
      <c r="N102" s="13">
        <v>0.6</v>
      </c>
      <c r="O102" s="14">
        <v>41075</v>
      </c>
      <c r="P102" s="14">
        <v>43100</v>
      </c>
      <c r="Q102" s="15">
        <f t="shared" si="21"/>
        <v>2017</v>
      </c>
      <c r="R102" s="16">
        <f>IFERROR(INDEX(PARAMETROS!$B$53:$B$101,MATCH(Q102,PARAMETROS!$A$53:$A$101,0)),"")</f>
        <v>737717</v>
      </c>
      <c r="S102" s="671">
        <v>51860535716</v>
      </c>
      <c r="T102" s="17" t="s">
        <v>21</v>
      </c>
      <c r="U102" s="435" t="str">
        <f>IFERROR(IF(T102="","",IF(T102="COP","N/A",IF(OR(T102="USD",T102="US"),1,IF(T102="EUR",VLOOKUP(P102,'SH EURO'!$A$6:$B$10372,2,FALSE),"INGRESAR TASA")))),"")</f>
        <v>N/A</v>
      </c>
      <c r="V102" s="489" t="str">
        <f t="shared" si="22"/>
        <v>N/A</v>
      </c>
      <c r="W102" s="18">
        <f>IFERROR(IF(T102="","",IF(T102="COP",1,IF(U102&lt;&gt;"N/A",VLOOKUP(P102,'SH TRM'!$A$9:$B$100372,2,FALSE),"REVISAR"))),"")</f>
        <v>1</v>
      </c>
      <c r="X102" s="349">
        <f t="shared" si="23"/>
        <v>51860535716</v>
      </c>
      <c r="Y102" s="10">
        <f t="shared" si="28"/>
        <v>70298.685967654266</v>
      </c>
      <c r="Z102" s="10">
        <f t="shared" si="25"/>
        <v>42179.211580592557</v>
      </c>
      <c r="AA102" s="1162"/>
      <c r="AB102" s="1162"/>
      <c r="AC102" s="292" t="str">
        <f t="shared" si="18"/>
        <v>CUMPLE</v>
      </c>
      <c r="AD102" s="546" t="s">
        <v>307</v>
      </c>
      <c r="AE102" s="1164"/>
      <c r="AF102" s="1164"/>
      <c r="AG102" s="1164"/>
      <c r="AH102" s="1164"/>
      <c r="AI102" s="1164"/>
      <c r="AJ102" s="1164"/>
      <c r="AK102" s="1164"/>
      <c r="AL102" s="1164"/>
      <c r="AM102" s="1164"/>
      <c r="AN102" s="398" t="str">
        <f t="shared" si="26"/>
        <v>EJECUCION</v>
      </c>
      <c r="AO102" s="1142"/>
      <c r="AP102" s="257"/>
      <c r="AQ102" s="237"/>
      <c r="AX102" s="228"/>
    </row>
    <row r="103" spans="1:50" s="222" customFormat="1" ht="31.5" customHeight="1" x14ac:dyDescent="0.25">
      <c r="A103" s="1146"/>
      <c r="B103" s="11" t="s">
        <v>282</v>
      </c>
      <c r="C103" s="12"/>
      <c r="D103" s="12" t="str">
        <f>IFERROR(INDEX(DESEMPATE!$D$3:$D$63,MATCH('EXP GEN.'!B103,DESEMPATE!$C$3:$C$63,0)),"")</f>
        <v>GC&amp;Q INGENIEROS CONSULTORES SAS</v>
      </c>
      <c r="E103" s="621" t="str">
        <f>IFERROR(IF(D103="","",IF(VLOOKUP(D103,DESEMPATE!D$3:$E$69,2,FALSE)=1,"N/A",IF(VLOOKUP(D103,DESEMPATE!D$3:$E$69,2,FALSE)&gt;=0.51,"SI","NO"))),"")</f>
        <v>NO</v>
      </c>
      <c r="F103" s="411" t="s">
        <v>8</v>
      </c>
      <c r="G103" s="19" t="s">
        <v>588</v>
      </c>
      <c r="H103" s="19" t="s">
        <v>451</v>
      </c>
      <c r="I103" s="19" t="s">
        <v>264</v>
      </c>
      <c r="J103" s="711" t="s">
        <v>589</v>
      </c>
      <c r="K103" s="19" t="s">
        <v>8</v>
      </c>
      <c r="L103" s="853" t="s">
        <v>8</v>
      </c>
      <c r="M103" s="641" t="str">
        <f t="shared" si="19"/>
        <v>SI</v>
      </c>
      <c r="N103" s="13">
        <v>1</v>
      </c>
      <c r="O103" s="14">
        <v>38751</v>
      </c>
      <c r="P103" s="14">
        <v>39644</v>
      </c>
      <c r="Q103" s="15">
        <f t="shared" si="21"/>
        <v>2008</v>
      </c>
      <c r="R103" s="16">
        <f>IFERROR(INDEX(PARAMETROS!$B$53:$B$101,MATCH(Q103,PARAMETROS!$A$53:$A$101,0)),"")</f>
        <v>461500</v>
      </c>
      <c r="S103" s="671" t="s">
        <v>264</v>
      </c>
      <c r="T103" s="17" t="s">
        <v>629</v>
      </c>
      <c r="U103" s="435" t="s">
        <v>264</v>
      </c>
      <c r="V103" s="489" t="s">
        <v>264</v>
      </c>
      <c r="W103" s="18" t="s">
        <v>66</v>
      </c>
      <c r="X103" s="349" t="str">
        <f t="shared" si="23"/>
        <v/>
      </c>
      <c r="Y103" s="10">
        <v>6279.88</v>
      </c>
      <c r="Z103" s="10">
        <f t="shared" si="25"/>
        <v>6279.88</v>
      </c>
      <c r="AA103" s="1162"/>
      <c r="AB103" s="1162"/>
      <c r="AC103" s="292" t="str">
        <f t="shared" si="18"/>
        <v>CUMPLE</v>
      </c>
      <c r="AD103" s="546">
        <v>1</v>
      </c>
      <c r="AE103" s="1121" t="s">
        <v>8</v>
      </c>
      <c r="AF103" s="1121"/>
      <c r="AG103" s="1121"/>
      <c r="AH103" s="1121" t="s">
        <v>8</v>
      </c>
      <c r="AI103" s="1121"/>
      <c r="AJ103" s="1121"/>
      <c r="AK103" s="1121" t="s">
        <v>8</v>
      </c>
      <c r="AL103" s="1121"/>
      <c r="AM103" s="1121"/>
      <c r="AN103" s="401" t="str">
        <f t="shared" si="26"/>
        <v>SI</v>
      </c>
      <c r="AO103" s="1142"/>
      <c r="AP103" s="235"/>
      <c r="AQ103" s="237"/>
      <c r="AX103" s="228"/>
    </row>
    <row r="104" spans="1:50" s="479" customFormat="1" ht="16.5" customHeight="1" thickBot="1" x14ac:dyDescent="0.3">
      <c r="A104" s="1147"/>
      <c r="B104" s="33"/>
      <c r="C104" s="137"/>
      <c r="D104" s="559" t="str">
        <f>IFERROR(INDEX(DESEMPATE!$D$3:$D$63,MATCH('EXP GEN.'!B104,DESEMPATE!$C$3:$C$63,0)),"")</f>
        <v/>
      </c>
      <c r="E104" s="899" t="str">
        <f>IFERROR(IF(D104="","",IF(VLOOKUP(D104,DESEMPATE!D$3:$E$69,2,FALSE)=1,"N/A",IF(VLOOKUP(D104,DESEMPATE!D$3:$E$69,2,FALSE)&gt;=0.51,"SI","NO"))),"")</f>
        <v/>
      </c>
      <c r="F104" s="412" t="s">
        <v>8</v>
      </c>
      <c r="G104" s="139"/>
      <c r="H104" s="139"/>
      <c r="I104" s="139"/>
      <c r="J104" s="712"/>
      <c r="K104" s="139"/>
      <c r="L104" s="854"/>
      <c r="M104" s="642" t="str">
        <f t="shared" si="19"/>
        <v/>
      </c>
      <c r="N104" s="35"/>
      <c r="O104" s="318"/>
      <c r="P104" s="318"/>
      <c r="Q104" s="36" t="str">
        <f t="shared" si="21"/>
        <v/>
      </c>
      <c r="R104" s="37" t="str">
        <f>IFERROR(INDEX(PARAMETROS!$B$53:$B$101,MATCH(Q104,PARAMETROS!$A$53:$A$101,0)),"")</f>
        <v/>
      </c>
      <c r="S104" s="672"/>
      <c r="T104" s="38"/>
      <c r="U104" s="433" t="str">
        <f>IFERROR(IF(T104="","",IF(T104="COP","N/A",IF(OR(T104="USD",T104="US"),1,IF(T104="EUR",VLOOKUP(P104,'SH EURO'!$A$6:$B$10372,2,FALSE),"INGRESAR TASA")))),"")</f>
        <v/>
      </c>
      <c r="V104" s="490" t="str">
        <f t="shared" si="22"/>
        <v/>
      </c>
      <c r="W104" s="39" t="str">
        <f>IFERROR(IF(T104="","",IF(T104="COP",1,IF(U104&lt;&gt;"N/A",VLOOKUP(P104,'SH TRM'!$A$9:$B$100372,2,FALSE),"REVISAR"))),"")</f>
        <v/>
      </c>
      <c r="X104" s="350" t="str">
        <f t="shared" si="23"/>
        <v/>
      </c>
      <c r="Y104" s="40" t="str">
        <f t="shared" si="28"/>
        <v/>
      </c>
      <c r="Z104" s="40" t="str">
        <f t="shared" si="25"/>
        <v/>
      </c>
      <c r="AA104" s="1163"/>
      <c r="AB104" s="1163"/>
      <c r="AC104" s="299" t="str">
        <f t="shared" si="18"/>
        <v/>
      </c>
      <c r="AD104" s="547"/>
      <c r="AE104" s="1131"/>
      <c r="AF104" s="1131"/>
      <c r="AG104" s="1131"/>
      <c r="AH104" s="1131"/>
      <c r="AI104" s="1131"/>
      <c r="AJ104" s="1131"/>
      <c r="AK104" s="1131"/>
      <c r="AL104" s="1131"/>
      <c r="AM104" s="1131"/>
      <c r="AN104" s="495" t="str">
        <f t="shared" si="26"/>
        <v/>
      </c>
      <c r="AO104" s="1143"/>
      <c r="AP104" s="236"/>
      <c r="AQ104" s="478"/>
      <c r="AX104" s="560"/>
    </row>
    <row r="105" spans="1:50" s="222" customFormat="1" ht="100.5" customHeight="1" x14ac:dyDescent="0.25">
      <c r="A105" s="1145" t="s">
        <v>156</v>
      </c>
      <c r="B105" s="21" t="s">
        <v>237</v>
      </c>
      <c r="C105" s="141"/>
      <c r="D105" s="315" t="str">
        <f>IFERROR(INDEX(DESEMPATE!$D$3:$D$63,MATCH('EXP GEN.'!B105,DESEMPATE!$C$3:$C$63,0)),"")</f>
        <v>PAULO EMILIO BRAVO CONSULTORES S.A.S.</v>
      </c>
      <c r="E105" s="616" t="str">
        <f>IFERROR(IF(D105="","",IF(VLOOKUP(D105,DESEMPATE!D$3:$E$69,2,FALSE)=1,"N/A",IF(VLOOKUP(D105,DESEMPATE!D$3:$E$69,2,FALSE)&gt;=0.51,"SI","NO"))),"")</f>
        <v>SI</v>
      </c>
      <c r="F105" s="467" t="s">
        <v>8</v>
      </c>
      <c r="G105" s="142" t="s">
        <v>352</v>
      </c>
      <c r="H105" s="142" t="s">
        <v>343</v>
      </c>
      <c r="I105" s="142" t="s">
        <v>590</v>
      </c>
      <c r="J105" s="695" t="s">
        <v>591</v>
      </c>
      <c r="K105" s="142" t="s">
        <v>8</v>
      </c>
      <c r="L105" s="856" t="s">
        <v>8</v>
      </c>
      <c r="M105" s="640" t="str">
        <f t="shared" si="19"/>
        <v>SI</v>
      </c>
      <c r="N105" s="512">
        <v>0.33329999999999999</v>
      </c>
      <c r="O105" s="316">
        <v>41015</v>
      </c>
      <c r="P105" s="316">
        <v>42893</v>
      </c>
      <c r="Q105" s="44">
        <f t="shared" si="21"/>
        <v>2017</v>
      </c>
      <c r="R105" s="22">
        <f>IFERROR(INDEX(PARAMETROS!$B$53:$B$101,MATCH(Q105,PARAMETROS!$A$53:$A$101,0)),"")</f>
        <v>737717</v>
      </c>
      <c r="S105" s="673">
        <v>53546337042</v>
      </c>
      <c r="T105" s="23" t="s">
        <v>21</v>
      </c>
      <c r="U105" s="468" t="str">
        <f>IFERROR(IF(T105="","",IF(T105="COP","N/A",IF(OR(T105="USD",T105="US"),1,IF(T105="EUR",VLOOKUP(P105,'SH EURO'!$A$6:$B$10372,2,FALSE),"INGRESAR TASA")))),"")</f>
        <v>N/A</v>
      </c>
      <c r="V105" s="484" t="str">
        <f t="shared" si="22"/>
        <v>N/A</v>
      </c>
      <c r="W105" s="24">
        <f>IFERROR(IF(T105="","",IF(T105="COP",1,IF(U105&lt;&gt;"N/A",VLOOKUP(P105,'SH TRM'!$A$9:$B$100372,2,FALSE),"REVISAR"))),"")</f>
        <v>1</v>
      </c>
      <c r="X105" s="351">
        <f t="shared" si="23"/>
        <v>53546337042</v>
      </c>
      <c r="Y105" s="317">
        <f t="shared" si="28"/>
        <v>72583.845894835016</v>
      </c>
      <c r="Z105" s="317">
        <f t="shared" si="25"/>
        <v>24192.195836748509</v>
      </c>
      <c r="AA105" s="1161" t="str">
        <f>IFERROR(IF(COUNTIF(Z105:Z110,"")=6,"",IF(SUM(Z105:Z110)&gt;=CM001M1,"CUMPLE","NO CUMPLE")),"")</f>
        <v>CUMPLE</v>
      </c>
      <c r="AB105" s="1161" t="str">
        <f>IFERROR(IF(COUNTIF(Z105:Z110,"")=6,"",IF(COUNTIF(E105:E110,"N/A")&gt;0,IF(SUMIF(E105:E110,"N/A",Z105:Z110)&gt;=CM001LM1,"CUMPLE","NO CUMPLE"),IF(SUMIF(E105:E110,"SI",Z105:Z110)&gt;=CM001LM1,"CUMPLE","NO CUMPLE"))),"")</f>
        <v>CUMPLE</v>
      </c>
      <c r="AC105" s="557" t="str">
        <f t="shared" si="18"/>
        <v>CUMPLE</v>
      </c>
      <c r="AD105" s="142" t="s">
        <v>307</v>
      </c>
      <c r="AE105" s="1144"/>
      <c r="AF105" s="1144"/>
      <c r="AG105" s="1144"/>
      <c r="AH105" s="1144"/>
      <c r="AI105" s="1144"/>
      <c r="AJ105" s="1144"/>
      <c r="AK105" s="1144"/>
      <c r="AL105" s="1144"/>
      <c r="AM105" s="1144"/>
      <c r="AN105" s="403" t="str">
        <f t="shared" si="26"/>
        <v>EJECUCION</v>
      </c>
      <c r="AO105" s="1138" t="s">
        <v>256</v>
      </c>
      <c r="AP105" s="558"/>
      <c r="AQ105" s="237"/>
      <c r="AX105" s="228"/>
    </row>
    <row r="106" spans="1:50" s="222" customFormat="1" ht="47.25" x14ac:dyDescent="0.25">
      <c r="A106" s="1146"/>
      <c r="B106" s="11" t="s">
        <v>237</v>
      </c>
      <c r="C106" s="12"/>
      <c r="D106" s="12" t="str">
        <f>IFERROR(INDEX(DESEMPATE!$D$3:$D$63,MATCH('EXP GEN.'!B106,DESEMPATE!$C$3:$C$63,0)),"")</f>
        <v>PAULO EMILIO BRAVO CONSULTORES S.A.S.</v>
      </c>
      <c r="E106" s="621" t="str">
        <f>IFERROR(IF(D106="","",IF(VLOOKUP(D106,DESEMPATE!D$3:$E$69,2,FALSE)=1,"N/A",IF(VLOOKUP(D106,DESEMPATE!D$3:$E$69,2,FALSE)&gt;=0.51,"SI","NO"))),"")</f>
        <v>SI</v>
      </c>
      <c r="F106" s="411" t="s">
        <v>8</v>
      </c>
      <c r="G106" s="19" t="s">
        <v>346</v>
      </c>
      <c r="H106" s="19" t="s">
        <v>343</v>
      </c>
      <c r="I106" s="19" t="s">
        <v>592</v>
      </c>
      <c r="J106" s="720" t="s">
        <v>593</v>
      </c>
      <c r="K106" s="19" t="s">
        <v>8</v>
      </c>
      <c r="L106" s="853" t="s">
        <v>8</v>
      </c>
      <c r="M106" s="638" t="str">
        <f t="shared" si="19"/>
        <v>SI</v>
      </c>
      <c r="N106" s="509">
        <v>0.5</v>
      </c>
      <c r="O106" s="259">
        <v>36312</v>
      </c>
      <c r="P106" s="14">
        <v>37833</v>
      </c>
      <c r="Q106" s="15">
        <f t="shared" si="21"/>
        <v>2003</v>
      </c>
      <c r="R106" s="16">
        <f>IFERROR(INDEX(PARAMETROS!$B$53:$B$101,MATCH(Q106,PARAMETROS!$A$53:$A$101,0)),"")</f>
        <v>332000</v>
      </c>
      <c r="S106" s="671" t="s">
        <v>264</v>
      </c>
      <c r="T106" s="17" t="s">
        <v>21</v>
      </c>
      <c r="U106" s="435" t="str">
        <f>IFERROR(IF(T106="","",IF(T106="COP","N/A",IF(OR(T106="USD",T106="US"),1,IF(T106="EUR",VLOOKUP(P106,'SH EURO'!$A$6:$B$10372,2,FALSE),"INGRESAR TASA")))),"")</f>
        <v>N/A</v>
      </c>
      <c r="V106" s="489" t="str">
        <f t="shared" si="22"/>
        <v>N/A</v>
      </c>
      <c r="W106" s="18">
        <f>IFERROR(IF(T106="","",IF(T106="COP",1,IF(U106&lt;&gt;"N/A",VLOOKUP(P106,'SH TRM'!$A$9:$B$100372,2,FALSE),"REVISAR"))),"")</f>
        <v>1</v>
      </c>
      <c r="X106" s="349" t="str">
        <f t="shared" si="23"/>
        <v>N/A</v>
      </c>
      <c r="Y106" s="10">
        <v>16058.55</v>
      </c>
      <c r="Z106" s="10">
        <f t="shared" si="25"/>
        <v>8029.2749999999996</v>
      </c>
      <c r="AA106" s="1162"/>
      <c r="AB106" s="1162"/>
      <c r="AC106" s="292" t="str">
        <f t="shared" si="18"/>
        <v>CUMPLE</v>
      </c>
      <c r="AD106" s="19">
        <v>1</v>
      </c>
      <c r="AE106" s="1121" t="s">
        <v>8</v>
      </c>
      <c r="AF106" s="1121"/>
      <c r="AG106" s="1121"/>
      <c r="AH106" s="1121" t="s">
        <v>8</v>
      </c>
      <c r="AI106" s="1121"/>
      <c r="AJ106" s="1121"/>
      <c r="AK106" s="1121" t="s">
        <v>8</v>
      </c>
      <c r="AL106" s="1121"/>
      <c r="AM106" s="1121"/>
      <c r="AN106" s="398" t="str">
        <f t="shared" si="26"/>
        <v>SI</v>
      </c>
      <c r="AO106" s="1139"/>
      <c r="AP106" s="257"/>
      <c r="AQ106" s="237"/>
      <c r="AX106" s="228"/>
    </row>
    <row r="107" spans="1:50" s="222" customFormat="1" ht="42.75" x14ac:dyDescent="0.25">
      <c r="A107" s="1146"/>
      <c r="B107" s="11" t="s">
        <v>319</v>
      </c>
      <c r="C107" s="12"/>
      <c r="D107" s="12" t="str">
        <f>IFERROR(INDEX(DESEMPATE!$D$3:$D$63,MATCH('EXP GEN.'!B107,DESEMPATE!$C$3:$C$63,0)),"")</f>
        <v>PROGIN COLOMBIA</v>
      </c>
      <c r="E107" s="621" t="str">
        <f>IFERROR(IF(D107="","",IF(VLOOKUP(D107,DESEMPATE!D$3:$E$69,2,FALSE)=1,"N/A",IF(VLOOKUP(D107,DESEMPATE!D$3:$E$69,2,FALSE)&gt;=0.51,"SI","NO"))),"")</f>
        <v>NO</v>
      </c>
      <c r="F107" s="411" t="s">
        <v>8</v>
      </c>
      <c r="G107" s="19" t="s">
        <v>594</v>
      </c>
      <c r="H107" s="19" t="s">
        <v>595</v>
      </c>
      <c r="I107" s="19" t="s">
        <v>596</v>
      </c>
      <c r="J107" s="720" t="s">
        <v>597</v>
      </c>
      <c r="K107" s="19" t="s">
        <v>8</v>
      </c>
      <c r="L107" s="853" t="s">
        <v>8</v>
      </c>
      <c r="M107" s="638" t="str">
        <f t="shared" si="19"/>
        <v>SI</v>
      </c>
      <c r="N107" s="13">
        <v>0.23</v>
      </c>
      <c r="O107" s="14">
        <v>33527</v>
      </c>
      <c r="P107" s="14">
        <v>36734</v>
      </c>
      <c r="Q107" s="15">
        <f t="shared" si="21"/>
        <v>2000</v>
      </c>
      <c r="R107" s="16">
        <f>IFERROR(INDEX(PARAMETROS!$B$53:$B$101,MATCH(Q107,PARAMETROS!$A$53:$A$101,0)),"")</f>
        <v>260100</v>
      </c>
      <c r="S107" s="671" t="s">
        <v>264</v>
      </c>
      <c r="T107" s="17" t="s">
        <v>305</v>
      </c>
      <c r="U107" s="435">
        <f>IFERROR(IF(T107="","",IF(T107="COP","N/A",IF(OR(T107="USD",T107="US"),1,IF(T107="EUR",VLOOKUP(P107,'SH EURO'!$A$6:$B$10372,2,FALSE),"INGRESAR TASA")))),"")</f>
        <v>0.94182299999999997</v>
      </c>
      <c r="V107" s="489" t="str">
        <f t="shared" si="22"/>
        <v/>
      </c>
      <c r="W107" s="18">
        <f>IFERROR(IF(T107="","",IF(T107="COP",1,IF(U107&lt;&gt;"N/A",VLOOKUP(P107,'SH TRM'!$A$9:$B$100372,2,FALSE),"REVISAR"))),"")</f>
        <v>2165.37</v>
      </c>
      <c r="X107" s="349" t="str">
        <f t="shared" si="23"/>
        <v/>
      </c>
      <c r="Y107" s="10">
        <v>181108.67</v>
      </c>
      <c r="Z107" s="10">
        <f t="shared" si="25"/>
        <v>41654.994100000004</v>
      </c>
      <c r="AA107" s="1162"/>
      <c r="AB107" s="1162"/>
      <c r="AC107" s="292" t="str">
        <f t="shared" si="18"/>
        <v>CUMPLE</v>
      </c>
      <c r="AD107" s="542">
        <v>2</v>
      </c>
      <c r="AE107" s="1121" t="s">
        <v>8</v>
      </c>
      <c r="AF107" s="1121"/>
      <c r="AG107" s="1121"/>
      <c r="AH107" s="1121" t="s">
        <v>8</v>
      </c>
      <c r="AI107" s="1121"/>
      <c r="AJ107" s="1121"/>
      <c r="AK107" s="1121" t="s">
        <v>8</v>
      </c>
      <c r="AL107" s="1121"/>
      <c r="AM107" s="1121"/>
      <c r="AN107" s="401" t="str">
        <f t="shared" si="26"/>
        <v>SI</v>
      </c>
      <c r="AO107" s="1139"/>
      <c r="AP107" s="235"/>
      <c r="AQ107" s="237"/>
      <c r="AX107" s="228"/>
    </row>
    <row r="108" spans="1:50" s="222" customFormat="1" ht="42.75" x14ac:dyDescent="0.25">
      <c r="A108" s="1146"/>
      <c r="B108" s="11" t="s">
        <v>319</v>
      </c>
      <c r="C108" s="12"/>
      <c r="D108" s="12" t="str">
        <f>IFERROR(INDEX(DESEMPATE!$D$3:$D$63,MATCH('EXP GEN.'!B108,DESEMPATE!$C$3:$C$63,0)),"")</f>
        <v>PROGIN COLOMBIA</v>
      </c>
      <c r="E108" s="621" t="str">
        <f>IFERROR(IF(D108="","",IF(VLOOKUP(D108,DESEMPATE!D$3:$E$69,2,FALSE)=1,"N/A",IF(VLOOKUP(D108,DESEMPATE!D$3:$E$69,2,FALSE)&gt;=0.51,"SI","NO"))),"")</f>
        <v>NO</v>
      </c>
      <c r="F108" s="411" t="s">
        <v>8</v>
      </c>
      <c r="G108" s="19" t="s">
        <v>598</v>
      </c>
      <c r="H108" s="19" t="s">
        <v>595</v>
      </c>
      <c r="I108" s="19" t="s">
        <v>599</v>
      </c>
      <c r="J108" s="711" t="s">
        <v>600</v>
      </c>
      <c r="K108" s="19" t="s">
        <v>8</v>
      </c>
      <c r="L108" s="853" t="s">
        <v>8</v>
      </c>
      <c r="M108" s="638" t="str">
        <f t="shared" si="19"/>
        <v>SI</v>
      </c>
      <c r="N108" s="510">
        <v>0.60419999999999996</v>
      </c>
      <c r="O108" s="14">
        <v>38397</v>
      </c>
      <c r="P108" s="14">
        <v>40529</v>
      </c>
      <c r="Q108" s="15">
        <f t="shared" si="21"/>
        <v>2010</v>
      </c>
      <c r="R108" s="16">
        <f>IFERROR(INDEX(PARAMETROS!$B$53:$B$101,MATCH(Q108,PARAMETROS!$A$53:$A$101,0)),"")</f>
        <v>515000</v>
      </c>
      <c r="S108" s="671" t="s">
        <v>264</v>
      </c>
      <c r="T108" s="17" t="s">
        <v>305</v>
      </c>
      <c r="U108" s="435">
        <f>IFERROR(IF(T108="","",IF(T108="COP","N/A",IF(OR(T108="USD",T108="US"),1,IF(T108="EUR",VLOOKUP(P108,'SH EURO'!$A$6:$B$10372,2,FALSE),"INGRESAR TASA")))),"")</f>
        <v>1.32236</v>
      </c>
      <c r="V108" s="489" t="str">
        <f t="shared" si="22"/>
        <v/>
      </c>
      <c r="W108" s="18">
        <f>IFERROR(IF(T108="","",IF(T108="COP",1,IF(U108&lt;&gt;"N/A",VLOOKUP(P108,'SH TRM'!$A$9:$B$100372,2,FALSE),"REVISAR"))),"")</f>
        <v>1916.09</v>
      </c>
      <c r="X108" s="349" t="str">
        <f t="shared" si="23"/>
        <v/>
      </c>
      <c r="Y108" s="10">
        <v>7131.49</v>
      </c>
      <c r="Z108" s="10">
        <f t="shared" si="25"/>
        <v>4308.8462579999996</v>
      </c>
      <c r="AA108" s="1162"/>
      <c r="AB108" s="1162"/>
      <c r="AC108" s="292" t="str">
        <f t="shared" si="18"/>
        <v>CUMPLE</v>
      </c>
      <c r="AD108" s="19">
        <v>17</v>
      </c>
      <c r="AE108" s="1121" t="s">
        <v>8</v>
      </c>
      <c r="AF108" s="1121"/>
      <c r="AG108" s="1121"/>
      <c r="AH108" s="1121" t="s">
        <v>8</v>
      </c>
      <c r="AI108" s="1121"/>
      <c r="AJ108" s="1121"/>
      <c r="AK108" s="1121" t="s">
        <v>8</v>
      </c>
      <c r="AL108" s="1121"/>
      <c r="AM108" s="1121"/>
      <c r="AN108" s="398" t="str">
        <f t="shared" si="26"/>
        <v>SI</v>
      </c>
      <c r="AO108" s="1139"/>
      <c r="AP108" s="257"/>
      <c r="AQ108" s="237"/>
      <c r="AX108" s="228"/>
    </row>
    <row r="109" spans="1:50" s="222" customFormat="1" ht="16.5" customHeight="1" x14ac:dyDescent="0.25">
      <c r="A109" s="1146"/>
      <c r="B109" s="11"/>
      <c r="C109" s="12"/>
      <c r="D109" s="12" t="str">
        <f>IFERROR(INDEX(DESEMPATE!$D$3:$D$63,MATCH('EXP GEN.'!B109,DESEMPATE!$C$3:$C$63,0)),"")</f>
        <v/>
      </c>
      <c r="E109" s="621" t="str">
        <f>IFERROR(IF(D109="","",IF(VLOOKUP(D109,DESEMPATE!D$3:$E$69,2,FALSE)=1,"N/A",IF(VLOOKUP(D109,DESEMPATE!D$3:$E$69,2,FALSE)&gt;=0.51,"SI","NO"))),"")</f>
        <v/>
      </c>
      <c r="F109" s="411" t="s">
        <v>8</v>
      </c>
      <c r="G109" s="19"/>
      <c r="H109" s="19"/>
      <c r="I109" s="19"/>
      <c r="J109" s="711"/>
      <c r="K109" s="19"/>
      <c r="L109" s="853"/>
      <c r="M109" s="641" t="str">
        <f t="shared" si="19"/>
        <v/>
      </c>
      <c r="N109" s="13"/>
      <c r="O109" s="14"/>
      <c r="P109" s="14"/>
      <c r="Q109" s="15" t="str">
        <f t="shared" si="21"/>
        <v/>
      </c>
      <c r="R109" s="16" t="str">
        <f>IFERROR(INDEX(PARAMETROS!$B$53:$B$101,MATCH(Q109,PARAMETROS!$A$53:$A$101,0)),"")</f>
        <v/>
      </c>
      <c r="S109" s="671"/>
      <c r="T109" s="17"/>
      <c r="U109" s="435" t="str">
        <f>IFERROR(IF(T109="","",IF(T109="COP","N/A",IF(OR(T109="USD",T109="US"),1,IF(T109="EUR",VLOOKUP(P109,'SH EURO'!$A$6:$B$10372,2,FALSE),"INGRESAR TASA")))),"")</f>
        <v/>
      </c>
      <c r="V109" s="489" t="str">
        <f t="shared" si="22"/>
        <v/>
      </c>
      <c r="W109" s="18" t="str">
        <f>IFERROR(IF(T109="","",IF(T109="COP",1,IF(U109&lt;&gt;"N/A",VLOOKUP(P109,'SH TRM'!$A$9:$B$100372,2,FALSE),"REVISAR"))),"")</f>
        <v/>
      </c>
      <c r="X109" s="349" t="str">
        <f t="shared" si="23"/>
        <v/>
      </c>
      <c r="Y109" s="10" t="str">
        <f t="shared" si="28"/>
        <v/>
      </c>
      <c r="Z109" s="10" t="str">
        <f t="shared" si="25"/>
        <v/>
      </c>
      <c r="AA109" s="1162"/>
      <c r="AB109" s="1162"/>
      <c r="AC109" s="292" t="str">
        <f t="shared" si="18"/>
        <v/>
      </c>
      <c r="AD109" s="542"/>
      <c r="AE109" s="1121"/>
      <c r="AF109" s="1121"/>
      <c r="AG109" s="1121"/>
      <c r="AH109" s="1121"/>
      <c r="AI109" s="1121"/>
      <c r="AJ109" s="1121"/>
      <c r="AK109" s="1121"/>
      <c r="AL109" s="1121"/>
      <c r="AM109" s="1121"/>
      <c r="AN109" s="401" t="str">
        <f t="shared" si="26"/>
        <v/>
      </c>
      <c r="AO109" s="1139"/>
      <c r="AP109" s="235"/>
      <c r="AQ109" s="237"/>
      <c r="AX109" s="228"/>
    </row>
    <row r="110" spans="1:50" s="222" customFormat="1" ht="16.5" customHeight="1" thickBot="1" x14ac:dyDescent="0.3">
      <c r="A110" s="1147"/>
      <c r="B110" s="33"/>
      <c r="C110" s="137"/>
      <c r="D110" s="315" t="str">
        <f>IFERROR(INDEX(DESEMPATE!$D$3:$D$63,MATCH('EXP GEN.'!B110,DESEMPATE!$C$3:$C$63,0)),"")</f>
        <v/>
      </c>
      <c r="E110" s="899" t="str">
        <f>IFERROR(IF(D110="","",IF(VLOOKUP(D110,DESEMPATE!D$3:$E$69,2,FALSE)=1,"N/A",IF(VLOOKUP(D110,DESEMPATE!D$3:$E$69,2,FALSE)&gt;=0.51,"SI","NO"))),"")</f>
        <v/>
      </c>
      <c r="F110" s="412" t="s">
        <v>8</v>
      </c>
      <c r="G110" s="139"/>
      <c r="H110" s="139"/>
      <c r="I110" s="139"/>
      <c r="J110" s="742"/>
      <c r="K110" s="139"/>
      <c r="L110" s="854"/>
      <c r="M110" s="642" t="str">
        <f t="shared" si="19"/>
        <v/>
      </c>
      <c r="N110" s="35"/>
      <c r="O110" s="318"/>
      <c r="P110" s="318"/>
      <c r="Q110" s="36" t="str">
        <f t="shared" si="21"/>
        <v/>
      </c>
      <c r="R110" s="37" t="str">
        <f>IFERROR(INDEX(PARAMETROS!$B$53:$B$101,MATCH(Q110,PARAMETROS!$A$53:$A$101,0)),"")</f>
        <v/>
      </c>
      <c r="S110" s="672"/>
      <c r="T110" s="38"/>
      <c r="U110" s="433" t="str">
        <f>IFERROR(IF(T110="","",IF(T110="COP","N/A",IF(OR(T110="USD",T110="US"),1,IF(T110="EUR",VLOOKUP(P110,'SH EURO'!$A$6:$B$10372,2,FALSE),"INGRESAR TASA")))),"")</f>
        <v/>
      </c>
      <c r="V110" s="490" t="str">
        <f t="shared" si="22"/>
        <v/>
      </c>
      <c r="W110" s="39" t="str">
        <f>IFERROR(IF(T110="","",IF(T110="COP",1,IF(U110&lt;&gt;"N/A",VLOOKUP(P110,'SH TRM'!$A$9:$B$100372,2,FALSE),"REVISAR"))),"")</f>
        <v/>
      </c>
      <c r="X110" s="350" t="str">
        <f t="shared" si="23"/>
        <v/>
      </c>
      <c r="Y110" s="40" t="str">
        <f t="shared" si="28"/>
        <v/>
      </c>
      <c r="Z110" s="40" t="str">
        <f t="shared" si="25"/>
        <v/>
      </c>
      <c r="AA110" s="1163"/>
      <c r="AB110" s="1163"/>
      <c r="AC110" s="299" t="str">
        <f t="shared" si="18"/>
        <v/>
      </c>
      <c r="AD110" s="543"/>
      <c r="AE110" s="1131"/>
      <c r="AF110" s="1131"/>
      <c r="AG110" s="1131"/>
      <c r="AH110" s="1131"/>
      <c r="AI110" s="1131"/>
      <c r="AJ110" s="1131"/>
      <c r="AK110" s="1131"/>
      <c r="AL110" s="1131"/>
      <c r="AM110" s="1131"/>
      <c r="AN110" s="402" t="str">
        <f t="shared" si="26"/>
        <v/>
      </c>
      <c r="AO110" s="1140"/>
      <c r="AP110" s="236"/>
      <c r="AQ110" s="237"/>
      <c r="AX110" s="228"/>
    </row>
    <row r="111" spans="1:50" s="222" customFormat="1" ht="38.25" customHeight="1" x14ac:dyDescent="0.25">
      <c r="A111" s="1145" t="s">
        <v>157</v>
      </c>
      <c r="B111" s="25" t="s">
        <v>238</v>
      </c>
      <c r="C111" s="26"/>
      <c r="D111" s="287" t="str">
        <f>IFERROR(INDEX(DESEMPATE!$D$3:$D$63,MATCH('EXP GEN.'!B111,DESEMPATE!$C$3:$C$63,0)),"")</f>
        <v>INTERVENTORÍAS Y DISEÑOS S.A.</v>
      </c>
      <c r="E111" s="616" t="str">
        <f>IFERROR(IF(D111="","",IF(VLOOKUP(D111,DESEMPATE!D$3:$E$69,2,FALSE)=1,"N/A",IF(VLOOKUP(D111,DESEMPATE!D$3:$E$69,2,FALSE)&gt;=0.51,"SI","NO"))),"")</f>
        <v>SI</v>
      </c>
      <c r="F111" s="410" t="s">
        <v>8</v>
      </c>
      <c r="G111" s="32" t="s">
        <v>346</v>
      </c>
      <c r="H111" s="32" t="s">
        <v>343</v>
      </c>
      <c r="I111" s="32" t="s">
        <v>601</v>
      </c>
      <c r="J111" s="710" t="s">
        <v>602</v>
      </c>
      <c r="K111" s="32" t="s">
        <v>8</v>
      </c>
      <c r="L111" s="853" t="s">
        <v>8</v>
      </c>
      <c r="M111" s="640" t="str">
        <f t="shared" si="19"/>
        <v>SI</v>
      </c>
      <c r="N111" s="537">
        <v>0.5</v>
      </c>
      <c r="O111" s="498">
        <v>37411</v>
      </c>
      <c r="P111" s="538">
        <v>38776</v>
      </c>
      <c r="Q111" s="44">
        <f t="shared" si="21"/>
        <v>2006</v>
      </c>
      <c r="R111" s="22">
        <f>IFERROR(INDEX(PARAMETROS!$B$53:$B$101,MATCH(Q111,PARAMETROS!$A$53:$A$101,0)),"")</f>
        <v>408000</v>
      </c>
      <c r="S111" s="674" t="s">
        <v>264</v>
      </c>
      <c r="T111" s="17" t="s">
        <v>21</v>
      </c>
      <c r="U111" s="434" t="str">
        <f>IFERROR(IF(T111="","",IF(T111="COP","N/A",IF(OR(T111="USD",T111="US"),1,IF(T111="EUR",VLOOKUP(P111,'SH EURO'!$A$6:$B$10372,2,FALSE),"INGRESAR TASA")))),"")</f>
        <v>N/A</v>
      </c>
      <c r="V111" s="484" t="str">
        <f t="shared" si="22"/>
        <v>N/A</v>
      </c>
      <c r="W111" s="24">
        <f>IFERROR(IF(T111="","",IF(T111="COP",1,IF(U111&lt;&gt;"N/A",VLOOKUP(P111,'SH TRM'!$A$9:$B$100372,2,FALSE),"REVISAR"))),"")</f>
        <v>1</v>
      </c>
      <c r="X111" s="351" t="str">
        <f t="shared" si="23"/>
        <v>N/A</v>
      </c>
      <c r="Y111" s="317">
        <v>9292.1200000000008</v>
      </c>
      <c r="Z111" s="317">
        <f t="shared" si="25"/>
        <v>4646.0600000000004</v>
      </c>
      <c r="AA111" s="1161" t="str">
        <f>IFERROR(IF(COUNTIF(Z111:Z116,"")=6,"",IF(SUM(Z111:Z116)&gt;=CM001M1,"CUMPLE","NO CUMPLE")),"")</f>
        <v>CUMPLE</v>
      </c>
      <c r="AB111" s="1161" t="str">
        <f>IFERROR(IF(COUNTIF(Z111:Z116,"")=6,"",IF(COUNTIF(E111:E116,"N/A")&gt;0,IF(SUMIF(E111:E116,"N/A",Z111:Z116)&gt;=CM001LM1,"CUMPLE","NO CUMPLE"),IF(SUMIF(E111:E116,"SI",Z111:Z116)&gt;=CM001LM1,"CUMPLE","NO CUMPLE"))),"")</f>
        <v>CUMPLE</v>
      </c>
      <c r="AC111" s="291" t="str">
        <f t="shared" si="18"/>
        <v>CUMPLE</v>
      </c>
      <c r="AD111" s="32">
        <v>25</v>
      </c>
      <c r="AE111" s="1150" t="s">
        <v>8</v>
      </c>
      <c r="AF111" s="1150"/>
      <c r="AG111" s="1150"/>
      <c r="AH111" s="1150" t="s">
        <v>8</v>
      </c>
      <c r="AI111" s="1150"/>
      <c r="AJ111" s="1150"/>
      <c r="AK111" s="1150" t="s">
        <v>8</v>
      </c>
      <c r="AL111" s="1150"/>
      <c r="AM111" s="1150"/>
      <c r="AN111" s="400" t="str">
        <f t="shared" si="26"/>
        <v>SI</v>
      </c>
      <c r="AO111" s="1138" t="s">
        <v>256</v>
      </c>
      <c r="AP111" s="256"/>
      <c r="AQ111" s="237"/>
      <c r="AX111" s="228"/>
    </row>
    <row r="112" spans="1:50" s="222" customFormat="1" ht="51" x14ac:dyDescent="0.25">
      <c r="A112" s="1146"/>
      <c r="B112" s="11" t="s">
        <v>238</v>
      </c>
      <c r="C112" s="12"/>
      <c r="D112" s="12" t="str">
        <f>IFERROR(INDEX(DESEMPATE!$D$3:$D$63,MATCH('EXP GEN.'!B112,DESEMPATE!$C$3:$C$63,0)),"")</f>
        <v>INTERVENTORÍAS Y DISEÑOS S.A.</v>
      </c>
      <c r="E112" s="621" t="str">
        <f>IFERROR(IF(D112="","",IF(VLOOKUP(D112,DESEMPATE!D$3:$E$69,2,FALSE)=1,"N/A",IF(VLOOKUP(D112,DESEMPATE!D$3:$E$69,2,FALSE)&gt;=0.51,"SI","NO"))),"")</f>
        <v>SI</v>
      </c>
      <c r="F112" s="411" t="s">
        <v>8</v>
      </c>
      <c r="G112" s="897" t="s">
        <v>547</v>
      </c>
      <c r="H112" s="476" t="s">
        <v>343</v>
      </c>
      <c r="I112" s="476" t="s">
        <v>603</v>
      </c>
      <c r="J112" s="898" t="s">
        <v>604</v>
      </c>
      <c r="K112" s="19" t="s">
        <v>8</v>
      </c>
      <c r="L112" s="855" t="s">
        <v>8</v>
      </c>
      <c r="M112" s="638" t="str">
        <f t="shared" si="19"/>
        <v>SI</v>
      </c>
      <c r="N112" s="534">
        <v>0.6</v>
      </c>
      <c r="O112" s="904">
        <v>37978</v>
      </c>
      <c r="P112" s="905">
        <v>40748</v>
      </c>
      <c r="Q112" s="15">
        <f t="shared" si="21"/>
        <v>2011</v>
      </c>
      <c r="R112" s="16">
        <f>IFERROR(INDEX(PARAMETROS!$B$53:$B$101,MATCH(Q112,PARAMETROS!$A$53:$A$101,0)),"")</f>
        <v>535600</v>
      </c>
      <c r="S112" s="675" t="s">
        <v>264</v>
      </c>
      <c r="T112" s="23" t="s">
        <v>21</v>
      </c>
      <c r="U112" s="435" t="str">
        <f>IFERROR(IF(T112="","",IF(T112="COP","N/A",IF(OR(T112="USD",T112="US"),1,IF(T112="EUR",VLOOKUP(P112,'SH EURO'!$A$6:$B$10372,2,FALSE),"INGRESAR TASA")))),"")</f>
        <v>N/A</v>
      </c>
      <c r="V112" s="489" t="str">
        <f t="shared" si="22"/>
        <v>N/A</v>
      </c>
      <c r="W112" s="18">
        <f>IFERROR(IF(T112="","",IF(T112="COP",1,IF(U112&lt;&gt;"N/A",VLOOKUP(P112,'SH TRM'!$A$9:$B$100372,2,FALSE),"REVISAR"))),"")</f>
        <v>1</v>
      </c>
      <c r="X112" s="349" t="str">
        <f t="shared" si="23"/>
        <v>N/A</v>
      </c>
      <c r="Y112" s="10">
        <v>15025.73</v>
      </c>
      <c r="Z112" s="10">
        <f t="shared" si="25"/>
        <v>9015.4380000000001</v>
      </c>
      <c r="AA112" s="1162"/>
      <c r="AB112" s="1162"/>
      <c r="AC112" s="292" t="str">
        <f t="shared" si="18"/>
        <v>CUMPLE</v>
      </c>
      <c r="AD112" s="542">
        <v>21</v>
      </c>
      <c r="AE112" s="1121" t="s">
        <v>8</v>
      </c>
      <c r="AF112" s="1121"/>
      <c r="AG112" s="1121"/>
      <c r="AH112" s="1121" t="s">
        <v>8</v>
      </c>
      <c r="AI112" s="1121"/>
      <c r="AJ112" s="1121"/>
      <c r="AK112" s="1121" t="s">
        <v>8</v>
      </c>
      <c r="AL112" s="1121"/>
      <c r="AM112" s="1121"/>
      <c r="AN112" s="398" t="str">
        <f t="shared" si="26"/>
        <v>SI</v>
      </c>
      <c r="AO112" s="1139"/>
      <c r="AP112" s="257"/>
      <c r="AQ112" s="237"/>
      <c r="AX112" s="228"/>
    </row>
    <row r="113" spans="1:50" s="222" customFormat="1" ht="63.75" x14ac:dyDescent="0.25">
      <c r="A113" s="1146"/>
      <c r="B113" s="11" t="s">
        <v>283</v>
      </c>
      <c r="C113" s="12"/>
      <c r="D113" s="12" t="str">
        <f>IFERROR(INDEX(DESEMPATE!$D$3:$D$63,MATCH('EXP GEN.'!B113,DESEMPATE!$C$3:$C$63,0)),"")</f>
        <v>INTERDISEÑOS INTERNACIONAL S.A.S.</v>
      </c>
      <c r="E113" s="621" t="str">
        <f>IFERROR(IF(D113="","",IF(VLOOKUP(D113,DESEMPATE!D$3:$E$69,2,FALSE)=1,"N/A",IF(VLOOKUP(D113,DESEMPATE!D$3:$E$69,2,FALSE)&gt;=0.51,"SI","NO"))),"")</f>
        <v>NO</v>
      </c>
      <c r="F113" s="411" t="s">
        <v>8</v>
      </c>
      <c r="G113" s="897" t="s">
        <v>605</v>
      </c>
      <c r="H113" s="476" t="s">
        <v>343</v>
      </c>
      <c r="I113" s="19" t="s">
        <v>606</v>
      </c>
      <c r="J113" s="898" t="s">
        <v>607</v>
      </c>
      <c r="K113" s="19" t="s">
        <v>8</v>
      </c>
      <c r="L113" s="855" t="s">
        <v>8</v>
      </c>
      <c r="M113" s="661" t="str">
        <f t="shared" si="19"/>
        <v>SI</v>
      </c>
      <c r="N113" s="534">
        <v>1</v>
      </c>
      <c r="O113" s="904">
        <v>39934</v>
      </c>
      <c r="P113" s="905">
        <v>40724</v>
      </c>
      <c r="Q113" s="15">
        <f t="shared" si="21"/>
        <v>2011</v>
      </c>
      <c r="R113" s="16">
        <f>IFERROR(INDEX(PARAMETROS!$B$53:$B$101,MATCH(Q113,PARAMETROS!$A$53:$A$101,0)),"")</f>
        <v>535600</v>
      </c>
      <c r="S113" s="671" t="s">
        <v>264</v>
      </c>
      <c r="T113" s="17" t="s">
        <v>21</v>
      </c>
      <c r="U113" s="435" t="str">
        <f>IFERROR(IF(T113="","",IF(T113="COP","N/A",IF(OR(T113="USD",T113="US"),1,IF(T113="EUR",VLOOKUP(P113,'SH EURO'!$A$6:$B$10372,2,FALSE),"INGRESAR TASA")))),"")</f>
        <v>N/A</v>
      </c>
      <c r="V113" s="489" t="str">
        <f t="shared" si="22"/>
        <v>N/A</v>
      </c>
      <c r="W113" s="18">
        <f>IFERROR(IF(T113="","",IF(T113="COP",1,IF(U113&lt;&gt;"N/A",VLOOKUP(P113,'SH TRM'!$A$9:$B$100372,2,FALSE),"REVISAR"))),"")</f>
        <v>1</v>
      </c>
      <c r="X113" s="349" t="str">
        <f t="shared" si="23"/>
        <v>N/A</v>
      </c>
      <c r="Y113" s="10">
        <v>17529.939999999999</v>
      </c>
      <c r="Z113" s="10">
        <f t="shared" si="25"/>
        <v>17529.939999999999</v>
      </c>
      <c r="AA113" s="1162"/>
      <c r="AB113" s="1162"/>
      <c r="AC113" s="292" t="str">
        <f t="shared" si="18"/>
        <v>CUMPLE</v>
      </c>
      <c r="AD113" s="542">
        <v>10</v>
      </c>
      <c r="AE113" s="1121" t="s">
        <v>8</v>
      </c>
      <c r="AF113" s="1121"/>
      <c r="AG113" s="1121"/>
      <c r="AH113" s="1121" t="s">
        <v>8</v>
      </c>
      <c r="AI113" s="1121"/>
      <c r="AJ113" s="1121"/>
      <c r="AK113" s="1121" t="s">
        <v>8</v>
      </c>
      <c r="AL113" s="1121"/>
      <c r="AM113" s="1121"/>
      <c r="AN113" s="401" t="str">
        <f t="shared" si="26"/>
        <v>SI</v>
      </c>
      <c r="AO113" s="1139"/>
      <c r="AP113" s="235"/>
      <c r="AQ113" s="237"/>
      <c r="AX113" s="228"/>
    </row>
    <row r="114" spans="1:50" s="222" customFormat="1" ht="63.75" x14ac:dyDescent="0.25">
      <c r="A114" s="1146"/>
      <c r="B114" s="11" t="s">
        <v>283</v>
      </c>
      <c r="C114" s="12"/>
      <c r="D114" s="12" t="str">
        <f>IFERROR(INDEX(DESEMPATE!$D$3:$D$63,MATCH('EXP GEN.'!B114,DESEMPATE!$C$3:$C$63,0)),"")</f>
        <v>INTERDISEÑOS INTERNACIONAL S.A.S.</v>
      </c>
      <c r="E114" s="621" t="str">
        <f>IFERROR(IF(D114="","",IF(VLOOKUP(D114,DESEMPATE!D$3:$E$69,2,FALSE)=1,"N/A",IF(VLOOKUP(D114,DESEMPATE!D$3:$E$69,2,FALSE)&gt;=0.51,"SI","NO"))),"")</f>
        <v>NO</v>
      </c>
      <c r="F114" s="411" t="s">
        <v>8</v>
      </c>
      <c r="G114" s="897" t="s">
        <v>605</v>
      </c>
      <c r="H114" s="476" t="s">
        <v>343</v>
      </c>
      <c r="I114" s="19" t="s">
        <v>608</v>
      </c>
      <c r="J114" s="898" t="s">
        <v>609</v>
      </c>
      <c r="K114" s="19" t="s">
        <v>8</v>
      </c>
      <c r="L114" s="855" t="s">
        <v>8</v>
      </c>
      <c r="M114" s="638" t="str">
        <f t="shared" si="19"/>
        <v>SI</v>
      </c>
      <c r="N114" s="906">
        <v>1</v>
      </c>
      <c r="O114" s="907">
        <v>39798</v>
      </c>
      <c r="P114" s="908">
        <v>39933</v>
      </c>
      <c r="Q114" s="15">
        <f t="shared" si="21"/>
        <v>2009</v>
      </c>
      <c r="R114" s="16">
        <f>IFERROR(INDEX(PARAMETROS!$B$53:$B$101,MATCH(Q114,PARAMETROS!$A$53:$A$101,0)),"")</f>
        <v>496900</v>
      </c>
      <c r="S114" s="671" t="s">
        <v>264</v>
      </c>
      <c r="T114" s="17" t="s">
        <v>21</v>
      </c>
      <c r="U114" s="435" t="str">
        <f>IFERROR(IF(T114="","",IF(T114="COP","N/A",IF(OR(T114="USD",T114="US"),1,IF(T114="EUR",VLOOKUP(P114,'SH EURO'!$A$6:$B$10372,2,FALSE),"INGRESAR TASA")))),"")</f>
        <v>N/A</v>
      </c>
      <c r="V114" s="489" t="str">
        <f t="shared" si="22"/>
        <v>N/A</v>
      </c>
      <c r="W114" s="18">
        <f>IFERROR(IF(T114="","",IF(T114="COP",1,IF(U114&lt;&gt;"N/A",VLOOKUP(P114,'SH TRM'!$A$9:$B$100372,2,FALSE),"REVISAR"))),"")</f>
        <v>1</v>
      </c>
      <c r="X114" s="349" t="str">
        <f t="shared" si="23"/>
        <v>N/A</v>
      </c>
      <c r="Y114" s="10">
        <v>3272.21</v>
      </c>
      <c r="Z114" s="10">
        <f t="shared" si="25"/>
        <v>3272.21</v>
      </c>
      <c r="AA114" s="1162"/>
      <c r="AB114" s="1162"/>
      <c r="AC114" s="292" t="str">
        <f t="shared" si="18"/>
        <v>CUMPLE</v>
      </c>
      <c r="AD114" s="542">
        <v>12</v>
      </c>
      <c r="AE114" s="1122" t="s">
        <v>8</v>
      </c>
      <c r="AF114" s="1123"/>
      <c r="AG114" s="1124"/>
      <c r="AH114" s="1122" t="s">
        <v>8</v>
      </c>
      <c r="AI114" s="1123"/>
      <c r="AJ114" s="1124"/>
      <c r="AK114" s="1122" t="s">
        <v>8</v>
      </c>
      <c r="AL114" s="1123"/>
      <c r="AM114" s="1124"/>
      <c r="AN114" s="398" t="str">
        <f t="shared" si="26"/>
        <v>SI</v>
      </c>
      <c r="AO114" s="1139"/>
      <c r="AP114" s="257"/>
      <c r="AQ114" s="237"/>
      <c r="AX114" s="228"/>
    </row>
    <row r="115" spans="1:50" s="222" customFormat="1" ht="16.5" customHeight="1" x14ac:dyDescent="0.25">
      <c r="A115" s="1146"/>
      <c r="B115" s="11"/>
      <c r="C115" s="12"/>
      <c r="D115" s="12" t="str">
        <f>IFERROR(INDEX(DESEMPATE!$D$3:$D$63,MATCH('EXP GEN.'!B115,DESEMPATE!$C$3:$C$63,0)),"")</f>
        <v/>
      </c>
      <c r="E115" s="621" t="str">
        <f>IFERROR(IF(D115="","",IF(VLOOKUP(D115,DESEMPATE!D$3:$E$69,2,FALSE)=1,"N/A",IF(VLOOKUP(D115,DESEMPATE!D$3:$E$69,2,FALSE)&gt;=0.51,"SI","NO"))),"")</f>
        <v/>
      </c>
      <c r="F115" s="411" t="s">
        <v>8</v>
      </c>
      <c r="G115" s="19"/>
      <c r="H115" s="19"/>
      <c r="I115" s="19"/>
      <c r="J115" s="711"/>
      <c r="K115" s="19"/>
      <c r="L115" s="855"/>
      <c r="M115" s="641" t="str">
        <f t="shared" si="19"/>
        <v/>
      </c>
      <c r="N115" s="13"/>
      <c r="O115" s="14"/>
      <c r="P115" s="14"/>
      <c r="Q115" s="15" t="str">
        <f t="shared" si="21"/>
        <v/>
      </c>
      <c r="R115" s="16" t="str">
        <f>IFERROR(INDEX(PARAMETROS!$B$53:$B$101,MATCH(Q115,PARAMETROS!$A$53:$A$101,0)),"")</f>
        <v/>
      </c>
      <c r="S115" s="671"/>
      <c r="T115" s="17"/>
      <c r="U115" s="435" t="str">
        <f>IFERROR(IF(T115="","",IF(T115="COP","N/A",IF(OR(T115="USD",T115="US"),1,IF(T115="EUR",VLOOKUP(P115,'SH EURO'!$A$6:$B$10372,2,FALSE),"INGRESAR TASA")))),"")</f>
        <v/>
      </c>
      <c r="V115" s="489" t="str">
        <f t="shared" si="22"/>
        <v/>
      </c>
      <c r="W115" s="18" t="str">
        <f>IFERROR(IF(T115="","",IF(T115="COP",1,IF(U115&lt;&gt;"N/A",VLOOKUP(P115,'SH TRM'!$A$9:$B$100372,2,FALSE),"REVISAR"))),"")</f>
        <v/>
      </c>
      <c r="X115" s="349" t="str">
        <f t="shared" si="23"/>
        <v/>
      </c>
      <c r="Y115" s="10" t="str">
        <f t="shared" si="28"/>
        <v/>
      </c>
      <c r="Z115" s="10" t="str">
        <f t="shared" si="25"/>
        <v/>
      </c>
      <c r="AA115" s="1162"/>
      <c r="AB115" s="1162"/>
      <c r="AC115" s="292" t="str">
        <f t="shared" si="18"/>
        <v/>
      </c>
      <c r="AD115" s="542"/>
      <c r="AE115" s="1121"/>
      <c r="AF115" s="1121"/>
      <c r="AG115" s="1121"/>
      <c r="AH115" s="1121"/>
      <c r="AI115" s="1121"/>
      <c r="AJ115" s="1121"/>
      <c r="AK115" s="1121"/>
      <c r="AL115" s="1121"/>
      <c r="AM115" s="1121"/>
      <c r="AN115" s="401" t="str">
        <f t="shared" si="26"/>
        <v/>
      </c>
      <c r="AO115" s="1139"/>
      <c r="AP115" s="235"/>
      <c r="AQ115" s="237"/>
      <c r="AX115" s="228"/>
    </row>
    <row r="116" spans="1:50" s="222" customFormat="1" ht="16.5" customHeight="1" thickBot="1" x14ac:dyDescent="0.3">
      <c r="A116" s="1147"/>
      <c r="B116" s="33"/>
      <c r="C116" s="137"/>
      <c r="D116" s="315" t="str">
        <f>IFERROR(INDEX(DESEMPATE!$D$3:$D$63,MATCH('EXP GEN.'!B116,DESEMPATE!$C$3:$C$63,0)),"")</f>
        <v/>
      </c>
      <c r="E116" s="899" t="str">
        <f>IFERROR(IF(D116="","",IF(VLOOKUP(D116,DESEMPATE!D$3:$E$69,2,FALSE)=1,"N/A",IF(VLOOKUP(D116,DESEMPATE!D$3:$E$69,2,FALSE)&gt;=0.51,"SI","NO"))),"")</f>
        <v/>
      </c>
      <c r="F116" s="412" t="s">
        <v>8</v>
      </c>
      <c r="G116" s="139"/>
      <c r="H116" s="139"/>
      <c r="I116" s="139"/>
      <c r="J116" s="712"/>
      <c r="K116" s="139"/>
      <c r="L116" s="859"/>
      <c r="M116" s="642" t="str">
        <f t="shared" si="19"/>
        <v/>
      </c>
      <c r="N116" s="35"/>
      <c r="O116" s="318"/>
      <c r="P116" s="318"/>
      <c r="Q116" s="36" t="str">
        <f t="shared" si="21"/>
        <v/>
      </c>
      <c r="R116" s="37" t="str">
        <f>IFERROR(INDEX(PARAMETROS!$B$53:$B$101,MATCH(Q116,PARAMETROS!$A$53:$A$101,0)),"")</f>
        <v/>
      </c>
      <c r="S116" s="672"/>
      <c r="T116" s="38"/>
      <c r="U116" s="433" t="str">
        <f>IFERROR(IF(T116="","",IF(T116="COP","N/A",IF(OR(T116="USD",T116="US"),1,IF(T116="EUR",VLOOKUP(P116,'SH EURO'!$A$6:$B$10372,2,FALSE),"INGRESAR TASA")))),"")</f>
        <v/>
      </c>
      <c r="V116" s="490" t="str">
        <f t="shared" si="22"/>
        <v/>
      </c>
      <c r="W116" s="39" t="str">
        <f>IFERROR(IF(T116="","",IF(T116="COP",1,IF(U116&lt;&gt;"N/A",VLOOKUP(P116,'SH TRM'!$A$9:$B$100372,2,FALSE),"REVISAR"))),"")</f>
        <v/>
      </c>
      <c r="X116" s="350" t="str">
        <f t="shared" si="23"/>
        <v/>
      </c>
      <c r="Y116" s="40" t="str">
        <f t="shared" si="28"/>
        <v/>
      </c>
      <c r="Z116" s="40" t="str">
        <f t="shared" si="25"/>
        <v/>
      </c>
      <c r="AA116" s="1163"/>
      <c r="AB116" s="1163"/>
      <c r="AC116" s="299" t="str">
        <f t="shared" si="18"/>
        <v/>
      </c>
      <c r="AD116" s="543"/>
      <c r="AE116" s="1131"/>
      <c r="AF116" s="1131"/>
      <c r="AG116" s="1131"/>
      <c r="AH116" s="1131"/>
      <c r="AI116" s="1131"/>
      <c r="AJ116" s="1131"/>
      <c r="AK116" s="1131"/>
      <c r="AL116" s="1131"/>
      <c r="AM116" s="1131"/>
      <c r="AN116" s="402" t="str">
        <f t="shared" si="26"/>
        <v/>
      </c>
      <c r="AO116" s="1140"/>
      <c r="AP116" s="236"/>
      <c r="AQ116" s="237"/>
      <c r="AX116" s="228"/>
    </row>
    <row r="117" spans="1:50" s="222" customFormat="1" ht="86.25" customHeight="1" x14ac:dyDescent="0.25">
      <c r="A117" s="1145" t="s">
        <v>158</v>
      </c>
      <c r="B117" s="25" t="s">
        <v>246</v>
      </c>
      <c r="C117" s="26"/>
      <c r="D117" s="287" t="str">
        <f>IFERROR(INDEX(DESEMPATE!$D$3:$D$63,MATCH('EXP GEN.'!B117,DESEMPATE!$C$3:$C$63,0)),"")</f>
        <v>GIC GERENCIA INTERVENTORÍA Y CONSULTORÍA S.A.S (GIC S.A.S.)</v>
      </c>
      <c r="E117" s="616" t="str">
        <f>IFERROR(IF(D117="","",IF(VLOOKUP(D117,DESEMPATE!D$3:$E$69,2,FALSE)=1,"N/A",IF(VLOOKUP(D117,DESEMPATE!D$3:$E$69,2,FALSE)&gt;=0.51,"SI","NO"))),"")</f>
        <v>SI</v>
      </c>
      <c r="F117" s="410" t="s">
        <v>8</v>
      </c>
      <c r="G117" s="142" t="s">
        <v>610</v>
      </c>
      <c r="H117" s="476" t="s">
        <v>356</v>
      </c>
      <c r="I117" s="704" t="s">
        <v>66</v>
      </c>
      <c r="J117" s="719" t="s">
        <v>611</v>
      </c>
      <c r="K117" s="32" t="s">
        <v>8</v>
      </c>
      <c r="L117" s="858" t="s">
        <v>8</v>
      </c>
      <c r="M117" s="640" t="str">
        <f t="shared" si="19"/>
        <v>SI</v>
      </c>
      <c r="N117" s="27">
        <v>1</v>
      </c>
      <c r="O117" s="316">
        <v>37572</v>
      </c>
      <c r="P117" s="28">
        <v>38330</v>
      </c>
      <c r="Q117" s="44">
        <f t="shared" si="21"/>
        <v>2004</v>
      </c>
      <c r="R117" s="22">
        <f>IFERROR(INDEX(PARAMETROS!$B$53:$B$101,MATCH(Q117,PARAMETROS!$A$53:$A$101,0)),"")</f>
        <v>358000</v>
      </c>
      <c r="S117" s="673">
        <v>610050.4</v>
      </c>
      <c r="T117" s="23" t="s">
        <v>305</v>
      </c>
      <c r="U117" s="434">
        <f>IFERROR(IF(T117="","",IF(T117="COP","N/A",IF(OR(T117="USD",T117="US"),1,IF(T117="EUR",VLOOKUP(P117,'SH EURO'!$A$6:$B$10372,2,FALSE),"INGRESAR TASA")))),"")</f>
        <v>1.3329</v>
      </c>
      <c r="V117" s="484">
        <f t="shared" si="22"/>
        <v>813136.17816000001</v>
      </c>
      <c r="W117" s="24">
        <f>IFERROR(IF(T117="","",IF(T117="COP",1,IF(U117&lt;&gt;"N/A",VLOOKUP(P117,'SH TRM'!$A$9:$B$100372,2,FALSE),"REVISAR"))),"")</f>
        <v>2455.12</v>
      </c>
      <c r="X117" s="351">
        <f t="shared" si="23"/>
        <v>1996346893.724179</v>
      </c>
      <c r="Y117" s="317">
        <f t="shared" si="28"/>
        <v>5576.3879712965891</v>
      </c>
      <c r="Z117" s="317">
        <f t="shared" si="25"/>
        <v>5576.3879712965891</v>
      </c>
      <c r="AA117" s="1161" t="str">
        <f>IFERROR(IF(COUNTIF(Z117:Z122,"")=6,"",IF(SUM(Z117:Z122)&gt;=CM001M1,"CUMPLE","NO CUMPLE")),"")</f>
        <v>CUMPLE</v>
      </c>
      <c r="AB117" s="1161" t="str">
        <f>IFERROR(IF(COUNTIF(Z117:Z122,"")=6,"",IF(COUNTIF(E117:E122,"N/A")&gt;0,IF(SUMIF(E117:E122,"N/A",Z117:Z122)&gt;=CM001LM1,"CUMPLE","NO CUMPLE"),IF(SUMIF(E117:E122,"SI",Z117:Z122)&gt;=CM001LM1,"CUMPLE","NO CUMPLE"))),"")</f>
        <v>CUMPLE</v>
      </c>
      <c r="AC117" s="291" t="str">
        <f t="shared" si="18"/>
        <v>CUMPLE</v>
      </c>
      <c r="AD117" s="142" t="s">
        <v>372</v>
      </c>
      <c r="AE117" s="1150"/>
      <c r="AF117" s="1150"/>
      <c r="AG117" s="1150"/>
      <c r="AH117" s="1150"/>
      <c r="AI117" s="1150"/>
      <c r="AJ117" s="1150"/>
      <c r="AK117" s="1150"/>
      <c r="AL117" s="1150"/>
      <c r="AM117" s="1150"/>
      <c r="AN117" s="400" t="str">
        <f t="shared" si="26"/>
        <v>MATRIZ</v>
      </c>
      <c r="AO117" s="1138" t="s">
        <v>256</v>
      </c>
      <c r="AP117" s="256"/>
      <c r="AQ117" s="237"/>
      <c r="AX117" s="228"/>
    </row>
    <row r="118" spans="1:50" s="222" customFormat="1" ht="60" customHeight="1" x14ac:dyDescent="0.25">
      <c r="A118" s="1146"/>
      <c r="B118" s="11" t="s">
        <v>246</v>
      </c>
      <c r="C118" s="12"/>
      <c r="D118" s="12" t="str">
        <f>IFERROR(INDEX(DESEMPATE!$D$3:$D$63,MATCH('EXP GEN.'!B118,DESEMPATE!$C$3:$C$63,0)),"")</f>
        <v>GIC GERENCIA INTERVENTORÍA Y CONSULTORÍA S.A.S (GIC S.A.S.)</v>
      </c>
      <c r="E118" s="621" t="str">
        <f>IFERROR(IF(D118="","",IF(VLOOKUP(D118,DESEMPATE!D$3:$E$69,2,FALSE)=1,"N/A",IF(VLOOKUP(D118,DESEMPATE!D$3:$E$69,2,FALSE)&gt;=0.51,"SI","NO"))),"")</f>
        <v>SI</v>
      </c>
      <c r="F118" s="411" t="s">
        <v>8</v>
      </c>
      <c r="G118" s="142" t="s">
        <v>610</v>
      </c>
      <c r="H118" s="142" t="s">
        <v>356</v>
      </c>
      <c r="I118" s="142" t="s">
        <v>66</v>
      </c>
      <c r="J118" s="695" t="s">
        <v>612</v>
      </c>
      <c r="K118" s="142" t="s">
        <v>8</v>
      </c>
      <c r="L118" s="856" t="s">
        <v>8</v>
      </c>
      <c r="M118" s="638" t="str">
        <f t="shared" si="19"/>
        <v>SI</v>
      </c>
      <c r="N118" s="465">
        <v>1</v>
      </c>
      <c r="O118" s="316">
        <v>39839</v>
      </c>
      <c r="P118" s="316">
        <v>40339</v>
      </c>
      <c r="Q118" s="15">
        <f t="shared" si="21"/>
        <v>2010</v>
      </c>
      <c r="R118" s="16">
        <f>IFERROR(INDEX(PARAMETROS!$B$53:$B$101,MATCH(Q118,PARAMETROS!$A$53:$A$101,0)),"")</f>
        <v>515000</v>
      </c>
      <c r="S118" s="671">
        <v>864969.84</v>
      </c>
      <c r="T118" s="17" t="s">
        <v>305</v>
      </c>
      <c r="U118" s="435">
        <f>IFERROR(IF(T118="","",IF(T118="COP","N/A",IF(OR(T118="USD",T118="US"),1,IF(T118="EUR",VLOOKUP(P118,'SH EURO'!$A$6:$B$10372,2,FALSE),"INGRESAR TASA")))),"")</f>
        <v>1.1988799999999999</v>
      </c>
      <c r="V118" s="489">
        <f t="shared" si="22"/>
        <v>1036995.0417792</v>
      </c>
      <c r="W118" s="18">
        <f>IFERROR(IF(T118="","",IF(T118="COP",1,IF(U118&lt;&gt;"N/A",VLOOKUP(P118,'SH TRM'!$A$9:$B$100372,2,FALSE),"REVISAR"))),"")</f>
        <v>1943.41</v>
      </c>
      <c r="X118" s="349">
        <f t="shared" si="23"/>
        <v>2015306534.144115</v>
      </c>
      <c r="Y118" s="10">
        <f t="shared" si="28"/>
        <v>3913.2165711536213</v>
      </c>
      <c r="Z118" s="10">
        <f t="shared" si="25"/>
        <v>3913.2165711536213</v>
      </c>
      <c r="AA118" s="1162"/>
      <c r="AB118" s="1162"/>
      <c r="AC118" s="292" t="str">
        <f t="shared" si="18"/>
        <v>CUMPLE</v>
      </c>
      <c r="AD118" s="142" t="s">
        <v>372</v>
      </c>
      <c r="AE118" s="1121"/>
      <c r="AF118" s="1121"/>
      <c r="AG118" s="1121"/>
      <c r="AH118" s="1121"/>
      <c r="AI118" s="1121"/>
      <c r="AJ118" s="1121"/>
      <c r="AK118" s="1121"/>
      <c r="AL118" s="1121"/>
      <c r="AM118" s="1121"/>
      <c r="AN118" s="398" t="str">
        <f t="shared" si="26"/>
        <v>MATRIZ</v>
      </c>
      <c r="AO118" s="1139"/>
      <c r="AP118" s="257"/>
      <c r="AQ118" s="237"/>
      <c r="AX118" s="228"/>
    </row>
    <row r="119" spans="1:50" s="222" customFormat="1" ht="76.5" x14ac:dyDescent="0.25">
      <c r="A119" s="1146"/>
      <c r="B119" s="11" t="s">
        <v>246</v>
      </c>
      <c r="C119" s="12"/>
      <c r="D119" s="12" t="str">
        <f>IFERROR(INDEX(DESEMPATE!$D$3:$D$63,MATCH('EXP GEN.'!B119,DESEMPATE!$C$3:$C$63,0)),"")</f>
        <v>GIC GERENCIA INTERVENTORÍA Y CONSULTORÍA S.A.S (GIC S.A.S.)</v>
      </c>
      <c r="E119" s="621" t="str">
        <f>IFERROR(IF(D119="","",IF(VLOOKUP(D119,DESEMPATE!D$3:$E$69,2,FALSE)=1,"N/A",IF(VLOOKUP(D119,DESEMPATE!D$3:$E$69,2,FALSE)&gt;=0.51,"SI","NO"))),"")</f>
        <v>SI</v>
      </c>
      <c r="F119" s="411" t="s">
        <v>8</v>
      </c>
      <c r="G119" s="142" t="s">
        <v>610</v>
      </c>
      <c r="H119" s="142" t="s">
        <v>356</v>
      </c>
      <c r="I119" s="142" t="s">
        <v>66</v>
      </c>
      <c r="J119" s="695" t="s">
        <v>613</v>
      </c>
      <c r="K119" s="142" t="s">
        <v>8</v>
      </c>
      <c r="L119" s="856" t="s">
        <v>8</v>
      </c>
      <c r="M119" s="661" t="str">
        <f t="shared" si="19"/>
        <v>SI</v>
      </c>
      <c r="N119" s="465">
        <v>1</v>
      </c>
      <c r="O119" s="316">
        <v>40400</v>
      </c>
      <c r="P119" s="316">
        <v>40753</v>
      </c>
      <c r="Q119" s="15">
        <f t="shared" si="21"/>
        <v>2011</v>
      </c>
      <c r="R119" s="16">
        <f>IFERROR(INDEX(PARAMETROS!$B$53:$B$101,MATCH(Q119,PARAMETROS!$A$53:$A$101,0)),"")</f>
        <v>535600</v>
      </c>
      <c r="S119" s="671">
        <v>655152.30000000005</v>
      </c>
      <c r="T119" s="17" t="s">
        <v>305</v>
      </c>
      <c r="U119" s="435">
        <f>IFERROR(IF(T119="","",IF(T119="COP","N/A",IF(OR(T119="USD",T119="US"),1,IF(T119="EUR",VLOOKUP(P119,'SH EURO'!$A$6:$B$10372,2,FALSE),"INGRESAR TASA")))),"")</f>
        <v>1.43323</v>
      </c>
      <c r="V119" s="489">
        <f t="shared" si="22"/>
        <v>938983.93092900002</v>
      </c>
      <c r="W119" s="18">
        <f>IFERROR(IF(T119="","",IF(T119="COP",1,IF(U119&lt;&gt;"N/A",VLOOKUP(P119,'SH TRM'!$A$9:$B$100372,2,FALSE),"REVISAR"))),"")</f>
        <v>1771.15</v>
      </c>
      <c r="X119" s="349">
        <f t="shared" si="23"/>
        <v>1663081389.2648985</v>
      </c>
      <c r="Y119" s="10">
        <f t="shared" si="28"/>
        <v>3105.0810105767337</v>
      </c>
      <c r="Z119" s="10">
        <f t="shared" si="25"/>
        <v>3105.0810105767337</v>
      </c>
      <c r="AA119" s="1162"/>
      <c r="AB119" s="1162"/>
      <c r="AC119" s="292" t="str">
        <f t="shared" si="18"/>
        <v>CUMPLE</v>
      </c>
      <c r="AD119" s="142" t="s">
        <v>372</v>
      </c>
      <c r="AE119" s="1144"/>
      <c r="AF119" s="1144"/>
      <c r="AG119" s="1144"/>
      <c r="AH119" s="1144"/>
      <c r="AI119" s="1144"/>
      <c r="AJ119" s="1144"/>
      <c r="AK119" s="1144"/>
      <c r="AL119" s="1144"/>
      <c r="AM119" s="1144"/>
      <c r="AN119" s="401" t="str">
        <f t="shared" si="26"/>
        <v>MATRIZ</v>
      </c>
      <c r="AO119" s="1139"/>
      <c r="AP119" s="235"/>
      <c r="AQ119" s="237"/>
      <c r="AX119" s="228"/>
    </row>
    <row r="120" spans="1:50" s="222" customFormat="1" ht="63" x14ac:dyDescent="0.25">
      <c r="A120" s="1146"/>
      <c r="B120" s="11" t="s">
        <v>246</v>
      </c>
      <c r="C120" s="12"/>
      <c r="D120" s="12" t="str">
        <f>IFERROR(INDEX(DESEMPATE!$D$3:$D$63,MATCH('EXP GEN.'!B120,DESEMPATE!$C$3:$C$63,0)),"")</f>
        <v>GIC GERENCIA INTERVENTORÍA Y CONSULTORÍA S.A.S (GIC S.A.S.)</v>
      </c>
      <c r="E120" s="621" t="str">
        <f>IFERROR(IF(D120="","",IF(VLOOKUP(D120,DESEMPATE!D$3:$E$69,2,FALSE)=1,"N/A",IF(VLOOKUP(D120,DESEMPATE!D$3:$E$69,2,FALSE)&gt;=0.51,"SI","NO"))),"")</f>
        <v>SI</v>
      </c>
      <c r="F120" s="411" t="s">
        <v>8</v>
      </c>
      <c r="G120" s="19" t="s">
        <v>352</v>
      </c>
      <c r="H120" s="19" t="s">
        <v>343</v>
      </c>
      <c r="I120" s="523" t="s">
        <v>614</v>
      </c>
      <c r="J120" s="743" t="s">
        <v>615</v>
      </c>
      <c r="K120" s="496" t="s">
        <v>8</v>
      </c>
      <c r="L120" s="853" t="s">
        <v>8</v>
      </c>
      <c r="M120" s="638" t="str">
        <f t="shared" si="19"/>
        <v>SI</v>
      </c>
      <c r="N120" s="20">
        <v>0.51</v>
      </c>
      <c r="O120" s="259">
        <v>42514</v>
      </c>
      <c r="P120" s="498">
        <v>43131</v>
      </c>
      <c r="Q120" s="15">
        <f t="shared" si="21"/>
        <v>2018</v>
      </c>
      <c r="R120" s="16">
        <f>IFERROR(INDEX(PARAMETROS!$B$53:$B$101,MATCH(Q120,PARAMETROS!$A$53:$A$101,0)),"")</f>
        <v>781242</v>
      </c>
      <c r="S120" s="671">
        <v>4384285934</v>
      </c>
      <c r="T120" s="17" t="s">
        <v>21</v>
      </c>
      <c r="U120" s="435" t="str">
        <f>IFERROR(IF(T120="","",IF(T120="COP","N/A",IF(OR(T120="USD",T120="US"),1,IF(T120="EUR",VLOOKUP(P120,'SH EURO'!$A$6:$B$10372,2,FALSE),"INGRESAR TASA")))),"")</f>
        <v>N/A</v>
      </c>
      <c r="V120" s="489" t="str">
        <f t="shared" si="22"/>
        <v>N/A</v>
      </c>
      <c r="W120" s="18">
        <f>IFERROR(IF(T120="","",IF(T120="COP",1,IF(U120&lt;&gt;"N/A",VLOOKUP(P120,'SH TRM'!$A$9:$B$100372,2,FALSE),"REVISAR"))),"")</f>
        <v>1</v>
      </c>
      <c r="X120" s="349">
        <f t="shared" si="23"/>
        <v>4384285934</v>
      </c>
      <c r="Y120" s="10">
        <f t="shared" si="28"/>
        <v>5611.9434618210489</v>
      </c>
      <c r="Z120" s="10">
        <f t="shared" si="25"/>
        <v>2862.091165528735</v>
      </c>
      <c r="AA120" s="1162"/>
      <c r="AB120" s="1162"/>
      <c r="AC120" s="292" t="str">
        <f t="shared" si="18"/>
        <v>CUMPLE</v>
      </c>
      <c r="AD120" s="19" t="s">
        <v>307</v>
      </c>
      <c r="AE120" s="1121"/>
      <c r="AF120" s="1121"/>
      <c r="AG120" s="1121"/>
      <c r="AH120" s="1121"/>
      <c r="AI120" s="1121"/>
      <c r="AJ120" s="1121"/>
      <c r="AK120" s="1121"/>
      <c r="AL120" s="1121"/>
      <c r="AM120" s="1121"/>
      <c r="AN120" s="398" t="str">
        <f t="shared" si="26"/>
        <v>EJECUCION</v>
      </c>
      <c r="AO120" s="1139"/>
      <c r="AP120" s="257"/>
      <c r="AQ120" s="237"/>
      <c r="AX120" s="228"/>
    </row>
    <row r="121" spans="1:50" s="222" customFormat="1" ht="75" customHeight="1" x14ac:dyDescent="0.25">
      <c r="A121" s="1146"/>
      <c r="B121" s="11" t="s">
        <v>290</v>
      </c>
      <c r="C121" s="12"/>
      <c r="D121" s="12" t="str">
        <f>IFERROR(INDEX(DESEMPATE!$D$3:$D$63,MATCH('EXP GEN.'!B121,DESEMPATE!$C$3:$C$63,0)),"")</f>
        <v>CONSULTORES INTERVENTORES COLOMBIANOS S.A.S (CONCIC S.A.S)</v>
      </c>
      <c r="E121" s="621" t="str">
        <f>IFERROR(IF(D121="","",IF(VLOOKUP(D121,DESEMPATE!D$3:$E$69,2,FALSE)=1,"N/A",IF(VLOOKUP(D121,DESEMPATE!D$3:$E$69,2,FALSE)&gt;=0.51,"SI","NO"))),"")</f>
        <v>NO</v>
      </c>
      <c r="F121" s="411" t="s">
        <v>8</v>
      </c>
      <c r="G121" s="19" t="s">
        <v>346</v>
      </c>
      <c r="H121" s="19" t="s">
        <v>343</v>
      </c>
      <c r="I121" s="19" t="s">
        <v>616</v>
      </c>
      <c r="J121" s="711" t="s">
        <v>617</v>
      </c>
      <c r="K121" s="19" t="s">
        <v>8</v>
      </c>
      <c r="L121" s="853" t="s">
        <v>8</v>
      </c>
      <c r="M121" s="641" t="str">
        <f t="shared" si="19"/>
        <v>SI</v>
      </c>
      <c r="N121" s="13">
        <v>0.6</v>
      </c>
      <c r="O121" s="14">
        <v>41121</v>
      </c>
      <c r="P121" s="14">
        <v>41882</v>
      </c>
      <c r="Q121" s="15">
        <f t="shared" si="21"/>
        <v>2014</v>
      </c>
      <c r="R121" s="16">
        <f>IFERROR(INDEX(PARAMETROS!$B$53:$B$101,MATCH(Q121,PARAMETROS!$A$53:$A$101,0)),"")</f>
        <v>616000</v>
      </c>
      <c r="S121" s="671" t="s">
        <v>264</v>
      </c>
      <c r="T121" s="17" t="s">
        <v>21</v>
      </c>
      <c r="U121" s="435" t="str">
        <f>IFERROR(IF(T121="","",IF(T121="COP","N/A",IF(OR(T121="USD",T121="US"),1,IF(T121="EUR",VLOOKUP(P121,'SH EURO'!$A$6:$B$10372,2,FALSE),"INGRESAR TASA")))),"")</f>
        <v>N/A</v>
      </c>
      <c r="V121" s="489" t="str">
        <f t="shared" si="22"/>
        <v>N/A</v>
      </c>
      <c r="W121" s="18">
        <f>IFERROR(IF(T121="","",IF(T121="COP",1,IF(U121&lt;&gt;"N/A",VLOOKUP(P121,'SH TRM'!$A$9:$B$100372,2,FALSE),"REVISAR"))),"")</f>
        <v>1</v>
      </c>
      <c r="X121" s="349" t="str">
        <f t="shared" si="23"/>
        <v>N/A</v>
      </c>
      <c r="Y121" s="10">
        <v>5067.72</v>
      </c>
      <c r="Z121" s="10">
        <f t="shared" si="25"/>
        <v>3040.6320000000001</v>
      </c>
      <c r="AA121" s="1162"/>
      <c r="AB121" s="1162"/>
      <c r="AC121" s="292" t="str">
        <f t="shared" si="18"/>
        <v>CUMPLE</v>
      </c>
      <c r="AD121" s="542">
        <v>14</v>
      </c>
      <c r="AE121" s="1121" t="s">
        <v>8</v>
      </c>
      <c r="AF121" s="1121"/>
      <c r="AG121" s="1121"/>
      <c r="AH121" s="1121" t="s">
        <v>8</v>
      </c>
      <c r="AI121" s="1121"/>
      <c r="AJ121" s="1121"/>
      <c r="AK121" s="1121" t="s">
        <v>9</v>
      </c>
      <c r="AL121" s="1121"/>
      <c r="AM121" s="1121"/>
      <c r="AN121" s="401" t="str">
        <f t="shared" si="26"/>
        <v>SI</v>
      </c>
      <c r="AO121" s="1139"/>
      <c r="AP121" s="235"/>
      <c r="AQ121" s="237"/>
      <c r="AX121" s="228"/>
    </row>
    <row r="122" spans="1:50" s="222" customFormat="1" ht="75.75" customHeight="1" thickBot="1" x14ac:dyDescent="0.3">
      <c r="A122" s="1147"/>
      <c r="B122" s="33" t="s">
        <v>290</v>
      </c>
      <c r="C122" s="137"/>
      <c r="D122" s="315" t="str">
        <f>IFERROR(INDEX(DESEMPATE!$D$3:$D$63,MATCH('EXP GEN.'!B122,DESEMPATE!$C$3:$C$63,0)),"")</f>
        <v>CONSULTORES INTERVENTORES COLOMBIANOS S.A.S (CONCIC S.A.S)</v>
      </c>
      <c r="E122" s="899" t="str">
        <f>IFERROR(IF(D122="","",IF(VLOOKUP(D122,DESEMPATE!D$3:$E$69,2,FALSE)=1,"N/A",IF(VLOOKUP(D122,DESEMPATE!D$3:$E$69,2,FALSE)&gt;=0.51,"SI","NO"))),"")</f>
        <v>NO</v>
      </c>
      <c r="F122" s="412" t="s">
        <v>8</v>
      </c>
      <c r="G122" s="139" t="s">
        <v>346</v>
      </c>
      <c r="H122" s="139" t="s">
        <v>343</v>
      </c>
      <c r="I122" s="139" t="s">
        <v>618</v>
      </c>
      <c r="J122" s="712" t="s">
        <v>619</v>
      </c>
      <c r="K122" s="139" t="s">
        <v>8</v>
      </c>
      <c r="L122" s="854" t="s">
        <v>8</v>
      </c>
      <c r="M122" s="642" t="str">
        <f t="shared" si="19"/>
        <v>SI</v>
      </c>
      <c r="N122" s="35">
        <v>0.6</v>
      </c>
      <c r="O122" s="318">
        <v>41123</v>
      </c>
      <c r="P122" s="318">
        <v>42809</v>
      </c>
      <c r="Q122" s="36">
        <f t="shared" si="21"/>
        <v>2017</v>
      </c>
      <c r="R122" s="37">
        <f>IFERROR(INDEX(PARAMETROS!$B$53:$B$101,MATCH(Q122,PARAMETROS!$A$53:$A$101,0)),"")</f>
        <v>737717</v>
      </c>
      <c r="S122" s="672" t="s">
        <v>264</v>
      </c>
      <c r="T122" s="38" t="s">
        <v>21</v>
      </c>
      <c r="U122" s="433" t="str">
        <f>IFERROR(IF(T122="","",IF(T122="COP","N/A",IF(OR(T122="USD",T122="US"),1,IF(T122="EUR",VLOOKUP(P122,'SH EURO'!$A$6:$B$10372,2,FALSE),"INGRESAR TASA")))),"")</f>
        <v>N/A</v>
      </c>
      <c r="V122" s="490" t="str">
        <f t="shared" si="22"/>
        <v>N/A</v>
      </c>
      <c r="W122" s="39">
        <f>IFERROR(IF(T122="","",IF(T122="COP",1,IF(U122&lt;&gt;"N/A",VLOOKUP(P122,'SH TRM'!$A$9:$B$100372,2,FALSE),"REVISAR"))),"")</f>
        <v>1</v>
      </c>
      <c r="X122" s="350" t="str">
        <f t="shared" si="23"/>
        <v>N/A</v>
      </c>
      <c r="Y122" s="40">
        <v>13911.68</v>
      </c>
      <c r="Z122" s="40">
        <f t="shared" si="25"/>
        <v>8347.0079999999998</v>
      </c>
      <c r="AA122" s="1163"/>
      <c r="AB122" s="1163"/>
      <c r="AC122" s="299" t="str">
        <f t="shared" si="18"/>
        <v>CUMPLE</v>
      </c>
      <c r="AD122" s="294">
        <v>19</v>
      </c>
      <c r="AE122" s="1131" t="s">
        <v>8</v>
      </c>
      <c r="AF122" s="1131"/>
      <c r="AG122" s="1131"/>
      <c r="AH122" s="1131" t="s">
        <v>8</v>
      </c>
      <c r="AI122" s="1131"/>
      <c r="AJ122" s="1131"/>
      <c r="AK122" s="1131" t="s">
        <v>8</v>
      </c>
      <c r="AL122" s="1131"/>
      <c r="AM122" s="1131"/>
      <c r="AN122" s="402" t="str">
        <f t="shared" si="26"/>
        <v>SI</v>
      </c>
      <c r="AO122" s="1140"/>
      <c r="AP122" s="236"/>
      <c r="AQ122" s="237"/>
      <c r="AX122" s="228"/>
    </row>
    <row r="123" spans="1:50" s="222" customFormat="1" ht="76.5" x14ac:dyDescent="0.25">
      <c r="A123" s="1145" t="s">
        <v>159</v>
      </c>
      <c r="B123" s="25" t="s">
        <v>239</v>
      </c>
      <c r="C123" s="26"/>
      <c r="D123" s="287" t="str">
        <f>IFERROR(INDEX(DESEMPATE!$D$3:$D$63,MATCH('EXP GEN.'!B123,DESEMPATE!$C$3:$C$63,0)),"")</f>
        <v>ECOVIAS S.A.S.</v>
      </c>
      <c r="E123" s="616" t="str">
        <f>IFERROR(IF(D123="","",IF(VLOOKUP(D123,DESEMPATE!D$3:$E$69,2,FALSE)=1,"N/A",IF(VLOOKUP(D123,DESEMPATE!D$3:$E$69,2,FALSE)&gt;=0.51,"SI","NO"))),"")</f>
        <v>SI</v>
      </c>
      <c r="F123" s="410" t="s">
        <v>8</v>
      </c>
      <c r="G123" s="563" t="s">
        <v>443</v>
      </c>
      <c r="H123" s="32" t="s">
        <v>343</v>
      </c>
      <c r="I123" s="32" t="s">
        <v>620</v>
      </c>
      <c r="J123" s="710" t="s">
        <v>621</v>
      </c>
      <c r="K123" s="32" t="s">
        <v>8</v>
      </c>
      <c r="L123" s="858" t="s">
        <v>8</v>
      </c>
      <c r="M123" s="640" t="str">
        <f t="shared" si="19"/>
        <v>SI</v>
      </c>
      <c r="N123" s="27">
        <v>0.5</v>
      </c>
      <c r="O123" s="28">
        <v>40099</v>
      </c>
      <c r="P123" s="702">
        <v>40558</v>
      </c>
      <c r="Q123" s="610">
        <f t="shared" si="21"/>
        <v>2011</v>
      </c>
      <c r="R123" s="618">
        <f>IFERROR(INDEX(PARAMETROS!$B$53:$B$101,MATCH(Q123,PARAMETROS!$A$53:$A$101,0)),"")</f>
        <v>535600</v>
      </c>
      <c r="S123" s="703" t="s">
        <v>264</v>
      </c>
      <c r="T123" s="30" t="s">
        <v>21</v>
      </c>
      <c r="U123" s="434" t="str">
        <f>IFERROR(IF(T123="","",IF(T123="COP","N/A",IF(OR(T123="USD",T123="US"),1,IF(T123="EUR",VLOOKUP(P123,'SH EURO'!$A$6:$B$10372,2,FALSE),"INGRESAR TASA")))),"")</f>
        <v>N/A</v>
      </c>
      <c r="V123" s="484" t="str">
        <f t="shared" si="22"/>
        <v>N/A</v>
      </c>
      <c r="W123" s="24">
        <f>IFERROR(IF(T123="","",IF(T123="COP",1,IF(U123&lt;&gt;"N/A",VLOOKUP(P123,'SH TRM'!$A$9:$B$100372,2,FALSE),"REVISAR"))),"")</f>
        <v>1</v>
      </c>
      <c r="X123" s="351" t="str">
        <f t="shared" si="23"/>
        <v>N/A</v>
      </c>
      <c r="Y123" s="317">
        <v>8515.77</v>
      </c>
      <c r="Z123" s="317">
        <f t="shared" si="25"/>
        <v>4257.8850000000002</v>
      </c>
      <c r="AA123" s="1161" t="str">
        <f>IFERROR(IF(COUNTIF(Z123:Z128,"")=6,"",IF(SUM(Z123:Z128)&gt;=CM001M1,"CUMPLE","NO CUMPLE")),"")</f>
        <v>CUMPLE</v>
      </c>
      <c r="AB123" s="1161" t="str">
        <f>IFERROR(IF(COUNTIF(Z123:Z128,"")=6,"",IF(COUNTIF(E123:E128,"N/A")&gt;0,IF(SUMIF(E123:E128,"N/A",Z123:Z128)&gt;=CM001LM1,"CUMPLE","NO CUMPLE"),IF(SUMIF(E123:E128,"SI",Z123:Z128)&gt;=CM001LM1,"CUMPLE","NO CUMPLE"))),"")</f>
        <v>CUMPLE</v>
      </c>
      <c r="AC123" s="291" t="str">
        <f t="shared" si="18"/>
        <v>CUMPLE</v>
      </c>
      <c r="AD123" s="293">
        <v>17</v>
      </c>
      <c r="AE123" s="1117" t="s">
        <v>8</v>
      </c>
      <c r="AF123" s="1117"/>
      <c r="AG123" s="1117"/>
      <c r="AH123" s="1117" t="s">
        <v>8</v>
      </c>
      <c r="AI123" s="1117"/>
      <c r="AJ123" s="1117"/>
      <c r="AK123" s="1117" t="s">
        <v>8</v>
      </c>
      <c r="AL123" s="1117"/>
      <c r="AM123" s="1117"/>
      <c r="AN123" s="400" t="str">
        <f t="shared" si="26"/>
        <v>SI</v>
      </c>
      <c r="AO123" s="1138" t="s">
        <v>256</v>
      </c>
      <c r="AP123" s="256"/>
      <c r="AQ123" s="237"/>
      <c r="AX123" s="228"/>
    </row>
    <row r="124" spans="1:50" s="222" customFormat="1" ht="63.75" x14ac:dyDescent="0.25">
      <c r="A124" s="1146"/>
      <c r="B124" s="11" t="s">
        <v>239</v>
      </c>
      <c r="C124" s="12"/>
      <c r="D124" s="12" t="str">
        <f>IFERROR(INDEX(DESEMPATE!$D$3:$D$63,MATCH('EXP GEN.'!B124,DESEMPATE!$C$3:$C$63,0)),"")</f>
        <v>ECOVIAS S.A.S.</v>
      </c>
      <c r="E124" s="621" t="str">
        <f>IFERROR(IF(D124="","",IF(VLOOKUP(D124,DESEMPATE!D$3:$E$69,2,FALSE)=1,"N/A",IF(VLOOKUP(D124,DESEMPATE!D$3:$E$69,2,FALSE)&gt;=0.51,"SI","NO"))),"")</f>
        <v>SI</v>
      </c>
      <c r="F124" s="411" t="s">
        <v>8</v>
      </c>
      <c r="G124" s="142" t="s">
        <v>622</v>
      </c>
      <c r="H124" s="19" t="s">
        <v>343</v>
      </c>
      <c r="I124" s="523" t="s">
        <v>623</v>
      </c>
      <c r="J124" s="711" t="s">
        <v>624</v>
      </c>
      <c r="K124" s="294" t="s">
        <v>8</v>
      </c>
      <c r="L124" s="19" t="s">
        <v>8</v>
      </c>
      <c r="M124" s="638" t="str">
        <f t="shared" si="19"/>
        <v>SI</v>
      </c>
      <c r="N124" s="20">
        <v>0.5</v>
      </c>
      <c r="O124" s="259">
        <v>41704</v>
      </c>
      <c r="P124" s="14">
        <v>42596</v>
      </c>
      <c r="Q124" s="15">
        <f t="shared" si="21"/>
        <v>2016</v>
      </c>
      <c r="R124" s="16">
        <f>IFERROR(INDEX(PARAMETROS!$B$53:$B$101,MATCH(Q124,PARAMETROS!$A$53:$A$101,0)),"")</f>
        <v>689455</v>
      </c>
      <c r="S124" s="671" t="s">
        <v>264</v>
      </c>
      <c r="T124" s="16" t="s">
        <v>21</v>
      </c>
      <c r="U124" s="435" t="str">
        <f>IFERROR(IF(T124="","",IF(T124="COP","N/A",IF(OR(T124="USD",T124="US"),1,IF(T124="EUR",VLOOKUP(P124,'SH EURO'!$A$6:$B$10372,2,FALSE),"INGRESAR TASA")))),"")</f>
        <v>N/A</v>
      </c>
      <c r="V124" s="489" t="str">
        <f t="shared" si="22"/>
        <v>N/A</v>
      </c>
      <c r="W124" s="18">
        <f>IFERROR(IF(T124="","",IF(T124="COP",1,IF(U124&lt;&gt;"N/A",VLOOKUP(P124,'SH TRM'!$A$9:$B$100372,2,FALSE),"REVISAR"))),"")</f>
        <v>1</v>
      </c>
      <c r="X124" s="349" t="str">
        <f t="shared" si="23"/>
        <v>N/A</v>
      </c>
      <c r="Y124" s="10">
        <v>10194.120000000001</v>
      </c>
      <c r="Z124" s="10">
        <f t="shared" si="25"/>
        <v>5097.0600000000004</v>
      </c>
      <c r="AA124" s="1162"/>
      <c r="AB124" s="1162"/>
      <c r="AC124" s="292" t="str">
        <f t="shared" si="18"/>
        <v>CUMPLE</v>
      </c>
      <c r="AD124" s="294">
        <v>186</v>
      </c>
      <c r="AE124" s="1121" t="s">
        <v>8</v>
      </c>
      <c r="AF124" s="1121"/>
      <c r="AG124" s="1121"/>
      <c r="AH124" s="1121" t="s">
        <v>8</v>
      </c>
      <c r="AI124" s="1121"/>
      <c r="AJ124" s="1121"/>
      <c r="AK124" s="1121" t="s">
        <v>8</v>
      </c>
      <c r="AL124" s="1121"/>
      <c r="AM124" s="1121"/>
      <c r="AN124" s="398" t="str">
        <f t="shared" si="26"/>
        <v>SI</v>
      </c>
      <c r="AO124" s="1139"/>
      <c r="AP124" s="257"/>
      <c r="AQ124" s="237"/>
      <c r="AX124" s="228"/>
    </row>
    <row r="125" spans="1:50" s="222" customFormat="1" ht="38.25" x14ac:dyDescent="0.25">
      <c r="A125" s="1146"/>
      <c r="B125" s="11" t="s">
        <v>239</v>
      </c>
      <c r="C125" s="12"/>
      <c r="D125" s="12" t="str">
        <f>IFERROR(INDEX(DESEMPATE!$D$3:$D$63,MATCH('EXP GEN.'!B125,DESEMPATE!$C$3:$C$63,0)),"")</f>
        <v>ECOVIAS S.A.S.</v>
      </c>
      <c r="E125" s="621" t="str">
        <f>IFERROR(IF(D125="","",IF(VLOOKUP(D125,DESEMPATE!D$3:$E$69,2,FALSE)=1,"N/A",IF(VLOOKUP(D125,DESEMPATE!D$3:$E$69,2,FALSE)&gt;=0.51,"SI","NO"))),"")</f>
        <v>SI</v>
      </c>
      <c r="F125" s="411" t="s">
        <v>8</v>
      </c>
      <c r="G125" s="19" t="s">
        <v>622</v>
      </c>
      <c r="H125" s="19" t="s">
        <v>343</v>
      </c>
      <c r="I125" s="19" t="s">
        <v>625</v>
      </c>
      <c r="J125" s="711" t="s">
        <v>626</v>
      </c>
      <c r="K125" s="19" t="s">
        <v>8</v>
      </c>
      <c r="L125" s="853" t="s">
        <v>8</v>
      </c>
      <c r="M125" s="685" t="str">
        <f t="shared" si="19"/>
        <v>SI</v>
      </c>
      <c r="N125" s="13">
        <v>0.5</v>
      </c>
      <c r="O125" s="14">
        <v>36752</v>
      </c>
      <c r="P125" s="14">
        <v>42736</v>
      </c>
      <c r="Q125" s="15">
        <f t="shared" si="21"/>
        <v>2017</v>
      </c>
      <c r="R125" s="16">
        <f>IFERROR(INDEX(PARAMETROS!$B$53:$B$101,MATCH(Q125,PARAMETROS!$A$53:$A$101,0)),"")</f>
        <v>737717</v>
      </c>
      <c r="S125" s="671">
        <v>5800389657.6700001</v>
      </c>
      <c r="T125" s="17" t="s">
        <v>21</v>
      </c>
      <c r="U125" s="435" t="str">
        <f>IFERROR(IF(T125="","",IF(T125="COP","N/A",IF(OR(T125="USD",T125="US"),1,IF(T125="EUR",VLOOKUP(P125,'SH EURO'!$A$6:$B$10372,2,FALSE),"INGRESAR TASA")))),"")</f>
        <v>N/A</v>
      </c>
      <c r="V125" s="489" t="str">
        <f t="shared" si="22"/>
        <v>N/A</v>
      </c>
      <c r="W125" s="18">
        <f>IFERROR(IF(T125="","",IF(T125="COP",1,IF(U125&lt;&gt;"N/A",VLOOKUP(P125,'SH TRM'!$A$9:$B$100372,2,FALSE),"REVISAR"))),"")</f>
        <v>1</v>
      </c>
      <c r="X125" s="349">
        <f t="shared" si="23"/>
        <v>5800389657.6700001</v>
      </c>
      <c r="Y125" s="10">
        <f t="shared" si="28"/>
        <v>7862.6216525713789</v>
      </c>
      <c r="Z125" s="10">
        <f t="shared" si="25"/>
        <v>3931.3108262856895</v>
      </c>
      <c r="AA125" s="1162"/>
      <c r="AB125" s="1162"/>
      <c r="AC125" s="292" t="str">
        <f t="shared" si="18"/>
        <v>CUMPLE</v>
      </c>
      <c r="AD125" s="142" t="s">
        <v>307</v>
      </c>
      <c r="AE125" s="1121"/>
      <c r="AF125" s="1121"/>
      <c r="AG125" s="1121"/>
      <c r="AH125" s="1121"/>
      <c r="AI125" s="1121"/>
      <c r="AJ125" s="1121"/>
      <c r="AK125" s="1121"/>
      <c r="AL125" s="1121"/>
      <c r="AM125" s="1121"/>
      <c r="AN125" s="401" t="str">
        <f t="shared" si="26"/>
        <v>EJECUCION</v>
      </c>
      <c r="AO125" s="1139"/>
      <c r="AP125" s="235"/>
      <c r="AQ125" s="237"/>
      <c r="AX125" s="228"/>
    </row>
    <row r="126" spans="1:50" s="222" customFormat="1" ht="63" x14ac:dyDescent="0.25">
      <c r="A126" s="1146"/>
      <c r="B126" s="11" t="s">
        <v>290</v>
      </c>
      <c r="C126" s="12"/>
      <c r="D126" s="12" t="str">
        <f>IFERROR(INDEX(DESEMPATE!$D$3:$D$63,MATCH('EXP GEN.'!B126,DESEMPATE!$C$3:$C$63,0)),"")</f>
        <v>CONSULTORES INTERVENTORES COLOMBIANOS S.A.S (CONCIC S.A.S)</v>
      </c>
      <c r="E126" s="621" t="str">
        <f>IFERROR(IF(D126="","",IF(VLOOKUP(D126,DESEMPATE!D$3:$E$69,2,FALSE)=1,"N/A",IF(VLOOKUP(D126,DESEMPATE!D$3:$E$69,2,FALSE)&gt;=0.51,"SI","NO"))),"")</f>
        <v>NO</v>
      </c>
      <c r="F126" s="411" t="s">
        <v>8</v>
      </c>
      <c r="G126" s="19" t="s">
        <v>466</v>
      </c>
      <c r="H126" s="19" t="s">
        <v>343</v>
      </c>
      <c r="I126" s="19" t="s">
        <v>627</v>
      </c>
      <c r="J126" s="711" t="s">
        <v>628</v>
      </c>
      <c r="K126" s="19" t="s">
        <v>8</v>
      </c>
      <c r="L126" s="853" t="s">
        <v>8</v>
      </c>
      <c r="M126" s="638" t="str">
        <f t="shared" si="19"/>
        <v>SI</v>
      </c>
      <c r="N126" s="13">
        <v>0.75</v>
      </c>
      <c r="O126" s="14">
        <v>38343</v>
      </c>
      <c r="P126" s="14">
        <v>39438</v>
      </c>
      <c r="Q126" s="15">
        <f t="shared" si="21"/>
        <v>2007</v>
      </c>
      <c r="R126" s="16">
        <f>IFERROR(INDEX(PARAMETROS!$B$53:$B$101,MATCH(Q126,PARAMETROS!$A$53:$A$101,0)),"")</f>
        <v>433700</v>
      </c>
      <c r="S126" s="676" t="s">
        <v>264</v>
      </c>
      <c r="T126" s="17" t="s">
        <v>21</v>
      </c>
      <c r="U126" s="435" t="str">
        <f>IFERROR(IF(T126="","",IF(T126="COP","N/A",IF(OR(T126="USD",T126="US"),1,IF(T126="EUR",VLOOKUP(P126,'SH EURO'!$A$6:$B$10372,2,FALSE),"INGRESAR TASA")))),"")</f>
        <v>N/A</v>
      </c>
      <c r="V126" s="489" t="str">
        <f t="shared" si="22"/>
        <v>N/A</v>
      </c>
      <c r="W126" s="18">
        <f>IFERROR(IF(T126="","",IF(T126="COP",1,IF(U126&lt;&gt;"N/A",VLOOKUP(P126,'SH TRM'!$A$9:$B$100372,2,FALSE),"REVISAR"))),"")</f>
        <v>1</v>
      </c>
      <c r="X126" s="349" t="str">
        <f t="shared" si="23"/>
        <v>N/A</v>
      </c>
      <c r="Y126" s="10">
        <v>5501.58</v>
      </c>
      <c r="Z126" s="10">
        <f t="shared" si="25"/>
        <v>4126.1849999999995</v>
      </c>
      <c r="AA126" s="1162"/>
      <c r="AB126" s="1162"/>
      <c r="AC126" s="292" t="str">
        <f t="shared" si="18"/>
        <v>CUMPLE</v>
      </c>
      <c r="AD126" s="294">
        <v>66</v>
      </c>
      <c r="AE126" s="1122" t="s">
        <v>8</v>
      </c>
      <c r="AF126" s="1123"/>
      <c r="AG126" s="1124"/>
      <c r="AH126" s="1122" t="s">
        <v>8</v>
      </c>
      <c r="AI126" s="1123"/>
      <c r="AJ126" s="1124"/>
      <c r="AK126" s="1122" t="s">
        <v>8</v>
      </c>
      <c r="AL126" s="1123"/>
      <c r="AM126" s="1124"/>
      <c r="AN126" s="398" t="str">
        <f t="shared" si="26"/>
        <v>SI</v>
      </c>
      <c r="AO126" s="1139"/>
      <c r="AP126" s="257"/>
      <c r="AQ126" s="237"/>
      <c r="AX126" s="228"/>
    </row>
    <row r="127" spans="1:50" s="222" customFormat="1" ht="16.5" customHeight="1" x14ac:dyDescent="0.25">
      <c r="A127" s="1146"/>
      <c r="B127" s="11"/>
      <c r="C127" s="12"/>
      <c r="D127" s="12" t="str">
        <f>IFERROR(INDEX(DESEMPATE!$D$3:$D$63,MATCH('EXP GEN.'!B127,DESEMPATE!$C$3:$C$63,0)),"")</f>
        <v/>
      </c>
      <c r="E127" s="621" t="str">
        <f>IFERROR(IF(D127="","",IF(VLOOKUP(D127,DESEMPATE!D$3:$E$69,2,FALSE)=1,"N/A",IF(VLOOKUP(D127,DESEMPATE!D$3:$E$69,2,FALSE)&gt;=0.51,"SI","NO"))),"")</f>
        <v/>
      </c>
      <c r="F127" s="411" t="s">
        <v>8</v>
      </c>
      <c r="G127" s="19"/>
      <c r="H127" s="19"/>
      <c r="I127" s="19"/>
      <c r="J127" s="711"/>
      <c r="K127" s="19"/>
      <c r="L127" s="853"/>
      <c r="M127" s="641" t="str">
        <f t="shared" si="19"/>
        <v/>
      </c>
      <c r="N127" s="13"/>
      <c r="O127" s="14"/>
      <c r="P127" s="14"/>
      <c r="Q127" s="15" t="str">
        <f t="shared" si="21"/>
        <v/>
      </c>
      <c r="R127" s="16" t="str">
        <f>IFERROR(INDEX(PARAMETROS!$B$53:$B$101,MATCH(Q127,PARAMETROS!$A$53:$A$101,0)),"")</f>
        <v/>
      </c>
      <c r="S127" s="671"/>
      <c r="T127" s="17"/>
      <c r="U127" s="435" t="str">
        <f>IFERROR(IF(T127="","",IF(T127="COP","N/A",IF(OR(T127="USD",T127="US"),1,IF(T127="EUR",VLOOKUP(P127,'SH EURO'!$A$6:$B$10372,2,FALSE),"INGRESAR TASA")))),"")</f>
        <v/>
      </c>
      <c r="V127" s="489" t="str">
        <f t="shared" si="22"/>
        <v/>
      </c>
      <c r="W127" s="18" t="str">
        <f>IFERROR(IF(T127="","",IF(T127="COP",1,IF(U127&lt;&gt;"N/A",VLOOKUP(P127,'SH TRM'!$A$9:$B$100372,2,FALSE),"REVISAR"))),"")</f>
        <v/>
      </c>
      <c r="X127" s="349" t="str">
        <f t="shared" si="23"/>
        <v/>
      </c>
      <c r="Y127" s="10" t="str">
        <f t="shared" si="28"/>
        <v/>
      </c>
      <c r="Z127" s="10" t="str">
        <f t="shared" si="25"/>
        <v/>
      </c>
      <c r="AA127" s="1162"/>
      <c r="AB127" s="1162"/>
      <c r="AC127" s="292" t="str">
        <f t="shared" si="18"/>
        <v/>
      </c>
      <c r="AD127" s="294"/>
      <c r="AE127" s="1121"/>
      <c r="AF127" s="1121"/>
      <c r="AG127" s="1121"/>
      <c r="AH127" s="1121"/>
      <c r="AI127" s="1121"/>
      <c r="AJ127" s="1121"/>
      <c r="AK127" s="1121"/>
      <c r="AL127" s="1121"/>
      <c r="AM127" s="1121"/>
      <c r="AN127" s="401" t="str">
        <f t="shared" si="26"/>
        <v/>
      </c>
      <c r="AO127" s="1139"/>
      <c r="AP127" s="235"/>
      <c r="AQ127" s="237"/>
      <c r="AX127" s="228"/>
    </row>
    <row r="128" spans="1:50" s="222" customFormat="1" ht="16.5" customHeight="1" thickBot="1" x14ac:dyDescent="0.3">
      <c r="A128" s="1147"/>
      <c r="B128" s="33"/>
      <c r="C128" s="137"/>
      <c r="D128" s="315" t="str">
        <f>IFERROR(INDEX(DESEMPATE!$D$3:$D$63,MATCH('EXP GEN.'!B128,DESEMPATE!$C$3:$C$63,0)),"")</f>
        <v/>
      </c>
      <c r="E128" s="899" t="str">
        <f>IFERROR(IF(D128="","",IF(VLOOKUP(D128,DESEMPATE!D$3:$E$69,2,FALSE)=1,"N/A",IF(VLOOKUP(D128,DESEMPATE!D$3:$E$69,2,FALSE)&gt;=0.51,"SI","NO"))),"")</f>
        <v/>
      </c>
      <c r="F128" s="412" t="s">
        <v>8</v>
      </c>
      <c r="G128" s="139"/>
      <c r="H128" s="139"/>
      <c r="I128" s="526"/>
      <c r="J128" s="712"/>
      <c r="K128" s="139"/>
      <c r="L128" s="494"/>
      <c r="M128" s="642" t="str">
        <f t="shared" si="19"/>
        <v/>
      </c>
      <c r="N128" s="35"/>
      <c r="O128" s="318"/>
      <c r="P128" s="318"/>
      <c r="Q128" s="36" t="str">
        <f t="shared" si="21"/>
        <v/>
      </c>
      <c r="R128" s="37" t="str">
        <f>IFERROR(INDEX(PARAMETROS!$B$53:$B$101,MATCH(Q128,PARAMETROS!$A$53:$A$101,0)),"")</f>
        <v/>
      </c>
      <c r="S128" s="672"/>
      <c r="T128" s="38"/>
      <c r="U128" s="433" t="str">
        <f>IFERROR(IF(T128="","",IF(T128="COP","N/A",IF(OR(T128="USD",T128="US"),1,IF(T128="EUR",VLOOKUP(P128,'SH EURO'!$A$6:$B$10372,2,FALSE),"INGRESAR TASA")))),"")</f>
        <v/>
      </c>
      <c r="V128" s="490" t="str">
        <f t="shared" si="22"/>
        <v/>
      </c>
      <c r="W128" s="39" t="str">
        <f>IFERROR(IF(T128="","",IF(T128="COP",1,IF(U128&lt;&gt;"N/A",VLOOKUP(P128,'SH TRM'!$A$9:$B$100372,2,FALSE),"REVISAR"))),"")</f>
        <v/>
      </c>
      <c r="X128" s="350" t="str">
        <f t="shared" si="23"/>
        <v/>
      </c>
      <c r="Y128" s="40" t="str">
        <f t="shared" si="24"/>
        <v/>
      </c>
      <c r="Z128" s="40" t="str">
        <f t="shared" si="25"/>
        <v/>
      </c>
      <c r="AA128" s="1163"/>
      <c r="AB128" s="1163"/>
      <c r="AC128" s="299" t="str">
        <f t="shared" si="18"/>
        <v/>
      </c>
      <c r="AD128" s="564"/>
      <c r="AE128" s="1131"/>
      <c r="AF128" s="1131"/>
      <c r="AG128" s="1131"/>
      <c r="AH128" s="1131"/>
      <c r="AI128" s="1131"/>
      <c r="AJ128" s="1131"/>
      <c r="AK128" s="1131"/>
      <c r="AL128" s="1131"/>
      <c r="AM128" s="1131"/>
      <c r="AN128" s="402" t="str">
        <f t="shared" si="26"/>
        <v/>
      </c>
      <c r="AO128" s="1140"/>
      <c r="AP128" s="236"/>
      <c r="AQ128" s="237"/>
      <c r="AX128" s="228"/>
    </row>
    <row r="129" spans="1:50" s="222" customFormat="1" ht="66" customHeight="1" x14ac:dyDescent="0.25">
      <c r="A129" s="1145" t="s">
        <v>160</v>
      </c>
      <c r="B129" s="25" t="s">
        <v>240</v>
      </c>
      <c r="C129" s="26"/>
      <c r="D129" s="287" t="str">
        <f>IFERROR(INDEX(DESEMPATE!$D$3:$D$63,MATCH('EXP GEN.'!B129,DESEMPATE!$C$3:$C$63,0)),"")</f>
        <v>SALGADO MELENDEZ Y ASOCIADOS INGENIEROS  CONSULTORES S.A.S.</v>
      </c>
      <c r="E129" s="616" t="str">
        <f>IFERROR(IF(D129="","",IF(VLOOKUP(D129,DESEMPATE!D$3:$E$69,2,FALSE)=1,"N/A",IF(VLOOKUP(D129,DESEMPATE!D$3:$E$69,2,FALSE)&gt;=0.51,"SI","NO"))),"")</f>
        <v>SI</v>
      </c>
      <c r="F129" s="410" t="s">
        <v>8</v>
      </c>
      <c r="G129" s="496" t="s">
        <v>715</v>
      </c>
      <c r="H129" s="736" t="s">
        <v>343</v>
      </c>
      <c r="I129" s="946" t="s">
        <v>482</v>
      </c>
      <c r="J129" s="720" t="s">
        <v>716</v>
      </c>
      <c r="K129" s="769" t="s">
        <v>8</v>
      </c>
      <c r="L129" s="858" t="s">
        <v>8</v>
      </c>
      <c r="M129" s="640" t="str">
        <f t="shared" si="19"/>
        <v>SI</v>
      </c>
      <c r="N129" s="27">
        <v>0.45</v>
      </c>
      <c r="O129" s="316">
        <v>39125</v>
      </c>
      <c r="P129" s="316">
        <v>42858</v>
      </c>
      <c r="Q129" s="44">
        <f t="shared" si="21"/>
        <v>2017</v>
      </c>
      <c r="R129" s="22">
        <f>IFERROR(INDEX(PARAMETROS!$B$53:$B$101,MATCH(Q129,PARAMETROS!$A$53:$A$101,0)),"")</f>
        <v>737717</v>
      </c>
      <c r="S129" s="673">
        <v>28059429100</v>
      </c>
      <c r="T129" s="23" t="s">
        <v>21</v>
      </c>
      <c r="U129" s="434" t="str">
        <f>IFERROR(IF(T129="","",IF(T129="COP","N/A",IF(OR(T129="USD",T129="US"),1,IF(T129="EUR",VLOOKUP(P129,'SH EURO'!$A$6:$B$10372,2,FALSE),"INGRESAR TASA")))),"")</f>
        <v>N/A</v>
      </c>
      <c r="V129" s="484" t="str">
        <f t="shared" si="22"/>
        <v>N/A</v>
      </c>
      <c r="W129" s="24">
        <f>IFERROR(IF(T129="","",IF(T129="COP",1,IF(U129&lt;&gt;"N/A",VLOOKUP(P129,'SH TRM'!$A$9:$B$100372,2,FALSE),"REVISAR"))),"")</f>
        <v>1</v>
      </c>
      <c r="X129" s="351">
        <f t="shared" si="23"/>
        <v>28059429100</v>
      </c>
      <c r="Y129" s="619">
        <f>IFERROR(X129/R129,"")</f>
        <v>38035.492065385508</v>
      </c>
      <c r="Z129" s="317">
        <f t="shared" si="25"/>
        <v>17115.97142942348</v>
      </c>
      <c r="AA129" s="1161" t="str">
        <f>IFERROR(IF(COUNTIF(Z129:Z134,"")=6,"",IF(SUM(Z129:Z134)&gt;=CM001M1,"CUMPLE","NO CUMPLE")),"")</f>
        <v>CUMPLE</v>
      </c>
      <c r="AB129" s="1161" t="str">
        <f>IFERROR(IF(COUNTIF(Z129:Z134,"")=6,"",IF(COUNTIF(E129:E134,"N/A")&gt;0,IF(SUMIF(E129:E134,"N/A",Z129:Z134)&gt;=CM001LM1,"CUMPLE","NO CUMPLE"),IF(SUMIF(E129:E134,"SI",Z129:Z134)&gt;=CM001LM1,"CUMPLE","NO CUMPLE"))),"")</f>
        <v>CUMPLE</v>
      </c>
      <c r="AC129" s="291" t="str">
        <f t="shared" si="18"/>
        <v>CUMPLE</v>
      </c>
      <c r="AD129" s="563" t="s">
        <v>307</v>
      </c>
      <c r="AE129" s="1168"/>
      <c r="AF129" s="1168"/>
      <c r="AG129" s="1168"/>
      <c r="AH129" s="1168"/>
      <c r="AI129" s="1168"/>
      <c r="AJ129" s="1168"/>
      <c r="AK129" s="1168"/>
      <c r="AL129" s="1168"/>
      <c r="AM129" s="1168"/>
      <c r="AN129" s="400" t="str">
        <f t="shared" si="26"/>
        <v>EJECUCION</v>
      </c>
      <c r="AO129" s="1138" t="s">
        <v>256</v>
      </c>
      <c r="AP129" s="256"/>
      <c r="AQ129" s="237"/>
      <c r="AX129" s="228"/>
    </row>
    <row r="130" spans="1:50" s="222" customFormat="1" ht="63.75" customHeight="1" x14ac:dyDescent="0.25">
      <c r="A130" s="1146"/>
      <c r="B130" s="11" t="s">
        <v>240</v>
      </c>
      <c r="C130" s="12"/>
      <c r="D130" s="12" t="str">
        <f>IFERROR(INDEX(DESEMPATE!$D$3:$D$63,MATCH('EXP GEN.'!B130,DESEMPATE!$C$3:$C$63,0)),"")</f>
        <v>SALGADO MELENDEZ Y ASOCIADOS INGENIEROS  CONSULTORES S.A.S.</v>
      </c>
      <c r="E130" s="621" t="str">
        <f>IFERROR(IF(D130="","",IF(VLOOKUP(D130,DESEMPATE!D$3:$E$69,2,FALSE)=1,"N/A",IF(VLOOKUP(D130,DESEMPATE!D$3:$E$69,2,FALSE)&gt;=0.51,"SI","NO"))),"")</f>
        <v>SI</v>
      </c>
      <c r="F130" s="411" t="s">
        <v>8</v>
      </c>
      <c r="G130" s="496" t="s">
        <v>346</v>
      </c>
      <c r="H130" s="704" t="s">
        <v>343</v>
      </c>
      <c r="I130" s="947" t="s">
        <v>717</v>
      </c>
      <c r="J130" s="720" t="s">
        <v>718</v>
      </c>
      <c r="K130" s="948" t="s">
        <v>8</v>
      </c>
      <c r="L130" s="856" t="s">
        <v>8</v>
      </c>
      <c r="M130" s="638" t="str">
        <f t="shared" si="19"/>
        <v>SI</v>
      </c>
      <c r="N130" s="13">
        <v>0.9</v>
      </c>
      <c r="O130" s="14">
        <v>38341</v>
      </c>
      <c r="P130" s="14">
        <v>40694</v>
      </c>
      <c r="Q130" s="15">
        <f t="shared" si="21"/>
        <v>2011</v>
      </c>
      <c r="R130" s="16">
        <f>IFERROR(INDEX(PARAMETROS!$B$53:$B$101,MATCH(Q130,PARAMETROS!$A$53:$A$101,0)),"")</f>
        <v>535600</v>
      </c>
      <c r="S130" s="671" t="s">
        <v>264</v>
      </c>
      <c r="T130" s="17" t="s">
        <v>21</v>
      </c>
      <c r="U130" s="435" t="str">
        <f>IFERROR(IF(T130="","",IF(T130="COP","N/A",IF(OR(T130="USD",T130="US"),1,IF(T130="EUR",VLOOKUP(P130,'SH EURO'!$A$6:$B$10372,2,FALSE),"INGRESAR TASA")))),"")</f>
        <v>N/A</v>
      </c>
      <c r="V130" s="489" t="str">
        <f t="shared" si="22"/>
        <v>N/A</v>
      </c>
      <c r="W130" s="18">
        <f>IFERROR(IF(T130="","",IF(T130="COP",1,IF(U130&lt;&gt;"N/A",VLOOKUP(P130,'SH TRM'!$A$9:$B$100372,2,FALSE),"REVISAR"))),"")</f>
        <v>1</v>
      </c>
      <c r="X130" s="349" t="str">
        <f t="shared" si="23"/>
        <v>N/A</v>
      </c>
      <c r="Y130" s="619">
        <v>10101.64</v>
      </c>
      <c r="Z130" s="10">
        <f t="shared" si="25"/>
        <v>9091.4760000000006</v>
      </c>
      <c r="AA130" s="1162"/>
      <c r="AB130" s="1162"/>
      <c r="AC130" s="292" t="str">
        <f t="shared" si="18"/>
        <v>CUMPLE</v>
      </c>
      <c r="AD130" s="142">
        <v>6</v>
      </c>
      <c r="AE130" s="1121" t="s">
        <v>8</v>
      </c>
      <c r="AF130" s="1121"/>
      <c r="AG130" s="1121"/>
      <c r="AH130" s="1121" t="s">
        <v>8</v>
      </c>
      <c r="AI130" s="1121"/>
      <c r="AJ130" s="1121"/>
      <c r="AK130" s="1121" t="s">
        <v>8</v>
      </c>
      <c r="AL130" s="1121"/>
      <c r="AM130" s="1121"/>
      <c r="AN130" s="398" t="str">
        <f t="shared" si="26"/>
        <v>SI</v>
      </c>
      <c r="AO130" s="1139"/>
      <c r="AP130" s="257"/>
      <c r="AQ130" s="237"/>
      <c r="AX130" s="228"/>
    </row>
    <row r="131" spans="1:50" s="222" customFormat="1" ht="63" customHeight="1" x14ac:dyDescent="0.25">
      <c r="A131" s="1146"/>
      <c r="B131" s="11" t="s">
        <v>240</v>
      </c>
      <c r="C131" s="12"/>
      <c r="D131" s="12" t="str">
        <f>IFERROR(INDEX(DESEMPATE!$D$3:$D$63,MATCH('EXP GEN.'!B131,DESEMPATE!$C$3:$C$63,0)),"")</f>
        <v>SALGADO MELENDEZ Y ASOCIADOS INGENIEROS  CONSULTORES S.A.S.</v>
      </c>
      <c r="E131" s="621" t="str">
        <f>IFERROR(IF(D131="","",IF(VLOOKUP(D131,DESEMPATE!D$3:$E$69,2,FALSE)=1,"N/A",IF(VLOOKUP(D131,DESEMPATE!D$3:$E$69,2,FALSE)&gt;=0.51,"SI","NO"))),"")</f>
        <v>SI</v>
      </c>
      <c r="F131" s="411" t="s">
        <v>8</v>
      </c>
      <c r="G131" s="476" t="s">
        <v>342</v>
      </c>
      <c r="H131" s="533" t="s">
        <v>343</v>
      </c>
      <c r="I131" s="947" t="s">
        <v>719</v>
      </c>
      <c r="J131" s="720" t="s">
        <v>720</v>
      </c>
      <c r="K131" s="948" t="s">
        <v>8</v>
      </c>
      <c r="L131" s="853" t="s">
        <v>8</v>
      </c>
      <c r="M131" s="685" t="str">
        <f t="shared" si="19"/>
        <v>SI</v>
      </c>
      <c r="N131" s="561">
        <v>0.9</v>
      </c>
      <c r="O131" s="14">
        <v>40157</v>
      </c>
      <c r="P131" s="14">
        <v>41965</v>
      </c>
      <c r="Q131" s="15">
        <f t="shared" si="21"/>
        <v>2014</v>
      </c>
      <c r="R131" s="16">
        <f>IFERROR(INDEX(PARAMETROS!$B$53:$B$101,MATCH(Q131,PARAMETROS!$A$53:$A$101,0)),"")</f>
        <v>616000</v>
      </c>
      <c r="S131" s="671" t="s">
        <v>264</v>
      </c>
      <c r="T131" s="17" t="s">
        <v>21</v>
      </c>
      <c r="U131" s="435" t="str">
        <f>IFERROR(IF(T131="","",IF(T131="COP","N/A",IF(OR(T131="USD",T131="US"),1,IF(T131="EUR",VLOOKUP(P131,'SH EURO'!$A$6:$B$10372,2,FALSE),"INGRESAR TASA")))),"")</f>
        <v>N/A</v>
      </c>
      <c r="V131" s="489" t="str">
        <f t="shared" si="22"/>
        <v>N/A</v>
      </c>
      <c r="W131" s="18">
        <f>IFERROR(IF(T131="","",IF(T131="COP",1,IF(U131&lt;&gt;"N/A",VLOOKUP(P131,'SH TRM'!$A$9:$B$100372,2,FALSE),"REVISAR"))),"")</f>
        <v>1</v>
      </c>
      <c r="X131" s="349" t="str">
        <f t="shared" si="23"/>
        <v>N/A</v>
      </c>
      <c r="Y131" s="623">
        <v>5102.6099999999997</v>
      </c>
      <c r="Z131" s="10">
        <f t="shared" si="25"/>
        <v>4592.3490000000002</v>
      </c>
      <c r="AA131" s="1162"/>
      <c r="AB131" s="1162"/>
      <c r="AC131" s="292" t="str">
        <f t="shared" ref="AC131:AC194" si="30">IFERROR(IF(Z131="","",IF(Z131&gt;=CM001EMM1,"CUMPLE","NO CUMPLE")),"")</f>
        <v>CUMPLE</v>
      </c>
      <c r="AD131" s="142">
        <v>66</v>
      </c>
      <c r="AE131" s="1144" t="s">
        <v>8</v>
      </c>
      <c r="AF131" s="1144"/>
      <c r="AG131" s="1144"/>
      <c r="AH131" s="1144" t="s">
        <v>8</v>
      </c>
      <c r="AI131" s="1144"/>
      <c r="AJ131" s="1144"/>
      <c r="AK131" s="1144" t="s">
        <v>8</v>
      </c>
      <c r="AL131" s="1144"/>
      <c r="AM131" s="1144"/>
      <c r="AN131" s="401" t="str">
        <f t="shared" si="26"/>
        <v>SI</v>
      </c>
      <c r="AO131" s="1139"/>
      <c r="AP131" s="235"/>
      <c r="AQ131" s="237"/>
      <c r="AX131" s="228"/>
    </row>
    <row r="132" spans="1:50" s="222" customFormat="1" ht="178.5" x14ac:dyDescent="0.25">
      <c r="A132" s="1146"/>
      <c r="B132" s="11" t="s">
        <v>679</v>
      </c>
      <c r="C132" s="12"/>
      <c r="D132" s="12" t="str">
        <f>IFERROR(INDEX(DESEMPATE!$D$3:$D$63,MATCH('EXP GEN.'!B132,DESEMPATE!$C$3:$C$63,0)),"")</f>
        <v>SERTIC S.A.S</v>
      </c>
      <c r="E132" s="621" t="str">
        <f>IFERROR(IF(D132="","",IF(VLOOKUP(D132,DESEMPATE!D$3:$E$69,2,FALSE)=1,"N/A",IF(VLOOKUP(D132,DESEMPATE!D$3:$E$69,2,FALSE)&gt;=0.51,"SI","NO"))),"")</f>
        <v>NO</v>
      </c>
      <c r="F132" s="411" t="s">
        <v>8</v>
      </c>
      <c r="G132" s="496" t="s">
        <v>352</v>
      </c>
      <c r="H132" s="496" t="s">
        <v>343</v>
      </c>
      <c r="I132" s="947" t="s">
        <v>721</v>
      </c>
      <c r="J132" s="720" t="s">
        <v>722</v>
      </c>
      <c r="K132" s="948" t="s">
        <v>8</v>
      </c>
      <c r="L132" s="853" t="s">
        <v>8</v>
      </c>
      <c r="M132" s="638" t="str">
        <f t="shared" ref="M132:M195" si="31">IFERROR(IF(O132="","",IF(O132&gt;=DATE(1990,1,1),"SI","NO")),"")</f>
        <v>SI</v>
      </c>
      <c r="N132" s="561">
        <v>0.25</v>
      </c>
      <c r="O132" s="14">
        <v>40954</v>
      </c>
      <c r="P132" s="14">
        <v>43340</v>
      </c>
      <c r="Q132" s="15">
        <f t="shared" si="21"/>
        <v>2018</v>
      </c>
      <c r="R132" s="16">
        <f>IFERROR(INDEX(PARAMETROS!$B$53:$B$101,MATCH(Q132,PARAMETROS!$A$53:$A$101,0)),"")</f>
        <v>781242</v>
      </c>
      <c r="S132" s="671">
        <v>10756166032</v>
      </c>
      <c r="T132" s="17" t="s">
        <v>21</v>
      </c>
      <c r="U132" s="435" t="str">
        <f>IFERROR(IF(T132="","",IF(T132="COP","N/A",IF(OR(T132="USD",T132="US"),1,IF(T132="EUR",VLOOKUP(P132,'SH EURO'!$A$6:$B$10372,2,FALSE),"INGRESAR TASA")))),"")</f>
        <v>N/A</v>
      </c>
      <c r="V132" s="489" t="str">
        <f t="shared" si="22"/>
        <v>N/A</v>
      </c>
      <c r="W132" s="18">
        <f>IFERROR(IF(T132="","",IF(T132="COP",1,IF(U132&lt;&gt;"N/A",VLOOKUP(P132,'SH TRM'!$A$9:$B$100372,2,FALSE),"REVISAR"))),"")</f>
        <v>1</v>
      </c>
      <c r="X132" s="349">
        <f t="shared" si="23"/>
        <v>10756166032</v>
      </c>
      <c r="Y132" s="623">
        <f t="shared" ref="Y132" si="32">IFERROR(X132/R132,"")</f>
        <v>13768.033505623098</v>
      </c>
      <c r="Z132" s="10">
        <f t="shared" si="25"/>
        <v>3442.0083764057745</v>
      </c>
      <c r="AA132" s="1162"/>
      <c r="AB132" s="1162"/>
      <c r="AC132" s="292" t="str">
        <f t="shared" si="30"/>
        <v>CUMPLE</v>
      </c>
      <c r="AD132" s="596" t="s">
        <v>307</v>
      </c>
      <c r="AE132" s="1122"/>
      <c r="AF132" s="1123"/>
      <c r="AG132" s="1124"/>
      <c r="AH132" s="1122"/>
      <c r="AI132" s="1123"/>
      <c r="AJ132" s="1124"/>
      <c r="AK132" s="1122"/>
      <c r="AL132" s="1123"/>
      <c r="AM132" s="1124"/>
      <c r="AN132" s="398" t="str">
        <f t="shared" si="26"/>
        <v>EJECUCION</v>
      </c>
      <c r="AO132" s="1139"/>
      <c r="AP132" s="257"/>
      <c r="AQ132" s="237"/>
      <c r="AX132" s="228"/>
    </row>
    <row r="133" spans="1:50" s="222" customFormat="1" ht="16.5" customHeight="1" x14ac:dyDescent="0.25">
      <c r="A133" s="1146"/>
      <c r="B133" s="11"/>
      <c r="C133" s="12"/>
      <c r="D133" s="12" t="str">
        <f>IFERROR(INDEX(DESEMPATE!$D$3:$D$63,MATCH('EXP GEN.'!B133,DESEMPATE!$C$3:$C$63,0)),"")</f>
        <v/>
      </c>
      <c r="E133" s="621" t="str">
        <f>IFERROR(IF(D133="","",IF(VLOOKUP(D133,DESEMPATE!D$3:$E$69,2,FALSE)=1,"N/A",IF(VLOOKUP(D133,DESEMPATE!D$3:$E$69,2,FALSE)&gt;=0.51,"SI","NO"))),"")</f>
        <v/>
      </c>
      <c r="F133" s="411" t="s">
        <v>8</v>
      </c>
      <c r="G133" s="19"/>
      <c r="H133" s="19"/>
      <c r="I133" s="19"/>
      <c r="J133" s="711"/>
      <c r="K133" s="948"/>
      <c r="L133" s="853"/>
      <c r="M133" s="641" t="str">
        <f t="shared" si="31"/>
        <v/>
      </c>
      <c r="N133" s="13"/>
      <c r="O133" s="14"/>
      <c r="P133" s="14"/>
      <c r="Q133" s="15" t="str">
        <f t="shared" si="21"/>
        <v/>
      </c>
      <c r="R133" s="16" t="str">
        <f>IFERROR(INDEX(PARAMETROS!$B$53:$B$101,MATCH(Q133,PARAMETROS!$A$53:$A$101,0)),"")</f>
        <v/>
      </c>
      <c r="S133" s="671"/>
      <c r="T133" s="17"/>
      <c r="U133" s="435" t="str">
        <f>IFERROR(IF(T133="","",IF(T133="COP","N/A",IF(OR(T133="USD",T133="US"),1,IF(T133="EUR",VLOOKUP(P133,'SH EURO'!$A$6:$B$10372,2,FALSE),"INGRESAR TASA")))),"")</f>
        <v/>
      </c>
      <c r="V133" s="489" t="str">
        <f t="shared" si="22"/>
        <v/>
      </c>
      <c r="W133" s="18" t="str">
        <f>IFERROR(IF(T133="","",IF(T133="COP",1,IF(U133&lt;&gt;"N/A",VLOOKUP(P133,'SH TRM'!$A$9:$B$100372,2,FALSE),"REVISAR"))),"")</f>
        <v/>
      </c>
      <c r="X133" s="349" t="str">
        <f t="shared" si="23"/>
        <v/>
      </c>
      <c r="Y133" s="317" t="str">
        <f t="shared" si="24"/>
        <v/>
      </c>
      <c r="Z133" s="10" t="str">
        <f t="shared" si="25"/>
        <v/>
      </c>
      <c r="AA133" s="1162"/>
      <c r="AB133" s="1162"/>
      <c r="AC133" s="292" t="str">
        <f t="shared" si="30"/>
        <v/>
      </c>
      <c r="AD133" s="470"/>
      <c r="AE133" s="1144"/>
      <c r="AF133" s="1144"/>
      <c r="AG133" s="1144"/>
      <c r="AH133" s="1144"/>
      <c r="AI133" s="1144"/>
      <c r="AJ133" s="1144"/>
      <c r="AK133" s="1144"/>
      <c r="AL133" s="1144"/>
      <c r="AM133" s="1144"/>
      <c r="AN133" s="401" t="str">
        <f t="shared" si="26"/>
        <v/>
      </c>
      <c r="AO133" s="1139"/>
      <c r="AP133" s="235"/>
      <c r="AQ133" s="237"/>
      <c r="AX133" s="228"/>
    </row>
    <row r="134" spans="1:50" s="222" customFormat="1" ht="16.5" customHeight="1" thickBot="1" x14ac:dyDescent="0.3">
      <c r="A134" s="1147"/>
      <c r="B134" s="33"/>
      <c r="C134" s="137"/>
      <c r="D134" s="315" t="str">
        <f>IFERROR(INDEX(DESEMPATE!$D$3:$D$63,MATCH('EXP GEN.'!B134,DESEMPATE!$C$3:$C$63,0)),"")</f>
        <v/>
      </c>
      <c r="E134" s="899" t="str">
        <f>IFERROR(IF(D134="","",IF(VLOOKUP(D134,DESEMPATE!D$3:$E$69,2,FALSE)=1,"N/A",IF(VLOOKUP(D134,DESEMPATE!D$3:$E$69,2,FALSE)&gt;=0.51,"SI","NO"))),"")</f>
        <v/>
      </c>
      <c r="F134" s="412" t="s">
        <v>8</v>
      </c>
      <c r="G134" s="139"/>
      <c r="H134" s="139"/>
      <c r="I134" s="139"/>
      <c r="J134" s="712"/>
      <c r="K134" s="139"/>
      <c r="L134" s="494"/>
      <c r="M134" s="642" t="str">
        <f t="shared" si="31"/>
        <v/>
      </c>
      <c r="N134" s="35"/>
      <c r="O134" s="318"/>
      <c r="P134" s="318"/>
      <c r="Q134" s="36" t="str">
        <f t="shared" si="21"/>
        <v/>
      </c>
      <c r="R134" s="37" t="str">
        <f>IFERROR(INDEX(PARAMETROS!$B$53:$B$101,MATCH(Q134,PARAMETROS!$A$53:$A$101,0)),"")</f>
        <v/>
      </c>
      <c r="S134" s="672"/>
      <c r="T134" s="38"/>
      <c r="U134" s="433" t="str">
        <f>IFERROR(IF(T134="","",IF(T134="COP","N/A",IF(OR(T134="USD",T134="US"),1,IF(T134="EUR",VLOOKUP(P134,'SH EURO'!$A$6:$B$10372,2,FALSE),"INGRESAR TASA")))),"")</f>
        <v/>
      </c>
      <c r="V134" s="490" t="str">
        <f t="shared" si="22"/>
        <v/>
      </c>
      <c r="W134" s="39" t="str">
        <f>IFERROR(IF(T134="","",IF(T134="COP",1,IF(U134&lt;&gt;"N/A",VLOOKUP(P134,'SH TRM'!$A$9:$B$100372,2,FALSE),"REVISAR"))),"")</f>
        <v/>
      </c>
      <c r="X134" s="350" t="str">
        <f t="shared" si="23"/>
        <v/>
      </c>
      <c r="Y134" s="40" t="str">
        <f t="shared" si="24"/>
        <v/>
      </c>
      <c r="Z134" s="40" t="str">
        <f t="shared" si="25"/>
        <v/>
      </c>
      <c r="AA134" s="1163"/>
      <c r="AB134" s="1163"/>
      <c r="AC134" s="299" t="str">
        <f t="shared" si="30"/>
        <v/>
      </c>
      <c r="AD134" s="295"/>
      <c r="AE134" s="1131"/>
      <c r="AF134" s="1131"/>
      <c r="AG134" s="1131"/>
      <c r="AH134" s="1131"/>
      <c r="AI134" s="1131"/>
      <c r="AJ134" s="1131"/>
      <c r="AK134" s="1131"/>
      <c r="AL134" s="1131"/>
      <c r="AM134" s="1131"/>
      <c r="AN134" s="402" t="str">
        <f t="shared" si="26"/>
        <v/>
      </c>
      <c r="AO134" s="1140"/>
      <c r="AP134" s="236"/>
      <c r="AQ134" s="237"/>
      <c r="AX134" s="228"/>
    </row>
    <row r="135" spans="1:50" s="222" customFormat="1" ht="51" customHeight="1" x14ac:dyDescent="0.25">
      <c r="A135" s="1145" t="s">
        <v>161</v>
      </c>
      <c r="B135" s="25" t="s">
        <v>249</v>
      </c>
      <c r="C135" s="26"/>
      <c r="D135" s="287" t="str">
        <f>IFERROR(INDEX(DESEMPATE!$D$3:$D$63,MATCH('EXP GEN.'!B135,DESEMPATE!$C$3:$C$63,0)),"")</f>
        <v>PROYECTOS E INTERVENTORIAS LIMITADA</v>
      </c>
      <c r="E135" s="616" t="str">
        <f>IFERROR(IF(D135="","",IF(VLOOKUP(D135,DESEMPATE!D$3:$E$69,2,FALSE)=1,"N/A",IF(VLOOKUP(D135,DESEMPATE!D$3:$E$69,2,FALSE)&gt;=0.51,"SI","NO"))),"")</f>
        <v>SI</v>
      </c>
      <c r="F135" s="410" t="s">
        <v>8</v>
      </c>
      <c r="G135" s="32" t="s">
        <v>342</v>
      </c>
      <c r="H135" s="32" t="s">
        <v>343</v>
      </c>
      <c r="I135" s="32" t="s">
        <v>728</v>
      </c>
      <c r="J135" s="710" t="s">
        <v>729</v>
      </c>
      <c r="K135" s="32" t="s">
        <v>8</v>
      </c>
      <c r="L135" s="858" t="s">
        <v>8</v>
      </c>
      <c r="M135" s="640" t="str">
        <f t="shared" si="31"/>
        <v>SI</v>
      </c>
      <c r="N135" s="27">
        <v>1</v>
      </c>
      <c r="O135" s="316">
        <v>38910</v>
      </c>
      <c r="P135" s="316">
        <v>39357</v>
      </c>
      <c r="Q135" s="44">
        <f t="shared" si="21"/>
        <v>2007</v>
      </c>
      <c r="R135" s="22">
        <f>IFERROR(INDEX(PARAMETROS!$B$53:$B$101,MATCH(Q135,PARAMETROS!$A$53:$A$101,0)),"")</f>
        <v>433700</v>
      </c>
      <c r="S135" s="673" t="s">
        <v>264</v>
      </c>
      <c r="T135" s="23" t="s">
        <v>21</v>
      </c>
      <c r="U135" s="434" t="str">
        <f>IFERROR(IF(T135="","",IF(T135="COP","N/A",IF(OR(T135="USD",T135="US"),1,IF(T135="EUR",VLOOKUP(P135,'SH EURO'!$A$6:$B$10372,2,FALSE),"INGRESAR TASA")))),"")</f>
        <v>N/A</v>
      </c>
      <c r="V135" s="484" t="str">
        <f t="shared" si="22"/>
        <v>N/A</v>
      </c>
      <c r="W135" s="24">
        <f>IFERROR(IF(T135="","",IF(T135="COP",1,IF(U135&lt;&gt;"N/A",VLOOKUP(P135,'SH TRM'!$A$9:$B$100372,2,FALSE),"REVISAR"))),"")</f>
        <v>1</v>
      </c>
      <c r="X135" s="351" t="str">
        <f t="shared" si="23"/>
        <v>N/A</v>
      </c>
      <c r="Y135" s="317">
        <v>2242.4</v>
      </c>
      <c r="Z135" s="317">
        <f t="shared" si="25"/>
        <v>2242.4</v>
      </c>
      <c r="AA135" s="1161" t="str">
        <f>IFERROR(IF(COUNTIF(Z135:Z140,"")=6,"",IF(SUM(Z135:Z140)&gt;=CM001M1,"CUMPLE","NO CUMPLE")),"")</f>
        <v>CUMPLE</v>
      </c>
      <c r="AB135" s="1161" t="str">
        <f>IFERROR(IF(COUNTIF(Z135:Z140,"")=6,"",IF(COUNTIF(E135:E140,"N/A")&gt;0,IF(SUMIF(E135:E140,"N/A",Z135:Z140)&gt;=CM001LM1,"CUMPLE","NO CUMPLE"),IF(SUMIF(E135:E140,"SI",Z135:Z140)&gt;=CM001LM1,"CUMPLE","NO CUMPLE"))),"")</f>
        <v>CUMPLE</v>
      </c>
      <c r="AC135" s="291" t="s">
        <v>65</v>
      </c>
      <c r="AD135" s="293">
        <v>28</v>
      </c>
      <c r="AE135" s="1150" t="s">
        <v>8</v>
      </c>
      <c r="AF135" s="1150"/>
      <c r="AG135" s="1150"/>
      <c r="AH135" s="1150" t="s">
        <v>8</v>
      </c>
      <c r="AI135" s="1150"/>
      <c r="AJ135" s="1150"/>
      <c r="AK135" s="1150" t="s">
        <v>8</v>
      </c>
      <c r="AL135" s="1150"/>
      <c r="AM135" s="1150"/>
      <c r="AN135" s="400" t="str">
        <f t="shared" si="26"/>
        <v>SI</v>
      </c>
      <c r="AO135" s="1138" t="s">
        <v>256</v>
      </c>
      <c r="AP135" s="256"/>
      <c r="AQ135" s="237"/>
      <c r="AX135" s="228"/>
    </row>
    <row r="136" spans="1:50" s="222" customFormat="1" ht="47.25" x14ac:dyDescent="0.25">
      <c r="A136" s="1146"/>
      <c r="B136" s="11" t="s">
        <v>249</v>
      </c>
      <c r="C136" s="12"/>
      <c r="D136" s="12" t="str">
        <f>IFERROR(INDEX(DESEMPATE!$D$3:$D$63,MATCH('EXP GEN.'!B136,DESEMPATE!$C$3:$C$63,0)),"")</f>
        <v>PROYECTOS E INTERVENTORIAS LIMITADA</v>
      </c>
      <c r="E136" s="621" t="str">
        <f>IFERROR(IF(D136="","",IF(VLOOKUP(D136,DESEMPATE!D$3:$E$69,2,FALSE)=1,"N/A",IF(VLOOKUP(D136,DESEMPATE!D$3:$E$69,2,FALSE)&gt;=0.51,"SI","NO"))),"")</f>
        <v>SI</v>
      </c>
      <c r="F136" s="411" t="s">
        <v>8</v>
      </c>
      <c r="G136" s="142" t="s">
        <v>730</v>
      </c>
      <c r="H136" s="142" t="s">
        <v>343</v>
      </c>
      <c r="I136" s="142" t="s">
        <v>731</v>
      </c>
      <c r="J136" s="695" t="s">
        <v>732</v>
      </c>
      <c r="K136" s="142" t="s">
        <v>8</v>
      </c>
      <c r="L136" s="856" t="s">
        <v>8</v>
      </c>
      <c r="M136" s="638" t="str">
        <f t="shared" si="31"/>
        <v>SI</v>
      </c>
      <c r="N136" s="13">
        <v>1</v>
      </c>
      <c r="O136" s="14">
        <v>39804</v>
      </c>
      <c r="P136" s="14">
        <v>40390</v>
      </c>
      <c r="Q136" s="15">
        <f t="shared" si="21"/>
        <v>2010</v>
      </c>
      <c r="R136" s="16">
        <f>IFERROR(INDEX(PARAMETROS!$B$53:$B$101,MATCH(Q136,PARAMETROS!$A$53:$A$101,0)),"")</f>
        <v>515000</v>
      </c>
      <c r="S136" s="671" t="s">
        <v>264</v>
      </c>
      <c r="T136" s="17" t="s">
        <v>21</v>
      </c>
      <c r="U136" s="435" t="str">
        <f>IFERROR(IF(T136="","",IF(T136="COP","N/A",IF(OR(T136="USD",T136="US"),1,IF(T136="EUR",VLOOKUP(P136,'SH EURO'!$A$6:$B$10372,2,FALSE),"INGRESAR TASA")))),"")</f>
        <v>N/A</v>
      </c>
      <c r="V136" s="489" t="str">
        <f t="shared" si="22"/>
        <v>N/A</v>
      </c>
      <c r="W136" s="18">
        <f>IFERROR(IF(T136="","",IF(T136="COP",1,IF(U136&lt;&gt;"N/A",VLOOKUP(P136,'SH TRM'!$A$9:$B$100372,2,FALSE),"REVISAR"))),"")</f>
        <v>1</v>
      </c>
      <c r="X136" s="349" t="str">
        <f t="shared" si="23"/>
        <v>N/A</v>
      </c>
      <c r="Y136" s="10">
        <v>5335.96</v>
      </c>
      <c r="Z136" s="10">
        <f t="shared" si="25"/>
        <v>5335.96</v>
      </c>
      <c r="AA136" s="1162"/>
      <c r="AB136" s="1162"/>
      <c r="AC136" s="292" t="str">
        <f t="shared" si="30"/>
        <v>CUMPLE</v>
      </c>
      <c r="AD136" s="294">
        <v>49</v>
      </c>
      <c r="AE136" s="1121" t="s">
        <v>8</v>
      </c>
      <c r="AF136" s="1121"/>
      <c r="AG136" s="1121"/>
      <c r="AH136" s="1121" t="s">
        <v>8</v>
      </c>
      <c r="AI136" s="1121"/>
      <c r="AJ136" s="1121"/>
      <c r="AK136" s="1121" t="s">
        <v>8</v>
      </c>
      <c r="AL136" s="1121"/>
      <c r="AM136" s="1121"/>
      <c r="AN136" s="398" t="str">
        <f t="shared" si="26"/>
        <v>SI</v>
      </c>
      <c r="AO136" s="1139"/>
      <c r="AP136" s="257"/>
      <c r="AQ136" s="237"/>
      <c r="AX136" s="228"/>
    </row>
    <row r="137" spans="1:50" s="222" customFormat="1" ht="51" x14ac:dyDescent="0.25">
      <c r="A137" s="1146"/>
      <c r="B137" s="11" t="s">
        <v>249</v>
      </c>
      <c r="C137" s="12"/>
      <c r="D137" s="12" t="str">
        <f>IFERROR(INDEX(DESEMPATE!$D$3:$D$63,MATCH('EXP GEN.'!B137,DESEMPATE!$C$3:$C$63,0)),"")</f>
        <v>PROYECTOS E INTERVENTORIAS LIMITADA</v>
      </c>
      <c r="E137" s="621" t="str">
        <f>IFERROR(IF(D137="","",IF(VLOOKUP(D137,DESEMPATE!D$3:$E$69,2,FALSE)=1,"N/A",IF(VLOOKUP(D137,DESEMPATE!D$3:$E$69,2,FALSE)&gt;=0.51,"SI","NO"))),"")</f>
        <v>SI</v>
      </c>
      <c r="F137" s="411" t="s">
        <v>8</v>
      </c>
      <c r="G137" s="19" t="s">
        <v>733</v>
      </c>
      <c r="H137" s="19" t="s">
        <v>343</v>
      </c>
      <c r="I137" s="19" t="s">
        <v>734</v>
      </c>
      <c r="J137" s="711" t="s">
        <v>735</v>
      </c>
      <c r="K137" s="19" t="s">
        <v>8</v>
      </c>
      <c r="L137" s="853" t="s">
        <v>8</v>
      </c>
      <c r="M137" s="638" t="str">
        <f t="shared" si="31"/>
        <v>SI</v>
      </c>
      <c r="N137" s="509">
        <v>1</v>
      </c>
      <c r="O137" s="259">
        <v>41232</v>
      </c>
      <c r="P137" s="14">
        <v>41790</v>
      </c>
      <c r="Q137" s="15">
        <f t="shared" ref="Q137:Q200" si="33">IF(P137="","",YEAR(P137))</f>
        <v>2014</v>
      </c>
      <c r="R137" s="16">
        <f>IFERROR(INDEX(PARAMETROS!$B$53:$B$101,MATCH(Q137,PARAMETROS!$A$53:$A$101,0)),"")</f>
        <v>616000</v>
      </c>
      <c r="S137" s="671" t="s">
        <v>264</v>
      </c>
      <c r="T137" s="17" t="s">
        <v>21</v>
      </c>
      <c r="U137" s="435" t="str">
        <f>IFERROR(IF(T137="","",IF(T137="COP","N/A",IF(OR(T137="USD",T137="US"),1,IF(T137="EUR",VLOOKUP(P137,'SH EURO'!$A$6:$B$10372,2,FALSE),"INGRESAR TASA")))),"")</f>
        <v>N/A</v>
      </c>
      <c r="V137" s="489" t="str">
        <f t="shared" ref="V137:V200" si="34">IFERROR(IF(S137="","",IF(U137="INGRESAR TASA","INGRESAR TASA USD",IF(U137="N/A","N/A",U137*S137))),"")</f>
        <v>N/A</v>
      </c>
      <c r="W137" s="18">
        <f>IFERROR(IF(T137="","",IF(T137="COP",1,IF(U137&lt;&gt;"N/A",VLOOKUP(P137,'SH TRM'!$A$9:$B$100372,2,FALSE),"REVISAR"))),"")</f>
        <v>1</v>
      </c>
      <c r="X137" s="349" t="str">
        <f t="shared" ref="X137:X200" si="35">IFERROR(IF(W137&lt;&gt;"",IF(T137&lt;&gt;"COP",V137*W137,S137),""),"")</f>
        <v>N/A</v>
      </c>
      <c r="Y137" s="10">
        <v>2402.09</v>
      </c>
      <c r="Z137" s="10">
        <f t="shared" ref="Z137:Z200" si="36">IFERROR(IF(OR(K137="",K137="NO"),"",IF(F137="SI",IFERROR(Y137*N137,""),"")),"")</f>
        <v>2402.09</v>
      </c>
      <c r="AA137" s="1162"/>
      <c r="AB137" s="1162"/>
      <c r="AC137" s="292" t="s">
        <v>65</v>
      </c>
      <c r="AD137" s="294">
        <v>6</v>
      </c>
      <c r="AE137" s="1121" t="s">
        <v>8</v>
      </c>
      <c r="AF137" s="1121"/>
      <c r="AG137" s="1121"/>
      <c r="AH137" s="1121" t="s">
        <v>8</v>
      </c>
      <c r="AI137" s="1121"/>
      <c r="AJ137" s="1121"/>
      <c r="AK137" s="1121" t="s">
        <v>8</v>
      </c>
      <c r="AL137" s="1121"/>
      <c r="AM137" s="1121"/>
      <c r="AN137" s="401" t="str">
        <f t="shared" si="26"/>
        <v>SI</v>
      </c>
      <c r="AO137" s="1139"/>
      <c r="AP137" s="235"/>
      <c r="AQ137" s="237"/>
      <c r="AX137" s="228"/>
    </row>
    <row r="138" spans="1:50" s="222" customFormat="1" ht="63" x14ac:dyDescent="0.25">
      <c r="A138" s="1146"/>
      <c r="B138" s="11" t="s">
        <v>683</v>
      </c>
      <c r="C138" s="12"/>
      <c r="D138" s="12" t="str">
        <f>IFERROR(INDEX(DESEMPATE!$D$3:$D$63,MATCH('EXP GEN.'!B138,DESEMPATE!$C$3:$C$63,0)),"")</f>
        <v xml:space="preserve">INGENIERIA DE ESTUDIOS Y ASESORIAS SAS INESAS </v>
      </c>
      <c r="E138" s="621" t="str">
        <f>IFERROR(IF(D138="","",IF(VLOOKUP(D138,DESEMPATE!D$3:$E$69,2,FALSE)=1,"N/A",IF(VLOOKUP(D138,DESEMPATE!D$3:$E$69,2,FALSE)&gt;=0.51,"SI","NO"))),"")</f>
        <v>NO</v>
      </c>
      <c r="F138" s="411" t="s">
        <v>8</v>
      </c>
      <c r="G138" s="19" t="s">
        <v>736</v>
      </c>
      <c r="H138" s="19" t="s">
        <v>343</v>
      </c>
      <c r="I138" s="19" t="s">
        <v>737</v>
      </c>
      <c r="J138" s="711" t="s">
        <v>738</v>
      </c>
      <c r="K138" s="19" t="s">
        <v>8</v>
      </c>
      <c r="L138" s="853" t="s">
        <v>8</v>
      </c>
      <c r="M138" s="638" t="str">
        <f t="shared" si="31"/>
        <v>SI</v>
      </c>
      <c r="N138" s="510">
        <v>0.75</v>
      </c>
      <c r="O138" s="14">
        <v>38343</v>
      </c>
      <c r="P138" s="14">
        <v>40459</v>
      </c>
      <c r="Q138" s="15">
        <f t="shared" si="33"/>
        <v>2010</v>
      </c>
      <c r="R138" s="16">
        <f>IFERROR(INDEX(PARAMETROS!$B$53:$B$101,MATCH(Q138,PARAMETROS!$A$53:$A$101,0)),"")</f>
        <v>515000</v>
      </c>
      <c r="S138" s="671" t="s">
        <v>264</v>
      </c>
      <c r="T138" s="17" t="s">
        <v>21</v>
      </c>
      <c r="U138" s="435" t="str">
        <f>IFERROR(IF(T138="","",IF(T138="COP","N/A",IF(OR(T138="USD",T138="US"),1,IF(T138="EUR",VLOOKUP(P138,'SH EURO'!$A$6:$B$10372,2,FALSE),"INGRESAR TASA")))),"")</f>
        <v>N/A</v>
      </c>
      <c r="V138" s="489" t="str">
        <f t="shared" si="34"/>
        <v>N/A</v>
      </c>
      <c r="W138" s="18">
        <f>IFERROR(IF(T138="","",IF(T138="COP",1,IF(U138&lt;&gt;"N/A",VLOOKUP(P138,'SH TRM'!$A$9:$B$100372,2,FALSE),"REVISAR"))),"")</f>
        <v>1</v>
      </c>
      <c r="X138" s="349" t="str">
        <f t="shared" si="35"/>
        <v>N/A</v>
      </c>
      <c r="Y138" s="10">
        <v>11108.36</v>
      </c>
      <c r="Z138" s="10">
        <f t="shared" si="36"/>
        <v>8331.27</v>
      </c>
      <c r="AA138" s="1162"/>
      <c r="AB138" s="1162"/>
      <c r="AC138" s="292" t="str">
        <f t="shared" si="30"/>
        <v>CUMPLE</v>
      </c>
      <c r="AD138" s="294">
        <v>16</v>
      </c>
      <c r="AE138" s="1144" t="s">
        <v>8</v>
      </c>
      <c r="AF138" s="1144"/>
      <c r="AG138" s="1144"/>
      <c r="AH138" s="1144" t="s">
        <v>8</v>
      </c>
      <c r="AI138" s="1144"/>
      <c r="AJ138" s="1144"/>
      <c r="AK138" s="1165" t="s">
        <v>9</v>
      </c>
      <c r="AL138" s="1166"/>
      <c r="AM138" s="1167"/>
      <c r="AN138" s="398" t="str">
        <f t="shared" ref="AN138:AN201" si="37">IFERROR(IF(AD138="","",IF(ISNUMBER(AD138),IF(COUNTIF(AE138:AM138,"SI")&gt;0,"SI","NO"),AD138)),"")</f>
        <v>SI</v>
      </c>
      <c r="AO138" s="1139"/>
      <c r="AP138" s="257"/>
      <c r="AQ138" s="237"/>
      <c r="AX138" s="228"/>
    </row>
    <row r="139" spans="1:50" s="222" customFormat="1" ht="16.5" customHeight="1" x14ac:dyDescent="0.25">
      <c r="A139" s="1146"/>
      <c r="B139" s="11"/>
      <c r="C139" s="12"/>
      <c r="D139" s="12" t="str">
        <f>IFERROR(INDEX(DESEMPATE!$D$3:$D$63,MATCH('EXP GEN.'!B139,DESEMPATE!$C$3:$C$63,0)),"")</f>
        <v/>
      </c>
      <c r="E139" s="621" t="str">
        <f>IFERROR(IF(D139="","",IF(VLOOKUP(D139,DESEMPATE!D$3:$E$69,2,FALSE)=1,"N/A",IF(VLOOKUP(D139,DESEMPATE!D$3:$E$69,2,FALSE)&gt;=0.51,"SI","NO"))),"")</f>
        <v/>
      </c>
      <c r="F139" s="411" t="s">
        <v>8</v>
      </c>
      <c r="G139" s="19"/>
      <c r="H139" s="19"/>
      <c r="I139" s="19"/>
      <c r="J139" s="711"/>
      <c r="K139" s="19"/>
      <c r="L139" s="883"/>
      <c r="M139" s="641" t="str">
        <f t="shared" si="31"/>
        <v/>
      </c>
      <c r="N139" s="13"/>
      <c r="O139" s="14"/>
      <c r="P139" s="14"/>
      <c r="Q139" s="15" t="str">
        <f t="shared" si="33"/>
        <v/>
      </c>
      <c r="R139" s="16" t="str">
        <f>IFERROR(INDEX(PARAMETROS!$B$53:$B$101,MATCH(Q139,PARAMETROS!$A$53:$A$101,0)),"")</f>
        <v/>
      </c>
      <c r="S139" s="671"/>
      <c r="T139" s="17"/>
      <c r="U139" s="435" t="str">
        <f>IFERROR(IF(T139="","",IF(T139="COP","N/A",IF(OR(T139="USD",T139="US"),1,IF(T139="EUR",VLOOKUP(P139,'SH EURO'!$A$6:$B$10372,2,FALSE),"INGRESAR TASA")))),"")</f>
        <v/>
      </c>
      <c r="V139" s="489" t="str">
        <f t="shared" si="34"/>
        <v/>
      </c>
      <c r="W139" s="18" t="str">
        <f>IFERROR(IF(T139="","",IF(T139="COP",1,IF(U139&lt;&gt;"N/A",VLOOKUP(P139,'SH TRM'!$A$9:$B$100372,2,FALSE),"REVISAR"))),"")</f>
        <v/>
      </c>
      <c r="X139" s="349" t="str">
        <f t="shared" si="35"/>
        <v/>
      </c>
      <c r="Y139" s="10" t="str">
        <f t="shared" ref="Y139:Y200" si="38">IFERROR(X139/R139,"")</f>
        <v/>
      </c>
      <c r="Z139" s="10" t="str">
        <f t="shared" si="36"/>
        <v/>
      </c>
      <c r="AA139" s="1162"/>
      <c r="AB139" s="1162"/>
      <c r="AC139" s="292" t="str">
        <f t="shared" si="30"/>
        <v/>
      </c>
      <c r="AD139" s="294"/>
      <c r="AE139" s="1121"/>
      <c r="AF139" s="1121"/>
      <c r="AG139" s="1121"/>
      <c r="AH139" s="1121"/>
      <c r="AI139" s="1121"/>
      <c r="AJ139" s="1121"/>
      <c r="AK139" s="1121"/>
      <c r="AL139" s="1121"/>
      <c r="AM139" s="1121"/>
      <c r="AN139" s="401" t="str">
        <f t="shared" si="37"/>
        <v/>
      </c>
      <c r="AO139" s="1139"/>
      <c r="AP139" s="235"/>
      <c r="AQ139" s="237"/>
      <c r="AX139" s="228"/>
    </row>
    <row r="140" spans="1:50" s="222" customFormat="1" ht="16.5" customHeight="1" thickBot="1" x14ac:dyDescent="0.3">
      <c r="A140" s="1147"/>
      <c r="B140" s="33"/>
      <c r="C140" s="137"/>
      <c r="D140" s="315" t="str">
        <f>IFERROR(INDEX(DESEMPATE!$D$3:$D$63,MATCH('EXP GEN.'!B140,DESEMPATE!$C$3:$C$63,0)),"")</f>
        <v/>
      </c>
      <c r="E140" s="899" t="str">
        <f>IFERROR(IF(D140="","",IF(VLOOKUP(D140,DESEMPATE!D$3:$E$69,2,FALSE)=1,"N/A",IF(VLOOKUP(D140,DESEMPATE!D$3:$E$69,2,FALSE)&gt;=0.51,"SI","NO"))),"")</f>
        <v/>
      </c>
      <c r="F140" s="412" t="s">
        <v>8</v>
      </c>
      <c r="G140" s="139"/>
      <c r="H140" s="139"/>
      <c r="I140" s="139"/>
      <c r="J140" s="712"/>
      <c r="K140" s="139"/>
      <c r="L140" s="884"/>
      <c r="M140" s="642" t="str">
        <f t="shared" si="31"/>
        <v/>
      </c>
      <c r="N140" s="35"/>
      <c r="O140" s="318"/>
      <c r="P140" s="318"/>
      <c r="Q140" s="36" t="str">
        <f t="shared" si="33"/>
        <v/>
      </c>
      <c r="R140" s="37" t="str">
        <f>IFERROR(INDEX(PARAMETROS!$B$53:$B$101,MATCH(Q140,PARAMETROS!$A$53:$A$101,0)),"")</f>
        <v/>
      </c>
      <c r="S140" s="672"/>
      <c r="T140" s="38"/>
      <c r="U140" s="433" t="str">
        <f>IFERROR(IF(T140="","",IF(T140="COP","N/A",IF(OR(T140="USD",T140="US"),1,IF(T140="EUR",VLOOKUP(P140,'SH EURO'!$A$6:$B$10372,2,FALSE),"INGRESAR TASA")))),"")</f>
        <v/>
      </c>
      <c r="V140" s="490" t="str">
        <f t="shared" si="34"/>
        <v/>
      </c>
      <c r="W140" s="39" t="str">
        <f>IFERROR(IF(T140="","",IF(T140="COP",1,IF(U140&lt;&gt;"N/A",VLOOKUP(P140,'SH TRM'!$A$9:$B$100372,2,FALSE),"REVISAR"))),"")</f>
        <v/>
      </c>
      <c r="X140" s="350" t="str">
        <f t="shared" si="35"/>
        <v/>
      </c>
      <c r="Y140" s="40" t="str">
        <f t="shared" si="38"/>
        <v/>
      </c>
      <c r="Z140" s="40" t="str">
        <f t="shared" si="36"/>
        <v/>
      </c>
      <c r="AA140" s="1163"/>
      <c r="AB140" s="1163"/>
      <c r="AC140" s="299" t="str">
        <f t="shared" si="30"/>
        <v/>
      </c>
      <c r="AD140" s="295"/>
      <c r="AE140" s="1131"/>
      <c r="AF140" s="1131"/>
      <c r="AG140" s="1131"/>
      <c r="AH140" s="1131"/>
      <c r="AI140" s="1131"/>
      <c r="AJ140" s="1131"/>
      <c r="AK140" s="1131"/>
      <c r="AL140" s="1131"/>
      <c r="AM140" s="1131"/>
      <c r="AN140" s="402" t="str">
        <f t="shared" si="37"/>
        <v/>
      </c>
      <c r="AO140" s="1140"/>
      <c r="AP140" s="236"/>
      <c r="AQ140" s="237"/>
      <c r="AX140" s="228"/>
    </row>
    <row r="141" spans="1:50" s="222" customFormat="1" ht="84.75" customHeight="1" x14ac:dyDescent="0.25">
      <c r="A141" s="1145" t="s">
        <v>162</v>
      </c>
      <c r="B141" s="25" t="s">
        <v>247</v>
      </c>
      <c r="C141" s="26"/>
      <c r="D141" s="287" t="str">
        <f>IFERROR(INDEX(DESEMPATE!$D$3:$D$63,MATCH('EXP GEN.'!B141,DESEMPATE!$C$3:$C$63,0)),"")</f>
        <v>EPYPSA COLOMBIA</v>
      </c>
      <c r="E141" s="616" t="str">
        <f>IFERROR(IF(D141="","",IF(VLOOKUP(D141,DESEMPATE!D$3:$E$69,2,FALSE)=1,"N/A",IF(VLOOKUP(D141,DESEMPATE!D$3:$E$69,2,FALSE)&gt;=0.51,"SI","NO"))),"")</f>
        <v>SI</v>
      </c>
      <c r="F141" s="410" t="s">
        <v>8</v>
      </c>
      <c r="G141" s="496" t="s">
        <v>352</v>
      </c>
      <c r="H141" s="496" t="s">
        <v>343</v>
      </c>
      <c r="I141" s="496" t="s">
        <v>743</v>
      </c>
      <c r="J141" s="716" t="s">
        <v>744</v>
      </c>
      <c r="K141" s="962" t="s">
        <v>8</v>
      </c>
      <c r="L141" s="524" t="s">
        <v>8</v>
      </c>
      <c r="M141" s="640" t="str">
        <f t="shared" si="31"/>
        <v>SI</v>
      </c>
      <c r="N141" s="27">
        <v>0.51</v>
      </c>
      <c r="O141" s="316">
        <v>41907</v>
      </c>
      <c r="P141" s="316">
        <v>43093</v>
      </c>
      <c r="Q141" s="44">
        <f t="shared" si="33"/>
        <v>2017</v>
      </c>
      <c r="R141" s="22">
        <f>IFERROR(INDEX(PARAMETROS!$B$53:$B$101,MATCH(Q141,PARAMETROS!$A$53:$A$101,0)),"")</f>
        <v>737717</v>
      </c>
      <c r="S141" s="673">
        <v>7234429760</v>
      </c>
      <c r="T141" s="23" t="s">
        <v>21</v>
      </c>
      <c r="U141" s="434" t="str">
        <f>IFERROR(IF(T141="","",IF(T141="COP","N/A",IF(OR(T141="USD",T141="US"),1,IF(T141="EUR",VLOOKUP(P141,'SH EURO'!$A$6:$B$10372,2,FALSE),"INGRESAR TASA")))),"")</f>
        <v>N/A</v>
      </c>
      <c r="V141" s="484" t="str">
        <f t="shared" si="34"/>
        <v>N/A</v>
      </c>
      <c r="W141" s="24">
        <f>IFERROR(IF(T141="","",IF(T141="COP",1,IF(U141&lt;&gt;"N/A",VLOOKUP(P141,'SH TRM'!$A$9:$B$100372,2,FALSE),"REVISAR"))),"")</f>
        <v>1</v>
      </c>
      <c r="X141" s="351">
        <f t="shared" si="35"/>
        <v>7234429760</v>
      </c>
      <c r="Y141" s="317">
        <f t="shared" si="38"/>
        <v>9806.5108435890725</v>
      </c>
      <c r="Z141" s="317">
        <f t="shared" si="36"/>
        <v>5001.3205302304268</v>
      </c>
      <c r="AA141" s="1161" t="str">
        <f>IFERROR(IF(COUNTIF(Z141:Z146,"")=6,"",IF(SUM(Z141:Z146)&gt;=CM001M1,"CUMPLE","NO CUMPLE")),"")</f>
        <v>CUMPLE</v>
      </c>
      <c r="AB141" s="1161" t="str">
        <f>IFERROR(IF(COUNTIF(Z141:Z146,"")=6,"",IF(COUNTIF(E141:E146,"N/A")&gt;0,IF(SUMIF(E141:E146,"N/A",Z141:Z146)&gt;=CM001LM1,"CUMPLE","NO CUMPLE"),IF(SUMIF(E141:E146,"SI",Z141:Z146)&gt;=CM001LM1,"CUMPLE","NO CUMPLE"))),"")</f>
        <v>CUMPLE</v>
      </c>
      <c r="AC141" s="291" t="str">
        <f t="shared" si="30"/>
        <v>CUMPLE</v>
      </c>
      <c r="AD141" s="293" t="s">
        <v>307</v>
      </c>
      <c r="AE141" s="1117" t="s">
        <v>9</v>
      </c>
      <c r="AF141" s="1117"/>
      <c r="AG141" s="1117"/>
      <c r="AH141" s="1117" t="s">
        <v>8</v>
      </c>
      <c r="AI141" s="1117"/>
      <c r="AJ141" s="1117"/>
      <c r="AK141" s="1117" t="s">
        <v>9</v>
      </c>
      <c r="AL141" s="1117"/>
      <c r="AM141" s="1117"/>
      <c r="AN141" s="400" t="str">
        <f t="shared" si="37"/>
        <v>EJECUCION</v>
      </c>
      <c r="AO141" s="1138" t="s">
        <v>256</v>
      </c>
      <c r="AP141" s="256"/>
      <c r="AQ141" s="237"/>
      <c r="AX141" s="228"/>
    </row>
    <row r="142" spans="1:50" s="222" customFormat="1" ht="42.75" x14ac:dyDescent="0.25">
      <c r="A142" s="1146"/>
      <c r="B142" s="11" t="s">
        <v>285</v>
      </c>
      <c r="C142" s="12"/>
      <c r="D142" s="12" t="str">
        <f>IFERROR(INDEX(DESEMPATE!$D$3:$D$63,MATCH('EXP GEN.'!B142,DESEMPATE!$C$3:$C$63,0)),"")</f>
        <v>CONSULTORES DE INGENIERIA UG21 SL</v>
      </c>
      <c r="E142" s="621" t="str">
        <f>IFERROR(IF(D142="","",IF(VLOOKUP(D142,DESEMPATE!D$3:$E$69,2,FALSE)=1,"N/A",IF(VLOOKUP(D142,DESEMPATE!D$3:$E$69,2,FALSE)&gt;=0.51,"SI","NO"))),"")</f>
        <v>NO</v>
      </c>
      <c r="F142" s="411" t="s">
        <v>8</v>
      </c>
      <c r="G142" s="19" t="s">
        <v>745</v>
      </c>
      <c r="H142" s="19" t="s">
        <v>356</v>
      </c>
      <c r="I142" s="496"/>
      <c r="J142" s="961" t="s">
        <v>746</v>
      </c>
      <c r="K142" s="476" t="s">
        <v>8</v>
      </c>
      <c r="L142" s="889" t="s">
        <v>8</v>
      </c>
      <c r="M142" s="638" t="str">
        <f t="shared" si="31"/>
        <v>SI</v>
      </c>
      <c r="N142" s="13">
        <v>1</v>
      </c>
      <c r="O142" s="14">
        <v>38338</v>
      </c>
      <c r="P142" s="14">
        <v>39082</v>
      </c>
      <c r="Q142" s="15">
        <f t="shared" si="33"/>
        <v>2006</v>
      </c>
      <c r="R142" s="16">
        <f>IFERROR(INDEX(PARAMETROS!$B$53:$B$101,MATCH(Q142,PARAMETROS!$A$53:$A$101,0)),"")</f>
        <v>408000</v>
      </c>
      <c r="S142" s="676" t="s">
        <v>264</v>
      </c>
      <c r="T142" s="516" t="s">
        <v>305</v>
      </c>
      <c r="U142" s="435">
        <f>IFERROR(IF(T142="","",IF(T142="COP","N/A",IF(OR(T142="USD",T142="US"),1,IF(T142="EUR",VLOOKUP(P142,'SH EURO'!$A$6:$B$10372,2,FALSE),"INGRESAR TASA")))),"")</f>
        <v>1.3192999999999999</v>
      </c>
      <c r="V142" s="489" t="s">
        <v>264</v>
      </c>
      <c r="W142" s="18">
        <f>IFERROR(IF(T142="","",IF(T142="COP",1,IF(U142&lt;&gt;"N/A",VLOOKUP(P142,'SH TRM'!$A$9:$B$100372,2,FALSE),"REVISAR"))),"")</f>
        <v>2238.79</v>
      </c>
      <c r="X142" s="349" t="s">
        <v>264</v>
      </c>
      <c r="Y142" s="10">
        <v>3381.33</v>
      </c>
      <c r="Z142" s="10">
        <f t="shared" si="36"/>
        <v>3381.33</v>
      </c>
      <c r="AA142" s="1162"/>
      <c r="AB142" s="1162"/>
      <c r="AC142" s="292" t="str">
        <f t="shared" si="30"/>
        <v>CUMPLE</v>
      </c>
      <c r="AD142" s="294">
        <v>3</v>
      </c>
      <c r="AE142" s="1121" t="s">
        <v>8</v>
      </c>
      <c r="AF142" s="1121"/>
      <c r="AG142" s="1121"/>
      <c r="AH142" s="1121" t="s">
        <v>8</v>
      </c>
      <c r="AI142" s="1121"/>
      <c r="AJ142" s="1121"/>
      <c r="AK142" s="1121" t="s">
        <v>9</v>
      </c>
      <c r="AL142" s="1121"/>
      <c r="AM142" s="1121"/>
      <c r="AN142" s="398" t="str">
        <f t="shared" si="37"/>
        <v>SI</v>
      </c>
      <c r="AO142" s="1139"/>
      <c r="AP142" s="257"/>
      <c r="AQ142" s="237"/>
      <c r="AX142" s="228"/>
    </row>
    <row r="143" spans="1:50" s="222" customFormat="1" ht="42.75" x14ac:dyDescent="0.25">
      <c r="A143" s="1146"/>
      <c r="B143" s="11" t="s">
        <v>285</v>
      </c>
      <c r="C143" s="12"/>
      <c r="D143" s="12" t="str">
        <f>IFERROR(INDEX(DESEMPATE!$D$3:$D$63,MATCH('EXP GEN.'!B143,DESEMPATE!$C$3:$C$63,0)),"")</f>
        <v>CONSULTORES DE INGENIERIA UG21 SL</v>
      </c>
      <c r="E143" s="621" t="str">
        <f>IFERROR(IF(D143="","",IF(VLOOKUP(D143,DESEMPATE!D$3:$E$69,2,FALSE)=1,"N/A",IF(VLOOKUP(D143,DESEMPATE!D$3:$E$69,2,FALSE)&gt;=0.51,"SI","NO"))),"")</f>
        <v>NO</v>
      </c>
      <c r="F143" s="411" t="s">
        <v>8</v>
      </c>
      <c r="G143" s="476" t="s">
        <v>747</v>
      </c>
      <c r="H143" s="476" t="s">
        <v>343</v>
      </c>
      <c r="I143" s="476" t="s">
        <v>748</v>
      </c>
      <c r="J143" s="961" t="s">
        <v>749</v>
      </c>
      <c r="K143" s="476" t="s">
        <v>8</v>
      </c>
      <c r="L143" s="889" t="s">
        <v>8</v>
      </c>
      <c r="M143" s="685" t="str">
        <f t="shared" si="31"/>
        <v>SI</v>
      </c>
      <c r="N143" s="13">
        <v>0.4</v>
      </c>
      <c r="O143" s="14">
        <v>41282</v>
      </c>
      <c r="P143" s="14">
        <v>42459</v>
      </c>
      <c r="Q143" s="15">
        <f t="shared" si="33"/>
        <v>2016</v>
      </c>
      <c r="R143" s="16">
        <f>IFERROR(INDEX(PARAMETROS!$B$53:$B$101,MATCH(Q143,PARAMETROS!$A$53:$A$101,0)),"")</f>
        <v>689455</v>
      </c>
      <c r="S143" s="676" t="s">
        <v>264</v>
      </c>
      <c r="T143" s="516" t="s">
        <v>21</v>
      </c>
      <c r="U143" s="435" t="str">
        <f>IFERROR(IF(T143="","",IF(T143="COP","N/A",IF(OR(T143="USD",T143="US"),1,IF(T143="EUR",VLOOKUP(P143,'SH EURO'!$A$6:$B$10372,2,FALSE),"INGRESAR TASA")))),"")</f>
        <v>N/A</v>
      </c>
      <c r="V143" s="489" t="str">
        <f t="shared" si="34"/>
        <v>N/A</v>
      </c>
      <c r="W143" s="18">
        <f>IFERROR(IF(T143="","",IF(T143="COP",1,IF(U143&lt;&gt;"N/A",VLOOKUP(P143,'SH TRM'!$A$9:$B$100372,2,FALSE),"REVISAR"))),"")</f>
        <v>1</v>
      </c>
      <c r="X143" s="349" t="str">
        <f t="shared" si="35"/>
        <v>N/A</v>
      </c>
      <c r="Y143" s="10">
        <v>25250.7</v>
      </c>
      <c r="Z143" s="10">
        <f t="shared" si="36"/>
        <v>10100.280000000001</v>
      </c>
      <c r="AA143" s="1162"/>
      <c r="AB143" s="1162"/>
      <c r="AC143" s="292" t="str">
        <f t="shared" si="30"/>
        <v>CUMPLE</v>
      </c>
      <c r="AD143" s="596">
        <v>76</v>
      </c>
      <c r="AE143" s="1121" t="s">
        <v>9</v>
      </c>
      <c r="AF143" s="1121"/>
      <c r="AG143" s="1121"/>
      <c r="AH143" s="1121" t="s">
        <v>8</v>
      </c>
      <c r="AI143" s="1121"/>
      <c r="AJ143" s="1121"/>
      <c r="AK143" s="1121" t="s">
        <v>9</v>
      </c>
      <c r="AL143" s="1121"/>
      <c r="AM143" s="1121"/>
      <c r="AN143" s="641" t="str">
        <f t="shared" si="37"/>
        <v>SI</v>
      </c>
      <c r="AO143" s="1139"/>
      <c r="AP143" s="235"/>
      <c r="AQ143" s="237"/>
      <c r="AX143" s="228"/>
    </row>
    <row r="144" spans="1:50" s="222" customFormat="1" ht="31.5" customHeight="1" x14ac:dyDescent="0.25">
      <c r="A144" s="1146"/>
      <c r="B144" s="11" t="s">
        <v>285</v>
      </c>
      <c r="C144" s="12"/>
      <c r="D144" s="12" t="str">
        <f>IFERROR(INDEX(DESEMPATE!$D$3:$D$63,MATCH('EXP GEN.'!B144,DESEMPATE!$C$3:$C$63,0)),"")</f>
        <v>CONSULTORES DE INGENIERIA UG21 SL</v>
      </c>
      <c r="E144" s="621" t="str">
        <f>IFERROR(IF(D144="","",IF(VLOOKUP(D144,DESEMPATE!D$3:$E$69,2,FALSE)=1,"N/A",IF(VLOOKUP(D144,DESEMPATE!D$3:$E$69,2,FALSE)&gt;=0.51,"SI","NO"))),"")</f>
        <v>NO</v>
      </c>
      <c r="F144" s="411" t="s">
        <v>8</v>
      </c>
      <c r="G144" s="496" t="s">
        <v>750</v>
      </c>
      <c r="H144" s="496" t="s">
        <v>356</v>
      </c>
      <c r="I144" s="496" t="s">
        <v>751</v>
      </c>
      <c r="J144" s="716" t="s">
        <v>752</v>
      </c>
      <c r="K144" s="496" t="s">
        <v>8</v>
      </c>
      <c r="L144" s="885" t="s">
        <v>8</v>
      </c>
      <c r="M144" s="638" t="str">
        <f t="shared" si="31"/>
        <v>SI</v>
      </c>
      <c r="N144" s="13">
        <v>0.5</v>
      </c>
      <c r="O144" s="316">
        <v>39210</v>
      </c>
      <c r="P144" s="316">
        <v>39844</v>
      </c>
      <c r="Q144" s="15">
        <f t="shared" si="33"/>
        <v>2009</v>
      </c>
      <c r="R144" s="16">
        <f>IFERROR(INDEX(PARAMETROS!$B$53:$B$101,MATCH(Q144,PARAMETROS!$A$53:$A$101,0)),"")</f>
        <v>496900</v>
      </c>
      <c r="S144" s="676" t="s">
        <v>264</v>
      </c>
      <c r="T144" s="516" t="s">
        <v>305</v>
      </c>
      <c r="U144" s="435">
        <f>IFERROR(IF(T144="","",IF(T144="COP","N/A",IF(OR(T144="USD",T144="US"),1,IF(T144="EUR",VLOOKUP(P144,'SH EURO'!$A$6:$B$10372,2,FALSE),"INGRESAR TASA")))),"")</f>
        <v>1.2871600000000001</v>
      </c>
      <c r="V144" s="489" t="s">
        <v>264</v>
      </c>
      <c r="W144" s="18">
        <f>IFERROR(IF(T144="","",IF(T144="COP",1,IF(U144&lt;&gt;"N/A",VLOOKUP(P144,'SH TRM'!$A$9:$B$100372,2,FALSE),"REVISAR"))),"")</f>
        <v>2420.2600000000002</v>
      </c>
      <c r="X144" s="349" t="s">
        <v>264</v>
      </c>
      <c r="Y144" s="10">
        <v>2453.61</v>
      </c>
      <c r="Z144" s="10">
        <f t="shared" si="36"/>
        <v>1226.8050000000001</v>
      </c>
      <c r="AA144" s="1162"/>
      <c r="AB144" s="1162"/>
      <c r="AC144" s="292" t="s">
        <v>65</v>
      </c>
      <c r="AD144" s="142">
        <v>16</v>
      </c>
      <c r="AE144" s="1157" t="s">
        <v>9</v>
      </c>
      <c r="AF144" s="1157"/>
      <c r="AG144" s="1157"/>
      <c r="AH144" s="1157" t="s">
        <v>8</v>
      </c>
      <c r="AI144" s="1157"/>
      <c r="AJ144" s="1157"/>
      <c r="AK144" s="1157" t="s">
        <v>9</v>
      </c>
      <c r="AL144" s="1157"/>
      <c r="AM144" s="1157"/>
      <c r="AN144" s="686" t="str">
        <f t="shared" si="37"/>
        <v>SI</v>
      </c>
      <c r="AO144" s="1139"/>
      <c r="AP144" s="257"/>
      <c r="AQ144" s="237"/>
      <c r="AX144" s="228"/>
    </row>
    <row r="145" spans="1:50" s="222" customFormat="1" ht="45" customHeight="1" x14ac:dyDescent="0.25">
      <c r="A145" s="1146"/>
      <c r="B145" s="11" t="s">
        <v>320</v>
      </c>
      <c r="C145" s="12"/>
      <c r="D145" s="12" t="str">
        <f>IFERROR(INDEX(DESEMPATE!$D$3:$D$63,MATCH('EXP GEN.'!B145,DESEMPATE!$C$3:$C$63,0)),"")</f>
        <v xml:space="preserve">ICEACSA CONSULTORES SUCURSAL COLOMBIA </v>
      </c>
      <c r="E145" s="621" t="str">
        <f>IFERROR(IF(D145="","",IF(VLOOKUP(D145,DESEMPATE!D$3:$E$69,2,FALSE)=1,"N/A",IF(VLOOKUP(D145,DESEMPATE!D$3:$E$69,2,FALSE)&gt;=0.51,"SI","NO"))),"")</f>
        <v>NO</v>
      </c>
      <c r="F145" s="411" t="s">
        <v>8</v>
      </c>
      <c r="G145" s="142" t="s">
        <v>753</v>
      </c>
      <c r="H145" s="496" t="s">
        <v>356</v>
      </c>
      <c r="I145" s="142"/>
      <c r="J145" s="695" t="s">
        <v>754</v>
      </c>
      <c r="K145" s="476" t="s">
        <v>8</v>
      </c>
      <c r="L145" s="883" t="s">
        <v>8</v>
      </c>
      <c r="M145" s="641" t="str">
        <f t="shared" si="31"/>
        <v>SI</v>
      </c>
      <c r="N145" s="465">
        <v>1</v>
      </c>
      <c r="O145" s="316">
        <v>37839</v>
      </c>
      <c r="P145" s="316">
        <v>38869</v>
      </c>
      <c r="Q145" s="15">
        <f t="shared" si="33"/>
        <v>2006</v>
      </c>
      <c r="R145" s="16">
        <f>IFERROR(INDEX(PARAMETROS!$B$53:$B$101,MATCH(Q145,PARAMETROS!$A$53:$A$101,0)),"")</f>
        <v>408000</v>
      </c>
      <c r="S145" s="671" t="s">
        <v>264</v>
      </c>
      <c r="T145" s="17" t="s">
        <v>305</v>
      </c>
      <c r="U145" s="435">
        <f>IFERROR(IF(T145="","",IF(T145="COP","N/A",IF(OR(T145="USD",T145="US"),1,IF(T145="EUR",VLOOKUP(P145,'SH EURO'!$A$6:$B$10372,2,FALSE),"INGRESAR TASA")))),"")</f>
        <v>1.2858799999999999</v>
      </c>
      <c r="V145" s="489" t="s">
        <v>264</v>
      </c>
      <c r="W145" s="18">
        <f>IFERROR(IF(T145="","",IF(T145="COP",1,IF(U145&lt;&gt;"N/A",VLOOKUP(P145,'SH TRM'!$A$9:$B$100372,2,FALSE),"REVISAR"))),"")</f>
        <v>2486.0700000000002</v>
      </c>
      <c r="X145" s="349" t="s">
        <v>264</v>
      </c>
      <c r="Y145" s="10">
        <v>8763.32</v>
      </c>
      <c r="Z145" s="10">
        <f t="shared" si="36"/>
        <v>8763.32</v>
      </c>
      <c r="AA145" s="1162"/>
      <c r="AB145" s="1162"/>
      <c r="AC145" s="292" t="str">
        <f t="shared" si="30"/>
        <v>CUMPLE</v>
      </c>
      <c r="AD145" s="294">
        <v>13</v>
      </c>
      <c r="AE145" s="1121" t="s">
        <v>8</v>
      </c>
      <c r="AF145" s="1121"/>
      <c r="AG145" s="1121"/>
      <c r="AH145" s="1121" t="s">
        <v>8</v>
      </c>
      <c r="AI145" s="1121"/>
      <c r="AJ145" s="1121"/>
      <c r="AK145" s="1121" t="s">
        <v>8</v>
      </c>
      <c r="AL145" s="1121"/>
      <c r="AM145" s="1121"/>
      <c r="AN145" s="401" t="str">
        <f t="shared" si="37"/>
        <v>SI</v>
      </c>
      <c r="AO145" s="1139"/>
      <c r="AP145" s="235"/>
      <c r="AQ145" s="237"/>
      <c r="AX145" s="228"/>
    </row>
    <row r="146" spans="1:50" s="222" customFormat="1" ht="55.5" customHeight="1" thickBot="1" x14ac:dyDescent="0.3">
      <c r="A146" s="1147"/>
      <c r="B146" s="33" t="s">
        <v>320</v>
      </c>
      <c r="C146" s="137"/>
      <c r="D146" s="315" t="str">
        <f>IFERROR(INDEX(DESEMPATE!$D$3:$D$63,MATCH('EXP GEN.'!B146,DESEMPATE!$C$3:$C$63,0)),"")</f>
        <v xml:space="preserve">ICEACSA CONSULTORES SUCURSAL COLOMBIA </v>
      </c>
      <c r="E146" s="899" t="str">
        <f>IFERROR(IF(D146="","",IF(VLOOKUP(D146,DESEMPATE!D$3:$E$69,2,FALSE)=1,"N/A",IF(VLOOKUP(D146,DESEMPATE!D$3:$E$69,2,FALSE)&gt;=0.51,"SI","NO"))),"")</f>
        <v>NO</v>
      </c>
      <c r="F146" s="412" t="s">
        <v>8</v>
      </c>
      <c r="G146" s="553" t="s">
        <v>753</v>
      </c>
      <c r="H146" s="526" t="s">
        <v>356</v>
      </c>
      <c r="I146" s="139"/>
      <c r="J146" s="712" t="s">
        <v>755</v>
      </c>
      <c r="K146" s="526" t="s">
        <v>8</v>
      </c>
      <c r="L146" s="884" t="s">
        <v>8</v>
      </c>
      <c r="M146" s="642" t="str">
        <f t="shared" si="31"/>
        <v>SI</v>
      </c>
      <c r="N146" s="35">
        <v>0.5</v>
      </c>
      <c r="O146" s="318">
        <v>38895</v>
      </c>
      <c r="P146" s="318">
        <v>40055</v>
      </c>
      <c r="Q146" s="36">
        <f t="shared" si="33"/>
        <v>2009</v>
      </c>
      <c r="R146" s="37">
        <f>IFERROR(INDEX(PARAMETROS!$B$53:$B$101,MATCH(Q146,PARAMETROS!$A$53:$A$101,0)),"")</f>
        <v>496900</v>
      </c>
      <c r="S146" s="672" t="s">
        <v>264</v>
      </c>
      <c r="T146" s="38" t="s">
        <v>305</v>
      </c>
      <c r="U146" s="433">
        <f>IFERROR(IF(T146="","",IF(T146="COP","N/A",IF(OR(T146="USD",T146="US"),1,IF(T146="EUR",VLOOKUP(P146,'SH EURO'!$A$6:$B$10372,2,FALSE),"INGRESAR TASA")))),"")</f>
        <v>1.4297899999999999</v>
      </c>
      <c r="V146" s="490" t="s">
        <v>264</v>
      </c>
      <c r="W146" s="39">
        <f>IFERROR(IF(T146="","",IF(T146="COP",1,IF(U146&lt;&gt;"N/A",VLOOKUP(P146,'SH TRM'!$A$9:$B$100372,2,FALSE),"REVISAR"))),"")</f>
        <v>2035</v>
      </c>
      <c r="X146" s="350" t="s">
        <v>264</v>
      </c>
      <c r="Y146" s="40">
        <v>8715.7999999999993</v>
      </c>
      <c r="Z146" s="40">
        <f t="shared" si="36"/>
        <v>4357.8999999999996</v>
      </c>
      <c r="AA146" s="1163"/>
      <c r="AB146" s="1163"/>
      <c r="AC146" s="299" t="str">
        <f t="shared" si="30"/>
        <v>CUMPLE</v>
      </c>
      <c r="AD146" s="550">
        <v>11</v>
      </c>
      <c r="AE146" s="1131" t="s">
        <v>8</v>
      </c>
      <c r="AF146" s="1131"/>
      <c r="AG146" s="1131"/>
      <c r="AH146" s="1131" t="s">
        <v>8</v>
      </c>
      <c r="AI146" s="1131"/>
      <c r="AJ146" s="1131"/>
      <c r="AK146" s="1131" t="s">
        <v>8</v>
      </c>
      <c r="AL146" s="1131"/>
      <c r="AM146" s="1131"/>
      <c r="AN146" s="402" t="str">
        <f t="shared" si="37"/>
        <v>SI</v>
      </c>
      <c r="AO146" s="1140"/>
      <c r="AP146" s="236"/>
      <c r="AQ146" s="237"/>
      <c r="AX146" s="228"/>
    </row>
    <row r="147" spans="1:50" s="222" customFormat="1" ht="57.75" customHeight="1" x14ac:dyDescent="0.25">
      <c r="A147" s="1145" t="s">
        <v>163</v>
      </c>
      <c r="B147" s="25" t="s">
        <v>321</v>
      </c>
      <c r="C147" s="26"/>
      <c r="D147" s="287" t="str">
        <f>IFERROR(INDEX(DESEMPATE!$D$3:$D$63,MATCH('EXP GEN.'!B147,DESEMPATE!$C$3:$C$63,0)),"")</f>
        <v>CPS INFRAESTRUCTURA MOVILIDAD Y MEDIO AMBIENTE SL, SUCURSAL COLOMBIA</v>
      </c>
      <c r="E147" s="616" t="str">
        <f>IFERROR(IF(D147="","",IF(VLOOKUP(D147,DESEMPATE!D$3:$E$69,2,FALSE)=1,"N/A",IF(VLOOKUP(D147,DESEMPATE!D$3:$E$69,2,FALSE)&gt;=0.51,"SI","NO"))),"")</f>
        <v>SI</v>
      </c>
      <c r="F147" s="410" t="s">
        <v>8</v>
      </c>
      <c r="G147" s="476" t="s">
        <v>365</v>
      </c>
      <c r="H147" s="476" t="s">
        <v>356</v>
      </c>
      <c r="I147" s="704" t="s">
        <v>758</v>
      </c>
      <c r="J147" s="722" t="s">
        <v>759</v>
      </c>
      <c r="K147" s="32" t="s">
        <v>8</v>
      </c>
      <c r="L147" s="687" t="s">
        <v>8</v>
      </c>
      <c r="M147" s="640" t="str">
        <f t="shared" si="31"/>
        <v>SI</v>
      </c>
      <c r="N147" s="27">
        <v>1</v>
      </c>
      <c r="O147" s="28">
        <v>39070</v>
      </c>
      <c r="P147" s="28">
        <v>40359</v>
      </c>
      <c r="Q147" s="44">
        <f t="shared" si="33"/>
        <v>2010</v>
      </c>
      <c r="R147" s="22">
        <f>IFERROR(INDEX(PARAMETROS!$B$53:$B$101,MATCH(Q147,PARAMETROS!$A$53:$A$101,0)),"")</f>
        <v>515000</v>
      </c>
      <c r="S147" s="673" t="s">
        <v>264</v>
      </c>
      <c r="T147" s="23" t="s">
        <v>305</v>
      </c>
      <c r="U147" s="434">
        <f>IFERROR(IF(T147="","",IF(T147="COP","N/A",IF(OR(T147="USD",T147="US"),1,IF(T147="EUR",VLOOKUP(P147,'SH EURO'!$A$6:$B$10372,2,FALSE),"INGRESAR TASA")))),"")</f>
        <v>1.22055</v>
      </c>
      <c r="V147" s="484" t="s">
        <v>264</v>
      </c>
      <c r="W147" s="24">
        <f>IFERROR(IF(T147="","",IF(T147="COP",1,IF(U147&lt;&gt;"N/A",VLOOKUP(P147,'SH TRM'!$A$9:$B$100372,2,FALSE),"REVISAR"))),"")</f>
        <v>1916.46</v>
      </c>
      <c r="X147" s="351" t="s">
        <v>264</v>
      </c>
      <c r="Y147" s="317">
        <v>4456.1099999999997</v>
      </c>
      <c r="Z147" s="317">
        <f t="shared" si="36"/>
        <v>4456.1099999999997</v>
      </c>
      <c r="AA147" s="1161" t="str">
        <f>IFERROR(IF(COUNTIF(Z147:Z152,"")=6,"",IF(SUM(Z147:Z152)&gt;=CM001M1,"CUMPLE","NO CUMPLE")),"")</f>
        <v>CUMPLE</v>
      </c>
      <c r="AB147" s="1161" t="str">
        <f>IFERROR(IF(COUNTIF(Z147:Z152,"")=6,"",IF(COUNTIF(E147:E152,"N/A")&gt;0,IF(SUMIF(E147:E152,"N/A",Z147:Z152)&gt;=CM001LM1,"CUMPLE","NO CUMPLE"),IF(SUMIF(E147:E152,"SI",Z147:Z152)&gt;=CM001LM1,"CUMPLE","NO CUMPLE"))),"")</f>
        <v>CUMPLE</v>
      </c>
      <c r="AC147" s="291" t="str">
        <f t="shared" si="30"/>
        <v>CUMPLE</v>
      </c>
      <c r="AD147" s="470">
        <v>2</v>
      </c>
      <c r="AE147" s="1164" t="s">
        <v>8</v>
      </c>
      <c r="AF147" s="1164"/>
      <c r="AG147" s="1164"/>
      <c r="AH147" s="1164" t="s">
        <v>8</v>
      </c>
      <c r="AI147" s="1164"/>
      <c r="AJ147" s="1164"/>
      <c r="AK147" s="1164" t="s">
        <v>8</v>
      </c>
      <c r="AL147" s="1164"/>
      <c r="AM147" s="1164"/>
      <c r="AN147" s="400" t="str">
        <f t="shared" si="37"/>
        <v>SI</v>
      </c>
      <c r="AO147" s="1138" t="s">
        <v>256</v>
      </c>
      <c r="AP147" s="256"/>
      <c r="AQ147" s="237"/>
      <c r="AX147" s="228"/>
    </row>
    <row r="148" spans="1:50" s="222" customFormat="1" ht="66.75" customHeight="1" x14ac:dyDescent="0.25">
      <c r="A148" s="1146"/>
      <c r="B148" s="11" t="s">
        <v>321</v>
      </c>
      <c r="C148" s="12"/>
      <c r="D148" s="12" t="str">
        <f>IFERROR(INDEX(DESEMPATE!$D$3:$D$63,MATCH('EXP GEN.'!B148,DESEMPATE!$C$3:$C$63,0)),"")</f>
        <v>CPS INFRAESTRUCTURA MOVILIDAD Y MEDIO AMBIENTE SL, SUCURSAL COLOMBIA</v>
      </c>
      <c r="E148" s="621" t="str">
        <f>IFERROR(IF(D148="","",IF(VLOOKUP(D148,DESEMPATE!D$3:$E$69,2,FALSE)=1,"N/A",IF(VLOOKUP(D148,DESEMPATE!D$3:$E$69,2,FALSE)&gt;=0.51,"SI","NO"))),"")</f>
        <v>SI</v>
      </c>
      <c r="F148" s="411" t="s">
        <v>8</v>
      </c>
      <c r="G148" s="19" t="s">
        <v>760</v>
      </c>
      <c r="H148" s="19" t="s">
        <v>356</v>
      </c>
      <c r="I148" s="523" t="s">
        <v>264</v>
      </c>
      <c r="J148" s="711" t="s">
        <v>761</v>
      </c>
      <c r="K148" s="142" t="s">
        <v>8</v>
      </c>
      <c r="L148" s="686" t="s">
        <v>8</v>
      </c>
      <c r="M148" s="638" t="str">
        <f t="shared" si="31"/>
        <v>SI</v>
      </c>
      <c r="N148" s="465">
        <v>1</v>
      </c>
      <c r="O148" s="316">
        <v>39024</v>
      </c>
      <c r="P148" s="316">
        <v>40189</v>
      </c>
      <c r="Q148" s="15">
        <f t="shared" si="33"/>
        <v>2010</v>
      </c>
      <c r="R148" s="16">
        <f>IFERROR(INDEX(PARAMETROS!$B$53:$B$101,MATCH(Q148,PARAMETROS!$A$53:$A$101,0)),"")</f>
        <v>515000</v>
      </c>
      <c r="S148" s="671" t="s">
        <v>264</v>
      </c>
      <c r="T148" s="17" t="s">
        <v>305</v>
      </c>
      <c r="U148" s="435">
        <f>IFERROR(IF(T148="","",IF(T148="COP","N/A",IF(OR(T148="USD",T148="US"),1,IF(T148="EUR",VLOOKUP(P148,'SH EURO'!$A$6:$B$10372,2,FALSE),"INGRESAR TASA")))),"")</f>
        <v>1.44072</v>
      </c>
      <c r="V148" s="489" t="s">
        <v>264</v>
      </c>
      <c r="W148" s="18">
        <f>IFERROR(IF(T148="","",IF(T148="COP",1,IF(U148&lt;&gt;"N/A",VLOOKUP(P148,'SH TRM'!$A$9:$B$100372,2,FALSE),"REVISAR"))),"")</f>
        <v>1968.24</v>
      </c>
      <c r="X148" s="349" t="s">
        <v>264</v>
      </c>
      <c r="Y148" s="10">
        <v>4083.44</v>
      </c>
      <c r="Z148" s="10">
        <f t="shared" si="36"/>
        <v>4083.44</v>
      </c>
      <c r="AA148" s="1162"/>
      <c r="AB148" s="1162"/>
      <c r="AC148" s="292" t="str">
        <f t="shared" si="30"/>
        <v>CUMPLE</v>
      </c>
      <c r="AD148" s="963">
        <v>91</v>
      </c>
      <c r="AE148" s="1132" t="s">
        <v>8</v>
      </c>
      <c r="AF148" s="1132"/>
      <c r="AG148" s="1132"/>
      <c r="AH148" s="1132" t="s">
        <v>8</v>
      </c>
      <c r="AI148" s="1132"/>
      <c r="AJ148" s="1132"/>
      <c r="AK148" s="1132" t="s">
        <v>8</v>
      </c>
      <c r="AL148" s="1132"/>
      <c r="AM148" s="1132"/>
      <c r="AN148" s="398" t="str">
        <f t="shared" si="37"/>
        <v>SI</v>
      </c>
      <c r="AO148" s="1139"/>
      <c r="AP148" s="257"/>
      <c r="AQ148" s="237"/>
      <c r="AX148" s="228"/>
    </row>
    <row r="149" spans="1:50" s="222" customFormat="1" ht="51" customHeight="1" x14ac:dyDescent="0.25">
      <c r="A149" s="1146"/>
      <c r="B149" s="11" t="s">
        <v>241</v>
      </c>
      <c r="C149" s="12"/>
      <c r="D149" s="12" t="str">
        <f>IFERROR(INDEX(DESEMPATE!$D$3:$D$63,MATCH('EXP GEN.'!B149,DESEMPATE!$C$3:$C$63,0)),"")</f>
        <v>CONSULTORES DONOVAN S.A.S</v>
      </c>
      <c r="E149" s="621" t="str">
        <f>IFERROR(IF(D149="","",IF(VLOOKUP(D149,DESEMPATE!D$3:$E$69,2,FALSE)=1,"N/A",IF(VLOOKUP(D149,DESEMPATE!D$3:$E$69,2,FALSE)&gt;=0.51,"SI","NO"))),"")</f>
        <v>NO</v>
      </c>
      <c r="F149" s="411" t="s">
        <v>8</v>
      </c>
      <c r="G149" s="19" t="s">
        <v>352</v>
      </c>
      <c r="H149" s="19" t="s">
        <v>343</v>
      </c>
      <c r="I149" s="523" t="s">
        <v>762</v>
      </c>
      <c r="J149" s="711" t="s">
        <v>763</v>
      </c>
      <c r="K149" s="142" t="s">
        <v>8</v>
      </c>
      <c r="L149" s="686" t="s">
        <v>8</v>
      </c>
      <c r="M149" s="685" t="str">
        <f t="shared" si="31"/>
        <v>SI</v>
      </c>
      <c r="N149" s="465">
        <v>0.49</v>
      </c>
      <c r="O149" s="316">
        <v>42150</v>
      </c>
      <c r="P149" s="316">
        <v>42363</v>
      </c>
      <c r="Q149" s="15">
        <f t="shared" si="33"/>
        <v>2015</v>
      </c>
      <c r="R149" s="16">
        <f>IFERROR(INDEX(PARAMETROS!$B$53:$B$101,MATCH(Q149,PARAMETROS!$A$53:$A$101,0)),"")</f>
        <v>644350</v>
      </c>
      <c r="S149" s="671" t="s">
        <v>264</v>
      </c>
      <c r="T149" s="17" t="s">
        <v>21</v>
      </c>
      <c r="U149" s="435" t="str">
        <f>IFERROR(IF(T149="","",IF(T149="COP","N/A",IF(OR(T149="USD",T149="US"),1,IF(T149="EUR",VLOOKUP(P149,'SH EURO'!$A$6:$B$10372,2,FALSE),"INGRESAR TASA")))),"")</f>
        <v>N/A</v>
      </c>
      <c r="V149" s="489" t="str">
        <f t="shared" si="34"/>
        <v>N/A</v>
      </c>
      <c r="W149" s="18">
        <f>IFERROR(IF(T149="","",IF(T149="COP",1,IF(U149&lt;&gt;"N/A",VLOOKUP(P149,'SH TRM'!$A$9:$B$100372,2,FALSE),"REVISAR"))),"")</f>
        <v>1</v>
      </c>
      <c r="X149" s="349" t="str">
        <f t="shared" si="35"/>
        <v>N/A</v>
      </c>
      <c r="Y149" s="10">
        <v>874.56</v>
      </c>
      <c r="Z149" s="10">
        <f t="shared" si="36"/>
        <v>428.53439999999995</v>
      </c>
      <c r="AA149" s="1162"/>
      <c r="AB149" s="1162"/>
      <c r="AC149" s="292" t="s">
        <v>65</v>
      </c>
      <c r="AD149" s="470">
        <v>79</v>
      </c>
      <c r="AE149" s="1121" t="s">
        <v>8</v>
      </c>
      <c r="AF149" s="1121"/>
      <c r="AG149" s="1121"/>
      <c r="AH149" s="1121" t="s">
        <v>8</v>
      </c>
      <c r="AI149" s="1121"/>
      <c r="AJ149" s="1121"/>
      <c r="AK149" s="1121" t="s">
        <v>8</v>
      </c>
      <c r="AL149" s="1121"/>
      <c r="AM149" s="1121"/>
      <c r="AN149" s="401" t="str">
        <f t="shared" si="37"/>
        <v>SI</v>
      </c>
      <c r="AO149" s="1139"/>
      <c r="AP149" s="235"/>
      <c r="AQ149" s="237"/>
      <c r="AX149" s="228"/>
    </row>
    <row r="150" spans="1:50" s="222" customFormat="1" ht="89.25" x14ac:dyDescent="0.25">
      <c r="A150" s="1146"/>
      <c r="B150" s="11" t="s">
        <v>241</v>
      </c>
      <c r="C150" s="12"/>
      <c r="D150" s="12" t="str">
        <f>IFERROR(INDEX(DESEMPATE!$D$3:$D$63,MATCH('EXP GEN.'!B150,DESEMPATE!$C$3:$C$63,0)),"")</f>
        <v>CONSULTORES DONOVAN S.A.S</v>
      </c>
      <c r="E150" s="621" t="str">
        <f>IFERROR(IF(D150="","",IF(VLOOKUP(D150,DESEMPATE!D$3:$E$69,2,FALSE)=1,"N/A",IF(VLOOKUP(D150,DESEMPATE!D$3:$E$69,2,FALSE)&gt;=0.51,"SI","NO"))),"")</f>
        <v>NO</v>
      </c>
      <c r="F150" s="411" t="s">
        <v>8</v>
      </c>
      <c r="G150" s="19" t="s">
        <v>352</v>
      </c>
      <c r="H150" s="19" t="s">
        <v>343</v>
      </c>
      <c r="I150" s="523" t="s">
        <v>764</v>
      </c>
      <c r="J150" s="720" t="s">
        <v>765</v>
      </c>
      <c r="K150" s="19" t="s">
        <v>8</v>
      </c>
      <c r="L150" s="685" t="s">
        <v>8</v>
      </c>
      <c r="M150" s="638" t="str">
        <f t="shared" si="31"/>
        <v>SI</v>
      </c>
      <c r="N150" s="20">
        <v>0.15</v>
      </c>
      <c r="O150" s="259">
        <v>42050</v>
      </c>
      <c r="P150" s="14">
        <v>43100</v>
      </c>
      <c r="Q150" s="15">
        <f t="shared" si="33"/>
        <v>2017</v>
      </c>
      <c r="R150" s="16">
        <f>IFERROR(INDEX(PARAMETROS!$B$53:$B$101,MATCH(Q150,PARAMETROS!$A$53:$A$101,0)),"")</f>
        <v>737717</v>
      </c>
      <c r="S150" s="671">
        <v>14540934788.9</v>
      </c>
      <c r="T150" s="17" t="s">
        <v>21</v>
      </c>
      <c r="U150" s="435" t="str">
        <f>IFERROR(IF(T150="","",IF(T150="COP","N/A",IF(OR(T150="USD",T150="US"),1,IF(T150="EUR",VLOOKUP(P150,'SH EURO'!$A$6:$B$10372,2,FALSE),"INGRESAR TASA")))),"")</f>
        <v>N/A</v>
      </c>
      <c r="V150" s="489" t="str">
        <f t="shared" si="34"/>
        <v>N/A</v>
      </c>
      <c r="W150" s="18">
        <f>IFERROR(IF(T150="","",IF(T150="COP",1,IF(U150&lt;&gt;"N/A",VLOOKUP(P150,'SH TRM'!$A$9:$B$100372,2,FALSE),"REVISAR"))),"")</f>
        <v>1</v>
      </c>
      <c r="X150" s="349">
        <f t="shared" si="35"/>
        <v>14540934788.9</v>
      </c>
      <c r="Y150" s="10">
        <f t="shared" si="38"/>
        <v>19710.722118237751</v>
      </c>
      <c r="Z150" s="10">
        <f t="shared" si="36"/>
        <v>2956.6083177356627</v>
      </c>
      <c r="AA150" s="1162"/>
      <c r="AB150" s="1162"/>
      <c r="AC150" s="292" t="str">
        <f t="shared" si="30"/>
        <v>CUMPLE</v>
      </c>
      <c r="AD150" s="294" t="s">
        <v>307</v>
      </c>
      <c r="AE150" s="1132"/>
      <c r="AF150" s="1132"/>
      <c r="AG150" s="1132"/>
      <c r="AH150" s="1132"/>
      <c r="AI150" s="1132"/>
      <c r="AJ150" s="1132"/>
      <c r="AK150" s="1132"/>
      <c r="AL150" s="1132"/>
      <c r="AM150" s="1132"/>
      <c r="AN150" s="398" t="str">
        <f t="shared" si="37"/>
        <v>EJECUCION</v>
      </c>
      <c r="AO150" s="1139"/>
      <c r="AP150" s="257"/>
      <c r="AQ150" s="237"/>
      <c r="AX150" s="228"/>
    </row>
    <row r="151" spans="1:50" s="222" customFormat="1" ht="16.5" customHeight="1" x14ac:dyDescent="0.25">
      <c r="A151" s="1146"/>
      <c r="B151" s="11"/>
      <c r="C151" s="12"/>
      <c r="D151" s="12" t="str">
        <f>IFERROR(INDEX(DESEMPATE!$D$3:$D$63,MATCH('EXP GEN.'!B151,DESEMPATE!$C$3:$C$63,0)),"")</f>
        <v/>
      </c>
      <c r="E151" s="621" t="str">
        <f>IFERROR(IF(D151="","",IF(VLOOKUP(D151,DESEMPATE!D$3:$E$69,2,FALSE)=1,"N/A",IF(VLOOKUP(D151,DESEMPATE!D$3:$E$69,2,FALSE)&gt;=0.51,"SI","NO"))),"")</f>
        <v/>
      </c>
      <c r="F151" s="411" t="s">
        <v>8</v>
      </c>
      <c r="G151" s="19"/>
      <c r="H151" s="19"/>
      <c r="I151" s="19"/>
      <c r="J151" s="711"/>
      <c r="K151" s="19"/>
      <c r="L151" s="685"/>
      <c r="M151" s="641" t="str">
        <f t="shared" si="31"/>
        <v/>
      </c>
      <c r="N151" s="13"/>
      <c r="O151" s="14"/>
      <c r="P151" s="14"/>
      <c r="Q151" s="15" t="str">
        <f t="shared" si="33"/>
        <v/>
      </c>
      <c r="R151" s="16" t="str">
        <f>IFERROR(INDEX(PARAMETROS!$B$53:$B$101,MATCH(Q151,PARAMETROS!$A$53:$A$101,0)),"")</f>
        <v/>
      </c>
      <c r="S151" s="671"/>
      <c r="T151" s="17"/>
      <c r="U151" s="435" t="str">
        <f>IFERROR(IF(T151="","",IF(T151="COP","N/A",IF(OR(T151="USD",T151="US"),1,IF(T151="EUR",VLOOKUP(P151,'SH EURO'!$A$6:$B$10372,2,FALSE),"INGRESAR TASA")))),"")</f>
        <v/>
      </c>
      <c r="V151" s="489" t="str">
        <f t="shared" si="34"/>
        <v/>
      </c>
      <c r="W151" s="18" t="str">
        <f>IFERROR(IF(T151="","",IF(T151="COP",1,IF(U151&lt;&gt;"N/A",VLOOKUP(P151,'SH TRM'!$A$9:$B$100372,2,FALSE),"REVISAR"))),"")</f>
        <v/>
      </c>
      <c r="X151" s="349" t="str">
        <f t="shared" si="35"/>
        <v/>
      </c>
      <c r="Y151" s="10" t="str">
        <f t="shared" si="38"/>
        <v/>
      </c>
      <c r="Z151" s="10" t="str">
        <f t="shared" si="36"/>
        <v/>
      </c>
      <c r="AA151" s="1162"/>
      <c r="AB151" s="1162"/>
      <c r="AC151" s="292" t="str">
        <f t="shared" si="30"/>
        <v/>
      </c>
      <c r="AD151" s="19"/>
      <c r="AE151" s="1132"/>
      <c r="AF151" s="1132"/>
      <c r="AG151" s="1132"/>
      <c r="AH151" s="1121"/>
      <c r="AI151" s="1121"/>
      <c r="AJ151" s="1121"/>
      <c r="AK151" s="1121"/>
      <c r="AL151" s="1121"/>
      <c r="AM151" s="1121"/>
      <c r="AN151" s="401" t="str">
        <f t="shared" si="37"/>
        <v/>
      </c>
      <c r="AO151" s="1139"/>
      <c r="AP151" s="235"/>
      <c r="AQ151" s="237"/>
      <c r="AX151" s="228"/>
    </row>
    <row r="152" spans="1:50" s="222" customFormat="1" ht="16.5" customHeight="1" thickBot="1" x14ac:dyDescent="0.3">
      <c r="A152" s="1147"/>
      <c r="B152" s="33"/>
      <c r="C152" s="137"/>
      <c r="D152" s="315" t="str">
        <f>IFERROR(INDEX(DESEMPATE!$D$3:$D$63,MATCH('EXP GEN.'!B152,DESEMPATE!$C$3:$C$63,0)),"")</f>
        <v/>
      </c>
      <c r="E152" s="899" t="str">
        <f>IFERROR(IF(D152="","",IF(VLOOKUP(D152,DESEMPATE!D$3:$E$69,2,FALSE)=1,"N/A",IF(VLOOKUP(D152,DESEMPATE!D$3:$E$69,2,FALSE)&gt;=0.51,"SI","NO"))),"")</f>
        <v/>
      </c>
      <c r="F152" s="412" t="s">
        <v>8</v>
      </c>
      <c r="G152" s="139"/>
      <c r="H152" s="139"/>
      <c r="I152" s="139"/>
      <c r="J152" s="712"/>
      <c r="K152" s="139"/>
      <c r="L152" s="494"/>
      <c r="M152" s="642" t="str">
        <f t="shared" si="31"/>
        <v/>
      </c>
      <c r="N152" s="35"/>
      <c r="O152" s="318"/>
      <c r="P152" s="318"/>
      <c r="Q152" s="36" t="str">
        <f t="shared" si="33"/>
        <v/>
      </c>
      <c r="R152" s="37" t="str">
        <f>IFERROR(INDEX(PARAMETROS!$B$53:$B$101,MATCH(Q152,PARAMETROS!$A$53:$A$101,0)),"")</f>
        <v/>
      </c>
      <c r="S152" s="672"/>
      <c r="T152" s="38"/>
      <c r="U152" s="433" t="str">
        <f>IFERROR(IF(T152="","",IF(T152="COP","N/A",IF(OR(T152="USD",T152="US"),1,IF(T152="EUR",VLOOKUP(P152,'SH EURO'!$A$6:$B$10372,2,FALSE),"INGRESAR TASA")))),"")</f>
        <v/>
      </c>
      <c r="V152" s="490" t="str">
        <f t="shared" si="34"/>
        <v/>
      </c>
      <c r="W152" s="39" t="str">
        <f>IFERROR(IF(T152="","",IF(T152="COP",1,IF(U152&lt;&gt;"N/A",VLOOKUP(P152,'SH TRM'!$A$9:$B$100372,2,FALSE),"REVISAR"))),"")</f>
        <v/>
      </c>
      <c r="X152" s="350" t="str">
        <f t="shared" si="35"/>
        <v/>
      </c>
      <c r="Y152" s="40" t="str">
        <f t="shared" si="38"/>
        <v/>
      </c>
      <c r="Z152" s="40" t="str">
        <f t="shared" si="36"/>
        <v/>
      </c>
      <c r="AA152" s="1163"/>
      <c r="AB152" s="1163"/>
      <c r="AC152" s="299" t="str">
        <f t="shared" si="30"/>
        <v/>
      </c>
      <c r="AD152" s="295"/>
      <c r="AE152" s="1131"/>
      <c r="AF152" s="1131"/>
      <c r="AG152" s="1131"/>
      <c r="AH152" s="1131"/>
      <c r="AI152" s="1131"/>
      <c r="AJ152" s="1131"/>
      <c r="AK152" s="1131"/>
      <c r="AL152" s="1131"/>
      <c r="AM152" s="1131"/>
      <c r="AN152" s="402" t="str">
        <f t="shared" si="37"/>
        <v/>
      </c>
      <c r="AO152" s="1140"/>
      <c r="AP152" s="236"/>
      <c r="AQ152" s="237"/>
      <c r="AX152" s="228"/>
    </row>
    <row r="153" spans="1:50" s="222" customFormat="1" ht="72.75" customHeight="1" x14ac:dyDescent="0.25">
      <c r="A153" s="1145" t="s">
        <v>164</v>
      </c>
      <c r="B153" s="11" t="s">
        <v>248</v>
      </c>
      <c r="C153" s="26"/>
      <c r="D153" s="287" t="str">
        <f>IFERROR(INDEX(DESEMPATE!$D$3:$D$63,MATCH('EXP GEN.'!B153,DESEMPATE!$C$3:$C$63,0)),"")</f>
        <v>JOYCO SAS</v>
      </c>
      <c r="E153" s="616" t="str">
        <f>IFERROR(IF(D153="","",IF(VLOOKUP(D153,DESEMPATE!D$3:$E$69,2,FALSE)=1,"N/A",IF(VLOOKUP(D153,DESEMPATE!D$3:$E$69,2,FALSE)&gt;=0.51,"SI","NO"))),"")</f>
        <v>N/A</v>
      </c>
      <c r="F153" s="410" t="s">
        <v>8</v>
      </c>
      <c r="G153" s="32" t="s">
        <v>770</v>
      </c>
      <c r="H153" s="32" t="s">
        <v>343</v>
      </c>
      <c r="I153" s="32" t="s">
        <v>771</v>
      </c>
      <c r="J153" s="710" t="s">
        <v>772</v>
      </c>
      <c r="K153" s="563" t="s">
        <v>8</v>
      </c>
      <c r="L153" s="882" t="s">
        <v>8</v>
      </c>
      <c r="M153" s="640" t="str">
        <f t="shared" si="31"/>
        <v>SI</v>
      </c>
      <c r="N153" s="27">
        <v>1</v>
      </c>
      <c r="O153" s="316">
        <v>38321</v>
      </c>
      <c r="P153" s="316">
        <v>39901</v>
      </c>
      <c r="Q153" s="44">
        <f t="shared" si="33"/>
        <v>2009</v>
      </c>
      <c r="R153" s="22">
        <f>IFERROR(INDEX(PARAMETROS!$B$53:$B$101,MATCH(Q153,PARAMETROS!$A$53:$A$101,0)),"")</f>
        <v>496900</v>
      </c>
      <c r="S153" s="673" t="s">
        <v>264</v>
      </c>
      <c r="T153" s="23" t="s">
        <v>21</v>
      </c>
      <c r="U153" s="434" t="str">
        <f>IFERROR(IF(T153="","",IF(T153="COP","N/A",IF(OR(T153="USD",T153="US"),1,IF(T153="EUR",VLOOKUP(P153,'SH EURO'!$A$6:$B$10372,2,FALSE),"INGRESAR TASA")))),"")</f>
        <v>N/A</v>
      </c>
      <c r="V153" s="484" t="str">
        <f t="shared" si="34"/>
        <v>N/A</v>
      </c>
      <c r="W153" s="24">
        <f>IFERROR(IF(T153="","",IF(T153="COP",1,IF(U153&lt;&gt;"N/A",VLOOKUP(P153,'SH TRM'!$A$9:$B$100372,2,FALSE),"REVISAR"))),"")</f>
        <v>1</v>
      </c>
      <c r="X153" s="351" t="str">
        <f t="shared" si="35"/>
        <v>N/A</v>
      </c>
      <c r="Y153" s="317">
        <v>3373.32</v>
      </c>
      <c r="Z153" s="317">
        <f t="shared" si="36"/>
        <v>3373.32</v>
      </c>
      <c r="AA153" s="1161" t="str">
        <f>IFERROR(IF(COUNTIF(Z153:Z158,"")=6,"",IF(SUM(Z153:Z158)&gt;=CM001M1,"CUMPLE","NO CUMPLE")),"")</f>
        <v>CUMPLE</v>
      </c>
      <c r="AB153" s="1161" t="str">
        <f>IFERROR(IF(COUNTIF(Z153:Z158,"")=6,"",IF(COUNTIF(E153:E158,"N/A")&gt;0,IF(SUMIF(E153:E158,"N/A",Z153:Z158)&gt;=CM001LM1,"CUMPLE","NO CUMPLE"),IF(SUMIF(E153:E158,"SI",Z153:Z158)&gt;=CM001LM1,"CUMPLE","NO CUMPLE"))),"")</f>
        <v>CUMPLE</v>
      </c>
      <c r="AC153" s="291" t="str">
        <f t="shared" si="30"/>
        <v>CUMPLE</v>
      </c>
      <c r="AD153" s="19">
        <v>45</v>
      </c>
      <c r="AE153" s="1121" t="s">
        <v>8</v>
      </c>
      <c r="AF153" s="1121"/>
      <c r="AG153" s="1121"/>
      <c r="AH153" s="1121" t="s">
        <v>8</v>
      </c>
      <c r="AI153" s="1121"/>
      <c r="AJ153" s="1121"/>
      <c r="AK153" s="1121" t="s">
        <v>8</v>
      </c>
      <c r="AL153" s="1121"/>
      <c r="AM153" s="1121"/>
      <c r="AN153" s="400" t="str">
        <f t="shared" si="37"/>
        <v>SI</v>
      </c>
      <c r="AO153" s="1138" t="s">
        <v>256</v>
      </c>
      <c r="AP153" s="256"/>
      <c r="AQ153" s="237"/>
      <c r="AX153" s="228"/>
    </row>
    <row r="154" spans="1:50" s="222" customFormat="1" ht="97.5" customHeight="1" x14ac:dyDescent="0.25">
      <c r="A154" s="1146"/>
      <c r="B154" s="11" t="s">
        <v>248</v>
      </c>
      <c r="C154" s="12"/>
      <c r="D154" s="12" t="str">
        <f>IFERROR(INDEX(DESEMPATE!$D$3:$D$63,MATCH('EXP GEN.'!B154,DESEMPATE!$C$3:$C$63,0)),"")</f>
        <v>JOYCO SAS</v>
      </c>
      <c r="E154" s="621" t="str">
        <f>IFERROR(IF(D154="","",IF(VLOOKUP(D154,DESEMPATE!D$3:$E$69,2,FALSE)=1,"N/A",IF(VLOOKUP(D154,DESEMPATE!D$3:$E$69,2,FALSE)&gt;=0.51,"SI","NO"))),"")</f>
        <v>N/A</v>
      </c>
      <c r="F154" s="411" t="s">
        <v>8</v>
      </c>
      <c r="G154" s="142" t="s">
        <v>346</v>
      </c>
      <c r="H154" s="142" t="s">
        <v>343</v>
      </c>
      <c r="I154" s="142" t="s">
        <v>773</v>
      </c>
      <c r="J154" s="695" t="s">
        <v>774</v>
      </c>
      <c r="K154" s="476" t="s">
        <v>8</v>
      </c>
      <c r="L154" s="886" t="s">
        <v>8</v>
      </c>
      <c r="M154" s="638" t="str">
        <f t="shared" si="31"/>
        <v>SI</v>
      </c>
      <c r="N154" s="13">
        <v>1</v>
      </c>
      <c r="O154" s="14">
        <v>38658</v>
      </c>
      <c r="P154" s="14">
        <v>39813</v>
      </c>
      <c r="Q154" s="15">
        <f t="shared" si="33"/>
        <v>2008</v>
      </c>
      <c r="R154" s="16">
        <f>IFERROR(INDEX(PARAMETROS!$B$53:$B$101,MATCH(Q154,PARAMETROS!$A$53:$A$101,0)),"")</f>
        <v>461500</v>
      </c>
      <c r="S154" s="671" t="s">
        <v>264</v>
      </c>
      <c r="T154" s="17" t="s">
        <v>21</v>
      </c>
      <c r="U154" s="435" t="str">
        <f>IFERROR(IF(T154="","",IF(T154="COP","N/A",IF(OR(T154="USD",T154="US"),1,IF(T154="EUR",VLOOKUP(P154,'SH EURO'!$A$6:$B$10372,2,FALSE),"INGRESAR TASA")))),"")</f>
        <v>N/A</v>
      </c>
      <c r="V154" s="489" t="str">
        <f t="shared" si="34"/>
        <v>N/A</v>
      </c>
      <c r="W154" s="18">
        <f>IFERROR(IF(T154="","",IF(T154="COP",1,IF(U154&lt;&gt;"N/A",VLOOKUP(P154,'SH TRM'!$A$9:$B$100372,2,FALSE),"REVISAR"))),"")</f>
        <v>1</v>
      </c>
      <c r="X154" s="349" t="str">
        <f t="shared" si="35"/>
        <v>N/A</v>
      </c>
      <c r="Y154" s="10">
        <v>6294.49</v>
      </c>
      <c r="Z154" s="10">
        <f t="shared" si="36"/>
        <v>6294.49</v>
      </c>
      <c r="AA154" s="1162"/>
      <c r="AB154" s="1162"/>
      <c r="AC154" s="292" t="str">
        <f t="shared" si="30"/>
        <v>CUMPLE</v>
      </c>
      <c r="AD154" s="294">
        <v>46</v>
      </c>
      <c r="AE154" s="1144" t="s">
        <v>8</v>
      </c>
      <c r="AF154" s="1144"/>
      <c r="AG154" s="1144"/>
      <c r="AH154" s="1144" t="s">
        <v>8</v>
      </c>
      <c r="AI154" s="1144"/>
      <c r="AJ154" s="1144"/>
      <c r="AK154" s="1144" t="s">
        <v>8</v>
      </c>
      <c r="AL154" s="1144"/>
      <c r="AM154" s="1144"/>
      <c r="AN154" s="685" t="str">
        <f t="shared" si="37"/>
        <v>SI</v>
      </c>
      <c r="AO154" s="1139"/>
      <c r="AP154" s="257"/>
      <c r="AQ154" s="237"/>
      <c r="AX154" s="228"/>
    </row>
    <row r="155" spans="1:50" s="222" customFormat="1" ht="59.25" customHeight="1" x14ac:dyDescent="0.25">
      <c r="A155" s="1146"/>
      <c r="B155" s="11" t="s">
        <v>248</v>
      </c>
      <c r="C155" s="12"/>
      <c r="D155" s="12" t="str">
        <f>IFERROR(INDEX(DESEMPATE!$D$3:$D$63,MATCH('EXP GEN.'!B155,DESEMPATE!$C$3:$C$63,0)),"")</f>
        <v>JOYCO SAS</v>
      </c>
      <c r="E155" s="621" t="str">
        <f>IFERROR(IF(D155="","",IF(VLOOKUP(D155,DESEMPATE!D$3:$E$69,2,FALSE)=1,"N/A",IF(VLOOKUP(D155,DESEMPATE!D$3:$E$69,2,FALSE)&gt;=0.51,"SI","NO"))),"")</f>
        <v>N/A</v>
      </c>
      <c r="F155" s="411" t="s">
        <v>8</v>
      </c>
      <c r="G155" s="19" t="s">
        <v>352</v>
      </c>
      <c r="H155" s="19" t="s">
        <v>343</v>
      </c>
      <c r="I155" s="19" t="s">
        <v>775</v>
      </c>
      <c r="J155" s="711" t="s">
        <v>776</v>
      </c>
      <c r="K155" s="496" t="s">
        <v>8</v>
      </c>
      <c r="L155" s="886" t="s">
        <v>8</v>
      </c>
      <c r="M155" s="685" t="str">
        <f t="shared" si="31"/>
        <v>SI</v>
      </c>
      <c r="N155" s="705">
        <v>0.33</v>
      </c>
      <c r="O155" s="259">
        <v>39792</v>
      </c>
      <c r="P155" s="259">
        <v>40886</v>
      </c>
      <c r="Q155" s="15">
        <f t="shared" si="33"/>
        <v>2011</v>
      </c>
      <c r="R155" s="16">
        <f>IFERROR(INDEX(PARAMETROS!$B$53:$B$101,MATCH(Q155,PARAMETROS!$A$53:$A$101,0)),"")</f>
        <v>535600</v>
      </c>
      <c r="S155" s="671" t="s">
        <v>264</v>
      </c>
      <c r="T155" s="17" t="s">
        <v>21</v>
      </c>
      <c r="U155" s="435" t="str">
        <f>IFERROR(IF(T155="","",IF(T155="COP","N/A",IF(OR(T155="USD",T155="US"),1,IF(T155="EUR",VLOOKUP(P155,'SH EURO'!$A$6:$B$10372,2,FALSE),"INGRESAR TASA")))),"")</f>
        <v>N/A</v>
      </c>
      <c r="V155" s="489" t="str">
        <f t="shared" si="34"/>
        <v>N/A</v>
      </c>
      <c r="W155" s="18">
        <f>IFERROR(IF(T155="","",IF(T155="COP",1,IF(U155&lt;&gt;"N/A",VLOOKUP(P155,'SH TRM'!$A$9:$B$100372,2,FALSE),"REVISAR"))),"")</f>
        <v>1</v>
      </c>
      <c r="X155" s="349" t="str">
        <f t="shared" si="35"/>
        <v>N/A</v>
      </c>
      <c r="Y155" s="10">
        <v>8716.93</v>
      </c>
      <c r="Z155" s="10">
        <f t="shared" si="36"/>
        <v>2876.5869000000002</v>
      </c>
      <c r="AA155" s="1162"/>
      <c r="AB155" s="1162"/>
      <c r="AC155" s="292" t="str">
        <f t="shared" si="30"/>
        <v>CUMPLE</v>
      </c>
      <c r="AD155" s="19">
        <v>67</v>
      </c>
      <c r="AE155" s="1121" t="s">
        <v>8</v>
      </c>
      <c r="AF155" s="1121"/>
      <c r="AG155" s="1121"/>
      <c r="AH155" s="1121" t="s">
        <v>8</v>
      </c>
      <c r="AI155" s="1121"/>
      <c r="AJ155" s="1121"/>
      <c r="AK155" s="1121" t="s">
        <v>8</v>
      </c>
      <c r="AL155" s="1121"/>
      <c r="AM155" s="1121"/>
      <c r="AN155" s="401" t="str">
        <f t="shared" si="37"/>
        <v>SI</v>
      </c>
      <c r="AO155" s="1139"/>
      <c r="AP155" s="235"/>
      <c r="AQ155" s="237"/>
      <c r="AX155" s="228"/>
    </row>
    <row r="156" spans="1:50" s="222" customFormat="1" ht="95.25" customHeight="1" x14ac:dyDescent="0.25">
      <c r="A156" s="1146"/>
      <c r="B156" s="11" t="s">
        <v>248</v>
      </c>
      <c r="C156" s="12"/>
      <c r="D156" s="12" t="str">
        <f>IFERROR(INDEX(DESEMPATE!$D$3:$D$63,MATCH('EXP GEN.'!B156,DESEMPATE!$C$3:$C$63,0)),"")</f>
        <v>JOYCO SAS</v>
      </c>
      <c r="E156" s="621" t="str">
        <f>IFERROR(IF(D156="","",IF(VLOOKUP(D156,DESEMPATE!D$3:$E$69,2,FALSE)=1,"N/A",IF(VLOOKUP(D156,DESEMPATE!D$3:$E$69,2,FALSE)&gt;=0.51,"SI","NO"))),"")</f>
        <v>N/A</v>
      </c>
      <c r="F156" s="411" t="s">
        <v>8</v>
      </c>
      <c r="G156" s="19" t="s">
        <v>346</v>
      </c>
      <c r="H156" s="19" t="s">
        <v>343</v>
      </c>
      <c r="I156" s="19" t="s">
        <v>777</v>
      </c>
      <c r="J156" s="711" t="s">
        <v>778</v>
      </c>
      <c r="K156" s="496" t="s">
        <v>8</v>
      </c>
      <c r="L156" s="886" t="s">
        <v>8</v>
      </c>
      <c r="M156" s="638" t="str">
        <f t="shared" si="31"/>
        <v>SI</v>
      </c>
      <c r="N156" s="13">
        <v>0.5</v>
      </c>
      <c r="O156" s="14">
        <v>39778</v>
      </c>
      <c r="P156" s="14">
        <v>41496</v>
      </c>
      <c r="Q156" s="15">
        <f t="shared" si="33"/>
        <v>2013</v>
      </c>
      <c r="R156" s="16">
        <f>IFERROR(INDEX(PARAMETROS!$B$53:$B$101,MATCH(Q156,PARAMETROS!$A$53:$A$101,0)),"")</f>
        <v>589500</v>
      </c>
      <c r="S156" s="671" t="s">
        <v>264</v>
      </c>
      <c r="T156" s="17" t="s">
        <v>21</v>
      </c>
      <c r="U156" s="435" t="str">
        <f>IFERROR(IF(T156="","",IF(T156="COP","N/A",IF(OR(T156="USD",T156="US"),1,IF(T156="EUR",VLOOKUP(P156,'SH EURO'!$A$6:$B$10372,2,FALSE),"INGRESAR TASA")))),"")</f>
        <v>N/A</v>
      </c>
      <c r="V156" s="489" t="str">
        <f t="shared" si="34"/>
        <v>N/A</v>
      </c>
      <c r="W156" s="18">
        <f>IFERROR(IF(T156="","",IF(T156="COP",1,IF(U156&lt;&gt;"N/A",VLOOKUP(P156,'SH TRM'!$A$9:$B$100372,2,FALSE),"REVISAR"))),"")</f>
        <v>1</v>
      </c>
      <c r="X156" s="349" t="str">
        <f t="shared" si="35"/>
        <v>N/A</v>
      </c>
      <c r="Y156" s="10">
        <v>9182.99</v>
      </c>
      <c r="Z156" s="10">
        <f t="shared" si="36"/>
        <v>4591.4949999999999</v>
      </c>
      <c r="AA156" s="1162"/>
      <c r="AB156" s="1162"/>
      <c r="AC156" s="292" t="str">
        <f t="shared" si="30"/>
        <v>CUMPLE</v>
      </c>
      <c r="AD156" s="294">
        <v>66</v>
      </c>
      <c r="AE156" s="1122" t="s">
        <v>8</v>
      </c>
      <c r="AF156" s="1123"/>
      <c r="AG156" s="1124"/>
      <c r="AH156" s="1122" t="s">
        <v>8</v>
      </c>
      <c r="AI156" s="1123"/>
      <c r="AJ156" s="1124"/>
      <c r="AK156" s="1122" t="s">
        <v>8</v>
      </c>
      <c r="AL156" s="1123"/>
      <c r="AM156" s="1124"/>
      <c r="AN156" s="398" t="str">
        <f t="shared" si="37"/>
        <v>SI</v>
      </c>
      <c r="AO156" s="1139"/>
      <c r="AP156" s="257"/>
      <c r="AQ156" s="237"/>
      <c r="AX156" s="228"/>
    </row>
    <row r="157" spans="1:50" s="222" customFormat="1" ht="49.5" customHeight="1" x14ac:dyDescent="0.25">
      <c r="A157" s="1146"/>
      <c r="B157" s="11" t="s">
        <v>248</v>
      </c>
      <c r="C157" s="12"/>
      <c r="D157" s="12" t="str">
        <f>IFERROR(INDEX(DESEMPATE!$D$3:$D$63,MATCH('EXP GEN.'!B157,DESEMPATE!$C$3:$C$63,0)),"")</f>
        <v>JOYCO SAS</v>
      </c>
      <c r="E157" s="621" t="str">
        <f>IFERROR(IF(D157="","",IF(VLOOKUP(D157,DESEMPATE!D$3:$E$69,2,FALSE)=1,"N/A",IF(VLOOKUP(D157,DESEMPATE!D$3:$E$69,2,FALSE)&gt;=0.51,"SI","NO"))),"")</f>
        <v>N/A</v>
      </c>
      <c r="F157" s="411" t="s">
        <v>8</v>
      </c>
      <c r="G157" s="19" t="s">
        <v>346</v>
      </c>
      <c r="H157" s="19" t="s">
        <v>343</v>
      </c>
      <c r="I157" s="19" t="s">
        <v>779</v>
      </c>
      <c r="J157" s="711" t="s">
        <v>780</v>
      </c>
      <c r="K157" s="496" t="s">
        <v>8</v>
      </c>
      <c r="L157" s="883" t="s">
        <v>8</v>
      </c>
      <c r="M157" s="641" t="str">
        <f t="shared" si="31"/>
        <v>SI</v>
      </c>
      <c r="N157" s="13">
        <v>1</v>
      </c>
      <c r="O157" s="14">
        <v>35171</v>
      </c>
      <c r="P157" s="14">
        <v>36083</v>
      </c>
      <c r="Q157" s="15">
        <f t="shared" si="33"/>
        <v>1998</v>
      </c>
      <c r="R157" s="16">
        <f>IFERROR(INDEX(PARAMETROS!$B$53:$B$101,MATCH(Q157,PARAMETROS!$A$53:$A$101,0)),"")</f>
        <v>203826</v>
      </c>
      <c r="S157" s="671" t="s">
        <v>264</v>
      </c>
      <c r="T157" s="17" t="s">
        <v>21</v>
      </c>
      <c r="U157" s="435" t="str">
        <f>IFERROR(IF(T157="","",IF(T157="COP","N/A",IF(OR(T157="USD",T157="US"),1,IF(T157="EUR",VLOOKUP(P157,'SH EURO'!$A$6:$B$10372,2,FALSE),"INGRESAR TASA")))),"")</f>
        <v>N/A</v>
      </c>
      <c r="V157" s="489" t="str">
        <f t="shared" si="34"/>
        <v>N/A</v>
      </c>
      <c r="W157" s="18">
        <f>IFERROR(IF(T157="","",IF(T157="COP",1,IF(U157&lt;&gt;"N/A",VLOOKUP(P157,'SH TRM'!$A$9:$B$100372,2,FALSE),"REVISAR"))),"")</f>
        <v>1</v>
      </c>
      <c r="X157" s="349" t="str">
        <f t="shared" si="35"/>
        <v>N/A</v>
      </c>
      <c r="Y157" s="10">
        <v>5905.27</v>
      </c>
      <c r="Z157" s="10">
        <f t="shared" si="36"/>
        <v>5905.27</v>
      </c>
      <c r="AA157" s="1162"/>
      <c r="AB157" s="1162"/>
      <c r="AC157" s="292" t="str">
        <f t="shared" si="30"/>
        <v>CUMPLE</v>
      </c>
      <c r="AD157" s="294">
        <v>12</v>
      </c>
      <c r="AE157" s="1121" t="s">
        <v>8</v>
      </c>
      <c r="AF157" s="1121"/>
      <c r="AG157" s="1121"/>
      <c r="AH157" s="1121" t="s">
        <v>8</v>
      </c>
      <c r="AI157" s="1121"/>
      <c r="AJ157" s="1121"/>
      <c r="AK157" s="1121" t="s">
        <v>8</v>
      </c>
      <c r="AL157" s="1121"/>
      <c r="AM157" s="1121"/>
      <c r="AN157" s="401" t="str">
        <f t="shared" si="37"/>
        <v>SI</v>
      </c>
      <c r="AO157" s="1139"/>
      <c r="AP157" s="235"/>
      <c r="AQ157" s="237"/>
      <c r="AX157" s="228"/>
    </row>
    <row r="158" spans="1:50" s="222" customFormat="1" ht="84" customHeight="1" thickBot="1" x14ac:dyDescent="0.3">
      <c r="A158" s="1147"/>
      <c r="B158" s="11" t="s">
        <v>248</v>
      </c>
      <c r="C158" s="137"/>
      <c r="D158" s="315" t="str">
        <f>IFERROR(INDEX(DESEMPATE!$D$3:$D$63,MATCH('EXP GEN.'!B158,DESEMPATE!$C$3:$C$63,0)),"")</f>
        <v>JOYCO SAS</v>
      </c>
      <c r="E158" s="899" t="str">
        <f>IFERROR(IF(D158="","",IF(VLOOKUP(D158,DESEMPATE!D$3:$E$69,2,FALSE)=1,"N/A",IF(VLOOKUP(D158,DESEMPATE!D$3:$E$69,2,FALSE)&gt;=0.51,"SI","NO"))),"")</f>
        <v>N/A</v>
      </c>
      <c r="F158" s="412" t="s">
        <v>8</v>
      </c>
      <c r="G158" s="139" t="s">
        <v>346</v>
      </c>
      <c r="H158" s="139" t="s">
        <v>343</v>
      </c>
      <c r="I158" s="139" t="s">
        <v>781</v>
      </c>
      <c r="J158" s="712" t="s">
        <v>782</v>
      </c>
      <c r="K158" s="526" t="s">
        <v>8</v>
      </c>
      <c r="L158" s="884" t="s">
        <v>8</v>
      </c>
      <c r="M158" s="642" t="str">
        <f t="shared" si="31"/>
        <v>SI</v>
      </c>
      <c r="N158" s="35">
        <v>1</v>
      </c>
      <c r="O158" s="318">
        <v>38673</v>
      </c>
      <c r="P158" s="318">
        <v>39675</v>
      </c>
      <c r="Q158" s="36">
        <f t="shared" si="33"/>
        <v>2008</v>
      </c>
      <c r="R158" s="37">
        <f>IFERROR(INDEX(PARAMETROS!$B$53:$B$101,MATCH(Q158,PARAMETROS!$A$53:$A$101,0)),"")</f>
        <v>461500</v>
      </c>
      <c r="S158" s="672" t="s">
        <v>264</v>
      </c>
      <c r="T158" s="38" t="s">
        <v>21</v>
      </c>
      <c r="U158" s="433" t="str">
        <f>IFERROR(IF(T158="","",IF(T158="COP","N/A",IF(OR(T158="USD",T158="US"),1,IF(T158="EUR",VLOOKUP(P158,'SH EURO'!$A$6:$B$10372,2,FALSE),"INGRESAR TASA")))),"")</f>
        <v>N/A</v>
      </c>
      <c r="V158" s="490" t="str">
        <f t="shared" si="34"/>
        <v>N/A</v>
      </c>
      <c r="W158" s="39">
        <f>IFERROR(IF(T158="","",IF(T158="COP",1,IF(U158&lt;&gt;"N/A",VLOOKUP(P158,'SH TRM'!$A$9:$B$100372,2,FALSE),"REVISAR"))),"")</f>
        <v>1</v>
      </c>
      <c r="X158" s="350" t="str">
        <f t="shared" si="35"/>
        <v>N/A</v>
      </c>
      <c r="Y158" s="40">
        <v>4777.9799999999996</v>
      </c>
      <c r="Z158" s="40">
        <f t="shared" si="36"/>
        <v>4777.9799999999996</v>
      </c>
      <c r="AA158" s="1163"/>
      <c r="AB158" s="1163"/>
      <c r="AC158" s="299" t="str">
        <f t="shared" si="30"/>
        <v>CUMPLE</v>
      </c>
      <c r="AD158" s="294">
        <v>48</v>
      </c>
      <c r="AE158" s="1131" t="s">
        <v>8</v>
      </c>
      <c r="AF158" s="1131"/>
      <c r="AG158" s="1131"/>
      <c r="AH158" s="1131" t="s">
        <v>8</v>
      </c>
      <c r="AI158" s="1131"/>
      <c r="AJ158" s="1131"/>
      <c r="AK158" s="1131" t="s">
        <v>8</v>
      </c>
      <c r="AL158" s="1131"/>
      <c r="AM158" s="1131"/>
      <c r="AN158" s="402" t="str">
        <f t="shared" si="37"/>
        <v>SI</v>
      </c>
      <c r="AO158" s="1140"/>
      <c r="AP158" s="236"/>
      <c r="AQ158" s="237"/>
      <c r="AX158" s="228"/>
    </row>
    <row r="159" spans="1:50" s="222" customFormat="1" ht="51" customHeight="1" x14ac:dyDescent="0.25">
      <c r="A159" s="1145" t="s">
        <v>165</v>
      </c>
      <c r="B159" s="25" t="s">
        <v>242</v>
      </c>
      <c r="C159" s="26"/>
      <c r="D159" s="287" t="str">
        <f>IFERROR(INDEX(DESEMPATE!$D$3:$D$63,MATCH('EXP GEN.'!B159,DESEMPATE!$C$3:$C$63,0)),"")</f>
        <v>SUPERING</v>
      </c>
      <c r="E159" s="616" t="str">
        <f>IFERROR(IF(D159="","",IF(VLOOKUP(D159,DESEMPATE!D$3:$E$69,2,FALSE)=1,"N/A",IF(VLOOKUP(D159,DESEMPATE!D$3:$E$69,2,FALSE)&gt;=0.51,"SI","NO"))),"")</f>
        <v>SI</v>
      </c>
      <c r="F159" s="410" t="s">
        <v>8</v>
      </c>
      <c r="G159" s="32" t="s">
        <v>352</v>
      </c>
      <c r="H159" s="32" t="s">
        <v>343</v>
      </c>
      <c r="I159" s="32" t="s">
        <v>787</v>
      </c>
      <c r="J159" s="710" t="s">
        <v>783</v>
      </c>
      <c r="K159" s="32" t="s">
        <v>8</v>
      </c>
      <c r="L159" s="492" t="s">
        <v>8</v>
      </c>
      <c r="M159" s="640" t="str">
        <f t="shared" si="31"/>
        <v>SI</v>
      </c>
      <c r="N159" s="508">
        <v>0.3</v>
      </c>
      <c r="O159" s="316">
        <v>37229</v>
      </c>
      <c r="P159" s="316">
        <v>40168</v>
      </c>
      <c r="Q159" s="44">
        <f t="shared" si="33"/>
        <v>2009</v>
      </c>
      <c r="R159" s="22">
        <f>IFERROR(INDEX(PARAMETROS!$B$53:$B$101,MATCH(Q159,PARAMETROS!$A$53:$A$101,0)),"")</f>
        <v>496900</v>
      </c>
      <c r="S159" s="673" t="s">
        <v>264</v>
      </c>
      <c r="T159" s="23" t="s">
        <v>21</v>
      </c>
      <c r="U159" s="434" t="str">
        <f>IFERROR(IF(T159="","",IF(T159="COP","N/A",IF(OR(T159="USD",T159="US"),1,IF(T159="EUR",VLOOKUP(P159,'SH EURO'!$A$6:$B$10372,2,FALSE),"INGRESAR TASA")))),"")</f>
        <v>N/A</v>
      </c>
      <c r="V159" s="484" t="str">
        <f t="shared" si="34"/>
        <v>N/A</v>
      </c>
      <c r="W159" s="24">
        <f>IFERROR(IF(T159="","",IF(T159="COP",1,IF(U159&lt;&gt;"N/A",VLOOKUP(P159,'SH TRM'!$A$9:$B$100372,2,FALSE),"REVISAR"))),"")</f>
        <v>1</v>
      </c>
      <c r="X159" s="351" t="str">
        <f t="shared" si="35"/>
        <v>N/A</v>
      </c>
      <c r="Y159" s="317">
        <v>46651.71</v>
      </c>
      <c r="Z159" s="317">
        <f t="shared" si="36"/>
        <v>13995.512999999999</v>
      </c>
      <c r="AA159" s="1161" t="str">
        <f>IFERROR(IF(COUNTIF(Z159:Z164,"")=6,"",IF(SUM(Z159:Z164)&gt;=CM001M1,"CUMPLE","NO CUMPLE")),"")</f>
        <v>CUMPLE</v>
      </c>
      <c r="AB159" s="1161" t="str">
        <f>IFERROR(IF(COUNTIF(Z159:Z164,"")=6,"",IF(COUNTIF(E159:E164,"N/A")&gt;0,IF(SUMIF(E159:E164,"N/A",Z159:Z164)&gt;=CM001LM1,"CUMPLE","NO CUMPLE"),IF(SUMIF(E159:E164,"SI",Z159:Z164)&gt;=CM001LM1,"CUMPLE","NO CUMPLE"))),"")</f>
        <v>CUMPLE</v>
      </c>
      <c r="AC159" s="291" t="str">
        <f t="shared" si="30"/>
        <v>CUMPLE</v>
      </c>
      <c r="AD159" s="293">
        <v>6</v>
      </c>
      <c r="AE159" s="1117" t="s">
        <v>8</v>
      </c>
      <c r="AF159" s="1117"/>
      <c r="AG159" s="1117"/>
      <c r="AH159" s="1117" t="s">
        <v>8</v>
      </c>
      <c r="AI159" s="1117"/>
      <c r="AJ159" s="1117"/>
      <c r="AK159" s="1117" t="s">
        <v>9</v>
      </c>
      <c r="AL159" s="1117"/>
      <c r="AM159" s="1117"/>
      <c r="AN159" s="400" t="str">
        <f t="shared" si="37"/>
        <v>SI</v>
      </c>
      <c r="AO159" s="1138" t="s">
        <v>256</v>
      </c>
      <c r="AP159" s="256"/>
      <c r="AQ159" s="237"/>
      <c r="AX159" s="228"/>
    </row>
    <row r="160" spans="1:50" s="222" customFormat="1" ht="42.75" x14ac:dyDescent="0.25">
      <c r="A160" s="1146"/>
      <c r="B160" s="11" t="s">
        <v>242</v>
      </c>
      <c r="C160" s="12"/>
      <c r="D160" s="12" t="str">
        <f>IFERROR(INDEX(DESEMPATE!$D$3:$D$63,MATCH('EXP GEN.'!B160,DESEMPATE!$C$3:$C$63,0)),"")</f>
        <v>SUPERING</v>
      </c>
      <c r="E160" s="621" t="str">
        <f>IFERROR(IF(D160="","",IF(VLOOKUP(D160,DESEMPATE!D$3:$E$69,2,FALSE)=1,"N/A",IF(VLOOKUP(D160,DESEMPATE!D$3:$E$69,2,FALSE)&gt;=0.51,"SI","NO"))),"")</f>
        <v>SI</v>
      </c>
      <c r="F160" s="411" t="s">
        <v>8</v>
      </c>
      <c r="G160" s="19" t="s">
        <v>789</v>
      </c>
      <c r="H160" s="19" t="s">
        <v>790</v>
      </c>
      <c r="I160" s="19" t="s">
        <v>66</v>
      </c>
      <c r="J160" s="711" t="s">
        <v>785</v>
      </c>
      <c r="K160" s="19" t="s">
        <v>8</v>
      </c>
      <c r="L160" s="493" t="s">
        <v>8</v>
      </c>
      <c r="M160" s="638" t="str">
        <f t="shared" si="31"/>
        <v>SI</v>
      </c>
      <c r="N160" s="13">
        <v>1</v>
      </c>
      <c r="O160" s="14">
        <v>38807</v>
      </c>
      <c r="P160" s="14">
        <v>39813</v>
      </c>
      <c r="Q160" s="15">
        <f t="shared" si="33"/>
        <v>2008</v>
      </c>
      <c r="R160" s="16">
        <f>IFERROR(INDEX(PARAMETROS!$B$53:$B$101,MATCH(Q160,PARAMETROS!$A$53:$A$101,0)),"")</f>
        <v>461500</v>
      </c>
      <c r="S160" s="671" t="s">
        <v>264</v>
      </c>
      <c r="T160" s="17" t="s">
        <v>792</v>
      </c>
      <c r="U160" s="435" t="s">
        <v>264</v>
      </c>
      <c r="V160" s="489" t="s">
        <v>264</v>
      </c>
      <c r="W160" s="18" t="s">
        <v>66</v>
      </c>
      <c r="X160" s="349" t="s">
        <v>264</v>
      </c>
      <c r="Y160" s="10">
        <v>16758.919999999998</v>
      </c>
      <c r="Z160" s="10">
        <f t="shared" si="36"/>
        <v>16758.919999999998</v>
      </c>
      <c r="AA160" s="1162"/>
      <c r="AB160" s="1162"/>
      <c r="AC160" s="292" t="str">
        <f t="shared" si="30"/>
        <v>CUMPLE</v>
      </c>
      <c r="AD160" s="470">
        <v>11</v>
      </c>
      <c r="AE160" s="1144" t="s">
        <v>8</v>
      </c>
      <c r="AF160" s="1144"/>
      <c r="AG160" s="1144"/>
      <c r="AH160" s="1144" t="s">
        <v>8</v>
      </c>
      <c r="AI160" s="1144"/>
      <c r="AJ160" s="1144"/>
      <c r="AK160" s="1144" t="s">
        <v>8</v>
      </c>
      <c r="AL160" s="1144"/>
      <c r="AM160" s="1144"/>
      <c r="AN160" s="398" t="str">
        <f t="shared" si="37"/>
        <v>SI</v>
      </c>
      <c r="AO160" s="1139"/>
      <c r="AP160" s="257"/>
      <c r="AQ160" s="237"/>
      <c r="AX160" s="228"/>
    </row>
    <row r="161" spans="1:50" s="222" customFormat="1" ht="51" x14ac:dyDescent="0.25">
      <c r="A161" s="1146"/>
      <c r="B161" s="11" t="s">
        <v>242</v>
      </c>
      <c r="C161" s="12"/>
      <c r="D161" s="12" t="str">
        <f>IFERROR(INDEX(DESEMPATE!$D$3:$D$63,MATCH('EXP GEN.'!B161,DESEMPATE!$C$3:$C$63,0)),"")</f>
        <v>SUPERING</v>
      </c>
      <c r="E161" s="621" t="str">
        <f>IFERROR(IF(D161="","",IF(VLOOKUP(D161,DESEMPATE!D$3:$E$69,2,FALSE)=1,"N/A",IF(VLOOKUP(D161,DESEMPATE!D$3:$E$69,2,FALSE)&gt;=0.51,"SI","NO"))),"")</f>
        <v>SI</v>
      </c>
      <c r="F161" s="411" t="s">
        <v>8</v>
      </c>
      <c r="G161" s="19" t="s">
        <v>342</v>
      </c>
      <c r="H161" s="19" t="s">
        <v>343</v>
      </c>
      <c r="I161" s="19" t="s">
        <v>794</v>
      </c>
      <c r="J161" s="711" t="s">
        <v>795</v>
      </c>
      <c r="K161" s="19" t="s">
        <v>8</v>
      </c>
      <c r="L161" s="493" t="s">
        <v>8</v>
      </c>
      <c r="M161" s="638" t="str">
        <f t="shared" si="31"/>
        <v>SI</v>
      </c>
      <c r="N161" s="13">
        <v>0.5</v>
      </c>
      <c r="O161" s="14">
        <v>37823</v>
      </c>
      <c r="P161" s="14">
        <v>40806</v>
      </c>
      <c r="Q161" s="15">
        <f t="shared" si="33"/>
        <v>2011</v>
      </c>
      <c r="R161" s="16">
        <f>IFERROR(INDEX(PARAMETROS!$B$53:$B$101,MATCH(Q161,PARAMETROS!$A$53:$A$101,0)),"")</f>
        <v>535600</v>
      </c>
      <c r="S161" s="671" t="s">
        <v>264</v>
      </c>
      <c r="T161" s="17" t="s">
        <v>21</v>
      </c>
      <c r="U161" s="435" t="str">
        <f>IFERROR(IF(T161="","",IF(T161="COP","N/A",IF(OR(T161="USD",T161="US"),1,IF(T161="EUR",VLOOKUP(P161,'SH EURO'!$A$6:$B$10372,2,FALSE),"INGRESAR TASA")))),"")</f>
        <v>N/A</v>
      </c>
      <c r="V161" s="489" t="str">
        <f t="shared" si="34"/>
        <v>N/A</v>
      </c>
      <c r="W161" s="18">
        <f>IFERROR(IF(T161="","",IF(T161="COP",1,IF(U161&lt;&gt;"N/A",VLOOKUP(P161,'SH TRM'!$A$9:$B$100372,2,FALSE),"REVISAR"))),"")</f>
        <v>1</v>
      </c>
      <c r="X161" s="349" t="str">
        <f t="shared" si="35"/>
        <v>N/A</v>
      </c>
      <c r="Y161" s="10">
        <v>22783.48</v>
      </c>
      <c r="Z161" s="10">
        <f t="shared" si="36"/>
        <v>11391.74</v>
      </c>
      <c r="AA161" s="1162"/>
      <c r="AB161" s="1162"/>
      <c r="AC161" s="292" t="str">
        <f t="shared" si="30"/>
        <v>CUMPLE</v>
      </c>
      <c r="AD161" s="470">
        <v>1</v>
      </c>
      <c r="AE161" s="1144" t="s">
        <v>8</v>
      </c>
      <c r="AF161" s="1144"/>
      <c r="AG161" s="1144"/>
      <c r="AH161" s="1144" t="s">
        <v>8</v>
      </c>
      <c r="AI161" s="1144"/>
      <c r="AJ161" s="1144"/>
      <c r="AK161" s="1144" t="s">
        <v>8</v>
      </c>
      <c r="AL161" s="1144"/>
      <c r="AM161" s="1144"/>
      <c r="AN161" s="401" t="str">
        <f t="shared" si="37"/>
        <v>SI</v>
      </c>
      <c r="AO161" s="1139"/>
      <c r="AP161" s="235"/>
      <c r="AQ161" s="237"/>
      <c r="AX161" s="228"/>
    </row>
    <row r="162" spans="1:50" s="222" customFormat="1" ht="38.25" x14ac:dyDescent="0.25">
      <c r="A162" s="1146"/>
      <c r="B162" s="11" t="s">
        <v>322</v>
      </c>
      <c r="C162" s="12"/>
      <c r="D162" s="12" t="str">
        <f>IFERROR(INDEX(DESEMPATE!$D$3:$D$63,MATCH('EXP GEN.'!B162,DESEMPATE!$C$3:$C$63,0)),"")</f>
        <v>INGEVAL SAS</v>
      </c>
      <c r="E162" s="621" t="str">
        <f>IFERROR(IF(D162="","",IF(VLOOKUP(D162,DESEMPATE!D$3:$E$69,2,FALSE)=1,"N/A",IF(VLOOKUP(D162,DESEMPATE!D$3:$E$69,2,FALSE)&gt;=0.51,"SI","NO"))),"")</f>
        <v>NO</v>
      </c>
      <c r="F162" s="411" t="s">
        <v>8</v>
      </c>
      <c r="G162" s="19" t="s">
        <v>796</v>
      </c>
      <c r="H162" s="19" t="s">
        <v>343</v>
      </c>
      <c r="I162" s="19" t="s">
        <v>797</v>
      </c>
      <c r="J162" s="711" t="s">
        <v>798</v>
      </c>
      <c r="K162" s="19" t="s">
        <v>8</v>
      </c>
      <c r="L162" s="493" t="s">
        <v>8</v>
      </c>
      <c r="M162" s="638" t="str">
        <f t="shared" si="31"/>
        <v>SI</v>
      </c>
      <c r="N162" s="13">
        <v>0.49</v>
      </c>
      <c r="O162" s="14">
        <v>42124</v>
      </c>
      <c r="P162" s="14">
        <v>42860</v>
      </c>
      <c r="Q162" s="15">
        <f t="shared" si="33"/>
        <v>2017</v>
      </c>
      <c r="R162" s="16">
        <f>IFERROR(INDEX(PARAMETROS!$B$53:$B$101,MATCH(Q162,PARAMETROS!$A$53:$A$101,0)),"")</f>
        <v>737717</v>
      </c>
      <c r="S162" s="671" t="s">
        <v>264</v>
      </c>
      <c r="T162" s="17" t="s">
        <v>21</v>
      </c>
      <c r="U162" s="435" t="str">
        <f>IFERROR(IF(T162="","",IF(T162="COP","N/A",IF(OR(T162="USD",T162="US"),1,IF(T162="EUR",VLOOKUP(P162,'SH EURO'!$A$6:$B$10372,2,FALSE),"INGRESAR TASA")))),"")</f>
        <v>N/A</v>
      </c>
      <c r="V162" s="489" t="str">
        <f t="shared" si="34"/>
        <v>N/A</v>
      </c>
      <c r="W162" s="18">
        <f>IFERROR(IF(T162="","",IF(T162="COP",1,IF(U162&lt;&gt;"N/A",VLOOKUP(P162,'SH TRM'!$A$9:$B$100372,2,FALSE),"REVISAR"))),"")</f>
        <v>1</v>
      </c>
      <c r="X162" s="349" t="str">
        <f t="shared" si="35"/>
        <v>N/A</v>
      </c>
      <c r="Y162" s="10">
        <v>6897</v>
      </c>
      <c r="Z162" s="10">
        <f t="shared" si="36"/>
        <v>3379.5299999999997</v>
      </c>
      <c r="AA162" s="1162"/>
      <c r="AB162" s="1162"/>
      <c r="AC162" s="292" t="str">
        <f t="shared" si="30"/>
        <v>CUMPLE</v>
      </c>
      <c r="AD162" s="470">
        <v>73</v>
      </c>
      <c r="AE162" s="1165" t="s">
        <v>8</v>
      </c>
      <c r="AF162" s="1166"/>
      <c r="AG162" s="1167"/>
      <c r="AH162" s="1165" t="s">
        <v>8</v>
      </c>
      <c r="AI162" s="1166"/>
      <c r="AJ162" s="1167"/>
      <c r="AK162" s="1165" t="s">
        <v>9</v>
      </c>
      <c r="AL162" s="1166"/>
      <c r="AM162" s="1167"/>
      <c r="AN162" s="398" t="str">
        <f t="shared" si="37"/>
        <v>SI</v>
      </c>
      <c r="AO162" s="1139"/>
      <c r="AP162" s="257"/>
      <c r="AQ162" s="237"/>
      <c r="AX162" s="228"/>
    </row>
    <row r="163" spans="1:50" s="222" customFormat="1" ht="16.5" customHeight="1" x14ac:dyDescent="0.25">
      <c r="A163" s="1146"/>
      <c r="B163" s="11"/>
      <c r="C163" s="12"/>
      <c r="D163" s="12" t="str">
        <f>IFERROR(INDEX(DESEMPATE!$D$3:$D$63,MATCH('EXP GEN.'!B163,DESEMPATE!$C$3:$C$63,0)),"")</f>
        <v/>
      </c>
      <c r="E163" s="621" t="str">
        <f>IFERROR(IF(D163="","",IF(VLOOKUP(D163,DESEMPATE!D$3:$E$69,2,FALSE)=1,"N/A",IF(VLOOKUP(D163,DESEMPATE!D$3:$E$69,2,FALSE)&gt;=0.51,"SI","NO"))),"")</f>
        <v/>
      </c>
      <c r="F163" s="411" t="s">
        <v>8</v>
      </c>
      <c r="G163" s="19"/>
      <c r="H163" s="19"/>
      <c r="I163" s="19"/>
      <c r="J163" s="711"/>
      <c r="K163" s="19"/>
      <c r="L163" s="493"/>
      <c r="M163" s="641" t="str">
        <f t="shared" si="31"/>
        <v/>
      </c>
      <c r="N163" s="13"/>
      <c r="O163" s="14"/>
      <c r="P163" s="14"/>
      <c r="Q163" s="15" t="str">
        <f t="shared" si="33"/>
        <v/>
      </c>
      <c r="R163" s="16" t="str">
        <f>IFERROR(INDEX(PARAMETROS!$B$53:$B$101,MATCH(Q163,PARAMETROS!$A$53:$A$101,0)),"")</f>
        <v/>
      </c>
      <c r="S163" s="671"/>
      <c r="T163" s="17"/>
      <c r="U163" s="435" t="str">
        <f>IFERROR(IF(T163="","",IF(T163="COP","N/A",IF(OR(T163="USD",T163="US"),1,IF(T163="EUR",VLOOKUP(P163,'SH EURO'!$A$6:$B$10372,2,FALSE),"INGRESAR TASA")))),"")</f>
        <v/>
      </c>
      <c r="V163" s="489" t="str">
        <f t="shared" si="34"/>
        <v/>
      </c>
      <c r="W163" s="18" t="str">
        <f>IFERROR(IF(T163="","",IF(T163="COP",1,IF(U163&lt;&gt;"N/A",VLOOKUP(P163,'SH TRM'!$A$9:$B$100372,2,FALSE),"REVISAR"))),"")</f>
        <v/>
      </c>
      <c r="X163" s="349" t="str">
        <f t="shared" si="35"/>
        <v/>
      </c>
      <c r="Y163" s="10" t="str">
        <f t="shared" si="38"/>
        <v/>
      </c>
      <c r="Z163" s="10" t="str">
        <f t="shared" si="36"/>
        <v/>
      </c>
      <c r="AA163" s="1162"/>
      <c r="AB163" s="1162"/>
      <c r="AC163" s="292" t="str">
        <f t="shared" si="30"/>
        <v/>
      </c>
      <c r="AD163" s="294"/>
      <c r="AE163" s="1121"/>
      <c r="AF163" s="1121"/>
      <c r="AG163" s="1121"/>
      <c r="AH163" s="1121"/>
      <c r="AI163" s="1121"/>
      <c r="AJ163" s="1121"/>
      <c r="AK163" s="1121"/>
      <c r="AL163" s="1121"/>
      <c r="AM163" s="1121"/>
      <c r="AN163" s="401" t="str">
        <f t="shared" si="37"/>
        <v/>
      </c>
      <c r="AO163" s="1139"/>
      <c r="AP163" s="235"/>
      <c r="AQ163" s="237"/>
      <c r="AX163" s="228"/>
    </row>
    <row r="164" spans="1:50" s="222" customFormat="1" ht="16.5" customHeight="1" thickBot="1" x14ac:dyDescent="0.3">
      <c r="A164" s="1147"/>
      <c r="B164" s="33"/>
      <c r="C164" s="137"/>
      <c r="D164" s="315" t="str">
        <f>IFERROR(INDEX(DESEMPATE!$D$3:$D$63,MATCH('EXP GEN.'!B164,DESEMPATE!$C$3:$C$63,0)),"")</f>
        <v/>
      </c>
      <c r="E164" s="899" t="str">
        <f>IFERROR(IF(D164="","",IF(VLOOKUP(D164,DESEMPATE!D$3:$E$69,2,FALSE)=1,"N/A",IF(VLOOKUP(D164,DESEMPATE!D$3:$E$69,2,FALSE)&gt;=0.51,"SI","NO"))),"")</f>
        <v/>
      </c>
      <c r="F164" s="412" t="s">
        <v>8</v>
      </c>
      <c r="G164" s="139"/>
      <c r="H164" s="139"/>
      <c r="I164" s="139"/>
      <c r="J164" s="712"/>
      <c r="K164" s="139"/>
      <c r="L164" s="494"/>
      <c r="M164" s="642" t="str">
        <f t="shared" si="31"/>
        <v/>
      </c>
      <c r="N164" s="35"/>
      <c r="O164" s="318"/>
      <c r="P164" s="318"/>
      <c r="Q164" s="36" t="str">
        <f t="shared" si="33"/>
        <v/>
      </c>
      <c r="R164" s="37" t="str">
        <f>IFERROR(INDEX(PARAMETROS!$B$53:$B$101,MATCH(Q164,PARAMETROS!$A$53:$A$101,0)),"")</f>
        <v/>
      </c>
      <c r="S164" s="672"/>
      <c r="T164" s="38"/>
      <c r="U164" s="433" t="str">
        <f>IFERROR(IF(T164="","",IF(T164="COP","N/A",IF(OR(T164="USD",T164="US"),1,IF(T164="EUR",VLOOKUP(P164,'SH EURO'!$A$6:$B$10372,2,FALSE),"INGRESAR TASA")))),"")</f>
        <v/>
      </c>
      <c r="V164" s="490" t="str">
        <f t="shared" si="34"/>
        <v/>
      </c>
      <c r="W164" s="39" t="str">
        <f>IFERROR(IF(T164="","",IF(T164="COP",1,IF(U164&lt;&gt;"N/A",VLOOKUP(P164,'SH TRM'!$A$9:$B$100372,2,FALSE),"REVISAR"))),"")</f>
        <v/>
      </c>
      <c r="X164" s="350" t="str">
        <f t="shared" si="35"/>
        <v/>
      </c>
      <c r="Y164" s="40" t="str">
        <f t="shared" si="38"/>
        <v/>
      </c>
      <c r="Z164" s="40" t="str">
        <f t="shared" si="36"/>
        <v/>
      </c>
      <c r="AA164" s="1163"/>
      <c r="AB164" s="1163"/>
      <c r="AC164" s="299" t="str">
        <f t="shared" si="30"/>
        <v/>
      </c>
      <c r="AD164" s="295"/>
      <c r="AE164" s="1131"/>
      <c r="AF164" s="1131"/>
      <c r="AG164" s="1131"/>
      <c r="AH164" s="1131"/>
      <c r="AI164" s="1131"/>
      <c r="AJ164" s="1131"/>
      <c r="AK164" s="1131"/>
      <c r="AL164" s="1131"/>
      <c r="AM164" s="1131"/>
      <c r="AN164" s="402" t="str">
        <f t="shared" si="37"/>
        <v/>
      </c>
      <c r="AO164" s="1140"/>
      <c r="AP164" s="236"/>
      <c r="AQ164" s="237"/>
      <c r="AX164" s="228"/>
    </row>
    <row r="165" spans="1:50" s="222" customFormat="1" ht="51" customHeight="1" x14ac:dyDescent="0.25">
      <c r="A165" s="1145" t="s">
        <v>166</v>
      </c>
      <c r="B165" s="620" t="s">
        <v>286</v>
      </c>
      <c r="C165" s="26"/>
      <c r="D165" s="287" t="str">
        <f>IFERROR(INDEX(DESEMPATE!$D$3:$D$200,MATCH('EXP GEN.'!B165,DESEMPATE!$C$3:$C$200,0)),"")</f>
        <v>INGENIERIA CONSULTORIA Y PLANEACION S.A</v>
      </c>
      <c r="E165" s="616" t="str">
        <f>IFERROR(IF(D165="","",IF(VLOOKUP(D165,DESEMPATE!D$3:$E$200,2,FALSE)=1,"N/A",IF(VLOOKUP(D165,DESEMPATE!D$3:$E$200,2,FALSE)&gt;=0.51,"SI","NO"))),"")</f>
        <v>SI</v>
      </c>
      <c r="F165" s="410" t="s">
        <v>8</v>
      </c>
      <c r="G165" s="32" t="s">
        <v>352</v>
      </c>
      <c r="H165" s="32" t="s">
        <v>343</v>
      </c>
      <c r="I165" s="32" t="s">
        <v>921</v>
      </c>
      <c r="J165" s="710" t="s">
        <v>922</v>
      </c>
      <c r="K165" s="32" t="s">
        <v>8</v>
      </c>
      <c r="L165" s="964" t="s">
        <v>8</v>
      </c>
      <c r="M165" s="640" t="str">
        <f t="shared" si="31"/>
        <v>SI</v>
      </c>
      <c r="N165" s="13">
        <v>0.6</v>
      </c>
      <c r="O165" s="316">
        <v>39970</v>
      </c>
      <c r="P165" s="316">
        <v>39447</v>
      </c>
      <c r="Q165" s="44">
        <f t="shared" si="33"/>
        <v>2007</v>
      </c>
      <c r="R165" s="22">
        <f>IFERROR(INDEX(PARAMETROS!$B$53:$B$101,MATCH(Q165,PARAMETROS!$A$53:$A$101,0)),"")</f>
        <v>433700</v>
      </c>
      <c r="S165" s="673">
        <v>9210663652</v>
      </c>
      <c r="T165" s="23" t="s">
        <v>21</v>
      </c>
      <c r="U165" s="434" t="str">
        <f>IFERROR(IF(T165="","",IF(T165="COP","N/A",IF(OR(T165="USD",T165="US"),1,IF(T165="EUR",VLOOKUP(P165,'SH EURO'!$A$6:$B$10372,2,FALSE),"INGRESAR TASA")))),"")</f>
        <v>N/A</v>
      </c>
      <c r="V165" s="484" t="str">
        <f t="shared" si="34"/>
        <v>N/A</v>
      </c>
      <c r="W165" s="24">
        <f>IFERROR(IF(T165="","",IF(T165="COP",1,IF(U165&lt;&gt;"N/A",VLOOKUP(P165,'SH TRM'!$A$9:$B$100372,2,FALSE),"REVISAR"))),"")</f>
        <v>1</v>
      </c>
      <c r="X165" s="351">
        <f t="shared" si="35"/>
        <v>9210663652</v>
      </c>
      <c r="Y165" s="317">
        <f t="shared" si="38"/>
        <v>21237.407544385522</v>
      </c>
      <c r="Z165" s="317">
        <f t="shared" si="36"/>
        <v>12742.444526631312</v>
      </c>
      <c r="AA165" s="1161" t="str">
        <f>IFERROR(IF(COUNTIF(Z165:Z170,"")=6,"",IF(SUM(Z165:Z170)&gt;=CM001M1,"CUMPLE","NO CUMPLE")),"")</f>
        <v>CUMPLE</v>
      </c>
      <c r="AB165" s="1161" t="str">
        <f>IFERROR(IF(COUNTIF(Z165:Z170,"")=6,"",IF(COUNTIF(E165:E170,"N/A")&gt;0,IF(SUMIF(E165:E170,"N/A",Z165:Z170)&gt;=CM001LM1,"CUMPLE","NO CUMPLE"),IF(SUMIF(E165:E170,"SI",Z165:Z170)&gt;=CM001LM1,"CUMPLE","NO CUMPLE"))),"")</f>
        <v>CUMPLE</v>
      </c>
      <c r="AC165" s="291" t="str">
        <f t="shared" si="30"/>
        <v>CUMPLE</v>
      </c>
      <c r="AD165" s="563" t="s">
        <v>1198</v>
      </c>
      <c r="AE165" s="1144"/>
      <c r="AF165" s="1144"/>
      <c r="AG165" s="1144"/>
      <c r="AH165" s="1144"/>
      <c r="AI165" s="1144"/>
      <c r="AJ165" s="1144"/>
      <c r="AK165" s="1144"/>
      <c r="AL165" s="1144"/>
      <c r="AM165" s="1144"/>
      <c r="AN165" s="567" t="str">
        <f t="shared" si="37"/>
        <v>EN EJECUCION</v>
      </c>
      <c r="AO165" s="1138" t="s">
        <v>256</v>
      </c>
      <c r="AP165" s="256"/>
      <c r="AQ165" s="237"/>
      <c r="AX165" s="228"/>
    </row>
    <row r="166" spans="1:50" s="222" customFormat="1" ht="47.25" x14ac:dyDescent="0.25">
      <c r="A166" s="1146"/>
      <c r="B166" s="620" t="s">
        <v>286</v>
      </c>
      <c r="C166" s="12"/>
      <c r="D166" s="12" t="str">
        <f>IFERROR(INDEX(DESEMPATE!$D$3:$D$200,MATCH('EXP GEN.'!B166,DESEMPATE!$C$3:$C$200,0)),"")</f>
        <v>INGENIERIA CONSULTORIA Y PLANEACION S.A</v>
      </c>
      <c r="E166" s="621" t="str">
        <f>IFERROR(IF(D166="","",IF(VLOOKUP(D166,DESEMPATE!D$3:$E$200,2,FALSE)=1,"N/A",IF(VLOOKUP(D166,DESEMPATE!D$3:$E$200,2,FALSE)&gt;=0.51,"SI","NO"))),"")</f>
        <v>SI</v>
      </c>
      <c r="F166" s="411" t="s">
        <v>8</v>
      </c>
      <c r="G166" s="19" t="s">
        <v>352</v>
      </c>
      <c r="H166" s="19" t="s">
        <v>343</v>
      </c>
      <c r="I166" s="19" t="s">
        <v>923</v>
      </c>
      <c r="J166" s="711" t="s">
        <v>924</v>
      </c>
      <c r="K166" s="19" t="s">
        <v>8</v>
      </c>
      <c r="L166" s="965" t="s">
        <v>8</v>
      </c>
      <c r="M166" s="638" t="str">
        <f t="shared" si="31"/>
        <v>SI</v>
      </c>
      <c r="N166" s="13">
        <v>0.45</v>
      </c>
      <c r="O166" s="1010">
        <v>40954</v>
      </c>
      <c r="P166" s="14">
        <v>43153</v>
      </c>
      <c r="Q166" s="15">
        <f t="shared" si="33"/>
        <v>2018</v>
      </c>
      <c r="R166" s="16">
        <f>IFERROR(INDEX(PARAMETROS!$B$53:$B$101,MATCH(Q166,PARAMETROS!$A$53:$A$101,0)),"")</f>
        <v>781242</v>
      </c>
      <c r="S166" s="671">
        <v>10620904284</v>
      </c>
      <c r="T166" s="17" t="s">
        <v>21</v>
      </c>
      <c r="U166" s="435" t="str">
        <f>IFERROR(IF(T166="","",IF(T166="COP","N/A",IF(OR(T166="USD",T166="US"),1,IF(T166="EUR",VLOOKUP(P166,'SH EURO'!$A$6:$B$10372,2,FALSE),"INGRESAR TASA")))),"")</f>
        <v>N/A</v>
      </c>
      <c r="V166" s="489" t="str">
        <f t="shared" si="34"/>
        <v>N/A</v>
      </c>
      <c r="W166" s="18">
        <f>IFERROR(IF(T166="","",IF(T166="COP",1,IF(U166&lt;&gt;"N/A",VLOOKUP(P166,'SH TRM'!$A$9:$B$100372,2,FALSE),"REVISAR"))),"")</f>
        <v>1</v>
      </c>
      <c r="X166" s="349">
        <f t="shared" si="35"/>
        <v>10620904284</v>
      </c>
      <c r="Y166" s="10">
        <f t="shared" si="38"/>
        <v>13594.896695262159</v>
      </c>
      <c r="Z166" s="10">
        <f t="shared" si="36"/>
        <v>6117.7035128679718</v>
      </c>
      <c r="AA166" s="1162"/>
      <c r="AB166" s="1162"/>
      <c r="AC166" s="292" t="str">
        <f t="shared" si="30"/>
        <v>CUMPLE</v>
      </c>
      <c r="AD166" s="476" t="s">
        <v>1198</v>
      </c>
      <c r="AE166" s="1121"/>
      <c r="AF166" s="1121"/>
      <c r="AG166" s="1121"/>
      <c r="AH166" s="1121"/>
      <c r="AI166" s="1121"/>
      <c r="AJ166" s="1121"/>
      <c r="AK166" s="1121"/>
      <c r="AL166" s="1121"/>
      <c r="AM166" s="1121"/>
      <c r="AN166" s="521" t="str">
        <f t="shared" si="37"/>
        <v>EN EJECUCION</v>
      </c>
      <c r="AO166" s="1139"/>
      <c r="AP166" s="257"/>
      <c r="AQ166" s="237"/>
      <c r="AX166" s="228"/>
    </row>
    <row r="167" spans="1:50" s="222" customFormat="1" ht="51" x14ac:dyDescent="0.25">
      <c r="A167" s="1146"/>
      <c r="B167" s="11" t="s">
        <v>250</v>
      </c>
      <c r="C167" s="12"/>
      <c r="D167" s="12" t="str">
        <f>IFERROR(INDEX(DESEMPATE!$D$3:$D$200,MATCH('EXP GEN.'!B167,DESEMPATE!$C$3:$C$200,0)),"")</f>
        <v>SAITEC S.A SUCURSAL EN COLOMBIA</v>
      </c>
      <c r="E167" s="621" t="str">
        <f>IFERROR(IF(D167="","",IF(VLOOKUP(D167,DESEMPATE!D$3:$E$200,2,FALSE)=1,"N/A",IF(VLOOKUP(D167,DESEMPATE!D$3:$E$200,2,FALSE)&gt;=0.51,"SI","NO"))),"")</f>
        <v>NO</v>
      </c>
      <c r="F167" s="411" t="s">
        <v>8</v>
      </c>
      <c r="G167" s="19" t="s">
        <v>925</v>
      </c>
      <c r="H167" s="19" t="s">
        <v>356</v>
      </c>
      <c r="I167" s="19"/>
      <c r="J167" s="711" t="s">
        <v>926</v>
      </c>
      <c r="K167" s="19" t="s">
        <v>8</v>
      </c>
      <c r="L167" s="965" t="s">
        <v>8</v>
      </c>
      <c r="M167" s="685" t="str">
        <f t="shared" si="31"/>
        <v>SI</v>
      </c>
      <c r="N167" s="13">
        <v>1</v>
      </c>
      <c r="O167" s="14">
        <v>38562</v>
      </c>
      <c r="P167" s="14">
        <v>39521</v>
      </c>
      <c r="Q167" s="15">
        <f t="shared" si="33"/>
        <v>2008</v>
      </c>
      <c r="R167" s="16">
        <f>IFERROR(INDEX(PARAMETROS!$B$53:$B$101,MATCH(Q167,PARAMETROS!$A$53:$A$101,0)),"")</f>
        <v>461500</v>
      </c>
      <c r="S167" s="671" t="s">
        <v>264</v>
      </c>
      <c r="T167" s="17" t="s">
        <v>305</v>
      </c>
      <c r="U167" s="435">
        <f>IFERROR(IF(T167="","",IF(T167="COP","N/A",IF(OR(T167="USD",T167="US"),1,IF(T167="EUR",VLOOKUP(P167,'SH EURO'!$A$6:$B$10372,2,FALSE),"INGRESAR TASA")))),"")</f>
        <v>1.5567</v>
      </c>
      <c r="V167" s="489" t="str">
        <f t="shared" si="34"/>
        <v/>
      </c>
      <c r="W167" s="18">
        <f>IFERROR(IF(T167="","",IF(T167="COP",1,IF(U167&lt;&gt;"N/A",VLOOKUP(P167,'SH TRM'!$A$9:$B$100372,2,FALSE),"REVISAR"))),"")</f>
        <v>1856.01</v>
      </c>
      <c r="X167" s="349" t="str">
        <f t="shared" si="35"/>
        <v/>
      </c>
      <c r="Y167" s="10">
        <v>17822.400000000001</v>
      </c>
      <c r="Z167" s="10">
        <f t="shared" si="36"/>
        <v>17822.400000000001</v>
      </c>
      <c r="AA167" s="1162"/>
      <c r="AB167" s="1162"/>
      <c r="AC167" s="292" t="str">
        <f t="shared" si="30"/>
        <v>CUMPLE</v>
      </c>
      <c r="AD167" s="19">
        <v>28</v>
      </c>
      <c r="AE167" s="1144" t="s">
        <v>8</v>
      </c>
      <c r="AF167" s="1144"/>
      <c r="AG167" s="1144"/>
      <c r="AH167" s="1121" t="s">
        <v>8</v>
      </c>
      <c r="AI167" s="1121"/>
      <c r="AJ167" s="1121"/>
      <c r="AK167" s="1121" t="s">
        <v>8</v>
      </c>
      <c r="AL167" s="1121"/>
      <c r="AM167" s="1121"/>
      <c r="AN167" s="568" t="str">
        <f t="shared" si="37"/>
        <v>SI</v>
      </c>
      <c r="AO167" s="1139"/>
      <c r="AP167" s="235"/>
      <c r="AQ167" s="237"/>
      <c r="AX167" s="228"/>
    </row>
    <row r="168" spans="1:50" s="222" customFormat="1" ht="51" x14ac:dyDescent="0.25">
      <c r="A168" s="1146"/>
      <c r="B168" s="11" t="s">
        <v>250</v>
      </c>
      <c r="C168" s="12"/>
      <c r="D168" s="12" t="str">
        <f>IFERROR(INDEX(DESEMPATE!$D$3:$D$200,MATCH('EXP GEN.'!B168,DESEMPATE!$C$3:$C$200,0)),"")</f>
        <v>SAITEC S.A SUCURSAL EN COLOMBIA</v>
      </c>
      <c r="E168" s="621" t="str">
        <f>IFERROR(IF(D168="","",IF(VLOOKUP(D168,DESEMPATE!D$3:$E$200,2,FALSE)=1,"N/A",IF(VLOOKUP(D168,DESEMPATE!D$3:$E$200,2,FALSE)&gt;=0.51,"SI","NO"))),"")</f>
        <v>NO</v>
      </c>
      <c r="F168" s="411" t="s">
        <v>8</v>
      </c>
      <c r="G168" s="19" t="s">
        <v>927</v>
      </c>
      <c r="H168" s="19" t="s">
        <v>356</v>
      </c>
      <c r="I168" s="19" t="s">
        <v>928</v>
      </c>
      <c r="J168" s="711" t="s">
        <v>929</v>
      </c>
      <c r="K168" s="19" t="s">
        <v>8</v>
      </c>
      <c r="L168" s="965" t="s">
        <v>8</v>
      </c>
      <c r="M168" s="638" t="str">
        <f t="shared" si="31"/>
        <v>SI</v>
      </c>
      <c r="N168" s="13">
        <v>1</v>
      </c>
      <c r="O168" s="14">
        <v>38701</v>
      </c>
      <c r="P168" s="14">
        <v>40085</v>
      </c>
      <c r="Q168" s="15">
        <f t="shared" si="33"/>
        <v>2009</v>
      </c>
      <c r="R168" s="16">
        <f>IFERROR(INDEX(PARAMETROS!$B$53:$B$101,MATCH(Q168,PARAMETROS!$A$53:$A$101,0)),"")</f>
        <v>496900</v>
      </c>
      <c r="S168" s="671" t="s">
        <v>264</v>
      </c>
      <c r="T168" s="17" t="s">
        <v>305</v>
      </c>
      <c r="U168" s="435">
        <f>IFERROR(IF(T168="","",IF(T168="COP","N/A",IF(OR(T168="USD",T168="US"),1,IF(T168="EUR",VLOOKUP(P168,'SH EURO'!$A$6:$B$10372,2,FALSE),"INGRESAR TASA")))),"")</f>
        <v>1.46326</v>
      </c>
      <c r="V168" s="489" t="str">
        <f t="shared" si="34"/>
        <v/>
      </c>
      <c r="W168" s="18">
        <f>IFERROR(IF(T168="","",IF(T168="COP",1,IF(U168&lt;&gt;"N/A",VLOOKUP(P168,'SH TRM'!$A$9:$B$100372,2,FALSE),"REVISAR"))),"")</f>
        <v>1921.64</v>
      </c>
      <c r="X168" s="349" t="str">
        <f t="shared" si="35"/>
        <v/>
      </c>
      <c r="Y168" s="10">
        <v>6655.1</v>
      </c>
      <c r="Z168" s="10">
        <f t="shared" si="36"/>
        <v>6655.1</v>
      </c>
      <c r="AA168" s="1162"/>
      <c r="AB168" s="1162"/>
      <c r="AC168" s="292" t="str">
        <f t="shared" si="30"/>
        <v>CUMPLE</v>
      </c>
      <c r="AD168" s="596">
        <v>60</v>
      </c>
      <c r="AE168" s="1144" t="s">
        <v>8</v>
      </c>
      <c r="AF168" s="1144"/>
      <c r="AG168" s="1144"/>
      <c r="AH168" s="1121" t="s">
        <v>8</v>
      </c>
      <c r="AI168" s="1121"/>
      <c r="AJ168" s="1121"/>
      <c r="AK168" s="1121" t="s">
        <v>8</v>
      </c>
      <c r="AL168" s="1121"/>
      <c r="AM168" s="1121"/>
      <c r="AN168" s="398" t="str">
        <f t="shared" si="37"/>
        <v>SI</v>
      </c>
      <c r="AO168" s="1139"/>
      <c r="AP168" s="257"/>
      <c r="AQ168" s="237"/>
      <c r="AX168" s="228"/>
    </row>
    <row r="169" spans="1:50" s="222" customFormat="1" ht="15.75" customHeight="1" x14ac:dyDescent="0.25">
      <c r="A169" s="1146"/>
      <c r="B169" s="11"/>
      <c r="C169" s="12"/>
      <c r="D169" s="12" t="str">
        <f>IFERROR(INDEX(DESEMPATE!$D$3:$D$200,MATCH('EXP GEN.'!B169,DESEMPATE!$C$3:$C$200,0)),"")</f>
        <v/>
      </c>
      <c r="E169" s="621" t="str">
        <f>IFERROR(IF(D169="","",IF(VLOOKUP(D169,DESEMPATE!D$3:$E$200,2,FALSE)=1,"N/A",IF(VLOOKUP(D169,DESEMPATE!D$3:$E$200,2,FALSE)&gt;=0.51,"SI","NO"))),"")</f>
        <v/>
      </c>
      <c r="F169" s="411" t="s">
        <v>8</v>
      </c>
      <c r="G169" s="19"/>
      <c r="H169" s="19"/>
      <c r="I169" s="19"/>
      <c r="J169" s="711"/>
      <c r="K169" s="19"/>
      <c r="L169" s="965"/>
      <c r="M169" s="641" t="str">
        <f t="shared" si="31"/>
        <v/>
      </c>
      <c r="N169" s="13"/>
      <c r="O169" s="14"/>
      <c r="P169" s="14"/>
      <c r="Q169" s="15" t="str">
        <f t="shared" si="33"/>
        <v/>
      </c>
      <c r="R169" s="16" t="str">
        <f>IFERROR(INDEX(PARAMETROS!$B$53:$B$101,MATCH(Q169,PARAMETROS!$A$53:$A$101,0)),"")</f>
        <v/>
      </c>
      <c r="S169" s="671"/>
      <c r="T169" s="17"/>
      <c r="U169" s="435" t="str">
        <f>IFERROR(IF(T169="","",IF(T169="COP","N/A",IF(OR(T169="USD",T169="US"),1,IF(T169="EUR",VLOOKUP(P169,'SH EURO'!$A$6:$B$10372,2,FALSE),"INGRESAR TASA")))),"")</f>
        <v/>
      </c>
      <c r="V169" s="489" t="str">
        <f t="shared" si="34"/>
        <v/>
      </c>
      <c r="W169" s="18" t="str">
        <f>IFERROR(IF(T169="","",IF(T169="COP",1,IF(U169&lt;&gt;"N/A",VLOOKUP(P169,'SH TRM'!$A$9:$B$100372,2,FALSE),"REVISAR"))),"")</f>
        <v/>
      </c>
      <c r="X169" s="349" t="str">
        <f t="shared" si="35"/>
        <v/>
      </c>
      <c r="Y169" s="10" t="str">
        <f t="shared" si="38"/>
        <v/>
      </c>
      <c r="Z169" s="10" t="str">
        <f t="shared" si="36"/>
        <v/>
      </c>
      <c r="AA169" s="1162"/>
      <c r="AB169" s="1162"/>
      <c r="AC169" s="292" t="str">
        <f t="shared" si="30"/>
        <v/>
      </c>
      <c r="AD169" s="470"/>
      <c r="AE169" s="1144"/>
      <c r="AF169" s="1144"/>
      <c r="AG169" s="1144"/>
      <c r="AH169" s="1144"/>
      <c r="AI169" s="1144"/>
      <c r="AJ169" s="1144"/>
      <c r="AK169" s="1144"/>
      <c r="AL169" s="1144"/>
      <c r="AM169" s="1144"/>
      <c r="AN169" s="401" t="str">
        <f t="shared" si="37"/>
        <v/>
      </c>
      <c r="AO169" s="1139"/>
      <c r="AP169" s="235"/>
      <c r="AQ169" s="237"/>
      <c r="AX169" s="228"/>
    </row>
    <row r="170" spans="1:50" s="222" customFormat="1" ht="16.5" customHeight="1" thickBot="1" x14ac:dyDescent="0.3">
      <c r="A170" s="1147"/>
      <c r="B170" s="33"/>
      <c r="C170" s="137"/>
      <c r="D170" s="315" t="str">
        <f>IFERROR(INDEX(DESEMPATE!$D$3:$D$200,MATCH('EXP GEN.'!B170,DESEMPATE!$C$3:$C$200,0)),"")</f>
        <v/>
      </c>
      <c r="E170" s="899" t="str">
        <f>IFERROR(IF(D170="","",IF(VLOOKUP(D170,DESEMPATE!D$3:$E$200,2,FALSE)=1,"N/A",IF(VLOOKUP(D170,DESEMPATE!D$3:$E$200,2,FALSE)&gt;=0.51,"SI","NO"))),"")</f>
        <v/>
      </c>
      <c r="F170" s="412" t="s">
        <v>8</v>
      </c>
      <c r="G170" s="139"/>
      <c r="H170" s="139"/>
      <c r="I170" s="139"/>
      <c r="J170" s="712"/>
      <c r="K170" s="139"/>
      <c r="L170" s="966"/>
      <c r="M170" s="642" t="str">
        <f t="shared" si="31"/>
        <v/>
      </c>
      <c r="N170" s="35"/>
      <c r="O170" s="318"/>
      <c r="P170" s="318"/>
      <c r="Q170" s="36" t="str">
        <f t="shared" si="33"/>
        <v/>
      </c>
      <c r="R170" s="37" t="str">
        <f>IFERROR(INDEX(PARAMETROS!$B$53:$B$101,MATCH(Q170,PARAMETROS!$A$53:$A$101,0)),"")</f>
        <v/>
      </c>
      <c r="S170" s="672"/>
      <c r="T170" s="38"/>
      <c r="U170" s="433" t="str">
        <f>IFERROR(IF(T170="","",IF(T170="COP","N/A",IF(OR(T170="USD",T170="US"),1,IF(T170="EUR",VLOOKUP(P170,'SH EURO'!$A$6:$B$10372,2,FALSE),"INGRESAR TASA")))),"")</f>
        <v/>
      </c>
      <c r="V170" s="490" t="str">
        <f t="shared" si="34"/>
        <v/>
      </c>
      <c r="W170" s="39" t="str">
        <f>IFERROR(IF(T170="","",IF(T170="COP",1,IF(U170&lt;&gt;"N/A",VLOOKUP(P170,'SH TRM'!$A$9:$B$100372,2,FALSE),"REVISAR"))),"")</f>
        <v/>
      </c>
      <c r="X170" s="350" t="str">
        <f t="shared" si="35"/>
        <v/>
      </c>
      <c r="Y170" s="40" t="str">
        <f t="shared" si="38"/>
        <v/>
      </c>
      <c r="Z170" s="40" t="str">
        <f t="shared" si="36"/>
        <v/>
      </c>
      <c r="AA170" s="1163"/>
      <c r="AB170" s="1163"/>
      <c r="AC170" s="299" t="str">
        <f t="shared" si="30"/>
        <v/>
      </c>
      <c r="AD170" s="564"/>
      <c r="AE170" s="1131"/>
      <c r="AF170" s="1131"/>
      <c r="AG170" s="1131"/>
      <c r="AH170" s="1131"/>
      <c r="AI170" s="1131"/>
      <c r="AJ170" s="1131"/>
      <c r="AK170" s="1131"/>
      <c r="AL170" s="1131"/>
      <c r="AM170" s="1131"/>
      <c r="AN170" s="402" t="str">
        <f t="shared" si="37"/>
        <v/>
      </c>
      <c r="AO170" s="1140"/>
      <c r="AP170" s="236"/>
      <c r="AQ170" s="237"/>
      <c r="AX170" s="228"/>
    </row>
    <row r="171" spans="1:50" s="222" customFormat="1" ht="71.25" customHeight="1" x14ac:dyDescent="0.25">
      <c r="A171" s="1145" t="s">
        <v>167</v>
      </c>
      <c r="B171" s="613" t="s">
        <v>251</v>
      </c>
      <c r="C171" s="26"/>
      <c r="D171" s="287" t="str">
        <f>IFERROR(INDEX(DESEMPATE!$D$3:$D$200,MATCH('EXP GEN.'!B171,DESEMPATE!$C$3:$C$200,0)),"")</f>
        <v>COBA CONSULTORES DE INGENIERIA Y MEDIO AMBIENTE S.A SUCURSAL COLOMBIA</v>
      </c>
      <c r="E171" s="616" t="str">
        <f>IFERROR(IF(D171="","",IF(VLOOKUP(D171,DESEMPATE!D$3:$E$200,2,FALSE)=1,"N/A",IF(VLOOKUP(D171,DESEMPATE!D$3:$E$200,2,FALSE)&gt;=0.51,"SI","NO"))),"")</f>
        <v>SI</v>
      </c>
      <c r="F171" s="410" t="s">
        <v>8</v>
      </c>
      <c r="G171" s="32" t="s">
        <v>930</v>
      </c>
      <c r="H171" s="32" t="s">
        <v>931</v>
      </c>
      <c r="I171" s="32"/>
      <c r="J171" s="710" t="s">
        <v>932</v>
      </c>
      <c r="K171" s="1050" t="s">
        <v>8</v>
      </c>
      <c r="L171" s="964" t="s">
        <v>8</v>
      </c>
      <c r="M171" s="640" t="str">
        <f t="shared" si="31"/>
        <v>SI</v>
      </c>
      <c r="N171" s="27">
        <v>0.55000000000000004</v>
      </c>
      <c r="O171" s="316">
        <v>35968</v>
      </c>
      <c r="P171" s="316">
        <v>37105</v>
      </c>
      <c r="Q171" s="44">
        <f t="shared" si="33"/>
        <v>2001</v>
      </c>
      <c r="R171" s="22">
        <f>IFERROR(INDEX(PARAMETROS!$B$53:$B$101,MATCH(Q171,PARAMETROS!$A$53:$A$101,0)),"")</f>
        <v>286000</v>
      </c>
      <c r="S171" s="673" t="s">
        <v>264</v>
      </c>
      <c r="T171" s="23" t="s">
        <v>458</v>
      </c>
      <c r="U171" s="434">
        <f>IFERROR(IF(T171="","",IF(T171="COP","N/A",IF(OR(T171="USD",T171="US"),1,IF(T171="EUR",VLOOKUP(P171,'SH EURO'!$A$6:$B$10372,2,FALSE),"INGRESAR TASA")))),"")</f>
        <v>1</v>
      </c>
      <c r="V171" s="484" t="str">
        <f t="shared" si="34"/>
        <v/>
      </c>
      <c r="W171" s="24">
        <f>IFERROR(IF(T171="","",IF(T171="COP",1,IF(U171&lt;&gt;"N/A",VLOOKUP(P171,'SH TRM'!$A$9:$B$100372,2,FALSE),"REVISAR"))),"")</f>
        <v>2295.19</v>
      </c>
      <c r="X171" s="351" t="str">
        <f t="shared" si="35"/>
        <v/>
      </c>
      <c r="Y171" s="317">
        <v>7318.93</v>
      </c>
      <c r="Z171" s="317">
        <f t="shared" si="36"/>
        <v>4025.4115000000006</v>
      </c>
      <c r="AA171" s="1161" t="str">
        <f>IFERROR(IF(COUNTIF(Z171:Z176,"")=6,"",IF(SUM(Z171:Z176)&gt;=CM001M1,"CUMPLE","NO CUMPLE")),"")</f>
        <v>CUMPLE</v>
      </c>
      <c r="AB171" s="1161" t="str">
        <f>IFERROR(IF(COUNTIF(Z171:Z176,"")=6,"",IF(COUNTIF(E171:E176,"N/A")&gt;0,IF(SUMIF(E171:E176,"N/A",Z171:Z176)&gt;=CM001LM1,"CUMPLE","NO CUMPLE"),IF(SUMIF(E171:E176,"SI",Z171:Z176)&gt;=CM001LM1,"CUMPLE","NO CUMPLE"))),"")</f>
        <v>CUMPLE</v>
      </c>
      <c r="AC171" s="291" t="str">
        <f t="shared" si="30"/>
        <v>CUMPLE</v>
      </c>
      <c r="AD171" s="544">
        <v>19</v>
      </c>
      <c r="AE171" s="1164" t="s">
        <v>8</v>
      </c>
      <c r="AF171" s="1164"/>
      <c r="AG171" s="1164"/>
      <c r="AH171" s="1164" t="s">
        <v>9</v>
      </c>
      <c r="AI171" s="1164"/>
      <c r="AJ171" s="1164"/>
      <c r="AK171" s="1164" t="s">
        <v>8</v>
      </c>
      <c r="AL171" s="1164"/>
      <c r="AM171" s="1164"/>
      <c r="AN171" s="400" t="str">
        <f t="shared" si="37"/>
        <v>SI</v>
      </c>
      <c r="AO171" s="1141" t="s">
        <v>323</v>
      </c>
      <c r="AP171" s="256"/>
      <c r="AQ171" s="237"/>
      <c r="AX171" s="228"/>
    </row>
    <row r="172" spans="1:50" s="222" customFormat="1" ht="54.75" customHeight="1" x14ac:dyDescent="0.25">
      <c r="A172" s="1146"/>
      <c r="B172" s="11" t="s">
        <v>251</v>
      </c>
      <c r="C172" s="12"/>
      <c r="D172" s="12" t="str">
        <f>IFERROR(INDEX(DESEMPATE!$D$3:$D$200,MATCH('EXP GEN.'!B172,DESEMPATE!$C$3:$C$200,0)),"")</f>
        <v>COBA CONSULTORES DE INGENIERIA Y MEDIO AMBIENTE S.A SUCURSAL COLOMBIA</v>
      </c>
      <c r="E172" s="621" t="str">
        <f>IFERROR(IF(D172="","",IF(VLOOKUP(D172,DESEMPATE!D$3:$E$200,2,FALSE)=1,"N/A",IF(VLOOKUP(D172,DESEMPATE!D$3:$E$200,2,FALSE)&gt;=0.51,"SI","NO"))),"")</f>
        <v>SI</v>
      </c>
      <c r="F172" s="411" t="s">
        <v>8</v>
      </c>
      <c r="G172" s="496" t="s">
        <v>930</v>
      </c>
      <c r="H172" s="19" t="s">
        <v>1268</v>
      </c>
      <c r="I172" s="19" t="s">
        <v>1269</v>
      </c>
      <c r="J172" s="711" t="s">
        <v>933</v>
      </c>
      <c r="K172" s="1050" t="s">
        <v>8</v>
      </c>
      <c r="L172" s="965" t="s">
        <v>8</v>
      </c>
      <c r="M172" s="638" t="str">
        <f t="shared" si="31"/>
        <v>SI</v>
      </c>
      <c r="N172" s="13">
        <v>0.5</v>
      </c>
      <c r="O172" s="14">
        <v>35522</v>
      </c>
      <c r="P172" s="498">
        <v>37562</v>
      </c>
      <c r="Q172" s="15">
        <f t="shared" si="33"/>
        <v>2002</v>
      </c>
      <c r="R172" s="16">
        <f>IFERROR(INDEX(PARAMETROS!$B$53:$B$101,MATCH(Q172,PARAMETROS!$A$53:$A$101,0)),"")</f>
        <v>309000</v>
      </c>
      <c r="S172" s="676" t="s">
        <v>264</v>
      </c>
      <c r="T172" s="17" t="s">
        <v>458</v>
      </c>
      <c r="U172" s="435">
        <f>IFERROR(IF(T172="","",IF(T172="COP","N/A",IF(OR(T172="USD",T172="US"),1,IF(T172="EUR",VLOOKUP(P172,'SH EURO'!$A$6:$B$10372,2,FALSE),"INGRESAR TASA")))),"")</f>
        <v>1</v>
      </c>
      <c r="V172" s="489" t="str">
        <f t="shared" si="34"/>
        <v/>
      </c>
      <c r="W172" s="18">
        <f>IFERROR(IF(T172="","",IF(T172="COP",1,IF(U172&lt;&gt;"N/A",VLOOKUP(P172,'SH TRM'!$A$9:$B$100372,2,FALSE),"REVISAR"))),"")</f>
        <v>2778.47</v>
      </c>
      <c r="X172" s="707" t="str">
        <f t="shared" si="35"/>
        <v/>
      </c>
      <c r="Y172" s="10">
        <v>34294.410000000003</v>
      </c>
      <c r="Z172" s="10">
        <f t="shared" si="36"/>
        <v>17147.205000000002</v>
      </c>
      <c r="AA172" s="1162"/>
      <c r="AB172" s="1162"/>
      <c r="AC172" s="292" t="str">
        <f t="shared" si="30"/>
        <v>CUMPLE</v>
      </c>
      <c r="AD172" s="565">
        <v>21</v>
      </c>
      <c r="AE172" s="1132" t="s">
        <v>8</v>
      </c>
      <c r="AF172" s="1132"/>
      <c r="AG172" s="1132"/>
      <c r="AH172" s="1132" t="s">
        <v>9</v>
      </c>
      <c r="AI172" s="1132"/>
      <c r="AJ172" s="1132"/>
      <c r="AK172" s="1132" t="s">
        <v>8</v>
      </c>
      <c r="AL172" s="1132"/>
      <c r="AM172" s="1132"/>
      <c r="AN172" s="398" t="str">
        <f t="shared" si="37"/>
        <v>SI</v>
      </c>
      <c r="AO172" s="1142"/>
      <c r="AP172" s="257"/>
      <c r="AQ172" s="237"/>
      <c r="AX172" s="228"/>
    </row>
    <row r="173" spans="1:50" s="222" customFormat="1" ht="89.25" x14ac:dyDescent="0.25">
      <c r="A173" s="1146"/>
      <c r="B173" s="11" t="s">
        <v>700</v>
      </c>
      <c r="C173" s="12"/>
      <c r="D173" s="12" t="str">
        <f>IFERROR(INDEX(DESEMPATE!$D$3:$D$200,MATCH('EXP GEN.'!B173,DESEMPATE!$C$3:$C$200,0)),"")</f>
        <v>INGENIERIA DF. SAS</v>
      </c>
      <c r="E173" s="621" t="str">
        <f>IFERROR(IF(D173="","",IF(VLOOKUP(D173,DESEMPATE!D$3:$E$200,2,FALSE)=1,"N/A",IF(VLOOKUP(D173,DESEMPATE!D$3:$E$200,2,FALSE)&gt;=0.51,"SI","NO"))),"")</f>
        <v>NO</v>
      </c>
      <c r="F173" s="411" t="s">
        <v>8</v>
      </c>
      <c r="G173" s="19" t="s">
        <v>342</v>
      </c>
      <c r="H173" s="19" t="s">
        <v>343</v>
      </c>
      <c r="I173" s="19" t="s">
        <v>934</v>
      </c>
      <c r="J173" s="711" t="s">
        <v>935</v>
      </c>
      <c r="K173" s="1025" t="s">
        <v>9</v>
      </c>
      <c r="L173" s="965" t="s">
        <v>8</v>
      </c>
      <c r="M173" s="697" t="str">
        <f t="shared" si="31"/>
        <v>SI</v>
      </c>
      <c r="N173" s="13">
        <v>0.5</v>
      </c>
      <c r="O173" s="14">
        <v>40136</v>
      </c>
      <c r="P173" s="14">
        <v>41232</v>
      </c>
      <c r="Q173" s="15">
        <f t="shared" si="33"/>
        <v>2012</v>
      </c>
      <c r="R173" s="16">
        <f>IFERROR(INDEX(PARAMETROS!$B$53:$B$101,MATCH(Q173,PARAMETROS!$A$53:$A$101,0)),"")</f>
        <v>566700</v>
      </c>
      <c r="S173" s="671" t="s">
        <v>264</v>
      </c>
      <c r="T173" s="17" t="s">
        <v>21</v>
      </c>
      <c r="U173" s="435" t="str">
        <f>IFERROR(IF(T173="","",IF(T173="COP","N/A",IF(OR(T173="USD",T173="US"),1,IF(T173="EUR",VLOOKUP(P173,'SH EURO'!$A$6:$B$10372,2,FALSE),"INGRESAR TASA")))),"")</f>
        <v>N/A</v>
      </c>
      <c r="V173" s="489" t="str">
        <f t="shared" si="34"/>
        <v>N/A</v>
      </c>
      <c r="W173" s="18">
        <f>IFERROR(IF(T173="","",IF(T173="COP",1,IF(U173&lt;&gt;"N/A",VLOOKUP(P173,'SH TRM'!$A$9:$B$100372,2,FALSE),"REVISAR"))),"")</f>
        <v>1</v>
      </c>
      <c r="X173" s="349" t="str">
        <f t="shared" si="35"/>
        <v>N/A</v>
      </c>
      <c r="Y173" s="10">
        <v>8401.5499999999993</v>
      </c>
      <c r="Z173" s="10" t="str">
        <f t="shared" si="36"/>
        <v/>
      </c>
      <c r="AA173" s="1162"/>
      <c r="AB173" s="1162"/>
      <c r="AC173" s="292" t="str">
        <f t="shared" si="30"/>
        <v/>
      </c>
      <c r="AD173" s="565">
        <v>6</v>
      </c>
      <c r="AE173" s="1132" t="s">
        <v>8</v>
      </c>
      <c r="AF173" s="1132"/>
      <c r="AG173" s="1132"/>
      <c r="AH173" s="1132" t="s">
        <v>9</v>
      </c>
      <c r="AI173" s="1132"/>
      <c r="AJ173" s="1132"/>
      <c r="AK173" s="1132" t="s">
        <v>8</v>
      </c>
      <c r="AL173" s="1132"/>
      <c r="AM173" s="1132"/>
      <c r="AN173" s="401" t="str">
        <f t="shared" si="37"/>
        <v>SI</v>
      </c>
      <c r="AO173" s="1142"/>
      <c r="AP173" s="235"/>
      <c r="AQ173" s="237"/>
      <c r="AX173" s="228"/>
    </row>
    <row r="174" spans="1:50" s="222" customFormat="1" ht="89.25" x14ac:dyDescent="0.25">
      <c r="A174" s="1146"/>
      <c r="B174" s="620" t="s">
        <v>700</v>
      </c>
      <c r="C174" s="12"/>
      <c r="D174" s="12" t="str">
        <f>IFERROR(INDEX(DESEMPATE!$D$3:$D$200,MATCH('EXP GEN.'!B174,DESEMPATE!$C$3:$C$200,0)),"")</f>
        <v>INGENIERIA DF. SAS</v>
      </c>
      <c r="E174" s="621" t="str">
        <f>IFERROR(IF(D174="","",IF(VLOOKUP(D174,DESEMPATE!D$3:$E$200,2,FALSE)=1,"N/A",IF(VLOOKUP(D174,DESEMPATE!D$3:$E$200,2,FALSE)&gt;=0.51,"SI","NO"))),"")</f>
        <v>NO</v>
      </c>
      <c r="F174" s="411" t="s">
        <v>8</v>
      </c>
      <c r="G174" s="19" t="s">
        <v>346</v>
      </c>
      <c r="H174" s="19" t="s">
        <v>343</v>
      </c>
      <c r="I174" s="19" t="s">
        <v>936</v>
      </c>
      <c r="J174" s="711" t="s">
        <v>937</v>
      </c>
      <c r="K174" s="1025" t="s">
        <v>9</v>
      </c>
      <c r="L174" s="965" t="s">
        <v>8</v>
      </c>
      <c r="M174" s="638" t="str">
        <f t="shared" si="31"/>
        <v>SI</v>
      </c>
      <c r="N174" s="13">
        <v>0.5</v>
      </c>
      <c r="O174" s="14">
        <v>38673</v>
      </c>
      <c r="P174" s="14">
        <v>39629</v>
      </c>
      <c r="Q174" s="15">
        <f t="shared" si="33"/>
        <v>2008</v>
      </c>
      <c r="R174" s="16">
        <f>IFERROR(INDEX(PARAMETROS!$B$53:$B$101,MATCH(Q174,PARAMETROS!$A$53:$A$101,0)),"")</f>
        <v>461500</v>
      </c>
      <c r="S174" s="671" t="s">
        <v>264</v>
      </c>
      <c r="T174" s="17" t="s">
        <v>21</v>
      </c>
      <c r="U174" s="435" t="str">
        <f>IFERROR(IF(T174="","",IF(T174="COP","N/A",IF(OR(T174="USD",T174="US"),1,IF(T174="EUR",VLOOKUP(P174,'SH EURO'!$A$6:$B$10372,2,FALSE),"INGRESAR TASA")))),"")</f>
        <v>N/A</v>
      </c>
      <c r="V174" s="489" t="str">
        <f t="shared" si="34"/>
        <v>N/A</v>
      </c>
      <c r="W174" s="18">
        <f>IFERROR(IF(T174="","",IF(T174="COP",1,IF(U174&lt;&gt;"N/A",VLOOKUP(P174,'SH TRM'!$A$9:$B$100372,2,FALSE),"REVISAR"))),"")</f>
        <v>1</v>
      </c>
      <c r="X174" s="349" t="str">
        <f t="shared" si="35"/>
        <v>N/A</v>
      </c>
      <c r="Y174" s="10">
        <v>3363.41</v>
      </c>
      <c r="Z174" s="10" t="str">
        <f t="shared" si="36"/>
        <v/>
      </c>
      <c r="AA174" s="1162"/>
      <c r="AB174" s="1162"/>
      <c r="AC174" s="292" t="s">
        <v>65</v>
      </c>
      <c r="AD174" s="294">
        <v>10</v>
      </c>
      <c r="AE174" s="1132" t="s">
        <v>8</v>
      </c>
      <c r="AF174" s="1132"/>
      <c r="AG174" s="1132"/>
      <c r="AH174" s="1132" t="s">
        <v>9</v>
      </c>
      <c r="AI174" s="1132"/>
      <c r="AJ174" s="1132"/>
      <c r="AK174" s="1132" t="s">
        <v>8</v>
      </c>
      <c r="AL174" s="1132"/>
      <c r="AM174" s="1132"/>
      <c r="AN174" s="398" t="str">
        <f t="shared" si="37"/>
        <v>SI</v>
      </c>
      <c r="AO174" s="1142"/>
      <c r="AP174" s="257"/>
      <c r="AQ174" s="237"/>
      <c r="AX174" s="228"/>
    </row>
    <row r="175" spans="1:50" s="222" customFormat="1" ht="38.25" x14ac:dyDescent="0.25">
      <c r="A175" s="1146"/>
      <c r="B175" s="620" t="s">
        <v>700</v>
      </c>
      <c r="C175" s="12"/>
      <c r="D175" s="12" t="str">
        <f>IFERROR(INDEX(DESEMPATE!$D$3:$D$200,MATCH('EXP GEN.'!B175,DESEMPATE!$C$3:$C$200,0)),"")</f>
        <v>INGENIERIA DF. SAS</v>
      </c>
      <c r="E175" s="621" t="str">
        <f>IFERROR(IF(D175="","",IF(VLOOKUP(D175,DESEMPATE!D$3:$E$200,2,FALSE)=1,"N/A",IF(VLOOKUP(D175,DESEMPATE!D$3:$E$200,2,FALSE)&gt;=0.51,"SI","NO"))),"")</f>
        <v>NO</v>
      </c>
      <c r="F175" s="411" t="s">
        <v>8</v>
      </c>
      <c r="G175" s="19" t="s">
        <v>938</v>
      </c>
      <c r="H175" s="19" t="s">
        <v>343</v>
      </c>
      <c r="I175" s="19" t="s">
        <v>939</v>
      </c>
      <c r="J175" s="711" t="s">
        <v>940</v>
      </c>
      <c r="K175" s="1025" t="s">
        <v>9</v>
      </c>
      <c r="L175" s="965" t="s">
        <v>8</v>
      </c>
      <c r="M175" s="641" t="str">
        <f t="shared" si="31"/>
        <v>SI</v>
      </c>
      <c r="N175" s="13">
        <v>0.48</v>
      </c>
      <c r="O175" s="14">
        <v>40974</v>
      </c>
      <c r="P175" s="14">
        <v>41583</v>
      </c>
      <c r="Q175" s="15">
        <f t="shared" si="33"/>
        <v>2013</v>
      </c>
      <c r="R175" s="16">
        <f>IFERROR(INDEX(PARAMETROS!$B$53:$B$101,MATCH(Q175,PARAMETROS!$A$53:$A$101,0)),"")</f>
        <v>589500</v>
      </c>
      <c r="S175" s="671" t="s">
        <v>264</v>
      </c>
      <c r="T175" s="17" t="s">
        <v>21</v>
      </c>
      <c r="U175" s="435" t="str">
        <f>IFERROR(IF(T175="","",IF(T175="COP","N/A",IF(OR(T175="USD",T175="US"),1,IF(T175="EUR",VLOOKUP(P175,'SH EURO'!$A$6:$B$10372,2,FALSE),"INGRESAR TASA")))),"")</f>
        <v>N/A</v>
      </c>
      <c r="V175" s="489" t="str">
        <f t="shared" si="34"/>
        <v>N/A</v>
      </c>
      <c r="W175" s="18">
        <f>IFERROR(IF(T175="","",IF(T175="COP",1,IF(U175&lt;&gt;"N/A",VLOOKUP(P175,'SH TRM'!$A$9:$B$100372,2,FALSE),"REVISAR"))),"")</f>
        <v>1</v>
      </c>
      <c r="X175" s="349" t="str">
        <f t="shared" si="35"/>
        <v>N/A</v>
      </c>
      <c r="Y175" s="10">
        <v>3217.58</v>
      </c>
      <c r="Z175" s="10" t="str">
        <f t="shared" si="36"/>
        <v/>
      </c>
      <c r="AA175" s="1162"/>
      <c r="AB175" s="1162"/>
      <c r="AC175" s="292" t="s">
        <v>65</v>
      </c>
      <c r="AD175" s="294">
        <v>11</v>
      </c>
      <c r="AE175" s="1132" t="s">
        <v>8</v>
      </c>
      <c r="AF175" s="1132"/>
      <c r="AG175" s="1132"/>
      <c r="AH175" s="1132" t="s">
        <v>9</v>
      </c>
      <c r="AI175" s="1132"/>
      <c r="AJ175" s="1132"/>
      <c r="AK175" s="1132" t="s">
        <v>8</v>
      </c>
      <c r="AL175" s="1132"/>
      <c r="AM175" s="1132"/>
      <c r="AN175" s="401" t="str">
        <f t="shared" si="37"/>
        <v>SI</v>
      </c>
      <c r="AO175" s="1142"/>
      <c r="AP175" s="235"/>
      <c r="AQ175" s="237"/>
      <c r="AX175" s="228"/>
    </row>
    <row r="176" spans="1:50" s="222" customFormat="1" ht="16.5" customHeight="1" thickBot="1" x14ac:dyDescent="0.3">
      <c r="A176" s="1147"/>
      <c r="B176" s="33"/>
      <c r="C176" s="137"/>
      <c r="D176" s="315" t="str">
        <f>IFERROR(INDEX(DESEMPATE!$D$3:$D$200,MATCH('EXP GEN.'!B176,DESEMPATE!$C$3:$C$200,0)),"")</f>
        <v/>
      </c>
      <c r="E176" s="899" t="str">
        <f>IFERROR(IF(D176="","",IF(VLOOKUP(D176,DESEMPATE!D$3:$E$200,2,FALSE)=1,"N/A",IF(VLOOKUP(D176,DESEMPATE!D$3:$E$200,2,FALSE)&gt;=0.51,"SI","NO"))),"")</f>
        <v/>
      </c>
      <c r="F176" s="412" t="s">
        <v>8</v>
      </c>
      <c r="G176" s="139"/>
      <c r="H176" s="139"/>
      <c r="I176" s="139"/>
      <c r="J176" s="712"/>
      <c r="K176" s="139"/>
      <c r="L176" s="966"/>
      <c r="M176" s="642" t="str">
        <f t="shared" si="31"/>
        <v/>
      </c>
      <c r="N176" s="35"/>
      <c r="O176" s="318"/>
      <c r="P176" s="318"/>
      <c r="Q176" s="36" t="str">
        <f t="shared" si="33"/>
        <v/>
      </c>
      <c r="R176" s="37" t="str">
        <f>IFERROR(INDEX(PARAMETROS!$B$53:$B$101,MATCH(Q176,PARAMETROS!$A$53:$A$101,0)),"")</f>
        <v/>
      </c>
      <c r="S176" s="672"/>
      <c r="T176" s="38"/>
      <c r="U176" s="433" t="str">
        <f>IFERROR(IF(T176="","",IF(T176="COP","N/A",IF(OR(T176="USD",T176="US"),1,IF(T176="EUR",VLOOKUP(P176,'SH EURO'!$A$6:$B$10372,2,FALSE),"INGRESAR TASA")))),"")</f>
        <v/>
      </c>
      <c r="V176" s="490" t="str">
        <f t="shared" si="34"/>
        <v/>
      </c>
      <c r="W176" s="39" t="str">
        <f>IFERROR(IF(T176="","",IF(T176="COP",1,IF(U176&lt;&gt;"N/A",VLOOKUP(P176,'SH TRM'!$A$9:$B$100372,2,FALSE),"REVISAR"))),"")</f>
        <v/>
      </c>
      <c r="X176" s="350" t="str">
        <f t="shared" si="35"/>
        <v/>
      </c>
      <c r="Y176" s="40" t="str">
        <f t="shared" si="38"/>
        <v/>
      </c>
      <c r="Z176" s="40" t="str">
        <f t="shared" si="36"/>
        <v/>
      </c>
      <c r="AA176" s="1163"/>
      <c r="AB176" s="1163"/>
      <c r="AC176" s="299" t="str">
        <f t="shared" si="30"/>
        <v/>
      </c>
      <c r="AD176" s="295"/>
      <c r="AE176" s="1131"/>
      <c r="AF176" s="1131"/>
      <c r="AG176" s="1131"/>
      <c r="AH176" s="1131"/>
      <c r="AI176" s="1131"/>
      <c r="AJ176" s="1131"/>
      <c r="AK176" s="1131"/>
      <c r="AL176" s="1131"/>
      <c r="AM176" s="1131"/>
      <c r="AN176" s="402" t="str">
        <f t="shared" si="37"/>
        <v/>
      </c>
      <c r="AO176" s="1143"/>
      <c r="AP176" s="236"/>
      <c r="AQ176" s="237"/>
      <c r="AX176" s="228"/>
    </row>
    <row r="177" spans="1:50" s="222" customFormat="1" ht="63.75" customHeight="1" x14ac:dyDescent="0.25">
      <c r="A177" s="1145" t="s">
        <v>168</v>
      </c>
      <c r="B177" s="25" t="s">
        <v>243</v>
      </c>
      <c r="C177" s="26"/>
      <c r="D177" s="287" t="str">
        <f>IFERROR(INDEX(DESEMPATE!$D$3:$D$200,MATCH('EXP GEN.'!B177,DESEMPATE!$C$3:$C$200,0)),"")</f>
        <v xml:space="preserve">JUAN AMADO LIZARAZO </v>
      </c>
      <c r="E177" s="616" t="str">
        <f>IFERROR(IF(D177="","",IF(VLOOKUP(D177,DESEMPATE!D$3:$E$200,2,FALSE)=1,"N/A",IF(VLOOKUP(D177,DESEMPATE!D$3:$E$200,2,FALSE)&gt;=0.51,"SI","NO"))),"")</f>
        <v>SI</v>
      </c>
      <c r="F177" s="410" t="s">
        <v>8</v>
      </c>
      <c r="G177" s="32" t="s">
        <v>346</v>
      </c>
      <c r="H177" s="32" t="s">
        <v>343</v>
      </c>
      <c r="I177" s="32" t="s">
        <v>941</v>
      </c>
      <c r="J177" s="710" t="s">
        <v>942</v>
      </c>
      <c r="K177" s="142" t="s">
        <v>8</v>
      </c>
      <c r="L177" s="968" t="s">
        <v>8</v>
      </c>
      <c r="M177" s="640" t="str">
        <f t="shared" si="31"/>
        <v>SI</v>
      </c>
      <c r="N177" s="27">
        <v>0.95</v>
      </c>
      <c r="O177" s="28">
        <v>38327</v>
      </c>
      <c r="P177" s="28">
        <v>40668</v>
      </c>
      <c r="Q177" s="44">
        <f t="shared" si="33"/>
        <v>2011</v>
      </c>
      <c r="R177" s="22">
        <f>IFERROR(INDEX(PARAMETROS!$B$53:$B$101,MATCH(Q177,PARAMETROS!$A$53:$A$101,0)),"")</f>
        <v>535600</v>
      </c>
      <c r="S177" s="673" t="s">
        <v>264</v>
      </c>
      <c r="T177" s="23" t="s">
        <v>21</v>
      </c>
      <c r="U177" s="434" t="str">
        <f>IFERROR(IF(T177="","",IF(T177="COP","N/A",IF(OR(T177="USD",T177="US"),1,IF(T177="EUR",VLOOKUP(P177,'SH EURO'!$A$6:$B$10372,2,FALSE),"INGRESAR TASA")))),"")</f>
        <v>N/A</v>
      </c>
      <c r="V177" s="484" t="str">
        <f t="shared" si="34"/>
        <v>N/A</v>
      </c>
      <c r="W177" s="24">
        <f>IFERROR(IF(T177="","",IF(T177="COP",1,IF(U177&lt;&gt;"N/A",VLOOKUP(P177,'SH TRM'!$A$9:$B$100372,2,FALSE),"REVISAR"))),"")</f>
        <v>1</v>
      </c>
      <c r="X177" s="351" t="str">
        <f t="shared" si="35"/>
        <v>N/A</v>
      </c>
      <c r="Y177" s="317">
        <v>12256.66</v>
      </c>
      <c r="Z177" s="317">
        <f t="shared" si="36"/>
        <v>11643.826999999999</v>
      </c>
      <c r="AA177" s="1161" t="str">
        <f>IFERROR(IF(COUNTIF(Z177:Z182,"")=6,"",IF(SUM(Z177:Z182)&gt;=CM001M1,"CUMPLE","NO CUMPLE")),"")</f>
        <v>CUMPLE</v>
      </c>
      <c r="AB177" s="1161" t="str">
        <f>IFERROR(IF(COUNTIF(Z177:Z182,"")=6,"",IF(COUNTIF(E177:E182,"N/A")&gt;0,IF(SUMIF(E177:E182,"N/A",Z177:Z182)&gt;=CM001LM1,"CUMPLE","NO CUMPLE"),IF(SUMIF(E177:E182,"SI",Z177:Z182)&gt;=CM001LM1,"CUMPLE","NO CUMPLE"))),"")</f>
        <v>CUMPLE</v>
      </c>
      <c r="AC177" s="291" t="str">
        <f t="shared" si="30"/>
        <v>CUMPLE</v>
      </c>
      <c r="AD177" s="32">
        <v>20</v>
      </c>
      <c r="AE177" s="1150" t="s">
        <v>9</v>
      </c>
      <c r="AF177" s="1150"/>
      <c r="AG177" s="1150"/>
      <c r="AH177" s="1150" t="s">
        <v>8</v>
      </c>
      <c r="AI177" s="1150"/>
      <c r="AJ177" s="1150"/>
      <c r="AK177" s="1150" t="s">
        <v>9</v>
      </c>
      <c r="AL177" s="1150"/>
      <c r="AM177" s="1150"/>
      <c r="AN177" s="400" t="str">
        <f t="shared" si="37"/>
        <v>SI</v>
      </c>
      <c r="AO177" s="1138" t="s">
        <v>256</v>
      </c>
      <c r="AP177" s="256"/>
      <c r="AQ177" s="237"/>
      <c r="AX177" s="228"/>
    </row>
    <row r="178" spans="1:50" s="222" customFormat="1" ht="38.25" x14ac:dyDescent="0.25">
      <c r="A178" s="1146"/>
      <c r="B178" s="11" t="s">
        <v>287</v>
      </c>
      <c r="C178" s="12"/>
      <c r="D178" s="12" t="str">
        <f>IFERROR(INDEX(DESEMPATE!$D$3:$D$200,MATCH('EXP GEN.'!B178,DESEMPATE!$C$3:$C$200,0)),"")</f>
        <v>JESUS ALBERTO ALMEIDA SAAIBI</v>
      </c>
      <c r="E178" s="621" t="str">
        <f>IFERROR(IF(D178="","",IF(VLOOKUP(D178,DESEMPATE!D$3:$E$200,2,FALSE)=1,"N/A",IF(VLOOKUP(D178,DESEMPATE!D$3:$E$200,2,FALSE)&gt;=0.51,"SI","NO"))),"")</f>
        <v>NO</v>
      </c>
      <c r="F178" s="411" t="s">
        <v>8</v>
      </c>
      <c r="G178" s="142" t="s">
        <v>943</v>
      </c>
      <c r="H178" s="142" t="s">
        <v>343</v>
      </c>
      <c r="I178" s="142" t="s">
        <v>944</v>
      </c>
      <c r="J178" s="695" t="s">
        <v>945</v>
      </c>
      <c r="K178" s="142" t="s">
        <v>8</v>
      </c>
      <c r="L178" s="965" t="s">
        <v>8</v>
      </c>
      <c r="M178" s="638" t="str">
        <f t="shared" si="31"/>
        <v>SI</v>
      </c>
      <c r="N178" s="465">
        <v>0.95</v>
      </c>
      <c r="O178" s="316">
        <v>40162</v>
      </c>
      <c r="P178" s="316">
        <v>40015</v>
      </c>
      <c r="Q178" s="15">
        <f t="shared" si="33"/>
        <v>2009</v>
      </c>
      <c r="R178" s="16">
        <f>IFERROR(INDEX(PARAMETROS!$B$53:$B$101,MATCH(Q178,PARAMETROS!$A$53:$A$101,0)),"")</f>
        <v>496900</v>
      </c>
      <c r="S178" s="671" t="s">
        <v>264</v>
      </c>
      <c r="T178" s="17" t="s">
        <v>21</v>
      </c>
      <c r="U178" s="435" t="str">
        <f>IFERROR(IF(T178="","",IF(T178="COP","N/A",IF(OR(T178="USD",T178="US"),1,IF(T178="EUR",VLOOKUP(P178,'SH EURO'!$A$6:$B$10372,2,FALSE),"INGRESAR TASA")))),"")</f>
        <v>N/A</v>
      </c>
      <c r="V178" s="489" t="str">
        <f t="shared" si="34"/>
        <v>N/A</v>
      </c>
      <c r="W178" s="18">
        <f>IFERROR(IF(T178="","",IF(T178="COP",1,IF(U178&lt;&gt;"N/A",VLOOKUP(P178,'SH TRM'!$A$9:$B$100372,2,FALSE),"REVISAR"))),"")</f>
        <v>1</v>
      </c>
      <c r="X178" s="349" t="str">
        <f t="shared" si="35"/>
        <v>N/A</v>
      </c>
      <c r="Y178" s="10">
        <v>3126.26</v>
      </c>
      <c r="Z178" s="10">
        <f t="shared" si="36"/>
        <v>2969.9470000000001</v>
      </c>
      <c r="AA178" s="1162"/>
      <c r="AB178" s="1162"/>
      <c r="AC178" s="292" t="str">
        <f t="shared" si="30"/>
        <v>CUMPLE</v>
      </c>
      <c r="AD178" s="476">
        <v>10</v>
      </c>
      <c r="AE178" s="1132" t="s">
        <v>8</v>
      </c>
      <c r="AF178" s="1132"/>
      <c r="AG178" s="1132"/>
      <c r="AH178" s="1132" t="s">
        <v>9</v>
      </c>
      <c r="AI178" s="1132"/>
      <c r="AJ178" s="1132"/>
      <c r="AK178" s="1132" t="s">
        <v>8</v>
      </c>
      <c r="AL178" s="1132"/>
      <c r="AM178" s="1132"/>
      <c r="AN178" s="398" t="str">
        <f t="shared" si="37"/>
        <v>SI</v>
      </c>
      <c r="AO178" s="1139"/>
      <c r="AP178" s="257"/>
      <c r="AQ178" s="237"/>
      <c r="AX178" s="228"/>
    </row>
    <row r="179" spans="1:50" s="222" customFormat="1" ht="16.5" customHeight="1" x14ac:dyDescent="0.25">
      <c r="A179" s="1146"/>
      <c r="B179" s="11"/>
      <c r="C179" s="12"/>
      <c r="D179" s="12" t="str">
        <f>IFERROR(INDEX(DESEMPATE!$D$3:$D$200,MATCH('EXP GEN.'!B179,DESEMPATE!$C$3:$C$200,0)),"")</f>
        <v/>
      </c>
      <c r="E179" s="621" t="str">
        <f>IFERROR(IF(D179="","",IF(VLOOKUP(D179,DESEMPATE!D$3:$E$200,2,FALSE)=1,"N/A",IF(VLOOKUP(D179,DESEMPATE!D$3:$E$200,2,FALSE)&gt;=0.51,"SI","NO"))),"")</f>
        <v/>
      </c>
      <c r="F179" s="411" t="s">
        <v>8</v>
      </c>
      <c r="G179" s="142"/>
      <c r="H179" s="142"/>
      <c r="I179" s="142"/>
      <c r="J179" s="695"/>
      <c r="K179" s="19"/>
      <c r="L179" s="965"/>
      <c r="M179" s="697" t="str">
        <f t="shared" si="31"/>
        <v/>
      </c>
      <c r="N179" s="465"/>
      <c r="O179" s="316"/>
      <c r="P179" s="316"/>
      <c r="Q179" s="15" t="str">
        <f t="shared" si="33"/>
        <v/>
      </c>
      <c r="R179" s="16" t="str">
        <f>IFERROR(INDEX(PARAMETROS!$B$53:$B$101,MATCH(Q179,PARAMETROS!$A$53:$A$101,0)),"")</f>
        <v/>
      </c>
      <c r="S179" s="671"/>
      <c r="T179" s="17"/>
      <c r="U179" s="435" t="str">
        <f>IFERROR(IF(T179="","",IF(T179="COP","N/A",IF(OR(T179="USD",T179="US"),1,IF(T179="EUR",VLOOKUP(P179,'SH EURO'!$A$6:$B$10372,2,FALSE),"INGRESAR TASA")))),"")</f>
        <v/>
      </c>
      <c r="V179" s="489" t="str">
        <f t="shared" si="34"/>
        <v/>
      </c>
      <c r="W179" s="18" t="str">
        <f>IFERROR(IF(T179="","",IF(T179="COP",1,IF(U179&lt;&gt;"N/A",VLOOKUP(P179,'SH TRM'!$A$9:$B$100372,2,FALSE),"REVISAR"))),"")</f>
        <v/>
      </c>
      <c r="X179" s="349" t="str">
        <f t="shared" si="35"/>
        <v/>
      </c>
      <c r="Y179" s="10" t="str">
        <f t="shared" si="38"/>
        <v/>
      </c>
      <c r="Z179" s="10" t="str">
        <f t="shared" si="36"/>
        <v/>
      </c>
      <c r="AA179" s="1162"/>
      <c r="AB179" s="1162"/>
      <c r="AC179" s="292" t="str">
        <f t="shared" si="30"/>
        <v/>
      </c>
      <c r="AD179" s="142"/>
      <c r="AE179" s="1144"/>
      <c r="AF179" s="1144"/>
      <c r="AG179" s="1144"/>
      <c r="AH179" s="1144"/>
      <c r="AI179" s="1144"/>
      <c r="AJ179" s="1144"/>
      <c r="AK179" s="1144"/>
      <c r="AL179" s="1144"/>
      <c r="AM179" s="1144"/>
      <c r="AN179" s="401" t="str">
        <f t="shared" si="37"/>
        <v/>
      </c>
      <c r="AO179" s="1139"/>
      <c r="AP179" s="235"/>
      <c r="AQ179" s="237"/>
      <c r="AX179" s="228"/>
    </row>
    <row r="180" spans="1:50" s="222" customFormat="1" ht="16.5" customHeight="1" x14ac:dyDescent="0.25">
      <c r="A180" s="1146"/>
      <c r="B180" s="11"/>
      <c r="C180" s="12"/>
      <c r="D180" s="12" t="str">
        <f>IFERROR(INDEX(DESEMPATE!$D$3:$D$200,MATCH('EXP GEN.'!B180,DESEMPATE!$C$3:$C$200,0)),"")</f>
        <v/>
      </c>
      <c r="E180" s="621" t="str">
        <f>IFERROR(IF(D180="","",IF(VLOOKUP(D180,DESEMPATE!D$3:$E$200,2,FALSE)=1,"N/A",IF(VLOOKUP(D180,DESEMPATE!D$3:$E$200,2,FALSE)&gt;=0.51,"SI","NO"))),"")</f>
        <v/>
      </c>
      <c r="F180" s="411" t="s">
        <v>8</v>
      </c>
      <c r="G180" s="19"/>
      <c r="H180" s="19"/>
      <c r="I180" s="19"/>
      <c r="J180" s="711"/>
      <c r="K180" s="19"/>
      <c r="L180" s="968"/>
      <c r="M180" s="638" t="str">
        <f t="shared" si="31"/>
        <v/>
      </c>
      <c r="N180" s="20"/>
      <c r="O180" s="259"/>
      <c r="P180" s="14"/>
      <c r="Q180" s="15" t="str">
        <f t="shared" si="33"/>
        <v/>
      </c>
      <c r="R180" s="16" t="str">
        <f>IFERROR(INDEX(PARAMETROS!$B$53:$B$101,MATCH(Q180,PARAMETROS!$A$53:$A$101,0)),"")</f>
        <v/>
      </c>
      <c r="S180" s="671"/>
      <c r="T180" s="17"/>
      <c r="U180" s="435" t="str">
        <f>IFERROR(IF(T180="","",IF(T180="COP","N/A",IF(OR(T180="USD",T180="US"),1,IF(T180="EUR",VLOOKUP(P180,'SH EURO'!$A$6:$B$10372,2,FALSE),"INGRESAR TASA")))),"")</f>
        <v/>
      </c>
      <c r="V180" s="489" t="str">
        <f t="shared" si="34"/>
        <v/>
      </c>
      <c r="W180" s="18" t="str">
        <f>IFERROR(IF(T180="","",IF(T180="COP",1,IF(U180&lt;&gt;"N/A",VLOOKUP(P180,'SH TRM'!$A$9:$B$100372,2,FALSE),"REVISAR"))),"")</f>
        <v/>
      </c>
      <c r="X180" s="349" t="str">
        <f t="shared" si="35"/>
        <v/>
      </c>
      <c r="Y180" s="10" t="str">
        <f t="shared" si="38"/>
        <v/>
      </c>
      <c r="Z180" s="10" t="str">
        <f t="shared" si="36"/>
        <v/>
      </c>
      <c r="AA180" s="1162"/>
      <c r="AB180" s="1162"/>
      <c r="AC180" s="292" t="str">
        <f t="shared" si="30"/>
        <v/>
      </c>
      <c r="AD180" s="496"/>
      <c r="AE180" s="1132"/>
      <c r="AF180" s="1132"/>
      <c r="AG180" s="1132"/>
      <c r="AH180" s="1132"/>
      <c r="AI180" s="1132"/>
      <c r="AJ180" s="1132"/>
      <c r="AK180" s="1132"/>
      <c r="AL180" s="1132"/>
      <c r="AM180" s="1132"/>
      <c r="AN180" s="398" t="str">
        <f t="shared" si="37"/>
        <v/>
      </c>
      <c r="AO180" s="1139"/>
      <c r="AP180" s="257"/>
      <c r="AQ180" s="237"/>
      <c r="AX180" s="228"/>
    </row>
    <row r="181" spans="1:50" s="222" customFormat="1" ht="16.5" customHeight="1" x14ac:dyDescent="0.25">
      <c r="A181" s="1146"/>
      <c r="B181" s="11"/>
      <c r="C181" s="12"/>
      <c r="D181" s="12" t="str">
        <f>IFERROR(INDEX(DESEMPATE!$D$3:$D$200,MATCH('EXP GEN.'!B181,DESEMPATE!$C$3:$C$200,0)),"")</f>
        <v/>
      </c>
      <c r="E181" s="621" t="str">
        <f>IFERROR(IF(D181="","",IF(VLOOKUP(D181,DESEMPATE!D$3:$E$200,2,FALSE)=1,"N/A",IF(VLOOKUP(D181,DESEMPATE!D$3:$E$200,2,FALSE)&gt;=0.51,"SI","NO"))),"")</f>
        <v/>
      </c>
      <c r="F181" s="411" t="s">
        <v>8</v>
      </c>
      <c r="G181" s="19"/>
      <c r="H181" s="19"/>
      <c r="I181" s="19"/>
      <c r="J181" s="711"/>
      <c r="K181" s="19"/>
      <c r="L181" s="965"/>
      <c r="M181" s="641" t="str">
        <f t="shared" si="31"/>
        <v/>
      </c>
      <c r="N181" s="13"/>
      <c r="O181" s="14"/>
      <c r="P181" s="14"/>
      <c r="Q181" s="15" t="str">
        <f t="shared" si="33"/>
        <v/>
      </c>
      <c r="R181" s="16" t="str">
        <f>IFERROR(INDEX(PARAMETROS!$B$53:$B$101,MATCH(Q181,PARAMETROS!$A$53:$A$101,0)),"")</f>
        <v/>
      </c>
      <c r="S181" s="671"/>
      <c r="T181" s="17"/>
      <c r="U181" s="435" t="str">
        <f>IFERROR(IF(T181="","",IF(T181="COP","N/A",IF(OR(T181="USD",T181="US"),1,IF(T181="EUR",VLOOKUP(P181,'SH EURO'!$A$6:$B$10372,2,FALSE),"INGRESAR TASA")))),"")</f>
        <v/>
      </c>
      <c r="V181" s="489" t="str">
        <f t="shared" si="34"/>
        <v/>
      </c>
      <c r="W181" s="18" t="str">
        <f>IFERROR(IF(T181="","",IF(T181="COP",1,IF(U181&lt;&gt;"N/A",VLOOKUP(P181,'SH TRM'!$A$9:$B$100372,2,FALSE),"REVISAR"))),"")</f>
        <v/>
      </c>
      <c r="X181" s="349" t="str">
        <f t="shared" si="35"/>
        <v/>
      </c>
      <c r="Y181" s="10" t="str">
        <f t="shared" si="38"/>
        <v/>
      </c>
      <c r="Z181" s="10" t="str">
        <f t="shared" si="36"/>
        <v/>
      </c>
      <c r="AA181" s="1162"/>
      <c r="AB181" s="1162"/>
      <c r="AC181" s="292" t="str">
        <f t="shared" si="30"/>
        <v/>
      </c>
      <c r="AD181" s="19"/>
      <c r="AE181" s="1121"/>
      <c r="AF181" s="1121"/>
      <c r="AG181" s="1121"/>
      <c r="AH181" s="1121"/>
      <c r="AI181" s="1121"/>
      <c r="AJ181" s="1121"/>
      <c r="AK181" s="1121"/>
      <c r="AL181" s="1121"/>
      <c r="AM181" s="1121"/>
      <c r="AN181" s="401" t="str">
        <f t="shared" si="37"/>
        <v/>
      </c>
      <c r="AO181" s="1139"/>
      <c r="AP181" s="235"/>
      <c r="AQ181" s="237"/>
      <c r="AX181" s="228"/>
    </row>
    <row r="182" spans="1:50" s="479" customFormat="1" ht="16.5" customHeight="1" thickBot="1" x14ac:dyDescent="0.3">
      <c r="A182" s="1147"/>
      <c r="B182" s="33"/>
      <c r="C182" s="137"/>
      <c r="D182" s="315" t="str">
        <f>IFERROR(INDEX(DESEMPATE!$D$3:$D$200,MATCH('EXP GEN.'!B182,DESEMPATE!$C$3:$C$200,0)),"")</f>
        <v/>
      </c>
      <c r="E182" s="899" t="str">
        <f>IFERROR(IF(D182="","",IF(VLOOKUP(D182,DESEMPATE!D$3:$E$200,2,FALSE)=1,"N/A",IF(VLOOKUP(D182,DESEMPATE!D$3:$E$200,2,FALSE)&gt;=0.51,"SI","NO"))),"")</f>
        <v/>
      </c>
      <c r="F182" s="412" t="s">
        <v>8</v>
      </c>
      <c r="G182" s="139"/>
      <c r="H182" s="139"/>
      <c r="I182" s="139"/>
      <c r="J182" s="712"/>
      <c r="K182" s="139"/>
      <c r="L182" s="966"/>
      <c r="M182" s="642" t="str">
        <f t="shared" si="31"/>
        <v/>
      </c>
      <c r="N182" s="35"/>
      <c r="O182" s="318"/>
      <c r="P182" s="318"/>
      <c r="Q182" s="36" t="str">
        <f t="shared" si="33"/>
        <v/>
      </c>
      <c r="R182" s="37" t="str">
        <f>IFERROR(INDEX(PARAMETROS!$B$53:$B$101,MATCH(Q182,PARAMETROS!$A$53:$A$101,0)),"")</f>
        <v/>
      </c>
      <c r="S182" s="672"/>
      <c r="T182" s="38"/>
      <c r="U182" s="433" t="str">
        <f>IFERROR(IF(T182="","",IF(T182="COP","N/A",IF(OR(T182="USD",T182="US"),1,IF(T182="EUR",VLOOKUP(P182,'SH EURO'!$A$6:$B$10372,2,FALSE),"INGRESAR TASA")))),"")</f>
        <v/>
      </c>
      <c r="V182" s="490" t="str">
        <f t="shared" si="34"/>
        <v/>
      </c>
      <c r="W182" s="39" t="str">
        <f>IFERROR(IF(T182="","",IF(T182="COP",1,IF(U182&lt;&gt;"N/A",VLOOKUP(P182,'SH TRM'!$A$9:$B$100372,2,FALSE),"REVISAR"))),"")</f>
        <v/>
      </c>
      <c r="X182" s="350" t="str">
        <f t="shared" si="35"/>
        <v/>
      </c>
      <c r="Y182" s="40" t="str">
        <f t="shared" si="38"/>
        <v/>
      </c>
      <c r="Z182" s="40" t="str">
        <f t="shared" si="36"/>
        <v/>
      </c>
      <c r="AA182" s="1163"/>
      <c r="AB182" s="1163"/>
      <c r="AC182" s="299" t="str">
        <f t="shared" si="30"/>
        <v/>
      </c>
      <c r="AD182" s="139"/>
      <c r="AE182" s="1125"/>
      <c r="AF182" s="1126"/>
      <c r="AG182" s="1127"/>
      <c r="AH182" s="1125"/>
      <c r="AI182" s="1126"/>
      <c r="AJ182" s="1127"/>
      <c r="AK182" s="1125"/>
      <c r="AL182" s="1126"/>
      <c r="AM182" s="1127"/>
      <c r="AN182" s="642" t="str">
        <f t="shared" si="37"/>
        <v/>
      </c>
      <c r="AO182" s="1140"/>
      <c r="AP182" s="236"/>
      <c r="AQ182" s="478"/>
      <c r="AX182" s="560"/>
    </row>
    <row r="183" spans="1:50" s="222" customFormat="1" ht="31.5" customHeight="1" x14ac:dyDescent="0.25">
      <c r="A183" s="1145" t="s">
        <v>169</v>
      </c>
      <c r="B183" s="25" t="s">
        <v>244</v>
      </c>
      <c r="C183" s="141"/>
      <c r="D183" s="287" t="str">
        <f>IFERROR(INDEX(DESEMPATE!$D$3:$D$200,MATCH('EXP GEN.'!B183,DESEMPATE!$C$3:$C$200,0)),"")</f>
        <v>AECOM TECHNICAL SERVICES INC</v>
      </c>
      <c r="E183" s="616" t="str">
        <f>IFERROR(IF(D183="","",IF(VLOOKUP(D183,DESEMPATE!D$3:$E$200,2,FALSE)=1,"N/A",IF(VLOOKUP(D183,DESEMPATE!D$3:$E$200,2,FALSE)&gt;=0.51,"SI","NO"))),"")</f>
        <v>SI</v>
      </c>
      <c r="F183" s="467" t="s">
        <v>8</v>
      </c>
      <c r="G183" s="142" t="s">
        <v>946</v>
      </c>
      <c r="H183" s="142" t="s">
        <v>947</v>
      </c>
      <c r="I183" s="142">
        <v>1962</v>
      </c>
      <c r="J183" s="695" t="s">
        <v>948</v>
      </c>
      <c r="K183" s="142" t="s">
        <v>8</v>
      </c>
      <c r="L183" s="968" t="s">
        <v>8</v>
      </c>
      <c r="M183" s="696" t="str">
        <f t="shared" si="31"/>
        <v>SI</v>
      </c>
      <c r="N183" s="465">
        <v>1</v>
      </c>
      <c r="O183" s="316">
        <v>37364</v>
      </c>
      <c r="P183" s="316">
        <v>39782</v>
      </c>
      <c r="Q183" s="44">
        <f t="shared" si="33"/>
        <v>2008</v>
      </c>
      <c r="R183" s="22">
        <f>IFERROR(INDEX(PARAMETROS!$B$53:$B$101,MATCH(Q183,PARAMETROS!$A$53:$A$101,0)),"")</f>
        <v>461500</v>
      </c>
      <c r="S183" s="673" t="s">
        <v>264</v>
      </c>
      <c r="T183" s="23" t="s">
        <v>458</v>
      </c>
      <c r="U183" s="468">
        <f>IFERROR(IF(T183="","",IF(T183="COP","N/A",IF(OR(T183="USD",T183="US"),1,IF(T183="EUR",VLOOKUP(P183,'SH EURO'!$A$6:$B$10372,2,FALSE),"INGRESAR TASA")))),"")</f>
        <v>1</v>
      </c>
      <c r="V183" s="484" t="str">
        <f t="shared" si="34"/>
        <v/>
      </c>
      <c r="W183" s="24">
        <f>IFERROR(IF(T183="","",IF(T183="COP",1,IF(U183&lt;&gt;"N/A",VLOOKUP(P183,'SH TRM'!$A$9:$B$100372,2,FALSE),"REVISAR"))),"")</f>
        <v>2318</v>
      </c>
      <c r="X183" s="351" t="str">
        <f t="shared" si="35"/>
        <v/>
      </c>
      <c r="Y183" s="317">
        <v>63990.49</v>
      </c>
      <c r="Z183" s="317">
        <f t="shared" si="36"/>
        <v>63990.49</v>
      </c>
      <c r="AA183" s="1161" t="str">
        <f>IFERROR(IF(COUNTIF(Z183:Z188,"")=6,"",IF(SUM(Z183:Z188)&gt;=CM001M1,"CUMPLE","NO CUMPLE")),"")</f>
        <v>CUMPLE</v>
      </c>
      <c r="AB183" s="1161" t="str">
        <f>IFERROR(IF(COUNTIF(Z183:Z188,"")=6,"",IF(COUNTIF(E183:E188,"N/A")&gt;0,IF(SUMIF(E183:E188,"N/A",Z183:Z188)&gt;=CM001LM1,"CUMPLE","NO CUMPLE"),IF(SUMIF(E183:E188,"SI",Z183:Z188)&gt;=CM001LM1,"CUMPLE","NO CUMPLE"))),"")</f>
        <v>CUMPLE</v>
      </c>
      <c r="AC183" s="557" t="str">
        <f t="shared" si="30"/>
        <v>CUMPLE</v>
      </c>
      <c r="AD183" s="546">
        <v>11</v>
      </c>
      <c r="AE183" s="1144" t="s">
        <v>8</v>
      </c>
      <c r="AF183" s="1144"/>
      <c r="AG183" s="1144"/>
      <c r="AH183" s="1144" t="s">
        <v>8</v>
      </c>
      <c r="AI183" s="1144"/>
      <c r="AJ183" s="1144"/>
      <c r="AK183" s="1144" t="s">
        <v>9</v>
      </c>
      <c r="AL183" s="1144"/>
      <c r="AM183" s="1144"/>
      <c r="AN183" s="696" t="str">
        <f t="shared" si="37"/>
        <v>SI</v>
      </c>
      <c r="AO183" s="1138" t="s">
        <v>256</v>
      </c>
      <c r="AP183" s="558"/>
      <c r="AQ183" s="237"/>
      <c r="AX183" s="228"/>
    </row>
    <row r="184" spans="1:50" s="222" customFormat="1" ht="38.25" x14ac:dyDescent="0.25">
      <c r="A184" s="1146"/>
      <c r="B184" s="11" t="s">
        <v>707</v>
      </c>
      <c r="C184" s="12"/>
      <c r="D184" s="12" t="str">
        <f>IFERROR(INDEX(DESEMPATE!$D$3:$D$200,MATCH('EXP GEN.'!B184,DESEMPATE!$C$3:$C$200,0)),"")</f>
        <v xml:space="preserve">GPO COLOMBIA S.A.S </v>
      </c>
      <c r="E184" s="621" t="str">
        <f>IFERROR(IF(D184="","",IF(VLOOKUP(D184,DESEMPATE!D$3:$E$200,2,FALSE)=1,"N/A",IF(VLOOKUP(D184,DESEMPATE!D$3:$E$200,2,FALSE)&gt;=0.51,"SI","NO"))),"")</f>
        <v>NO</v>
      </c>
      <c r="F184" s="411" t="s">
        <v>8</v>
      </c>
      <c r="G184" s="19" t="s">
        <v>949</v>
      </c>
      <c r="H184" s="19" t="s">
        <v>356</v>
      </c>
      <c r="I184" s="19" t="s">
        <v>950</v>
      </c>
      <c r="J184" s="711" t="s">
        <v>951</v>
      </c>
      <c r="K184" s="19" t="s">
        <v>8</v>
      </c>
      <c r="L184" s="965" t="s">
        <v>8</v>
      </c>
      <c r="M184" s="638" t="str">
        <f t="shared" si="31"/>
        <v>SI</v>
      </c>
      <c r="N184" s="13">
        <v>1</v>
      </c>
      <c r="O184" s="14">
        <v>38426</v>
      </c>
      <c r="P184" s="259">
        <v>39938</v>
      </c>
      <c r="Q184" s="15">
        <f t="shared" si="33"/>
        <v>2009</v>
      </c>
      <c r="R184" s="16">
        <f>IFERROR(INDEX(PARAMETROS!$B$53:$B$101,MATCH(Q184,PARAMETROS!$A$53:$A$101,0)),"")</f>
        <v>496900</v>
      </c>
      <c r="S184" s="671" t="s">
        <v>264</v>
      </c>
      <c r="T184" s="17" t="s">
        <v>305</v>
      </c>
      <c r="U184" s="435">
        <f>IFERROR(IF(T184="","",IF(T184="COP","N/A",IF(OR(T184="USD",T184="US"),1,IF(T184="EUR",VLOOKUP(P184,'SH EURO'!$A$6:$B$10372,2,FALSE),"INGRESAR TASA")))),"")</f>
        <v>1.3310299999999999</v>
      </c>
      <c r="V184" s="489" t="str">
        <f t="shared" si="34"/>
        <v/>
      </c>
      <c r="W184" s="18">
        <f>IFERROR(IF(T184="","",IF(T184="COP",1,IF(U184&lt;&gt;"N/A",VLOOKUP(P184,'SH TRM'!$A$9:$B$100372,2,FALSE),"REVISAR"))),"")</f>
        <v>2272.5500000000002</v>
      </c>
      <c r="X184" s="349" t="str">
        <f t="shared" si="35"/>
        <v/>
      </c>
      <c r="Y184" s="10">
        <v>10478.49</v>
      </c>
      <c r="Z184" s="10">
        <f t="shared" si="36"/>
        <v>10478.49</v>
      </c>
      <c r="AA184" s="1162"/>
      <c r="AB184" s="1162"/>
      <c r="AC184" s="292" t="str">
        <f t="shared" si="30"/>
        <v>CUMPLE</v>
      </c>
      <c r="AD184" s="566">
        <v>1</v>
      </c>
      <c r="AE184" s="1121" t="s">
        <v>8</v>
      </c>
      <c r="AF184" s="1121"/>
      <c r="AG184" s="1121"/>
      <c r="AH184" s="1121" t="s">
        <v>8</v>
      </c>
      <c r="AI184" s="1121"/>
      <c r="AJ184" s="1121"/>
      <c r="AK184" s="1121" t="s">
        <v>8</v>
      </c>
      <c r="AL184" s="1121"/>
      <c r="AM184" s="1121"/>
      <c r="AN184" s="398" t="str">
        <f t="shared" si="37"/>
        <v>SI</v>
      </c>
      <c r="AO184" s="1139"/>
      <c r="AP184" s="257"/>
      <c r="AQ184" s="237"/>
      <c r="AX184" s="228"/>
    </row>
    <row r="185" spans="1:50" s="222" customFormat="1" ht="38.25" x14ac:dyDescent="0.25">
      <c r="A185" s="1146"/>
      <c r="B185" s="11" t="s">
        <v>707</v>
      </c>
      <c r="C185" s="12"/>
      <c r="D185" s="12" t="str">
        <f>IFERROR(INDEX(DESEMPATE!$D$3:$D$200,MATCH('EXP GEN.'!B185,DESEMPATE!$C$3:$C$200,0)),"")</f>
        <v xml:space="preserve">GPO COLOMBIA S.A.S </v>
      </c>
      <c r="E185" s="621" t="str">
        <f>IFERROR(IF(D185="","",IF(VLOOKUP(D185,DESEMPATE!D$3:$E$200,2,FALSE)=1,"N/A",IF(VLOOKUP(D185,DESEMPATE!D$3:$E$200,2,FALSE)&gt;=0.51,"SI","NO"))),"")</f>
        <v>NO</v>
      </c>
      <c r="F185" s="411" t="s">
        <v>8</v>
      </c>
      <c r="G185" s="19" t="s">
        <v>949</v>
      </c>
      <c r="H185" s="19" t="s">
        <v>356</v>
      </c>
      <c r="I185" s="19" t="s">
        <v>952</v>
      </c>
      <c r="J185" s="711" t="s">
        <v>953</v>
      </c>
      <c r="K185" s="19" t="s">
        <v>8</v>
      </c>
      <c r="L185" s="965" t="s">
        <v>8</v>
      </c>
      <c r="M185" s="697" t="str">
        <f t="shared" si="31"/>
        <v>SI</v>
      </c>
      <c r="N185" s="13">
        <v>1</v>
      </c>
      <c r="O185" s="14">
        <v>38712</v>
      </c>
      <c r="P185" s="259">
        <v>40099</v>
      </c>
      <c r="Q185" s="15">
        <f t="shared" si="33"/>
        <v>2009</v>
      </c>
      <c r="R185" s="16">
        <f>IFERROR(INDEX(PARAMETROS!$B$53:$B$101,MATCH(Q185,PARAMETROS!$A$53:$A$101,0)),"")</f>
        <v>496900</v>
      </c>
      <c r="S185" s="671" t="s">
        <v>264</v>
      </c>
      <c r="T185" s="17" t="s">
        <v>305</v>
      </c>
      <c r="U185" s="435">
        <f>IFERROR(IF(T185="","",IF(T185="COP","N/A",IF(OR(T185="USD",T185="US"),1,IF(T185="EUR",VLOOKUP(P185,'SH EURO'!$A$6:$B$10372,2,FALSE),"INGRESAR TASA")))),"")</f>
        <v>1.4742500000000001</v>
      </c>
      <c r="V185" s="489" t="str">
        <f t="shared" si="34"/>
        <v/>
      </c>
      <c r="W185" s="18">
        <f>IFERROR(IF(T185="","",IF(T185="COP",1,IF(U185&lt;&gt;"N/A",VLOOKUP(P185,'SH TRM'!$A$9:$B$100372,2,FALSE),"REVISAR"))),"")</f>
        <v>1857.21</v>
      </c>
      <c r="X185" s="349" t="str">
        <f t="shared" si="35"/>
        <v/>
      </c>
      <c r="Y185" s="10">
        <v>6827.63</v>
      </c>
      <c r="Z185" s="10">
        <f t="shared" si="36"/>
        <v>6827.63</v>
      </c>
      <c r="AA185" s="1162"/>
      <c r="AB185" s="1162"/>
      <c r="AC185" s="292" t="str">
        <f t="shared" si="30"/>
        <v>CUMPLE</v>
      </c>
      <c r="AD185" s="566">
        <v>2</v>
      </c>
      <c r="AE185" s="1121" t="s">
        <v>8</v>
      </c>
      <c r="AF185" s="1121"/>
      <c r="AG185" s="1121"/>
      <c r="AH185" s="1121" t="s">
        <v>8</v>
      </c>
      <c r="AI185" s="1121"/>
      <c r="AJ185" s="1121"/>
      <c r="AK185" s="1121" t="s">
        <v>8</v>
      </c>
      <c r="AL185" s="1121"/>
      <c r="AM185" s="1121"/>
      <c r="AN185" s="401" t="str">
        <f t="shared" si="37"/>
        <v>SI</v>
      </c>
      <c r="AO185" s="1139"/>
      <c r="AP185" s="235"/>
      <c r="AQ185" s="237"/>
      <c r="AX185" s="228"/>
    </row>
    <row r="186" spans="1:50" s="222" customFormat="1" ht="38.25" x14ac:dyDescent="0.25">
      <c r="A186" s="1146"/>
      <c r="B186" s="11" t="s">
        <v>707</v>
      </c>
      <c r="C186" s="12"/>
      <c r="D186" s="12" t="str">
        <f>IFERROR(INDEX(DESEMPATE!$D$3:$D$200,MATCH('EXP GEN.'!B186,DESEMPATE!$C$3:$C$200,0)),"")</f>
        <v xml:space="preserve">GPO COLOMBIA S.A.S </v>
      </c>
      <c r="E186" s="621" t="str">
        <f>IFERROR(IF(D186="","",IF(VLOOKUP(D186,DESEMPATE!D$3:$E$200,2,FALSE)=1,"N/A",IF(VLOOKUP(D186,DESEMPATE!D$3:$E$200,2,FALSE)&gt;=0.51,"SI","NO"))),"")</f>
        <v>NO</v>
      </c>
      <c r="F186" s="411" t="s">
        <v>8</v>
      </c>
      <c r="G186" s="476" t="s">
        <v>949</v>
      </c>
      <c r="H186" s="142" t="s">
        <v>356</v>
      </c>
      <c r="I186" s="142" t="s">
        <v>954</v>
      </c>
      <c r="J186" s="695" t="s">
        <v>955</v>
      </c>
      <c r="K186" s="142" t="s">
        <v>8</v>
      </c>
      <c r="L186" s="968" t="s">
        <v>8</v>
      </c>
      <c r="M186" s="697" t="str">
        <f t="shared" si="31"/>
        <v>SI</v>
      </c>
      <c r="N186" s="518">
        <v>1</v>
      </c>
      <c r="O186" s="498">
        <v>35236</v>
      </c>
      <c r="P186" s="519">
        <v>36490</v>
      </c>
      <c r="Q186" s="663">
        <f t="shared" si="33"/>
        <v>1999</v>
      </c>
      <c r="R186" s="618">
        <f>IFERROR(INDEX(PARAMETROS!$B$53:$B$101,MATCH(Q186,PARAMETROS!$A$53:$A$101,0)),"")</f>
        <v>236460</v>
      </c>
      <c r="S186" s="680" t="s">
        <v>264</v>
      </c>
      <c r="T186" s="520" t="s">
        <v>305</v>
      </c>
      <c r="U186" s="435">
        <f>IFERROR(IF(T186="","",IF(T186="COP","N/A",IF(OR(T186="USD",T186="US"),1,IF(T186="EUR",VLOOKUP(P186,'SH EURO'!$A$6:$B$10372,2,FALSE),"INGRESAR TASA")))),"")</f>
        <v>1.0138</v>
      </c>
      <c r="V186" s="489" t="str">
        <f t="shared" si="34"/>
        <v/>
      </c>
      <c r="W186" s="18">
        <f>IFERROR(IF(T186="","",IF(T186="COP",1,IF(U186&lt;&gt;"N/A",VLOOKUP(P186,'SH TRM'!$A$9:$B$100372,2,FALSE),"REVISAR"))),"")</f>
        <v>1918.85</v>
      </c>
      <c r="X186" s="349" t="str">
        <f t="shared" si="35"/>
        <v/>
      </c>
      <c r="Y186" s="10">
        <v>19576.66</v>
      </c>
      <c r="Z186" s="10">
        <f t="shared" si="36"/>
        <v>19576.66</v>
      </c>
      <c r="AA186" s="1162"/>
      <c r="AB186" s="1162"/>
      <c r="AC186" s="292" t="str">
        <f t="shared" si="30"/>
        <v>CUMPLE</v>
      </c>
      <c r="AD186" s="566">
        <v>7</v>
      </c>
      <c r="AE186" s="1121" t="s">
        <v>8</v>
      </c>
      <c r="AF186" s="1121"/>
      <c r="AG186" s="1121"/>
      <c r="AH186" s="1121" t="s">
        <v>8</v>
      </c>
      <c r="AI186" s="1121"/>
      <c r="AJ186" s="1121"/>
      <c r="AK186" s="1121" t="s">
        <v>8</v>
      </c>
      <c r="AL186" s="1121"/>
      <c r="AM186" s="1121"/>
      <c r="AN186" s="398" t="str">
        <f t="shared" si="37"/>
        <v>SI</v>
      </c>
      <c r="AO186" s="1139"/>
      <c r="AP186" s="257"/>
      <c r="AQ186" s="237"/>
      <c r="AX186" s="228"/>
    </row>
    <row r="187" spans="1:50" s="222" customFormat="1" ht="51" x14ac:dyDescent="0.25">
      <c r="A187" s="1146"/>
      <c r="B187" s="11" t="s">
        <v>707</v>
      </c>
      <c r="C187" s="12"/>
      <c r="D187" s="12" t="str">
        <f>IFERROR(INDEX(DESEMPATE!$D$3:$D$200,MATCH('EXP GEN.'!B187,DESEMPATE!$C$3:$C$200,0)),"")</f>
        <v xml:space="preserve">GPO COLOMBIA S.A.S </v>
      </c>
      <c r="E187" s="621" t="str">
        <f>IFERROR(IF(D187="","",IF(VLOOKUP(D187,DESEMPATE!D$3:$E$200,2,FALSE)=1,"N/A",IF(VLOOKUP(D187,DESEMPATE!D$3:$E$200,2,FALSE)&gt;=0.51,"SI","NO"))),"")</f>
        <v>NO</v>
      </c>
      <c r="F187" s="411" t="s">
        <v>8</v>
      </c>
      <c r="G187" s="19" t="s">
        <v>949</v>
      </c>
      <c r="H187" s="19" t="s">
        <v>356</v>
      </c>
      <c r="I187" s="19" t="s">
        <v>956</v>
      </c>
      <c r="J187" s="711" t="s">
        <v>957</v>
      </c>
      <c r="K187" s="19" t="s">
        <v>8</v>
      </c>
      <c r="L187" s="965" t="s">
        <v>8</v>
      </c>
      <c r="M187" s="706" t="str">
        <f t="shared" si="31"/>
        <v>SI</v>
      </c>
      <c r="N187" s="13">
        <v>1</v>
      </c>
      <c r="O187" s="316">
        <v>40378</v>
      </c>
      <c r="P187" s="14">
        <v>40578</v>
      </c>
      <c r="Q187" s="15">
        <f t="shared" si="33"/>
        <v>2011</v>
      </c>
      <c r="R187" s="16">
        <f>IFERROR(INDEX(PARAMETROS!$B$53:$B$101,MATCH(Q187,PARAMETROS!$A$53:$A$101,0)),"")</f>
        <v>535600</v>
      </c>
      <c r="S187" s="671" t="s">
        <v>264</v>
      </c>
      <c r="T187" s="17" t="s">
        <v>305</v>
      </c>
      <c r="U187" s="435">
        <f>IFERROR(IF(T187="","",IF(T187="COP","N/A",IF(OR(T187="USD",T187="US"),1,IF(T187="EUR",VLOOKUP(P187,'SH EURO'!$A$6:$B$10372,2,FALSE),"INGRESAR TASA")))),"")</f>
        <v>1.3747400000000001</v>
      </c>
      <c r="V187" s="489" t="str">
        <f t="shared" si="34"/>
        <v/>
      </c>
      <c r="W187" s="18">
        <f>IFERROR(IF(T187="","",IF(T187="COP",1,IF(U187&lt;&gt;"N/A",VLOOKUP(P187,'SH TRM'!$A$9:$B$100372,2,FALSE),"REVISAR"))),"")</f>
        <v>1863.03</v>
      </c>
      <c r="X187" s="349" t="str">
        <f t="shared" si="35"/>
        <v/>
      </c>
      <c r="Y187" s="10">
        <v>15518.27</v>
      </c>
      <c r="Z187" s="10">
        <f t="shared" si="36"/>
        <v>15518.27</v>
      </c>
      <c r="AA187" s="1162"/>
      <c r="AB187" s="1162"/>
      <c r="AC187" s="292" t="str">
        <f t="shared" si="30"/>
        <v>CUMPLE</v>
      </c>
      <c r="AD187" s="566">
        <v>26</v>
      </c>
      <c r="AE187" s="1121" t="s">
        <v>9</v>
      </c>
      <c r="AF187" s="1121"/>
      <c r="AG187" s="1121"/>
      <c r="AH187" s="1121" t="s">
        <v>8</v>
      </c>
      <c r="AI187" s="1121"/>
      <c r="AJ187" s="1121"/>
      <c r="AK187" s="1121" t="s">
        <v>8</v>
      </c>
      <c r="AL187" s="1121"/>
      <c r="AM187" s="1121"/>
      <c r="AN187" s="401" t="str">
        <f t="shared" si="37"/>
        <v>SI</v>
      </c>
      <c r="AO187" s="1139"/>
      <c r="AP187" s="235"/>
      <c r="AQ187" s="237"/>
      <c r="AX187" s="228"/>
    </row>
    <row r="188" spans="1:50" s="222" customFormat="1" ht="39" thickBot="1" x14ac:dyDescent="0.3">
      <c r="A188" s="1147"/>
      <c r="B188" s="33" t="s">
        <v>707</v>
      </c>
      <c r="C188" s="137"/>
      <c r="D188" s="315" t="str">
        <f>IFERROR(INDEX(DESEMPATE!$D$3:$D$200,MATCH('EXP GEN.'!B188,DESEMPATE!$C$3:$C$200,0)),"")</f>
        <v xml:space="preserve">GPO COLOMBIA S.A.S </v>
      </c>
      <c r="E188" s="899" t="str">
        <f>IFERROR(IF(D188="","",IF(VLOOKUP(D188,DESEMPATE!D$3:$E$200,2,FALSE)=1,"N/A",IF(VLOOKUP(D188,DESEMPATE!D$3:$E$200,2,FALSE)&gt;=0.51,"SI","NO"))),"")</f>
        <v>NO</v>
      </c>
      <c r="F188" s="412" t="s">
        <v>8</v>
      </c>
      <c r="G188" s="139" t="s">
        <v>949</v>
      </c>
      <c r="H188" s="139" t="s">
        <v>356</v>
      </c>
      <c r="I188" s="139" t="s">
        <v>958</v>
      </c>
      <c r="J188" s="712" t="s">
        <v>959</v>
      </c>
      <c r="K188" s="139" t="s">
        <v>8</v>
      </c>
      <c r="L188" s="966" t="s">
        <v>8</v>
      </c>
      <c r="M188" s="706" t="str">
        <f t="shared" si="31"/>
        <v>SI</v>
      </c>
      <c r="N188" s="35">
        <v>1</v>
      </c>
      <c r="O188" s="562">
        <v>39549</v>
      </c>
      <c r="P188" s="318">
        <v>40535</v>
      </c>
      <c r="Q188" s="36">
        <f t="shared" si="33"/>
        <v>2010</v>
      </c>
      <c r="R188" s="37">
        <f>IFERROR(INDEX(PARAMETROS!$B$53:$B$101,MATCH(Q188,PARAMETROS!$A$53:$A$101,0)),"")</f>
        <v>515000</v>
      </c>
      <c r="S188" s="672" t="s">
        <v>264</v>
      </c>
      <c r="T188" s="38" t="s">
        <v>305</v>
      </c>
      <c r="U188" s="433">
        <f>IFERROR(IF(T188="","",IF(T188="COP","N/A",IF(OR(T188="USD",T188="US"),1,IF(T188="EUR",VLOOKUP(P188,'SH EURO'!$A$6:$B$10372,2,FALSE),"INGRESAR TASA")))),"")</f>
        <v>1.31159</v>
      </c>
      <c r="V188" s="490" t="str">
        <f t="shared" si="34"/>
        <v/>
      </c>
      <c r="W188" s="39">
        <f>IFERROR(IF(T188="","",IF(T188="COP",1,IF(U188&lt;&gt;"N/A",VLOOKUP(P188,'SH TRM'!$A$9:$B$100372,2,FALSE),"REVISAR"))),"")</f>
        <v>1934.44</v>
      </c>
      <c r="X188" s="350" t="str">
        <f t="shared" si="35"/>
        <v/>
      </c>
      <c r="Y188" s="40">
        <v>4678.6400000000003</v>
      </c>
      <c r="Z188" s="40">
        <f t="shared" si="36"/>
        <v>4678.6400000000003</v>
      </c>
      <c r="AA188" s="1163"/>
      <c r="AB188" s="1163"/>
      <c r="AC188" s="299" t="str">
        <f t="shared" si="30"/>
        <v>CUMPLE</v>
      </c>
      <c r="AD188" s="564">
        <v>41</v>
      </c>
      <c r="AE188" s="1131" t="s">
        <v>8</v>
      </c>
      <c r="AF188" s="1131"/>
      <c r="AG188" s="1131"/>
      <c r="AH188" s="1131" t="s">
        <v>8</v>
      </c>
      <c r="AI188" s="1131"/>
      <c r="AJ188" s="1131"/>
      <c r="AK188" s="1131" t="s">
        <v>8</v>
      </c>
      <c r="AL188" s="1131"/>
      <c r="AM188" s="1131"/>
      <c r="AN188" s="402" t="str">
        <f t="shared" si="37"/>
        <v>SI</v>
      </c>
      <c r="AO188" s="1140"/>
      <c r="AP188" s="236"/>
      <c r="AQ188" s="237"/>
      <c r="AX188" s="228"/>
    </row>
    <row r="189" spans="1:50" s="222" customFormat="1" ht="47.25" customHeight="1" x14ac:dyDescent="0.25">
      <c r="A189" s="1145" t="s">
        <v>170</v>
      </c>
      <c r="B189" s="25" t="s">
        <v>252</v>
      </c>
      <c r="C189" s="26"/>
      <c r="D189" s="287" t="str">
        <f>IFERROR(INDEX(DESEMPATE!$D$3:$D$200,MATCH('EXP GEN.'!B189,DESEMPATE!$C$3:$C$200,0)),"")</f>
        <v>CONSULTORIA INTEGRAL EN INGENIERIA SA DE CV</v>
      </c>
      <c r="E189" s="616" t="str">
        <f>IFERROR(IF(D189="","",IF(VLOOKUP(D189,DESEMPATE!D$3:$E$200,2,FALSE)=1,"N/A",IF(VLOOKUP(D189,DESEMPATE!D$3:$E$200,2,FALSE)&gt;=0.51,"SI","NO"))),"")</f>
        <v>SI</v>
      </c>
      <c r="F189" s="410" t="s">
        <v>8</v>
      </c>
      <c r="G189" s="142" t="s">
        <v>960</v>
      </c>
      <c r="H189" s="142" t="s">
        <v>790</v>
      </c>
      <c r="I189" s="548" t="s">
        <v>961</v>
      </c>
      <c r="J189" s="723" t="s">
        <v>962</v>
      </c>
      <c r="K189" s="32" t="s">
        <v>8</v>
      </c>
      <c r="L189" s="964" t="s">
        <v>8</v>
      </c>
      <c r="M189" s="699" t="str">
        <f t="shared" si="31"/>
        <v>SI</v>
      </c>
      <c r="N189" s="512">
        <v>1</v>
      </c>
      <c r="O189" s="316">
        <v>37495</v>
      </c>
      <c r="P189" s="316">
        <v>37864</v>
      </c>
      <c r="Q189" s="44">
        <f t="shared" si="33"/>
        <v>2003</v>
      </c>
      <c r="R189" s="22">
        <f>IFERROR(INDEX(PARAMETROS!$B$53:$B$101,MATCH(Q189,PARAMETROS!$A$53:$A$101,0)),"")</f>
        <v>332000</v>
      </c>
      <c r="S189" s="592" t="s">
        <v>264</v>
      </c>
      <c r="T189" s="524" t="s">
        <v>792</v>
      </c>
      <c r="U189" s="434" t="s">
        <v>264</v>
      </c>
      <c r="V189" s="484" t="str">
        <f t="shared" si="34"/>
        <v>N/A</v>
      </c>
      <c r="W189" s="24" t="s">
        <v>66</v>
      </c>
      <c r="X189" s="351" t="str">
        <f t="shared" si="35"/>
        <v/>
      </c>
      <c r="Y189" s="317">
        <v>18382.21</v>
      </c>
      <c r="Z189" s="317">
        <f t="shared" si="36"/>
        <v>18382.21</v>
      </c>
      <c r="AA189" s="1114" t="str">
        <f>IFERROR(IF(COUNTIF(Z189:Z194,"")=6,"",IF(SUM(Z189:Z194)&gt;=CM001M1,"CUMPLE","NO CUMPLE")),"")</f>
        <v>CUMPLE</v>
      </c>
      <c r="AB189" s="1114" t="str">
        <f>IFERROR(IF(COUNTIF(Z189:Z194,"")=6,"",IF(COUNTIF(E189:E194,"N/A")&gt;0,IF(SUMIF(E189:E194,"N/A",Z189:Z194)&gt;=CM001LM1,"CUMPLE","NO CUMPLE"),IF(SUMIF(E189:E194,"SI",Z189:Z194)&gt;=CM001LM1,"CUMPLE","NO CUMPLE"))),"")</f>
        <v>CUMPLE</v>
      </c>
      <c r="AC189" s="291" t="str">
        <f t="shared" si="30"/>
        <v>CUMPLE</v>
      </c>
      <c r="AD189" s="142">
        <v>2</v>
      </c>
      <c r="AE189" s="1144" t="s">
        <v>8</v>
      </c>
      <c r="AF189" s="1144"/>
      <c r="AG189" s="1144"/>
      <c r="AH189" s="1144" t="s">
        <v>8</v>
      </c>
      <c r="AI189" s="1144"/>
      <c r="AJ189" s="1144"/>
      <c r="AK189" s="1144" t="s">
        <v>8</v>
      </c>
      <c r="AL189" s="1144"/>
      <c r="AM189" s="1144"/>
      <c r="AN189" s="699" t="str">
        <f t="shared" si="37"/>
        <v>SI</v>
      </c>
      <c r="AO189" s="1138" t="s">
        <v>256</v>
      </c>
      <c r="AP189" s="256"/>
      <c r="AQ189" s="237"/>
      <c r="AX189" s="228"/>
    </row>
    <row r="190" spans="1:50" s="222" customFormat="1" ht="47.25" customHeight="1" x14ac:dyDescent="0.25">
      <c r="A190" s="1146"/>
      <c r="B190" s="11" t="s">
        <v>252</v>
      </c>
      <c r="C190" s="12"/>
      <c r="D190" s="12" t="str">
        <f>IFERROR(INDEX(DESEMPATE!$D$3:$D$200,MATCH('EXP GEN.'!B190,DESEMPATE!$C$3:$C$200,0)),"")</f>
        <v>CONSULTORIA INTEGRAL EN INGENIERIA SA DE CV</v>
      </c>
      <c r="E190" s="621" t="str">
        <f>IFERROR(IF(D190="","",IF(VLOOKUP(D190,DESEMPATE!D$3:$E$200,2,FALSE)=1,"N/A",IF(VLOOKUP(D190,DESEMPATE!D$3:$E$200,2,FALSE)&gt;=0.51,"SI","NO"))),"")</f>
        <v>SI</v>
      </c>
      <c r="F190" s="411" t="s">
        <v>8</v>
      </c>
      <c r="G190" s="142" t="s">
        <v>960</v>
      </c>
      <c r="H190" s="142" t="s">
        <v>790</v>
      </c>
      <c r="I190" s="548" t="s">
        <v>963</v>
      </c>
      <c r="J190" s="720" t="s">
        <v>964</v>
      </c>
      <c r="K190" s="19" t="s">
        <v>8</v>
      </c>
      <c r="L190" s="965" t="s">
        <v>8</v>
      </c>
      <c r="M190" s="697" t="str">
        <f t="shared" si="31"/>
        <v>SI</v>
      </c>
      <c r="N190" s="510">
        <v>1</v>
      </c>
      <c r="O190" s="14">
        <v>37809</v>
      </c>
      <c r="P190" s="14">
        <v>38260</v>
      </c>
      <c r="Q190" s="15">
        <f t="shared" si="33"/>
        <v>2004</v>
      </c>
      <c r="R190" s="16">
        <f>IFERROR(INDEX(PARAMETROS!$B$53:$B$101,MATCH(Q190,PARAMETROS!$A$53:$A$101,0)),"")</f>
        <v>358000</v>
      </c>
      <c r="S190" s="491" t="s">
        <v>264</v>
      </c>
      <c r="T190" s="516" t="s">
        <v>792</v>
      </c>
      <c r="U190" s="435" t="s">
        <v>264</v>
      </c>
      <c r="V190" s="489" t="str">
        <f t="shared" si="34"/>
        <v>N/A</v>
      </c>
      <c r="W190" s="18" t="s">
        <v>66</v>
      </c>
      <c r="X190" s="349" t="str">
        <f t="shared" si="35"/>
        <v/>
      </c>
      <c r="Y190" s="10">
        <v>12416.84</v>
      </c>
      <c r="Z190" s="10">
        <f t="shared" si="36"/>
        <v>12416.84</v>
      </c>
      <c r="AA190" s="1115"/>
      <c r="AB190" s="1115"/>
      <c r="AC190" s="292" t="str">
        <f t="shared" si="30"/>
        <v>CUMPLE</v>
      </c>
      <c r="AD190" s="19">
        <v>3</v>
      </c>
      <c r="AE190" s="1121" t="s">
        <v>8</v>
      </c>
      <c r="AF190" s="1121"/>
      <c r="AG190" s="1121"/>
      <c r="AH190" s="1121" t="s">
        <v>8</v>
      </c>
      <c r="AI190" s="1121"/>
      <c r="AJ190" s="1121"/>
      <c r="AK190" s="1121" t="s">
        <v>8</v>
      </c>
      <c r="AL190" s="1121"/>
      <c r="AM190" s="1121"/>
      <c r="AN190" s="697" t="str">
        <f t="shared" si="37"/>
        <v>SI</v>
      </c>
      <c r="AO190" s="1139"/>
      <c r="AP190" s="257"/>
      <c r="AQ190" s="237"/>
      <c r="AX190" s="228"/>
    </row>
    <row r="191" spans="1:50" s="222" customFormat="1" ht="51" x14ac:dyDescent="0.25">
      <c r="A191" s="1146"/>
      <c r="B191" s="11" t="s">
        <v>288</v>
      </c>
      <c r="C191" s="12"/>
      <c r="D191" s="12" t="str">
        <f>IFERROR(INDEX(DESEMPATE!$D$3:$D$200,MATCH('EXP GEN.'!B191,DESEMPATE!$C$3:$C$200,0)),"")</f>
        <v>INGENIERIA Y CONSULTORIA INGECON SAS</v>
      </c>
      <c r="E191" s="621" t="str">
        <f>IFERROR(IF(D191="","",IF(VLOOKUP(D191,DESEMPATE!D$3:$E$200,2,FALSE)=1,"N/A",IF(VLOOKUP(D191,DESEMPATE!D$3:$E$200,2,FALSE)&gt;=0.51,"SI","NO"))),"")</f>
        <v>NO</v>
      </c>
      <c r="F191" s="411" t="s">
        <v>8</v>
      </c>
      <c r="G191" s="1003" t="s">
        <v>965</v>
      </c>
      <c r="H191" s="1004" t="s">
        <v>343</v>
      </c>
      <c r="I191" s="1004" t="s">
        <v>966</v>
      </c>
      <c r="J191" s="961" t="s">
        <v>967</v>
      </c>
      <c r="K191" s="19" t="s">
        <v>8</v>
      </c>
      <c r="L191" s="965" t="s">
        <v>8</v>
      </c>
      <c r="M191" s="697" t="str">
        <f t="shared" si="31"/>
        <v>SI</v>
      </c>
      <c r="N191" s="510">
        <v>1</v>
      </c>
      <c r="O191" s="14">
        <v>39147</v>
      </c>
      <c r="P191" s="259">
        <v>40016</v>
      </c>
      <c r="Q191" s="15">
        <f t="shared" si="33"/>
        <v>2009</v>
      </c>
      <c r="R191" s="16">
        <f>IFERROR(INDEX(PARAMETROS!$B$53:$B$101,MATCH(Q191,PARAMETROS!$A$53:$A$101,0)),"")</f>
        <v>496900</v>
      </c>
      <c r="S191" s="671" t="s">
        <v>264</v>
      </c>
      <c r="T191" s="17" t="s">
        <v>21</v>
      </c>
      <c r="U191" s="435" t="str">
        <f>IFERROR(IF(T191="","",IF(T191="COP","N/A",IF(OR(T191="USD",T191="US"),1,IF(T191="EUR",VLOOKUP(P191,'SH EURO'!$A$6:$B$10372,2,FALSE),"INGRESAR TASA")))),"")</f>
        <v>N/A</v>
      </c>
      <c r="V191" s="489" t="str">
        <f t="shared" si="34"/>
        <v>N/A</v>
      </c>
      <c r="W191" s="18">
        <f>IFERROR(IF(T191="","",IF(T191="COP",1,IF(U191&lt;&gt;"N/A",VLOOKUP(P191,'SH TRM'!$A$9:$B$100372,2,FALSE),"REVISAR"))),"")</f>
        <v>1</v>
      </c>
      <c r="X191" s="349" t="str">
        <f t="shared" si="35"/>
        <v>N/A</v>
      </c>
      <c r="Y191" s="10">
        <v>9467.6200000000008</v>
      </c>
      <c r="Z191" s="10">
        <f t="shared" si="36"/>
        <v>9467.6200000000008</v>
      </c>
      <c r="AA191" s="1115"/>
      <c r="AB191" s="1115"/>
      <c r="AC191" s="292" t="str">
        <f t="shared" si="30"/>
        <v>CUMPLE</v>
      </c>
      <c r="AD191" s="575">
        <v>5</v>
      </c>
      <c r="AE191" s="1132" t="s">
        <v>8</v>
      </c>
      <c r="AF191" s="1132"/>
      <c r="AG191" s="1132"/>
      <c r="AH191" s="1132" t="s">
        <v>8</v>
      </c>
      <c r="AI191" s="1132"/>
      <c r="AJ191" s="1132"/>
      <c r="AK191" s="1132" t="s">
        <v>8</v>
      </c>
      <c r="AL191" s="1132"/>
      <c r="AM191" s="1132"/>
      <c r="AN191" s="641" t="str">
        <f t="shared" si="37"/>
        <v>SI</v>
      </c>
      <c r="AO191" s="1139"/>
      <c r="AP191" s="235"/>
      <c r="AQ191" s="237"/>
      <c r="AX191" s="228"/>
    </row>
    <row r="192" spans="1:50" s="222" customFormat="1" ht="16.5" customHeight="1" x14ac:dyDescent="0.25">
      <c r="A192" s="1146"/>
      <c r="B192" s="11"/>
      <c r="C192" s="12"/>
      <c r="D192" s="12" t="str">
        <f>IFERROR(INDEX(DESEMPATE!$D$3:$D$200,MATCH('EXP GEN.'!B192,DESEMPATE!$C$3:$C$200,0)),"")</f>
        <v/>
      </c>
      <c r="E192" s="621" t="str">
        <f>IFERROR(IF(D192="","",IF(VLOOKUP(D192,DESEMPATE!D$3:$E$200,2,FALSE)=1,"N/A",IF(VLOOKUP(D192,DESEMPATE!D$3:$E$200,2,FALSE)&gt;=0.51,"SI","NO"))),"")</f>
        <v/>
      </c>
      <c r="F192" s="411" t="s">
        <v>8</v>
      </c>
      <c r="G192" s="19"/>
      <c r="H192" s="19"/>
      <c r="I192" s="19"/>
      <c r="J192" s="711"/>
      <c r="K192" s="19"/>
      <c r="L192" s="965"/>
      <c r="M192" s="697" t="str">
        <f t="shared" si="31"/>
        <v/>
      </c>
      <c r="N192" s="510"/>
      <c r="O192" s="14"/>
      <c r="P192" s="14"/>
      <c r="Q192" s="15" t="str">
        <f t="shared" si="33"/>
        <v/>
      </c>
      <c r="R192" s="16" t="str">
        <f>IFERROR(INDEX(PARAMETROS!$B$53:$B$101,MATCH(Q192,PARAMETROS!$A$53:$A$101,0)),"")</f>
        <v/>
      </c>
      <c r="S192" s="671"/>
      <c r="T192" s="17"/>
      <c r="U192" s="435" t="str">
        <f>IFERROR(IF(T192="","",IF(T192="COP","N/A",IF(OR(T192="USD",T192="US"),1,IF(T192="EUR",VLOOKUP(P192,'SH EURO'!$A$6:$B$10372,2,FALSE),"INGRESAR TASA")))),"")</f>
        <v/>
      </c>
      <c r="V192" s="489" t="str">
        <f t="shared" si="34"/>
        <v/>
      </c>
      <c r="W192" s="18" t="str">
        <f>IFERROR(IF(T192="","",IF(T192="COP",1,IF(U192&lt;&gt;"N/A",VLOOKUP(P192,'SH TRM'!$A$9:$B$100372,2,FALSE),"REVISAR"))),"")</f>
        <v/>
      </c>
      <c r="X192" s="349" t="str">
        <f t="shared" si="35"/>
        <v/>
      </c>
      <c r="Y192" s="10" t="str">
        <f t="shared" si="38"/>
        <v/>
      </c>
      <c r="Z192" s="10" t="str">
        <f t="shared" si="36"/>
        <v/>
      </c>
      <c r="AA192" s="1115"/>
      <c r="AB192" s="1115"/>
      <c r="AC192" s="292" t="str">
        <f t="shared" si="30"/>
        <v/>
      </c>
      <c r="AD192" s="294"/>
      <c r="AE192" s="1122"/>
      <c r="AF192" s="1123"/>
      <c r="AG192" s="1124"/>
      <c r="AH192" s="1122"/>
      <c r="AI192" s="1123"/>
      <c r="AJ192" s="1124"/>
      <c r="AK192" s="1122"/>
      <c r="AL192" s="1123"/>
      <c r="AM192" s="1124"/>
      <c r="AN192" s="697" t="str">
        <f t="shared" si="37"/>
        <v/>
      </c>
      <c r="AO192" s="1139"/>
      <c r="AP192" s="257"/>
      <c r="AQ192" s="237"/>
      <c r="AX192" s="228"/>
    </row>
    <row r="193" spans="1:50" s="222" customFormat="1" ht="16.5" customHeight="1" x14ac:dyDescent="0.25">
      <c r="A193" s="1146"/>
      <c r="B193" s="11"/>
      <c r="C193" s="12"/>
      <c r="D193" s="12" t="str">
        <f>IFERROR(INDEX(DESEMPATE!$D$3:$D$200,MATCH('EXP GEN.'!B193,DESEMPATE!$C$3:$C$200,0)),"")</f>
        <v/>
      </c>
      <c r="E193" s="621" t="str">
        <f>IFERROR(IF(D193="","",IF(VLOOKUP(D193,DESEMPATE!D$3:$E$200,2,FALSE)=1,"N/A",IF(VLOOKUP(D193,DESEMPATE!D$3:$E$200,2,FALSE)&gt;=0.51,"SI","NO"))),"")</f>
        <v/>
      </c>
      <c r="F193" s="411" t="s">
        <v>8</v>
      </c>
      <c r="G193" s="19"/>
      <c r="H193" s="19"/>
      <c r="I193" s="19"/>
      <c r="J193" s="711"/>
      <c r="K193" s="19"/>
      <c r="L193" s="965"/>
      <c r="M193" s="641" t="str">
        <f t="shared" si="31"/>
        <v/>
      </c>
      <c r="N193" s="510"/>
      <c r="O193" s="14"/>
      <c r="P193" s="14"/>
      <c r="Q193" s="15" t="str">
        <f t="shared" si="33"/>
        <v/>
      </c>
      <c r="R193" s="16" t="str">
        <f>IFERROR(INDEX(PARAMETROS!$B$53:$B$101,MATCH(Q193,PARAMETROS!$A$53:$A$101,0)),"")</f>
        <v/>
      </c>
      <c r="S193" s="671"/>
      <c r="T193" s="17"/>
      <c r="U193" s="435" t="str">
        <f>IFERROR(IF(T193="","",IF(T193="COP","N/A",IF(OR(T193="USD",T193="US"),1,IF(T193="EUR",VLOOKUP(P193,'SH EURO'!$A$6:$B$10372,2,FALSE),"INGRESAR TASA")))),"")</f>
        <v/>
      </c>
      <c r="V193" s="489" t="str">
        <f t="shared" si="34"/>
        <v/>
      </c>
      <c r="W193" s="18" t="str">
        <f>IFERROR(IF(T193="","",IF(T193="COP",1,IF(U193&lt;&gt;"N/A",VLOOKUP(P193,'SH TRM'!$A$9:$B$100372,2,FALSE),"REVISAR"))),"")</f>
        <v/>
      </c>
      <c r="X193" s="349" t="str">
        <f t="shared" si="35"/>
        <v/>
      </c>
      <c r="Y193" s="10" t="str">
        <f t="shared" si="38"/>
        <v/>
      </c>
      <c r="Z193" s="10" t="str">
        <f t="shared" si="36"/>
        <v/>
      </c>
      <c r="AA193" s="1115"/>
      <c r="AB193" s="1115"/>
      <c r="AC193" s="292" t="str">
        <f t="shared" si="30"/>
        <v/>
      </c>
      <c r="AD193" s="294"/>
      <c r="AE193" s="1121"/>
      <c r="AF193" s="1121"/>
      <c r="AG193" s="1121"/>
      <c r="AH193" s="1121"/>
      <c r="AI193" s="1121"/>
      <c r="AJ193" s="1121"/>
      <c r="AK193" s="1121"/>
      <c r="AL193" s="1121"/>
      <c r="AM193" s="1121"/>
      <c r="AN193" s="641" t="str">
        <f t="shared" si="37"/>
        <v/>
      </c>
      <c r="AO193" s="1139"/>
      <c r="AP193" s="235"/>
      <c r="AQ193" s="237"/>
      <c r="AX193" s="228"/>
    </row>
    <row r="194" spans="1:50" s="222" customFormat="1" ht="16.5" customHeight="1" thickBot="1" x14ac:dyDescent="0.3">
      <c r="A194" s="1147"/>
      <c r="B194" s="33"/>
      <c r="C194" s="137"/>
      <c r="D194" s="315" t="str">
        <f>IFERROR(INDEX(DESEMPATE!$D$3:$D$200,MATCH('EXP GEN.'!B194,DESEMPATE!$C$3:$C$200,0)),"")</f>
        <v/>
      </c>
      <c r="E194" s="899" t="str">
        <f>IFERROR(IF(D194="","",IF(VLOOKUP(D194,DESEMPATE!D$3:$E$200,2,FALSE)=1,"N/A",IF(VLOOKUP(D194,DESEMPATE!D$3:$E$200,2,FALSE)&gt;=0.51,"SI","NO"))),"")</f>
        <v/>
      </c>
      <c r="F194" s="412" t="s">
        <v>8</v>
      </c>
      <c r="G194" s="139"/>
      <c r="H194" s="139"/>
      <c r="I194" s="139"/>
      <c r="J194" s="712"/>
      <c r="K194" s="139"/>
      <c r="L194" s="966"/>
      <c r="M194" s="642" t="str">
        <f t="shared" si="31"/>
        <v/>
      </c>
      <c r="N194" s="511"/>
      <c r="O194" s="318"/>
      <c r="P194" s="318"/>
      <c r="Q194" s="36" t="str">
        <f t="shared" si="33"/>
        <v/>
      </c>
      <c r="R194" s="37" t="str">
        <f>IFERROR(INDEX(PARAMETROS!$B$53:$B$101,MATCH(Q194,PARAMETROS!$A$53:$A$101,0)),"")</f>
        <v/>
      </c>
      <c r="S194" s="672"/>
      <c r="T194" s="38"/>
      <c r="U194" s="433" t="str">
        <f>IFERROR(IF(T194="","",IF(T194="COP","N/A",IF(OR(T194="USD",T194="US"),1,IF(T194="EUR",VLOOKUP(P194,'SH EURO'!$A$6:$B$10372,2,FALSE),"INGRESAR TASA")))),"")</f>
        <v/>
      </c>
      <c r="V194" s="490" t="str">
        <f t="shared" si="34"/>
        <v/>
      </c>
      <c r="W194" s="39" t="str">
        <f>IFERROR(IF(T194="","",IF(T194="COP",1,IF(U194&lt;&gt;"N/A",VLOOKUP(P194,'SH TRM'!$A$9:$B$100372,2,FALSE),"REVISAR"))),"")</f>
        <v/>
      </c>
      <c r="X194" s="350" t="str">
        <f t="shared" si="35"/>
        <v/>
      </c>
      <c r="Y194" s="40" t="str">
        <f t="shared" si="38"/>
        <v/>
      </c>
      <c r="Z194" s="40" t="str">
        <f t="shared" si="36"/>
        <v/>
      </c>
      <c r="AA194" s="1116"/>
      <c r="AB194" s="1116"/>
      <c r="AC194" s="299" t="str">
        <f t="shared" si="30"/>
        <v/>
      </c>
      <c r="AD194" s="295"/>
      <c r="AE194" s="1131"/>
      <c r="AF194" s="1131"/>
      <c r="AG194" s="1131"/>
      <c r="AH194" s="1131"/>
      <c r="AI194" s="1131"/>
      <c r="AJ194" s="1131"/>
      <c r="AK194" s="1131"/>
      <c r="AL194" s="1131"/>
      <c r="AM194" s="1131"/>
      <c r="AN194" s="642" t="str">
        <f t="shared" si="37"/>
        <v/>
      </c>
      <c r="AO194" s="1140"/>
      <c r="AP194" s="236"/>
      <c r="AQ194" s="237"/>
      <c r="AX194" s="228"/>
    </row>
    <row r="195" spans="1:50" s="222" customFormat="1" ht="31.5" customHeight="1" x14ac:dyDescent="0.25">
      <c r="A195" s="1145" t="s">
        <v>171</v>
      </c>
      <c r="B195" s="25" t="s">
        <v>800</v>
      </c>
      <c r="C195" s="26"/>
      <c r="D195" s="287" t="str">
        <f>IFERROR(INDEX(DESEMPATE!$D$3:$D$200,MATCH('EXP GEN.'!B195,DESEMPATE!$C$3:$C$200,0)),"")</f>
        <v>CEMOSA (COLOMBIA)</v>
      </c>
      <c r="E195" s="616" t="str">
        <f>IFERROR(IF(D195="","",IF(VLOOKUP(D195,DESEMPATE!D$3:$E$200,2,FALSE)=1,"N/A",IF(VLOOKUP(D195,DESEMPATE!D$3:$E$200,2,FALSE)&gt;=0.51,"SI","NO"))),"")</f>
        <v>SI</v>
      </c>
      <c r="F195" s="410" t="s">
        <v>8</v>
      </c>
      <c r="G195" s="142" t="s">
        <v>365</v>
      </c>
      <c r="H195" s="142" t="s">
        <v>356</v>
      </c>
      <c r="I195" s="32" t="s">
        <v>968</v>
      </c>
      <c r="J195" s="723" t="s">
        <v>969</v>
      </c>
      <c r="K195" s="1048" t="s">
        <v>8</v>
      </c>
      <c r="L195" s="964" t="s">
        <v>8</v>
      </c>
      <c r="M195" s="699" t="str">
        <f t="shared" si="31"/>
        <v>SI</v>
      </c>
      <c r="N195" s="514">
        <v>1</v>
      </c>
      <c r="O195" s="499">
        <v>39525</v>
      </c>
      <c r="P195" s="499">
        <v>41580</v>
      </c>
      <c r="Q195" s="44">
        <f t="shared" si="33"/>
        <v>2013</v>
      </c>
      <c r="R195" s="22">
        <f>IFERROR(INDEX(PARAMETROS!$B$53:$B$101,MATCH(Q195,PARAMETROS!$A$53:$A$101,0)),"")</f>
        <v>589500</v>
      </c>
      <c r="S195" s="675" t="s">
        <v>264</v>
      </c>
      <c r="T195" s="23" t="s">
        <v>305</v>
      </c>
      <c r="U195" s="434">
        <f>IFERROR(IF(T195="","",IF(T195="COP","N/A",IF(OR(T195="USD",T195="US"),1,IF(T195="EUR",VLOOKUP(P195,'SH EURO'!$A$6:$B$10372,2,FALSE),"INGRESAR TASA")))),"")</f>
        <v>1.3530599999999999</v>
      </c>
      <c r="V195" s="484" t="str">
        <f t="shared" si="34"/>
        <v/>
      </c>
      <c r="W195" s="24">
        <f>IFERROR(IF(T195="","",IF(T195="COP",1,IF(U195&lt;&gt;"N/A",VLOOKUP(P195,'SH TRM'!$A$9:$B$100372,2,FALSE),"REVISAR"))),"")</f>
        <v>1901.22</v>
      </c>
      <c r="X195" s="351" t="str">
        <f t="shared" si="35"/>
        <v/>
      </c>
      <c r="Y195" s="317">
        <v>6390.98</v>
      </c>
      <c r="Z195" s="317">
        <f>IFERROR(IF(OR(K195="",K195="NO"),"",IF(F195="SI",IFERROR(Y195*N195,""),"")),"")</f>
        <v>6390.98</v>
      </c>
      <c r="AA195" s="1158" t="str">
        <f>IFERROR(IF(COUNTIF(Z195:Z200,"")=6,"",IF(SUM(Z195:Z200)&gt;=CM001M1,"CUMPLE","NO CUMPLE")),"")</f>
        <v>CUMPLE</v>
      </c>
      <c r="AB195" s="1158" t="str">
        <f>IFERROR(IF(COUNTIF(Z195:Z200,"")=6,"",IF(COUNTIF(E195:E200,"N/A")&gt;0,IF(SUMIF(E195:E200,"N/A",Z195:Z200)&gt;=CM001LM1,"CUMPLE","NO CUMPLE"),IF(SUMIF(E195:E200,"SI",Z195:Z200)&gt;=CM001LM1,"CUMPLE","NO CUMPLE"))),"")</f>
        <v>CUMPLE</v>
      </c>
      <c r="AC195" s="291" t="str">
        <f t="shared" ref="AC195:AC258" si="39">IFERROR(IF(Z195="","",IF(Z195&gt;=CM001EMM1,"CUMPLE","NO CUMPLE")),"")</f>
        <v>CUMPLE</v>
      </c>
      <c r="AD195" s="565">
        <v>5</v>
      </c>
      <c r="AE195" s="1150" t="s">
        <v>8</v>
      </c>
      <c r="AF195" s="1150"/>
      <c r="AG195" s="1150"/>
      <c r="AH195" s="1150" t="s">
        <v>8</v>
      </c>
      <c r="AI195" s="1150"/>
      <c r="AJ195" s="1150"/>
      <c r="AK195" s="1150" t="s">
        <v>8</v>
      </c>
      <c r="AL195" s="1150"/>
      <c r="AM195" s="1150"/>
      <c r="AN195" s="699" t="str">
        <f t="shared" si="37"/>
        <v>SI</v>
      </c>
      <c r="AO195" s="1138" t="s">
        <v>256</v>
      </c>
      <c r="AP195" s="256"/>
      <c r="AQ195" s="237"/>
      <c r="AX195" s="228"/>
    </row>
    <row r="196" spans="1:50" s="222" customFormat="1" ht="38.25" x14ac:dyDescent="0.25">
      <c r="A196" s="1146"/>
      <c r="B196" s="11" t="s">
        <v>800</v>
      </c>
      <c r="C196" s="12"/>
      <c r="D196" s="12" t="str">
        <f>IFERROR(INDEX(DESEMPATE!$D$3:$D$200,MATCH('EXP GEN.'!B196,DESEMPATE!$C$3:$C$200,0)),"")</f>
        <v>CEMOSA (COLOMBIA)</v>
      </c>
      <c r="E196" s="621" t="str">
        <f>IFERROR(IF(D196="","",IF(VLOOKUP(D196,DESEMPATE!D$3:$E$200,2,FALSE)=1,"N/A",IF(VLOOKUP(D196,DESEMPATE!D$3:$E$200,2,FALSE)&gt;=0.51,"SI","NO"))),"")</f>
        <v>SI</v>
      </c>
      <c r="F196" s="411" t="s">
        <v>8</v>
      </c>
      <c r="G196" s="19" t="s">
        <v>365</v>
      </c>
      <c r="H196" s="19" t="s">
        <v>356</v>
      </c>
      <c r="I196" s="19"/>
      <c r="J196" s="720" t="s">
        <v>970</v>
      </c>
      <c r="K196" s="1048" t="s">
        <v>8</v>
      </c>
      <c r="L196" s="965" t="s">
        <v>8</v>
      </c>
      <c r="M196" s="697" t="str">
        <f t="shared" ref="M196:M259" si="40">IFERROR(IF(O196="","",IF(O196&gt;=DATE(1990,1,1),"SI","NO")),"")</f>
        <v>SI</v>
      </c>
      <c r="N196" s="513">
        <v>0.5</v>
      </c>
      <c r="O196" s="498">
        <v>37916</v>
      </c>
      <c r="P196" s="498">
        <v>40421</v>
      </c>
      <c r="Q196" s="15">
        <f t="shared" si="33"/>
        <v>2010</v>
      </c>
      <c r="R196" s="16">
        <f>IFERROR(INDEX(PARAMETROS!$B$53:$B$101,MATCH(Q196,PARAMETROS!$A$53:$A$101,0)),"")</f>
        <v>515000</v>
      </c>
      <c r="S196" s="674" t="s">
        <v>264</v>
      </c>
      <c r="T196" s="17" t="s">
        <v>305</v>
      </c>
      <c r="U196" s="435">
        <f>IFERROR(IF(T196="","",IF(T196="COP","N/A",IF(OR(T196="USD",T196="US"),1,IF(T196="EUR",VLOOKUP(P196,'SH EURO'!$A$6:$B$10372,2,FALSE),"INGRESAR TASA")))),"")</f>
        <v>1.2700199999999999</v>
      </c>
      <c r="V196" s="489" t="str">
        <f t="shared" si="34"/>
        <v/>
      </c>
      <c r="W196" s="18">
        <f>IFERROR(IF(T196="","",IF(T196="COP",1,IF(U196&lt;&gt;"N/A",VLOOKUP(P196,'SH TRM'!$A$9:$B$100372,2,FALSE),"REVISAR"))),"")</f>
        <v>1823.74</v>
      </c>
      <c r="X196" s="349" t="str">
        <f t="shared" si="35"/>
        <v/>
      </c>
      <c r="Y196" s="10">
        <v>7279.71</v>
      </c>
      <c r="Z196" s="10">
        <f t="shared" si="36"/>
        <v>3639.855</v>
      </c>
      <c r="AA196" s="1159"/>
      <c r="AB196" s="1159"/>
      <c r="AC196" s="292" t="str">
        <f t="shared" si="39"/>
        <v>CUMPLE</v>
      </c>
      <c r="AD196" s="565">
        <v>39</v>
      </c>
      <c r="AE196" s="1132" t="s">
        <v>8</v>
      </c>
      <c r="AF196" s="1132"/>
      <c r="AG196" s="1132"/>
      <c r="AH196" s="1132" t="s">
        <v>8</v>
      </c>
      <c r="AI196" s="1132"/>
      <c r="AJ196" s="1132"/>
      <c r="AK196" s="1132" t="s">
        <v>8</v>
      </c>
      <c r="AL196" s="1132"/>
      <c r="AM196" s="1132"/>
      <c r="AN196" s="697" t="str">
        <f t="shared" si="37"/>
        <v>SI</v>
      </c>
      <c r="AO196" s="1139"/>
      <c r="AP196" s="257"/>
      <c r="AQ196" s="237"/>
      <c r="AX196" s="228"/>
    </row>
    <row r="197" spans="1:50" s="222" customFormat="1" ht="38.25" x14ac:dyDescent="0.25">
      <c r="A197" s="1146"/>
      <c r="B197" s="11" t="s">
        <v>800</v>
      </c>
      <c r="C197" s="12"/>
      <c r="D197" s="12" t="str">
        <f>IFERROR(INDEX(DESEMPATE!$D$3:$D$200,MATCH('EXP GEN.'!B197,DESEMPATE!$C$3:$C$200,0)),"")</f>
        <v>CEMOSA (COLOMBIA)</v>
      </c>
      <c r="E197" s="621" t="str">
        <f>IFERROR(IF(D197="","",IF(VLOOKUP(D197,DESEMPATE!D$3:$E$200,2,FALSE)=1,"N/A",IF(VLOOKUP(D197,DESEMPATE!D$3:$E$200,2,FALSE)&gt;=0.51,"SI","NO"))),"")</f>
        <v>SI</v>
      </c>
      <c r="F197" s="411" t="s">
        <v>8</v>
      </c>
      <c r="G197" s="19" t="s">
        <v>365</v>
      </c>
      <c r="H197" s="19" t="s">
        <v>356</v>
      </c>
      <c r="I197" s="19" t="s">
        <v>971</v>
      </c>
      <c r="J197" s="720" t="s">
        <v>972</v>
      </c>
      <c r="K197" s="1048" t="s">
        <v>8</v>
      </c>
      <c r="L197" s="965" t="s">
        <v>8</v>
      </c>
      <c r="M197" s="697" t="str">
        <f t="shared" si="40"/>
        <v>SI</v>
      </c>
      <c r="N197" s="513">
        <v>1</v>
      </c>
      <c r="O197" s="498">
        <v>38863</v>
      </c>
      <c r="P197" s="538">
        <v>40168</v>
      </c>
      <c r="Q197" s="15">
        <f t="shared" si="33"/>
        <v>2009</v>
      </c>
      <c r="R197" s="16">
        <f>IFERROR(INDEX(PARAMETROS!$B$53:$B$101,MATCH(Q197,PARAMETROS!$A$53:$A$101,0)),"")</f>
        <v>496900</v>
      </c>
      <c r="S197" s="674" t="s">
        <v>264</v>
      </c>
      <c r="T197" s="17" t="s">
        <v>305</v>
      </c>
      <c r="U197" s="435">
        <f>IFERROR(IF(T197="","",IF(T197="COP","N/A",IF(OR(T197="USD",T197="US"),1,IF(T197="EUR",VLOOKUP(P197,'SH EURO'!$A$6:$B$10372,2,FALSE),"INGRESAR TASA")))),"")</f>
        <v>1.4331400000000001</v>
      </c>
      <c r="V197" s="489" t="str">
        <f t="shared" si="34"/>
        <v/>
      </c>
      <c r="W197" s="18">
        <f>IFERROR(IF(T197="","",IF(T197="COP",1,IF(U197&lt;&gt;"N/A",VLOOKUP(P197,'SH TRM'!$A$9:$B$100372,2,FALSE),"REVISAR"))),"")</f>
        <v>2025.85</v>
      </c>
      <c r="X197" s="349" t="str">
        <f t="shared" si="35"/>
        <v/>
      </c>
      <c r="Y197" s="10">
        <v>4753.6000000000004</v>
      </c>
      <c r="Z197" s="10">
        <f t="shared" si="36"/>
        <v>4753.6000000000004</v>
      </c>
      <c r="AA197" s="1159"/>
      <c r="AB197" s="1159"/>
      <c r="AC197" s="292" t="str">
        <f t="shared" si="39"/>
        <v>CUMPLE</v>
      </c>
      <c r="AD197" s="565">
        <v>12</v>
      </c>
      <c r="AE197" s="1132" t="s">
        <v>9</v>
      </c>
      <c r="AF197" s="1132"/>
      <c r="AG197" s="1132"/>
      <c r="AH197" s="1132" t="s">
        <v>8</v>
      </c>
      <c r="AI197" s="1132"/>
      <c r="AJ197" s="1132"/>
      <c r="AK197" s="1132" t="s">
        <v>8</v>
      </c>
      <c r="AL197" s="1132"/>
      <c r="AM197" s="1132"/>
      <c r="AN197" s="641" t="str">
        <f t="shared" si="37"/>
        <v>SI</v>
      </c>
      <c r="AO197" s="1139"/>
      <c r="AP197" s="235"/>
      <c r="AQ197" s="237"/>
      <c r="AX197" s="228"/>
    </row>
    <row r="198" spans="1:50" s="222" customFormat="1" ht="38.25" customHeight="1" x14ac:dyDescent="0.25">
      <c r="A198" s="1146"/>
      <c r="B198" s="11" t="s">
        <v>802</v>
      </c>
      <c r="C198" s="12"/>
      <c r="D198" s="12" t="str">
        <f>IFERROR(INDEX(DESEMPATE!$D$3:$D$200,MATCH('EXP GEN.'!B198,DESEMPATE!$C$3:$C$200,0)),"")</f>
        <v>CEMOSA INGENIERIA Y CONTROL S.A.S.</v>
      </c>
      <c r="E198" s="621" t="str">
        <f>IFERROR(IF(D198="","",IF(VLOOKUP(D198,DESEMPATE!D$3:$E$200,2,FALSE)=1,"N/A",IF(VLOOKUP(D198,DESEMPATE!D$3:$E$200,2,FALSE)&gt;=0.51,"SI","NO"))),"")</f>
        <v>NO</v>
      </c>
      <c r="F198" s="411" t="s">
        <v>8</v>
      </c>
      <c r="G198" s="142" t="s">
        <v>973</v>
      </c>
      <c r="H198" s="142" t="s">
        <v>343</v>
      </c>
      <c r="I198" s="142" t="s">
        <v>974</v>
      </c>
      <c r="J198" s="695" t="s">
        <v>975</v>
      </c>
      <c r="K198" s="1048" t="s">
        <v>8</v>
      </c>
      <c r="L198" s="965" t="s">
        <v>8</v>
      </c>
      <c r="M198" s="697" t="str">
        <f t="shared" si="40"/>
        <v>SI</v>
      </c>
      <c r="N198" s="512">
        <v>0.25</v>
      </c>
      <c r="O198" s="316">
        <v>41983</v>
      </c>
      <c r="P198" s="316">
        <v>42735</v>
      </c>
      <c r="Q198" s="15">
        <f t="shared" si="33"/>
        <v>2016</v>
      </c>
      <c r="R198" s="16">
        <f>IFERROR(INDEX(PARAMETROS!$B$53:$B$101,MATCH(Q198,PARAMETROS!$A$53:$A$101,0)),"")</f>
        <v>689455</v>
      </c>
      <c r="S198" s="674" t="s">
        <v>264</v>
      </c>
      <c r="T198" s="17" t="s">
        <v>21</v>
      </c>
      <c r="U198" s="435" t="str">
        <f>IFERROR(IF(T198="","",IF(T198="COP","N/A",IF(OR(T198="USD",T198="US"),1,IF(T198="EUR",VLOOKUP(P198,'SH EURO'!$A$6:$B$10372,2,FALSE),"INGRESAR TASA")))),"")</f>
        <v>N/A</v>
      </c>
      <c r="V198" s="489" t="str">
        <f t="shared" si="34"/>
        <v>N/A</v>
      </c>
      <c r="W198" s="18">
        <f>IFERROR(IF(T198="","",IF(T198="COP",1,IF(U198&lt;&gt;"N/A",VLOOKUP(P198,'SH TRM'!$A$9:$B$100372,2,FALSE),"REVISAR"))),"")</f>
        <v>1</v>
      </c>
      <c r="X198" s="349" t="str">
        <f t="shared" si="35"/>
        <v>N/A</v>
      </c>
      <c r="Y198" s="317">
        <v>19140.919999999998</v>
      </c>
      <c r="Z198" s="10">
        <f t="shared" si="36"/>
        <v>4785.2299999999996</v>
      </c>
      <c r="AA198" s="1159"/>
      <c r="AB198" s="1159"/>
      <c r="AC198" s="292" t="str">
        <f t="shared" si="39"/>
        <v>CUMPLE</v>
      </c>
      <c r="AD198" s="565">
        <v>168</v>
      </c>
      <c r="AE198" s="1132" t="s">
        <v>8</v>
      </c>
      <c r="AF198" s="1132"/>
      <c r="AG198" s="1132"/>
      <c r="AH198" s="1132" t="s">
        <v>8</v>
      </c>
      <c r="AI198" s="1132"/>
      <c r="AJ198" s="1132"/>
      <c r="AK198" s="1132" t="s">
        <v>8</v>
      </c>
      <c r="AL198" s="1132"/>
      <c r="AM198" s="1132"/>
      <c r="AN198" s="697" t="str">
        <f t="shared" si="37"/>
        <v>SI</v>
      </c>
      <c r="AO198" s="1139"/>
      <c r="AP198" s="257"/>
      <c r="AQ198" s="237"/>
      <c r="AX198" s="228"/>
    </row>
    <row r="199" spans="1:50" s="222" customFormat="1" ht="127.5" x14ac:dyDescent="0.25">
      <c r="A199" s="1146"/>
      <c r="B199" s="11" t="s">
        <v>802</v>
      </c>
      <c r="C199" s="12"/>
      <c r="D199" s="12" t="str">
        <f>IFERROR(INDEX(DESEMPATE!$D$3:$D$200,MATCH('EXP GEN.'!B199,DESEMPATE!$C$3:$C$200,0)),"")</f>
        <v>CEMOSA INGENIERIA Y CONTROL S.A.S.</v>
      </c>
      <c r="E199" s="621" t="str">
        <f>IFERROR(IF(D199="","",IF(VLOOKUP(D199,DESEMPATE!D$3:$E$200,2,FALSE)=1,"N/A",IF(VLOOKUP(D199,DESEMPATE!D$3:$E$200,2,FALSE)&gt;=0.51,"SI","NO"))),"")</f>
        <v>NO</v>
      </c>
      <c r="F199" s="411" t="s">
        <v>8</v>
      </c>
      <c r="G199" s="19" t="s">
        <v>352</v>
      </c>
      <c r="H199" s="19" t="s">
        <v>343</v>
      </c>
      <c r="I199" s="19" t="s">
        <v>976</v>
      </c>
      <c r="J199" s="711" t="s">
        <v>977</v>
      </c>
      <c r="K199" s="1048" t="s">
        <v>8</v>
      </c>
      <c r="L199" s="965" t="s">
        <v>8</v>
      </c>
      <c r="M199" s="641" t="str">
        <f t="shared" si="40"/>
        <v>SI</v>
      </c>
      <c r="N199" s="510">
        <v>0.49</v>
      </c>
      <c r="O199" s="14">
        <v>41892</v>
      </c>
      <c r="P199" s="14">
        <v>42490</v>
      </c>
      <c r="Q199" s="15">
        <f t="shared" si="33"/>
        <v>2016</v>
      </c>
      <c r="R199" s="16">
        <f>IFERROR(INDEX(PARAMETROS!$B$53:$B$101,MATCH(Q199,PARAMETROS!$A$53:$A$101,0)),"")</f>
        <v>689455</v>
      </c>
      <c r="S199" s="671" t="s">
        <v>264</v>
      </c>
      <c r="T199" s="17" t="s">
        <v>21</v>
      </c>
      <c r="U199" s="435" t="str">
        <f>IFERROR(IF(T199="","",IF(T199="COP","N/A",IF(OR(T199="USD",T199="US"),1,IF(T199="EUR",VLOOKUP(P199,'SH EURO'!$A$6:$B$10372,2,FALSE),"INGRESAR TASA")))),"")</f>
        <v>N/A</v>
      </c>
      <c r="V199" s="489" t="str">
        <f t="shared" si="34"/>
        <v>N/A</v>
      </c>
      <c r="W199" s="18">
        <f>IFERROR(IF(T199="","",IF(T199="COP",1,IF(U199&lt;&gt;"N/A",VLOOKUP(P199,'SH TRM'!$A$9:$B$100372,2,FALSE),"REVISAR"))),"")</f>
        <v>1</v>
      </c>
      <c r="X199" s="349" t="str">
        <f t="shared" si="35"/>
        <v>N/A</v>
      </c>
      <c r="Y199" s="10">
        <v>9965.2800000000007</v>
      </c>
      <c r="Z199" s="10">
        <f t="shared" si="36"/>
        <v>4882.9872000000005</v>
      </c>
      <c r="AA199" s="1159"/>
      <c r="AB199" s="1159"/>
      <c r="AC199" s="292" t="str">
        <f t="shared" si="39"/>
        <v>CUMPLE</v>
      </c>
      <c r="AD199" s="575">
        <v>150</v>
      </c>
      <c r="AE199" s="1132" t="s">
        <v>8</v>
      </c>
      <c r="AF199" s="1132"/>
      <c r="AG199" s="1132"/>
      <c r="AH199" s="1132" t="s">
        <v>8</v>
      </c>
      <c r="AI199" s="1132"/>
      <c r="AJ199" s="1132"/>
      <c r="AK199" s="1132" t="s">
        <v>8</v>
      </c>
      <c r="AL199" s="1132"/>
      <c r="AM199" s="1132"/>
      <c r="AN199" s="641" t="str">
        <f t="shared" si="37"/>
        <v>SI</v>
      </c>
      <c r="AO199" s="1139"/>
      <c r="AP199" s="235"/>
      <c r="AQ199" s="237"/>
      <c r="AX199" s="228"/>
    </row>
    <row r="200" spans="1:50" s="222" customFormat="1" ht="16.5" customHeight="1" thickBot="1" x14ac:dyDescent="0.3">
      <c r="A200" s="1147"/>
      <c r="B200" s="33"/>
      <c r="C200" s="137"/>
      <c r="D200" s="315" t="str">
        <f>IFERROR(INDEX(DESEMPATE!$D$3:$D$200,MATCH('EXP GEN.'!B200,DESEMPATE!$C$3:$C$200,0)),"")</f>
        <v/>
      </c>
      <c r="E200" s="899" t="str">
        <f>IFERROR(IF(D200="","",IF(VLOOKUP(D200,DESEMPATE!D$3:$E$200,2,FALSE)=1,"N/A",IF(VLOOKUP(D200,DESEMPATE!D$3:$E$200,2,FALSE)&gt;=0.51,"SI","NO"))),"")</f>
        <v/>
      </c>
      <c r="F200" s="412" t="s">
        <v>8</v>
      </c>
      <c r="G200" s="139"/>
      <c r="H200" s="139"/>
      <c r="I200" s="139"/>
      <c r="J200" s="712"/>
      <c r="K200" s="139"/>
      <c r="L200" s="966"/>
      <c r="M200" s="642" t="str">
        <f t="shared" si="40"/>
        <v/>
      </c>
      <c r="N200" s="511"/>
      <c r="O200" s="318"/>
      <c r="P200" s="318"/>
      <c r="Q200" s="36" t="str">
        <f t="shared" si="33"/>
        <v/>
      </c>
      <c r="R200" s="37" t="str">
        <f>IFERROR(INDEX(PARAMETROS!$B$53:$B$101,MATCH(Q200,PARAMETROS!$A$53:$A$101,0)),"")</f>
        <v/>
      </c>
      <c r="S200" s="672"/>
      <c r="T200" s="38"/>
      <c r="U200" s="433" t="str">
        <f>IFERROR(IF(T200="","",IF(T200="COP","N/A",IF(OR(T200="USD",T200="US"),1,IF(T200="EUR",VLOOKUP(P200,'SH EURO'!$A$6:$B$10372,2,FALSE),"INGRESAR TASA")))),"")</f>
        <v/>
      </c>
      <c r="V200" s="490" t="str">
        <f t="shared" si="34"/>
        <v/>
      </c>
      <c r="W200" s="39" t="str">
        <f>IFERROR(IF(T200="","",IF(T200="COP",1,IF(U200&lt;&gt;"N/A",VLOOKUP(P200,'SH TRM'!$A$9:$B$100372,2,FALSE),"REVISAR"))),"")</f>
        <v/>
      </c>
      <c r="X200" s="350" t="str">
        <f t="shared" si="35"/>
        <v/>
      </c>
      <c r="Y200" s="40" t="str">
        <f t="shared" si="38"/>
        <v/>
      </c>
      <c r="Z200" s="40" t="str">
        <f t="shared" si="36"/>
        <v/>
      </c>
      <c r="AA200" s="1160"/>
      <c r="AB200" s="1160"/>
      <c r="AC200" s="299" t="str">
        <f t="shared" si="39"/>
        <v/>
      </c>
      <c r="AD200" s="295"/>
      <c r="AE200" s="1131"/>
      <c r="AF200" s="1131"/>
      <c r="AG200" s="1131"/>
      <c r="AH200" s="1131"/>
      <c r="AI200" s="1131"/>
      <c r="AJ200" s="1131"/>
      <c r="AK200" s="1131"/>
      <c r="AL200" s="1131"/>
      <c r="AM200" s="1131"/>
      <c r="AN200" s="642" t="str">
        <f t="shared" si="37"/>
        <v/>
      </c>
      <c r="AO200" s="1140"/>
      <c r="AP200" s="236"/>
      <c r="AQ200" s="237"/>
      <c r="AX200" s="228"/>
    </row>
    <row r="201" spans="1:50" s="222" customFormat="1" ht="89.25" x14ac:dyDescent="0.25">
      <c r="A201" s="1145" t="s">
        <v>172</v>
      </c>
      <c r="B201" s="25" t="s">
        <v>805</v>
      </c>
      <c r="C201" s="26"/>
      <c r="D201" s="287" t="str">
        <f>IFERROR(INDEX(DESEMPATE!$D$3:$D$200,MATCH('EXP GEN.'!B201,DESEMPATE!$C$3:$C$200,0)),"")</f>
        <v>PROJECT PARTNERS LTD. CONSULTING ENGINEERS COLOMBIA - PPENG CO</v>
      </c>
      <c r="E201" s="616" t="str">
        <f>IFERROR(IF(D201="","",IF(VLOOKUP(D201,DESEMPATE!D$3:$E$200,2,FALSE)=1,"N/A",IF(VLOOKUP(D201,DESEMPATE!D$3:$E$200,2,FALSE)&gt;=0.51,"SI","NO"))),"")</f>
        <v>SI</v>
      </c>
      <c r="F201" s="410" t="s">
        <v>8</v>
      </c>
      <c r="G201" s="19" t="s">
        <v>978</v>
      </c>
      <c r="H201" s="19" t="s">
        <v>979</v>
      </c>
      <c r="I201" s="523" t="s">
        <v>980</v>
      </c>
      <c r="J201" s="720" t="s">
        <v>981</v>
      </c>
      <c r="K201" s="32" t="s">
        <v>8</v>
      </c>
      <c r="L201" s="964" t="s">
        <v>8</v>
      </c>
      <c r="M201" s="699" t="str">
        <f t="shared" si="40"/>
        <v>SI</v>
      </c>
      <c r="N201" s="514">
        <v>1</v>
      </c>
      <c r="O201" s="499">
        <v>36906</v>
      </c>
      <c r="P201" s="499">
        <v>38635</v>
      </c>
      <c r="Q201" s="610">
        <f t="shared" ref="Q201:Q264" si="41">IF(P201="","",YEAR(P201))</f>
        <v>2005</v>
      </c>
      <c r="R201" s="618">
        <f>IFERROR(INDEX(PARAMETROS!$B$53:$B$101,MATCH(Q201,PARAMETROS!$A$53:$A$101,0)),"")</f>
        <v>381500</v>
      </c>
      <c r="S201" s="675" t="s">
        <v>264</v>
      </c>
      <c r="T201" s="23" t="s">
        <v>1197</v>
      </c>
      <c r="U201" s="434" t="s">
        <v>264</v>
      </c>
      <c r="V201" s="484" t="str">
        <f t="shared" ref="V201:V264" si="42">IFERROR(IF(S201="","",IF(U201="INGRESAR TASA","INGRESAR TASA USD",IF(U201="N/A","N/A",U201*S201))),"")</f>
        <v>N/A</v>
      </c>
      <c r="W201" s="24" t="s">
        <v>66</v>
      </c>
      <c r="X201" s="351" t="str">
        <f t="shared" ref="X201:X264" si="43">IFERROR(IF(W201&lt;&gt;"",IF(T201&lt;&gt;"COP",V201*W201,S201),""),"")</f>
        <v/>
      </c>
      <c r="Y201" s="317">
        <v>5218.24</v>
      </c>
      <c r="Z201" s="317">
        <f t="shared" ref="Z201:Z264" si="44">IFERROR(IF(OR(K201="",K201="NO"),"",IF(F201="SI",IFERROR(Y201*N201,""),"")),"")</f>
        <v>5218.24</v>
      </c>
      <c r="AA201" s="1114" t="str">
        <f>IFERROR(IF(COUNTIF(Z201:Z206,"")=6,"",IF(SUM(Z201:Z206)&gt;=CM001M1,"CUMPLE","NO CUMPLE")),"")</f>
        <v>CUMPLE</v>
      </c>
      <c r="AB201" s="1114" t="str">
        <f>IFERROR(IF(COUNTIF(Z201:Z206,"")=6,"",IF(COUNTIF(E201:E206,"N/A")&gt;0,IF(SUMIF(E201:E206,"N/A",Z201:Z206)&gt;=CM001LM1,"CUMPLE","NO CUMPLE"),IF(SUMIF(E201:E206,"SI",Z201:Z206)&gt;=CM001LM1,"CUMPLE","NO CUMPLE"))),"")</f>
        <v>CUMPLE</v>
      </c>
      <c r="AC201" s="291" t="str">
        <f t="shared" si="39"/>
        <v>CUMPLE</v>
      </c>
      <c r="AD201" s="565">
        <v>1</v>
      </c>
      <c r="AE201" s="1148" t="s">
        <v>8</v>
      </c>
      <c r="AF201" s="1148"/>
      <c r="AG201" s="1148"/>
      <c r="AH201" s="1148" t="s">
        <v>8</v>
      </c>
      <c r="AI201" s="1148"/>
      <c r="AJ201" s="1148"/>
      <c r="AK201" s="1148" t="s">
        <v>8</v>
      </c>
      <c r="AL201" s="1148"/>
      <c r="AM201" s="1148"/>
      <c r="AN201" s="699" t="str">
        <f t="shared" si="37"/>
        <v>SI</v>
      </c>
      <c r="AO201" s="1141" t="s">
        <v>323</v>
      </c>
      <c r="AP201" s="256"/>
      <c r="AQ201" s="237"/>
      <c r="AX201" s="228"/>
    </row>
    <row r="202" spans="1:50" s="222" customFormat="1" ht="138.75" customHeight="1" x14ac:dyDescent="0.25">
      <c r="A202" s="1146"/>
      <c r="B202" s="11" t="s">
        <v>805</v>
      </c>
      <c r="C202" s="12"/>
      <c r="D202" s="12" t="str">
        <f>IFERROR(INDEX(DESEMPATE!$D$3:$D$200,MATCH('EXP GEN.'!B202,DESEMPATE!$C$3:$C$200,0)),"")</f>
        <v>PROJECT PARTNERS LTD. CONSULTING ENGINEERS COLOMBIA - PPENG CO</v>
      </c>
      <c r="E202" s="621" t="str">
        <f>IFERROR(IF(D202="","",IF(VLOOKUP(D202,DESEMPATE!D$3:$E$200,2,FALSE)=1,"N/A",IF(VLOOKUP(D202,DESEMPATE!D$3:$E$200,2,FALSE)&gt;=0.51,"SI","NO"))),"")</f>
        <v>SI</v>
      </c>
      <c r="F202" s="411" t="s">
        <v>8</v>
      </c>
      <c r="G202" s="19" t="s">
        <v>978</v>
      </c>
      <c r="H202" s="19" t="s">
        <v>979</v>
      </c>
      <c r="I202" s="523" t="s">
        <v>982</v>
      </c>
      <c r="J202" s="720" t="s">
        <v>983</v>
      </c>
      <c r="K202" s="19" t="s">
        <v>8</v>
      </c>
      <c r="L202" s="965" t="s">
        <v>8</v>
      </c>
      <c r="M202" s="697" t="str">
        <f t="shared" si="40"/>
        <v>SI</v>
      </c>
      <c r="N202" s="513">
        <v>1</v>
      </c>
      <c r="O202" s="498">
        <v>39570</v>
      </c>
      <c r="P202" s="498">
        <v>42173</v>
      </c>
      <c r="Q202" s="15">
        <f t="shared" si="41"/>
        <v>2015</v>
      </c>
      <c r="R202" s="16">
        <f>IFERROR(INDEX(PARAMETROS!$B$53:$B$101,MATCH(Q202,PARAMETROS!$A$53:$A$101,0)),"")</f>
        <v>644350</v>
      </c>
      <c r="S202" s="674" t="s">
        <v>264</v>
      </c>
      <c r="T202" s="16" t="s">
        <v>1197</v>
      </c>
      <c r="U202" s="435" t="s">
        <v>264</v>
      </c>
      <c r="V202" s="489" t="str">
        <f t="shared" si="42"/>
        <v>N/A</v>
      </c>
      <c r="W202" s="18" t="s">
        <v>66</v>
      </c>
      <c r="X202" s="349" t="str">
        <f t="shared" si="43"/>
        <v/>
      </c>
      <c r="Y202" s="10">
        <v>22956.18</v>
      </c>
      <c r="Z202" s="10">
        <f t="shared" si="44"/>
        <v>22956.18</v>
      </c>
      <c r="AA202" s="1115"/>
      <c r="AB202" s="1115"/>
      <c r="AC202" s="292" t="str">
        <f t="shared" si="39"/>
        <v>CUMPLE</v>
      </c>
      <c r="AD202" s="565">
        <v>2</v>
      </c>
      <c r="AE202" s="1132" t="s">
        <v>8</v>
      </c>
      <c r="AF202" s="1132"/>
      <c r="AG202" s="1132"/>
      <c r="AH202" s="1132" t="s">
        <v>8</v>
      </c>
      <c r="AI202" s="1132"/>
      <c r="AJ202" s="1132"/>
      <c r="AK202" s="1132" t="s">
        <v>8</v>
      </c>
      <c r="AL202" s="1132"/>
      <c r="AM202" s="1132"/>
      <c r="AN202" s="697" t="str">
        <f t="shared" ref="AN202:AN265" si="45">IFERROR(IF(AD202="","",IF(ISNUMBER(AD202),IF(COUNTIF(AE202:AM202,"SI")&gt;0,"SI","NO"),AD202)),"")</f>
        <v>SI</v>
      </c>
      <c r="AO202" s="1142"/>
      <c r="AP202" s="257"/>
      <c r="AQ202" s="237"/>
      <c r="AX202" s="228"/>
    </row>
    <row r="203" spans="1:50" s="222" customFormat="1" ht="78.75" x14ac:dyDescent="0.25">
      <c r="A203" s="1146"/>
      <c r="B203" s="11" t="s">
        <v>805</v>
      </c>
      <c r="C203" s="12"/>
      <c r="D203" s="12" t="str">
        <f>IFERROR(INDEX(DESEMPATE!$D$3:$D$200,MATCH('EXP GEN.'!B203,DESEMPATE!$C$3:$C$200,0)),"")</f>
        <v>PROJECT PARTNERS LTD. CONSULTING ENGINEERS COLOMBIA - PPENG CO</v>
      </c>
      <c r="E203" s="621" t="str">
        <f>IFERROR(IF(D203="","",IF(VLOOKUP(D203,DESEMPATE!D$3:$E$200,2,FALSE)=1,"N/A",IF(VLOOKUP(D203,DESEMPATE!D$3:$E$200,2,FALSE)&gt;=0.51,"SI","NO"))),"")</f>
        <v>SI</v>
      </c>
      <c r="F203" s="411" t="s">
        <v>8</v>
      </c>
      <c r="G203" s="19" t="s">
        <v>984</v>
      </c>
      <c r="H203" s="19" t="s">
        <v>979</v>
      </c>
      <c r="I203" s="523" t="s">
        <v>985</v>
      </c>
      <c r="J203" s="720" t="s">
        <v>986</v>
      </c>
      <c r="K203" s="19" t="s">
        <v>8</v>
      </c>
      <c r="L203" s="965" t="s">
        <v>8</v>
      </c>
      <c r="M203" s="697" t="str">
        <f t="shared" si="40"/>
        <v>SI</v>
      </c>
      <c r="N203" s="513">
        <v>1</v>
      </c>
      <c r="O203" s="498">
        <v>39692</v>
      </c>
      <c r="P203" s="538">
        <v>40359</v>
      </c>
      <c r="Q203" s="15">
        <f t="shared" si="41"/>
        <v>2010</v>
      </c>
      <c r="R203" s="16">
        <f>IFERROR(INDEX(PARAMETROS!$B$53:$B$101,MATCH(Q203,PARAMETROS!$A$53:$A$101,0)),"")</f>
        <v>515000</v>
      </c>
      <c r="S203" s="674" t="s">
        <v>264</v>
      </c>
      <c r="T203" s="17" t="s">
        <v>1197</v>
      </c>
      <c r="U203" s="435" t="s">
        <v>264</v>
      </c>
      <c r="V203" s="489" t="str">
        <f t="shared" si="42"/>
        <v>N/A</v>
      </c>
      <c r="W203" s="18" t="s">
        <v>66</v>
      </c>
      <c r="X203" s="349" t="str">
        <f t="shared" si="43"/>
        <v/>
      </c>
      <c r="Y203" s="10">
        <v>5696.69</v>
      </c>
      <c r="Z203" s="10">
        <f t="shared" si="44"/>
        <v>5696.69</v>
      </c>
      <c r="AA203" s="1115"/>
      <c r="AB203" s="1115"/>
      <c r="AC203" s="292" t="str">
        <f t="shared" si="39"/>
        <v>CUMPLE</v>
      </c>
      <c r="AD203" s="565">
        <v>3</v>
      </c>
      <c r="AE203" s="1132" t="s">
        <v>8</v>
      </c>
      <c r="AF203" s="1132"/>
      <c r="AG203" s="1132"/>
      <c r="AH203" s="1132" t="s">
        <v>8</v>
      </c>
      <c r="AI203" s="1132"/>
      <c r="AJ203" s="1132"/>
      <c r="AK203" s="1132" t="s">
        <v>8</v>
      </c>
      <c r="AL203" s="1132"/>
      <c r="AM203" s="1132"/>
      <c r="AN203" s="641" t="str">
        <f t="shared" si="45"/>
        <v>SI</v>
      </c>
      <c r="AO203" s="1142"/>
      <c r="AP203" s="235"/>
      <c r="AQ203" s="237"/>
      <c r="AX203" s="228"/>
    </row>
    <row r="204" spans="1:50" s="222" customFormat="1" ht="51" x14ac:dyDescent="0.25">
      <c r="A204" s="1146"/>
      <c r="B204" s="11" t="s">
        <v>808</v>
      </c>
      <c r="C204" s="12"/>
      <c r="D204" s="12" t="str">
        <f>IFERROR(INDEX(DESEMPATE!$D$3:$D$200,MATCH('EXP GEN.'!B204,DESEMPATE!$C$3:$C$200,0)),"")</f>
        <v>GAVINCO INGENIEROS CONSULTORES S.A.S.</v>
      </c>
      <c r="E204" s="621" t="str">
        <f>IFERROR(IF(D204="","",IF(VLOOKUP(D204,DESEMPATE!D$3:$E$200,2,FALSE)=1,"N/A",IF(VLOOKUP(D204,DESEMPATE!D$3:$E$200,2,FALSE)&gt;=0.51,"SI","NO"))),"")</f>
        <v>NO</v>
      </c>
      <c r="F204" s="411" t="s">
        <v>8</v>
      </c>
      <c r="G204" s="19" t="s">
        <v>987</v>
      </c>
      <c r="H204" s="19" t="s">
        <v>343</v>
      </c>
      <c r="I204" s="523" t="s">
        <v>988</v>
      </c>
      <c r="J204" s="720" t="s">
        <v>989</v>
      </c>
      <c r="K204" s="19" t="s">
        <v>8</v>
      </c>
      <c r="L204" s="965" t="s">
        <v>8</v>
      </c>
      <c r="M204" s="697" t="str">
        <f t="shared" si="40"/>
        <v>SI</v>
      </c>
      <c r="N204" s="513">
        <v>1</v>
      </c>
      <c r="O204" s="498">
        <v>41295</v>
      </c>
      <c r="P204" s="498">
        <v>41841</v>
      </c>
      <c r="Q204" s="15">
        <f t="shared" si="41"/>
        <v>2014</v>
      </c>
      <c r="R204" s="16">
        <f>IFERROR(INDEX(PARAMETROS!$B$53:$B$101,MATCH(Q204,PARAMETROS!$A$53:$A$101,0)),"")</f>
        <v>616000</v>
      </c>
      <c r="S204" s="674" t="s">
        <v>264</v>
      </c>
      <c r="T204" s="17" t="s">
        <v>21</v>
      </c>
      <c r="U204" s="435" t="str">
        <f>IFERROR(IF(T204="","",IF(T204="COP","N/A",IF(OR(T204="USD",T204="US"),1,IF(T204="EUR",VLOOKUP(P204,'SH EURO'!$A$6:$B$10372,2,FALSE),"INGRESAR TASA")))),"")</f>
        <v>N/A</v>
      </c>
      <c r="V204" s="489" t="str">
        <f t="shared" si="42"/>
        <v>N/A</v>
      </c>
      <c r="W204" s="18">
        <f>IFERROR(IF(T204="","",IF(T204="COP",1,IF(U204&lt;&gt;"N/A",VLOOKUP(P204,'SH TRM'!$A$9:$B$100372,2,FALSE),"REVISAR"))),"")</f>
        <v>1</v>
      </c>
      <c r="X204" s="349" t="str">
        <f t="shared" si="43"/>
        <v>N/A</v>
      </c>
      <c r="Y204" s="317">
        <v>5199.68</v>
      </c>
      <c r="Z204" s="10">
        <f t="shared" si="44"/>
        <v>5199.68</v>
      </c>
      <c r="AA204" s="1115"/>
      <c r="AB204" s="1115"/>
      <c r="AC204" s="292" t="str">
        <f t="shared" si="39"/>
        <v>CUMPLE</v>
      </c>
      <c r="AD204" s="566">
        <v>86</v>
      </c>
      <c r="AE204" s="1132" t="s">
        <v>8</v>
      </c>
      <c r="AF204" s="1132"/>
      <c r="AG204" s="1132"/>
      <c r="AH204" s="1132" t="s">
        <v>8</v>
      </c>
      <c r="AI204" s="1132"/>
      <c r="AJ204" s="1132"/>
      <c r="AK204" s="1132" t="s">
        <v>8</v>
      </c>
      <c r="AL204" s="1132"/>
      <c r="AM204" s="1132"/>
      <c r="AN204" s="697" t="str">
        <f t="shared" si="45"/>
        <v>SI</v>
      </c>
      <c r="AO204" s="1142"/>
      <c r="AP204" s="257"/>
      <c r="AQ204" s="237"/>
      <c r="AX204" s="228"/>
    </row>
    <row r="205" spans="1:50" s="222" customFormat="1" ht="16.5" customHeight="1" x14ac:dyDescent="0.25">
      <c r="A205" s="1146"/>
      <c r="B205" s="11"/>
      <c r="C205" s="12"/>
      <c r="D205" s="12" t="str">
        <f>IFERROR(INDEX(DESEMPATE!$D$3:$D$200,MATCH('EXP GEN.'!B205,DESEMPATE!$C$3:$C$200,0)),"")</f>
        <v/>
      </c>
      <c r="E205" s="621" t="str">
        <f>IFERROR(IF(D205="","",IF(VLOOKUP(D205,DESEMPATE!D$3:$E$200,2,FALSE)=1,"N/A",IF(VLOOKUP(D205,DESEMPATE!D$3:$E$200,2,FALSE)&gt;=0.51,"SI","NO"))),"")</f>
        <v/>
      </c>
      <c r="F205" s="411" t="s">
        <v>8</v>
      </c>
      <c r="G205" s="19"/>
      <c r="H205" s="19"/>
      <c r="I205" s="19"/>
      <c r="J205" s="711"/>
      <c r="K205" s="19"/>
      <c r="L205" s="965"/>
      <c r="M205" s="641" t="str">
        <f t="shared" si="40"/>
        <v/>
      </c>
      <c r="N205" s="510"/>
      <c r="O205" s="14"/>
      <c r="P205" s="14"/>
      <c r="Q205" s="15" t="str">
        <f t="shared" si="41"/>
        <v/>
      </c>
      <c r="R205" s="16" t="str">
        <f>IFERROR(INDEX(PARAMETROS!$B$53:$B$101,MATCH(Q205,PARAMETROS!$A$53:$A$101,0)),"")</f>
        <v/>
      </c>
      <c r="S205" s="671"/>
      <c r="T205" s="17"/>
      <c r="U205" s="435" t="str">
        <f>IFERROR(IF(T205="","",IF(T205="COP","N/A",IF(OR(T205="USD",T205="US"),1,IF(T205="EUR",VLOOKUP(P205,'SH EURO'!$A$6:$B$10372,2,FALSE),"INGRESAR TASA")))),"")</f>
        <v/>
      </c>
      <c r="V205" s="489" t="str">
        <f t="shared" si="42"/>
        <v/>
      </c>
      <c r="W205" s="18" t="str">
        <f>IFERROR(IF(T205="","",IF(T205="COP",1,IF(U205&lt;&gt;"N/A",VLOOKUP(P205,'SH TRM'!$A$9:$B$100372,2,FALSE),"REVISAR"))),"")</f>
        <v/>
      </c>
      <c r="X205" s="349" t="str">
        <f t="shared" si="43"/>
        <v/>
      </c>
      <c r="Y205" s="10" t="str">
        <f t="shared" ref="Y205:Y260" si="46">IFERROR(X205/R205,"")</f>
        <v/>
      </c>
      <c r="Z205" s="10" t="str">
        <f t="shared" si="44"/>
        <v/>
      </c>
      <c r="AA205" s="1115"/>
      <c r="AB205" s="1115"/>
      <c r="AC205" s="292" t="str">
        <f t="shared" si="39"/>
        <v/>
      </c>
      <c r="AD205" s="294"/>
      <c r="AE205" s="1121"/>
      <c r="AF205" s="1121"/>
      <c r="AG205" s="1121"/>
      <c r="AH205" s="1121"/>
      <c r="AI205" s="1121"/>
      <c r="AJ205" s="1121"/>
      <c r="AK205" s="1121"/>
      <c r="AL205" s="1121"/>
      <c r="AM205" s="1121"/>
      <c r="AN205" s="641" t="str">
        <f t="shared" si="45"/>
        <v/>
      </c>
      <c r="AO205" s="1142"/>
      <c r="AP205" s="235"/>
      <c r="AQ205" s="237"/>
      <c r="AX205" s="228"/>
    </row>
    <row r="206" spans="1:50" s="222" customFormat="1" ht="16.5" customHeight="1" thickBot="1" x14ac:dyDescent="0.3">
      <c r="A206" s="1147"/>
      <c r="B206" s="33"/>
      <c r="C206" s="137"/>
      <c r="D206" s="315" t="str">
        <f>IFERROR(INDEX(DESEMPATE!$D$3:$D$200,MATCH('EXP GEN.'!B206,DESEMPATE!$C$3:$C$200,0)),"")</f>
        <v/>
      </c>
      <c r="E206" s="899" t="str">
        <f>IFERROR(IF(D206="","",IF(VLOOKUP(D206,DESEMPATE!D$3:$E$200,2,FALSE)=1,"N/A",IF(VLOOKUP(D206,DESEMPATE!D$3:$E$200,2,FALSE)&gt;=0.51,"SI","NO"))),"")</f>
        <v/>
      </c>
      <c r="F206" s="412" t="s">
        <v>8</v>
      </c>
      <c r="G206" s="139"/>
      <c r="H206" s="139"/>
      <c r="I206" s="139"/>
      <c r="J206" s="712"/>
      <c r="K206" s="139"/>
      <c r="L206" s="966"/>
      <c r="M206" s="642" t="str">
        <f t="shared" si="40"/>
        <v/>
      </c>
      <c r="N206" s="511"/>
      <c r="O206" s="318"/>
      <c r="P206" s="318"/>
      <c r="Q206" s="36" t="str">
        <f t="shared" si="41"/>
        <v/>
      </c>
      <c r="R206" s="37" t="str">
        <f>IFERROR(INDEX(PARAMETROS!$B$53:$B$101,MATCH(Q206,PARAMETROS!$A$53:$A$101,0)),"")</f>
        <v/>
      </c>
      <c r="S206" s="672"/>
      <c r="T206" s="38"/>
      <c r="U206" s="433" t="str">
        <f>IFERROR(IF(T206="","",IF(T206="COP","N/A",IF(OR(T206="USD",T206="US"),1,IF(T206="EUR",VLOOKUP(P206,'SH EURO'!$A$6:$B$10372,2,FALSE),"INGRESAR TASA")))),"")</f>
        <v/>
      </c>
      <c r="V206" s="490" t="str">
        <f t="shared" si="42"/>
        <v/>
      </c>
      <c r="W206" s="39" t="str">
        <f>IFERROR(IF(T206="","",IF(T206="COP",1,IF(U206&lt;&gt;"N/A",VLOOKUP(P206,'SH TRM'!$A$9:$B$100372,2,FALSE),"REVISAR"))),"")</f>
        <v/>
      </c>
      <c r="X206" s="350" t="str">
        <f t="shared" si="43"/>
        <v/>
      </c>
      <c r="Y206" s="40" t="str">
        <f t="shared" si="46"/>
        <v/>
      </c>
      <c r="Z206" s="40" t="str">
        <f t="shared" si="44"/>
        <v/>
      </c>
      <c r="AA206" s="1116"/>
      <c r="AB206" s="1116"/>
      <c r="AC206" s="299" t="str">
        <f t="shared" si="39"/>
        <v/>
      </c>
      <c r="AD206" s="295"/>
      <c r="AE206" s="1131"/>
      <c r="AF206" s="1131"/>
      <c r="AG206" s="1131"/>
      <c r="AH206" s="1131"/>
      <c r="AI206" s="1131"/>
      <c r="AJ206" s="1131"/>
      <c r="AK206" s="1131"/>
      <c r="AL206" s="1131"/>
      <c r="AM206" s="1131"/>
      <c r="AN206" s="642" t="str">
        <f t="shared" si="45"/>
        <v/>
      </c>
      <c r="AO206" s="1143"/>
      <c r="AP206" s="236"/>
      <c r="AQ206" s="237"/>
      <c r="AX206" s="228"/>
    </row>
    <row r="207" spans="1:50" s="222" customFormat="1" ht="94.5" x14ac:dyDescent="0.25">
      <c r="A207" s="1145" t="s">
        <v>173</v>
      </c>
      <c r="B207" s="25" t="s">
        <v>811</v>
      </c>
      <c r="C207" s="26"/>
      <c r="D207" s="287" t="str">
        <f>IFERROR(INDEX(DESEMPATE!$D$3:$D$200,MATCH('EXP GEN.'!B207,DESEMPATE!$C$3:$C$200,0)),"")</f>
        <v>TECNOLOGIAS Y CONSULTAS AMBIENTALES Y DE GESTION - TECNICONSULTA S.A.S.</v>
      </c>
      <c r="E207" s="616" t="str">
        <f>IFERROR(IF(D207="","",IF(VLOOKUP(D207,DESEMPATE!D$3:$E$200,2,FALSE)=1,"N/A",IF(VLOOKUP(D207,DESEMPATE!D$3:$E$200,2,FALSE)&gt;=0.51,"SI","NO"))),"")</f>
        <v>SI</v>
      </c>
      <c r="F207" s="410" t="s">
        <v>8</v>
      </c>
      <c r="G207" s="142" t="s">
        <v>547</v>
      </c>
      <c r="H207" s="142" t="s">
        <v>343</v>
      </c>
      <c r="I207" s="570" t="s">
        <v>990</v>
      </c>
      <c r="J207" s="695" t="s">
        <v>991</v>
      </c>
      <c r="K207" s="563" t="s">
        <v>8</v>
      </c>
      <c r="L207" s="964" t="s">
        <v>8</v>
      </c>
      <c r="M207" s="699" t="str">
        <f t="shared" si="40"/>
        <v>SI</v>
      </c>
      <c r="N207" s="512">
        <v>0.6</v>
      </c>
      <c r="O207" s="316">
        <v>39860</v>
      </c>
      <c r="P207" s="316">
        <v>41260</v>
      </c>
      <c r="Q207" s="44">
        <f t="shared" si="41"/>
        <v>2012</v>
      </c>
      <c r="R207" s="22">
        <f>IFERROR(INDEX(PARAMETROS!$B$53:$B$101,MATCH(Q207,PARAMETROS!$A$53:$A$101,0)),"")</f>
        <v>566700</v>
      </c>
      <c r="S207" s="673" t="s">
        <v>264</v>
      </c>
      <c r="T207" s="23" t="s">
        <v>21</v>
      </c>
      <c r="U207" s="434" t="str">
        <f>IFERROR(IF(T207="","",IF(T207="COP","N/A",IF(OR(T207="USD",T207="US"),1,IF(T207="EUR",VLOOKUP(P207,'SH EURO'!$A$6:$B$10372,2,FALSE),"INGRESAR TASA")))),"")</f>
        <v>N/A</v>
      </c>
      <c r="V207" s="484" t="str">
        <f t="shared" si="42"/>
        <v>N/A</v>
      </c>
      <c r="W207" s="24">
        <f>IFERROR(IF(T207="","",IF(T207="COP",1,IF(U207&lt;&gt;"N/A",VLOOKUP(P207,'SH TRM'!$A$9:$B$100372,2,FALSE),"REVISAR"))),"")</f>
        <v>1</v>
      </c>
      <c r="X207" s="351" t="str">
        <f t="shared" si="43"/>
        <v>N/A</v>
      </c>
      <c r="Y207" s="317">
        <v>15643.56</v>
      </c>
      <c r="Z207" s="317">
        <f t="shared" si="44"/>
        <v>9386.1359999999986</v>
      </c>
      <c r="AA207" s="1114" t="str">
        <f>IFERROR(IF(COUNTIF(Z207:Z212,"")=6,"",IF(SUM(Z207:Z212)&gt;=CM001M1,"CUMPLE","NO CUMPLE")),"")</f>
        <v>CUMPLE</v>
      </c>
      <c r="AB207" s="1114" t="str">
        <f>IFERROR(IF(COUNTIF(Z207:Z212,"")=6,"",IF(COUNTIF(E207:E212,"N/A")&gt;0,IF(SUMIF(E207:E212,"N/A",Z207:Z212)&gt;=CM001LM1,"CUMPLE","NO CUMPLE"),IF(SUMIF(E207:E212,"SI",Z207:Z212)&gt;=CM001LM1,"CUMPLE","NO CUMPLE"))),"")</f>
        <v>CUMPLE</v>
      </c>
      <c r="AC207" s="291" t="str">
        <f t="shared" si="39"/>
        <v>CUMPLE</v>
      </c>
      <c r="AD207" s="546">
        <v>18</v>
      </c>
      <c r="AE207" s="1153" t="s">
        <v>8</v>
      </c>
      <c r="AF207" s="1154"/>
      <c r="AG207" s="1155"/>
      <c r="AH207" s="1153" t="s">
        <v>8</v>
      </c>
      <c r="AI207" s="1154"/>
      <c r="AJ207" s="1155"/>
      <c r="AK207" s="1153" t="s">
        <v>8</v>
      </c>
      <c r="AL207" s="1154"/>
      <c r="AM207" s="1155"/>
      <c r="AN207" s="699" t="str">
        <f t="shared" si="45"/>
        <v>SI</v>
      </c>
      <c r="AO207" s="1138" t="s">
        <v>256</v>
      </c>
      <c r="AP207" s="256"/>
      <c r="AQ207" s="237"/>
      <c r="AX207" s="228"/>
    </row>
    <row r="208" spans="1:50" s="222" customFormat="1" ht="94.5" x14ac:dyDescent="0.25">
      <c r="A208" s="1146"/>
      <c r="B208" s="11" t="s">
        <v>811</v>
      </c>
      <c r="C208" s="12"/>
      <c r="D208" s="12" t="str">
        <f>IFERROR(INDEX(DESEMPATE!$D$3:$D$200,MATCH('EXP GEN.'!B208,DESEMPATE!$C$3:$C$200,0)),"")</f>
        <v>TECNOLOGIAS Y CONSULTAS AMBIENTALES Y DE GESTION - TECNICONSULTA S.A.S.</v>
      </c>
      <c r="E208" s="621" t="str">
        <f>IFERROR(IF(D208="","",IF(VLOOKUP(D208,DESEMPATE!D$3:$E$200,2,FALSE)=1,"N/A",IF(VLOOKUP(D208,DESEMPATE!D$3:$E$200,2,FALSE)&gt;=0.51,"SI","NO"))),"")</f>
        <v>SI</v>
      </c>
      <c r="F208" s="411" t="s">
        <v>8</v>
      </c>
      <c r="G208" s="19" t="s">
        <v>992</v>
      </c>
      <c r="H208" s="19" t="s">
        <v>343</v>
      </c>
      <c r="I208" s="571" t="s">
        <v>993</v>
      </c>
      <c r="J208" s="711" t="s">
        <v>994</v>
      </c>
      <c r="K208" s="19" t="s">
        <v>8</v>
      </c>
      <c r="L208" s="965" t="s">
        <v>8</v>
      </c>
      <c r="M208" s="697" t="str">
        <f t="shared" si="40"/>
        <v>SI</v>
      </c>
      <c r="N208" s="510">
        <v>0.7</v>
      </c>
      <c r="O208" s="14">
        <v>41404</v>
      </c>
      <c r="P208" s="14">
        <v>42137</v>
      </c>
      <c r="Q208" s="15">
        <f t="shared" si="41"/>
        <v>2015</v>
      </c>
      <c r="R208" s="16">
        <f>IFERROR(INDEX(PARAMETROS!$B$53:$B$101,MATCH(Q208,PARAMETROS!$A$53:$A$101,0)),"")</f>
        <v>644350</v>
      </c>
      <c r="S208" s="671" t="s">
        <v>264</v>
      </c>
      <c r="T208" s="17" t="s">
        <v>21</v>
      </c>
      <c r="U208" s="435" t="str">
        <f>IFERROR(IF(T208="","",IF(T208="COP","N/A",IF(OR(T208="USD",T208="US"),1,IF(T208="EUR",VLOOKUP(P208,'SH EURO'!$A$6:$B$10372,2,FALSE),"INGRESAR TASA")))),"")</f>
        <v>N/A</v>
      </c>
      <c r="V208" s="489" t="str">
        <f t="shared" si="42"/>
        <v>N/A</v>
      </c>
      <c r="W208" s="18">
        <f>IFERROR(IF(T208="","",IF(T208="COP",1,IF(U208&lt;&gt;"N/A",VLOOKUP(P208,'SH TRM'!$A$9:$B$100372,2,FALSE),"REVISAR"))),"")</f>
        <v>1</v>
      </c>
      <c r="X208" s="349" t="str">
        <f t="shared" si="43"/>
        <v>N/A</v>
      </c>
      <c r="Y208" s="10">
        <v>8200.7800000000007</v>
      </c>
      <c r="Z208" s="10">
        <f t="shared" si="44"/>
        <v>5740.5460000000003</v>
      </c>
      <c r="AA208" s="1115"/>
      <c r="AB208" s="1115"/>
      <c r="AC208" s="292" t="str">
        <f t="shared" si="39"/>
        <v>CUMPLE</v>
      </c>
      <c r="AD208" s="566">
        <v>47</v>
      </c>
      <c r="AE208" s="1122" t="s">
        <v>8</v>
      </c>
      <c r="AF208" s="1123"/>
      <c r="AG208" s="1124"/>
      <c r="AH208" s="1122" t="s">
        <v>8</v>
      </c>
      <c r="AI208" s="1123"/>
      <c r="AJ208" s="1124"/>
      <c r="AK208" s="1122" t="s">
        <v>8</v>
      </c>
      <c r="AL208" s="1123"/>
      <c r="AM208" s="1124"/>
      <c r="AN208" s="697" t="str">
        <f t="shared" si="45"/>
        <v>SI</v>
      </c>
      <c r="AO208" s="1139"/>
      <c r="AP208" s="257"/>
      <c r="AQ208" s="237"/>
      <c r="AX208" s="228"/>
    </row>
    <row r="209" spans="1:50" s="222" customFormat="1" ht="63" x14ac:dyDescent="0.25">
      <c r="A209" s="1146"/>
      <c r="B209" s="11" t="s">
        <v>813</v>
      </c>
      <c r="C209" s="12"/>
      <c r="D209" s="12" t="str">
        <f>IFERROR(INDEX(DESEMPATE!$D$3:$D$200,MATCH('EXP GEN.'!B209,DESEMPATE!$C$3:$C$200,0)),"")</f>
        <v>PROYECTOS TECNICOS DE COLOMBIA - PROYTECO S.A.S.</v>
      </c>
      <c r="E209" s="621" t="str">
        <f>IFERROR(IF(D209="","",IF(VLOOKUP(D209,DESEMPATE!D$3:$E$200,2,FALSE)=1,"N/A",IF(VLOOKUP(D209,DESEMPATE!D$3:$E$200,2,FALSE)&gt;=0.51,"SI","NO"))),"")</f>
        <v>NO</v>
      </c>
      <c r="F209" s="411" t="s">
        <v>8</v>
      </c>
      <c r="G209" s="19" t="s">
        <v>547</v>
      </c>
      <c r="H209" s="19" t="s">
        <v>343</v>
      </c>
      <c r="I209" s="571" t="s">
        <v>995</v>
      </c>
      <c r="J209" s="711" t="s">
        <v>996</v>
      </c>
      <c r="K209" s="19" t="s">
        <v>8</v>
      </c>
      <c r="L209" s="965" t="s">
        <v>8</v>
      </c>
      <c r="M209" s="697" t="str">
        <f t="shared" si="40"/>
        <v>SI</v>
      </c>
      <c r="N209" s="510">
        <v>0.5</v>
      </c>
      <c r="O209" s="14">
        <v>39860</v>
      </c>
      <c r="P209" s="14">
        <v>40878</v>
      </c>
      <c r="Q209" s="15">
        <f t="shared" si="41"/>
        <v>2011</v>
      </c>
      <c r="R209" s="16">
        <f>IFERROR(INDEX(PARAMETROS!$B$53:$B$101,MATCH(Q209,PARAMETROS!$A$53:$A$101,0)),"")</f>
        <v>535600</v>
      </c>
      <c r="S209" s="671" t="s">
        <v>264</v>
      </c>
      <c r="T209" s="17" t="s">
        <v>21</v>
      </c>
      <c r="U209" s="435" t="str">
        <f>IFERROR(IF(T209="","",IF(T209="COP","N/A",IF(OR(T209="USD",T209="US"),1,IF(T209="EUR",VLOOKUP(P209,'SH EURO'!$A$6:$B$10372,2,FALSE),"INGRESAR TASA")))),"")</f>
        <v>N/A</v>
      </c>
      <c r="V209" s="489" t="str">
        <f t="shared" si="42"/>
        <v>N/A</v>
      </c>
      <c r="W209" s="18">
        <f>IFERROR(IF(T209="","",IF(T209="COP",1,IF(U209&lt;&gt;"N/A",VLOOKUP(P209,'SH TRM'!$A$9:$B$100372,2,FALSE),"REVISAR"))),"")</f>
        <v>1</v>
      </c>
      <c r="X209" s="349" t="str">
        <f t="shared" si="43"/>
        <v>N/A</v>
      </c>
      <c r="Y209" s="10">
        <v>14717.17</v>
      </c>
      <c r="Z209" s="10">
        <f t="shared" si="44"/>
        <v>7358.585</v>
      </c>
      <c r="AA209" s="1115"/>
      <c r="AB209" s="1115"/>
      <c r="AC209" s="292" t="str">
        <f t="shared" si="39"/>
        <v>CUMPLE</v>
      </c>
      <c r="AD209" s="566">
        <v>16</v>
      </c>
      <c r="AE209" s="1122" t="s">
        <v>8</v>
      </c>
      <c r="AF209" s="1123"/>
      <c r="AG209" s="1124"/>
      <c r="AH209" s="1122" t="s">
        <v>8</v>
      </c>
      <c r="AI209" s="1123"/>
      <c r="AJ209" s="1124"/>
      <c r="AK209" s="1122" t="s">
        <v>9</v>
      </c>
      <c r="AL209" s="1123"/>
      <c r="AM209" s="1124"/>
      <c r="AN209" s="697" t="str">
        <f t="shared" si="45"/>
        <v>SI</v>
      </c>
      <c r="AO209" s="1139"/>
      <c r="AP209" s="235"/>
      <c r="AQ209" s="237"/>
      <c r="AX209" s="228"/>
    </row>
    <row r="210" spans="1:50" s="222" customFormat="1" ht="16.5" customHeight="1" x14ac:dyDescent="0.25">
      <c r="A210" s="1146"/>
      <c r="B210" s="11"/>
      <c r="C210" s="12"/>
      <c r="D210" s="12" t="str">
        <f>IFERROR(INDEX(DESEMPATE!$D$3:$D$200,MATCH('EXP GEN.'!B210,DESEMPATE!$C$3:$C$200,0)),"")</f>
        <v/>
      </c>
      <c r="E210" s="621" t="str">
        <f>IFERROR(IF(D210="","",IF(VLOOKUP(D210,DESEMPATE!D$3:$E$200,2,FALSE)=1,"N/A",IF(VLOOKUP(D210,DESEMPATE!D$3:$E$200,2,FALSE)&gt;=0.51,"SI","NO"))),"")</f>
        <v/>
      </c>
      <c r="F210" s="411" t="s">
        <v>8</v>
      </c>
      <c r="G210" s="19"/>
      <c r="H210" s="19"/>
      <c r="I210" s="571"/>
      <c r="J210" s="711"/>
      <c r="K210" s="19"/>
      <c r="L210" s="965"/>
      <c r="M210" s="697" t="str">
        <f t="shared" si="40"/>
        <v/>
      </c>
      <c r="N210" s="510"/>
      <c r="O210" s="14"/>
      <c r="P210" s="498"/>
      <c r="Q210" s="15" t="str">
        <f t="shared" si="41"/>
        <v/>
      </c>
      <c r="R210" s="16" t="str">
        <f>IFERROR(INDEX(PARAMETROS!$B$53:$B$101,MATCH(Q210,PARAMETROS!$A$53:$A$101,0)),"")</f>
        <v/>
      </c>
      <c r="S210" s="671"/>
      <c r="T210" s="17"/>
      <c r="U210" s="435" t="str">
        <f>IFERROR(IF(T210="","",IF(T210="COP","N/A",IF(OR(T210="USD",T210="US"),1,IF(T210="EUR",VLOOKUP(P210,'SH EURO'!$A$6:$B$10372,2,FALSE),"INGRESAR TASA")))),"")</f>
        <v/>
      </c>
      <c r="V210" s="489" t="str">
        <f t="shared" si="42"/>
        <v/>
      </c>
      <c r="W210" s="18" t="str">
        <f>IFERROR(IF(T210="","",IF(T210="COP",1,IF(U210&lt;&gt;"N/A",VLOOKUP(P210,'SH TRM'!$A$9:$B$100372,2,FALSE),"REVISAR"))),"")</f>
        <v/>
      </c>
      <c r="X210" s="349" t="str">
        <f t="shared" si="43"/>
        <v/>
      </c>
      <c r="Y210" s="10" t="str">
        <f t="shared" si="46"/>
        <v/>
      </c>
      <c r="Z210" s="10" t="str">
        <f t="shared" si="44"/>
        <v/>
      </c>
      <c r="AA210" s="1115"/>
      <c r="AB210" s="1115"/>
      <c r="AC210" s="292" t="str">
        <f t="shared" si="39"/>
        <v/>
      </c>
      <c r="AD210" s="566"/>
      <c r="AE210" s="1122"/>
      <c r="AF210" s="1123"/>
      <c r="AG210" s="1124"/>
      <c r="AH210" s="1122"/>
      <c r="AI210" s="1123"/>
      <c r="AJ210" s="1124"/>
      <c r="AK210" s="1122"/>
      <c r="AL210" s="1123"/>
      <c r="AM210" s="1124"/>
      <c r="AN210" s="697" t="str">
        <f t="shared" si="45"/>
        <v/>
      </c>
      <c r="AO210" s="1139"/>
      <c r="AP210" s="257"/>
      <c r="AQ210" s="237"/>
      <c r="AX210" s="228"/>
    </row>
    <row r="211" spans="1:50" s="222" customFormat="1" ht="16.5" customHeight="1" x14ac:dyDescent="0.25">
      <c r="A211" s="1146"/>
      <c r="B211" s="11"/>
      <c r="C211" s="12"/>
      <c r="D211" s="12" t="str">
        <f>IFERROR(INDEX(DESEMPATE!$D$3:$D$200,MATCH('EXP GEN.'!B211,DESEMPATE!$C$3:$C$200,0)),"")</f>
        <v/>
      </c>
      <c r="E211" s="621" t="str">
        <f>IFERROR(IF(D211="","",IF(VLOOKUP(D211,DESEMPATE!D$3:$E$200,2,FALSE)=1,"N/A",IF(VLOOKUP(D211,DESEMPATE!D$3:$E$200,2,FALSE)&gt;=0.51,"SI","NO"))),"")</f>
        <v/>
      </c>
      <c r="F211" s="411" t="s">
        <v>8</v>
      </c>
      <c r="G211" s="19"/>
      <c r="H211" s="19"/>
      <c r="I211" s="19"/>
      <c r="J211" s="711"/>
      <c r="K211" s="19"/>
      <c r="L211" s="965"/>
      <c r="M211" s="641" t="str">
        <f t="shared" si="40"/>
        <v/>
      </c>
      <c r="N211" s="510"/>
      <c r="O211" s="14"/>
      <c r="P211" s="14"/>
      <c r="Q211" s="15" t="str">
        <f t="shared" si="41"/>
        <v/>
      </c>
      <c r="R211" s="16" t="str">
        <f>IFERROR(INDEX(PARAMETROS!$B$53:$B$101,MATCH(Q211,PARAMETROS!$A$53:$A$101,0)),"")</f>
        <v/>
      </c>
      <c r="S211" s="671"/>
      <c r="T211" s="17"/>
      <c r="U211" s="435" t="str">
        <f>IFERROR(IF(T211="","",IF(T211="COP","N/A",IF(OR(T211="USD",T211="US"),1,IF(T211="EUR",VLOOKUP(P211,'SH EURO'!$A$6:$B$10372,2,FALSE),"INGRESAR TASA")))),"")</f>
        <v/>
      </c>
      <c r="V211" s="489" t="str">
        <f t="shared" si="42"/>
        <v/>
      </c>
      <c r="W211" s="18" t="str">
        <f>IFERROR(IF(T211="","",IF(T211="COP",1,IF(U211&lt;&gt;"N/A",VLOOKUP(P211,'SH TRM'!$A$9:$B$100372,2,FALSE),"REVISAR"))),"")</f>
        <v/>
      </c>
      <c r="X211" s="349" t="str">
        <f t="shared" si="43"/>
        <v/>
      </c>
      <c r="Y211" s="10" t="str">
        <f t="shared" si="46"/>
        <v/>
      </c>
      <c r="Z211" s="10" t="str">
        <f t="shared" si="44"/>
        <v/>
      </c>
      <c r="AA211" s="1115"/>
      <c r="AB211" s="1115"/>
      <c r="AC211" s="292" t="str">
        <f t="shared" si="39"/>
        <v/>
      </c>
      <c r="AD211" s="294"/>
      <c r="AE211" s="1121"/>
      <c r="AF211" s="1121"/>
      <c r="AG211" s="1121"/>
      <c r="AH211" s="1121"/>
      <c r="AI211" s="1121"/>
      <c r="AJ211" s="1121"/>
      <c r="AK211" s="1121"/>
      <c r="AL211" s="1121"/>
      <c r="AM211" s="1121"/>
      <c r="AN211" s="697" t="str">
        <f t="shared" si="45"/>
        <v/>
      </c>
      <c r="AO211" s="1139"/>
      <c r="AP211" s="235"/>
      <c r="AQ211" s="237"/>
      <c r="AX211" s="228"/>
    </row>
    <row r="212" spans="1:50" s="222" customFormat="1" ht="16.5" customHeight="1" thickBot="1" x14ac:dyDescent="0.3">
      <c r="A212" s="1147"/>
      <c r="B212" s="33"/>
      <c r="C212" s="137"/>
      <c r="D212" s="315" t="str">
        <f>IFERROR(INDEX(DESEMPATE!$D$3:$D$200,MATCH('EXP GEN.'!B212,DESEMPATE!$C$3:$C$200,0)),"")</f>
        <v/>
      </c>
      <c r="E212" s="899" t="str">
        <f>IFERROR(IF(D212="","",IF(VLOOKUP(D212,DESEMPATE!D$3:$E$200,2,FALSE)=1,"N/A",IF(VLOOKUP(D212,DESEMPATE!D$3:$E$200,2,FALSE)&gt;=0.51,"SI","NO"))),"")</f>
        <v/>
      </c>
      <c r="F212" s="412" t="s">
        <v>8</v>
      </c>
      <c r="G212" s="139"/>
      <c r="H212" s="139"/>
      <c r="I212" s="139"/>
      <c r="J212" s="712"/>
      <c r="K212" s="139"/>
      <c r="L212" s="966"/>
      <c r="M212" s="642" t="str">
        <f t="shared" si="40"/>
        <v/>
      </c>
      <c r="N212" s="511"/>
      <c r="O212" s="318"/>
      <c r="P212" s="318"/>
      <c r="Q212" s="36" t="str">
        <f t="shared" si="41"/>
        <v/>
      </c>
      <c r="R212" s="37" t="str">
        <f>IFERROR(INDEX(PARAMETROS!$B$53:$B$101,MATCH(Q212,PARAMETROS!$A$53:$A$101,0)),"")</f>
        <v/>
      </c>
      <c r="S212" s="672"/>
      <c r="T212" s="38"/>
      <c r="U212" s="433" t="str">
        <f>IFERROR(IF(T212="","",IF(T212="COP","N/A",IF(OR(T212="USD",T212="US"),1,IF(T212="EUR",VLOOKUP(P212,'SH EURO'!$A$6:$B$10372,2,FALSE),"INGRESAR TASA")))),"")</f>
        <v/>
      </c>
      <c r="V212" s="490" t="str">
        <f t="shared" si="42"/>
        <v/>
      </c>
      <c r="W212" s="39" t="str">
        <f>IFERROR(IF(T212="","",IF(T212="COP",1,IF(U212&lt;&gt;"N/A",VLOOKUP(P212,'SH TRM'!$A$9:$B$100372,2,FALSE),"REVISAR"))),"")</f>
        <v/>
      </c>
      <c r="X212" s="350" t="str">
        <f t="shared" si="43"/>
        <v/>
      </c>
      <c r="Y212" s="40" t="str">
        <f t="shared" si="46"/>
        <v/>
      </c>
      <c r="Z212" s="40" t="str">
        <f t="shared" si="44"/>
        <v/>
      </c>
      <c r="AA212" s="1116"/>
      <c r="AB212" s="1116"/>
      <c r="AC212" s="299" t="str">
        <f t="shared" si="39"/>
        <v/>
      </c>
      <c r="AD212" s="295"/>
      <c r="AE212" s="1131"/>
      <c r="AF212" s="1131"/>
      <c r="AG212" s="1131"/>
      <c r="AH212" s="1131"/>
      <c r="AI212" s="1131"/>
      <c r="AJ212" s="1131"/>
      <c r="AK212" s="1131"/>
      <c r="AL212" s="1131"/>
      <c r="AM212" s="1131"/>
      <c r="AN212" s="698" t="str">
        <f t="shared" si="45"/>
        <v/>
      </c>
      <c r="AO212" s="1140"/>
      <c r="AP212" s="236"/>
      <c r="AQ212" s="237"/>
      <c r="AX212" s="228"/>
    </row>
    <row r="213" spans="1:50" s="222" customFormat="1" ht="38.25" customHeight="1" x14ac:dyDescent="0.25">
      <c r="A213" s="1145" t="s">
        <v>174</v>
      </c>
      <c r="B213" s="25" t="s">
        <v>816</v>
      </c>
      <c r="C213" s="26"/>
      <c r="D213" s="287" t="str">
        <f>IFERROR(INDEX(DESEMPATE!$D$3:$D$200,MATCH('EXP GEN.'!B213,DESEMPATE!$C$3:$C$200,0)),"")</f>
        <v>EUROCONTROL S.A.</v>
      </c>
      <c r="E213" s="616" t="str">
        <f>IFERROR(IF(D213="","",IF(VLOOKUP(D213,DESEMPATE!D$3:$E$200,2,FALSE)=1,"N/A",IF(VLOOKUP(D213,DESEMPATE!D$3:$E$200,2,FALSE)&gt;=0.51,"SI","NO"))),"")</f>
        <v>SI</v>
      </c>
      <c r="F213" s="410" t="s">
        <v>8</v>
      </c>
      <c r="G213" s="551" t="s">
        <v>365</v>
      </c>
      <c r="H213" s="551" t="s">
        <v>356</v>
      </c>
      <c r="I213" s="551" t="s">
        <v>997</v>
      </c>
      <c r="J213" s="715" t="s">
        <v>998</v>
      </c>
      <c r="K213" s="32" t="s">
        <v>8</v>
      </c>
      <c r="L213" s="964" t="s">
        <v>8</v>
      </c>
      <c r="M213" s="699" t="str">
        <f t="shared" si="40"/>
        <v>SI</v>
      </c>
      <c r="N213" s="512">
        <v>0.5</v>
      </c>
      <c r="O213" s="316">
        <v>38864</v>
      </c>
      <c r="P213" s="316">
        <v>40052</v>
      </c>
      <c r="Q213" s="44">
        <f t="shared" si="41"/>
        <v>2009</v>
      </c>
      <c r="R213" s="22">
        <f>IFERROR(INDEX(PARAMETROS!$B$53:$B$101,MATCH(Q213,PARAMETROS!$A$53:$A$101,0)),"")</f>
        <v>496900</v>
      </c>
      <c r="S213" s="673">
        <v>1298619.92</v>
      </c>
      <c r="T213" s="23" t="s">
        <v>305</v>
      </c>
      <c r="U213" s="434">
        <f>IFERROR(IF(T213="","",IF(T213="COP","N/A",IF(OR(T213="USD",T213="US"),1,IF(T213="EUR",VLOOKUP(P213,'SH EURO'!$A$6:$B$10372,2,FALSE),"INGRESAR TASA")))),"")</f>
        <v>1.42787</v>
      </c>
      <c r="V213" s="484">
        <f t="shared" si="42"/>
        <v>1854260.4251703999</v>
      </c>
      <c r="W213" s="24">
        <f>IFERROR(IF(T213="","",IF(T213="COP",1,IF(U213&lt;&gt;"N/A",VLOOKUP(P213,'SH TRM'!$A$9:$B$100372,2,FALSE),"REVISAR"))),"")</f>
        <v>2044.79</v>
      </c>
      <c r="X213" s="351">
        <f t="shared" si="43"/>
        <v>3791573174.7841821</v>
      </c>
      <c r="Y213" s="10">
        <f t="shared" si="46"/>
        <v>7630.4551716324859</v>
      </c>
      <c r="Z213" s="317">
        <f t="shared" si="44"/>
        <v>3815.2275858162429</v>
      </c>
      <c r="AA213" s="1114" t="str">
        <f>IFERROR(IF(COUNTIF(Z213:Z218,"")=6,"",IF(SUM(Z213:Z218)&gt;=CM001M1,"CUMPLE","NO CUMPLE")),"")</f>
        <v>CUMPLE</v>
      </c>
      <c r="AB213" s="1114" t="str">
        <f>IFERROR(IF(COUNTIF(Z213:Z218,"")=6,"",IF(COUNTIF(E213:E218,"N/A")&gt;0,IF(SUMIF(E213:E218,"N/A",Z213:Z218)&gt;=CM001LM1,"CUMPLE","NO CUMPLE"),IF(SUMIF(E213:E218,"SI",Z213:Z218)&gt;=CM001LM1,"CUMPLE","NO CUMPLE"))),"")</f>
        <v>CUMPLE</v>
      </c>
      <c r="AC213" s="291" t="str">
        <f t="shared" si="39"/>
        <v>CUMPLE</v>
      </c>
      <c r="AD213" s="1014" t="s">
        <v>372</v>
      </c>
      <c r="AE213" s="1157"/>
      <c r="AF213" s="1157"/>
      <c r="AG213" s="1157"/>
      <c r="AH213" s="1157"/>
      <c r="AI213" s="1157"/>
      <c r="AJ213" s="1157"/>
      <c r="AK213" s="1157"/>
      <c r="AL213" s="1157"/>
      <c r="AM213" s="1157"/>
      <c r="AN213" s="696" t="str">
        <f t="shared" si="45"/>
        <v>MATRIZ</v>
      </c>
      <c r="AO213" s="1138" t="s">
        <v>256</v>
      </c>
      <c r="AP213" s="256"/>
      <c r="AQ213" s="237"/>
      <c r="AX213" s="228"/>
    </row>
    <row r="214" spans="1:50" s="222" customFormat="1" ht="38.25" x14ac:dyDescent="0.25">
      <c r="A214" s="1146"/>
      <c r="B214" s="11" t="s">
        <v>816</v>
      </c>
      <c r="C214" s="12"/>
      <c r="D214" s="12" t="str">
        <f>IFERROR(INDEX(DESEMPATE!$D$3:$D$200,MATCH('EXP GEN.'!B214,DESEMPATE!$C$3:$C$200,0)),"")</f>
        <v>EUROCONTROL S.A.</v>
      </c>
      <c r="E214" s="621" t="str">
        <f>IFERROR(IF(D214="","",IF(VLOOKUP(D214,DESEMPATE!D$3:$E$200,2,FALSE)=1,"N/A",IF(VLOOKUP(D214,DESEMPATE!D$3:$E$200,2,FALSE)&gt;=0.51,"SI","NO"))),"")</f>
        <v>SI</v>
      </c>
      <c r="F214" s="411" t="s">
        <v>8</v>
      </c>
      <c r="G214" s="319" t="s">
        <v>365</v>
      </c>
      <c r="H214" s="319" t="s">
        <v>356</v>
      </c>
      <c r="I214" s="319" t="s">
        <v>999</v>
      </c>
      <c r="J214" s="744" t="s">
        <v>1000</v>
      </c>
      <c r="K214" s="19" t="s">
        <v>8</v>
      </c>
      <c r="L214" s="965" t="s">
        <v>8</v>
      </c>
      <c r="M214" s="697" t="str">
        <f t="shared" si="40"/>
        <v>SI</v>
      </c>
      <c r="N214" s="510">
        <v>1</v>
      </c>
      <c r="O214" s="14">
        <v>38296</v>
      </c>
      <c r="P214" s="259">
        <v>39360</v>
      </c>
      <c r="Q214" s="15">
        <f t="shared" si="41"/>
        <v>2007</v>
      </c>
      <c r="R214" s="16">
        <f>IFERROR(INDEX(PARAMETROS!$B$53:$B$101,MATCH(Q214,PARAMETROS!$A$53:$A$101,0)),"")</f>
        <v>433700</v>
      </c>
      <c r="S214" s="671">
        <v>1248500.53</v>
      </c>
      <c r="T214" s="17" t="s">
        <v>305</v>
      </c>
      <c r="U214" s="435">
        <f>IFERROR(IF(T214="","",IF(T214="COP","N/A",IF(OR(T214="USD",T214="US"),1,IF(T214="EUR",VLOOKUP(P214,'SH EURO'!$A$6:$B$10372,2,FALSE),"INGRESAR TASA")))),"")</f>
        <v>1.4105700000000001</v>
      </c>
      <c r="V214" s="489">
        <f t="shared" si="42"/>
        <v>1761097.3926021003</v>
      </c>
      <c r="W214" s="18">
        <f>IFERROR(IF(T214="","",IF(T214="COP",1,IF(U214&lt;&gt;"N/A",VLOOKUP(P214,'SH TRM'!$A$9:$B$100372,2,FALSE),"REVISAR"))),"")</f>
        <v>2018.45</v>
      </c>
      <c r="X214" s="349">
        <f t="shared" si="43"/>
        <v>3554687032.0977092</v>
      </c>
      <c r="Y214" s="10">
        <f t="shared" si="46"/>
        <v>8196.188683647013</v>
      </c>
      <c r="Z214" s="10">
        <f t="shared" si="44"/>
        <v>8196.188683647013</v>
      </c>
      <c r="AA214" s="1115"/>
      <c r="AB214" s="1115"/>
      <c r="AC214" s="292" t="str">
        <f t="shared" si="39"/>
        <v>CUMPLE</v>
      </c>
      <c r="AD214" s="1015" t="s">
        <v>372</v>
      </c>
      <c r="AE214" s="1121"/>
      <c r="AF214" s="1121"/>
      <c r="AG214" s="1121"/>
      <c r="AH214" s="1121"/>
      <c r="AI214" s="1121"/>
      <c r="AJ214" s="1121"/>
      <c r="AK214" s="1121"/>
      <c r="AL214" s="1121"/>
      <c r="AM214" s="1121"/>
      <c r="AN214" s="11" t="str">
        <f t="shared" si="45"/>
        <v>MATRIZ</v>
      </c>
      <c r="AO214" s="1139"/>
      <c r="AP214" s="257"/>
      <c r="AQ214" s="237"/>
      <c r="AX214" s="228"/>
    </row>
    <row r="215" spans="1:50" s="222" customFormat="1" ht="47.25" x14ac:dyDescent="0.25">
      <c r="A215" s="1146"/>
      <c r="B215" s="11" t="s">
        <v>818</v>
      </c>
      <c r="C215" s="12"/>
      <c r="D215" s="12" t="str">
        <f>IFERROR(INDEX(DESEMPATE!$D$3:$D$200,MATCH('EXP GEN.'!B215,DESEMPATE!$C$3:$C$200,0)),"")</f>
        <v>COMPAÑÍA DE PROYECTOS TECNICOS CPT S.A.</v>
      </c>
      <c r="E215" s="621" t="str">
        <f>IFERROR(IF(D215="","",IF(VLOOKUP(D215,DESEMPATE!D$3:$E$200,2,FALSE)=1,"N/A",IF(VLOOKUP(D215,DESEMPATE!D$3:$E$200,2,FALSE)&gt;=0.51,"SI","NO"))),"")</f>
        <v>NO</v>
      </c>
      <c r="F215" s="411" t="s">
        <v>8</v>
      </c>
      <c r="G215" s="19" t="s">
        <v>365</v>
      </c>
      <c r="H215" s="19" t="s">
        <v>356</v>
      </c>
      <c r="I215" s="19" t="s">
        <v>1001</v>
      </c>
      <c r="J215" s="711" t="s">
        <v>1002</v>
      </c>
      <c r="K215" s="19" t="s">
        <v>8</v>
      </c>
      <c r="L215" s="965" t="s">
        <v>8</v>
      </c>
      <c r="M215" s="697" t="str">
        <f t="shared" si="40"/>
        <v>SI</v>
      </c>
      <c r="N215" s="510">
        <v>1</v>
      </c>
      <c r="O215" s="14">
        <v>39955</v>
      </c>
      <c r="P215" s="14">
        <v>41083</v>
      </c>
      <c r="Q215" s="15">
        <f t="shared" si="41"/>
        <v>2012</v>
      </c>
      <c r="R215" s="16">
        <f>IFERROR(INDEX(PARAMETROS!$B$53:$B$101,MATCH(Q215,PARAMETROS!$A$53:$A$101,0)),"")</f>
        <v>566700</v>
      </c>
      <c r="S215" s="671" t="s">
        <v>264</v>
      </c>
      <c r="T215" s="17" t="s">
        <v>305</v>
      </c>
      <c r="U215" s="435">
        <f>IFERROR(IF(T215="","",IF(T215="COP","N/A",IF(OR(T215="USD",T215="US"),1,IF(T215="EUR",VLOOKUP(P215,'SH EURO'!$A$6:$B$10372,2,FALSE),"INGRESAR TASA")))),"")</f>
        <v>1.25518</v>
      </c>
      <c r="V215" s="489" t="str">
        <f t="shared" si="42"/>
        <v/>
      </c>
      <c r="W215" s="18">
        <f>IFERROR(IF(T215="","",IF(T215="COP",1,IF(U215&lt;&gt;"N/A",VLOOKUP(P215,'SH TRM'!$A$9:$B$100372,2,FALSE),"REVISAR"))),"")</f>
        <v>1787.47</v>
      </c>
      <c r="X215" s="349" t="str">
        <f t="shared" si="43"/>
        <v/>
      </c>
      <c r="Y215" s="10">
        <v>5229.1499999999996</v>
      </c>
      <c r="Z215" s="10">
        <f t="shared" si="44"/>
        <v>5229.1499999999996</v>
      </c>
      <c r="AA215" s="1115"/>
      <c r="AB215" s="1115"/>
      <c r="AC215" s="292" t="str">
        <f t="shared" si="39"/>
        <v>CUMPLE</v>
      </c>
      <c r="AD215" s="582">
        <v>48</v>
      </c>
      <c r="AE215" s="1121" t="s">
        <v>8</v>
      </c>
      <c r="AF215" s="1121"/>
      <c r="AG215" s="1121"/>
      <c r="AH215" s="1121" t="s">
        <v>8</v>
      </c>
      <c r="AI215" s="1121"/>
      <c r="AJ215" s="1121"/>
      <c r="AK215" s="1121" t="s">
        <v>8</v>
      </c>
      <c r="AL215" s="1121"/>
      <c r="AM215" s="1121"/>
      <c r="AN215" s="11" t="str">
        <f t="shared" si="45"/>
        <v>SI</v>
      </c>
      <c r="AO215" s="1139"/>
      <c r="AP215" s="235"/>
      <c r="AQ215" s="237"/>
      <c r="AX215" s="228"/>
    </row>
    <row r="216" spans="1:50" s="222" customFormat="1" ht="63" x14ac:dyDescent="0.25">
      <c r="A216" s="1146"/>
      <c r="B216" s="11" t="s">
        <v>820</v>
      </c>
      <c r="C216" s="12"/>
      <c r="D216" s="12" t="str">
        <f>IFERROR(INDEX(DESEMPATE!$D$3:$D$200,MATCH('EXP GEN.'!B216,DESEMPATE!$C$3:$C$200,0)),"")</f>
        <v>INYPSA INFORME Y PROYECTOS S.A. SUCURSAL COLOMBIA</v>
      </c>
      <c r="E216" s="621" t="str">
        <f>IFERROR(IF(D216="","",IF(VLOOKUP(D216,DESEMPATE!D$3:$E$200,2,FALSE)=1,"N/A",IF(VLOOKUP(D216,DESEMPATE!D$3:$E$200,2,FALSE)&gt;=0.51,"SI","NO"))),"")</f>
        <v>NO</v>
      </c>
      <c r="F216" s="411" t="s">
        <v>8</v>
      </c>
      <c r="G216" s="19" t="s">
        <v>547</v>
      </c>
      <c r="H216" s="19" t="s">
        <v>343</v>
      </c>
      <c r="I216" s="19" t="s">
        <v>1003</v>
      </c>
      <c r="J216" s="711" t="s">
        <v>1004</v>
      </c>
      <c r="K216" s="19" t="s">
        <v>8</v>
      </c>
      <c r="L216" s="965" t="s">
        <v>8</v>
      </c>
      <c r="M216" s="697" t="str">
        <f t="shared" si="40"/>
        <v>SI</v>
      </c>
      <c r="N216" s="510">
        <v>1</v>
      </c>
      <c r="O216" s="14">
        <v>39387</v>
      </c>
      <c r="P216" s="14">
        <v>40087</v>
      </c>
      <c r="Q216" s="15">
        <f t="shared" si="41"/>
        <v>2009</v>
      </c>
      <c r="R216" s="16">
        <f>IFERROR(INDEX(PARAMETROS!$B$53:$B$101,MATCH(Q216,PARAMETROS!$A$53:$A$101,0)),"")</f>
        <v>496900</v>
      </c>
      <c r="S216" s="671" t="s">
        <v>264</v>
      </c>
      <c r="T216" s="17" t="s">
        <v>21</v>
      </c>
      <c r="U216" s="435" t="str">
        <f>IFERROR(IF(T216="","",IF(T216="COP","N/A",IF(OR(T216="USD",T216="US"),1,IF(T216="EUR",VLOOKUP(P216,'SH EURO'!$A$6:$B$10372,2,FALSE),"INGRESAR TASA")))),"")</f>
        <v>N/A</v>
      </c>
      <c r="V216" s="489" t="str">
        <f t="shared" si="42"/>
        <v>N/A</v>
      </c>
      <c r="W216" s="18">
        <f>IFERROR(IF(T216="","",IF(T216="COP",1,IF(U216&lt;&gt;"N/A",VLOOKUP(P216,'SH TRM'!$A$9:$B$100372,2,FALSE),"REVISAR"))),"")</f>
        <v>1</v>
      </c>
      <c r="X216" s="349" t="str">
        <f t="shared" si="43"/>
        <v>N/A</v>
      </c>
      <c r="Y216" s="10">
        <v>3598.07</v>
      </c>
      <c r="Z216" s="10">
        <f t="shared" si="44"/>
        <v>3598.07</v>
      </c>
      <c r="AA216" s="1115"/>
      <c r="AB216" s="1115"/>
      <c r="AC216" s="292" t="str">
        <f t="shared" si="39"/>
        <v>CUMPLE</v>
      </c>
      <c r="AD216" s="582">
        <v>16</v>
      </c>
      <c r="AE216" s="1121" t="s">
        <v>8</v>
      </c>
      <c r="AF216" s="1121"/>
      <c r="AG216" s="1121"/>
      <c r="AH216" s="1121" t="s">
        <v>8</v>
      </c>
      <c r="AI216" s="1121"/>
      <c r="AJ216" s="1121"/>
      <c r="AK216" s="1121" t="s">
        <v>8</v>
      </c>
      <c r="AL216" s="1121"/>
      <c r="AM216" s="1121"/>
      <c r="AN216" s="11" t="str">
        <f t="shared" si="45"/>
        <v>SI</v>
      </c>
      <c r="AO216" s="1139"/>
      <c r="AP216" s="257"/>
      <c r="AQ216" s="237"/>
      <c r="AX216" s="228"/>
    </row>
    <row r="217" spans="1:50" s="222" customFormat="1" ht="76.5" x14ac:dyDescent="0.25">
      <c r="A217" s="1146"/>
      <c r="B217" s="11" t="s">
        <v>820</v>
      </c>
      <c r="C217" s="12"/>
      <c r="D217" s="12" t="str">
        <f>IFERROR(INDEX(DESEMPATE!$D$3:$D$200,MATCH('EXP GEN.'!B217,DESEMPATE!$C$3:$C$200,0)),"")</f>
        <v>INYPSA INFORME Y PROYECTOS S.A. SUCURSAL COLOMBIA</v>
      </c>
      <c r="E217" s="621" t="str">
        <f>IFERROR(IF(D217="","",IF(VLOOKUP(D217,DESEMPATE!D$3:$E$200,2,FALSE)=1,"N/A",IF(VLOOKUP(D217,DESEMPATE!D$3:$E$200,2,FALSE)&gt;=0.51,"SI","NO"))),"")</f>
        <v>NO</v>
      </c>
      <c r="F217" s="411" t="s">
        <v>8</v>
      </c>
      <c r="G217" s="19" t="s">
        <v>1005</v>
      </c>
      <c r="H217" s="19" t="s">
        <v>343</v>
      </c>
      <c r="I217" s="19" t="s">
        <v>1006</v>
      </c>
      <c r="J217" s="711" t="s">
        <v>1007</v>
      </c>
      <c r="K217" s="19" t="s">
        <v>8</v>
      </c>
      <c r="L217" s="965" t="s">
        <v>8</v>
      </c>
      <c r="M217" s="641" t="str">
        <f t="shared" si="40"/>
        <v>SI</v>
      </c>
      <c r="N217" s="510">
        <v>0.5</v>
      </c>
      <c r="O217" s="14">
        <v>40568</v>
      </c>
      <c r="P217" s="14">
        <v>41801</v>
      </c>
      <c r="Q217" s="15">
        <f t="shared" si="41"/>
        <v>2014</v>
      </c>
      <c r="R217" s="16">
        <f>IFERROR(INDEX(PARAMETROS!$B$53:$B$101,MATCH(Q217,PARAMETROS!$A$53:$A$101,0)),"")</f>
        <v>616000</v>
      </c>
      <c r="S217" s="671" t="s">
        <v>264</v>
      </c>
      <c r="T217" s="17" t="s">
        <v>21</v>
      </c>
      <c r="U217" s="435" t="str">
        <f>IFERROR(IF(T217="","",IF(T217="COP","N/A",IF(OR(T217="USD",T217="US"),1,IF(T217="EUR",VLOOKUP(P217,'SH EURO'!$A$6:$B$10372,2,FALSE),"INGRESAR TASA")))),"")</f>
        <v>N/A</v>
      </c>
      <c r="V217" s="489" t="str">
        <f t="shared" si="42"/>
        <v>N/A</v>
      </c>
      <c r="W217" s="18">
        <f>IFERROR(IF(T217="","",IF(T217="COP",1,IF(U217&lt;&gt;"N/A",VLOOKUP(P217,'SH TRM'!$A$9:$B$100372,2,FALSE),"REVISAR"))),"")</f>
        <v>1</v>
      </c>
      <c r="X217" s="349" t="str">
        <f t="shared" si="43"/>
        <v>N/A</v>
      </c>
      <c r="Y217" s="10">
        <v>3311.39</v>
      </c>
      <c r="Z217" s="10">
        <f t="shared" si="44"/>
        <v>1655.6949999999999</v>
      </c>
      <c r="AA217" s="1115"/>
      <c r="AB217" s="1115"/>
      <c r="AC217" s="292" t="s">
        <v>65</v>
      </c>
      <c r="AD217" s="582">
        <v>148</v>
      </c>
      <c r="AE217" s="1121" t="s">
        <v>8</v>
      </c>
      <c r="AF217" s="1121"/>
      <c r="AG217" s="1121"/>
      <c r="AH217" s="1121" t="s">
        <v>8</v>
      </c>
      <c r="AI217" s="1121"/>
      <c r="AJ217" s="1121"/>
      <c r="AK217" s="1121" t="s">
        <v>8</v>
      </c>
      <c r="AL217" s="1121"/>
      <c r="AM217" s="1121"/>
      <c r="AN217" s="11" t="str">
        <f t="shared" si="45"/>
        <v>SI</v>
      </c>
      <c r="AO217" s="1139"/>
      <c r="AP217" s="235"/>
      <c r="AQ217" s="237"/>
      <c r="AX217" s="228"/>
    </row>
    <row r="218" spans="1:50" s="222" customFormat="1" ht="16.5" customHeight="1" thickBot="1" x14ac:dyDescent="0.3">
      <c r="A218" s="1147"/>
      <c r="B218" s="33"/>
      <c r="C218" s="137"/>
      <c r="D218" s="315" t="str">
        <f>IFERROR(INDEX(DESEMPATE!$D$3:$D$200,MATCH('EXP GEN.'!B218,DESEMPATE!$C$3:$C$200,0)),"")</f>
        <v/>
      </c>
      <c r="E218" s="899" t="str">
        <f>IFERROR(IF(D218="","",IF(VLOOKUP(D218,DESEMPATE!D$3:$E$200,2,FALSE)=1,"N/A",IF(VLOOKUP(D218,DESEMPATE!D$3:$E$200,2,FALSE)&gt;=0.51,"SI","NO"))),"")</f>
        <v/>
      </c>
      <c r="F218" s="412" t="s">
        <v>8</v>
      </c>
      <c r="G218" s="139"/>
      <c r="H218" s="139"/>
      <c r="I218" s="139"/>
      <c r="J218" s="712"/>
      <c r="K218" s="968"/>
      <c r="L218" s="966"/>
      <c r="M218" s="642" t="str">
        <f t="shared" si="40"/>
        <v/>
      </c>
      <c r="N218" s="511"/>
      <c r="O218" s="318"/>
      <c r="P218" s="318"/>
      <c r="Q218" s="36" t="str">
        <f t="shared" si="41"/>
        <v/>
      </c>
      <c r="R218" s="37" t="str">
        <f>IFERROR(INDEX(PARAMETROS!$B$53:$B$101,MATCH(Q218,PARAMETROS!$A$53:$A$101,0)),"")</f>
        <v/>
      </c>
      <c r="S218" s="672"/>
      <c r="T218" s="38"/>
      <c r="U218" s="433" t="str">
        <f>IFERROR(IF(T218="","",IF(T218="COP","N/A",IF(OR(T218="USD",T218="US"),1,IF(T218="EUR",VLOOKUP(P218,'SH EURO'!$A$6:$B$10372,2,FALSE),"INGRESAR TASA")))),"")</f>
        <v/>
      </c>
      <c r="V218" s="490" t="str">
        <f t="shared" si="42"/>
        <v/>
      </c>
      <c r="W218" s="39" t="str">
        <f>IFERROR(IF(T218="","",IF(T218="COP",1,IF(U218&lt;&gt;"N/A",VLOOKUP(P218,'SH TRM'!$A$9:$B$100372,2,FALSE),"REVISAR"))),"")</f>
        <v/>
      </c>
      <c r="X218" s="350" t="str">
        <f t="shared" si="43"/>
        <v/>
      </c>
      <c r="Y218" s="40" t="str">
        <f t="shared" si="46"/>
        <v/>
      </c>
      <c r="Z218" s="40" t="str">
        <f t="shared" si="44"/>
        <v/>
      </c>
      <c r="AA218" s="1116"/>
      <c r="AB218" s="1116"/>
      <c r="AC218" s="299" t="str">
        <f t="shared" si="39"/>
        <v/>
      </c>
      <c r="AD218" s="583"/>
      <c r="AE218" s="1131"/>
      <c r="AF218" s="1131"/>
      <c r="AG218" s="1131"/>
      <c r="AH218" s="1131"/>
      <c r="AI218" s="1131"/>
      <c r="AJ218" s="1131"/>
      <c r="AK218" s="1131"/>
      <c r="AL218" s="1131"/>
      <c r="AM218" s="1131"/>
      <c r="AN218" s="33" t="str">
        <f t="shared" si="45"/>
        <v/>
      </c>
      <c r="AO218" s="1140"/>
      <c r="AP218" s="236"/>
      <c r="AQ218" s="237"/>
      <c r="AX218" s="228"/>
    </row>
    <row r="219" spans="1:50" s="222" customFormat="1" ht="25.5" customHeight="1" x14ac:dyDescent="0.25">
      <c r="A219" s="1145" t="s">
        <v>175</v>
      </c>
      <c r="B219" s="25" t="s">
        <v>823</v>
      </c>
      <c r="C219" s="26"/>
      <c r="D219" s="287" t="str">
        <f>IFERROR(INDEX(DESEMPATE!$D$3:$D$200,MATCH('EXP GEN.'!B219,DESEMPATE!$C$3:$C$200,0)),"")</f>
        <v>SEDIC S.A.</v>
      </c>
      <c r="E219" s="616" t="str">
        <f>IFERROR(IF(D219="","",IF(VLOOKUP(D219,DESEMPATE!D$3:$E$200,2,FALSE)=1,"N/A",IF(VLOOKUP(D219,DESEMPATE!D$3:$E$200,2,FALSE)&gt;=0.51,"SI","NO"))),"")</f>
        <v>SI</v>
      </c>
      <c r="F219" s="410" t="s">
        <v>8</v>
      </c>
      <c r="G219" s="563" t="s">
        <v>1008</v>
      </c>
      <c r="H219" s="563" t="s">
        <v>343</v>
      </c>
      <c r="I219" s="563" t="s">
        <v>1009</v>
      </c>
      <c r="J219" s="715" t="s">
        <v>1010</v>
      </c>
      <c r="K219" s="32" t="s">
        <v>8</v>
      </c>
      <c r="L219" s="964" t="s">
        <v>8</v>
      </c>
      <c r="M219" s="699" t="str">
        <f t="shared" si="40"/>
        <v>SI</v>
      </c>
      <c r="N219" s="664">
        <v>1</v>
      </c>
      <c r="O219" s="498">
        <v>34358</v>
      </c>
      <c r="P219" s="498">
        <v>35828</v>
      </c>
      <c r="Q219" s="44">
        <f t="shared" si="41"/>
        <v>1998</v>
      </c>
      <c r="R219" s="22">
        <f>IFERROR(INDEX(PARAMETROS!$B$53:$B$101,MATCH(Q219,PARAMETROS!$A$53:$A$101,0)),"")</f>
        <v>203826</v>
      </c>
      <c r="S219" s="675" t="s">
        <v>264</v>
      </c>
      <c r="T219" s="23" t="s">
        <v>21</v>
      </c>
      <c r="U219" s="434" t="str">
        <f>IFERROR(IF(T219="","",IF(T219="COP","N/A",IF(OR(T219="USD",T219="US"),1,IF(T219="EUR",VLOOKUP(P219,'SH EURO'!$A$6:$B$10372,2,FALSE),"INGRESAR TASA")))),"")</f>
        <v>N/A</v>
      </c>
      <c r="V219" s="484" t="str">
        <f t="shared" si="42"/>
        <v>N/A</v>
      </c>
      <c r="W219" s="24">
        <f>IFERROR(IF(T219="","",IF(T219="COP",1,IF(U219&lt;&gt;"N/A",VLOOKUP(P219,'SH TRM'!$A$9:$B$100372,2,FALSE),"REVISAR"))),"")</f>
        <v>1</v>
      </c>
      <c r="X219" s="351" t="str">
        <f t="shared" si="43"/>
        <v>N/A</v>
      </c>
      <c r="Y219" s="317">
        <v>13906.22</v>
      </c>
      <c r="Z219" s="317">
        <f t="shared" si="44"/>
        <v>13906.22</v>
      </c>
      <c r="AA219" s="1114" t="str">
        <f>IFERROR(IF(COUNTIF(Z219:Z224,"")=6,"",IF(SUM(Z219:Z224)&gt;=CM001M1,"CUMPLE","NO CUMPLE")),"")</f>
        <v>CUMPLE</v>
      </c>
      <c r="AB219" s="1114" t="str">
        <f>IFERROR(IF(COUNTIF(Z219:Z224,"")=6,"",IF(COUNTIF(E219:E224,"N/A")&gt;0,IF(SUMIF(E219:E224,"N/A",Z219:Z224)&gt;=CM001LM1,"CUMPLE","NO CUMPLE"),IF(SUMIF(E219:E224,"SI",Z219:Z224)&gt;=CM001LM1,"CUMPLE","NO CUMPLE"))),"")</f>
        <v>CUMPLE</v>
      </c>
      <c r="AC219" s="291" t="str">
        <f t="shared" si="39"/>
        <v>CUMPLE</v>
      </c>
      <c r="AD219" s="584">
        <v>4</v>
      </c>
      <c r="AE219" s="1121" t="s">
        <v>9</v>
      </c>
      <c r="AF219" s="1121"/>
      <c r="AG219" s="1121"/>
      <c r="AH219" s="1121" t="s">
        <v>8</v>
      </c>
      <c r="AI219" s="1121"/>
      <c r="AJ219" s="1121"/>
      <c r="AK219" s="1121" t="s">
        <v>9</v>
      </c>
      <c r="AL219" s="1121"/>
      <c r="AM219" s="1121"/>
      <c r="AN219" s="696" t="str">
        <f t="shared" si="45"/>
        <v>SI</v>
      </c>
      <c r="AO219" s="1138" t="s">
        <v>256</v>
      </c>
      <c r="AP219" s="256"/>
      <c r="AQ219" s="237"/>
      <c r="AX219" s="228"/>
    </row>
    <row r="220" spans="1:50" s="222" customFormat="1" ht="38.25" x14ac:dyDescent="0.25">
      <c r="A220" s="1146"/>
      <c r="B220" s="11" t="s">
        <v>823</v>
      </c>
      <c r="C220" s="12"/>
      <c r="D220" s="12" t="str">
        <f>IFERROR(INDEX(DESEMPATE!$D$3:$D$200,MATCH('EXP GEN.'!B220,DESEMPATE!$C$3:$C$200,0)),"")</f>
        <v>SEDIC S.A.</v>
      </c>
      <c r="E220" s="621" t="str">
        <f>IFERROR(IF(D220="","",IF(VLOOKUP(D220,DESEMPATE!D$3:$E$200,2,FALSE)=1,"N/A",IF(VLOOKUP(D220,DESEMPATE!D$3:$E$200,2,FALSE)&gt;=0.51,"SI","NO"))),"")</f>
        <v>SI</v>
      </c>
      <c r="F220" s="411" t="s">
        <v>8</v>
      </c>
      <c r="G220" s="496" t="s">
        <v>1011</v>
      </c>
      <c r="H220" s="496" t="s">
        <v>343</v>
      </c>
      <c r="I220" s="496" t="s">
        <v>1012</v>
      </c>
      <c r="J220" s="744" t="s">
        <v>1013</v>
      </c>
      <c r="K220" s="19" t="s">
        <v>8</v>
      </c>
      <c r="L220" s="965" t="s">
        <v>8</v>
      </c>
      <c r="M220" s="697" t="str">
        <f t="shared" si="40"/>
        <v>SI</v>
      </c>
      <c r="N220" s="513">
        <v>1</v>
      </c>
      <c r="O220" s="498">
        <v>36298</v>
      </c>
      <c r="P220" s="498">
        <v>37425</v>
      </c>
      <c r="Q220" s="15">
        <f t="shared" si="41"/>
        <v>2002</v>
      </c>
      <c r="R220" s="16">
        <f>IFERROR(INDEX(PARAMETROS!$B$53:$B$101,MATCH(Q220,PARAMETROS!$A$53:$A$101,0)),"")</f>
        <v>309000</v>
      </c>
      <c r="S220" s="674" t="s">
        <v>264</v>
      </c>
      <c r="T220" s="16" t="s">
        <v>21</v>
      </c>
      <c r="U220" s="435" t="str">
        <f>IFERROR(IF(T220="","",IF(T220="COP","N/A",IF(OR(T220="USD",T220="US"),1,IF(T220="EUR",VLOOKUP(P220,'SH EURO'!$A$6:$B$10372,2,FALSE),"INGRESAR TASA")))),"")</f>
        <v>N/A</v>
      </c>
      <c r="V220" s="489" t="str">
        <f t="shared" si="42"/>
        <v>N/A</v>
      </c>
      <c r="W220" s="18">
        <f>IFERROR(IF(T220="","",IF(T220="COP",1,IF(U220&lt;&gt;"N/A",VLOOKUP(P220,'SH TRM'!$A$9:$B$100372,2,FALSE),"REVISAR"))),"")</f>
        <v>1</v>
      </c>
      <c r="X220" s="349" t="str">
        <f t="shared" si="43"/>
        <v>N/A</v>
      </c>
      <c r="Y220" s="10">
        <v>12298.96</v>
      </c>
      <c r="Z220" s="10">
        <f t="shared" si="44"/>
        <v>12298.96</v>
      </c>
      <c r="AA220" s="1115"/>
      <c r="AB220" s="1115"/>
      <c r="AC220" s="292" t="str">
        <f t="shared" si="39"/>
        <v>CUMPLE</v>
      </c>
      <c r="AD220" s="565">
        <v>11</v>
      </c>
      <c r="AE220" s="1121" t="s">
        <v>8</v>
      </c>
      <c r="AF220" s="1121"/>
      <c r="AG220" s="1121"/>
      <c r="AH220" s="1121" t="s">
        <v>8</v>
      </c>
      <c r="AI220" s="1121"/>
      <c r="AJ220" s="1121"/>
      <c r="AK220" s="1121" t="s">
        <v>8</v>
      </c>
      <c r="AL220" s="1121"/>
      <c r="AM220" s="1121"/>
      <c r="AN220" s="697" t="str">
        <f t="shared" si="45"/>
        <v>SI</v>
      </c>
      <c r="AO220" s="1139"/>
      <c r="AP220" s="257"/>
      <c r="AQ220" s="237"/>
      <c r="AX220" s="228"/>
    </row>
    <row r="221" spans="1:50" s="222" customFormat="1" ht="51" x14ac:dyDescent="0.25">
      <c r="A221" s="1146"/>
      <c r="B221" s="11" t="s">
        <v>823</v>
      </c>
      <c r="C221" s="12"/>
      <c r="D221" s="12" t="str">
        <f>IFERROR(INDEX(DESEMPATE!$D$3:$D$200,MATCH('EXP GEN.'!B221,DESEMPATE!$C$3:$C$200,0)),"")</f>
        <v>SEDIC S.A.</v>
      </c>
      <c r="E221" s="621" t="str">
        <f>IFERROR(IF(D221="","",IF(VLOOKUP(D221,DESEMPATE!D$3:$E$200,2,FALSE)=1,"N/A",IF(VLOOKUP(D221,DESEMPATE!D$3:$E$200,2,FALSE)&gt;=0.51,"SI","NO"))),"")</f>
        <v>SI</v>
      </c>
      <c r="F221" s="411" t="s">
        <v>8</v>
      </c>
      <c r="G221" s="496" t="s">
        <v>346</v>
      </c>
      <c r="H221" s="496" t="s">
        <v>343</v>
      </c>
      <c r="I221" s="496" t="s">
        <v>1014</v>
      </c>
      <c r="J221" s="711" t="s">
        <v>1015</v>
      </c>
      <c r="K221" s="19" t="s">
        <v>8</v>
      </c>
      <c r="L221" s="965" t="s">
        <v>8</v>
      </c>
      <c r="M221" s="697" t="str">
        <f t="shared" si="40"/>
        <v>SI</v>
      </c>
      <c r="N221" s="513">
        <v>1</v>
      </c>
      <c r="O221" s="498">
        <v>33161</v>
      </c>
      <c r="P221" s="498">
        <v>35550</v>
      </c>
      <c r="Q221" s="15">
        <f t="shared" si="41"/>
        <v>1997</v>
      </c>
      <c r="R221" s="16">
        <f>IFERROR(INDEX(PARAMETROS!$B$53:$B$101,MATCH(Q221,PARAMETROS!$A$53:$A$101,0)),"")</f>
        <v>172005</v>
      </c>
      <c r="S221" s="674" t="s">
        <v>264</v>
      </c>
      <c r="T221" s="17" t="s">
        <v>21</v>
      </c>
      <c r="U221" s="435" t="str">
        <f>IFERROR(IF(T221="","",IF(T221="COP","N/A",IF(OR(T221="USD",T221="US"),1,IF(T221="EUR",VLOOKUP(P221,'SH EURO'!$A$6:$B$10372,2,FALSE),"INGRESAR TASA")))),"")</f>
        <v>N/A</v>
      </c>
      <c r="V221" s="489" t="str">
        <f t="shared" si="42"/>
        <v>N/A</v>
      </c>
      <c r="W221" s="18">
        <f>IFERROR(IF(T221="","",IF(T221="COP",1,IF(U221&lt;&gt;"N/A",VLOOKUP(P221,'SH TRM'!$A$9:$B$100372,2,FALSE),"REVISAR"))),"")</f>
        <v>1</v>
      </c>
      <c r="X221" s="349" t="str">
        <f t="shared" si="43"/>
        <v>N/A</v>
      </c>
      <c r="Y221" s="10">
        <v>8992.81</v>
      </c>
      <c r="Z221" s="10">
        <f t="shared" si="44"/>
        <v>8992.81</v>
      </c>
      <c r="AA221" s="1115"/>
      <c r="AB221" s="1115"/>
      <c r="AC221" s="292" t="str">
        <f t="shared" si="39"/>
        <v>CUMPLE</v>
      </c>
      <c r="AD221" s="565">
        <v>40</v>
      </c>
      <c r="AE221" s="1121" t="s">
        <v>9</v>
      </c>
      <c r="AF221" s="1121"/>
      <c r="AG221" s="1121"/>
      <c r="AH221" s="1121" t="s">
        <v>8</v>
      </c>
      <c r="AI221" s="1121"/>
      <c r="AJ221" s="1121"/>
      <c r="AK221" s="1121" t="s">
        <v>8</v>
      </c>
      <c r="AL221" s="1121"/>
      <c r="AM221" s="1121"/>
      <c r="AN221" s="697" t="str">
        <f t="shared" si="45"/>
        <v>SI</v>
      </c>
      <c r="AO221" s="1139"/>
      <c r="AP221" s="235"/>
      <c r="AQ221" s="237"/>
      <c r="AX221" s="228"/>
    </row>
    <row r="222" spans="1:50" s="222" customFormat="1" ht="38.25" x14ac:dyDescent="0.25">
      <c r="A222" s="1146"/>
      <c r="B222" s="11" t="s">
        <v>823</v>
      </c>
      <c r="C222" s="12"/>
      <c r="D222" s="12" t="str">
        <f>IFERROR(INDEX(DESEMPATE!$D$3:$D$200,MATCH('EXP GEN.'!B222,DESEMPATE!$C$3:$C$200,0)),"")</f>
        <v>SEDIC S.A.</v>
      </c>
      <c r="E222" s="621" t="str">
        <f>IFERROR(IF(D222="","",IF(VLOOKUP(D222,DESEMPATE!D$3:$E$200,2,FALSE)=1,"N/A",IF(VLOOKUP(D222,DESEMPATE!D$3:$E$200,2,FALSE)&gt;=0.51,"SI","NO"))),"")</f>
        <v>SI</v>
      </c>
      <c r="F222" s="411" t="s">
        <v>8</v>
      </c>
      <c r="G222" s="19" t="s">
        <v>346</v>
      </c>
      <c r="H222" s="19" t="s">
        <v>343</v>
      </c>
      <c r="I222" s="19" t="s">
        <v>1016</v>
      </c>
      <c r="J222" s="711" t="s">
        <v>1017</v>
      </c>
      <c r="K222" s="19" t="s">
        <v>8</v>
      </c>
      <c r="L222" s="965" t="s">
        <v>8</v>
      </c>
      <c r="M222" s="697" t="str">
        <f t="shared" si="40"/>
        <v>SI</v>
      </c>
      <c r="N222" s="513">
        <v>0.5</v>
      </c>
      <c r="O222" s="14">
        <v>35136</v>
      </c>
      <c r="P222" s="14">
        <v>35971</v>
      </c>
      <c r="Q222" s="15">
        <f t="shared" si="41"/>
        <v>1998</v>
      </c>
      <c r="R222" s="16">
        <f>IFERROR(INDEX(PARAMETROS!$B$53:$B$101,MATCH(Q222,PARAMETROS!$A$53:$A$101,0)),"")</f>
        <v>203826</v>
      </c>
      <c r="S222" s="674" t="s">
        <v>264</v>
      </c>
      <c r="T222" s="17" t="s">
        <v>21</v>
      </c>
      <c r="U222" s="435" t="str">
        <f>IFERROR(IF(T222="","",IF(T222="COP","N/A",IF(OR(T222="USD",T222="US"),1,IF(T222="EUR",VLOOKUP(P222,'SH EURO'!$A$6:$B$10372,2,FALSE),"INGRESAR TASA")))),"")</f>
        <v>N/A</v>
      </c>
      <c r="V222" s="489" t="str">
        <f t="shared" si="42"/>
        <v>N/A</v>
      </c>
      <c r="W222" s="18">
        <f>IFERROR(IF(T222="","",IF(T222="COP",1,IF(U222&lt;&gt;"N/A",VLOOKUP(P222,'SH TRM'!$A$9:$B$100372,2,FALSE),"REVISAR"))),"")</f>
        <v>1</v>
      </c>
      <c r="X222" s="349" t="str">
        <f t="shared" si="43"/>
        <v>N/A</v>
      </c>
      <c r="Y222" s="10">
        <v>10792.7</v>
      </c>
      <c r="Z222" s="10">
        <f t="shared" si="44"/>
        <v>5396.35</v>
      </c>
      <c r="AA222" s="1115"/>
      <c r="AB222" s="1115"/>
      <c r="AC222" s="292" t="str">
        <f t="shared" si="39"/>
        <v>CUMPLE</v>
      </c>
      <c r="AD222" s="294">
        <v>50</v>
      </c>
      <c r="AE222" s="1121" t="s">
        <v>9</v>
      </c>
      <c r="AF222" s="1121"/>
      <c r="AG222" s="1121"/>
      <c r="AH222" s="1121" t="s">
        <v>8</v>
      </c>
      <c r="AI222" s="1121"/>
      <c r="AJ222" s="1121"/>
      <c r="AK222" s="1121" t="s">
        <v>8</v>
      </c>
      <c r="AL222" s="1121"/>
      <c r="AM222" s="1121"/>
      <c r="AN222" s="697" t="str">
        <f t="shared" si="45"/>
        <v>SI</v>
      </c>
      <c r="AO222" s="1139"/>
      <c r="AP222" s="257"/>
      <c r="AQ222" s="237"/>
      <c r="AX222" s="228"/>
    </row>
    <row r="223" spans="1:50" s="222" customFormat="1" ht="63.75" x14ac:dyDescent="0.25">
      <c r="A223" s="1146"/>
      <c r="B223" s="11" t="s">
        <v>825</v>
      </c>
      <c r="C223" s="12"/>
      <c r="D223" s="12" t="str">
        <f>IFERROR(INDEX(DESEMPATE!$D$3:$D$200,MATCH('EXP GEN.'!B223,DESEMPATE!$C$3:$C$200,0)),"")</f>
        <v>CB INGENIEROS S.A.S.</v>
      </c>
      <c r="E223" s="621" t="str">
        <f>IFERROR(IF(D223="","",IF(VLOOKUP(D223,DESEMPATE!D$3:$E$200,2,FALSE)=1,"N/A",IF(VLOOKUP(D223,DESEMPATE!D$3:$E$200,2,FALSE)&gt;=0.51,"SI","NO"))),"")</f>
        <v>NO</v>
      </c>
      <c r="F223" s="411" t="s">
        <v>8</v>
      </c>
      <c r="G223" s="496" t="s">
        <v>346</v>
      </c>
      <c r="H223" s="496" t="s">
        <v>343</v>
      </c>
      <c r="I223" s="496" t="s">
        <v>1018</v>
      </c>
      <c r="J223" s="716" t="s">
        <v>1019</v>
      </c>
      <c r="K223" s="19" t="s">
        <v>8</v>
      </c>
      <c r="L223" s="965" t="s">
        <v>8</v>
      </c>
      <c r="M223" s="641" t="str">
        <f t="shared" si="40"/>
        <v>SI</v>
      </c>
      <c r="N223" s="510">
        <v>0.2</v>
      </c>
      <c r="O223" s="14">
        <v>40079</v>
      </c>
      <c r="P223" s="14">
        <v>42094</v>
      </c>
      <c r="Q223" s="15">
        <f t="shared" si="41"/>
        <v>2015</v>
      </c>
      <c r="R223" s="16">
        <f>IFERROR(INDEX(PARAMETROS!$B$53:$B$101,MATCH(Q223,PARAMETROS!$A$53:$A$101,0)),"")</f>
        <v>644350</v>
      </c>
      <c r="S223" s="671" t="s">
        <v>264</v>
      </c>
      <c r="T223" s="17" t="s">
        <v>21</v>
      </c>
      <c r="U223" s="435" t="str">
        <f>IFERROR(IF(T223="","",IF(T223="COP","N/A",IF(OR(T223="USD",T223="US"),1,IF(T223="EUR",VLOOKUP(P223,'SH EURO'!$A$6:$B$10372,2,FALSE),"INGRESAR TASA")))),"")</f>
        <v>N/A</v>
      </c>
      <c r="V223" s="489" t="str">
        <f t="shared" si="42"/>
        <v>N/A</v>
      </c>
      <c r="W223" s="18">
        <f>IFERROR(IF(T223="","",IF(T223="COP",1,IF(U223&lt;&gt;"N/A",VLOOKUP(P223,'SH TRM'!$A$9:$B$100372,2,FALSE),"REVISAR"))),"")</f>
        <v>1</v>
      </c>
      <c r="X223" s="349" t="str">
        <f t="shared" si="43"/>
        <v>N/A</v>
      </c>
      <c r="Y223" s="10">
        <v>21741.32</v>
      </c>
      <c r="Z223" s="10">
        <f t="shared" si="44"/>
        <v>4348.2640000000001</v>
      </c>
      <c r="AA223" s="1115"/>
      <c r="AB223" s="1115"/>
      <c r="AC223" s="292" t="str">
        <f t="shared" si="39"/>
        <v>CUMPLE</v>
      </c>
      <c r="AD223" s="294">
        <v>76</v>
      </c>
      <c r="AE223" s="1121" t="s">
        <v>8</v>
      </c>
      <c r="AF223" s="1121"/>
      <c r="AG223" s="1121"/>
      <c r="AH223" s="1121" t="s">
        <v>8</v>
      </c>
      <c r="AI223" s="1121"/>
      <c r="AJ223" s="1121"/>
      <c r="AK223" s="1121" t="s">
        <v>8</v>
      </c>
      <c r="AL223" s="1121"/>
      <c r="AM223" s="1121"/>
      <c r="AN223" s="697" t="str">
        <f t="shared" si="45"/>
        <v>SI</v>
      </c>
      <c r="AO223" s="1139"/>
      <c r="AP223" s="235"/>
      <c r="AQ223" s="237"/>
      <c r="AX223" s="228"/>
    </row>
    <row r="224" spans="1:50" s="222" customFormat="1" ht="16.5" customHeight="1" thickBot="1" x14ac:dyDescent="0.3">
      <c r="A224" s="1147"/>
      <c r="B224" s="33"/>
      <c r="C224" s="137"/>
      <c r="D224" s="315" t="str">
        <f>IFERROR(INDEX(DESEMPATE!$D$3:$D$200,MATCH('EXP GEN.'!B224,DESEMPATE!$C$3:$C$200,0)),"")</f>
        <v/>
      </c>
      <c r="E224" s="899" t="str">
        <f>IFERROR(IF(D224="","",IF(VLOOKUP(D224,DESEMPATE!D$3:$E$200,2,FALSE)=1,"N/A",IF(VLOOKUP(D224,DESEMPATE!D$3:$E$200,2,FALSE)&gt;=0.51,"SI","NO"))),"")</f>
        <v/>
      </c>
      <c r="F224" s="412" t="s">
        <v>8</v>
      </c>
      <c r="G224" s="526"/>
      <c r="H224" s="526"/>
      <c r="I224" s="588"/>
      <c r="J224" s="745"/>
      <c r="K224" s="139"/>
      <c r="L224" s="966"/>
      <c r="M224" s="642" t="str">
        <f t="shared" si="40"/>
        <v/>
      </c>
      <c r="N224" s="511"/>
      <c r="O224" s="318"/>
      <c r="P224" s="318"/>
      <c r="Q224" s="36" t="str">
        <f t="shared" si="41"/>
        <v/>
      </c>
      <c r="R224" s="37" t="str">
        <f>IFERROR(INDEX(PARAMETROS!$B$53:$B$101,MATCH(Q224,PARAMETROS!$A$53:$A$101,0)),"")</f>
        <v/>
      </c>
      <c r="S224" s="672"/>
      <c r="T224" s="38"/>
      <c r="U224" s="433" t="str">
        <f>IFERROR(IF(T224="","",IF(T224="COP","N/A",IF(OR(T224="USD",T224="US"),1,IF(T224="EUR",VLOOKUP(P224,'SH EURO'!$A$6:$B$10372,2,FALSE),"INGRESAR TASA")))),"")</f>
        <v/>
      </c>
      <c r="V224" s="490" t="str">
        <f t="shared" si="42"/>
        <v/>
      </c>
      <c r="W224" s="39" t="str">
        <f>IFERROR(IF(T224="","",IF(T224="COP",1,IF(U224&lt;&gt;"N/A",VLOOKUP(P224,'SH TRM'!$A$9:$B$100372,2,FALSE),"REVISAR"))),"")</f>
        <v/>
      </c>
      <c r="X224" s="350" t="str">
        <f t="shared" si="43"/>
        <v/>
      </c>
      <c r="Y224" s="40" t="str">
        <f t="shared" si="46"/>
        <v/>
      </c>
      <c r="Z224" s="40" t="str">
        <f t="shared" si="44"/>
        <v/>
      </c>
      <c r="AA224" s="1116"/>
      <c r="AB224" s="1116"/>
      <c r="AC224" s="299" t="str">
        <f t="shared" si="39"/>
        <v/>
      </c>
      <c r="AD224" s="564"/>
      <c r="AE224" s="1131"/>
      <c r="AF224" s="1131"/>
      <c r="AG224" s="1131"/>
      <c r="AH224" s="1131"/>
      <c r="AI224" s="1131"/>
      <c r="AJ224" s="1131"/>
      <c r="AK224" s="1131"/>
      <c r="AL224" s="1131"/>
      <c r="AM224" s="1131"/>
      <c r="AN224" s="698" t="str">
        <f t="shared" si="45"/>
        <v/>
      </c>
      <c r="AO224" s="1140"/>
      <c r="AP224" s="236"/>
      <c r="AQ224" s="237"/>
      <c r="AX224" s="228"/>
    </row>
    <row r="225" spans="1:50" s="222" customFormat="1" ht="63.75" customHeight="1" x14ac:dyDescent="0.25">
      <c r="A225" s="1145" t="s">
        <v>176</v>
      </c>
      <c r="B225" s="25" t="s">
        <v>828</v>
      </c>
      <c r="C225" s="26"/>
      <c r="D225" s="287" t="str">
        <f>IFERROR(INDEX(DESEMPATE!$D$3:$D$200,MATCH('EXP GEN.'!B225,DESEMPATE!$C$3:$C$200,0)),"")</f>
        <v>DICONSULTORIA S.A.</v>
      </c>
      <c r="E225" s="616" t="str">
        <f>IFERROR(IF(D225="","",IF(VLOOKUP(D225,DESEMPATE!D$3:$E$200,2,FALSE)=1,"N/A",IF(VLOOKUP(D225,DESEMPATE!D$3:$E$200,2,FALSE)&gt;=0.51,"SI","NO"))),"")</f>
        <v>SI</v>
      </c>
      <c r="F225" s="410" t="s">
        <v>8</v>
      </c>
      <c r="G225" s="142" t="s">
        <v>1020</v>
      </c>
      <c r="H225" s="142" t="s">
        <v>343</v>
      </c>
      <c r="I225" s="142" t="s">
        <v>1021</v>
      </c>
      <c r="J225" s="695" t="s">
        <v>1022</v>
      </c>
      <c r="K225" s="32" t="s">
        <v>8</v>
      </c>
      <c r="L225" s="964" t="s">
        <v>8</v>
      </c>
      <c r="M225" s="699" t="str">
        <f t="shared" si="40"/>
        <v>SI</v>
      </c>
      <c r="N225" s="512">
        <v>1</v>
      </c>
      <c r="O225" s="316">
        <v>38762</v>
      </c>
      <c r="P225" s="316">
        <v>39710</v>
      </c>
      <c r="Q225" s="44">
        <f t="shared" si="41"/>
        <v>2008</v>
      </c>
      <c r="R225" s="22">
        <f>IFERROR(INDEX(PARAMETROS!$B$53:$B$101,MATCH(Q225,PARAMETROS!$A$53:$A$101,0)),"")</f>
        <v>461500</v>
      </c>
      <c r="S225" s="673" t="s">
        <v>264</v>
      </c>
      <c r="T225" s="23" t="s">
        <v>21</v>
      </c>
      <c r="U225" s="434" t="str">
        <f>IFERROR(IF(T225="","",IF(T225="COP","N/A",IF(OR(T225="USD",T225="US"),1,IF(T225="EUR",VLOOKUP(P225,'SH EURO'!$A$6:$B$10372,2,FALSE),"INGRESAR TASA")))),"")</f>
        <v>N/A</v>
      </c>
      <c r="V225" s="484" t="str">
        <f t="shared" si="42"/>
        <v>N/A</v>
      </c>
      <c r="W225" s="24">
        <f>IFERROR(IF(T225="","",IF(T225="COP",1,IF(U225&lt;&gt;"N/A",VLOOKUP(P225,'SH TRM'!$A$9:$B$100372,2,FALSE),"REVISAR"))),"")</f>
        <v>1</v>
      </c>
      <c r="X225" s="351" t="str">
        <f t="shared" si="43"/>
        <v>N/A</v>
      </c>
      <c r="Y225" s="317">
        <v>7877.53</v>
      </c>
      <c r="Z225" s="317">
        <f t="shared" si="44"/>
        <v>7877.53</v>
      </c>
      <c r="AA225" s="1114" t="str">
        <f>IFERROR(IF(COUNTIF(Z225:Z230,"")=6,"",IF(SUM(Z225:Z230)&gt;=CM001M1,"CUMPLE","NO CUMPLE")),"")</f>
        <v>CUMPLE</v>
      </c>
      <c r="AB225" s="1114" t="str">
        <f>IFERROR(IF(COUNTIF(Z225:Z230,"")=6,"",IF(COUNTIF(E225:E230,"N/A")&gt;0,IF(SUMIF(E225:E230,"N/A",Z225:Z230)&gt;=CM001LM1,"CUMPLE","NO CUMPLE"),IF(SUMIF(E225:E230,"SI",Z225:Z230)&gt;=CM001LM1,"CUMPLE","NO CUMPLE"))),"")</f>
        <v>CUMPLE</v>
      </c>
      <c r="AC225" s="291" t="str">
        <f t="shared" si="39"/>
        <v>CUMPLE</v>
      </c>
      <c r="AD225" s="546">
        <v>1</v>
      </c>
      <c r="AE225" s="1144" t="s">
        <v>8</v>
      </c>
      <c r="AF225" s="1144"/>
      <c r="AG225" s="1144"/>
      <c r="AH225" s="1144" t="s">
        <v>8</v>
      </c>
      <c r="AI225" s="1144"/>
      <c r="AJ225" s="1144"/>
      <c r="AK225" s="1144" t="s">
        <v>8</v>
      </c>
      <c r="AL225" s="1144"/>
      <c r="AM225" s="1144"/>
      <c r="AN225" s="696" t="str">
        <f t="shared" si="45"/>
        <v>SI</v>
      </c>
      <c r="AO225" s="1138" t="s">
        <v>256</v>
      </c>
      <c r="AP225" s="256"/>
      <c r="AQ225" s="237"/>
      <c r="AX225" s="228"/>
    </row>
    <row r="226" spans="1:50" s="222" customFormat="1" ht="71.25" x14ac:dyDescent="0.25">
      <c r="A226" s="1146"/>
      <c r="B226" s="11" t="s">
        <v>828</v>
      </c>
      <c r="C226" s="12"/>
      <c r="D226" s="12" t="str">
        <f>IFERROR(INDEX(DESEMPATE!$D$3:$D$200,MATCH('EXP GEN.'!B226,DESEMPATE!$C$3:$C$200,0)),"")</f>
        <v>DICONSULTORIA S.A.</v>
      </c>
      <c r="E226" s="621" t="str">
        <f>IFERROR(IF(D226="","",IF(VLOOKUP(D226,DESEMPATE!D$3:$E$200,2,FALSE)=1,"N/A",IF(VLOOKUP(D226,DESEMPATE!D$3:$E$200,2,FALSE)&gt;=0.51,"SI","NO"))),"")</f>
        <v>SI</v>
      </c>
      <c r="F226" s="411" t="s">
        <v>8</v>
      </c>
      <c r="G226" s="19" t="s">
        <v>1023</v>
      </c>
      <c r="H226" s="19" t="s">
        <v>343</v>
      </c>
      <c r="I226" s="19" t="s">
        <v>1024</v>
      </c>
      <c r="J226" s="711" t="s">
        <v>1025</v>
      </c>
      <c r="K226" s="19" t="s">
        <v>8</v>
      </c>
      <c r="L226" s="965" t="s">
        <v>8</v>
      </c>
      <c r="M226" s="697" t="str">
        <f t="shared" si="40"/>
        <v>SI</v>
      </c>
      <c r="N226" s="510">
        <v>1</v>
      </c>
      <c r="O226" s="14">
        <v>40792</v>
      </c>
      <c r="P226" s="14">
        <v>41325</v>
      </c>
      <c r="Q226" s="15">
        <f t="shared" si="41"/>
        <v>2013</v>
      </c>
      <c r="R226" s="16">
        <f>IFERROR(INDEX(PARAMETROS!$B$53:$B$101,MATCH(Q226,PARAMETROS!$A$53:$A$101,0)),"")</f>
        <v>589500</v>
      </c>
      <c r="S226" s="671" t="s">
        <v>264</v>
      </c>
      <c r="T226" s="17" t="s">
        <v>21</v>
      </c>
      <c r="U226" s="435" t="str">
        <f>IFERROR(IF(T226="","",IF(T226="COP","N/A",IF(OR(T226="USD",T226="US"),1,IF(T226="EUR",VLOOKUP(P226,'SH EURO'!$A$6:$B$10372,2,FALSE),"INGRESAR TASA")))),"")</f>
        <v>N/A</v>
      </c>
      <c r="V226" s="489" t="str">
        <f t="shared" si="42"/>
        <v>N/A</v>
      </c>
      <c r="W226" s="18">
        <f>IFERROR(IF(T226="","",IF(T226="COP",1,IF(U226&lt;&gt;"N/A",VLOOKUP(P226,'SH TRM'!$A$9:$B$100372,2,FALSE),"REVISAR"))),"")</f>
        <v>1</v>
      </c>
      <c r="X226" s="349" t="str">
        <f t="shared" si="43"/>
        <v>N/A</v>
      </c>
      <c r="Y226" s="10">
        <v>2898.52</v>
      </c>
      <c r="Z226" s="10">
        <f t="shared" si="44"/>
        <v>2898.52</v>
      </c>
      <c r="AA226" s="1115"/>
      <c r="AB226" s="1115"/>
      <c r="AC226" s="292" t="str">
        <f t="shared" si="39"/>
        <v>CUMPLE</v>
      </c>
      <c r="AD226" s="566">
        <v>2</v>
      </c>
      <c r="AE226" s="1121" t="s">
        <v>8</v>
      </c>
      <c r="AF226" s="1121"/>
      <c r="AG226" s="1121"/>
      <c r="AH226" s="1121" t="s">
        <v>8</v>
      </c>
      <c r="AI226" s="1121"/>
      <c r="AJ226" s="1121"/>
      <c r="AK226" s="1121" t="s">
        <v>8</v>
      </c>
      <c r="AL226" s="1121"/>
      <c r="AM226" s="1121"/>
      <c r="AN226" s="697" t="str">
        <f t="shared" si="45"/>
        <v>SI</v>
      </c>
      <c r="AO226" s="1139"/>
      <c r="AP226" s="257"/>
      <c r="AQ226" s="237"/>
      <c r="AX226" s="228"/>
    </row>
    <row r="227" spans="1:50" s="222" customFormat="1" ht="38.25" x14ac:dyDescent="0.25">
      <c r="A227" s="1146"/>
      <c r="B227" s="11" t="s">
        <v>828</v>
      </c>
      <c r="C227" s="12"/>
      <c r="D227" s="12" t="str">
        <f>IFERROR(INDEX(DESEMPATE!$D$3:$D$200,MATCH('EXP GEN.'!B227,DESEMPATE!$C$3:$C$200,0)),"")</f>
        <v>DICONSULTORIA S.A.</v>
      </c>
      <c r="E227" s="621" t="str">
        <f>IFERROR(IF(D227="","",IF(VLOOKUP(D227,DESEMPATE!D$3:$E$200,2,FALSE)=1,"N/A",IF(VLOOKUP(D227,DESEMPATE!D$3:$E$200,2,FALSE)&gt;=0.51,"SI","NO"))),"")</f>
        <v>SI</v>
      </c>
      <c r="F227" s="411" t="s">
        <v>8</v>
      </c>
      <c r="G227" s="19" t="s">
        <v>1026</v>
      </c>
      <c r="H227" s="19" t="s">
        <v>343</v>
      </c>
      <c r="I227" s="19" t="s">
        <v>66</v>
      </c>
      <c r="J227" s="711" t="s">
        <v>1027</v>
      </c>
      <c r="K227" s="19" t="s">
        <v>8</v>
      </c>
      <c r="L227" s="965" t="s">
        <v>8</v>
      </c>
      <c r="M227" s="697" t="str">
        <f t="shared" si="40"/>
        <v>SI</v>
      </c>
      <c r="N227" s="510">
        <v>1</v>
      </c>
      <c r="O227" s="14">
        <v>37956</v>
      </c>
      <c r="P227" s="14">
        <v>39051</v>
      </c>
      <c r="Q227" s="15">
        <f t="shared" si="41"/>
        <v>2006</v>
      </c>
      <c r="R227" s="16">
        <f>IFERROR(INDEX(PARAMETROS!$B$53:$B$101,MATCH(Q227,PARAMETROS!$A$53:$A$101,0)),"")</f>
        <v>408000</v>
      </c>
      <c r="S227" s="671" t="s">
        <v>264</v>
      </c>
      <c r="T227" s="17" t="s">
        <v>21</v>
      </c>
      <c r="U227" s="435" t="str">
        <f>IFERROR(IF(T227="","",IF(T227="COP","N/A",IF(OR(T227="USD",T227="US"),1,IF(T227="EUR",VLOOKUP(P227,'SH EURO'!$A$6:$B$10372,2,FALSE),"INGRESAR TASA")))),"")</f>
        <v>N/A</v>
      </c>
      <c r="V227" s="489" t="str">
        <f t="shared" si="42"/>
        <v>N/A</v>
      </c>
      <c r="W227" s="18">
        <f>IFERROR(IF(T227="","",IF(T227="COP",1,IF(U227&lt;&gt;"N/A",VLOOKUP(P227,'SH TRM'!$A$9:$B$100372,2,FALSE),"REVISAR"))),"")</f>
        <v>1</v>
      </c>
      <c r="X227" s="349" t="str">
        <f t="shared" si="43"/>
        <v>N/A</v>
      </c>
      <c r="Y227" s="10">
        <v>5852.52</v>
      </c>
      <c r="Z227" s="10">
        <f t="shared" si="44"/>
        <v>5852.52</v>
      </c>
      <c r="AA227" s="1115"/>
      <c r="AB227" s="1115"/>
      <c r="AC227" s="292" t="str">
        <f t="shared" si="39"/>
        <v>CUMPLE</v>
      </c>
      <c r="AD227" s="566">
        <v>37</v>
      </c>
      <c r="AE227" s="1121" t="s">
        <v>8</v>
      </c>
      <c r="AF227" s="1121"/>
      <c r="AG227" s="1121"/>
      <c r="AH227" s="1121" t="s">
        <v>8</v>
      </c>
      <c r="AI227" s="1121"/>
      <c r="AJ227" s="1121"/>
      <c r="AK227" s="1121" t="s">
        <v>8</v>
      </c>
      <c r="AL227" s="1121"/>
      <c r="AM227" s="1121"/>
      <c r="AN227" s="697" t="str">
        <f t="shared" si="45"/>
        <v>SI</v>
      </c>
      <c r="AO227" s="1139"/>
      <c r="AP227" s="235"/>
      <c r="AQ227" s="237"/>
      <c r="AX227" s="228"/>
    </row>
    <row r="228" spans="1:50" s="222" customFormat="1" ht="51" x14ac:dyDescent="0.25">
      <c r="A228" s="1146"/>
      <c r="B228" s="11" t="s">
        <v>828</v>
      </c>
      <c r="C228" s="12"/>
      <c r="D228" s="12" t="str">
        <f>IFERROR(INDEX(DESEMPATE!$D$3:$D$200,MATCH('EXP GEN.'!B228,DESEMPATE!$C$3:$C$200,0)),"")</f>
        <v>DICONSULTORIA S.A.</v>
      </c>
      <c r="E228" s="621" t="str">
        <f>IFERROR(IF(D228="","",IF(VLOOKUP(D228,DESEMPATE!D$3:$E$200,2,FALSE)=1,"N/A",IF(VLOOKUP(D228,DESEMPATE!D$3:$E$200,2,FALSE)&gt;=0.51,"SI","NO"))),"")</f>
        <v>SI</v>
      </c>
      <c r="F228" s="411" t="s">
        <v>8</v>
      </c>
      <c r="G228" s="19" t="s">
        <v>1028</v>
      </c>
      <c r="H228" s="19" t="s">
        <v>343</v>
      </c>
      <c r="I228" s="19" t="s">
        <v>1029</v>
      </c>
      <c r="J228" s="711" t="s">
        <v>1030</v>
      </c>
      <c r="K228" s="19" t="s">
        <v>8</v>
      </c>
      <c r="L228" s="965" t="s">
        <v>8</v>
      </c>
      <c r="M228" s="697" t="str">
        <f t="shared" si="40"/>
        <v>SI</v>
      </c>
      <c r="N228" s="510">
        <v>0.6</v>
      </c>
      <c r="O228" s="14">
        <v>37188</v>
      </c>
      <c r="P228" s="14">
        <v>38771</v>
      </c>
      <c r="Q228" s="15">
        <f t="shared" si="41"/>
        <v>2006</v>
      </c>
      <c r="R228" s="16">
        <f>IFERROR(INDEX(PARAMETROS!$B$53:$B$101,MATCH(Q228,PARAMETROS!$A$53:$A$101,0)),"")</f>
        <v>408000</v>
      </c>
      <c r="S228" s="671" t="s">
        <v>264</v>
      </c>
      <c r="T228" s="17" t="s">
        <v>21</v>
      </c>
      <c r="U228" s="435" t="str">
        <f>IFERROR(IF(T228="","",IF(T228="COP","N/A",IF(OR(T228="USD",T228="US"),1,IF(T228="EUR",VLOOKUP(P228,'SH EURO'!$A$6:$B$10372,2,FALSE),"INGRESAR TASA")))),"")</f>
        <v>N/A</v>
      </c>
      <c r="V228" s="489" t="str">
        <f t="shared" si="42"/>
        <v>N/A</v>
      </c>
      <c r="W228" s="18">
        <f>IFERROR(IF(T228="","",IF(T228="COP",1,IF(U228&lt;&gt;"N/A",VLOOKUP(P228,'SH TRM'!$A$9:$B$100372,2,FALSE),"REVISAR"))),"")</f>
        <v>1</v>
      </c>
      <c r="X228" s="349" t="str">
        <f t="shared" si="43"/>
        <v>N/A</v>
      </c>
      <c r="Y228" s="10">
        <v>5175.08</v>
      </c>
      <c r="Z228" s="10">
        <f t="shared" si="44"/>
        <v>3105.0479999999998</v>
      </c>
      <c r="AA228" s="1115"/>
      <c r="AB228" s="1115"/>
      <c r="AC228" s="292" t="str">
        <f t="shared" si="39"/>
        <v>CUMPLE</v>
      </c>
      <c r="AD228" s="566">
        <v>42</v>
      </c>
      <c r="AE228" s="1121" t="s">
        <v>8</v>
      </c>
      <c r="AF228" s="1121"/>
      <c r="AG228" s="1121"/>
      <c r="AH228" s="1121" t="s">
        <v>8</v>
      </c>
      <c r="AI228" s="1121"/>
      <c r="AJ228" s="1121"/>
      <c r="AK228" s="1121" t="s">
        <v>8</v>
      </c>
      <c r="AL228" s="1121"/>
      <c r="AM228" s="1121"/>
      <c r="AN228" s="697" t="str">
        <f t="shared" si="45"/>
        <v>SI</v>
      </c>
      <c r="AO228" s="1139"/>
      <c r="AP228" s="257"/>
      <c r="AQ228" s="237"/>
      <c r="AX228" s="228"/>
    </row>
    <row r="229" spans="1:50" s="222" customFormat="1" ht="31.5" x14ac:dyDescent="0.25">
      <c r="A229" s="1146"/>
      <c r="B229" s="11" t="s">
        <v>830</v>
      </c>
      <c r="C229" s="12"/>
      <c r="D229" s="12" t="str">
        <f>IFERROR(INDEX(DESEMPATE!$D$3:$D$200,MATCH('EXP GEN.'!B229,DESEMPATE!$C$3:$C$200,0)),"")</f>
        <v>ESTRUCTURADOR COLOMBIA S.A.S.</v>
      </c>
      <c r="E229" s="621" t="str">
        <f>IFERROR(IF(D229="","",IF(VLOOKUP(D229,DESEMPATE!D$3:$E$200,2,FALSE)=1,"N/A",IF(VLOOKUP(D229,DESEMPATE!D$3:$E$200,2,FALSE)&gt;=0.51,"SI","NO"))),"")</f>
        <v>NO</v>
      </c>
      <c r="F229" s="411" t="s">
        <v>8</v>
      </c>
      <c r="G229" s="19" t="s">
        <v>1031</v>
      </c>
      <c r="H229" s="19" t="s">
        <v>343</v>
      </c>
      <c r="I229" s="19" t="s">
        <v>1032</v>
      </c>
      <c r="J229" s="711" t="s">
        <v>1033</v>
      </c>
      <c r="K229" s="19" t="s">
        <v>8</v>
      </c>
      <c r="L229" s="965" t="s">
        <v>8</v>
      </c>
      <c r="M229" s="641" t="str">
        <f t="shared" si="40"/>
        <v>SI</v>
      </c>
      <c r="N229" s="510">
        <v>0.15</v>
      </c>
      <c r="O229" s="14">
        <v>40487</v>
      </c>
      <c r="P229" s="14">
        <v>42460</v>
      </c>
      <c r="Q229" s="15">
        <f t="shared" si="41"/>
        <v>2016</v>
      </c>
      <c r="R229" s="16">
        <f>IFERROR(INDEX(PARAMETROS!$B$53:$B$101,MATCH(Q229,PARAMETROS!$A$53:$A$101,0)),"")</f>
        <v>689455</v>
      </c>
      <c r="S229" s="671" t="s">
        <v>264</v>
      </c>
      <c r="T229" s="17" t="s">
        <v>21</v>
      </c>
      <c r="U229" s="435" t="str">
        <f>IFERROR(IF(T229="","",IF(T229="COP","N/A",IF(OR(T229="USD",T229="US"),1,IF(T229="EUR",VLOOKUP(P229,'SH EURO'!$A$6:$B$10372,2,FALSE),"INGRESAR TASA")))),"")</f>
        <v>N/A</v>
      </c>
      <c r="V229" s="489" t="str">
        <f t="shared" si="42"/>
        <v>N/A</v>
      </c>
      <c r="W229" s="18">
        <f>IFERROR(IF(T229="","",IF(T229="COP",1,IF(U229&lt;&gt;"N/A",VLOOKUP(P229,'SH TRM'!$A$9:$B$100372,2,FALSE),"REVISAR"))),"")</f>
        <v>1</v>
      </c>
      <c r="X229" s="349" t="str">
        <f t="shared" si="43"/>
        <v>N/A</v>
      </c>
      <c r="Y229" s="10">
        <v>38869.26</v>
      </c>
      <c r="Z229" s="10">
        <f t="shared" si="44"/>
        <v>5830.3890000000001</v>
      </c>
      <c r="AA229" s="1115"/>
      <c r="AB229" s="1115"/>
      <c r="AC229" s="292" t="str">
        <f t="shared" si="39"/>
        <v>CUMPLE</v>
      </c>
      <c r="AD229" s="566">
        <v>3</v>
      </c>
      <c r="AE229" s="1121" t="s">
        <v>8</v>
      </c>
      <c r="AF229" s="1121"/>
      <c r="AG229" s="1121"/>
      <c r="AH229" s="1121" t="s">
        <v>8</v>
      </c>
      <c r="AI229" s="1121"/>
      <c r="AJ229" s="1121"/>
      <c r="AK229" s="1121" t="s">
        <v>8</v>
      </c>
      <c r="AL229" s="1121"/>
      <c r="AM229" s="1121"/>
      <c r="AN229" s="697" t="str">
        <f t="shared" si="45"/>
        <v>SI</v>
      </c>
      <c r="AO229" s="1139"/>
      <c r="AP229" s="235"/>
      <c r="AQ229" s="237"/>
      <c r="AX229" s="228"/>
    </row>
    <row r="230" spans="1:50" s="222" customFormat="1" ht="66" customHeight="1" thickBot="1" x14ac:dyDescent="0.3">
      <c r="A230" s="1147"/>
      <c r="B230" s="33" t="s">
        <v>830</v>
      </c>
      <c r="C230" s="137"/>
      <c r="D230" s="315" t="str">
        <f>IFERROR(INDEX(DESEMPATE!$D$3:$D$200,MATCH('EXP GEN.'!B230,DESEMPATE!$C$3:$C$200,0)),"")</f>
        <v>ESTRUCTURADOR COLOMBIA S.A.S.</v>
      </c>
      <c r="E230" s="899" t="str">
        <f>IFERROR(IF(D230="","",IF(VLOOKUP(D230,DESEMPATE!D$3:$E$200,2,FALSE)=1,"N/A",IF(VLOOKUP(D230,DESEMPATE!D$3:$E$200,2,FALSE)&gt;=0.51,"SI","NO"))),"")</f>
        <v>NO</v>
      </c>
      <c r="F230" s="412" t="s">
        <v>8</v>
      </c>
      <c r="G230" s="139" t="s">
        <v>1034</v>
      </c>
      <c r="H230" s="139" t="s">
        <v>343</v>
      </c>
      <c r="I230" s="139" t="s">
        <v>1035</v>
      </c>
      <c r="J230" s="712" t="s">
        <v>1036</v>
      </c>
      <c r="K230" s="139" t="s">
        <v>8</v>
      </c>
      <c r="L230" s="966" t="s">
        <v>8</v>
      </c>
      <c r="M230" s="642" t="str">
        <f t="shared" si="40"/>
        <v>SI</v>
      </c>
      <c r="N230" s="511">
        <v>0.5</v>
      </c>
      <c r="O230" s="535">
        <v>41533</v>
      </c>
      <c r="P230" s="535">
        <v>42369</v>
      </c>
      <c r="Q230" s="36">
        <f t="shared" si="41"/>
        <v>2015</v>
      </c>
      <c r="R230" s="37">
        <f>IFERROR(INDEX(PARAMETROS!$B$53:$B$101,MATCH(Q230,PARAMETROS!$A$53:$A$101,0)),"")</f>
        <v>644350</v>
      </c>
      <c r="S230" s="672" t="s">
        <v>264</v>
      </c>
      <c r="T230" s="38" t="s">
        <v>21</v>
      </c>
      <c r="U230" s="433" t="str">
        <f>IFERROR(IF(T230="","",IF(T230="COP","N/A",IF(OR(T230="USD",T230="US"),1,IF(T230="EUR",VLOOKUP(P230,'SH EURO'!$A$6:$B$10372,2,FALSE),"INGRESAR TASA")))),"")</f>
        <v>N/A</v>
      </c>
      <c r="V230" s="490" t="str">
        <f t="shared" si="42"/>
        <v>N/A</v>
      </c>
      <c r="W230" s="39">
        <f>IFERROR(IF(T230="","",IF(T230="COP",1,IF(U230&lt;&gt;"N/A",VLOOKUP(P230,'SH TRM'!$A$9:$B$100372,2,FALSE),"REVISAR"))),"")</f>
        <v>1</v>
      </c>
      <c r="X230" s="350" t="str">
        <f t="shared" si="43"/>
        <v>N/A</v>
      </c>
      <c r="Y230" s="40">
        <v>5337.09</v>
      </c>
      <c r="Z230" s="40">
        <f t="shared" si="44"/>
        <v>2668.5450000000001</v>
      </c>
      <c r="AA230" s="1116"/>
      <c r="AB230" s="1116"/>
      <c r="AC230" s="299" t="s">
        <v>65</v>
      </c>
      <c r="AD230" s="564">
        <v>7</v>
      </c>
      <c r="AE230" s="1121" t="s">
        <v>8</v>
      </c>
      <c r="AF230" s="1121"/>
      <c r="AG230" s="1121"/>
      <c r="AH230" s="1121" t="s">
        <v>8</v>
      </c>
      <c r="AI230" s="1121"/>
      <c r="AJ230" s="1121"/>
      <c r="AK230" s="1121" t="s">
        <v>8</v>
      </c>
      <c r="AL230" s="1121"/>
      <c r="AM230" s="1121"/>
      <c r="AN230" s="698" t="str">
        <f t="shared" si="45"/>
        <v>SI</v>
      </c>
      <c r="AO230" s="1140"/>
      <c r="AP230" s="236"/>
      <c r="AQ230" s="237"/>
      <c r="AX230" s="228"/>
    </row>
    <row r="231" spans="1:50" s="222" customFormat="1" ht="63" customHeight="1" x14ac:dyDescent="0.25">
      <c r="A231" s="1145" t="s">
        <v>194</v>
      </c>
      <c r="B231" s="25" t="s">
        <v>833</v>
      </c>
      <c r="C231" s="26"/>
      <c r="D231" s="287" t="str">
        <f>IFERROR(INDEX(DESEMPATE!$D$3:$D$200,MATCH('EXP GEN.'!B231,DESEMPATE!$C$3:$C$200,0)),"")</f>
        <v>ARREDONDO MADRID INGENIEROS CIVILES S.A.S. (AIM S.A.S)</v>
      </c>
      <c r="E231" s="616" t="str">
        <f>IFERROR(IF(D231="","",IF(VLOOKUP(D231,DESEMPATE!D$3:$E$200,2,FALSE)=1,"N/A",IF(VLOOKUP(D231,DESEMPATE!D$3:$E$200,2,FALSE)&gt;=0.51,"SI","NO"))),"")</f>
        <v>SI</v>
      </c>
      <c r="F231" s="410" t="s">
        <v>8</v>
      </c>
      <c r="G231" s="142" t="s">
        <v>352</v>
      </c>
      <c r="H231" s="142" t="s">
        <v>343</v>
      </c>
      <c r="I231" s="142" t="s">
        <v>1037</v>
      </c>
      <c r="J231" s="711" t="s">
        <v>1038</v>
      </c>
      <c r="K231" s="19" t="s">
        <v>8</v>
      </c>
      <c r="L231" s="965" t="s">
        <v>8</v>
      </c>
      <c r="M231" s="699" t="str">
        <f t="shared" si="40"/>
        <v>SI</v>
      </c>
      <c r="N231" s="510">
        <v>1</v>
      </c>
      <c r="O231" s="28">
        <v>37186</v>
      </c>
      <c r="P231" s="28">
        <v>38373</v>
      </c>
      <c r="Q231" s="44">
        <f t="shared" si="41"/>
        <v>2005</v>
      </c>
      <c r="R231" s="22">
        <f>IFERROR(INDEX(PARAMETROS!$B$53:$B$101,MATCH(Q231,PARAMETROS!$A$53:$A$101,0)),"")</f>
        <v>381500</v>
      </c>
      <c r="S231" s="671" t="s">
        <v>264</v>
      </c>
      <c r="T231" s="17" t="s">
        <v>21</v>
      </c>
      <c r="U231" s="434" t="str">
        <f>IFERROR(IF(T231="","",IF(T231="COP","N/A",IF(OR(T231="USD",T231="US"),1,IF(T231="EUR",VLOOKUP(P231,'SH EURO'!$A$6:$B$10372,2,FALSE),"INGRESAR TASA")))),"")</f>
        <v>N/A</v>
      </c>
      <c r="V231" s="484" t="str">
        <f t="shared" si="42"/>
        <v>N/A</v>
      </c>
      <c r="W231" s="24">
        <f>IFERROR(IF(T231="","",IF(T231="COP",1,IF(U231&lt;&gt;"N/A",VLOOKUP(P231,'SH TRM'!$A$9:$B$100372,2,FALSE),"REVISAR"))),"")</f>
        <v>1</v>
      </c>
      <c r="X231" s="351" t="str">
        <f t="shared" si="43"/>
        <v>N/A</v>
      </c>
      <c r="Y231" s="317">
        <v>4135.43</v>
      </c>
      <c r="Z231" s="317">
        <f t="shared" si="44"/>
        <v>4135.43</v>
      </c>
      <c r="AA231" s="1114" t="str">
        <f>IFERROR(IF(COUNTIF(Z231:Z236,"")=6,"",IF(SUM(Z231:Z236)&gt;=CM001M1,"CUMPLE","NO CUMPLE")),"")</f>
        <v>CUMPLE</v>
      </c>
      <c r="AB231" s="1114" t="str">
        <f>IFERROR(IF(COUNTIF(Z231:Z236,"")=6,"",IF(COUNTIF(E231:E236,"N/A")&gt;0,IF(SUMIF(E231:E236,"N/A",Z231:Z236)&gt;=CM001LM1,"CUMPLE","NO CUMPLE"),IF(SUMIF(E231:E236,"SI",Z231:Z236)&gt;=CM001LM1,"CUMPLE","NO CUMPLE"))),"")</f>
        <v>CUMPLE</v>
      </c>
      <c r="AC231" s="291" t="str">
        <f t="shared" si="39"/>
        <v>CUMPLE</v>
      </c>
      <c r="AD231" s="585">
        <v>77</v>
      </c>
      <c r="AE231" s="1153" t="s">
        <v>8</v>
      </c>
      <c r="AF231" s="1154"/>
      <c r="AG231" s="1155"/>
      <c r="AH231" s="1153" t="s">
        <v>8</v>
      </c>
      <c r="AI231" s="1154"/>
      <c r="AJ231" s="1155"/>
      <c r="AK231" s="1153" t="s">
        <v>8</v>
      </c>
      <c r="AL231" s="1154"/>
      <c r="AM231" s="1155"/>
      <c r="AN231" s="696" t="str">
        <f t="shared" si="45"/>
        <v>SI</v>
      </c>
      <c r="AO231" s="1138" t="s">
        <v>256</v>
      </c>
      <c r="AP231" s="256"/>
      <c r="AQ231" s="237"/>
      <c r="AX231" s="228"/>
    </row>
    <row r="232" spans="1:50" s="222" customFormat="1" ht="63" x14ac:dyDescent="0.25">
      <c r="A232" s="1146"/>
      <c r="B232" s="11" t="s">
        <v>833</v>
      </c>
      <c r="C232" s="12"/>
      <c r="D232" s="12" t="str">
        <f>IFERROR(INDEX(DESEMPATE!$D$3:$D$200,MATCH('EXP GEN.'!B232,DESEMPATE!$C$3:$C$200,0)),"")</f>
        <v>ARREDONDO MADRID INGENIEROS CIVILES S.A.S. (AIM S.A.S)</v>
      </c>
      <c r="E232" s="621" t="str">
        <f>IFERROR(IF(D232="","",IF(VLOOKUP(D232,DESEMPATE!D$3:$E$200,2,FALSE)=1,"N/A",IF(VLOOKUP(D232,DESEMPATE!D$3:$E$200,2,FALSE)&gt;=0.51,"SI","NO"))),"")</f>
        <v>SI</v>
      </c>
      <c r="F232" s="411" t="s">
        <v>8</v>
      </c>
      <c r="G232" s="19" t="s">
        <v>352</v>
      </c>
      <c r="H232" s="19" t="s">
        <v>343</v>
      </c>
      <c r="I232" s="19" t="s">
        <v>1039</v>
      </c>
      <c r="J232" s="711" t="s">
        <v>1040</v>
      </c>
      <c r="K232" s="19" t="s">
        <v>8</v>
      </c>
      <c r="L232" s="965" t="s">
        <v>8</v>
      </c>
      <c r="M232" s="697" t="str">
        <f t="shared" si="40"/>
        <v>SI</v>
      </c>
      <c r="N232" s="510">
        <v>0.9</v>
      </c>
      <c r="O232" s="14">
        <v>38385</v>
      </c>
      <c r="P232" s="14">
        <v>39814</v>
      </c>
      <c r="Q232" s="15">
        <f t="shared" si="41"/>
        <v>2009</v>
      </c>
      <c r="R232" s="16">
        <f>IFERROR(INDEX(PARAMETROS!$B$53:$B$101,MATCH(Q232,PARAMETROS!$A$53:$A$101,0)),"")</f>
        <v>496900</v>
      </c>
      <c r="S232" s="673" t="s">
        <v>264</v>
      </c>
      <c r="T232" s="23" t="s">
        <v>21</v>
      </c>
      <c r="U232" s="435" t="str">
        <f>IFERROR(IF(T232="","",IF(T232="COP","N/A",IF(OR(T232="USD",T232="US"),1,IF(T232="EUR",VLOOKUP(P232,'SH EURO'!$A$6:$B$10372,2,FALSE),"INGRESAR TASA")))),"")</f>
        <v>N/A</v>
      </c>
      <c r="V232" s="489" t="str">
        <f t="shared" si="42"/>
        <v>N/A</v>
      </c>
      <c r="W232" s="18">
        <f>IFERROR(IF(T232="","",IF(T232="COP",1,IF(U232&lt;&gt;"N/A",VLOOKUP(P232,'SH TRM'!$A$9:$B$100372,2,FALSE),"REVISAR"))),"")</f>
        <v>1</v>
      </c>
      <c r="X232" s="349" t="str">
        <f t="shared" si="43"/>
        <v>N/A</v>
      </c>
      <c r="Y232" s="10">
        <v>4529.92</v>
      </c>
      <c r="Z232" s="10">
        <f t="shared" si="44"/>
        <v>4076.9280000000003</v>
      </c>
      <c r="AA232" s="1115"/>
      <c r="AB232" s="1115"/>
      <c r="AC232" s="292" t="str">
        <f t="shared" si="39"/>
        <v>CUMPLE</v>
      </c>
      <c r="AD232" s="566">
        <v>78</v>
      </c>
      <c r="AE232" s="1122" t="s">
        <v>8</v>
      </c>
      <c r="AF232" s="1123"/>
      <c r="AG232" s="1124"/>
      <c r="AH232" s="1122" t="s">
        <v>8</v>
      </c>
      <c r="AI232" s="1123"/>
      <c r="AJ232" s="1124"/>
      <c r="AK232" s="1122" t="s">
        <v>8</v>
      </c>
      <c r="AL232" s="1123"/>
      <c r="AM232" s="1124"/>
      <c r="AN232" s="697" t="str">
        <f t="shared" si="45"/>
        <v>SI</v>
      </c>
      <c r="AO232" s="1139"/>
      <c r="AP232" s="257"/>
      <c r="AQ232" s="237"/>
      <c r="AX232" s="228"/>
    </row>
    <row r="233" spans="1:50" s="222" customFormat="1" ht="51" x14ac:dyDescent="0.25">
      <c r="A233" s="1146"/>
      <c r="B233" s="11" t="s">
        <v>835</v>
      </c>
      <c r="C233" s="12"/>
      <c r="D233" s="12" t="str">
        <f>IFERROR(INDEX(DESEMPATE!$D$3:$D$200,MATCH('EXP GEN.'!B233,DESEMPATE!$C$3:$C$200,0)),"")</f>
        <v>TEA CONSULTORIAS S.A.S.</v>
      </c>
      <c r="E233" s="621" t="str">
        <f>IFERROR(IF(D233="","",IF(VLOOKUP(D233,DESEMPATE!D$3:$E$200,2,FALSE)=1,"N/A",IF(VLOOKUP(D233,DESEMPATE!D$3:$E$200,2,FALSE)&gt;=0.51,"SI","NO"))),"")</f>
        <v>NO</v>
      </c>
      <c r="F233" s="411" t="s">
        <v>8</v>
      </c>
      <c r="G233" s="19" t="s">
        <v>352</v>
      </c>
      <c r="H233" s="19" t="s">
        <v>343</v>
      </c>
      <c r="I233" s="19" t="s">
        <v>578</v>
      </c>
      <c r="J233" s="711" t="s">
        <v>1041</v>
      </c>
      <c r="K233" s="19" t="s">
        <v>8</v>
      </c>
      <c r="L233" s="965" t="s">
        <v>8</v>
      </c>
      <c r="M233" s="697" t="str">
        <f t="shared" si="40"/>
        <v>SI</v>
      </c>
      <c r="N233" s="510">
        <v>0.2</v>
      </c>
      <c r="O233" s="14">
        <v>41012</v>
      </c>
      <c r="P233" s="14">
        <v>42736</v>
      </c>
      <c r="Q233" s="15">
        <f t="shared" si="41"/>
        <v>2017</v>
      </c>
      <c r="R233" s="16">
        <f>IFERROR(INDEX(PARAMETROS!$B$53:$B$101,MATCH(Q233,PARAMETROS!$A$53:$A$101,0)),"")</f>
        <v>737717</v>
      </c>
      <c r="S233" s="671">
        <v>40284432271</v>
      </c>
      <c r="T233" s="17" t="s">
        <v>21</v>
      </c>
      <c r="U233" s="435" t="str">
        <f>IFERROR(IF(T233="","",IF(T233="COP","N/A",IF(OR(T233="USD",T233="US"),1,IF(T233="EUR",VLOOKUP(P233,'SH EURO'!$A$6:$B$10372,2,FALSE),"INGRESAR TASA")))),"")</f>
        <v>N/A</v>
      </c>
      <c r="V233" s="489" t="str">
        <f t="shared" si="42"/>
        <v>N/A</v>
      </c>
      <c r="W233" s="18">
        <f>IFERROR(IF(T233="","",IF(T233="COP",1,IF(U233&lt;&gt;"N/A",VLOOKUP(P233,'SH TRM'!$A$9:$B$100372,2,FALSE),"REVISAR"))),"")</f>
        <v>1</v>
      </c>
      <c r="X233" s="349">
        <f t="shared" si="43"/>
        <v>40284432271</v>
      </c>
      <c r="Y233" s="10">
        <f t="shared" ref="Y233" si="47">IFERROR(X233/R233,"")</f>
        <v>54606.891627819343</v>
      </c>
      <c r="Z233" s="10">
        <f t="shared" si="44"/>
        <v>10921.37832556387</v>
      </c>
      <c r="AA233" s="1115"/>
      <c r="AB233" s="1115"/>
      <c r="AC233" s="292" t="str">
        <f t="shared" si="39"/>
        <v>CUMPLE</v>
      </c>
      <c r="AD233" s="566" t="s">
        <v>1198</v>
      </c>
      <c r="AE233" s="1122"/>
      <c r="AF233" s="1123"/>
      <c r="AG233" s="1124"/>
      <c r="AH233" s="1122"/>
      <c r="AI233" s="1123"/>
      <c r="AJ233" s="1124"/>
      <c r="AK233" s="1122"/>
      <c r="AL233" s="1123"/>
      <c r="AM233" s="1124"/>
      <c r="AN233" s="697" t="str">
        <f t="shared" si="45"/>
        <v>EN EJECUCION</v>
      </c>
      <c r="AO233" s="1139"/>
      <c r="AP233" s="235"/>
      <c r="AQ233" s="237"/>
      <c r="AX233" s="228"/>
    </row>
    <row r="234" spans="1:50" s="222" customFormat="1" ht="38.25" x14ac:dyDescent="0.25">
      <c r="A234" s="1146"/>
      <c r="B234" s="11" t="s">
        <v>835</v>
      </c>
      <c r="C234" s="12"/>
      <c r="D234" s="12" t="str">
        <f>IFERROR(INDEX(DESEMPATE!$D$3:$D$200,MATCH('EXP GEN.'!B234,DESEMPATE!$C$3:$C$200,0)),"")</f>
        <v>TEA CONSULTORIAS S.A.S.</v>
      </c>
      <c r="E234" s="621" t="str">
        <f>IFERROR(IF(D234="","",IF(VLOOKUP(D234,DESEMPATE!D$3:$E$200,2,FALSE)=1,"N/A",IF(VLOOKUP(D234,DESEMPATE!D$3:$E$200,2,FALSE)&gt;=0.51,"SI","NO"))),"")</f>
        <v>NO</v>
      </c>
      <c r="F234" s="411" t="s">
        <v>8</v>
      </c>
      <c r="G234" s="19" t="s">
        <v>352</v>
      </c>
      <c r="H234" s="19" t="s">
        <v>343</v>
      </c>
      <c r="I234" s="19" t="s">
        <v>1042</v>
      </c>
      <c r="J234" s="711" t="s">
        <v>1043</v>
      </c>
      <c r="K234" s="496" t="s">
        <v>8</v>
      </c>
      <c r="L234" s="965" t="s">
        <v>8</v>
      </c>
      <c r="M234" s="697" t="str">
        <f t="shared" si="40"/>
        <v>SI</v>
      </c>
      <c r="N234" s="510">
        <v>0.32</v>
      </c>
      <c r="O234" s="14">
        <v>37185</v>
      </c>
      <c r="P234" s="14">
        <v>38373</v>
      </c>
      <c r="Q234" s="15">
        <f t="shared" si="41"/>
        <v>2005</v>
      </c>
      <c r="R234" s="16">
        <f>IFERROR(INDEX(PARAMETROS!$B$53:$B$101,MATCH(Q234,PARAMETROS!$A$53:$A$101,0)),"")</f>
        <v>381500</v>
      </c>
      <c r="S234" s="671" t="s">
        <v>264</v>
      </c>
      <c r="T234" s="17" t="s">
        <v>21</v>
      </c>
      <c r="U234" s="435" t="str">
        <f>IFERROR(IF(T234="","",IF(T234="COP","N/A",IF(OR(T234="USD",T234="US"),1,IF(T234="EUR",VLOOKUP(P234,'SH EURO'!$A$6:$B$10372,2,FALSE),"INGRESAR TASA")))),"")</f>
        <v>N/A</v>
      </c>
      <c r="V234" s="489" t="str">
        <f t="shared" si="42"/>
        <v>N/A</v>
      </c>
      <c r="W234" s="18">
        <f>IFERROR(IF(T234="","",IF(T234="COP",1,IF(U234&lt;&gt;"N/A",VLOOKUP(P234,'SH TRM'!$A$9:$B$100372,2,FALSE),"REVISAR"))),"")</f>
        <v>1</v>
      </c>
      <c r="X234" s="349" t="str">
        <f t="shared" si="43"/>
        <v>N/A</v>
      </c>
      <c r="Y234" s="10">
        <v>9793.1200000000008</v>
      </c>
      <c r="Z234" s="10">
        <f t="shared" si="44"/>
        <v>3133.7984000000001</v>
      </c>
      <c r="AA234" s="1115"/>
      <c r="AB234" s="1115"/>
      <c r="AC234" s="292" t="str">
        <f t="shared" si="39"/>
        <v>CUMPLE</v>
      </c>
      <c r="AD234" s="566">
        <v>2</v>
      </c>
      <c r="AE234" s="1122" t="s">
        <v>8</v>
      </c>
      <c r="AF234" s="1123"/>
      <c r="AG234" s="1124"/>
      <c r="AH234" s="1122" t="s">
        <v>8</v>
      </c>
      <c r="AI234" s="1123"/>
      <c r="AJ234" s="1124"/>
      <c r="AK234" s="1122" t="s">
        <v>8</v>
      </c>
      <c r="AL234" s="1123"/>
      <c r="AM234" s="1124"/>
      <c r="AN234" s="697" t="str">
        <f t="shared" si="45"/>
        <v>SI</v>
      </c>
      <c r="AO234" s="1139"/>
      <c r="AP234" s="257"/>
      <c r="AQ234" s="237"/>
      <c r="AX234" s="228"/>
    </row>
    <row r="235" spans="1:50" s="222" customFormat="1" ht="16.5" customHeight="1" x14ac:dyDescent="0.25">
      <c r="A235" s="1146"/>
      <c r="B235" s="11"/>
      <c r="C235" s="12"/>
      <c r="D235" s="12" t="str">
        <f>IFERROR(INDEX(DESEMPATE!$D$3:$D$200,MATCH('EXP GEN.'!B235,DESEMPATE!$C$3:$C$200,0)),"")</f>
        <v/>
      </c>
      <c r="E235" s="621" t="str">
        <f>IFERROR(IF(D235="","",IF(VLOOKUP(D235,DESEMPATE!D$3:$E$200,2,FALSE)=1,"N/A",IF(VLOOKUP(D235,DESEMPATE!D$3:$E$200,2,FALSE)&gt;=0.51,"SI","NO"))),"")</f>
        <v/>
      </c>
      <c r="F235" s="411" t="s">
        <v>8</v>
      </c>
      <c r="G235" s="19"/>
      <c r="H235" s="19"/>
      <c r="I235" s="574"/>
      <c r="J235" s="711"/>
      <c r="K235" s="19"/>
      <c r="L235" s="965"/>
      <c r="M235" s="641" t="str">
        <f t="shared" si="40"/>
        <v/>
      </c>
      <c r="N235" s="510"/>
      <c r="O235" s="14"/>
      <c r="P235" s="14"/>
      <c r="Q235" s="15" t="str">
        <f t="shared" si="41"/>
        <v/>
      </c>
      <c r="R235" s="16" t="str">
        <f>IFERROR(INDEX(PARAMETROS!$B$53:$B$101,MATCH(Q235,PARAMETROS!$A$53:$A$101,0)),"")</f>
        <v/>
      </c>
      <c r="S235" s="671"/>
      <c r="T235" s="17"/>
      <c r="U235" s="435" t="str">
        <f>IFERROR(IF(T235="","",IF(T235="COP","N/A",IF(OR(T235="USD",T235="US"),1,IF(T235="EUR",VLOOKUP(P235,'SH EURO'!$A$6:$B$10372,2,FALSE),"INGRESAR TASA")))),"")</f>
        <v/>
      </c>
      <c r="V235" s="489" t="str">
        <f t="shared" si="42"/>
        <v/>
      </c>
      <c r="W235" s="18" t="str">
        <f>IFERROR(IF(T235="","",IF(T235="COP",1,IF(U235&lt;&gt;"N/A",VLOOKUP(P235,'SH TRM'!$A$9:$B$100372,2,FALSE),"REVISAR"))),"")</f>
        <v/>
      </c>
      <c r="X235" s="349" t="str">
        <f t="shared" si="43"/>
        <v/>
      </c>
      <c r="Y235" s="10" t="str">
        <f t="shared" si="46"/>
        <v/>
      </c>
      <c r="Z235" s="10" t="str">
        <f t="shared" si="44"/>
        <v/>
      </c>
      <c r="AA235" s="1115"/>
      <c r="AB235" s="1115"/>
      <c r="AC235" s="292" t="str">
        <f t="shared" si="39"/>
        <v/>
      </c>
      <c r="AD235" s="586"/>
      <c r="AE235" s="1144"/>
      <c r="AF235" s="1144"/>
      <c r="AG235" s="1144"/>
      <c r="AH235" s="1144"/>
      <c r="AI235" s="1144"/>
      <c r="AJ235" s="1144"/>
      <c r="AK235" s="1144"/>
      <c r="AL235" s="1144"/>
      <c r="AM235" s="1144"/>
      <c r="AN235" s="697" t="str">
        <f t="shared" si="45"/>
        <v/>
      </c>
      <c r="AO235" s="1139"/>
      <c r="AP235" s="235"/>
      <c r="AQ235" s="237"/>
      <c r="AX235" s="228"/>
    </row>
    <row r="236" spans="1:50" s="222" customFormat="1" ht="16.5" customHeight="1" thickBot="1" x14ac:dyDescent="0.3">
      <c r="A236" s="1147"/>
      <c r="B236" s="33"/>
      <c r="C236" s="137"/>
      <c r="D236" s="315" t="str">
        <f>IFERROR(INDEX(DESEMPATE!$D$3:$D$200,MATCH('EXP GEN.'!B236,DESEMPATE!$C$3:$C$200,0)),"")</f>
        <v/>
      </c>
      <c r="E236" s="899" t="str">
        <f>IFERROR(IF(D236="","",IF(VLOOKUP(D236,DESEMPATE!D$3:$E$200,2,FALSE)=1,"N/A",IF(VLOOKUP(D236,DESEMPATE!D$3:$E$200,2,FALSE)&gt;=0.51,"SI","NO"))),"")</f>
        <v/>
      </c>
      <c r="F236" s="412" t="s">
        <v>8</v>
      </c>
      <c r="G236" s="554"/>
      <c r="H236" s="553"/>
      <c r="I236" s="581"/>
      <c r="J236" s="712"/>
      <c r="K236" s="139"/>
      <c r="L236" s="966"/>
      <c r="M236" s="642" t="str">
        <f t="shared" si="40"/>
        <v/>
      </c>
      <c r="N236" s="738"/>
      <c r="O236" s="536"/>
      <c r="P236" s="536"/>
      <c r="Q236" s="36" t="str">
        <f t="shared" si="41"/>
        <v/>
      </c>
      <c r="R236" s="37" t="str">
        <f>IFERROR(INDEX(PARAMETROS!$B$53:$B$101,MATCH(Q236,PARAMETROS!$A$53:$A$101,0)),"")</f>
        <v/>
      </c>
      <c r="S236" s="672"/>
      <c r="T236" s="38"/>
      <c r="U236" s="433" t="str">
        <f>IFERROR(IF(T236="","",IF(T236="COP","N/A",IF(OR(T236="USD",T236="US"),1,IF(T236="EUR",VLOOKUP(P236,'SH EURO'!$A$6:$B$10372,2,FALSE),"INGRESAR TASA")))),"")</f>
        <v/>
      </c>
      <c r="V236" s="490" t="str">
        <f t="shared" si="42"/>
        <v/>
      </c>
      <c r="W236" s="39" t="str">
        <f>IFERROR(IF(T236="","",IF(T236="COP",1,IF(U236&lt;&gt;"N/A",VLOOKUP(P236,'SH TRM'!$A$9:$B$100372,2,FALSE),"REVISAR"))),"")</f>
        <v/>
      </c>
      <c r="X236" s="350" t="str">
        <f t="shared" si="43"/>
        <v/>
      </c>
      <c r="Y236" s="40" t="str">
        <f t="shared" si="46"/>
        <v/>
      </c>
      <c r="Z236" s="40" t="str">
        <f t="shared" si="44"/>
        <v/>
      </c>
      <c r="AA236" s="1116"/>
      <c r="AB236" s="1116"/>
      <c r="AC236" s="299" t="str">
        <f t="shared" si="39"/>
        <v/>
      </c>
      <c r="AD236" s="587"/>
      <c r="AE236" s="1156"/>
      <c r="AF236" s="1156"/>
      <c r="AG236" s="1156"/>
      <c r="AH236" s="1156"/>
      <c r="AI236" s="1156"/>
      <c r="AJ236" s="1156"/>
      <c r="AK236" s="1156"/>
      <c r="AL236" s="1156"/>
      <c r="AM236" s="1156"/>
      <c r="AN236" s="698" t="str">
        <f t="shared" si="45"/>
        <v/>
      </c>
      <c r="AO236" s="1140"/>
      <c r="AP236" s="236"/>
      <c r="AQ236" s="237"/>
      <c r="AX236" s="228"/>
    </row>
    <row r="237" spans="1:50" s="222" customFormat="1" ht="102" customHeight="1" x14ac:dyDescent="0.25">
      <c r="A237" s="1145" t="s">
        <v>195</v>
      </c>
      <c r="B237" s="25" t="s">
        <v>838</v>
      </c>
      <c r="C237" s="26"/>
      <c r="D237" s="287" t="str">
        <f>IFERROR(INDEX(DESEMPATE!$D$3:$D$200,MATCH('EXP GEN.'!B237,DESEMPATE!$C$3:$C$200,0)),"")</f>
        <v>JAHV McGREGOR S.A.S.</v>
      </c>
      <c r="E237" s="616" t="str">
        <f>IFERROR(IF(D237="","",IF(VLOOKUP(D237,DESEMPATE!D$3:$E$200,2,FALSE)=1,"N/A",IF(VLOOKUP(D237,DESEMPATE!D$3:$E$200,2,FALSE)&gt;=0.51,"SI","NO"))),"")</f>
        <v>SI</v>
      </c>
      <c r="F237" s="410" t="s">
        <v>8</v>
      </c>
      <c r="G237" s="32" t="s">
        <v>1044</v>
      </c>
      <c r="H237" s="32" t="s">
        <v>343</v>
      </c>
      <c r="I237" s="32" t="s">
        <v>1045</v>
      </c>
      <c r="J237" s="710" t="s">
        <v>1046</v>
      </c>
      <c r="K237" s="1019" t="s">
        <v>8</v>
      </c>
      <c r="L237" s="964" t="s">
        <v>8</v>
      </c>
      <c r="M237" s="699" t="str">
        <f t="shared" si="40"/>
        <v>SI</v>
      </c>
      <c r="N237" s="508">
        <v>1</v>
      </c>
      <c r="O237" s="316">
        <v>42003</v>
      </c>
      <c r="P237" s="316">
        <v>42415</v>
      </c>
      <c r="Q237" s="44">
        <f t="shared" si="41"/>
        <v>2016</v>
      </c>
      <c r="R237" s="22">
        <f>IFERROR(INDEX(PARAMETROS!$B$53:$B$101,MATCH(Q237,PARAMETROS!$A$53:$A$101,0)),"")</f>
        <v>689455</v>
      </c>
      <c r="S237" s="673" t="s">
        <v>264</v>
      </c>
      <c r="T237" s="23" t="s">
        <v>21</v>
      </c>
      <c r="U237" s="434" t="str">
        <f>IFERROR(IF(T237="","",IF(T237="COP","N/A",IF(OR(T237="USD",T237="US"),1,IF(T237="EUR",VLOOKUP(P237,'SH EURO'!$A$6:$B$10372,2,FALSE),"INGRESAR TASA")))),"")</f>
        <v>N/A</v>
      </c>
      <c r="V237" s="484" t="str">
        <f t="shared" si="42"/>
        <v>N/A</v>
      </c>
      <c r="W237" s="24">
        <f>IFERROR(IF(T237="","",IF(T237="COP",1,IF(U237&lt;&gt;"N/A",VLOOKUP(P237,'SH TRM'!$A$9:$B$100372,2,FALSE),"REVISAR"))),"")</f>
        <v>1</v>
      </c>
      <c r="X237" s="351" t="str">
        <f t="shared" si="43"/>
        <v>N/A</v>
      </c>
      <c r="Y237" s="317">
        <v>2362</v>
      </c>
      <c r="Z237" s="317">
        <f t="shared" si="44"/>
        <v>2362</v>
      </c>
      <c r="AA237" s="1114" t="str">
        <f>IFERROR(IF(COUNTIF(Z237:Z242,"")=6,"",IF(SUM(Z237:Z242)&gt;=CM001M1,"CUMPLE","NO CUMPLE")),"")</f>
        <v>CUMPLE</v>
      </c>
      <c r="AB237" s="1114" t="str">
        <f>IFERROR(IF(COUNTIF(Z237:Z242,"")=6,"",IF(COUNTIF(E237:E242,"N/A")&gt;0,IF(SUMIF(E237:E242,"N/A",Z237:Z242)&gt;=CM001LM1,"CUMPLE","NO CUMPLE"),IF(SUMIF(E237:E242,"SI",Z237:Z242)&gt;=CM001LM1,"CUMPLE","NO CUMPLE"))),"")</f>
        <v>CUMPLE</v>
      </c>
      <c r="AC237" s="291" t="s">
        <v>65</v>
      </c>
      <c r="AD237" s="1018">
        <v>218</v>
      </c>
      <c r="AE237" s="1132" t="s">
        <v>8</v>
      </c>
      <c r="AF237" s="1132"/>
      <c r="AG237" s="1132"/>
      <c r="AH237" s="1132" t="s">
        <v>8</v>
      </c>
      <c r="AI237" s="1132"/>
      <c r="AJ237" s="1132"/>
      <c r="AK237" s="1132" t="s">
        <v>9</v>
      </c>
      <c r="AL237" s="1132"/>
      <c r="AM237" s="1132"/>
      <c r="AN237" s="696" t="str">
        <f t="shared" si="45"/>
        <v>SI</v>
      </c>
      <c r="AO237" s="1138" t="s">
        <v>256</v>
      </c>
      <c r="AP237" s="256"/>
      <c r="AQ237" s="237"/>
      <c r="AX237" s="228"/>
    </row>
    <row r="238" spans="1:50" s="222" customFormat="1" ht="89.25" x14ac:dyDescent="0.25">
      <c r="A238" s="1146"/>
      <c r="B238" s="11" t="s">
        <v>838</v>
      </c>
      <c r="C238" s="12"/>
      <c r="D238" s="12" t="str">
        <f>IFERROR(INDEX(DESEMPATE!$D$3:$D$200,MATCH('EXP GEN.'!B238,DESEMPATE!$C$3:$C$200,0)),"")</f>
        <v>JAHV McGREGOR S.A.S.</v>
      </c>
      <c r="E238" s="621" t="str">
        <f>IFERROR(IF(D238="","",IF(VLOOKUP(D238,DESEMPATE!D$3:$E$200,2,FALSE)=1,"N/A",IF(VLOOKUP(D238,DESEMPATE!D$3:$E$200,2,FALSE)&gt;=0.51,"SI","NO"))),"")</f>
        <v>SI</v>
      </c>
      <c r="F238" s="411" t="s">
        <v>8</v>
      </c>
      <c r="G238" s="19" t="s">
        <v>1047</v>
      </c>
      <c r="H238" s="19" t="s">
        <v>343</v>
      </c>
      <c r="I238" s="19">
        <v>20151239</v>
      </c>
      <c r="J238" s="711" t="s">
        <v>1048</v>
      </c>
      <c r="K238" s="19" t="s">
        <v>8</v>
      </c>
      <c r="L238" s="965" t="s">
        <v>8</v>
      </c>
      <c r="M238" s="697" t="str">
        <f t="shared" si="40"/>
        <v>SI</v>
      </c>
      <c r="N238" s="510">
        <v>1</v>
      </c>
      <c r="O238" s="14">
        <v>42235</v>
      </c>
      <c r="P238" s="14">
        <v>43196</v>
      </c>
      <c r="Q238" s="15">
        <f t="shared" si="41"/>
        <v>2018</v>
      </c>
      <c r="R238" s="16">
        <f>IFERROR(INDEX(PARAMETROS!$B$53:$B$101,MATCH(Q238,PARAMETROS!$A$53:$A$101,0)),"")</f>
        <v>781242</v>
      </c>
      <c r="S238" s="671">
        <v>4646527289</v>
      </c>
      <c r="T238" s="17" t="s">
        <v>21</v>
      </c>
      <c r="U238" s="435" t="str">
        <f>IFERROR(IF(T238="","",IF(T238="COP","N/A",IF(OR(T238="USD",T238="US"),1,IF(T238="EUR",VLOOKUP(P238,'SH EURO'!$A$6:$B$10372,2,FALSE),"INGRESAR TASA")))),"")</f>
        <v>N/A</v>
      </c>
      <c r="V238" s="489" t="str">
        <f t="shared" si="42"/>
        <v>N/A</v>
      </c>
      <c r="W238" s="18">
        <f>IFERROR(IF(T238="","",IF(T238="COP",1,IF(U238&lt;&gt;"N/A",VLOOKUP(P238,'SH TRM'!$A$9:$B$100372,2,FALSE),"REVISAR"))),"")</f>
        <v>1</v>
      </c>
      <c r="X238" s="349">
        <f t="shared" si="43"/>
        <v>4646527289</v>
      </c>
      <c r="Y238" s="10">
        <f t="shared" ref="Y238" si="48">IFERROR(X238/R238,"")</f>
        <v>5947.6158335061355</v>
      </c>
      <c r="Z238" s="10">
        <f t="shared" si="44"/>
        <v>5947.6158335061355</v>
      </c>
      <c r="AA238" s="1115"/>
      <c r="AB238" s="1115"/>
      <c r="AC238" s="292" t="str">
        <f t="shared" si="39"/>
        <v>CUMPLE</v>
      </c>
      <c r="AD238" s="566" t="s">
        <v>1198</v>
      </c>
      <c r="AE238" s="1121"/>
      <c r="AF238" s="1121"/>
      <c r="AG238" s="1121"/>
      <c r="AH238" s="1121"/>
      <c r="AI238" s="1121"/>
      <c r="AJ238" s="1121"/>
      <c r="AK238" s="1121"/>
      <c r="AL238" s="1121"/>
      <c r="AM238" s="1121"/>
      <c r="AN238" s="697" t="str">
        <f t="shared" si="45"/>
        <v>EN EJECUCION</v>
      </c>
      <c r="AO238" s="1139"/>
      <c r="AP238" s="257"/>
      <c r="AQ238" s="237"/>
      <c r="AX238" s="228"/>
    </row>
    <row r="239" spans="1:50" s="222" customFormat="1" ht="51" x14ac:dyDescent="0.25">
      <c r="A239" s="1146"/>
      <c r="B239" s="11" t="s">
        <v>840</v>
      </c>
      <c r="C239" s="12"/>
      <c r="D239" s="12" t="str">
        <f>IFERROR(INDEX(DESEMPATE!$D$3:$D$200,MATCH('EXP GEN.'!B239,DESEMPATE!$C$3:$C$200,0)),"")</f>
        <v>TOP SUELOS INGENIERIA S.A.S.</v>
      </c>
      <c r="E239" s="621" t="str">
        <f>IFERROR(IF(D239="","",IF(VLOOKUP(D239,DESEMPATE!D$3:$E$200,2,FALSE)=1,"N/A",IF(VLOOKUP(D239,DESEMPATE!D$3:$E$200,2,FALSE)&gt;=0.51,"SI","NO"))),"")</f>
        <v>NO</v>
      </c>
      <c r="F239" s="411" t="s">
        <v>8</v>
      </c>
      <c r="G239" s="327" t="s">
        <v>346</v>
      </c>
      <c r="H239" s="19" t="s">
        <v>343</v>
      </c>
      <c r="I239" s="19" t="s">
        <v>1049</v>
      </c>
      <c r="J239" s="711" t="s">
        <v>1050</v>
      </c>
      <c r="K239" s="19" t="s">
        <v>8</v>
      </c>
      <c r="L239" s="965" t="s">
        <v>8</v>
      </c>
      <c r="M239" s="697" t="str">
        <f t="shared" si="40"/>
        <v>SI</v>
      </c>
      <c r="N239" s="510">
        <v>0.6</v>
      </c>
      <c r="O239" s="14">
        <v>40064</v>
      </c>
      <c r="P239" s="14">
        <v>41999</v>
      </c>
      <c r="Q239" s="15">
        <f t="shared" si="41"/>
        <v>2014</v>
      </c>
      <c r="R239" s="16">
        <f>IFERROR(INDEX(PARAMETROS!$B$53:$B$101,MATCH(Q239,PARAMETROS!$A$53:$A$101,0)),"")</f>
        <v>616000</v>
      </c>
      <c r="S239" s="671" t="s">
        <v>264</v>
      </c>
      <c r="T239" s="17" t="s">
        <v>21</v>
      </c>
      <c r="U239" s="435" t="str">
        <f>IFERROR(IF(T239="","",IF(T239="COP","N/A",IF(OR(T239="USD",T239="US"),1,IF(T239="EUR",VLOOKUP(P239,'SH EURO'!$A$6:$B$10372,2,FALSE),"INGRESAR TASA")))),"")</f>
        <v>N/A</v>
      </c>
      <c r="V239" s="489" t="str">
        <f t="shared" si="42"/>
        <v>N/A</v>
      </c>
      <c r="W239" s="18">
        <f>IFERROR(IF(T239="","",IF(T239="COP",1,IF(U239&lt;&gt;"N/A",VLOOKUP(P239,'SH TRM'!$A$9:$B$100372,2,FALSE),"REVISAR"))),"")</f>
        <v>1</v>
      </c>
      <c r="X239" s="349" t="str">
        <f t="shared" si="43"/>
        <v>N/A</v>
      </c>
      <c r="Y239" s="10">
        <v>13800.32</v>
      </c>
      <c r="Z239" s="10">
        <f t="shared" si="44"/>
        <v>8280.1919999999991</v>
      </c>
      <c r="AA239" s="1115"/>
      <c r="AB239" s="1115"/>
      <c r="AC239" s="292" t="str">
        <f t="shared" si="39"/>
        <v>CUMPLE</v>
      </c>
      <c r="AD239" s="566">
        <v>80</v>
      </c>
      <c r="AE239" s="1121" t="s">
        <v>8</v>
      </c>
      <c r="AF239" s="1121"/>
      <c r="AG239" s="1121"/>
      <c r="AH239" s="1121" t="s">
        <v>8</v>
      </c>
      <c r="AI239" s="1121"/>
      <c r="AJ239" s="1121"/>
      <c r="AK239" s="1121" t="s">
        <v>8</v>
      </c>
      <c r="AL239" s="1121"/>
      <c r="AM239" s="1121"/>
      <c r="AN239" s="697" t="str">
        <f t="shared" si="45"/>
        <v>SI</v>
      </c>
      <c r="AO239" s="1139"/>
      <c r="AP239" s="235"/>
      <c r="AQ239" s="237"/>
      <c r="AX239" s="228"/>
    </row>
    <row r="240" spans="1:50" s="222" customFormat="1" ht="63.75" x14ac:dyDescent="0.25">
      <c r="A240" s="1146"/>
      <c r="B240" s="11" t="s">
        <v>840</v>
      </c>
      <c r="C240" s="12"/>
      <c r="D240" s="12" t="str">
        <f>IFERROR(INDEX(DESEMPATE!$D$3:$D$200,MATCH('EXP GEN.'!B240,DESEMPATE!$C$3:$C$200,0)),"")</f>
        <v>TOP SUELOS INGENIERIA S.A.S.</v>
      </c>
      <c r="E240" s="621" t="str">
        <f>IFERROR(IF(D240="","",IF(VLOOKUP(D240,DESEMPATE!D$3:$E$200,2,FALSE)=1,"N/A",IF(VLOOKUP(D240,DESEMPATE!D$3:$E$200,2,FALSE)&gt;=0.51,"SI","NO"))),"")</f>
        <v>NO</v>
      </c>
      <c r="F240" s="411" t="s">
        <v>8</v>
      </c>
      <c r="G240" s="19" t="s">
        <v>1051</v>
      </c>
      <c r="H240" s="19" t="s">
        <v>343</v>
      </c>
      <c r="I240" s="19" t="s">
        <v>1052</v>
      </c>
      <c r="J240" s="711" t="s">
        <v>1053</v>
      </c>
      <c r="K240" s="19" t="s">
        <v>8</v>
      </c>
      <c r="L240" s="965" t="s">
        <v>8</v>
      </c>
      <c r="M240" s="697" t="str">
        <f t="shared" si="40"/>
        <v>SI</v>
      </c>
      <c r="N240" s="510">
        <v>0.65</v>
      </c>
      <c r="O240" s="14">
        <v>38629</v>
      </c>
      <c r="P240" s="14">
        <v>39116</v>
      </c>
      <c r="Q240" s="15">
        <f t="shared" si="41"/>
        <v>2007</v>
      </c>
      <c r="R240" s="16">
        <f>IFERROR(INDEX(PARAMETROS!$B$53:$B$101,MATCH(Q240,PARAMETROS!$A$53:$A$101,0)),"")</f>
        <v>433700</v>
      </c>
      <c r="S240" s="671" t="s">
        <v>264</v>
      </c>
      <c r="T240" s="17" t="s">
        <v>21</v>
      </c>
      <c r="U240" s="435" t="str">
        <f>IFERROR(IF(T240="","",IF(T240="COP","N/A",IF(OR(T240="USD",T240="US"),1,IF(T240="EUR",VLOOKUP(P240,'SH EURO'!$A$6:$B$10372,2,FALSE),"INGRESAR TASA")))),"")</f>
        <v>N/A</v>
      </c>
      <c r="V240" s="489" t="str">
        <f t="shared" si="42"/>
        <v>N/A</v>
      </c>
      <c r="W240" s="18">
        <f>IFERROR(IF(T240="","",IF(T240="COP",1,IF(U240&lt;&gt;"N/A",VLOOKUP(P240,'SH TRM'!$A$9:$B$100372,2,FALSE),"REVISAR"))),"")</f>
        <v>1</v>
      </c>
      <c r="X240" s="349" t="str">
        <f t="shared" si="43"/>
        <v>N/A</v>
      </c>
      <c r="Y240" s="10">
        <v>4174.4799999999996</v>
      </c>
      <c r="Z240" s="10">
        <f t="shared" si="44"/>
        <v>2713.4119999999998</v>
      </c>
      <c r="AA240" s="1115"/>
      <c r="AB240" s="1115"/>
      <c r="AC240" s="292" t="s">
        <v>65</v>
      </c>
      <c r="AD240" s="566">
        <v>14</v>
      </c>
      <c r="AE240" s="1122" t="s">
        <v>8</v>
      </c>
      <c r="AF240" s="1123"/>
      <c r="AG240" s="1124"/>
      <c r="AH240" s="1122" t="s">
        <v>8</v>
      </c>
      <c r="AI240" s="1123"/>
      <c r="AJ240" s="1124"/>
      <c r="AK240" s="1122" t="s">
        <v>8</v>
      </c>
      <c r="AL240" s="1123"/>
      <c r="AM240" s="1124"/>
      <c r="AN240" s="697" t="str">
        <f t="shared" si="45"/>
        <v>SI</v>
      </c>
      <c r="AO240" s="1139"/>
      <c r="AP240" s="257"/>
      <c r="AQ240" s="237"/>
      <c r="AX240" s="228"/>
    </row>
    <row r="241" spans="1:50" s="222" customFormat="1" ht="51" x14ac:dyDescent="0.25">
      <c r="A241" s="1146"/>
      <c r="B241" s="11" t="s">
        <v>840</v>
      </c>
      <c r="C241" s="12"/>
      <c r="D241" s="12" t="str">
        <f>IFERROR(INDEX(DESEMPATE!$D$3:$D$200,MATCH('EXP GEN.'!B241,DESEMPATE!$C$3:$C$200,0)),"")</f>
        <v>TOP SUELOS INGENIERIA S.A.S.</v>
      </c>
      <c r="E241" s="621" t="str">
        <f>IFERROR(IF(D241="","",IF(VLOOKUP(D241,DESEMPATE!D$3:$E$200,2,FALSE)=1,"N/A",IF(VLOOKUP(D241,DESEMPATE!D$3:$E$200,2,FALSE)&gt;=0.51,"SI","NO"))),"")</f>
        <v>NO</v>
      </c>
      <c r="F241" s="411" t="s">
        <v>8</v>
      </c>
      <c r="G241" s="19" t="s">
        <v>1054</v>
      </c>
      <c r="H241" s="19" t="s">
        <v>343</v>
      </c>
      <c r="I241" s="19" t="s">
        <v>1055</v>
      </c>
      <c r="J241" s="711" t="s">
        <v>1056</v>
      </c>
      <c r="K241" s="19" t="s">
        <v>8</v>
      </c>
      <c r="L241" s="965" t="s">
        <v>8</v>
      </c>
      <c r="M241" s="641" t="str">
        <f t="shared" si="40"/>
        <v>SI</v>
      </c>
      <c r="N241" s="510">
        <v>1</v>
      </c>
      <c r="O241" s="14">
        <v>37552</v>
      </c>
      <c r="P241" s="14">
        <v>37904</v>
      </c>
      <c r="Q241" s="15">
        <f t="shared" si="41"/>
        <v>2003</v>
      </c>
      <c r="R241" s="16">
        <f>IFERROR(INDEX(PARAMETROS!$B$53:$B$101,MATCH(Q241,PARAMETROS!$A$53:$A$101,0)),"")</f>
        <v>332000</v>
      </c>
      <c r="S241" s="671" t="s">
        <v>264</v>
      </c>
      <c r="T241" s="17" t="s">
        <v>21</v>
      </c>
      <c r="U241" s="435" t="str">
        <f>IFERROR(IF(T241="","",IF(T241="COP","N/A",IF(OR(T241="USD",T241="US"),1,IF(T241="EUR",VLOOKUP(P241,'SH EURO'!$A$6:$B$10372,2,FALSE),"INGRESAR TASA")))),"")</f>
        <v>N/A</v>
      </c>
      <c r="V241" s="489" t="str">
        <f t="shared" si="42"/>
        <v>N/A</v>
      </c>
      <c r="W241" s="18">
        <f>IFERROR(IF(T241="","",IF(T241="COP",1,IF(U241&lt;&gt;"N/A",VLOOKUP(P241,'SH TRM'!$A$9:$B$100372,2,FALSE),"REVISAR"))),"")</f>
        <v>1</v>
      </c>
      <c r="X241" s="349" t="str">
        <f t="shared" si="43"/>
        <v>N/A</v>
      </c>
      <c r="Y241" s="10">
        <v>2346</v>
      </c>
      <c r="Z241" s="10">
        <f t="shared" si="44"/>
        <v>2346</v>
      </c>
      <c r="AA241" s="1115"/>
      <c r="AB241" s="1115"/>
      <c r="AC241" s="292" t="s">
        <v>65</v>
      </c>
      <c r="AD241" s="586">
        <v>47</v>
      </c>
      <c r="AE241" s="1121" t="s">
        <v>8</v>
      </c>
      <c r="AF241" s="1121"/>
      <c r="AG241" s="1121"/>
      <c r="AH241" s="1121" t="s">
        <v>8</v>
      </c>
      <c r="AI241" s="1121"/>
      <c r="AJ241" s="1121"/>
      <c r="AK241" s="1121" t="s">
        <v>8</v>
      </c>
      <c r="AL241" s="1121"/>
      <c r="AM241" s="1121"/>
      <c r="AN241" s="697" t="str">
        <f t="shared" si="45"/>
        <v>SI</v>
      </c>
      <c r="AO241" s="1139"/>
      <c r="AP241" s="235"/>
      <c r="AQ241" s="237"/>
      <c r="AX241" s="228"/>
    </row>
    <row r="242" spans="1:50" s="222" customFormat="1" ht="39" thickBot="1" x14ac:dyDescent="0.3">
      <c r="A242" s="1147"/>
      <c r="B242" s="33" t="s">
        <v>840</v>
      </c>
      <c r="C242" s="137"/>
      <c r="D242" s="315" t="str">
        <f>IFERROR(INDEX(DESEMPATE!$D$3:$D$200,MATCH('EXP GEN.'!B242,DESEMPATE!$C$3:$C$200,0)),"")</f>
        <v>TOP SUELOS INGENIERIA S.A.S.</v>
      </c>
      <c r="E242" s="899" t="str">
        <f>IFERROR(IF(D242="","",IF(VLOOKUP(D242,DESEMPATE!D$3:$E$200,2,FALSE)=1,"N/A",IF(VLOOKUP(D242,DESEMPATE!D$3:$E$200,2,FALSE)&gt;=0.51,"SI","NO"))),"")</f>
        <v>NO</v>
      </c>
      <c r="F242" s="412" t="s">
        <v>8</v>
      </c>
      <c r="G242" s="139" t="s">
        <v>346</v>
      </c>
      <c r="H242" s="139" t="s">
        <v>343</v>
      </c>
      <c r="I242" s="139" t="s">
        <v>1057</v>
      </c>
      <c r="J242" s="712" t="s">
        <v>1058</v>
      </c>
      <c r="K242" s="139" t="s">
        <v>8</v>
      </c>
      <c r="L242" s="966" t="s">
        <v>8</v>
      </c>
      <c r="M242" s="642" t="str">
        <f t="shared" si="40"/>
        <v>SI</v>
      </c>
      <c r="N242" s="511">
        <v>0.6</v>
      </c>
      <c r="O242" s="318">
        <v>40074</v>
      </c>
      <c r="P242" s="318">
        <v>42124</v>
      </c>
      <c r="Q242" s="36">
        <f t="shared" si="41"/>
        <v>2015</v>
      </c>
      <c r="R242" s="37">
        <f>IFERROR(INDEX(PARAMETROS!$B$53:$B$101,MATCH(Q242,PARAMETROS!$A$53:$A$101,0)),"")</f>
        <v>644350</v>
      </c>
      <c r="S242" s="672" t="s">
        <v>264</v>
      </c>
      <c r="T242" s="38" t="s">
        <v>21</v>
      </c>
      <c r="U242" s="433" t="str">
        <f>IFERROR(IF(T242="","",IF(T242="COP","N/A",IF(OR(T242="USD",T242="US"),1,IF(T242="EUR",VLOOKUP(P242,'SH EURO'!$A$6:$B$10372,2,FALSE),"INGRESAR TASA")))),"")</f>
        <v>N/A</v>
      </c>
      <c r="V242" s="490" t="str">
        <f t="shared" si="42"/>
        <v>N/A</v>
      </c>
      <c r="W242" s="39">
        <f>IFERROR(IF(T242="","",IF(T242="COP",1,IF(U242&lt;&gt;"N/A",VLOOKUP(P242,'SH TRM'!$A$9:$B$100372,2,FALSE),"REVISAR"))),"")</f>
        <v>1</v>
      </c>
      <c r="X242" s="350" t="str">
        <f t="shared" si="43"/>
        <v>N/A</v>
      </c>
      <c r="Y242" s="40">
        <v>10886.77</v>
      </c>
      <c r="Z242" s="40">
        <f t="shared" si="44"/>
        <v>6532.0619999999999</v>
      </c>
      <c r="AA242" s="1116"/>
      <c r="AB242" s="1116"/>
      <c r="AC242" s="299" t="str">
        <f t="shared" si="39"/>
        <v>CUMPLE</v>
      </c>
      <c r="AD242" s="587">
        <v>85</v>
      </c>
      <c r="AE242" s="1131" t="s">
        <v>8</v>
      </c>
      <c r="AF242" s="1131"/>
      <c r="AG242" s="1131"/>
      <c r="AH242" s="1131" t="s">
        <v>8</v>
      </c>
      <c r="AI242" s="1131"/>
      <c r="AJ242" s="1131"/>
      <c r="AK242" s="1131" t="s">
        <v>8</v>
      </c>
      <c r="AL242" s="1131"/>
      <c r="AM242" s="1131"/>
      <c r="AN242" s="698" t="str">
        <f t="shared" si="45"/>
        <v>SI</v>
      </c>
      <c r="AO242" s="1140"/>
      <c r="AP242" s="236"/>
      <c r="AQ242" s="237"/>
      <c r="AX242" s="228"/>
    </row>
    <row r="243" spans="1:50" s="222" customFormat="1" ht="31.5" customHeight="1" x14ac:dyDescent="0.25">
      <c r="A243" s="1145" t="s">
        <v>196</v>
      </c>
      <c r="B243" s="25" t="s">
        <v>843</v>
      </c>
      <c r="C243" s="26"/>
      <c r="D243" s="287" t="str">
        <f>IFERROR(INDEX(DESEMPATE!$D$3:$D$200,MATCH('EXP GEN.'!B243,DESEMPATE!$C$3:$C$200,0)),"")</f>
        <v>GOMEZ CAJIAO Y ASOCIADOS S.A.</v>
      </c>
      <c r="E243" s="616" t="str">
        <f>IFERROR(IF(D243="","",IF(VLOOKUP(D243,DESEMPATE!D$3:$E$200,2,FALSE)=1,"N/A",IF(VLOOKUP(D243,DESEMPATE!D$3:$E$200,2,FALSE)&gt;=0.51,"SI","NO"))),"")</f>
        <v>SI</v>
      </c>
      <c r="F243" s="410" t="s">
        <v>8</v>
      </c>
      <c r="G243" s="32" t="s">
        <v>346</v>
      </c>
      <c r="H243" s="32" t="s">
        <v>343</v>
      </c>
      <c r="I243" s="32" t="s">
        <v>1059</v>
      </c>
      <c r="J243" s="710" t="s">
        <v>1060</v>
      </c>
      <c r="K243" s="32" t="s">
        <v>8</v>
      </c>
      <c r="L243" s="964" t="s">
        <v>8</v>
      </c>
      <c r="M243" s="699" t="str">
        <f t="shared" si="40"/>
        <v>SI</v>
      </c>
      <c r="N243" s="508">
        <v>1</v>
      </c>
      <c r="O243" s="316">
        <v>35409</v>
      </c>
      <c r="P243" s="316">
        <v>35864</v>
      </c>
      <c r="Q243" s="44">
        <f t="shared" si="41"/>
        <v>1998</v>
      </c>
      <c r="R243" s="22">
        <f>IFERROR(INDEX(PARAMETROS!$B$53:$B$101,MATCH(Q243,PARAMETROS!$A$53:$A$101,0)),"")</f>
        <v>203826</v>
      </c>
      <c r="S243" s="673" t="s">
        <v>264</v>
      </c>
      <c r="T243" s="23" t="s">
        <v>21</v>
      </c>
      <c r="U243" s="434" t="str">
        <f>IFERROR(IF(T243="","",IF(T243="COP","N/A",IF(OR(T243="USD",T243="US"),1,IF(T243="EUR",VLOOKUP(P243,'SH EURO'!$A$6:$B$10372,2,FALSE),"INGRESAR TASA")))),"")</f>
        <v>N/A</v>
      </c>
      <c r="V243" s="484" t="str">
        <f t="shared" si="42"/>
        <v>N/A</v>
      </c>
      <c r="W243" s="24">
        <f>IFERROR(IF(T243="","",IF(T243="COP",1,IF(U243&lt;&gt;"N/A",VLOOKUP(P243,'SH TRM'!$A$9:$B$100372,2,FALSE),"REVISAR"))),"")</f>
        <v>1</v>
      </c>
      <c r="X243" s="351" t="str">
        <f t="shared" si="43"/>
        <v>N/A</v>
      </c>
      <c r="Y243" s="317">
        <v>3679.61</v>
      </c>
      <c r="Z243" s="317">
        <f t="shared" si="44"/>
        <v>3679.61</v>
      </c>
      <c r="AA243" s="1114" t="str">
        <f>IFERROR(IF(COUNTIF(Z243:Z248,"")=6,"",IF(SUM(Z243:Z248)&gt;=CM001M1,"CUMPLE","NO CUMPLE")),"")</f>
        <v>CUMPLE</v>
      </c>
      <c r="AB243" s="1114" t="str">
        <f>IFERROR(IF(COUNTIF(Z243:Z248,"")=6,"",IF(COUNTIF(E243:E248,"N/A")&gt;0,IF(SUMIF(E243:E248,"N/A",Z243:Z248)&gt;=CM001LM1,"CUMPLE","NO CUMPLE"),IF(SUMIF(E243:E248,"SI",Z243:Z248)&gt;=CM001LM1,"CUMPLE","NO CUMPLE"))),"")</f>
        <v>CUMPLE</v>
      </c>
      <c r="AC243" s="291" t="str">
        <f t="shared" si="39"/>
        <v>CUMPLE</v>
      </c>
      <c r="AD243" s="293">
        <v>96</v>
      </c>
      <c r="AE243" s="1117" t="s">
        <v>8</v>
      </c>
      <c r="AF243" s="1117"/>
      <c r="AG243" s="1117"/>
      <c r="AH243" s="1117" t="s">
        <v>8</v>
      </c>
      <c r="AI243" s="1117"/>
      <c r="AJ243" s="1117"/>
      <c r="AK243" s="1117" t="s">
        <v>8</v>
      </c>
      <c r="AL243" s="1117"/>
      <c r="AM243" s="1117"/>
      <c r="AN243" s="699" t="str">
        <f t="shared" si="45"/>
        <v>SI</v>
      </c>
      <c r="AO243" s="1138" t="s">
        <v>256</v>
      </c>
      <c r="AP243" s="256"/>
      <c r="AQ243" s="237"/>
      <c r="AX243" s="228"/>
    </row>
    <row r="244" spans="1:50" s="222" customFormat="1" ht="63.75" x14ac:dyDescent="0.25">
      <c r="A244" s="1146"/>
      <c r="B244" s="11" t="s">
        <v>843</v>
      </c>
      <c r="C244" s="12"/>
      <c r="D244" s="12" t="str">
        <f>IFERROR(INDEX(DESEMPATE!$D$3:$D$200,MATCH('EXP GEN.'!B244,DESEMPATE!$C$3:$C$200,0)),"")</f>
        <v>GOMEZ CAJIAO Y ASOCIADOS S.A.</v>
      </c>
      <c r="E244" s="621" t="str">
        <f>IFERROR(IF(D244="","",IF(VLOOKUP(D244,DESEMPATE!D$3:$E$200,2,FALSE)=1,"N/A",IF(VLOOKUP(D244,DESEMPATE!D$3:$E$200,2,FALSE)&gt;=0.51,"SI","NO"))),"")</f>
        <v>SI</v>
      </c>
      <c r="F244" s="411" t="s">
        <v>8</v>
      </c>
      <c r="G244" s="19" t="s">
        <v>342</v>
      </c>
      <c r="H244" s="19" t="s">
        <v>343</v>
      </c>
      <c r="I244" s="19" t="s">
        <v>645</v>
      </c>
      <c r="J244" s="711" t="s">
        <v>1061</v>
      </c>
      <c r="K244" s="19" t="s">
        <v>8</v>
      </c>
      <c r="L244" s="965" t="s">
        <v>8</v>
      </c>
      <c r="M244" s="697" t="str">
        <f t="shared" si="40"/>
        <v>SI</v>
      </c>
      <c r="N244" s="510">
        <v>0.5</v>
      </c>
      <c r="O244" s="14">
        <v>38034</v>
      </c>
      <c r="P244" s="14">
        <v>40770</v>
      </c>
      <c r="Q244" s="15">
        <f t="shared" si="41"/>
        <v>2011</v>
      </c>
      <c r="R244" s="16">
        <f>IFERROR(INDEX(PARAMETROS!$B$53:$B$101,MATCH(Q244,PARAMETROS!$A$53:$A$101,0)),"")</f>
        <v>535600</v>
      </c>
      <c r="S244" s="671" t="s">
        <v>264</v>
      </c>
      <c r="T244" s="17" t="s">
        <v>21</v>
      </c>
      <c r="U244" s="435" t="str">
        <f>IFERROR(IF(T244="","",IF(T244="COP","N/A",IF(OR(T244="USD",T244="US"),1,IF(T244="EUR",VLOOKUP(P244,'SH EURO'!$A$6:$B$10372,2,FALSE),"INGRESAR TASA")))),"")</f>
        <v>N/A</v>
      </c>
      <c r="V244" s="489" t="str">
        <f t="shared" si="42"/>
        <v>N/A</v>
      </c>
      <c r="W244" s="18">
        <f>IFERROR(IF(T244="","",IF(T244="COP",1,IF(U244&lt;&gt;"N/A",VLOOKUP(P244,'SH TRM'!$A$9:$B$100372,2,FALSE),"REVISAR"))),"")</f>
        <v>1</v>
      </c>
      <c r="X244" s="349" t="str">
        <f t="shared" si="43"/>
        <v>N/A</v>
      </c>
      <c r="Y244" s="10">
        <v>17049.349999999999</v>
      </c>
      <c r="Z244" s="10">
        <f t="shared" si="44"/>
        <v>8524.6749999999993</v>
      </c>
      <c r="AA244" s="1115"/>
      <c r="AB244" s="1115"/>
      <c r="AC244" s="292" t="str">
        <f t="shared" si="39"/>
        <v>CUMPLE</v>
      </c>
      <c r="AD244" s="294">
        <v>21</v>
      </c>
      <c r="AE244" s="1121" t="s">
        <v>8</v>
      </c>
      <c r="AF244" s="1121"/>
      <c r="AG244" s="1121"/>
      <c r="AH244" s="1121" t="s">
        <v>8</v>
      </c>
      <c r="AI244" s="1121"/>
      <c r="AJ244" s="1121"/>
      <c r="AK244" s="1121" t="s">
        <v>8</v>
      </c>
      <c r="AL244" s="1121"/>
      <c r="AM244" s="1121"/>
      <c r="AN244" s="697" t="str">
        <f t="shared" si="45"/>
        <v>SI</v>
      </c>
      <c r="AO244" s="1139"/>
      <c r="AP244" s="257"/>
      <c r="AQ244" s="237"/>
      <c r="AX244" s="228"/>
    </row>
    <row r="245" spans="1:50" s="222" customFormat="1" ht="38.25" x14ac:dyDescent="0.25">
      <c r="A245" s="1146"/>
      <c r="B245" s="11" t="s">
        <v>843</v>
      </c>
      <c r="C245" s="12"/>
      <c r="D245" s="12" t="str">
        <f>IFERROR(INDEX(DESEMPATE!$D$3:$D$200,MATCH('EXP GEN.'!B245,DESEMPATE!$C$3:$C$200,0)),"")</f>
        <v>GOMEZ CAJIAO Y ASOCIADOS S.A.</v>
      </c>
      <c r="E245" s="621" t="str">
        <f>IFERROR(IF(D245="","",IF(VLOOKUP(D245,DESEMPATE!D$3:$E$200,2,FALSE)=1,"N/A",IF(VLOOKUP(D245,DESEMPATE!D$3:$E$200,2,FALSE)&gt;=0.51,"SI","NO"))),"")</f>
        <v>SI</v>
      </c>
      <c r="F245" s="411" t="s">
        <v>8</v>
      </c>
      <c r="G245" s="19" t="s">
        <v>352</v>
      </c>
      <c r="H245" s="19" t="s">
        <v>343</v>
      </c>
      <c r="I245" s="19" t="s">
        <v>775</v>
      </c>
      <c r="J245" s="711" t="s">
        <v>1062</v>
      </c>
      <c r="K245" s="19" t="s">
        <v>8</v>
      </c>
      <c r="L245" s="965" t="s">
        <v>8</v>
      </c>
      <c r="M245" s="697" t="str">
        <f t="shared" si="40"/>
        <v>SI</v>
      </c>
      <c r="N245" s="510">
        <v>0.33</v>
      </c>
      <c r="O245" s="14">
        <v>39792</v>
      </c>
      <c r="P245" s="14">
        <v>40977</v>
      </c>
      <c r="Q245" s="15">
        <f t="shared" si="41"/>
        <v>2012</v>
      </c>
      <c r="R245" s="16">
        <f>IFERROR(INDEX(PARAMETROS!$B$53:$B$101,MATCH(Q245,PARAMETROS!$A$53:$A$101,0)),"")</f>
        <v>566700</v>
      </c>
      <c r="S245" s="671" t="s">
        <v>264</v>
      </c>
      <c r="T245" s="17" t="s">
        <v>21</v>
      </c>
      <c r="U245" s="435" t="str">
        <f>IFERROR(IF(T245="","",IF(T245="COP","N/A",IF(OR(T245="USD",T245="US"),1,IF(T245="EUR",VLOOKUP(P245,'SH EURO'!$A$6:$B$10372,2,FALSE),"INGRESAR TASA")))),"")</f>
        <v>N/A</v>
      </c>
      <c r="V245" s="489" t="str">
        <f t="shared" si="42"/>
        <v>N/A</v>
      </c>
      <c r="W245" s="18">
        <f>IFERROR(IF(T245="","",IF(T245="COP",1,IF(U245&lt;&gt;"N/A",VLOOKUP(P245,'SH TRM'!$A$9:$B$100372,2,FALSE),"REVISAR"))),"")</f>
        <v>1</v>
      </c>
      <c r="X245" s="349" t="str">
        <f t="shared" si="43"/>
        <v>N/A</v>
      </c>
      <c r="Y245" s="10">
        <v>8716.93</v>
      </c>
      <c r="Z245" s="10">
        <f t="shared" si="44"/>
        <v>2876.5869000000002</v>
      </c>
      <c r="AA245" s="1115"/>
      <c r="AB245" s="1115"/>
      <c r="AC245" s="292" t="str">
        <f t="shared" si="39"/>
        <v>CUMPLE</v>
      </c>
      <c r="AD245" s="294">
        <v>170</v>
      </c>
      <c r="AE245" s="1121" t="s">
        <v>8</v>
      </c>
      <c r="AF245" s="1121"/>
      <c r="AG245" s="1121"/>
      <c r="AH245" s="1121" t="s">
        <v>8</v>
      </c>
      <c r="AI245" s="1121"/>
      <c r="AJ245" s="1121"/>
      <c r="AK245" s="1121" t="s">
        <v>8</v>
      </c>
      <c r="AL245" s="1121"/>
      <c r="AM245" s="1121"/>
      <c r="AN245" s="697" t="str">
        <f t="shared" si="45"/>
        <v>SI</v>
      </c>
      <c r="AO245" s="1139"/>
      <c r="AP245" s="235"/>
      <c r="AQ245" s="237"/>
      <c r="AX245" s="228"/>
    </row>
    <row r="246" spans="1:50" s="222" customFormat="1" ht="71.25" x14ac:dyDescent="0.25">
      <c r="A246" s="1146"/>
      <c r="B246" s="11" t="s">
        <v>845</v>
      </c>
      <c r="C246" s="12"/>
      <c r="D246" s="12" t="str">
        <f>IFERROR(INDEX(DESEMPATE!$D$3:$D$200,MATCH('EXP GEN.'!B246,DESEMPATE!$C$3:$C$200,0)),"")</f>
        <v>IVICSA S.A.S.</v>
      </c>
      <c r="E246" s="621" t="str">
        <f>IFERROR(IF(D246="","",IF(VLOOKUP(D246,DESEMPATE!D$3:$E$200,2,FALSE)=1,"N/A",IF(VLOOKUP(D246,DESEMPATE!D$3:$E$200,2,FALSE)&gt;=0.51,"SI","NO"))),"")</f>
        <v>NO</v>
      </c>
      <c r="F246" s="411" t="s">
        <v>8</v>
      </c>
      <c r="G246" s="19" t="s">
        <v>1063</v>
      </c>
      <c r="H246" s="19" t="s">
        <v>356</v>
      </c>
      <c r="I246" s="19"/>
      <c r="J246" s="711" t="s">
        <v>1064</v>
      </c>
      <c r="K246" s="19" t="s">
        <v>8</v>
      </c>
      <c r="L246" s="965" t="s">
        <v>8</v>
      </c>
      <c r="M246" s="697" t="str">
        <f t="shared" si="40"/>
        <v>SI</v>
      </c>
      <c r="N246" s="510">
        <v>1</v>
      </c>
      <c r="O246" s="14">
        <v>39329</v>
      </c>
      <c r="P246" s="14">
        <v>40578</v>
      </c>
      <c r="Q246" s="15">
        <f t="shared" si="41"/>
        <v>2011</v>
      </c>
      <c r="R246" s="16">
        <f>IFERROR(INDEX(PARAMETROS!$B$53:$B$101,MATCH(Q246,PARAMETROS!$A$53:$A$101,0)),"")</f>
        <v>535600</v>
      </c>
      <c r="S246" s="671" t="s">
        <v>264</v>
      </c>
      <c r="T246" s="17" t="s">
        <v>305</v>
      </c>
      <c r="U246" s="435">
        <f>IFERROR(IF(T246="","",IF(T246="COP","N/A",IF(OR(T246="USD",T246="US"),1,IF(T246="EUR",VLOOKUP(P246,'SH EURO'!$A$6:$B$10372,2,FALSE),"INGRESAR TASA")))),"")</f>
        <v>1.3747400000000001</v>
      </c>
      <c r="V246" s="489" t="str">
        <f t="shared" si="42"/>
        <v/>
      </c>
      <c r="W246" s="18">
        <f>IFERROR(IF(T246="","",IF(T246="COP",1,IF(U246&lt;&gt;"N/A",VLOOKUP(P246,'SH TRM'!$A$9:$B$100372,2,FALSE),"REVISAR"))),"")</f>
        <v>1863.03</v>
      </c>
      <c r="X246" s="349" t="str">
        <f t="shared" si="43"/>
        <v/>
      </c>
      <c r="Y246" s="10">
        <v>7315.11</v>
      </c>
      <c r="Z246" s="10">
        <f t="shared" si="44"/>
        <v>7315.11</v>
      </c>
      <c r="AA246" s="1115"/>
      <c r="AB246" s="1115"/>
      <c r="AC246" s="292" t="str">
        <f t="shared" si="39"/>
        <v>CUMPLE</v>
      </c>
      <c r="AD246" s="294">
        <v>5</v>
      </c>
      <c r="AE246" s="1122" t="s">
        <v>8</v>
      </c>
      <c r="AF246" s="1123"/>
      <c r="AG246" s="1124"/>
      <c r="AH246" s="1122" t="s">
        <v>8</v>
      </c>
      <c r="AI246" s="1123"/>
      <c r="AJ246" s="1124"/>
      <c r="AK246" s="1122" t="s">
        <v>8</v>
      </c>
      <c r="AL246" s="1123"/>
      <c r="AM246" s="1124"/>
      <c r="AN246" s="697" t="str">
        <f t="shared" si="45"/>
        <v>SI</v>
      </c>
      <c r="AO246" s="1139"/>
      <c r="AP246" s="257"/>
      <c r="AQ246" s="237"/>
      <c r="AX246" s="228"/>
    </row>
    <row r="247" spans="1:50" s="222" customFormat="1" ht="71.25" x14ac:dyDescent="0.25">
      <c r="A247" s="1146"/>
      <c r="B247" s="11" t="s">
        <v>845</v>
      </c>
      <c r="C247" s="12"/>
      <c r="D247" s="12" t="str">
        <f>IFERROR(INDEX(DESEMPATE!$D$3:$D$200,MATCH('EXP GEN.'!B247,DESEMPATE!$C$3:$C$200,0)),"")</f>
        <v>IVICSA S.A.S.</v>
      </c>
      <c r="E247" s="621" t="str">
        <f>IFERROR(IF(D247="","",IF(VLOOKUP(D247,DESEMPATE!D$3:$E$200,2,FALSE)=1,"N/A",IF(VLOOKUP(D247,DESEMPATE!D$3:$E$200,2,FALSE)&gt;=0.51,"SI","NO"))),"")</f>
        <v>NO</v>
      </c>
      <c r="F247" s="411" t="s">
        <v>8</v>
      </c>
      <c r="G247" s="19" t="s">
        <v>1063</v>
      </c>
      <c r="H247" s="19" t="s">
        <v>356</v>
      </c>
      <c r="I247" s="19"/>
      <c r="J247" s="711" t="s">
        <v>1065</v>
      </c>
      <c r="K247" s="19" t="s">
        <v>8</v>
      </c>
      <c r="L247" s="965" t="s">
        <v>8</v>
      </c>
      <c r="M247" s="641" t="str">
        <f t="shared" si="40"/>
        <v>SI</v>
      </c>
      <c r="N247" s="510">
        <v>1</v>
      </c>
      <c r="O247" s="14">
        <v>37774</v>
      </c>
      <c r="P247" s="14">
        <v>38597</v>
      </c>
      <c r="Q247" s="15">
        <f t="shared" si="41"/>
        <v>2005</v>
      </c>
      <c r="R247" s="16">
        <f>IFERROR(INDEX(PARAMETROS!$B$53:$B$101,MATCH(Q247,PARAMETROS!$A$53:$A$101,0)),"")</f>
        <v>381500</v>
      </c>
      <c r="S247" s="671" t="s">
        <v>264</v>
      </c>
      <c r="T247" s="17" t="s">
        <v>305</v>
      </c>
      <c r="U247" s="435">
        <f>IFERROR(IF(T247="","",IF(T247="COP","N/A",IF(OR(T247="USD",T247="US"),1,IF(T247="EUR",VLOOKUP(P247,'SH EURO'!$A$6:$B$10372,2,FALSE),"INGRESAR TASA")))),"")</f>
        <v>1.2487999999999999</v>
      </c>
      <c r="V247" s="489" t="str">
        <f t="shared" si="42"/>
        <v/>
      </c>
      <c r="W247" s="18">
        <f>IFERROR(IF(T247="","",IF(T247="COP",1,IF(U247&lt;&gt;"N/A",VLOOKUP(P247,'SH TRM'!$A$9:$B$100372,2,FALSE),"REVISAR"))),"")</f>
        <v>2298.85</v>
      </c>
      <c r="X247" s="349" t="str">
        <f t="shared" si="43"/>
        <v/>
      </c>
      <c r="Y247" s="10">
        <v>9126.33</v>
      </c>
      <c r="Z247" s="10">
        <f t="shared" si="44"/>
        <v>9126.33</v>
      </c>
      <c r="AA247" s="1115"/>
      <c r="AB247" s="1115"/>
      <c r="AC247" s="292" t="str">
        <f t="shared" si="39"/>
        <v>CUMPLE</v>
      </c>
      <c r="AD247" s="294">
        <v>6</v>
      </c>
      <c r="AE247" s="1121" t="s">
        <v>8</v>
      </c>
      <c r="AF247" s="1121"/>
      <c r="AG247" s="1121"/>
      <c r="AH247" s="1121" t="s">
        <v>8</v>
      </c>
      <c r="AI247" s="1121"/>
      <c r="AJ247" s="1121"/>
      <c r="AK247" s="1121" t="s">
        <v>8</v>
      </c>
      <c r="AL247" s="1121"/>
      <c r="AM247" s="1121"/>
      <c r="AN247" s="697" t="str">
        <f t="shared" si="45"/>
        <v>SI</v>
      </c>
      <c r="AO247" s="1139"/>
      <c r="AP247" s="235"/>
      <c r="AQ247" s="237"/>
      <c r="AX247" s="228"/>
    </row>
    <row r="248" spans="1:50" s="222" customFormat="1" ht="16.5" customHeight="1" thickBot="1" x14ac:dyDescent="0.3">
      <c r="A248" s="1147"/>
      <c r="B248" s="33"/>
      <c r="C248" s="137"/>
      <c r="D248" s="315" t="str">
        <f>IFERROR(INDEX(DESEMPATE!$D$3:$D$200,MATCH('EXP GEN.'!B248,DESEMPATE!$C$3:$C$200,0)),"")</f>
        <v/>
      </c>
      <c r="E248" s="899" t="str">
        <f>IFERROR(IF(D248="","",IF(VLOOKUP(D248,DESEMPATE!D$3:$E$200,2,FALSE)=1,"N/A",IF(VLOOKUP(D248,DESEMPATE!D$3:$E$200,2,FALSE)&gt;=0.51,"SI","NO"))),"")</f>
        <v/>
      </c>
      <c r="F248" s="412" t="s">
        <v>8</v>
      </c>
      <c r="G248" s="139"/>
      <c r="H248" s="139"/>
      <c r="I248" s="139"/>
      <c r="J248" s="712"/>
      <c r="K248" s="139"/>
      <c r="L248" s="966"/>
      <c r="M248" s="642" t="str">
        <f t="shared" si="40"/>
        <v/>
      </c>
      <c r="N248" s="511"/>
      <c r="O248" s="318"/>
      <c r="P248" s="318"/>
      <c r="Q248" s="36" t="str">
        <f t="shared" si="41"/>
        <v/>
      </c>
      <c r="R248" s="37" t="str">
        <f>IFERROR(INDEX(PARAMETROS!$B$53:$B$101,MATCH(Q248,PARAMETROS!$A$53:$A$101,0)),"")</f>
        <v/>
      </c>
      <c r="S248" s="672"/>
      <c r="T248" s="38"/>
      <c r="U248" s="433" t="str">
        <f>IFERROR(IF(T248="","",IF(T248="COP","N/A",IF(OR(T248="USD",T248="US"),1,IF(T248="EUR",VLOOKUP(P248,'SH EURO'!$A$6:$B$10372,2,FALSE),"INGRESAR TASA")))),"")</f>
        <v/>
      </c>
      <c r="V248" s="490" t="str">
        <f t="shared" si="42"/>
        <v/>
      </c>
      <c r="W248" s="39" t="str">
        <f>IFERROR(IF(T248="","",IF(T248="COP",1,IF(U248&lt;&gt;"N/A",VLOOKUP(P248,'SH TRM'!$A$9:$B$100372,2,FALSE),"REVISAR"))),"")</f>
        <v/>
      </c>
      <c r="X248" s="350" t="str">
        <f t="shared" si="43"/>
        <v/>
      </c>
      <c r="Y248" s="40" t="str">
        <f t="shared" si="46"/>
        <v/>
      </c>
      <c r="Z248" s="40" t="str">
        <f t="shared" si="44"/>
        <v/>
      </c>
      <c r="AA248" s="1116"/>
      <c r="AB248" s="1116"/>
      <c r="AC248" s="299" t="str">
        <f t="shared" si="39"/>
        <v/>
      </c>
      <c r="AD248" s="564"/>
      <c r="AE248" s="1131"/>
      <c r="AF248" s="1131"/>
      <c r="AG248" s="1131"/>
      <c r="AH248" s="1131"/>
      <c r="AI248" s="1131"/>
      <c r="AJ248" s="1131"/>
      <c r="AK248" s="1131"/>
      <c r="AL248" s="1131"/>
      <c r="AM248" s="1131"/>
      <c r="AN248" s="698" t="str">
        <f t="shared" si="45"/>
        <v/>
      </c>
      <c r="AO248" s="1140"/>
      <c r="AP248" s="236"/>
      <c r="AQ248" s="237"/>
      <c r="AX248" s="228"/>
    </row>
    <row r="249" spans="1:50" s="222" customFormat="1" ht="51" customHeight="1" x14ac:dyDescent="0.25">
      <c r="A249" s="1145" t="s">
        <v>208</v>
      </c>
      <c r="B249" s="25" t="s">
        <v>848</v>
      </c>
      <c r="C249" s="26"/>
      <c r="D249" s="287" t="str">
        <f>IFERROR(INDEX(DESEMPATE!$D$3:$D$200,MATCH('EXP GEN.'!B249,DESEMPATE!$C$3:$C$200,0)),"")</f>
        <v>VQ INGENIERIA S.A.S.</v>
      </c>
      <c r="E249" s="616" t="str">
        <f>IFERROR(IF(D249="","",IF(VLOOKUP(D249,DESEMPATE!D$3:$E$200,2,FALSE)=1,"N/A",IF(VLOOKUP(D249,DESEMPATE!D$3:$E$200,2,FALSE)&gt;=0.51,"SI","NO"))),"")</f>
        <v>SI</v>
      </c>
      <c r="F249" s="410" t="s">
        <v>8</v>
      </c>
      <c r="G249" s="19" t="s">
        <v>346</v>
      </c>
      <c r="H249" s="19" t="s">
        <v>343</v>
      </c>
      <c r="I249" s="523" t="s">
        <v>1066</v>
      </c>
      <c r="J249" s="720" t="s">
        <v>1067</v>
      </c>
      <c r="K249" s="32" t="s">
        <v>8</v>
      </c>
      <c r="L249" s="964" t="s">
        <v>8</v>
      </c>
      <c r="M249" s="699" t="str">
        <f t="shared" si="40"/>
        <v>SI</v>
      </c>
      <c r="N249" s="510">
        <v>0.26</v>
      </c>
      <c r="O249" s="14">
        <v>40077</v>
      </c>
      <c r="P249" s="14">
        <v>41977</v>
      </c>
      <c r="Q249" s="44">
        <f t="shared" si="41"/>
        <v>2014</v>
      </c>
      <c r="R249" s="22">
        <f>IFERROR(INDEX(PARAMETROS!$B$53:$B$101,MATCH(Q249,PARAMETROS!$A$53:$A$101,0)),"")</f>
        <v>616000</v>
      </c>
      <c r="S249" s="507" t="s">
        <v>264</v>
      </c>
      <c r="T249" s="17" t="s">
        <v>21</v>
      </c>
      <c r="U249" s="434" t="str">
        <f>IFERROR(IF(T249="","",IF(T249="COP","N/A",IF(OR(T249="USD",T249="US"),1,IF(T249="EUR",VLOOKUP(P249,'SH EURO'!$A$6:$B$10372,2,FALSE),"INGRESAR TASA")))),"")</f>
        <v>N/A</v>
      </c>
      <c r="V249" s="484" t="str">
        <f t="shared" si="42"/>
        <v>N/A</v>
      </c>
      <c r="W249" s="24">
        <f>IFERROR(IF(T249="","",IF(T249="COP",1,IF(U249&lt;&gt;"N/A",VLOOKUP(P249,'SH TRM'!$A$9:$B$100372,2,FALSE),"REVISAR"))),"")</f>
        <v>1</v>
      </c>
      <c r="X249" s="351" t="str">
        <f t="shared" si="43"/>
        <v>N/A</v>
      </c>
      <c r="Y249" s="317">
        <v>13631.34</v>
      </c>
      <c r="Z249" s="317">
        <f t="shared" si="44"/>
        <v>3544.1484</v>
      </c>
      <c r="AA249" s="1114" t="str">
        <f>IFERROR(IF(COUNTIF(Z249:Z254,"")=6,"",IF(SUM(Z249:Z254)&gt;=CM001M1,"CUMPLE","NO CUMPLE")),"")</f>
        <v>CUMPLE</v>
      </c>
      <c r="AB249" s="1114" t="str">
        <f>IFERROR(IF(COUNTIF(Z249:Z254,"")=6,"",IF(COUNTIF(E249:E254,"N/A")&gt;0,IF(SUMIF(E249:E254,"N/A",Z249:Z254)&gt;=CM001LM1,"CUMPLE","NO CUMPLE"),IF(SUMIF(E249:E254,"SI",Z249:Z254)&gt;=CM001LM1,"CUMPLE","NO CUMPLE"))),"")</f>
        <v>CUMPLE</v>
      </c>
      <c r="AC249" s="291" t="str">
        <f t="shared" si="39"/>
        <v>CUMPLE</v>
      </c>
      <c r="AD249" s="293">
        <v>41</v>
      </c>
      <c r="AE249" s="1117" t="s">
        <v>8</v>
      </c>
      <c r="AF249" s="1117"/>
      <c r="AG249" s="1117"/>
      <c r="AH249" s="1117" t="s">
        <v>8</v>
      </c>
      <c r="AI249" s="1117"/>
      <c r="AJ249" s="1117"/>
      <c r="AK249" s="1117" t="s">
        <v>8</v>
      </c>
      <c r="AL249" s="1117"/>
      <c r="AM249" s="1117"/>
      <c r="AN249" s="699" t="str">
        <f t="shared" si="45"/>
        <v>SI</v>
      </c>
      <c r="AO249" s="1138" t="s">
        <v>256</v>
      </c>
      <c r="AP249" s="256"/>
      <c r="AQ249" s="237"/>
      <c r="AX249" s="228"/>
    </row>
    <row r="250" spans="1:50" s="222" customFormat="1" ht="63.75" x14ac:dyDescent="0.25">
      <c r="A250" s="1146"/>
      <c r="B250" s="11" t="s">
        <v>848</v>
      </c>
      <c r="C250" s="12"/>
      <c r="D250" s="12" t="str">
        <f>IFERROR(INDEX(DESEMPATE!$D$3:$D$200,MATCH('EXP GEN.'!B250,DESEMPATE!$C$3:$C$200,0)),"")</f>
        <v>VQ INGENIERIA S.A.S.</v>
      </c>
      <c r="E250" s="621" t="str">
        <f>IFERROR(IF(D250="","",IF(VLOOKUP(D250,DESEMPATE!D$3:$E$200,2,FALSE)=1,"N/A",IF(VLOOKUP(D250,DESEMPATE!D$3:$E$200,2,FALSE)&gt;=0.51,"SI","NO"))),"")</f>
        <v>SI</v>
      </c>
      <c r="F250" s="411" t="s">
        <v>8</v>
      </c>
      <c r="G250" s="19" t="s">
        <v>346</v>
      </c>
      <c r="H250" s="19" t="s">
        <v>343</v>
      </c>
      <c r="I250" s="523" t="s">
        <v>1068</v>
      </c>
      <c r="J250" s="720" t="s">
        <v>1069</v>
      </c>
      <c r="K250" s="19" t="s">
        <v>8</v>
      </c>
      <c r="L250" s="965" t="s">
        <v>8</v>
      </c>
      <c r="M250" s="697" t="str">
        <f t="shared" si="40"/>
        <v>SI</v>
      </c>
      <c r="N250" s="510">
        <v>0.75</v>
      </c>
      <c r="O250" s="14">
        <v>38672</v>
      </c>
      <c r="P250" s="14">
        <v>39756</v>
      </c>
      <c r="Q250" s="15">
        <f t="shared" si="41"/>
        <v>2008</v>
      </c>
      <c r="R250" s="16">
        <f>IFERROR(INDEX(PARAMETROS!$B$53:$B$101,MATCH(Q250,PARAMETROS!$A$53:$A$101,0)),"")</f>
        <v>461500</v>
      </c>
      <c r="S250" s="491">
        <v>2323578630</v>
      </c>
      <c r="T250" s="16" t="s">
        <v>21</v>
      </c>
      <c r="U250" s="435" t="str">
        <f>IFERROR(IF(T250="","",IF(T250="COP","N/A",IF(OR(T250="USD",T250="US"),1,IF(T250="EUR",VLOOKUP(P250,'SH EURO'!$A$6:$B$10372,2,FALSE),"INGRESAR TASA")))),"")</f>
        <v>N/A</v>
      </c>
      <c r="V250" s="489" t="str">
        <f t="shared" si="42"/>
        <v>N/A</v>
      </c>
      <c r="W250" s="18">
        <f>IFERROR(IF(T250="","",IF(T250="COP",1,IF(U250&lt;&gt;"N/A",VLOOKUP(P250,'SH TRM'!$A$9:$B$100372,2,FALSE),"REVISAR"))),"")</f>
        <v>1</v>
      </c>
      <c r="X250" s="349">
        <f t="shared" si="43"/>
        <v>2323578630</v>
      </c>
      <c r="Y250" s="10">
        <f t="shared" ref="Y250:Y252" si="49">IFERROR(X250/R250,"")</f>
        <v>5034.839934994583</v>
      </c>
      <c r="Z250" s="10">
        <f t="shared" si="44"/>
        <v>3776.1299512459373</v>
      </c>
      <c r="AA250" s="1115"/>
      <c r="AB250" s="1115"/>
      <c r="AC250" s="292" t="str">
        <f t="shared" si="39"/>
        <v>CUMPLE</v>
      </c>
      <c r="AD250" s="294">
        <v>8</v>
      </c>
      <c r="AE250" s="1121" t="s">
        <v>8</v>
      </c>
      <c r="AF250" s="1121"/>
      <c r="AG250" s="1121"/>
      <c r="AH250" s="1121" t="s">
        <v>8</v>
      </c>
      <c r="AI250" s="1121"/>
      <c r="AJ250" s="1121"/>
      <c r="AK250" s="1121" t="s">
        <v>8</v>
      </c>
      <c r="AL250" s="1121"/>
      <c r="AM250" s="1121"/>
      <c r="AN250" s="697" t="str">
        <f t="shared" si="45"/>
        <v>SI</v>
      </c>
      <c r="AO250" s="1139"/>
      <c r="AP250" s="257"/>
      <c r="AQ250" s="237"/>
      <c r="AX250" s="228"/>
    </row>
    <row r="251" spans="1:50" s="222" customFormat="1" ht="51" x14ac:dyDescent="0.25">
      <c r="A251" s="1146"/>
      <c r="B251" s="11" t="s">
        <v>852</v>
      </c>
      <c r="C251" s="12"/>
      <c r="D251" s="12" t="str">
        <f>IFERROR(INDEX(DESEMPATE!$D$3:$D$200,MATCH('EXP GEN.'!B251,DESEMPATE!$C$3:$C$200,0)),"")</f>
        <v>CGR S.A.S.</v>
      </c>
      <c r="E251" s="621" t="str">
        <f>IFERROR(IF(D251="","",IF(VLOOKUP(D251,DESEMPATE!D$3:$E$200,2,FALSE)=1,"N/A",IF(VLOOKUP(D251,DESEMPATE!D$3:$E$200,2,FALSE)&gt;=0.51,"SI","NO"))),"")</f>
        <v>NO</v>
      </c>
      <c r="F251" s="411" t="s">
        <v>8</v>
      </c>
      <c r="G251" s="19" t="s">
        <v>346</v>
      </c>
      <c r="H251" s="19" t="s">
        <v>343</v>
      </c>
      <c r="I251" s="19" t="s">
        <v>1066</v>
      </c>
      <c r="J251" s="711" t="s">
        <v>1067</v>
      </c>
      <c r="K251" s="19" t="s">
        <v>8</v>
      </c>
      <c r="L251" s="965" t="s">
        <v>8</v>
      </c>
      <c r="M251" s="697" t="str">
        <f t="shared" si="40"/>
        <v>SI</v>
      </c>
      <c r="N251" s="510">
        <v>0.28000000000000003</v>
      </c>
      <c r="O251" s="14">
        <v>40077</v>
      </c>
      <c r="P251" s="498">
        <v>41977</v>
      </c>
      <c r="Q251" s="15">
        <f t="shared" si="41"/>
        <v>2014</v>
      </c>
      <c r="R251" s="16">
        <f>IFERROR(INDEX(PARAMETROS!$B$53:$B$101,MATCH(Q251,PARAMETROS!$A$53:$A$101,0)),"")</f>
        <v>616000</v>
      </c>
      <c r="S251" s="671" t="s">
        <v>264</v>
      </c>
      <c r="T251" s="17" t="s">
        <v>21</v>
      </c>
      <c r="U251" s="435" t="str">
        <f>IFERROR(IF(T251="","",IF(T251="COP","N/A",IF(OR(T251="USD",T251="US"),1,IF(T251="EUR",VLOOKUP(P251,'SH EURO'!$A$6:$B$10372,2,FALSE),"INGRESAR TASA")))),"")</f>
        <v>N/A</v>
      </c>
      <c r="V251" s="489" t="str">
        <f t="shared" si="42"/>
        <v>N/A</v>
      </c>
      <c r="W251" s="18">
        <f>IFERROR(IF(T251="","",IF(T251="COP",1,IF(U251&lt;&gt;"N/A",VLOOKUP(P251,'SH TRM'!$A$9:$B$100372,2,FALSE),"REVISAR"))),"")</f>
        <v>1</v>
      </c>
      <c r="X251" s="349" t="str">
        <f t="shared" si="43"/>
        <v>N/A</v>
      </c>
      <c r="Y251" s="317">
        <v>13631.34</v>
      </c>
      <c r="Z251" s="10">
        <f t="shared" si="44"/>
        <v>3816.7752000000005</v>
      </c>
      <c r="AA251" s="1115"/>
      <c r="AB251" s="1115"/>
      <c r="AC251" s="292" t="str">
        <f t="shared" si="39"/>
        <v>CUMPLE</v>
      </c>
      <c r="AD251" s="294">
        <v>63</v>
      </c>
      <c r="AE251" s="1121" t="s">
        <v>8</v>
      </c>
      <c r="AF251" s="1121"/>
      <c r="AG251" s="1121"/>
      <c r="AH251" s="1121" t="s">
        <v>8</v>
      </c>
      <c r="AI251" s="1121"/>
      <c r="AJ251" s="1121"/>
      <c r="AK251" s="1121" t="s">
        <v>8</v>
      </c>
      <c r="AL251" s="1121"/>
      <c r="AM251" s="1121"/>
      <c r="AN251" s="697" t="str">
        <f t="shared" si="45"/>
        <v>SI</v>
      </c>
      <c r="AO251" s="1139"/>
      <c r="AP251" s="235"/>
      <c r="AQ251" s="237"/>
      <c r="AX251" s="228"/>
    </row>
    <row r="252" spans="1:50" s="222" customFormat="1" ht="127.5" x14ac:dyDescent="0.25">
      <c r="A252" s="1146"/>
      <c r="B252" s="11" t="s">
        <v>850</v>
      </c>
      <c r="C252" s="12"/>
      <c r="D252" s="12" t="str">
        <f>IFERROR(INDEX(DESEMPATE!$D$3:$D$200,MATCH('EXP GEN.'!B252,DESEMPATE!$C$3:$C$200,0)),"")</f>
        <v>VQM S.A.S.</v>
      </c>
      <c r="E252" s="621" t="str">
        <f>IFERROR(IF(D252="","",IF(VLOOKUP(D252,DESEMPATE!D$3:$E$200,2,FALSE)=1,"N/A",IF(VLOOKUP(D252,DESEMPATE!D$3:$E$200,2,FALSE)&gt;=0.51,"SI","NO"))),"")</f>
        <v>NO</v>
      </c>
      <c r="F252" s="411" t="s">
        <v>8</v>
      </c>
      <c r="G252" s="19" t="s">
        <v>352</v>
      </c>
      <c r="H252" s="19" t="s">
        <v>343</v>
      </c>
      <c r="I252" s="19" t="s">
        <v>1070</v>
      </c>
      <c r="J252" s="711" t="s">
        <v>1071</v>
      </c>
      <c r="K252" s="19" t="s">
        <v>8</v>
      </c>
      <c r="L252" s="965" t="s">
        <v>8</v>
      </c>
      <c r="M252" s="697" t="str">
        <f t="shared" si="40"/>
        <v>SI</v>
      </c>
      <c r="N252" s="510">
        <v>0.3</v>
      </c>
      <c r="O252" s="14">
        <v>42438</v>
      </c>
      <c r="P252" s="14">
        <v>43189</v>
      </c>
      <c r="Q252" s="15">
        <f t="shared" si="41"/>
        <v>2018</v>
      </c>
      <c r="R252" s="16">
        <f>IFERROR(INDEX(PARAMETROS!$B$53:$B$101,MATCH(Q252,PARAMETROS!$A$53:$A$101,0)),"")</f>
        <v>781242</v>
      </c>
      <c r="S252" s="671">
        <v>8527865986</v>
      </c>
      <c r="T252" s="17" t="s">
        <v>21</v>
      </c>
      <c r="U252" s="435" t="str">
        <f>IFERROR(IF(T252="","",IF(T252="COP","N/A",IF(OR(T252="USD",T252="US"),1,IF(T252="EUR",VLOOKUP(P252,'SH EURO'!$A$6:$B$10372,2,FALSE),"INGRESAR TASA")))),"")</f>
        <v>N/A</v>
      </c>
      <c r="V252" s="489" t="str">
        <f t="shared" si="42"/>
        <v>N/A</v>
      </c>
      <c r="W252" s="18">
        <f>IFERROR(IF(T252="","",IF(T252="COP",1,IF(U252&lt;&gt;"N/A",VLOOKUP(P252,'SH TRM'!$A$9:$B$100372,2,FALSE),"REVISAR"))),"")</f>
        <v>1</v>
      </c>
      <c r="X252" s="349">
        <f t="shared" si="43"/>
        <v>8527865986</v>
      </c>
      <c r="Y252" s="10">
        <f t="shared" si="49"/>
        <v>10915.780239669653</v>
      </c>
      <c r="Z252" s="10">
        <f t="shared" si="44"/>
        <v>3274.7340719008957</v>
      </c>
      <c r="AA252" s="1115"/>
      <c r="AB252" s="1115"/>
      <c r="AC252" s="292" t="str">
        <f t="shared" si="39"/>
        <v>CUMPLE</v>
      </c>
      <c r="AD252" s="294" t="s">
        <v>1198</v>
      </c>
      <c r="AE252" s="1122"/>
      <c r="AF252" s="1123"/>
      <c r="AG252" s="1124"/>
      <c r="AH252" s="1122"/>
      <c r="AI252" s="1123"/>
      <c r="AJ252" s="1124"/>
      <c r="AK252" s="1122"/>
      <c r="AL252" s="1123"/>
      <c r="AM252" s="1124"/>
      <c r="AN252" s="697" t="str">
        <f t="shared" si="45"/>
        <v>EN EJECUCION</v>
      </c>
      <c r="AO252" s="1139"/>
      <c r="AP252" s="257"/>
      <c r="AQ252" s="237"/>
      <c r="AX252" s="228"/>
    </row>
    <row r="253" spans="1:50" s="222" customFormat="1" ht="16.5" customHeight="1" x14ac:dyDescent="0.25">
      <c r="A253" s="1146"/>
      <c r="B253" s="11"/>
      <c r="C253" s="12"/>
      <c r="D253" s="12" t="str">
        <f>IFERROR(INDEX(DESEMPATE!$D$3:$D$200,MATCH('EXP GEN.'!B253,DESEMPATE!$C$3:$C$200,0)),"")</f>
        <v/>
      </c>
      <c r="E253" s="621" t="str">
        <f>IFERROR(IF(D253="","",IF(VLOOKUP(D253,DESEMPATE!D$3:$E$200,2,FALSE)=1,"N/A",IF(VLOOKUP(D253,DESEMPATE!D$3:$E$200,2,FALSE)&gt;=0.51,"SI","NO"))),"")</f>
        <v/>
      </c>
      <c r="F253" s="411" t="s">
        <v>8</v>
      </c>
      <c r="G253" s="19"/>
      <c r="H253" s="19"/>
      <c r="I253" s="19"/>
      <c r="J253" s="711"/>
      <c r="K253" s="19"/>
      <c r="L253" s="965"/>
      <c r="M253" s="641" t="str">
        <f t="shared" si="40"/>
        <v/>
      </c>
      <c r="N253" s="510"/>
      <c r="O253" s="14"/>
      <c r="P253" s="14"/>
      <c r="Q253" s="15" t="str">
        <f t="shared" si="41"/>
        <v/>
      </c>
      <c r="R253" s="16" t="str">
        <f>IFERROR(INDEX(PARAMETROS!$B$53:$B$101,MATCH(Q253,PARAMETROS!$A$53:$A$101,0)),"")</f>
        <v/>
      </c>
      <c r="S253" s="671"/>
      <c r="T253" s="17"/>
      <c r="U253" s="435" t="str">
        <f>IFERROR(IF(T253="","",IF(T253="COP","N/A",IF(OR(T253="USD",T253="US"),1,IF(T253="EUR",VLOOKUP(P253,'SH EURO'!$A$6:$B$10372,2,FALSE),"INGRESAR TASA")))),"")</f>
        <v/>
      </c>
      <c r="V253" s="489" t="str">
        <f t="shared" si="42"/>
        <v/>
      </c>
      <c r="W253" s="18" t="str">
        <f>IFERROR(IF(T253="","",IF(T253="COP",1,IF(U253&lt;&gt;"N/A",VLOOKUP(P253,'SH TRM'!$A$9:$B$100372,2,FALSE),"REVISAR"))),"")</f>
        <v/>
      </c>
      <c r="X253" s="349" t="str">
        <f t="shared" si="43"/>
        <v/>
      </c>
      <c r="Y253" s="10" t="str">
        <f t="shared" si="46"/>
        <v/>
      </c>
      <c r="Z253" s="10" t="str">
        <f t="shared" si="44"/>
        <v/>
      </c>
      <c r="AA253" s="1115"/>
      <c r="AB253" s="1115"/>
      <c r="AC253" s="292" t="str">
        <f t="shared" si="39"/>
        <v/>
      </c>
      <c r="AD253" s="294"/>
      <c r="AE253" s="1121"/>
      <c r="AF253" s="1121"/>
      <c r="AG253" s="1121"/>
      <c r="AH253" s="1121"/>
      <c r="AI253" s="1121"/>
      <c r="AJ253" s="1121"/>
      <c r="AK253" s="1121"/>
      <c r="AL253" s="1121"/>
      <c r="AM253" s="1121"/>
      <c r="AN253" s="641" t="str">
        <f t="shared" si="45"/>
        <v/>
      </c>
      <c r="AO253" s="1139"/>
      <c r="AP253" s="235"/>
      <c r="AQ253" s="237"/>
      <c r="AX253" s="228"/>
    </row>
    <row r="254" spans="1:50" s="222" customFormat="1" ht="16.5" customHeight="1" thickBot="1" x14ac:dyDescent="0.3">
      <c r="A254" s="1147"/>
      <c r="B254" s="33"/>
      <c r="C254" s="137"/>
      <c r="D254" s="315" t="str">
        <f>IFERROR(INDEX(DESEMPATE!$D$3:$D$200,MATCH('EXP GEN.'!B254,DESEMPATE!$C$3:$C$200,0)),"")</f>
        <v/>
      </c>
      <c r="E254" s="899" t="str">
        <f>IFERROR(IF(D254="","",IF(VLOOKUP(D254,DESEMPATE!D$3:$E$200,2,FALSE)=1,"N/A",IF(VLOOKUP(D254,DESEMPATE!D$3:$E$200,2,FALSE)&gt;=0.51,"SI","NO"))),"")</f>
        <v/>
      </c>
      <c r="F254" s="412" t="s">
        <v>8</v>
      </c>
      <c r="G254" s="139"/>
      <c r="H254" s="139"/>
      <c r="I254" s="139"/>
      <c r="J254" s="712"/>
      <c r="K254" s="139"/>
      <c r="L254" s="966"/>
      <c r="M254" s="642" t="str">
        <f t="shared" si="40"/>
        <v/>
      </c>
      <c r="N254" s="511"/>
      <c r="O254" s="318"/>
      <c r="P254" s="318"/>
      <c r="Q254" s="36" t="str">
        <f t="shared" si="41"/>
        <v/>
      </c>
      <c r="R254" s="37" t="str">
        <f>IFERROR(INDEX(PARAMETROS!$B$53:$B$101,MATCH(Q254,PARAMETROS!$A$53:$A$101,0)),"")</f>
        <v/>
      </c>
      <c r="S254" s="672"/>
      <c r="T254" s="38"/>
      <c r="U254" s="433" t="str">
        <f>IFERROR(IF(T254="","",IF(T254="COP","N/A",IF(OR(T254="USD",T254="US"),1,IF(T254="EUR",VLOOKUP(P254,'SH EURO'!$A$6:$B$10372,2,FALSE),"INGRESAR TASA")))),"")</f>
        <v/>
      </c>
      <c r="V254" s="490" t="str">
        <f t="shared" si="42"/>
        <v/>
      </c>
      <c r="W254" s="39" t="str">
        <f>IFERROR(IF(T254="","",IF(T254="COP",1,IF(U254&lt;&gt;"N/A",VLOOKUP(P254,'SH TRM'!$A$9:$B$100372,2,FALSE),"REVISAR"))),"")</f>
        <v/>
      </c>
      <c r="X254" s="350" t="str">
        <f t="shared" si="43"/>
        <v/>
      </c>
      <c r="Y254" s="40" t="str">
        <f t="shared" si="46"/>
        <v/>
      </c>
      <c r="Z254" s="40" t="str">
        <f t="shared" si="44"/>
        <v/>
      </c>
      <c r="AA254" s="1116"/>
      <c r="AB254" s="1116"/>
      <c r="AC254" s="299" t="str">
        <f t="shared" si="39"/>
        <v/>
      </c>
      <c r="AD254" s="564"/>
      <c r="AE254" s="1131"/>
      <c r="AF254" s="1131"/>
      <c r="AG254" s="1131"/>
      <c r="AH254" s="1131"/>
      <c r="AI254" s="1131"/>
      <c r="AJ254" s="1131"/>
      <c r="AK254" s="1131"/>
      <c r="AL254" s="1131"/>
      <c r="AM254" s="1131"/>
      <c r="AN254" s="642" t="str">
        <f t="shared" si="45"/>
        <v/>
      </c>
      <c r="AO254" s="1140"/>
      <c r="AP254" s="236"/>
      <c r="AQ254" s="237"/>
      <c r="AX254" s="228"/>
    </row>
    <row r="255" spans="1:50" s="222" customFormat="1" ht="31.5" customHeight="1" x14ac:dyDescent="0.25">
      <c r="A255" s="1145" t="s">
        <v>209</v>
      </c>
      <c r="B255" s="25" t="s">
        <v>855</v>
      </c>
      <c r="C255" s="26"/>
      <c r="D255" s="287" t="str">
        <f>IFERROR(INDEX(DESEMPATE!$D$3:$D$200,MATCH('EXP GEN.'!B255,DESEMPATE!$C$3:$C$200,0)),"")</f>
        <v>CONSTRUCTORA A&amp;C S.A.</v>
      </c>
      <c r="E255" s="616" t="str">
        <f>IFERROR(IF(D255="","",IF(VLOOKUP(D255,DESEMPATE!D$3:$E$200,2,FALSE)=1,"N/A",IF(VLOOKUP(D255,DESEMPATE!D$3:$E$200,2,FALSE)&gt;=0.51,"SI","NO"))),"")</f>
        <v>SI</v>
      </c>
      <c r="F255" s="410" t="s">
        <v>8</v>
      </c>
      <c r="G255" s="690" t="s">
        <v>352</v>
      </c>
      <c r="H255" s="32" t="s">
        <v>343</v>
      </c>
      <c r="I255" s="32" t="s">
        <v>1072</v>
      </c>
      <c r="J255" s="741" t="s">
        <v>1073</v>
      </c>
      <c r="K255" s="32" t="s">
        <v>8</v>
      </c>
      <c r="L255" s="964" t="s">
        <v>8</v>
      </c>
      <c r="M255" s="699" t="str">
        <f t="shared" si="40"/>
        <v>SI</v>
      </c>
      <c r="N255" s="508">
        <v>0.5</v>
      </c>
      <c r="O255" s="316">
        <v>39595</v>
      </c>
      <c r="P255" s="522">
        <v>42917</v>
      </c>
      <c r="Q255" s="44">
        <f t="shared" si="41"/>
        <v>2017</v>
      </c>
      <c r="R255" s="22">
        <f>IFERROR(INDEX(PARAMETROS!$B$53:$B$101,MATCH(Q255,PARAMETROS!$A$53:$A$101,0)),"")</f>
        <v>737717</v>
      </c>
      <c r="S255" s="673">
        <v>50636413280</v>
      </c>
      <c r="T255" s="22" t="s">
        <v>21</v>
      </c>
      <c r="U255" s="434" t="str">
        <f>IFERROR(IF(T255="","",IF(T255="COP","N/A",IF(OR(T255="USD",T255="US"),1,IF(T255="EUR",VLOOKUP(P255,'SH EURO'!$A$6:$B$10372,2,FALSE),"INGRESAR TASA")))),"")</f>
        <v>N/A</v>
      </c>
      <c r="V255" s="484" t="str">
        <f t="shared" si="42"/>
        <v>N/A</v>
      </c>
      <c r="W255" s="24">
        <f>IFERROR(IF(T255="","",IF(T255="COP",1,IF(U255&lt;&gt;"N/A",VLOOKUP(P255,'SH TRM'!$A$9:$B$100372,2,FALSE),"REVISAR"))),"")</f>
        <v>1</v>
      </c>
      <c r="X255" s="351">
        <f t="shared" si="43"/>
        <v>50636413280</v>
      </c>
      <c r="Y255" s="317">
        <f t="shared" si="46"/>
        <v>68639.347175136267</v>
      </c>
      <c r="Z255" s="317">
        <f t="shared" si="44"/>
        <v>34319.673587568133</v>
      </c>
      <c r="AA255" s="1114" t="str">
        <f>IFERROR(IF(COUNTIF(Z255:Z260,"")=6,"",IF(SUM(Z255:Z260)&gt;=CM001M1,"CUMPLE","NO CUMPLE")),"")</f>
        <v>CUMPLE</v>
      </c>
      <c r="AB255" s="1114" t="str">
        <f>IFERROR(IF(COUNTIF(Z255:Z260,"")=6,"",IF(COUNTIF(E255:E260,"N/A")&gt;0,IF(SUMIF(E255:E260,"N/A",Z255:Z260)&gt;=CM001LM1,"CUMPLE","NO CUMPLE"),IF(SUMIF(E255:E260,"SI",Z255:Z260)&gt;=CM001LM1,"CUMPLE","NO CUMPLE"))),"")</f>
        <v>CUMPLE</v>
      </c>
      <c r="AC255" s="291" t="str">
        <f t="shared" si="39"/>
        <v>CUMPLE</v>
      </c>
      <c r="AD255" s="293" t="s">
        <v>1198</v>
      </c>
      <c r="AE255" s="1117"/>
      <c r="AF255" s="1117"/>
      <c r="AG255" s="1117"/>
      <c r="AH255" s="1117"/>
      <c r="AI255" s="1117"/>
      <c r="AJ255" s="1117"/>
      <c r="AK255" s="1117"/>
      <c r="AL255" s="1117"/>
      <c r="AM255" s="1117"/>
      <c r="AN255" s="699" t="str">
        <f t="shared" si="45"/>
        <v>EN EJECUCION</v>
      </c>
      <c r="AO255" s="1141" t="s">
        <v>323</v>
      </c>
      <c r="AP255" s="256"/>
      <c r="AQ255" s="237"/>
      <c r="AX255" s="228"/>
    </row>
    <row r="256" spans="1:50" s="222" customFormat="1" ht="51" x14ac:dyDescent="0.25">
      <c r="A256" s="1146"/>
      <c r="B256" s="11" t="s">
        <v>857</v>
      </c>
      <c r="C256" s="12"/>
      <c r="D256" s="12" t="str">
        <f>IFERROR(INDEX(DESEMPATE!$D$3:$D$200,MATCH('EXP GEN.'!B256,DESEMPATE!$C$3:$C$200,0)),"")</f>
        <v>INGEOBRAS S.A.S</v>
      </c>
      <c r="E256" s="621" t="str">
        <f>IFERROR(IF(D256="","",IF(VLOOKUP(D256,DESEMPATE!D$3:$E$200,2,FALSE)=1,"N/A",IF(VLOOKUP(D256,DESEMPATE!D$3:$E$200,2,FALSE)&gt;=0.51,"SI","NO"))),"")</f>
        <v>NO</v>
      </c>
      <c r="F256" s="411" t="s">
        <v>8</v>
      </c>
      <c r="G256" s="19" t="s">
        <v>973</v>
      </c>
      <c r="H256" s="19" t="s">
        <v>343</v>
      </c>
      <c r="I256" s="496" t="s">
        <v>1074</v>
      </c>
      <c r="J256" s="716" t="s">
        <v>1075</v>
      </c>
      <c r="K256" s="19" t="s">
        <v>8</v>
      </c>
      <c r="L256" s="967" t="s">
        <v>8</v>
      </c>
      <c r="M256" s="697" t="str">
        <f t="shared" si="40"/>
        <v>SI</v>
      </c>
      <c r="N256" s="510">
        <v>0.45</v>
      </c>
      <c r="O256" s="14">
        <v>40805</v>
      </c>
      <c r="P256" s="14">
        <v>41730</v>
      </c>
      <c r="Q256" s="15">
        <f t="shared" si="41"/>
        <v>2014</v>
      </c>
      <c r="R256" s="16">
        <f>IFERROR(INDEX(PARAMETROS!$B$53:$B$101,MATCH(Q256,PARAMETROS!$A$53:$A$101,0)),"")</f>
        <v>616000</v>
      </c>
      <c r="S256" s="671" t="s">
        <v>264</v>
      </c>
      <c r="T256" s="22" t="s">
        <v>21</v>
      </c>
      <c r="U256" s="435" t="str">
        <f>IFERROR(IF(T256="","",IF(T256="COP","N/A",IF(OR(T256="USD",T256="US"),1,IF(T256="EUR",VLOOKUP(P256,'SH EURO'!$A$6:$B$10372,2,FALSE),"INGRESAR TASA")))),"")</f>
        <v>N/A</v>
      </c>
      <c r="V256" s="489" t="str">
        <f t="shared" si="42"/>
        <v>N/A</v>
      </c>
      <c r="W256" s="18">
        <f>IFERROR(IF(T256="","",IF(T256="COP",1,IF(U256&lt;&gt;"N/A",VLOOKUP(P256,'SH TRM'!$A$9:$B$100372,2,FALSE),"REVISAR"))),"")</f>
        <v>1</v>
      </c>
      <c r="X256" s="349" t="str">
        <f t="shared" si="43"/>
        <v>N/A</v>
      </c>
      <c r="Y256" s="623">
        <v>9613.85</v>
      </c>
      <c r="Z256" s="10">
        <f t="shared" si="44"/>
        <v>4326.2325000000001</v>
      </c>
      <c r="AA256" s="1115"/>
      <c r="AB256" s="1115"/>
      <c r="AC256" s="292" t="str">
        <f t="shared" si="39"/>
        <v>CUMPLE</v>
      </c>
      <c r="AD256" s="294">
        <v>20</v>
      </c>
      <c r="AE256" s="1121" t="s">
        <v>8</v>
      </c>
      <c r="AF256" s="1121"/>
      <c r="AG256" s="1121"/>
      <c r="AH256" s="1121" t="s">
        <v>8</v>
      </c>
      <c r="AI256" s="1121"/>
      <c r="AJ256" s="1121"/>
      <c r="AK256" s="1121" t="s">
        <v>8</v>
      </c>
      <c r="AL256" s="1121"/>
      <c r="AM256" s="1121"/>
      <c r="AN256" s="697" t="str">
        <f t="shared" si="45"/>
        <v>SI</v>
      </c>
      <c r="AO256" s="1142"/>
      <c r="AP256" s="257"/>
      <c r="AQ256" s="237"/>
      <c r="AX256" s="228"/>
    </row>
    <row r="257" spans="1:50" s="222" customFormat="1" ht="38.25" x14ac:dyDescent="0.25">
      <c r="A257" s="1146"/>
      <c r="B257" s="11" t="s">
        <v>859</v>
      </c>
      <c r="C257" s="12"/>
      <c r="D257" s="12" t="str">
        <f>IFERROR(INDEX(DESEMPATE!$D$3:$D$200,MATCH('EXP GEN.'!B257,DESEMPATE!$C$3:$C$200,0)),"")</f>
        <v>LUIS EDUARDO POMBO RAMOS</v>
      </c>
      <c r="E257" s="621" t="str">
        <f>IFERROR(IF(D257="","",IF(VLOOKUP(D257,DESEMPATE!D$3:$E$200,2,FALSE)=1,"N/A",IF(VLOOKUP(D257,DESEMPATE!D$3:$E$200,2,FALSE)&gt;=0.51,"SI","NO"))),"")</f>
        <v>NO</v>
      </c>
      <c r="F257" s="411" t="s">
        <v>8</v>
      </c>
      <c r="G257" s="19" t="s">
        <v>346</v>
      </c>
      <c r="H257" s="19" t="s">
        <v>343</v>
      </c>
      <c r="I257" s="19" t="s">
        <v>1076</v>
      </c>
      <c r="J257" s="716" t="s">
        <v>1077</v>
      </c>
      <c r="K257" s="19" t="s">
        <v>8</v>
      </c>
      <c r="L257" s="965" t="s">
        <v>8</v>
      </c>
      <c r="M257" s="697" t="str">
        <f t="shared" si="40"/>
        <v>SI</v>
      </c>
      <c r="N257" s="510">
        <v>0.75</v>
      </c>
      <c r="O257" s="14">
        <v>38343</v>
      </c>
      <c r="P257" s="14">
        <v>40482</v>
      </c>
      <c r="Q257" s="15">
        <f t="shared" si="41"/>
        <v>2010</v>
      </c>
      <c r="R257" s="16">
        <f>IFERROR(INDEX(PARAMETROS!$B$53:$B$101,MATCH(Q257,PARAMETROS!$A$53:$A$101,0)),"")</f>
        <v>515000</v>
      </c>
      <c r="S257" s="671" t="s">
        <v>264</v>
      </c>
      <c r="T257" s="22" t="s">
        <v>21</v>
      </c>
      <c r="U257" s="435" t="str">
        <f>IFERROR(IF(T257="","",IF(T257="COP","N/A",IF(OR(T257="USD",T257="US"),1,IF(T257="EUR",VLOOKUP(P257,'SH EURO'!$A$6:$B$10372,2,FALSE),"INGRESAR TASA")))),"")</f>
        <v>N/A</v>
      </c>
      <c r="V257" s="489" t="str">
        <f t="shared" si="42"/>
        <v>N/A</v>
      </c>
      <c r="W257" s="18">
        <f>IFERROR(IF(T257="","",IF(T257="COP",1,IF(U257&lt;&gt;"N/A",VLOOKUP(P257,'SH TRM'!$A$9:$B$100372,2,FALSE),"REVISAR"))),"")</f>
        <v>1</v>
      </c>
      <c r="X257" s="349" t="str">
        <f t="shared" si="43"/>
        <v>N/A</v>
      </c>
      <c r="Y257" s="623">
        <v>10251.700000000001</v>
      </c>
      <c r="Z257" s="10">
        <f t="shared" si="44"/>
        <v>7688.7750000000005</v>
      </c>
      <c r="AA257" s="1115"/>
      <c r="AB257" s="1115"/>
      <c r="AC257" s="292" t="str">
        <f t="shared" si="39"/>
        <v>CUMPLE</v>
      </c>
      <c r="AD257" s="294">
        <v>3</v>
      </c>
      <c r="AE257" s="1121" t="s">
        <v>8</v>
      </c>
      <c r="AF257" s="1121"/>
      <c r="AG257" s="1121"/>
      <c r="AH257" s="1121" t="s">
        <v>8</v>
      </c>
      <c r="AI257" s="1121"/>
      <c r="AJ257" s="1121"/>
      <c r="AK257" s="1121" t="s">
        <v>8</v>
      </c>
      <c r="AL257" s="1121"/>
      <c r="AM257" s="1121"/>
      <c r="AN257" s="641" t="str">
        <f t="shared" si="45"/>
        <v>SI</v>
      </c>
      <c r="AO257" s="1142"/>
      <c r="AP257" s="235"/>
      <c r="AQ257" s="237"/>
      <c r="AX257" s="228"/>
    </row>
    <row r="258" spans="1:50" s="222" customFormat="1" ht="38.25" x14ac:dyDescent="0.25">
      <c r="A258" s="1146"/>
      <c r="B258" s="11" t="s">
        <v>860</v>
      </c>
      <c r="C258" s="12"/>
      <c r="D258" s="12" t="str">
        <f>IFERROR(INDEX(DESEMPATE!$D$3:$D$200,MATCH('EXP GEN.'!B258,DESEMPATE!$C$3:$C$200,0)),"")</f>
        <v>JOSE ALBERTO ROJAS PRIETO</v>
      </c>
      <c r="E258" s="621" t="str">
        <f>IFERROR(IF(D258="","",IF(VLOOKUP(D258,DESEMPATE!D$3:$E$200,2,FALSE)=1,"N/A",IF(VLOOKUP(D258,DESEMPATE!D$3:$E$200,2,FALSE)&gt;=0.51,"SI","NO"))),"")</f>
        <v>NO</v>
      </c>
      <c r="F258" s="411" t="s">
        <v>8</v>
      </c>
      <c r="G258" s="19" t="s">
        <v>346</v>
      </c>
      <c r="H258" s="19" t="s">
        <v>343</v>
      </c>
      <c r="I258" s="19" t="s">
        <v>1078</v>
      </c>
      <c r="J258" s="711" t="s">
        <v>1079</v>
      </c>
      <c r="K258" s="19" t="s">
        <v>8</v>
      </c>
      <c r="L258" s="965" t="s">
        <v>8</v>
      </c>
      <c r="M258" s="697" t="str">
        <f t="shared" si="40"/>
        <v>SI</v>
      </c>
      <c r="N258" s="510">
        <v>0.25</v>
      </c>
      <c r="O258" s="14">
        <v>38327</v>
      </c>
      <c r="P258" s="14">
        <v>40451</v>
      </c>
      <c r="Q258" s="15">
        <f t="shared" si="41"/>
        <v>2010</v>
      </c>
      <c r="R258" s="16">
        <f>IFERROR(INDEX(PARAMETROS!$B$53:$B$101,MATCH(Q258,PARAMETROS!$A$53:$A$101,0)),"")</f>
        <v>515000</v>
      </c>
      <c r="S258" s="671" t="s">
        <v>264</v>
      </c>
      <c r="T258" s="22" t="s">
        <v>21</v>
      </c>
      <c r="U258" s="435" t="str">
        <f>IFERROR(IF(T258="","",IF(T258="COP","N/A",IF(OR(T258="USD",T258="US"),1,IF(T258="EUR",VLOOKUP(P258,'SH EURO'!$A$6:$B$10372,2,FALSE),"INGRESAR TASA")))),"")</f>
        <v>N/A</v>
      </c>
      <c r="V258" s="489" t="str">
        <f t="shared" si="42"/>
        <v>N/A</v>
      </c>
      <c r="W258" s="18">
        <f>IFERROR(IF(T258="","",IF(T258="COP",1,IF(U258&lt;&gt;"N/A",VLOOKUP(P258,'SH TRM'!$A$9:$B$100372,2,FALSE),"REVISAR"))),"")</f>
        <v>1</v>
      </c>
      <c r="X258" s="349" t="str">
        <f t="shared" si="43"/>
        <v>N/A</v>
      </c>
      <c r="Y258" s="623">
        <v>11523.67</v>
      </c>
      <c r="Z258" s="10">
        <f t="shared" si="44"/>
        <v>2880.9175</v>
      </c>
      <c r="AA258" s="1115"/>
      <c r="AB258" s="1115"/>
      <c r="AC258" s="292" t="str">
        <f t="shared" si="39"/>
        <v>CUMPLE</v>
      </c>
      <c r="AD258" s="294">
        <v>4</v>
      </c>
      <c r="AE258" s="1122" t="s">
        <v>8</v>
      </c>
      <c r="AF258" s="1123"/>
      <c r="AG258" s="1124"/>
      <c r="AH258" s="1122" t="s">
        <v>8</v>
      </c>
      <c r="AI258" s="1123"/>
      <c r="AJ258" s="1124"/>
      <c r="AK258" s="1122" t="s">
        <v>8</v>
      </c>
      <c r="AL258" s="1123"/>
      <c r="AM258" s="1124"/>
      <c r="AN258" s="697" t="str">
        <f t="shared" si="45"/>
        <v>SI</v>
      </c>
      <c r="AO258" s="1142"/>
      <c r="AP258" s="257"/>
      <c r="AQ258" s="237"/>
      <c r="AX258" s="228"/>
    </row>
    <row r="259" spans="1:50" s="222" customFormat="1" ht="16.5" customHeight="1" x14ac:dyDescent="0.25">
      <c r="A259" s="1146"/>
      <c r="B259" s="11"/>
      <c r="C259" s="12"/>
      <c r="D259" s="12" t="str">
        <f>IFERROR(INDEX(DESEMPATE!$D$3:$D$200,MATCH('EXP GEN.'!B259,DESEMPATE!$C$3:$C$200,0)),"")</f>
        <v/>
      </c>
      <c r="E259" s="621" t="str">
        <f>IFERROR(IF(D259="","",IF(VLOOKUP(D259,DESEMPATE!D$3:$E$200,2,FALSE)=1,"N/A",IF(VLOOKUP(D259,DESEMPATE!D$3:$E$200,2,FALSE)&gt;=0.51,"SI","NO"))),"")</f>
        <v/>
      </c>
      <c r="F259" s="411" t="s">
        <v>8</v>
      </c>
      <c r="G259" s="19"/>
      <c r="H259" s="19"/>
      <c r="I259" s="19"/>
      <c r="J259" s="711"/>
      <c r="K259" s="19"/>
      <c r="L259" s="965"/>
      <c r="M259" s="641" t="str">
        <f t="shared" si="40"/>
        <v/>
      </c>
      <c r="N259" s="510"/>
      <c r="O259" s="14"/>
      <c r="P259" s="14"/>
      <c r="Q259" s="15" t="str">
        <f t="shared" si="41"/>
        <v/>
      </c>
      <c r="R259" s="16" t="str">
        <f>IFERROR(INDEX(PARAMETROS!$B$53:$B$101,MATCH(Q259,PARAMETROS!$A$53:$A$101,0)),"")</f>
        <v/>
      </c>
      <c r="S259" s="671"/>
      <c r="T259" s="17"/>
      <c r="U259" s="435" t="str">
        <f>IFERROR(IF(T259="","",IF(T259="COP","N/A",IF(OR(T259="USD",T259="US"),1,IF(T259="EUR",VLOOKUP(P259,'SH EURO'!$A$6:$B$10372,2,FALSE),"INGRESAR TASA")))),"")</f>
        <v/>
      </c>
      <c r="V259" s="489" t="str">
        <f t="shared" si="42"/>
        <v/>
      </c>
      <c r="W259" s="18" t="str">
        <f>IFERROR(IF(T259="","",IF(T259="COP",1,IF(U259&lt;&gt;"N/A",VLOOKUP(P259,'SH TRM'!$A$9:$B$100372,2,FALSE),"REVISAR"))),"")</f>
        <v/>
      </c>
      <c r="X259" s="349" t="str">
        <f t="shared" si="43"/>
        <v/>
      </c>
      <c r="Y259" s="10" t="str">
        <f t="shared" si="46"/>
        <v/>
      </c>
      <c r="Z259" s="10" t="str">
        <f t="shared" si="44"/>
        <v/>
      </c>
      <c r="AA259" s="1115"/>
      <c r="AB259" s="1115"/>
      <c r="AC259" s="292" t="str">
        <f t="shared" ref="AC259:AC322" si="50">IFERROR(IF(Z259="","",IF(Z259&gt;=CM001EMM1,"CUMPLE","NO CUMPLE")),"")</f>
        <v/>
      </c>
      <c r="AD259" s="294"/>
      <c r="AE259" s="1121"/>
      <c r="AF259" s="1121"/>
      <c r="AG259" s="1121"/>
      <c r="AH259" s="1121"/>
      <c r="AI259" s="1121"/>
      <c r="AJ259" s="1121"/>
      <c r="AK259" s="1121"/>
      <c r="AL259" s="1121"/>
      <c r="AM259" s="1121"/>
      <c r="AN259" s="641" t="str">
        <f t="shared" si="45"/>
        <v/>
      </c>
      <c r="AO259" s="1142"/>
      <c r="AP259" s="235"/>
      <c r="AQ259" s="237"/>
      <c r="AX259" s="228"/>
    </row>
    <row r="260" spans="1:50" s="222" customFormat="1" ht="16.5" customHeight="1" thickBot="1" x14ac:dyDescent="0.3">
      <c r="A260" s="1147"/>
      <c r="B260" s="33"/>
      <c r="C260" s="137"/>
      <c r="D260" s="315" t="str">
        <f>IFERROR(INDEX(DESEMPATE!$D$3:$D$200,MATCH('EXP GEN.'!B260,DESEMPATE!$C$3:$C$200,0)),"")</f>
        <v/>
      </c>
      <c r="E260" s="899" t="str">
        <f>IFERROR(IF(D260="","",IF(VLOOKUP(D260,DESEMPATE!D$3:$E$200,2,FALSE)=1,"N/A",IF(VLOOKUP(D260,DESEMPATE!D$3:$E$200,2,FALSE)&gt;=0.51,"SI","NO"))),"")</f>
        <v/>
      </c>
      <c r="F260" s="412" t="s">
        <v>8</v>
      </c>
      <c r="G260" s="139"/>
      <c r="H260" s="139"/>
      <c r="I260" s="139"/>
      <c r="J260" s="712"/>
      <c r="K260" s="139"/>
      <c r="L260" s="966"/>
      <c r="M260" s="642" t="str">
        <f t="shared" ref="M260:M323" si="51">IFERROR(IF(O260="","",IF(O260&gt;=DATE(1990,1,1),"SI","NO")),"")</f>
        <v/>
      </c>
      <c r="N260" s="511"/>
      <c r="O260" s="318"/>
      <c r="P260" s="318"/>
      <c r="Q260" s="36" t="str">
        <f t="shared" si="41"/>
        <v/>
      </c>
      <c r="R260" s="37" t="str">
        <f>IFERROR(INDEX(PARAMETROS!$B$53:$B$101,MATCH(Q260,PARAMETROS!$A$53:$A$101,0)),"")</f>
        <v/>
      </c>
      <c r="S260" s="672"/>
      <c r="T260" s="38"/>
      <c r="U260" s="433" t="str">
        <f>IFERROR(IF(T260="","",IF(T260="COP","N/A",IF(OR(T260="USD",T260="US"),1,IF(T260="EUR",VLOOKUP(P260,'SH EURO'!$A$6:$B$10372,2,FALSE),"INGRESAR TASA")))),"")</f>
        <v/>
      </c>
      <c r="V260" s="490" t="str">
        <f t="shared" si="42"/>
        <v/>
      </c>
      <c r="W260" s="39" t="str">
        <f>IFERROR(IF(T260="","",IF(T260="COP",1,IF(U260&lt;&gt;"N/A",VLOOKUP(P260,'SH TRM'!$A$9:$B$100372,2,FALSE),"REVISAR"))),"")</f>
        <v/>
      </c>
      <c r="X260" s="350" t="str">
        <f t="shared" si="43"/>
        <v/>
      </c>
      <c r="Y260" s="40" t="str">
        <f t="shared" si="46"/>
        <v/>
      </c>
      <c r="Z260" s="40" t="str">
        <f t="shared" si="44"/>
        <v/>
      </c>
      <c r="AA260" s="1116"/>
      <c r="AB260" s="1116"/>
      <c r="AC260" s="299" t="str">
        <f t="shared" si="50"/>
        <v/>
      </c>
      <c r="AD260" s="295"/>
      <c r="AE260" s="1131"/>
      <c r="AF260" s="1131"/>
      <c r="AG260" s="1131"/>
      <c r="AH260" s="1131"/>
      <c r="AI260" s="1131"/>
      <c r="AJ260" s="1131"/>
      <c r="AK260" s="1131"/>
      <c r="AL260" s="1131"/>
      <c r="AM260" s="1131"/>
      <c r="AN260" s="642" t="str">
        <f t="shared" si="45"/>
        <v/>
      </c>
      <c r="AO260" s="1143"/>
      <c r="AP260" s="236"/>
      <c r="AQ260" s="237"/>
      <c r="AX260" s="228"/>
    </row>
    <row r="261" spans="1:50" s="222" customFormat="1" ht="78.75" x14ac:dyDescent="0.25">
      <c r="A261" s="1145" t="s">
        <v>210</v>
      </c>
      <c r="B261" s="25" t="s">
        <v>863</v>
      </c>
      <c r="C261" s="26"/>
      <c r="D261" s="287" t="str">
        <f>IFERROR(INDEX(DESEMPATE!$D$3:$D$200,MATCH('EXP GEN.'!B261,DESEMPATE!$C$3:$C$200,0)),"")</f>
        <v>TOMAS LLAVADOR ARQUITECTOS E INGENIEROS S.L. SUCURSAL COLOMBIA</v>
      </c>
      <c r="E261" s="616" t="str">
        <f>IFERROR(IF(D261="","",IF(VLOOKUP(D261,DESEMPATE!D$3:$E$200,2,FALSE)=1,"N/A",IF(VLOOKUP(D261,DESEMPATE!D$3:$E$200,2,FALSE)&gt;=0.51,"SI","NO"))),"")</f>
        <v>SI</v>
      </c>
      <c r="F261" s="410" t="s">
        <v>8</v>
      </c>
      <c r="G261" s="32" t="s">
        <v>1080</v>
      </c>
      <c r="H261" s="32" t="s">
        <v>356</v>
      </c>
      <c r="I261" s="563"/>
      <c r="J261" s="710" t="s">
        <v>1081</v>
      </c>
      <c r="K261" s="32" t="s">
        <v>8</v>
      </c>
      <c r="L261" s="964" t="s">
        <v>8</v>
      </c>
      <c r="M261" s="699" t="str">
        <f t="shared" si="51"/>
        <v>SI</v>
      </c>
      <c r="N261" s="508">
        <v>1</v>
      </c>
      <c r="O261" s="316">
        <v>36937</v>
      </c>
      <c r="P261" s="316">
        <v>39699</v>
      </c>
      <c r="Q261" s="44">
        <f t="shared" si="41"/>
        <v>2008</v>
      </c>
      <c r="R261" s="22">
        <f>IFERROR(INDEX(PARAMETROS!$B$53:$B$101,MATCH(Q261,PARAMETROS!$A$53:$A$101,0)),"")</f>
        <v>461500</v>
      </c>
      <c r="S261" s="673" t="s">
        <v>264</v>
      </c>
      <c r="T261" s="23" t="s">
        <v>305</v>
      </c>
      <c r="U261" s="434">
        <f>IFERROR(IF(T261="","",IF(T261="COP","N/A",IF(OR(T261="USD",T261="US"),1,IF(T261="EUR",VLOOKUP(P261,'SH EURO'!$A$6:$B$10372,2,FALSE),"INGRESAR TASA")))),"")</f>
        <v>1.42645</v>
      </c>
      <c r="V261" s="484" t="str">
        <f t="shared" si="42"/>
        <v/>
      </c>
      <c r="W261" s="24">
        <f>IFERROR(IF(T261="","",IF(T261="COP",1,IF(U261&lt;&gt;"N/A",VLOOKUP(P261,'SH TRM'!$A$9:$B$100372,2,FALSE),"REVISAR"))),"")</f>
        <v>2041.81</v>
      </c>
      <c r="X261" s="351" t="str">
        <f t="shared" si="43"/>
        <v/>
      </c>
      <c r="Y261" s="619">
        <v>9547.77</v>
      </c>
      <c r="Z261" s="317">
        <f t="shared" si="44"/>
        <v>9547.77</v>
      </c>
      <c r="AA261" s="1114" t="str">
        <f>IFERROR(IF(COUNTIF(Z261:Z266,"")=6,"",IF(SUM(Z261:Z266)&gt;=CM001M1,"CUMPLE","NO CUMPLE")),"")</f>
        <v>CUMPLE</v>
      </c>
      <c r="AB261" s="1114" t="str">
        <f>IFERROR(IF(COUNTIF(Z261:Z266,"")=6,"",IF(COUNTIF(E261:E266,"N/A")&gt;0,IF(SUMIF(E261:E266,"N/A",Z261:Z266)&gt;=CM001LM1,"CUMPLE","NO CUMPLE"),IF(SUMIF(E261:E266,"SI",Z261:Z266)&gt;=CM001LM1,"CUMPLE","NO CUMPLE"))),"")</f>
        <v>CUMPLE</v>
      </c>
      <c r="AC261" s="291" t="str">
        <f t="shared" si="50"/>
        <v>CUMPLE</v>
      </c>
      <c r="AD261" s="740">
        <v>10</v>
      </c>
      <c r="AE261" s="1148" t="s">
        <v>8</v>
      </c>
      <c r="AF261" s="1148"/>
      <c r="AG261" s="1148"/>
      <c r="AH261" s="1148" t="s">
        <v>8</v>
      </c>
      <c r="AI261" s="1148"/>
      <c r="AJ261" s="1148"/>
      <c r="AK261" s="1148" t="s">
        <v>9</v>
      </c>
      <c r="AL261" s="1148"/>
      <c r="AM261" s="1148"/>
      <c r="AN261" s="699" t="str">
        <f t="shared" si="45"/>
        <v>SI</v>
      </c>
      <c r="AO261" s="1138" t="s">
        <v>256</v>
      </c>
      <c r="AP261" s="256"/>
      <c r="AQ261" s="237"/>
      <c r="AX261" s="228"/>
    </row>
    <row r="262" spans="1:50" s="222" customFormat="1" ht="63" x14ac:dyDescent="0.25">
      <c r="A262" s="1146"/>
      <c r="B262" s="11" t="s">
        <v>867</v>
      </c>
      <c r="C262" s="12"/>
      <c r="D262" s="12" t="str">
        <f>IFERROR(INDEX(DESEMPATE!$D$3:$D$200,MATCH('EXP GEN.'!B262,DESEMPATE!$C$3:$C$200,0)),"")</f>
        <v>PROYECTOS CONSTRUCCIONES CIVILES Y VIALES S.A.S</v>
      </c>
      <c r="E262" s="621" t="str">
        <f>IFERROR(IF(D262="","",IF(VLOOKUP(D262,DESEMPATE!D$3:$E$200,2,FALSE)=1,"N/A",IF(VLOOKUP(D262,DESEMPATE!D$3:$E$200,2,FALSE)&gt;=0.51,"SI","NO"))),"")</f>
        <v>NO</v>
      </c>
      <c r="F262" s="411" t="s">
        <v>8</v>
      </c>
      <c r="G262" s="496" t="s">
        <v>346</v>
      </c>
      <c r="H262" s="496" t="s">
        <v>343</v>
      </c>
      <c r="I262" s="496" t="s">
        <v>1082</v>
      </c>
      <c r="J262" s="716" t="s">
        <v>1083</v>
      </c>
      <c r="K262" s="19" t="s">
        <v>8</v>
      </c>
      <c r="L262" s="965" t="s">
        <v>8</v>
      </c>
      <c r="M262" s="697" t="str">
        <f t="shared" si="51"/>
        <v>SI</v>
      </c>
      <c r="N262" s="635">
        <v>0.5</v>
      </c>
      <c r="O262" s="14">
        <v>37271</v>
      </c>
      <c r="P262" s="14">
        <v>38507</v>
      </c>
      <c r="Q262" s="15">
        <f t="shared" si="41"/>
        <v>2005</v>
      </c>
      <c r="R262" s="16">
        <f>IFERROR(INDEX(PARAMETROS!$B$53:$B$101,MATCH(Q262,PARAMETROS!$A$53:$A$101,0)),"")</f>
        <v>381500</v>
      </c>
      <c r="S262" s="671" t="s">
        <v>264</v>
      </c>
      <c r="T262" s="17" t="s">
        <v>21</v>
      </c>
      <c r="U262" s="435" t="str">
        <f>IFERROR(IF(T262="","",IF(T262="COP","N/A",IF(OR(T262="USD",T262="US"),1,IF(T262="EUR",VLOOKUP(P262,'SH EURO'!$A$6:$B$10372,2,FALSE),"INGRESAR TASA")))),"")</f>
        <v>N/A</v>
      </c>
      <c r="V262" s="489" t="str">
        <f t="shared" si="42"/>
        <v>N/A</v>
      </c>
      <c r="W262" s="18">
        <f>IFERROR(IF(T262="","",IF(T262="COP",1,IF(U262&lt;&gt;"N/A",VLOOKUP(P262,'SH TRM'!$A$9:$B$100372,2,FALSE),"REVISAR"))),"")</f>
        <v>1</v>
      </c>
      <c r="X262" s="349" t="str">
        <f t="shared" si="43"/>
        <v>N/A</v>
      </c>
      <c r="Y262" s="623">
        <v>6219.77</v>
      </c>
      <c r="Z262" s="10">
        <f t="shared" si="44"/>
        <v>3109.8850000000002</v>
      </c>
      <c r="AA262" s="1115"/>
      <c r="AB262" s="1115"/>
      <c r="AC262" s="292" t="str">
        <f t="shared" si="50"/>
        <v>CUMPLE</v>
      </c>
      <c r="AD262" s="769">
        <v>129</v>
      </c>
      <c r="AE262" s="1132" t="s">
        <v>8</v>
      </c>
      <c r="AF262" s="1132"/>
      <c r="AG262" s="1132"/>
      <c r="AH262" s="1132" t="s">
        <v>8</v>
      </c>
      <c r="AI262" s="1132"/>
      <c r="AJ262" s="1132"/>
      <c r="AK262" s="1132" t="s">
        <v>8</v>
      </c>
      <c r="AL262" s="1132"/>
      <c r="AM262" s="1132"/>
      <c r="AN262" s="697" t="str">
        <f t="shared" si="45"/>
        <v>SI</v>
      </c>
      <c r="AO262" s="1139"/>
      <c r="AP262" s="257"/>
      <c r="AQ262" s="237"/>
      <c r="AX262" s="228"/>
    </row>
    <row r="263" spans="1:50" s="222" customFormat="1" ht="102" x14ac:dyDescent="0.25">
      <c r="A263" s="1146"/>
      <c r="B263" s="11" t="s">
        <v>865</v>
      </c>
      <c r="C263" s="12"/>
      <c r="D263" s="12" t="str">
        <f>IFERROR(INDEX(DESEMPATE!$D$3:$D$200,MATCH('EXP GEN.'!B263,DESEMPATE!$C$3:$C$200,0)),"")</f>
        <v>CAYCO S.A.S.</v>
      </c>
      <c r="E263" s="621" t="str">
        <f>IFERROR(IF(D263="","",IF(VLOOKUP(D263,DESEMPATE!D$3:$E$200,2,FALSE)=1,"N/A",IF(VLOOKUP(D263,DESEMPATE!D$3:$E$200,2,FALSE)&gt;=0.51,"SI","NO"))),"")</f>
        <v>NO</v>
      </c>
      <c r="F263" s="411" t="s">
        <v>8</v>
      </c>
      <c r="G263" s="496" t="s">
        <v>342</v>
      </c>
      <c r="H263" s="496" t="s">
        <v>343</v>
      </c>
      <c r="I263" s="496" t="s">
        <v>1084</v>
      </c>
      <c r="J263" s="716" t="s">
        <v>1085</v>
      </c>
      <c r="K263" s="19" t="s">
        <v>8</v>
      </c>
      <c r="L263" s="965" t="s">
        <v>8</v>
      </c>
      <c r="M263" s="697" t="str">
        <f t="shared" si="51"/>
        <v>SI</v>
      </c>
      <c r="N263" s="510">
        <v>0.1</v>
      </c>
      <c r="O263" s="14">
        <v>39615</v>
      </c>
      <c r="P263" s="14">
        <v>41152</v>
      </c>
      <c r="Q263" s="15">
        <f t="shared" si="41"/>
        <v>2012</v>
      </c>
      <c r="R263" s="16">
        <f>IFERROR(INDEX(PARAMETROS!$B$53:$B$101,MATCH(Q263,PARAMETROS!$A$53:$A$101,0)),"")</f>
        <v>566700</v>
      </c>
      <c r="S263" s="671" t="s">
        <v>264</v>
      </c>
      <c r="T263" s="17" t="s">
        <v>21</v>
      </c>
      <c r="U263" s="435" t="str">
        <f>IFERROR(IF(T263="","",IF(T263="COP","N/A",IF(OR(T263="USD",T263="US"),1,IF(T263="EUR",VLOOKUP(P263,'SH EURO'!$A$6:$B$10372,2,FALSE),"INGRESAR TASA")))),"")</f>
        <v>N/A</v>
      </c>
      <c r="V263" s="489" t="str">
        <f t="shared" si="42"/>
        <v>N/A</v>
      </c>
      <c r="W263" s="18">
        <f>IFERROR(IF(T263="","",IF(T263="COP",1,IF(U263&lt;&gt;"N/A",VLOOKUP(P263,'SH TRM'!$A$9:$B$100372,2,FALSE),"REVISAR"))),"")</f>
        <v>1</v>
      </c>
      <c r="X263" s="349" t="str">
        <f t="shared" si="43"/>
        <v>N/A</v>
      </c>
      <c r="Y263" s="10">
        <v>34912.21</v>
      </c>
      <c r="Z263" s="10">
        <f t="shared" si="44"/>
        <v>3491.221</v>
      </c>
      <c r="AA263" s="1115"/>
      <c r="AB263" s="1115"/>
      <c r="AC263" s="292" t="str">
        <f t="shared" si="50"/>
        <v>CUMPLE</v>
      </c>
      <c r="AD263" s="294">
        <v>22</v>
      </c>
      <c r="AE263" s="1121" t="s">
        <v>8</v>
      </c>
      <c r="AF263" s="1121"/>
      <c r="AG263" s="1121"/>
      <c r="AH263" s="1121" t="s">
        <v>8</v>
      </c>
      <c r="AI263" s="1121"/>
      <c r="AJ263" s="1121"/>
      <c r="AK263" s="1121" t="s">
        <v>8</v>
      </c>
      <c r="AL263" s="1121"/>
      <c r="AM263" s="1121"/>
      <c r="AN263" s="641" t="str">
        <f t="shared" si="45"/>
        <v>SI</v>
      </c>
      <c r="AO263" s="1139"/>
      <c r="AP263" s="235"/>
      <c r="AQ263" s="237"/>
      <c r="AX263" s="228"/>
    </row>
    <row r="264" spans="1:50" s="222" customFormat="1" ht="51" x14ac:dyDescent="0.25">
      <c r="A264" s="1146"/>
      <c r="B264" s="11" t="s">
        <v>865</v>
      </c>
      <c r="C264" s="12"/>
      <c r="D264" s="12" t="str">
        <f>IFERROR(INDEX(DESEMPATE!$D$3:$D$200,MATCH('EXP GEN.'!B264,DESEMPATE!$C$3:$C$200,0)),"")</f>
        <v>CAYCO S.A.S.</v>
      </c>
      <c r="E264" s="621" t="str">
        <f>IFERROR(IF(D264="","",IF(VLOOKUP(D264,DESEMPATE!D$3:$E$200,2,FALSE)=1,"N/A",IF(VLOOKUP(D264,DESEMPATE!D$3:$E$200,2,FALSE)&gt;=0.51,"SI","NO"))),"")</f>
        <v>NO</v>
      </c>
      <c r="F264" s="411" t="s">
        <v>8</v>
      </c>
      <c r="G264" s="19" t="s">
        <v>346</v>
      </c>
      <c r="H264" s="19" t="s">
        <v>343</v>
      </c>
      <c r="I264" s="19" t="s">
        <v>1086</v>
      </c>
      <c r="J264" s="711" t="s">
        <v>1087</v>
      </c>
      <c r="K264" s="19" t="s">
        <v>8</v>
      </c>
      <c r="L264" s="965" t="s">
        <v>8</v>
      </c>
      <c r="M264" s="697" t="str">
        <f t="shared" si="51"/>
        <v>SI</v>
      </c>
      <c r="N264" s="510">
        <v>0.3</v>
      </c>
      <c r="O264" s="14">
        <v>42024</v>
      </c>
      <c r="P264" s="14">
        <v>42855</v>
      </c>
      <c r="Q264" s="15">
        <f t="shared" si="41"/>
        <v>2017</v>
      </c>
      <c r="R264" s="16">
        <f>IFERROR(INDEX(PARAMETROS!$B$53:$B$101,MATCH(Q264,PARAMETROS!$A$53:$A$101,0)),"")</f>
        <v>737717</v>
      </c>
      <c r="S264" s="671" t="s">
        <v>264</v>
      </c>
      <c r="T264" s="17" t="s">
        <v>21</v>
      </c>
      <c r="U264" s="435" t="str">
        <f>IFERROR(IF(T264="","",IF(T264="COP","N/A",IF(OR(T264="USD",T264="US"),1,IF(T264="EUR",VLOOKUP(P264,'SH EURO'!$A$6:$B$10372,2,FALSE),"INGRESAR TASA")))),"")</f>
        <v>N/A</v>
      </c>
      <c r="V264" s="489" t="str">
        <f t="shared" si="42"/>
        <v>N/A</v>
      </c>
      <c r="W264" s="18">
        <f>IFERROR(IF(T264="","",IF(T264="COP",1,IF(U264&lt;&gt;"N/A",VLOOKUP(P264,'SH TRM'!$A$9:$B$100372,2,FALSE),"REVISAR"))),"")</f>
        <v>1</v>
      </c>
      <c r="X264" s="349" t="str">
        <f t="shared" si="43"/>
        <v>N/A</v>
      </c>
      <c r="Y264" s="10">
        <v>7734.24</v>
      </c>
      <c r="Z264" s="10">
        <f t="shared" si="44"/>
        <v>2320.2719999999999</v>
      </c>
      <c r="AA264" s="1115"/>
      <c r="AB264" s="1115"/>
      <c r="AC264" s="292" t="s">
        <v>65</v>
      </c>
      <c r="AD264" s="294">
        <v>43</v>
      </c>
      <c r="AE264" s="1122" t="s">
        <v>8</v>
      </c>
      <c r="AF264" s="1123"/>
      <c r="AG264" s="1124"/>
      <c r="AH264" s="1122" t="s">
        <v>8</v>
      </c>
      <c r="AI264" s="1123"/>
      <c r="AJ264" s="1124"/>
      <c r="AK264" s="1122" t="s">
        <v>8</v>
      </c>
      <c r="AL264" s="1123"/>
      <c r="AM264" s="1124"/>
      <c r="AN264" s="697" t="str">
        <f t="shared" si="45"/>
        <v>SI</v>
      </c>
      <c r="AO264" s="1139"/>
      <c r="AP264" s="257"/>
      <c r="AQ264" s="237"/>
      <c r="AX264" s="228"/>
    </row>
    <row r="265" spans="1:50" s="222" customFormat="1" ht="76.5" x14ac:dyDescent="0.25">
      <c r="A265" s="1146"/>
      <c r="B265" s="11" t="s">
        <v>865</v>
      </c>
      <c r="C265" s="12"/>
      <c r="D265" s="12" t="str">
        <f>IFERROR(INDEX(DESEMPATE!$D$3:$D$200,MATCH('EXP GEN.'!B265,DESEMPATE!$C$3:$C$200,0)),"")</f>
        <v>CAYCO S.A.S.</v>
      </c>
      <c r="E265" s="621" t="str">
        <f>IFERROR(IF(D265="","",IF(VLOOKUP(D265,DESEMPATE!D$3:$E$200,2,FALSE)=1,"N/A",IF(VLOOKUP(D265,DESEMPATE!D$3:$E$200,2,FALSE)&gt;=0.51,"SI","NO"))),"")</f>
        <v>NO</v>
      </c>
      <c r="F265" s="411" t="s">
        <v>8</v>
      </c>
      <c r="G265" s="496" t="s">
        <v>342</v>
      </c>
      <c r="H265" s="496" t="s">
        <v>343</v>
      </c>
      <c r="I265" s="496" t="s">
        <v>1088</v>
      </c>
      <c r="J265" s="716" t="s">
        <v>1089</v>
      </c>
      <c r="K265" s="19" t="s">
        <v>8</v>
      </c>
      <c r="L265" s="965" t="s">
        <v>8</v>
      </c>
      <c r="M265" s="641" t="str">
        <f t="shared" si="51"/>
        <v>SI</v>
      </c>
      <c r="N265" s="510">
        <v>1</v>
      </c>
      <c r="O265" s="14">
        <v>41974</v>
      </c>
      <c r="P265" s="14">
        <v>42416</v>
      </c>
      <c r="Q265" s="15">
        <f t="shared" ref="Q265:Q328" si="52">IF(P265="","",YEAR(P265))</f>
        <v>2016</v>
      </c>
      <c r="R265" s="16">
        <f>IFERROR(INDEX(PARAMETROS!$B$53:$B$101,MATCH(Q265,PARAMETROS!$A$53:$A$101,0)),"")</f>
        <v>689455</v>
      </c>
      <c r="S265" s="671" t="s">
        <v>264</v>
      </c>
      <c r="T265" s="17" t="s">
        <v>21</v>
      </c>
      <c r="U265" s="435" t="str">
        <f>IFERROR(IF(T265="","",IF(T265="COP","N/A",IF(OR(T265="USD",T265="US"),1,IF(T265="EUR",VLOOKUP(P265,'SH EURO'!$A$6:$B$10372,2,FALSE),"INGRESAR TASA")))),"")</f>
        <v>N/A</v>
      </c>
      <c r="V265" s="489" t="str">
        <f t="shared" ref="V265:V328" si="53">IFERROR(IF(S265="","",IF(U265="INGRESAR TASA","INGRESAR TASA USD",IF(U265="N/A","N/A",U265*S265))),"")</f>
        <v>N/A</v>
      </c>
      <c r="W265" s="18">
        <f>IFERROR(IF(T265="","",IF(T265="COP",1,IF(U265&lt;&gt;"N/A",VLOOKUP(P265,'SH TRM'!$A$9:$B$100372,2,FALSE),"REVISAR"))),"")</f>
        <v>1</v>
      </c>
      <c r="X265" s="349" t="str">
        <f t="shared" ref="X265:X328" si="54">IFERROR(IF(W265&lt;&gt;"",IF(T265&lt;&gt;"COP",V265*W265,S265),""),"")</f>
        <v>N/A</v>
      </c>
      <c r="Y265" s="10">
        <v>1588.54</v>
      </c>
      <c r="Z265" s="10">
        <f t="shared" ref="Z265:Z328" si="55">IFERROR(IF(OR(K265="",K265="NO"),"",IF(F265="SI",IFERROR(Y265*N265,""),"")),"")</f>
        <v>1588.54</v>
      </c>
      <c r="AA265" s="1115"/>
      <c r="AB265" s="1115"/>
      <c r="AC265" s="292" t="s">
        <v>65</v>
      </c>
      <c r="AD265" s="294">
        <v>40</v>
      </c>
      <c r="AE265" s="1121" t="s">
        <v>8</v>
      </c>
      <c r="AF265" s="1121"/>
      <c r="AG265" s="1121"/>
      <c r="AH265" s="1121" t="s">
        <v>8</v>
      </c>
      <c r="AI265" s="1121"/>
      <c r="AJ265" s="1121"/>
      <c r="AK265" s="1121" t="s">
        <v>8</v>
      </c>
      <c r="AL265" s="1121"/>
      <c r="AM265" s="1121"/>
      <c r="AN265" s="641" t="str">
        <f t="shared" si="45"/>
        <v>SI</v>
      </c>
      <c r="AO265" s="1139"/>
      <c r="AP265" s="235"/>
      <c r="AQ265" s="237"/>
      <c r="AX265" s="228"/>
    </row>
    <row r="266" spans="1:50" s="222" customFormat="1" ht="16.5" customHeight="1" thickBot="1" x14ac:dyDescent="0.3">
      <c r="A266" s="1147"/>
      <c r="B266" s="33"/>
      <c r="C266" s="137"/>
      <c r="D266" s="315" t="str">
        <f>IFERROR(INDEX(DESEMPATE!$D$3:$D$200,MATCH('EXP GEN.'!B266,DESEMPATE!$C$3:$C$200,0)),"")</f>
        <v/>
      </c>
      <c r="E266" s="899" t="str">
        <f>IFERROR(IF(D266="","",IF(VLOOKUP(D266,DESEMPATE!D$3:$E$200,2,FALSE)=1,"N/A",IF(VLOOKUP(D266,DESEMPATE!D$3:$E$200,2,FALSE)&gt;=0.51,"SI","NO"))),"")</f>
        <v/>
      </c>
      <c r="F266" s="412" t="s">
        <v>8</v>
      </c>
      <c r="G266" s="139"/>
      <c r="H266" s="139"/>
      <c r="I266" s="139"/>
      <c r="J266" s="712"/>
      <c r="K266" s="139"/>
      <c r="L266" s="966"/>
      <c r="M266" s="642" t="str">
        <f t="shared" si="51"/>
        <v/>
      </c>
      <c r="N266" s="511"/>
      <c r="O266" s="318"/>
      <c r="P266" s="318"/>
      <c r="Q266" s="36" t="str">
        <f t="shared" si="52"/>
        <v/>
      </c>
      <c r="R266" s="37" t="str">
        <f>IFERROR(INDEX(PARAMETROS!$B$53:$B$101,MATCH(Q266,PARAMETROS!$A$53:$A$101,0)),"")</f>
        <v/>
      </c>
      <c r="S266" s="672"/>
      <c r="T266" s="38"/>
      <c r="U266" s="433" t="str">
        <f>IFERROR(IF(T266="","",IF(T266="COP","N/A",IF(OR(T266="USD",T266="US"),1,IF(T266="EUR",VLOOKUP(P266,'SH EURO'!$A$6:$B$10372,2,FALSE),"INGRESAR TASA")))),"")</f>
        <v/>
      </c>
      <c r="V266" s="490" t="str">
        <f t="shared" si="53"/>
        <v/>
      </c>
      <c r="W266" s="39" t="str">
        <f>IFERROR(IF(T266="","",IF(T266="COP",1,IF(U266&lt;&gt;"N/A",VLOOKUP(P266,'SH TRM'!$A$9:$B$100372,2,FALSE),"REVISAR"))),"")</f>
        <v/>
      </c>
      <c r="X266" s="350" t="str">
        <f t="shared" si="54"/>
        <v/>
      </c>
      <c r="Y266" s="40" t="str">
        <f t="shared" ref="Y266:Y326" si="56">IFERROR(X266/R266,"")</f>
        <v/>
      </c>
      <c r="Z266" s="40" t="str">
        <f t="shared" si="55"/>
        <v/>
      </c>
      <c r="AA266" s="1116"/>
      <c r="AB266" s="1116"/>
      <c r="AC266" s="299" t="str">
        <f t="shared" si="50"/>
        <v/>
      </c>
      <c r="AD266" s="295"/>
      <c r="AE266" s="1131"/>
      <c r="AF266" s="1131"/>
      <c r="AG266" s="1131"/>
      <c r="AH266" s="1131"/>
      <c r="AI266" s="1131"/>
      <c r="AJ266" s="1131"/>
      <c r="AK266" s="1131"/>
      <c r="AL266" s="1131"/>
      <c r="AM266" s="1131"/>
      <c r="AN266" s="642" t="str">
        <f t="shared" ref="AN266:AN329" si="57">IFERROR(IF(AD266="","",IF(ISNUMBER(AD266),IF(COUNTIF(AE266:AM266,"SI")&gt;0,"SI","NO"),AD266)),"")</f>
        <v/>
      </c>
      <c r="AO266" s="1140"/>
      <c r="AP266" s="236"/>
      <c r="AQ266" s="237"/>
      <c r="AX266" s="228"/>
    </row>
    <row r="267" spans="1:50" s="222" customFormat="1" ht="63" customHeight="1" x14ac:dyDescent="0.25">
      <c r="A267" s="1145" t="s">
        <v>211</v>
      </c>
      <c r="B267" s="25" t="s">
        <v>870</v>
      </c>
      <c r="C267" s="26"/>
      <c r="D267" s="287" t="str">
        <f>IFERROR(INDEX(DESEMPATE!$D$3:$D$200,MATCH('EXP GEN.'!B267,DESEMPATE!$C$3:$C$200,0)),"")</f>
        <v>IDOM CONSULTING, ENGINEERING, ARQUITECTURE S.A.U.</v>
      </c>
      <c r="E267" s="616" t="str">
        <f>IFERROR(IF(D267="","",IF(VLOOKUP(D267,DESEMPATE!D$3:$E$200,2,FALSE)=1,"N/A",IF(VLOOKUP(D267,DESEMPATE!D$3:$E$200,2,FALSE)&gt;=0.51,"SI","NO"))),"")</f>
        <v>SI</v>
      </c>
      <c r="F267" s="410" t="s">
        <v>8</v>
      </c>
      <c r="G267" s="32" t="s">
        <v>1090</v>
      </c>
      <c r="H267" s="32" t="s">
        <v>356</v>
      </c>
      <c r="I267" s="563"/>
      <c r="J267" s="710" t="s">
        <v>1091</v>
      </c>
      <c r="K267" s="1019" t="s">
        <v>9</v>
      </c>
      <c r="L267" s="964" t="s">
        <v>8</v>
      </c>
      <c r="M267" s="699" t="str">
        <f t="shared" si="51"/>
        <v>SI</v>
      </c>
      <c r="N267" s="508">
        <v>1</v>
      </c>
      <c r="O267" s="316">
        <v>38674</v>
      </c>
      <c r="P267" s="316">
        <v>40237</v>
      </c>
      <c r="Q267" s="44">
        <f t="shared" si="52"/>
        <v>2010</v>
      </c>
      <c r="R267" s="22">
        <f>IFERROR(INDEX(PARAMETROS!$B$53:$B$101,MATCH(Q267,PARAMETROS!$A$53:$A$101,0)),"")</f>
        <v>515000</v>
      </c>
      <c r="S267" s="673">
        <v>1378564.62</v>
      </c>
      <c r="T267" s="23" t="s">
        <v>305</v>
      </c>
      <c r="U267" s="434">
        <f>IFERROR(IF(T267="","",IF(T267="COP","N/A",IF(OR(T267="USD",T267="US"),1,IF(T267="EUR",VLOOKUP(P267,'SH EURO'!$A$6:$B$10372,2,FALSE),"INGRESAR TASA")))),"")</f>
        <v>1.3623700000000001</v>
      </c>
      <c r="V267" s="484">
        <f t="shared" si="53"/>
        <v>1878115.0813494003</v>
      </c>
      <c r="W267" s="24">
        <f>IFERROR(IF(T267="","",IF(T267="COP",1,IF(U267&lt;&gt;"N/A",VLOOKUP(P267,'SH TRM'!$A$9:$B$100372,2,FALSE),"REVISAR"))),"")</f>
        <v>1932.32</v>
      </c>
      <c r="X267" s="351">
        <f t="shared" si="54"/>
        <v>3629119333.993073</v>
      </c>
      <c r="Y267" s="317">
        <f t="shared" si="56"/>
        <v>7046.8336582389766</v>
      </c>
      <c r="Z267" s="317" t="str">
        <f t="shared" si="55"/>
        <v/>
      </c>
      <c r="AA267" s="1114" t="str">
        <f>IFERROR(IF(COUNTIF(Z267:Z272,"")=6,"",IF(SUM(Z267:Z272)&gt;=CM001M1,"CUMPLE","NO CUMPLE")),"")</f>
        <v>CUMPLE</v>
      </c>
      <c r="AB267" s="1114" t="str">
        <f>IFERROR(IF(COUNTIF(Z267:Z272,"")=6,"",IF(COUNTIF(E267:E272,"N/A")&gt;0,IF(SUMIF(E267:E272,"N/A",Z267:Z272)&gt;=CM001LM1,"CUMPLE","NO CUMPLE"),IF(SUMIF(E267:E272,"SI",Z267:Z272)&gt;=CM001LM1,"CUMPLE","NO CUMPLE"))),"")</f>
        <v>NO CUMPLE</v>
      </c>
      <c r="AC267" s="291" t="str">
        <f t="shared" si="50"/>
        <v/>
      </c>
      <c r="AD267" s="1016">
        <v>161</v>
      </c>
      <c r="AE267" s="1151"/>
      <c r="AF267" s="1151"/>
      <c r="AG267" s="1151"/>
      <c r="AH267" s="1151"/>
      <c r="AI267" s="1151"/>
      <c r="AJ267" s="1151"/>
      <c r="AK267" s="1151"/>
      <c r="AL267" s="1151"/>
      <c r="AM267" s="1151"/>
      <c r="AN267" s="699" t="str">
        <f t="shared" si="57"/>
        <v>NO</v>
      </c>
      <c r="AO267" s="1138" t="s">
        <v>256</v>
      </c>
      <c r="AP267" s="256"/>
      <c r="AQ267" s="237"/>
      <c r="AX267" s="228"/>
    </row>
    <row r="268" spans="1:50" s="222" customFormat="1" ht="63" x14ac:dyDescent="0.25">
      <c r="A268" s="1146"/>
      <c r="B268" s="11" t="s">
        <v>870</v>
      </c>
      <c r="C268" s="12"/>
      <c r="D268" s="12" t="str">
        <f>IFERROR(INDEX(DESEMPATE!$D$3:$D$200,MATCH('EXP GEN.'!B268,DESEMPATE!$C$3:$C$200,0)),"")</f>
        <v>IDOM CONSULTING, ENGINEERING, ARQUITECTURE S.A.U.</v>
      </c>
      <c r="E268" s="621" t="str">
        <f>IFERROR(IF(D268="","",IF(VLOOKUP(D268,DESEMPATE!D$3:$E$200,2,FALSE)=1,"N/A",IF(VLOOKUP(D268,DESEMPATE!D$3:$E$200,2,FALSE)&gt;=0.51,"SI","NO"))),"")</f>
        <v>SI</v>
      </c>
      <c r="F268" s="411" t="s">
        <v>8</v>
      </c>
      <c r="G268" s="19" t="s">
        <v>1092</v>
      </c>
      <c r="H268" s="19" t="s">
        <v>356</v>
      </c>
      <c r="I268" s="496" t="s">
        <v>1093</v>
      </c>
      <c r="J268" s="711" t="s">
        <v>1094</v>
      </c>
      <c r="K268" s="1019" t="s">
        <v>9</v>
      </c>
      <c r="L268" s="965" t="s">
        <v>8</v>
      </c>
      <c r="M268" s="697" t="str">
        <f t="shared" si="51"/>
        <v>SI</v>
      </c>
      <c r="N268" s="510">
        <v>1</v>
      </c>
      <c r="O268" s="14">
        <v>38108</v>
      </c>
      <c r="P268" s="14">
        <v>39295</v>
      </c>
      <c r="Q268" s="15">
        <f t="shared" si="52"/>
        <v>2007</v>
      </c>
      <c r="R268" s="16">
        <f>IFERROR(INDEX(PARAMETROS!$B$53:$B$101,MATCH(Q268,PARAMETROS!$A$53:$A$101,0)),"")</f>
        <v>433700</v>
      </c>
      <c r="S268" s="671">
        <v>1241924.7</v>
      </c>
      <c r="T268" s="17" t="s">
        <v>305</v>
      </c>
      <c r="U268" s="435">
        <f>IFERROR(IF(T268="","",IF(T268="COP","N/A",IF(OR(T268="USD",T268="US"),1,IF(T268="EUR",VLOOKUP(P268,'SH EURO'!$A$6:$B$10372,2,FALSE),"INGRESAR TASA")))),"")</f>
        <v>1.37035</v>
      </c>
      <c r="V268" s="489">
        <f t="shared" si="53"/>
        <v>1701871.5126449999</v>
      </c>
      <c r="W268" s="18">
        <f>IFERROR(IF(T268="","",IF(T268="COP",1,IF(U268&lt;&gt;"N/A",VLOOKUP(P268,'SH TRM'!$A$9:$B$100372,2,FALSE),"REVISAR"))),"")</f>
        <v>1958.5</v>
      </c>
      <c r="X268" s="349">
        <f t="shared" si="54"/>
        <v>3333115357.5152321</v>
      </c>
      <c r="Y268" s="10">
        <f t="shared" si="56"/>
        <v>7685.3017235767402</v>
      </c>
      <c r="Z268" s="10" t="str">
        <f t="shared" si="55"/>
        <v/>
      </c>
      <c r="AA268" s="1115"/>
      <c r="AB268" s="1115"/>
      <c r="AC268" s="292" t="str">
        <f t="shared" si="50"/>
        <v/>
      </c>
      <c r="AD268" s="1017">
        <v>162</v>
      </c>
      <c r="AE268" s="1152"/>
      <c r="AF268" s="1152"/>
      <c r="AG268" s="1152"/>
      <c r="AH268" s="1152"/>
      <c r="AI268" s="1152"/>
      <c r="AJ268" s="1152"/>
      <c r="AK268" s="1152"/>
      <c r="AL268" s="1152"/>
      <c r="AM268" s="1152"/>
      <c r="AN268" s="697" t="str">
        <f t="shared" si="57"/>
        <v>NO</v>
      </c>
      <c r="AO268" s="1139"/>
      <c r="AP268" s="257"/>
      <c r="AQ268" s="237"/>
      <c r="AX268" s="228"/>
    </row>
    <row r="269" spans="1:50" s="222" customFormat="1" ht="31.5" customHeight="1" x14ac:dyDescent="0.25">
      <c r="A269" s="1146"/>
      <c r="B269" s="11" t="s">
        <v>872</v>
      </c>
      <c r="C269" s="12"/>
      <c r="D269" s="12" t="str">
        <f>IFERROR(INDEX(DESEMPATE!$D$3:$D$200,MATCH('EXP GEN.'!B269,DESEMPATE!$C$3:$C$200,0)),"")</f>
        <v>GINPROSA COLOMBIA S.A.S.</v>
      </c>
      <c r="E269" s="621" t="str">
        <f>IFERROR(IF(D269="","",IF(VLOOKUP(D269,DESEMPATE!D$3:$E$200,2,FALSE)=1,"N/A",IF(VLOOKUP(D269,DESEMPATE!D$3:$E$200,2,FALSE)&gt;=0.51,"SI","NO"))),"")</f>
        <v>NO</v>
      </c>
      <c r="F269" s="411" t="s">
        <v>8</v>
      </c>
      <c r="G269" s="19" t="s">
        <v>365</v>
      </c>
      <c r="H269" s="19" t="s">
        <v>356</v>
      </c>
      <c r="I269" s="496" t="s">
        <v>1095</v>
      </c>
      <c r="J269" s="711" t="s">
        <v>1096</v>
      </c>
      <c r="K269" s="19" t="s">
        <v>8</v>
      </c>
      <c r="L269" s="965" t="s">
        <v>8</v>
      </c>
      <c r="M269" s="697" t="str">
        <f t="shared" si="51"/>
        <v>SI</v>
      </c>
      <c r="N269" s="510">
        <v>1</v>
      </c>
      <c r="O269" s="14">
        <v>38336</v>
      </c>
      <c r="P269" s="14">
        <v>39261</v>
      </c>
      <c r="Q269" s="15">
        <f t="shared" si="52"/>
        <v>2007</v>
      </c>
      <c r="R269" s="16">
        <f>IFERROR(INDEX(PARAMETROS!$B$53:$B$101,MATCH(Q269,PARAMETROS!$A$53:$A$101,0)),"")</f>
        <v>433700</v>
      </c>
      <c r="S269" s="671" t="s">
        <v>264</v>
      </c>
      <c r="T269" s="17" t="s">
        <v>305</v>
      </c>
      <c r="U269" s="435">
        <f>IFERROR(IF(T269="","",IF(T269="COP","N/A",IF(OR(T269="USD",T269="US"),1,IF(T269="EUR",VLOOKUP(P269,'SH EURO'!$A$6:$B$10372,2,FALSE),"INGRESAR TASA")))),"")</f>
        <v>1.34412</v>
      </c>
      <c r="V269" s="489" t="str">
        <f t="shared" si="53"/>
        <v/>
      </c>
      <c r="W269" s="18">
        <f>IFERROR(IF(T269="","",IF(T269="COP",1,IF(U269&lt;&gt;"N/A",VLOOKUP(P269,'SH TRM'!$A$9:$B$100372,2,FALSE),"REVISAR"))),"")</f>
        <v>1982.29</v>
      </c>
      <c r="X269" s="349" t="str">
        <f t="shared" si="54"/>
        <v/>
      </c>
      <c r="Y269" s="10">
        <v>7017.43</v>
      </c>
      <c r="Z269" s="10">
        <f t="shared" si="55"/>
        <v>7017.43</v>
      </c>
      <c r="AA269" s="1115"/>
      <c r="AB269" s="1115"/>
      <c r="AC269" s="292" t="str">
        <f t="shared" si="50"/>
        <v>CUMPLE</v>
      </c>
      <c r="AD269" s="294">
        <v>30</v>
      </c>
      <c r="AE269" s="1121" t="s">
        <v>8</v>
      </c>
      <c r="AF269" s="1121"/>
      <c r="AG269" s="1121"/>
      <c r="AH269" s="1121" t="s">
        <v>8</v>
      </c>
      <c r="AI269" s="1121"/>
      <c r="AJ269" s="1121"/>
      <c r="AK269" s="1121" t="s">
        <v>8</v>
      </c>
      <c r="AL269" s="1121"/>
      <c r="AM269" s="1121"/>
      <c r="AN269" s="641" t="str">
        <f t="shared" si="57"/>
        <v>SI</v>
      </c>
      <c r="AO269" s="1139"/>
      <c r="AP269" s="235"/>
      <c r="AQ269" s="237"/>
      <c r="AX269" s="228"/>
    </row>
    <row r="270" spans="1:50" s="222" customFormat="1" ht="38.25" x14ac:dyDescent="0.25">
      <c r="A270" s="1146"/>
      <c r="B270" s="11" t="s">
        <v>872</v>
      </c>
      <c r="C270" s="12"/>
      <c r="D270" s="12" t="str">
        <f>IFERROR(INDEX(DESEMPATE!$D$3:$D$200,MATCH('EXP GEN.'!B270,DESEMPATE!$C$3:$C$200,0)),"")</f>
        <v>GINPROSA COLOMBIA S.A.S.</v>
      </c>
      <c r="E270" s="621" t="str">
        <f>IFERROR(IF(D270="","",IF(VLOOKUP(D270,DESEMPATE!D$3:$E$200,2,FALSE)=1,"N/A",IF(VLOOKUP(D270,DESEMPATE!D$3:$E$200,2,FALSE)&gt;=0.51,"SI","NO"))),"")</f>
        <v>NO</v>
      </c>
      <c r="F270" s="411" t="s">
        <v>8</v>
      </c>
      <c r="G270" s="19" t="s">
        <v>365</v>
      </c>
      <c r="H270" s="19" t="s">
        <v>356</v>
      </c>
      <c r="I270" s="496" t="s">
        <v>1097</v>
      </c>
      <c r="J270" s="711" t="s">
        <v>1098</v>
      </c>
      <c r="K270" s="19" t="s">
        <v>8</v>
      </c>
      <c r="L270" s="965" t="s">
        <v>8</v>
      </c>
      <c r="M270" s="697" t="str">
        <f t="shared" si="51"/>
        <v>SI</v>
      </c>
      <c r="N270" s="510">
        <v>1</v>
      </c>
      <c r="O270" s="14">
        <v>38926</v>
      </c>
      <c r="P270" s="14">
        <v>40022</v>
      </c>
      <c r="Q270" s="15">
        <f t="shared" si="52"/>
        <v>2009</v>
      </c>
      <c r="R270" s="16">
        <f>IFERROR(INDEX(PARAMETROS!$B$53:$B$101,MATCH(Q270,PARAMETROS!$A$53:$A$101,0)),"")</f>
        <v>496900</v>
      </c>
      <c r="S270" s="671" t="s">
        <v>264</v>
      </c>
      <c r="T270" s="17" t="s">
        <v>305</v>
      </c>
      <c r="U270" s="435">
        <f>IFERROR(IF(T270="","",IF(T270="COP","N/A",IF(OR(T270="USD",T270="US"),1,IF(T270="EUR",VLOOKUP(P270,'SH EURO'!$A$6:$B$10372,2,FALSE),"INGRESAR TASA")))),"")</f>
        <v>1.42344</v>
      </c>
      <c r="V270" s="489" t="str">
        <f t="shared" si="53"/>
        <v/>
      </c>
      <c r="W270" s="18">
        <f>IFERROR(IF(T270="","",IF(T270="COP",1,IF(U270&lt;&gt;"N/A",VLOOKUP(P270,'SH TRM'!$A$9:$B$100372,2,FALSE),"REVISAR"))),"")</f>
        <v>1982.43</v>
      </c>
      <c r="X270" s="349" t="str">
        <f t="shared" si="54"/>
        <v/>
      </c>
      <c r="Y270" s="10">
        <v>5016.84</v>
      </c>
      <c r="Z270" s="10">
        <f t="shared" si="55"/>
        <v>5016.84</v>
      </c>
      <c r="AA270" s="1115"/>
      <c r="AB270" s="1115"/>
      <c r="AC270" s="292" t="str">
        <f t="shared" si="50"/>
        <v>CUMPLE</v>
      </c>
      <c r="AD270" s="294">
        <v>32</v>
      </c>
      <c r="AE270" s="1122" t="s">
        <v>8</v>
      </c>
      <c r="AF270" s="1123"/>
      <c r="AG270" s="1124"/>
      <c r="AH270" s="1122" t="s">
        <v>8</v>
      </c>
      <c r="AI270" s="1123"/>
      <c r="AJ270" s="1124"/>
      <c r="AK270" s="1122" t="s">
        <v>8</v>
      </c>
      <c r="AL270" s="1123"/>
      <c r="AM270" s="1124"/>
      <c r="AN270" s="697" t="str">
        <f t="shared" si="57"/>
        <v>SI</v>
      </c>
      <c r="AO270" s="1139"/>
      <c r="AP270" s="257"/>
      <c r="AQ270" s="237"/>
      <c r="AX270" s="228"/>
    </row>
    <row r="271" spans="1:50" s="222" customFormat="1" ht="16.5" customHeight="1" x14ac:dyDescent="0.25">
      <c r="A271" s="1146"/>
      <c r="B271" s="11"/>
      <c r="C271" s="12"/>
      <c r="D271" s="12" t="str">
        <f>IFERROR(INDEX(DESEMPATE!$D$3:$D$200,MATCH('EXP GEN.'!B271,DESEMPATE!$C$3:$C$200,0)),"")</f>
        <v/>
      </c>
      <c r="E271" s="621" t="str">
        <f>IFERROR(IF(D271="","",IF(VLOOKUP(D271,DESEMPATE!D$3:$E$200,2,FALSE)=1,"N/A",IF(VLOOKUP(D271,DESEMPATE!D$3:$E$200,2,FALSE)&gt;=0.51,"SI","NO"))),"")</f>
        <v/>
      </c>
      <c r="F271" s="411" t="s">
        <v>8</v>
      </c>
      <c r="G271" s="19"/>
      <c r="H271" s="19"/>
      <c r="I271" s="19"/>
      <c r="J271" s="711"/>
      <c r="K271" s="19"/>
      <c r="L271" s="965"/>
      <c r="M271" s="641" t="str">
        <f t="shared" si="51"/>
        <v/>
      </c>
      <c r="N271" s="510"/>
      <c r="O271" s="14"/>
      <c r="P271" s="14"/>
      <c r="Q271" s="15" t="str">
        <f t="shared" si="52"/>
        <v/>
      </c>
      <c r="R271" s="16" t="str">
        <f>IFERROR(INDEX(PARAMETROS!$B$53:$B$101,MATCH(Q271,PARAMETROS!$A$53:$A$101,0)),"")</f>
        <v/>
      </c>
      <c r="S271" s="671"/>
      <c r="T271" s="17"/>
      <c r="U271" s="435" t="str">
        <f>IFERROR(IF(T271="","",IF(T271="COP","N/A",IF(OR(T271="USD",T271="US"),1,IF(T271="EUR",VLOOKUP(P271,'SH EURO'!$A$6:$B$10372,2,FALSE),"INGRESAR TASA")))),"")</f>
        <v/>
      </c>
      <c r="V271" s="489" t="str">
        <f t="shared" si="53"/>
        <v/>
      </c>
      <c r="W271" s="18" t="str">
        <f>IFERROR(IF(T271="","",IF(T271="COP",1,IF(U271&lt;&gt;"N/A",VLOOKUP(P271,'SH TRM'!$A$9:$B$100372,2,FALSE),"REVISAR"))),"")</f>
        <v/>
      </c>
      <c r="X271" s="349" t="str">
        <f t="shared" si="54"/>
        <v/>
      </c>
      <c r="Y271" s="10" t="str">
        <f t="shared" si="56"/>
        <v/>
      </c>
      <c r="Z271" s="10" t="str">
        <f t="shared" si="55"/>
        <v/>
      </c>
      <c r="AA271" s="1115"/>
      <c r="AB271" s="1115"/>
      <c r="AC271" s="292" t="str">
        <f t="shared" si="50"/>
        <v/>
      </c>
      <c r="AD271" s="294"/>
      <c r="AE271" s="1121"/>
      <c r="AF271" s="1121"/>
      <c r="AG271" s="1121"/>
      <c r="AH271" s="1121"/>
      <c r="AI271" s="1121"/>
      <c r="AJ271" s="1121"/>
      <c r="AK271" s="1121"/>
      <c r="AL271" s="1121"/>
      <c r="AM271" s="1121"/>
      <c r="AN271" s="641" t="str">
        <f t="shared" si="57"/>
        <v/>
      </c>
      <c r="AO271" s="1139"/>
      <c r="AP271" s="235"/>
      <c r="AQ271" s="237"/>
      <c r="AX271" s="228"/>
    </row>
    <row r="272" spans="1:50" s="222" customFormat="1" ht="16.5" customHeight="1" thickBot="1" x14ac:dyDescent="0.3">
      <c r="A272" s="1147"/>
      <c r="B272" s="33"/>
      <c r="C272" s="137"/>
      <c r="D272" s="315" t="str">
        <f>IFERROR(INDEX(DESEMPATE!$D$3:$D$200,MATCH('EXP GEN.'!B272,DESEMPATE!$C$3:$C$200,0)),"")</f>
        <v/>
      </c>
      <c r="E272" s="899" t="str">
        <f>IFERROR(IF(D272="","",IF(VLOOKUP(D272,DESEMPATE!D$3:$E$200,2,FALSE)=1,"N/A",IF(VLOOKUP(D272,DESEMPATE!D$3:$E$200,2,FALSE)&gt;=0.51,"SI","NO"))),"")</f>
        <v/>
      </c>
      <c r="F272" s="412" t="s">
        <v>8</v>
      </c>
      <c r="G272" s="139"/>
      <c r="H272" s="139"/>
      <c r="I272" s="139"/>
      <c r="J272" s="712"/>
      <c r="K272" s="139"/>
      <c r="L272" s="966"/>
      <c r="M272" s="642" t="str">
        <f t="shared" si="51"/>
        <v/>
      </c>
      <c r="N272" s="511"/>
      <c r="O272" s="318"/>
      <c r="P272" s="318"/>
      <c r="Q272" s="36" t="str">
        <f t="shared" si="52"/>
        <v/>
      </c>
      <c r="R272" s="37" t="str">
        <f>IFERROR(INDEX(PARAMETROS!$B$53:$B$101,MATCH(Q272,PARAMETROS!$A$53:$A$101,0)),"")</f>
        <v/>
      </c>
      <c r="S272" s="672"/>
      <c r="T272" s="38"/>
      <c r="U272" s="433" t="str">
        <f>IFERROR(IF(T272="","",IF(T272="COP","N/A",IF(OR(T272="USD",T272="US"),1,IF(T272="EUR",VLOOKUP(P272,'SH EURO'!$A$6:$B$10372,2,FALSE),"INGRESAR TASA")))),"")</f>
        <v/>
      </c>
      <c r="V272" s="490" t="str">
        <f t="shared" si="53"/>
        <v/>
      </c>
      <c r="W272" s="39" t="str">
        <f>IFERROR(IF(T272="","",IF(T272="COP",1,IF(U272&lt;&gt;"N/A",VLOOKUP(P272,'SH TRM'!$A$9:$B$100372,2,FALSE),"REVISAR"))),"")</f>
        <v/>
      </c>
      <c r="X272" s="350" t="str">
        <f t="shared" si="54"/>
        <v/>
      </c>
      <c r="Y272" s="40" t="str">
        <f t="shared" si="56"/>
        <v/>
      </c>
      <c r="Z272" s="40" t="str">
        <f t="shared" si="55"/>
        <v/>
      </c>
      <c r="AA272" s="1116"/>
      <c r="AB272" s="1116"/>
      <c r="AC272" s="299" t="str">
        <f t="shared" si="50"/>
        <v/>
      </c>
      <c r="AD272" s="295"/>
      <c r="AE272" s="1131"/>
      <c r="AF272" s="1131"/>
      <c r="AG272" s="1131"/>
      <c r="AH272" s="1131"/>
      <c r="AI272" s="1131"/>
      <c r="AJ272" s="1131"/>
      <c r="AK272" s="1131"/>
      <c r="AL272" s="1131"/>
      <c r="AM272" s="1131"/>
      <c r="AN272" s="642" t="str">
        <f t="shared" si="57"/>
        <v/>
      </c>
      <c r="AO272" s="1140"/>
      <c r="AP272" s="236"/>
      <c r="AQ272" s="237"/>
      <c r="AX272" s="228"/>
    </row>
    <row r="273" spans="1:50" s="222" customFormat="1" ht="38.25" customHeight="1" x14ac:dyDescent="0.25">
      <c r="A273" s="1145" t="s">
        <v>212</v>
      </c>
      <c r="B273" s="25" t="s">
        <v>875</v>
      </c>
      <c r="C273" s="26"/>
      <c r="D273" s="287" t="str">
        <f>IFERROR(INDEX(DESEMPATE!$D$3:$D$200,MATCH('EXP GEN.'!B273,DESEMPATE!$C$3:$C$200,0)),"")</f>
        <v>SILVA CARREÑO Y ASOCIADOS S.A.S.</v>
      </c>
      <c r="E273" s="616" t="str">
        <f>IFERROR(IF(D273="","",IF(VLOOKUP(D273,DESEMPATE!D$3:$E$200,2,FALSE)=1,"N/A",IF(VLOOKUP(D273,DESEMPATE!D$3:$E$200,2,FALSE)&gt;=0.51,"SI","NO"))),"")</f>
        <v>SI</v>
      </c>
      <c r="F273" s="410" t="s">
        <v>8</v>
      </c>
      <c r="G273" s="32" t="s">
        <v>1099</v>
      </c>
      <c r="H273" s="32" t="s">
        <v>343</v>
      </c>
      <c r="I273" s="32" t="s">
        <v>1100</v>
      </c>
      <c r="J273" s="710" t="s">
        <v>1101</v>
      </c>
      <c r="K273" s="32" t="s">
        <v>8</v>
      </c>
      <c r="L273" s="964" t="s">
        <v>8</v>
      </c>
      <c r="M273" s="699" t="str">
        <f t="shared" si="51"/>
        <v>SI</v>
      </c>
      <c r="N273" s="508">
        <v>0.6</v>
      </c>
      <c r="O273" s="316">
        <v>41457</v>
      </c>
      <c r="P273" s="316">
        <v>41944</v>
      </c>
      <c r="Q273" s="44">
        <f t="shared" si="52"/>
        <v>2014</v>
      </c>
      <c r="R273" s="22">
        <f>IFERROR(INDEX(PARAMETROS!$B$53:$B$101,MATCH(Q273,PARAMETROS!$A$53:$A$101,0)),"")</f>
        <v>616000</v>
      </c>
      <c r="S273" s="673" t="s">
        <v>264</v>
      </c>
      <c r="T273" s="23" t="s">
        <v>21</v>
      </c>
      <c r="U273" s="434" t="str">
        <f>IFERROR(IF(T273="","",IF(T273="COP","N/A",IF(OR(T273="USD",T273="US"),1,IF(T273="EUR",VLOOKUP(P273,'SH EURO'!$A$6:$B$10372,2,FALSE),"INGRESAR TASA")))),"")</f>
        <v>N/A</v>
      </c>
      <c r="V273" s="484" t="str">
        <f t="shared" si="53"/>
        <v>N/A</v>
      </c>
      <c r="W273" s="24">
        <f>IFERROR(IF(T273="","",IF(T273="COP",1,IF(U273&lt;&gt;"N/A",VLOOKUP(P273,'SH TRM'!$A$9:$B$100372,2,FALSE),"REVISAR"))),"")</f>
        <v>1</v>
      </c>
      <c r="X273" s="351" t="str">
        <f t="shared" si="54"/>
        <v>N/A</v>
      </c>
      <c r="Y273" s="317">
        <v>7745.72</v>
      </c>
      <c r="Z273" s="317">
        <f t="shared" si="55"/>
        <v>4647.4319999999998</v>
      </c>
      <c r="AA273" s="1114" t="str">
        <f>IFERROR(IF(COUNTIF(Z273:Z278,"")=6,"",IF(SUM(Z273:Z278)&gt;=CM001M1,"CUMPLE","NO CUMPLE")),"")</f>
        <v>CUMPLE</v>
      </c>
      <c r="AB273" s="1114" t="str">
        <f>IFERROR(IF(COUNTIF(Z273:Z278,"")=6,"",IF(COUNTIF(E273:E278,"N/A")&gt;0,IF(SUMIF(E273:E278,"N/A",Z273:Z278)&gt;=CM001LM1,"CUMPLE","NO CUMPLE"),IF(SUMIF(E273:E278,"SI",Z273:Z278)&gt;=CM001LM1,"CUMPLE","NO CUMPLE"))),"")</f>
        <v>CUMPLE</v>
      </c>
      <c r="AC273" s="291" t="str">
        <f t="shared" si="50"/>
        <v>CUMPLE</v>
      </c>
      <c r="AD273" s="546">
        <v>2</v>
      </c>
      <c r="AE273" s="1117" t="s">
        <v>8</v>
      </c>
      <c r="AF273" s="1117"/>
      <c r="AG273" s="1117"/>
      <c r="AH273" s="1117" t="s">
        <v>8</v>
      </c>
      <c r="AI273" s="1117"/>
      <c r="AJ273" s="1117"/>
      <c r="AK273" s="1117" t="s">
        <v>8</v>
      </c>
      <c r="AL273" s="1117"/>
      <c r="AM273" s="1117"/>
      <c r="AN273" s="699" t="str">
        <f t="shared" si="57"/>
        <v>SI</v>
      </c>
      <c r="AO273" s="1138" t="s">
        <v>256</v>
      </c>
      <c r="AP273" s="256"/>
      <c r="AQ273" s="237"/>
      <c r="AX273" s="228"/>
    </row>
    <row r="274" spans="1:50" s="222" customFormat="1" ht="51" x14ac:dyDescent="0.25">
      <c r="A274" s="1146"/>
      <c r="B274" s="11" t="s">
        <v>875</v>
      </c>
      <c r="C274" s="12"/>
      <c r="D274" s="12" t="str">
        <f>IFERROR(INDEX(DESEMPATE!$D$3:$D$200,MATCH('EXP GEN.'!B274,DESEMPATE!$C$3:$C$200,0)),"")</f>
        <v>SILVA CARREÑO Y ASOCIADOS S.A.S.</v>
      </c>
      <c r="E274" s="621" t="str">
        <f>IFERROR(IF(D274="","",IF(VLOOKUP(D274,DESEMPATE!D$3:$E$200,2,FALSE)=1,"N/A",IF(VLOOKUP(D274,DESEMPATE!D$3:$E$200,2,FALSE)&gt;=0.51,"SI","NO"))),"")</f>
        <v>SI</v>
      </c>
      <c r="F274" s="411" t="s">
        <v>8</v>
      </c>
      <c r="G274" s="19" t="s">
        <v>1102</v>
      </c>
      <c r="H274" s="19" t="s">
        <v>343</v>
      </c>
      <c r="I274" s="19" t="s">
        <v>1103</v>
      </c>
      <c r="J274" s="711" t="s">
        <v>1104</v>
      </c>
      <c r="K274" s="19" t="s">
        <v>8</v>
      </c>
      <c r="L274" s="965" t="s">
        <v>8</v>
      </c>
      <c r="M274" s="697" t="str">
        <f t="shared" si="51"/>
        <v>SI</v>
      </c>
      <c r="N274" s="510">
        <v>1</v>
      </c>
      <c r="O274" s="14">
        <v>36992</v>
      </c>
      <c r="P274" s="14">
        <v>37636</v>
      </c>
      <c r="Q274" s="15">
        <f t="shared" si="52"/>
        <v>2003</v>
      </c>
      <c r="R274" s="16">
        <f>IFERROR(INDEX(PARAMETROS!$B$53:$B$101,MATCH(Q274,PARAMETROS!$A$53:$A$101,0)),"")</f>
        <v>332000</v>
      </c>
      <c r="S274" s="671" t="s">
        <v>264</v>
      </c>
      <c r="T274" s="17" t="s">
        <v>21</v>
      </c>
      <c r="U274" s="435" t="str">
        <f>IFERROR(IF(T274="","",IF(T274="COP","N/A",IF(OR(T274="USD",T274="US"),1,IF(T274="EUR",VLOOKUP(P274,'SH EURO'!$A$6:$B$10372,2,FALSE),"INGRESAR TASA")))),"")</f>
        <v>N/A</v>
      </c>
      <c r="V274" s="489" t="str">
        <f t="shared" si="53"/>
        <v>N/A</v>
      </c>
      <c r="W274" s="18">
        <f>IFERROR(IF(T274="","",IF(T274="COP",1,IF(U274&lt;&gt;"N/A",VLOOKUP(P274,'SH TRM'!$A$9:$B$100372,2,FALSE),"REVISAR"))),"")</f>
        <v>1</v>
      </c>
      <c r="X274" s="349" t="str">
        <f t="shared" si="54"/>
        <v>N/A</v>
      </c>
      <c r="Y274" s="10">
        <v>3420.94</v>
      </c>
      <c r="Z274" s="10">
        <f t="shared" si="55"/>
        <v>3420.94</v>
      </c>
      <c r="AA274" s="1115"/>
      <c r="AB274" s="1115"/>
      <c r="AC274" s="292" t="str">
        <f t="shared" si="50"/>
        <v>CUMPLE</v>
      </c>
      <c r="AD274" s="566">
        <v>10</v>
      </c>
      <c r="AE274" s="1121" t="s">
        <v>8</v>
      </c>
      <c r="AF274" s="1121"/>
      <c r="AG274" s="1121"/>
      <c r="AH274" s="1121" t="s">
        <v>8</v>
      </c>
      <c r="AI274" s="1121"/>
      <c r="AJ274" s="1121"/>
      <c r="AK274" s="1121" t="s">
        <v>8</v>
      </c>
      <c r="AL274" s="1121"/>
      <c r="AM274" s="1121"/>
      <c r="AN274" s="697" t="str">
        <f t="shared" si="57"/>
        <v>SI</v>
      </c>
      <c r="AO274" s="1139"/>
      <c r="AP274" s="257"/>
      <c r="AQ274" s="237"/>
      <c r="AX274" s="228"/>
    </row>
    <row r="275" spans="1:50" s="222" customFormat="1" ht="38.25" x14ac:dyDescent="0.25">
      <c r="A275" s="1146"/>
      <c r="B275" s="11" t="s">
        <v>877</v>
      </c>
      <c r="C275" s="12"/>
      <c r="D275" s="12" t="str">
        <f>IFERROR(INDEX(DESEMPATE!$D$3:$D$200,MATCH('EXP GEN.'!B275,DESEMPATE!$C$3:$C$200,0)),"")</f>
        <v>ELSA TORRES ARENAS</v>
      </c>
      <c r="E275" s="621" t="str">
        <f>IFERROR(IF(D275="","",IF(VLOOKUP(D275,DESEMPATE!D$3:$E$200,2,FALSE)=1,"N/A",IF(VLOOKUP(D275,DESEMPATE!D$3:$E$200,2,FALSE)&gt;=0.51,"SI","NO"))),"")</f>
        <v>NO</v>
      </c>
      <c r="F275" s="411" t="s">
        <v>8</v>
      </c>
      <c r="G275" s="476" t="s">
        <v>352</v>
      </c>
      <c r="H275" s="19" t="s">
        <v>343</v>
      </c>
      <c r="I275" s="19" t="s">
        <v>1105</v>
      </c>
      <c r="J275" s="711" t="s">
        <v>1106</v>
      </c>
      <c r="K275" s="19" t="s">
        <v>8</v>
      </c>
      <c r="L275" s="965" t="s">
        <v>8</v>
      </c>
      <c r="M275" s="697" t="str">
        <f t="shared" si="51"/>
        <v>SI</v>
      </c>
      <c r="N275" s="512">
        <v>0.25</v>
      </c>
      <c r="O275" s="316">
        <v>42334</v>
      </c>
      <c r="P275" s="522">
        <v>43159</v>
      </c>
      <c r="Q275" s="15">
        <f t="shared" si="52"/>
        <v>2018</v>
      </c>
      <c r="R275" s="16">
        <f>IFERROR(INDEX(PARAMETROS!$B$53:$B$101,MATCH(Q275,PARAMETROS!$A$53:$A$101,0)),"")</f>
        <v>781242</v>
      </c>
      <c r="S275" s="671">
        <v>11972007227</v>
      </c>
      <c r="T275" s="17" t="s">
        <v>21</v>
      </c>
      <c r="U275" s="435" t="str">
        <f>IFERROR(IF(T275="","",IF(T275="COP","N/A",IF(OR(T275="USD",T275="US"),1,IF(T275="EUR",VLOOKUP(P275,'SH EURO'!$A$6:$B$10372,2,FALSE),"INGRESAR TASA")))),"")</f>
        <v>N/A</v>
      </c>
      <c r="V275" s="489" t="str">
        <f t="shared" si="53"/>
        <v>N/A</v>
      </c>
      <c r="W275" s="18">
        <f>IFERROR(IF(T275="","",IF(T275="COP",1,IF(U275&lt;&gt;"N/A",VLOOKUP(P275,'SH TRM'!$A$9:$B$100372,2,FALSE),"REVISAR"))),"")</f>
        <v>1</v>
      </c>
      <c r="X275" s="349">
        <f t="shared" si="54"/>
        <v>11972007227</v>
      </c>
      <c r="Y275" s="10">
        <f t="shared" si="56"/>
        <v>15324.326171659997</v>
      </c>
      <c r="Z275" s="10">
        <f t="shared" si="55"/>
        <v>3831.0815429149993</v>
      </c>
      <c r="AA275" s="1115"/>
      <c r="AB275" s="1115"/>
      <c r="AC275" s="292" t="str">
        <f t="shared" si="50"/>
        <v>CUMPLE</v>
      </c>
      <c r="AD275" s="566" t="s">
        <v>1198</v>
      </c>
      <c r="AE275" s="1121"/>
      <c r="AF275" s="1121"/>
      <c r="AG275" s="1121"/>
      <c r="AH275" s="1121"/>
      <c r="AI275" s="1121"/>
      <c r="AJ275" s="1121"/>
      <c r="AK275" s="1121"/>
      <c r="AL275" s="1121"/>
      <c r="AM275" s="1121"/>
      <c r="AN275" s="641" t="str">
        <f t="shared" si="57"/>
        <v>EN EJECUCION</v>
      </c>
      <c r="AO275" s="1139"/>
      <c r="AP275" s="235"/>
      <c r="AQ275" s="237"/>
      <c r="AX275" s="228"/>
    </row>
    <row r="276" spans="1:50" s="222" customFormat="1" ht="63.75" x14ac:dyDescent="0.25">
      <c r="A276" s="1146"/>
      <c r="B276" s="11" t="s">
        <v>879</v>
      </c>
      <c r="C276" s="12"/>
      <c r="D276" s="12" t="str">
        <f>IFERROR(INDEX(DESEMPATE!$D$3:$D$200,MATCH('EXP GEN.'!B276,DESEMPATE!$C$3:$C$200,0)),"")</f>
        <v>LA VIALIDAD LIMITADA</v>
      </c>
      <c r="E276" s="621" t="str">
        <f>IFERROR(IF(D276="","",IF(VLOOKUP(D276,DESEMPATE!D$3:$E$200,2,FALSE)=1,"N/A",IF(VLOOKUP(D276,DESEMPATE!D$3:$E$200,2,FALSE)&gt;=0.51,"SI","NO"))),"")</f>
        <v>NO</v>
      </c>
      <c r="F276" s="411" t="s">
        <v>8</v>
      </c>
      <c r="G276" s="19" t="s">
        <v>1102</v>
      </c>
      <c r="H276" s="19" t="s">
        <v>343</v>
      </c>
      <c r="I276" s="19" t="s">
        <v>1107</v>
      </c>
      <c r="J276" s="711" t="s">
        <v>1108</v>
      </c>
      <c r="K276" s="19" t="s">
        <v>8</v>
      </c>
      <c r="L276" s="965" t="s">
        <v>8</v>
      </c>
      <c r="M276" s="697" t="str">
        <f t="shared" si="51"/>
        <v>SI</v>
      </c>
      <c r="N276" s="705">
        <v>1</v>
      </c>
      <c r="O276" s="259">
        <v>38331</v>
      </c>
      <c r="P276" s="259">
        <v>40329</v>
      </c>
      <c r="Q276" s="15">
        <f t="shared" si="52"/>
        <v>2010</v>
      </c>
      <c r="R276" s="16">
        <f>IFERROR(INDEX(PARAMETROS!$B$53:$B$101,MATCH(Q276,PARAMETROS!$A$53:$A$101,0)),"")</f>
        <v>515000</v>
      </c>
      <c r="S276" s="671" t="s">
        <v>264</v>
      </c>
      <c r="T276" s="17" t="s">
        <v>21</v>
      </c>
      <c r="U276" s="435" t="str">
        <f>IFERROR(IF(T276="","",IF(T276="COP","N/A",IF(OR(T276="USD",T276="US"),1,IF(T276="EUR",VLOOKUP(P276,'SH EURO'!$A$6:$B$10372,2,FALSE),"INGRESAR TASA")))),"")</f>
        <v>N/A</v>
      </c>
      <c r="V276" s="489" t="str">
        <f t="shared" si="53"/>
        <v>N/A</v>
      </c>
      <c r="W276" s="18">
        <f>IFERROR(IF(T276="","",IF(T276="COP",1,IF(U276&lt;&gt;"N/A",VLOOKUP(P276,'SH TRM'!$A$9:$B$100372,2,FALSE),"REVISAR"))),"")</f>
        <v>1</v>
      </c>
      <c r="X276" s="349" t="str">
        <f t="shared" si="54"/>
        <v>N/A</v>
      </c>
      <c r="Y276" s="10">
        <v>9442.06</v>
      </c>
      <c r="Z276" s="10">
        <f t="shared" si="55"/>
        <v>9442.06</v>
      </c>
      <c r="AA276" s="1115"/>
      <c r="AB276" s="1115"/>
      <c r="AC276" s="292" t="str">
        <f t="shared" si="50"/>
        <v>CUMPLE</v>
      </c>
      <c r="AD276" s="294">
        <v>5</v>
      </c>
      <c r="AE276" s="1122" t="s">
        <v>9</v>
      </c>
      <c r="AF276" s="1123"/>
      <c r="AG276" s="1124"/>
      <c r="AH276" s="1122" t="s">
        <v>8</v>
      </c>
      <c r="AI276" s="1123"/>
      <c r="AJ276" s="1124"/>
      <c r="AK276" s="1122" t="s">
        <v>8</v>
      </c>
      <c r="AL276" s="1123"/>
      <c r="AM276" s="1124"/>
      <c r="AN276" s="697" t="str">
        <f t="shared" si="57"/>
        <v>SI</v>
      </c>
      <c r="AO276" s="1139"/>
      <c r="AP276" s="257"/>
      <c r="AQ276" s="237"/>
      <c r="AX276" s="228"/>
    </row>
    <row r="277" spans="1:50" s="222" customFormat="1" ht="16.5" customHeight="1" x14ac:dyDescent="0.25">
      <c r="A277" s="1146"/>
      <c r="B277" s="11"/>
      <c r="C277" s="12"/>
      <c r="D277" s="12" t="str">
        <f>IFERROR(INDEX(DESEMPATE!$D$3:$D$200,MATCH('EXP GEN.'!B277,DESEMPATE!$C$3:$C$200,0)),"")</f>
        <v/>
      </c>
      <c r="E277" s="621" t="str">
        <f>IFERROR(IF(D277="","",IF(VLOOKUP(D277,DESEMPATE!D$3:$E$200,2,FALSE)=1,"N/A",IF(VLOOKUP(D277,DESEMPATE!D$3:$E$200,2,FALSE)&gt;=0.51,"SI","NO"))),"")</f>
        <v/>
      </c>
      <c r="F277" s="411" t="s">
        <v>8</v>
      </c>
      <c r="G277" s="19"/>
      <c r="H277" s="19"/>
      <c r="I277" s="19"/>
      <c r="J277" s="711"/>
      <c r="K277" s="19"/>
      <c r="L277" s="965"/>
      <c r="M277" s="641" t="str">
        <f t="shared" si="51"/>
        <v/>
      </c>
      <c r="N277" s="510"/>
      <c r="O277" s="14"/>
      <c r="P277" s="14"/>
      <c r="Q277" s="15" t="str">
        <f t="shared" si="52"/>
        <v/>
      </c>
      <c r="R277" s="16" t="str">
        <f>IFERROR(INDEX(PARAMETROS!$B$53:$B$101,MATCH(Q277,PARAMETROS!$A$53:$A$101,0)),"")</f>
        <v/>
      </c>
      <c r="S277" s="671"/>
      <c r="T277" s="17"/>
      <c r="U277" s="435" t="str">
        <f>IFERROR(IF(T277="","",IF(T277="COP","N/A",IF(OR(T277="USD",T277="US"),1,IF(T277="EUR",VLOOKUP(P277,'SH EURO'!$A$6:$B$10372,2,FALSE),"INGRESAR TASA")))),"")</f>
        <v/>
      </c>
      <c r="V277" s="489" t="str">
        <f t="shared" si="53"/>
        <v/>
      </c>
      <c r="W277" s="18" t="str">
        <f>IFERROR(IF(T277="","",IF(T277="COP",1,IF(U277&lt;&gt;"N/A",VLOOKUP(P277,'SH TRM'!$A$9:$B$100372,2,FALSE),"REVISAR"))),"")</f>
        <v/>
      </c>
      <c r="X277" s="349" t="str">
        <f t="shared" si="54"/>
        <v/>
      </c>
      <c r="Y277" s="10" t="str">
        <f t="shared" si="56"/>
        <v/>
      </c>
      <c r="Z277" s="10" t="str">
        <f t="shared" si="55"/>
        <v/>
      </c>
      <c r="AA277" s="1115"/>
      <c r="AB277" s="1115"/>
      <c r="AC277" s="292" t="str">
        <f t="shared" si="50"/>
        <v/>
      </c>
      <c r="AD277" s="294"/>
      <c r="AE277" s="1121"/>
      <c r="AF277" s="1121"/>
      <c r="AG277" s="1121"/>
      <c r="AH277" s="1121"/>
      <c r="AI277" s="1121"/>
      <c r="AJ277" s="1121"/>
      <c r="AK277" s="1121"/>
      <c r="AL277" s="1121"/>
      <c r="AM277" s="1121"/>
      <c r="AN277" s="641" t="str">
        <f t="shared" si="57"/>
        <v/>
      </c>
      <c r="AO277" s="1139"/>
      <c r="AP277" s="235"/>
      <c r="AQ277" s="237"/>
      <c r="AX277" s="228"/>
    </row>
    <row r="278" spans="1:50" s="222" customFormat="1" ht="16.5" customHeight="1" thickBot="1" x14ac:dyDescent="0.3">
      <c r="A278" s="1147"/>
      <c r="B278" s="33"/>
      <c r="C278" s="137"/>
      <c r="D278" s="315" t="str">
        <f>IFERROR(INDEX(DESEMPATE!$D$3:$D$200,MATCH('EXP GEN.'!B278,DESEMPATE!$C$3:$C$200,0)),"")</f>
        <v/>
      </c>
      <c r="E278" s="899" t="str">
        <f>IFERROR(IF(D278="","",IF(VLOOKUP(D278,DESEMPATE!D$3:$E$200,2,FALSE)=1,"N/A",IF(VLOOKUP(D278,DESEMPATE!D$3:$E$200,2,FALSE)&gt;=0.51,"SI","NO"))),"")</f>
        <v/>
      </c>
      <c r="F278" s="412" t="s">
        <v>8</v>
      </c>
      <c r="G278" s="139"/>
      <c r="H278" s="139"/>
      <c r="I278" s="139"/>
      <c r="J278" s="712"/>
      <c r="K278" s="139"/>
      <c r="L278" s="966"/>
      <c r="M278" s="642" t="str">
        <f t="shared" si="51"/>
        <v/>
      </c>
      <c r="N278" s="511"/>
      <c r="O278" s="318"/>
      <c r="P278" s="318"/>
      <c r="Q278" s="36" t="str">
        <f t="shared" si="52"/>
        <v/>
      </c>
      <c r="R278" s="37" t="str">
        <f>IFERROR(INDEX(PARAMETROS!$B$53:$B$101,MATCH(Q278,PARAMETROS!$A$53:$A$101,0)),"")</f>
        <v/>
      </c>
      <c r="S278" s="672"/>
      <c r="T278" s="38"/>
      <c r="U278" s="433" t="str">
        <f>IFERROR(IF(T278="","",IF(T278="COP","N/A",IF(OR(T278="USD",T278="US"),1,IF(T278="EUR",VLOOKUP(P278,'SH EURO'!$A$6:$B$10372,2,FALSE),"INGRESAR TASA")))),"")</f>
        <v/>
      </c>
      <c r="V278" s="490" t="str">
        <f t="shared" si="53"/>
        <v/>
      </c>
      <c r="W278" s="39" t="str">
        <f>IFERROR(IF(T278="","",IF(T278="COP",1,IF(U278&lt;&gt;"N/A",VLOOKUP(P278,'SH TRM'!$A$9:$B$100372,2,FALSE),"REVISAR"))),"")</f>
        <v/>
      </c>
      <c r="X278" s="350" t="str">
        <f t="shared" si="54"/>
        <v/>
      </c>
      <c r="Y278" s="40" t="str">
        <f t="shared" si="56"/>
        <v/>
      </c>
      <c r="Z278" s="40" t="str">
        <f t="shared" si="55"/>
        <v/>
      </c>
      <c r="AA278" s="1116"/>
      <c r="AB278" s="1116"/>
      <c r="AC278" s="299" t="str">
        <f t="shared" si="50"/>
        <v/>
      </c>
      <c r="AD278" s="564"/>
      <c r="AE278" s="1131"/>
      <c r="AF278" s="1131"/>
      <c r="AG278" s="1131"/>
      <c r="AH278" s="1131"/>
      <c r="AI278" s="1131"/>
      <c r="AJ278" s="1131"/>
      <c r="AK278" s="1131"/>
      <c r="AL278" s="1131"/>
      <c r="AM278" s="1131"/>
      <c r="AN278" s="642" t="str">
        <f t="shared" si="57"/>
        <v/>
      </c>
      <c r="AO278" s="1140"/>
      <c r="AP278" s="236"/>
      <c r="AQ278" s="237"/>
      <c r="AX278" s="228"/>
    </row>
    <row r="279" spans="1:50" s="222" customFormat="1" ht="127.5" x14ac:dyDescent="0.25">
      <c r="A279" s="1145" t="s">
        <v>213</v>
      </c>
      <c r="B279" s="25" t="s">
        <v>882</v>
      </c>
      <c r="C279" s="26"/>
      <c r="D279" s="287" t="str">
        <f>IFERROR(INDEX(DESEMPATE!$D$3:$D$200,MATCH('EXP GEN.'!B279,DESEMPATE!$C$3:$C$200,0)),"")</f>
        <v>INTERPRO S.A.S</v>
      </c>
      <c r="E279" s="616" t="str">
        <f>IFERROR(IF(D279="","",IF(VLOOKUP(D279,DESEMPATE!D$3:$E$200,2,FALSE)=1,"N/A",IF(VLOOKUP(D279,DESEMPATE!D$3:$E$200,2,FALSE)&gt;=0.51,"SI","NO"))),"")</f>
        <v>SI</v>
      </c>
      <c r="F279" s="410" t="s">
        <v>8</v>
      </c>
      <c r="G279" s="142" t="s">
        <v>1109</v>
      </c>
      <c r="H279" s="476" t="s">
        <v>343</v>
      </c>
      <c r="I279" s="573" t="s">
        <v>1110</v>
      </c>
      <c r="J279" s="710" t="s">
        <v>1111</v>
      </c>
      <c r="K279" s="32" t="s">
        <v>8</v>
      </c>
      <c r="L279" s="964" t="s">
        <v>8</v>
      </c>
      <c r="M279" s="699" t="str">
        <f t="shared" si="51"/>
        <v>SI</v>
      </c>
      <c r="N279" s="27">
        <v>0.5</v>
      </c>
      <c r="O279" s="28">
        <v>39004</v>
      </c>
      <c r="P279" s="28">
        <v>39667</v>
      </c>
      <c r="Q279" s="44">
        <f t="shared" si="52"/>
        <v>2008</v>
      </c>
      <c r="R279" s="22">
        <f>IFERROR(INDEX(PARAMETROS!$B$53:$B$101,MATCH(Q279,PARAMETROS!$A$53:$A$101,0)),"")</f>
        <v>461500</v>
      </c>
      <c r="S279" s="673" t="s">
        <v>264</v>
      </c>
      <c r="T279" s="23" t="s">
        <v>21</v>
      </c>
      <c r="U279" s="434" t="str">
        <f>IFERROR(IF(T279="","",IF(T279="COP","N/A",IF(OR(T279="USD",T279="US"),1,IF(T279="EUR",VLOOKUP(P279,'SH EURO'!$A$6:$B$10372,2,FALSE),"INGRESAR TASA")))),"")</f>
        <v>N/A</v>
      </c>
      <c r="V279" s="484" t="str">
        <f t="shared" si="53"/>
        <v>N/A</v>
      </c>
      <c r="W279" s="24">
        <f>IFERROR(IF(T279="","",IF(T279="COP",1,IF(U279&lt;&gt;"N/A",VLOOKUP(P279,'SH TRM'!$A$9:$B$100372,2,FALSE),"REVISAR"))),"")</f>
        <v>1</v>
      </c>
      <c r="X279" s="351" t="str">
        <f t="shared" si="54"/>
        <v>N/A</v>
      </c>
      <c r="Y279" s="317">
        <v>8338.13934127844</v>
      </c>
      <c r="Z279" s="317">
        <f t="shared" si="55"/>
        <v>4169.06967063922</v>
      </c>
      <c r="AA279" s="1114" t="str">
        <f>IFERROR(IF(COUNTIF(Z279:Z284,"")=6,"",IF(SUM(Z279:Z284)&gt;=CM001M1,"CUMPLE","NO CUMPLE")),"")</f>
        <v>CUMPLE</v>
      </c>
      <c r="AB279" s="1114" t="str">
        <f>IFERROR(IF(COUNTIF(Z279:Z284,"")=6,"",IF(COUNTIF(E279:E284,"N/A")&gt;0,IF(SUMIF(E279:E284,"N/A",Z279:Z284)&gt;=CM001LM1,"CUMPLE","NO CUMPLE"),IF(SUMIF(E279:E284,"SI",Z279:Z284)&gt;=CM001LM1,"CUMPLE","NO CUMPLE"))),"")</f>
        <v>CUMPLE</v>
      </c>
      <c r="AC279" s="291" t="str">
        <f t="shared" si="50"/>
        <v>CUMPLE</v>
      </c>
      <c r="AD279" s="32">
        <v>21</v>
      </c>
      <c r="AE279" s="1150" t="s">
        <v>9</v>
      </c>
      <c r="AF279" s="1150"/>
      <c r="AG279" s="1150"/>
      <c r="AH279" s="1150" t="s">
        <v>8</v>
      </c>
      <c r="AI279" s="1150"/>
      <c r="AJ279" s="1150"/>
      <c r="AK279" s="1150" t="s">
        <v>8</v>
      </c>
      <c r="AL279" s="1150"/>
      <c r="AM279" s="1150"/>
      <c r="AN279" s="699" t="str">
        <f t="shared" si="57"/>
        <v>SI</v>
      </c>
      <c r="AO279" s="1138" t="s">
        <v>256</v>
      </c>
      <c r="AP279" s="256"/>
      <c r="AQ279" s="237"/>
      <c r="AX279" s="228"/>
    </row>
    <row r="280" spans="1:50" s="222" customFormat="1" ht="51" x14ac:dyDescent="0.25">
      <c r="A280" s="1146"/>
      <c r="B280" s="11" t="s">
        <v>882</v>
      </c>
      <c r="C280" s="12"/>
      <c r="D280" s="12" t="str">
        <f>IFERROR(INDEX(DESEMPATE!$D$3:$D$200,MATCH('EXP GEN.'!B280,DESEMPATE!$C$3:$C$200,0)),"")</f>
        <v>INTERPRO S.A.S</v>
      </c>
      <c r="E280" s="621" t="str">
        <f>IFERROR(IF(D280="","",IF(VLOOKUP(D280,DESEMPATE!D$3:$E$200,2,FALSE)=1,"N/A",IF(VLOOKUP(D280,DESEMPATE!D$3:$E$200,2,FALSE)&gt;=0.51,"SI","NO"))),"")</f>
        <v>SI</v>
      </c>
      <c r="F280" s="411" t="s">
        <v>8</v>
      </c>
      <c r="G280" s="142" t="s">
        <v>1112</v>
      </c>
      <c r="H280" s="142" t="s">
        <v>343</v>
      </c>
      <c r="I280" s="142" t="s">
        <v>1113</v>
      </c>
      <c r="J280" s="716" t="s">
        <v>1114</v>
      </c>
      <c r="K280" s="19" t="s">
        <v>8</v>
      </c>
      <c r="L280" s="965" t="s">
        <v>8</v>
      </c>
      <c r="M280" s="697" t="str">
        <f t="shared" si="51"/>
        <v>SI</v>
      </c>
      <c r="N280" s="465">
        <v>1</v>
      </c>
      <c r="O280" s="316">
        <v>40914</v>
      </c>
      <c r="P280" s="316">
        <v>41459</v>
      </c>
      <c r="Q280" s="15">
        <f t="shared" si="52"/>
        <v>2013</v>
      </c>
      <c r="R280" s="16">
        <f>IFERROR(INDEX(PARAMETROS!$B$53:$B$101,MATCH(Q280,PARAMETROS!$A$53:$A$101,0)),"")</f>
        <v>589500</v>
      </c>
      <c r="S280" s="671" t="s">
        <v>264</v>
      </c>
      <c r="T280" s="17" t="s">
        <v>21</v>
      </c>
      <c r="U280" s="435" t="str">
        <f>IFERROR(IF(T280="","",IF(T280="COP","N/A",IF(OR(T280="USD",T280="US"),1,IF(T280="EUR",VLOOKUP(P280,'SH EURO'!$A$6:$B$10372,2,FALSE),"INGRESAR TASA")))),"")</f>
        <v>N/A</v>
      </c>
      <c r="V280" s="489" t="str">
        <f t="shared" si="53"/>
        <v>N/A</v>
      </c>
      <c r="W280" s="18">
        <f>IFERROR(IF(T280="","",IF(T280="COP",1,IF(U280&lt;&gt;"N/A",VLOOKUP(P280,'SH TRM'!$A$9:$B$100372,2,FALSE),"REVISAR"))),"")</f>
        <v>1</v>
      </c>
      <c r="X280" s="349" t="str">
        <f t="shared" si="54"/>
        <v>N/A</v>
      </c>
      <c r="Y280" s="10">
        <v>3067.74</v>
      </c>
      <c r="Z280" s="10">
        <f t="shared" si="55"/>
        <v>3067.74</v>
      </c>
      <c r="AA280" s="1115"/>
      <c r="AB280" s="1115"/>
      <c r="AC280" s="292" t="str">
        <f t="shared" si="50"/>
        <v>CUMPLE</v>
      </c>
      <c r="AD280" s="142">
        <v>113</v>
      </c>
      <c r="AE280" s="1121" t="s">
        <v>9</v>
      </c>
      <c r="AF280" s="1121"/>
      <c r="AG280" s="1121"/>
      <c r="AH280" s="1121" t="s">
        <v>8</v>
      </c>
      <c r="AI280" s="1121"/>
      <c r="AJ280" s="1121"/>
      <c r="AK280" s="1121" t="s">
        <v>8</v>
      </c>
      <c r="AL280" s="1121"/>
      <c r="AM280" s="1121"/>
      <c r="AN280" s="697" t="str">
        <f t="shared" si="57"/>
        <v>SI</v>
      </c>
      <c r="AO280" s="1139"/>
      <c r="AP280" s="257"/>
      <c r="AQ280" s="237"/>
      <c r="AX280" s="228"/>
    </row>
    <row r="281" spans="1:50" s="222" customFormat="1" ht="38.25" x14ac:dyDescent="0.25">
      <c r="A281" s="1146"/>
      <c r="B281" s="11" t="s">
        <v>882</v>
      </c>
      <c r="C281" s="12"/>
      <c r="D281" s="12" t="str">
        <f>IFERROR(INDEX(DESEMPATE!$D$3:$D$200,MATCH('EXP GEN.'!B281,DESEMPATE!$C$3:$C$200,0)),"")</f>
        <v>INTERPRO S.A.S</v>
      </c>
      <c r="E281" s="621" t="str">
        <f>IFERROR(IF(D281="","",IF(VLOOKUP(D281,DESEMPATE!D$3:$E$200,2,FALSE)=1,"N/A",IF(VLOOKUP(D281,DESEMPATE!D$3:$E$200,2,FALSE)&gt;=0.51,"SI","NO"))),"")</f>
        <v>SI</v>
      </c>
      <c r="F281" s="411" t="s">
        <v>8</v>
      </c>
      <c r="G281" s="142" t="s">
        <v>1115</v>
      </c>
      <c r="H281" s="142" t="s">
        <v>343</v>
      </c>
      <c r="I281" s="142" t="s">
        <v>1116</v>
      </c>
      <c r="J281" s="716" t="s">
        <v>1117</v>
      </c>
      <c r="K281" s="19" t="s">
        <v>8</v>
      </c>
      <c r="L281" s="965" t="s">
        <v>8</v>
      </c>
      <c r="M281" s="697" t="str">
        <f t="shared" si="51"/>
        <v>SI</v>
      </c>
      <c r="N281" s="465">
        <v>0.33</v>
      </c>
      <c r="O281" s="316">
        <v>40368</v>
      </c>
      <c r="P281" s="316">
        <v>42094</v>
      </c>
      <c r="Q281" s="15">
        <f t="shared" si="52"/>
        <v>2015</v>
      </c>
      <c r="R281" s="16">
        <f>IFERROR(INDEX(PARAMETROS!$B$53:$B$101,MATCH(Q281,PARAMETROS!$A$53:$A$101,0)),"")</f>
        <v>644350</v>
      </c>
      <c r="S281" s="671" t="s">
        <v>264</v>
      </c>
      <c r="T281" s="17" t="s">
        <v>21</v>
      </c>
      <c r="U281" s="435" t="str">
        <f>IFERROR(IF(T281="","",IF(T281="COP","N/A",IF(OR(T281="USD",T281="US"),1,IF(T281="EUR",VLOOKUP(P281,'SH EURO'!$A$6:$B$10372,2,FALSE),"INGRESAR TASA")))),"")</f>
        <v>N/A</v>
      </c>
      <c r="V281" s="489" t="str">
        <f t="shared" si="53"/>
        <v>N/A</v>
      </c>
      <c r="W281" s="18">
        <f>IFERROR(IF(T281="","",IF(T281="COP",1,IF(U281&lt;&gt;"N/A",VLOOKUP(P281,'SH TRM'!$A$9:$B$100372,2,FALSE),"REVISAR"))),"")</f>
        <v>1</v>
      </c>
      <c r="X281" s="349" t="str">
        <f t="shared" si="54"/>
        <v>N/A</v>
      </c>
      <c r="Y281" s="10">
        <v>16589.933537673624</v>
      </c>
      <c r="Z281" s="10">
        <f t="shared" si="55"/>
        <v>5474.6780674322963</v>
      </c>
      <c r="AA281" s="1115"/>
      <c r="AB281" s="1115"/>
      <c r="AC281" s="292" t="str">
        <f t="shared" si="50"/>
        <v>CUMPLE</v>
      </c>
      <c r="AD281" s="142">
        <v>108</v>
      </c>
      <c r="AE281" s="1144" t="s">
        <v>9</v>
      </c>
      <c r="AF281" s="1144"/>
      <c r="AG281" s="1144"/>
      <c r="AH281" s="1144" t="s">
        <v>8</v>
      </c>
      <c r="AI281" s="1144"/>
      <c r="AJ281" s="1144"/>
      <c r="AK281" s="1144" t="s">
        <v>8</v>
      </c>
      <c r="AL281" s="1144"/>
      <c r="AM281" s="1144"/>
      <c r="AN281" s="641" t="str">
        <f t="shared" si="57"/>
        <v>SI</v>
      </c>
      <c r="AO281" s="1139"/>
      <c r="AP281" s="235"/>
      <c r="AQ281" s="237"/>
      <c r="AX281" s="228"/>
    </row>
    <row r="282" spans="1:50" s="222" customFormat="1" ht="102" x14ac:dyDescent="0.25">
      <c r="A282" s="1146"/>
      <c r="B282" s="11" t="s">
        <v>884</v>
      </c>
      <c r="C282" s="12"/>
      <c r="D282" s="12" t="str">
        <f>IFERROR(INDEX(DESEMPATE!$D$3:$D$200,MATCH('EXP GEN.'!B282,DESEMPATE!$C$3:$C$200,0)),"")</f>
        <v>PROCONSULTING S.A.S.</v>
      </c>
      <c r="E282" s="621" t="str">
        <f>IFERROR(IF(D282="","",IF(VLOOKUP(D282,DESEMPATE!D$3:$E$200,2,FALSE)=1,"N/A",IF(VLOOKUP(D282,DESEMPATE!D$3:$E$200,2,FALSE)&gt;=0.51,"SI","NO"))),"")</f>
        <v>NO</v>
      </c>
      <c r="F282" s="411" t="s">
        <v>8</v>
      </c>
      <c r="G282" s="19" t="s">
        <v>1109</v>
      </c>
      <c r="H282" s="19" t="s">
        <v>343</v>
      </c>
      <c r="I282" s="571" t="s">
        <v>1118</v>
      </c>
      <c r="J282" s="711" t="s">
        <v>1119</v>
      </c>
      <c r="K282" s="19" t="s">
        <v>8</v>
      </c>
      <c r="L282" s="965" t="s">
        <v>8</v>
      </c>
      <c r="M282" s="697" t="str">
        <f t="shared" si="51"/>
        <v>SI</v>
      </c>
      <c r="N282" s="20">
        <v>0.5</v>
      </c>
      <c r="O282" s="259">
        <v>38754</v>
      </c>
      <c r="P282" s="14">
        <v>39682</v>
      </c>
      <c r="Q282" s="15">
        <f t="shared" si="52"/>
        <v>2008</v>
      </c>
      <c r="R282" s="16">
        <f>IFERROR(INDEX(PARAMETROS!$B$53:$B$101,MATCH(Q282,PARAMETROS!$A$53:$A$101,0)),"")</f>
        <v>461500</v>
      </c>
      <c r="S282" s="671" t="s">
        <v>264</v>
      </c>
      <c r="T282" s="17" t="s">
        <v>21</v>
      </c>
      <c r="U282" s="435" t="str">
        <f>IFERROR(IF(T282="","",IF(T282="COP","N/A",IF(OR(T282="USD",T282="US"),1,IF(T282="EUR",VLOOKUP(P282,'SH EURO'!$A$6:$B$10372,2,FALSE),"INGRESAR TASA")))),"")</f>
        <v>N/A</v>
      </c>
      <c r="V282" s="489" t="str">
        <f t="shared" si="53"/>
        <v>N/A</v>
      </c>
      <c r="W282" s="18">
        <f>IFERROR(IF(T282="","",IF(T282="COP",1,IF(U282&lt;&gt;"N/A",VLOOKUP(P282,'SH TRM'!$A$9:$B$100372,2,FALSE),"REVISAR"))),"")</f>
        <v>1</v>
      </c>
      <c r="X282" s="349" t="str">
        <f t="shared" si="54"/>
        <v>N/A</v>
      </c>
      <c r="Y282" s="10">
        <v>7382.26</v>
      </c>
      <c r="Z282" s="10">
        <f t="shared" si="55"/>
        <v>3691.13</v>
      </c>
      <c r="AA282" s="1115"/>
      <c r="AB282" s="1115"/>
      <c r="AC282" s="292" t="str">
        <f t="shared" si="50"/>
        <v>CUMPLE</v>
      </c>
      <c r="AD282" s="19">
        <v>10</v>
      </c>
      <c r="AE282" s="1121" t="s">
        <v>9</v>
      </c>
      <c r="AF282" s="1121"/>
      <c r="AG282" s="1121"/>
      <c r="AH282" s="1121" t="s">
        <v>8</v>
      </c>
      <c r="AI282" s="1121"/>
      <c r="AJ282" s="1121"/>
      <c r="AK282" s="1121" t="s">
        <v>8</v>
      </c>
      <c r="AL282" s="1121"/>
      <c r="AM282" s="1121"/>
      <c r="AN282" s="697" t="str">
        <f t="shared" si="57"/>
        <v>SI</v>
      </c>
      <c r="AO282" s="1139"/>
      <c r="AP282" s="257"/>
      <c r="AQ282" s="237"/>
      <c r="AX282" s="228"/>
    </row>
    <row r="283" spans="1:50" s="222" customFormat="1" ht="16.5" customHeight="1" x14ac:dyDescent="0.25">
      <c r="A283" s="1146"/>
      <c r="B283" s="11"/>
      <c r="C283" s="12"/>
      <c r="D283" s="12" t="str">
        <f>IFERROR(INDEX(DESEMPATE!$D$3:$D$200,MATCH('EXP GEN.'!B283,DESEMPATE!$C$3:$C$200,0)),"")</f>
        <v/>
      </c>
      <c r="E283" s="621" t="str">
        <f>IFERROR(IF(D283="","",IF(VLOOKUP(D283,DESEMPATE!D$3:$E$200,2,FALSE)=1,"N/A",IF(VLOOKUP(D283,DESEMPATE!D$3:$E$200,2,FALSE)&gt;=0.51,"SI","NO"))),"")</f>
        <v/>
      </c>
      <c r="F283" s="411" t="s">
        <v>8</v>
      </c>
      <c r="G283" s="19"/>
      <c r="H283" s="19"/>
      <c r="I283" s="496"/>
      <c r="J283" s="716"/>
      <c r="K283" s="19"/>
      <c r="L283" s="965"/>
      <c r="M283" s="641" t="str">
        <f t="shared" si="51"/>
        <v/>
      </c>
      <c r="N283" s="510"/>
      <c r="O283" s="14"/>
      <c r="P283" s="14"/>
      <c r="Q283" s="15" t="str">
        <f t="shared" si="52"/>
        <v/>
      </c>
      <c r="R283" s="16" t="str">
        <f>IFERROR(INDEX(PARAMETROS!$B$53:$B$101,MATCH(Q283,PARAMETROS!$A$53:$A$101,0)),"")</f>
        <v/>
      </c>
      <c r="S283" s="671"/>
      <c r="T283" s="17"/>
      <c r="U283" s="435" t="str">
        <f>IFERROR(IF(T283="","",IF(T283="COP","N/A",IF(OR(T283="USD",T283="US"),1,IF(T283="EUR",VLOOKUP(P283,'SH EURO'!$A$6:$B$10372,2,FALSE),"INGRESAR TASA")))),"")</f>
        <v/>
      </c>
      <c r="V283" s="489" t="str">
        <f t="shared" si="53"/>
        <v/>
      </c>
      <c r="W283" s="18" t="str">
        <f>IFERROR(IF(T283="","",IF(T283="COP",1,IF(U283&lt;&gt;"N/A",VLOOKUP(P283,'SH TRM'!$A$9:$B$100372,2,FALSE),"REVISAR"))),"")</f>
        <v/>
      </c>
      <c r="X283" s="349" t="str">
        <f t="shared" si="54"/>
        <v/>
      </c>
      <c r="Y283" s="10" t="str">
        <f t="shared" si="56"/>
        <v/>
      </c>
      <c r="Z283" s="10" t="str">
        <f t="shared" si="55"/>
        <v/>
      </c>
      <c r="AA283" s="1115"/>
      <c r="AB283" s="1115"/>
      <c r="AC283" s="292" t="str">
        <f t="shared" si="50"/>
        <v/>
      </c>
      <c r="AD283" s="294"/>
      <c r="AE283" s="1121"/>
      <c r="AF283" s="1121"/>
      <c r="AG283" s="1121"/>
      <c r="AH283" s="1121"/>
      <c r="AI283" s="1121"/>
      <c r="AJ283" s="1121"/>
      <c r="AK283" s="1121"/>
      <c r="AL283" s="1121"/>
      <c r="AM283" s="1121"/>
      <c r="AN283" s="641" t="str">
        <f t="shared" si="57"/>
        <v/>
      </c>
      <c r="AO283" s="1139"/>
      <c r="AP283" s="235"/>
      <c r="AQ283" s="237"/>
      <c r="AX283" s="228"/>
    </row>
    <row r="284" spans="1:50" s="222" customFormat="1" ht="16.5" customHeight="1" thickBot="1" x14ac:dyDescent="0.3">
      <c r="A284" s="1147"/>
      <c r="B284" s="33"/>
      <c r="C284" s="137"/>
      <c r="D284" s="315" t="str">
        <f>IFERROR(INDEX(DESEMPATE!$D$3:$D$200,MATCH('EXP GEN.'!B284,DESEMPATE!$C$3:$C$200,0)),"")</f>
        <v/>
      </c>
      <c r="E284" s="899" t="str">
        <f>IFERROR(IF(D284="","",IF(VLOOKUP(D284,DESEMPATE!D$3:$E$200,2,FALSE)=1,"N/A",IF(VLOOKUP(D284,DESEMPATE!D$3:$E$200,2,FALSE)&gt;=0.51,"SI","NO"))),"")</f>
        <v/>
      </c>
      <c r="F284" s="412" t="s">
        <v>8</v>
      </c>
      <c r="G284" s="139"/>
      <c r="H284" s="139"/>
      <c r="I284" s="526"/>
      <c r="J284" s="712"/>
      <c r="K284" s="139"/>
      <c r="L284" s="966"/>
      <c r="M284" s="642" t="str">
        <f t="shared" si="51"/>
        <v/>
      </c>
      <c r="N284" s="511"/>
      <c r="O284" s="318"/>
      <c r="P284" s="318"/>
      <c r="Q284" s="36" t="str">
        <f t="shared" si="52"/>
        <v/>
      </c>
      <c r="R284" s="37" t="str">
        <f>IFERROR(INDEX(PARAMETROS!$B$53:$B$101,MATCH(Q284,PARAMETROS!$A$53:$A$101,0)),"")</f>
        <v/>
      </c>
      <c r="S284" s="672"/>
      <c r="T284" s="38"/>
      <c r="U284" s="433" t="str">
        <f>IFERROR(IF(T284="","",IF(T284="COP","N/A",IF(OR(T284="USD",T284="US"),1,IF(T284="EUR",VLOOKUP(P284,'SH EURO'!$A$6:$B$10372,2,FALSE),"INGRESAR TASA")))),"")</f>
        <v/>
      </c>
      <c r="V284" s="490" t="str">
        <f t="shared" si="53"/>
        <v/>
      </c>
      <c r="W284" s="39" t="str">
        <f>IFERROR(IF(T284="","",IF(T284="COP",1,IF(U284&lt;&gt;"N/A",VLOOKUP(P284,'SH TRM'!$A$9:$B$100372,2,FALSE),"REVISAR"))),"")</f>
        <v/>
      </c>
      <c r="X284" s="350" t="str">
        <f t="shared" si="54"/>
        <v/>
      </c>
      <c r="Y284" s="40" t="str">
        <f t="shared" si="56"/>
        <v/>
      </c>
      <c r="Z284" s="40" t="str">
        <f t="shared" si="55"/>
        <v/>
      </c>
      <c r="AA284" s="1116"/>
      <c r="AB284" s="1116"/>
      <c r="AC284" s="299" t="str">
        <f t="shared" si="50"/>
        <v/>
      </c>
      <c r="AD284" s="564"/>
      <c r="AE284" s="1131"/>
      <c r="AF284" s="1131"/>
      <c r="AG284" s="1131"/>
      <c r="AH284" s="1131"/>
      <c r="AI284" s="1131"/>
      <c r="AJ284" s="1131"/>
      <c r="AK284" s="1131"/>
      <c r="AL284" s="1131"/>
      <c r="AM284" s="1131"/>
      <c r="AN284" s="642" t="str">
        <f t="shared" si="57"/>
        <v/>
      </c>
      <c r="AO284" s="1140"/>
      <c r="AP284" s="236"/>
      <c r="AQ284" s="237"/>
      <c r="AX284" s="228"/>
    </row>
    <row r="285" spans="1:50" s="222" customFormat="1" ht="114.75" x14ac:dyDescent="0.25">
      <c r="A285" s="1145" t="s">
        <v>214</v>
      </c>
      <c r="B285" s="25" t="s">
        <v>887</v>
      </c>
      <c r="C285" s="26"/>
      <c r="D285" s="287" t="str">
        <f>IFERROR(INDEX(DESEMPATE!$D$3:$D$200,MATCH('EXP GEN.'!B285,DESEMPATE!$C$3:$C$200,0)),"")</f>
        <v>3B PROYECTOS S.A.S</v>
      </c>
      <c r="E285" s="616" t="str">
        <f>IFERROR(IF(D285="","",IF(VLOOKUP(D285,DESEMPATE!D$3:$E$200,2,FALSE)=1,"N/A",IF(VLOOKUP(D285,DESEMPATE!D$3:$E$200,2,FALSE)&gt;=0.51,"SI","NO"))),"")</f>
        <v>SI</v>
      </c>
      <c r="F285" s="410" t="s">
        <v>8</v>
      </c>
      <c r="G285" s="32" t="s">
        <v>352</v>
      </c>
      <c r="H285" s="32" t="s">
        <v>343</v>
      </c>
      <c r="I285" s="32" t="s">
        <v>1120</v>
      </c>
      <c r="J285" s="710" t="s">
        <v>1121</v>
      </c>
      <c r="K285" s="32" t="s">
        <v>8</v>
      </c>
      <c r="L285" s="964" t="s">
        <v>8</v>
      </c>
      <c r="M285" s="699" t="str">
        <f t="shared" si="51"/>
        <v>SI</v>
      </c>
      <c r="N285" s="508">
        <v>0.83499999999999996</v>
      </c>
      <c r="O285" s="316">
        <v>38337</v>
      </c>
      <c r="P285" s="316">
        <v>41440</v>
      </c>
      <c r="Q285" s="44">
        <f t="shared" si="52"/>
        <v>2013</v>
      </c>
      <c r="R285" s="22">
        <f>IFERROR(INDEX(PARAMETROS!$B$53:$B$101,MATCH(Q285,PARAMETROS!$A$53:$A$101,0)),"")</f>
        <v>589500</v>
      </c>
      <c r="S285" s="673" t="s">
        <v>264</v>
      </c>
      <c r="T285" s="23" t="s">
        <v>21</v>
      </c>
      <c r="U285" s="434" t="str">
        <f>IFERROR(IF(T285="","",IF(T285="COP","N/A",IF(OR(T285="USD",T285="US"),1,IF(T285="EUR",VLOOKUP(P285,'SH EURO'!$A$6:$B$10372,2,FALSE),"INGRESAR TASA")))),"")</f>
        <v>N/A</v>
      </c>
      <c r="V285" s="484" t="str">
        <f t="shared" si="53"/>
        <v>N/A</v>
      </c>
      <c r="W285" s="24">
        <f>IFERROR(IF(T285="","",IF(T285="COP",1,IF(U285&lt;&gt;"N/A",VLOOKUP(P285,'SH TRM'!$A$9:$B$100372,2,FALSE),"REVISAR"))),"")</f>
        <v>1</v>
      </c>
      <c r="X285" s="351" t="str">
        <f t="shared" si="54"/>
        <v>N/A</v>
      </c>
      <c r="Y285" s="619">
        <v>16736.009999999998</v>
      </c>
      <c r="Z285" s="317">
        <f t="shared" si="55"/>
        <v>13974.568349999998</v>
      </c>
      <c r="AA285" s="1114" t="str">
        <f>IFERROR(IF(COUNTIF(Z285:Z290,"")=6,"",IF(SUM(Z285:Z290)&gt;=CM001M1,"CUMPLE","NO CUMPLE")),"")</f>
        <v>CUMPLE</v>
      </c>
      <c r="AB285" s="1114" t="str">
        <f>IFERROR(IF(COUNTIF(Z285:Z290,"")=6,"",IF(COUNTIF(E285:E290,"N/A")&gt;0,IF(SUMIF(E285:E290,"N/A",Z285:Z290)&gt;=CM001LM1,"CUMPLE","NO CUMPLE"),IF(SUMIF(E285:E290,"SI",Z285:Z290)&gt;=CM001LM1,"CUMPLE","NO CUMPLE"))),"")</f>
        <v>CUMPLE</v>
      </c>
      <c r="AC285" s="291" t="str">
        <f t="shared" si="50"/>
        <v>CUMPLE</v>
      </c>
      <c r="AD285" s="1018">
        <v>29</v>
      </c>
      <c r="AE285" s="1148" t="s">
        <v>8</v>
      </c>
      <c r="AF285" s="1148"/>
      <c r="AG285" s="1148"/>
      <c r="AH285" s="1148" t="s">
        <v>8</v>
      </c>
      <c r="AI285" s="1148"/>
      <c r="AJ285" s="1148"/>
      <c r="AK285" s="1148" t="s">
        <v>8</v>
      </c>
      <c r="AL285" s="1148"/>
      <c r="AM285" s="1148"/>
      <c r="AN285" s="699" t="str">
        <f t="shared" si="57"/>
        <v>SI</v>
      </c>
      <c r="AO285" s="1138" t="s">
        <v>256</v>
      </c>
      <c r="AP285" s="256"/>
      <c r="AQ285" s="237"/>
      <c r="AX285" s="228"/>
    </row>
    <row r="286" spans="1:50" s="222" customFormat="1" ht="51" x14ac:dyDescent="0.25">
      <c r="A286" s="1146"/>
      <c r="B286" s="11" t="s">
        <v>887</v>
      </c>
      <c r="C286" s="12"/>
      <c r="D286" s="12" t="str">
        <f>IFERROR(INDEX(DESEMPATE!$D$3:$D$200,MATCH('EXP GEN.'!B286,DESEMPATE!$C$3:$C$200,0)),"")</f>
        <v>3B PROYECTOS S.A.S</v>
      </c>
      <c r="E286" s="621" t="str">
        <f>IFERROR(IF(D286="","",IF(VLOOKUP(D286,DESEMPATE!D$3:$E$200,2,FALSE)=1,"N/A",IF(VLOOKUP(D286,DESEMPATE!D$3:$E$200,2,FALSE)&gt;=0.51,"SI","NO"))),"")</f>
        <v>SI</v>
      </c>
      <c r="F286" s="411" t="s">
        <v>8</v>
      </c>
      <c r="G286" s="19" t="s">
        <v>1122</v>
      </c>
      <c r="H286" s="19" t="s">
        <v>343</v>
      </c>
      <c r="I286" s="19" t="s">
        <v>1123</v>
      </c>
      <c r="J286" s="716" t="s">
        <v>1124</v>
      </c>
      <c r="K286" s="19" t="s">
        <v>8</v>
      </c>
      <c r="L286" s="965" t="s">
        <v>8</v>
      </c>
      <c r="M286" s="697" t="str">
        <f t="shared" si="51"/>
        <v>SI</v>
      </c>
      <c r="N286" s="510">
        <v>0.5</v>
      </c>
      <c r="O286" s="14">
        <v>39694</v>
      </c>
      <c r="P286" s="14">
        <v>40283</v>
      </c>
      <c r="Q286" s="15">
        <f t="shared" si="52"/>
        <v>2010</v>
      </c>
      <c r="R286" s="16">
        <f>IFERROR(INDEX(PARAMETROS!$B$53:$B$101,MATCH(Q286,PARAMETROS!$A$53:$A$101,0)),"")</f>
        <v>515000</v>
      </c>
      <c r="S286" s="671" t="s">
        <v>264</v>
      </c>
      <c r="T286" s="17" t="s">
        <v>21</v>
      </c>
      <c r="U286" s="435" t="str">
        <f>IFERROR(IF(T286="","",IF(T286="COP","N/A",IF(OR(T286="USD",T286="US"),1,IF(T286="EUR",VLOOKUP(P286,'SH EURO'!$A$6:$B$10372,2,FALSE),"INGRESAR TASA")))),"")</f>
        <v>N/A</v>
      </c>
      <c r="V286" s="489" t="str">
        <f t="shared" si="53"/>
        <v>N/A</v>
      </c>
      <c r="W286" s="18">
        <f>IFERROR(IF(T286="","",IF(T286="COP",1,IF(U286&lt;&gt;"N/A",VLOOKUP(P286,'SH TRM'!$A$9:$B$100372,2,FALSE),"REVISAR"))),"")</f>
        <v>1</v>
      </c>
      <c r="X286" s="349" t="str">
        <f t="shared" si="54"/>
        <v>N/A</v>
      </c>
      <c r="Y286" s="623">
        <v>6090.53</v>
      </c>
      <c r="Z286" s="10">
        <f t="shared" si="55"/>
        <v>3045.2649999999999</v>
      </c>
      <c r="AA286" s="1115"/>
      <c r="AB286" s="1115"/>
      <c r="AC286" s="292" t="str">
        <f t="shared" si="50"/>
        <v>CUMPLE</v>
      </c>
      <c r="AD286" s="575">
        <v>2</v>
      </c>
      <c r="AE286" s="1149" t="s">
        <v>8</v>
      </c>
      <c r="AF286" s="1149"/>
      <c r="AG286" s="1149"/>
      <c r="AH286" s="1149" t="s">
        <v>8</v>
      </c>
      <c r="AI286" s="1149"/>
      <c r="AJ286" s="1149"/>
      <c r="AK286" s="1132" t="s">
        <v>8</v>
      </c>
      <c r="AL286" s="1132"/>
      <c r="AM286" s="1132"/>
      <c r="AN286" s="697" t="str">
        <f t="shared" si="57"/>
        <v>SI</v>
      </c>
      <c r="AO286" s="1139"/>
      <c r="AP286" s="257"/>
      <c r="AQ286" s="237"/>
      <c r="AX286" s="228"/>
    </row>
    <row r="287" spans="1:50" s="222" customFormat="1" ht="63.75" x14ac:dyDescent="0.25">
      <c r="A287" s="1146"/>
      <c r="B287" s="11" t="s">
        <v>887</v>
      </c>
      <c r="C287" s="12"/>
      <c r="D287" s="12" t="str">
        <f>IFERROR(INDEX(DESEMPATE!$D$3:$D$200,MATCH('EXP GEN.'!B287,DESEMPATE!$C$3:$C$200,0)),"")</f>
        <v>3B PROYECTOS S.A.S</v>
      </c>
      <c r="E287" s="621" t="str">
        <f>IFERROR(IF(D287="","",IF(VLOOKUP(D287,DESEMPATE!D$3:$E$200,2,FALSE)=1,"N/A",IF(VLOOKUP(D287,DESEMPATE!D$3:$E$200,2,FALSE)&gt;=0.51,"SI","NO"))),"")</f>
        <v>SI</v>
      </c>
      <c r="F287" s="411" t="s">
        <v>8</v>
      </c>
      <c r="G287" s="19" t="s">
        <v>342</v>
      </c>
      <c r="H287" s="19" t="s">
        <v>343</v>
      </c>
      <c r="I287" s="19" t="s">
        <v>1125</v>
      </c>
      <c r="J287" s="716" t="s">
        <v>1126</v>
      </c>
      <c r="K287" s="19" t="s">
        <v>8</v>
      </c>
      <c r="L287" s="965" t="s">
        <v>8</v>
      </c>
      <c r="M287" s="697" t="str">
        <f t="shared" si="51"/>
        <v>SI</v>
      </c>
      <c r="N287" s="510">
        <v>1</v>
      </c>
      <c r="O287" s="14">
        <v>39148</v>
      </c>
      <c r="P287" s="14">
        <v>40074</v>
      </c>
      <c r="Q287" s="15">
        <f t="shared" si="52"/>
        <v>2009</v>
      </c>
      <c r="R287" s="16">
        <f>IFERROR(INDEX(PARAMETROS!$B$53:$B$101,MATCH(Q287,PARAMETROS!$A$53:$A$101,0)),"")</f>
        <v>496900</v>
      </c>
      <c r="S287" s="671" t="s">
        <v>264</v>
      </c>
      <c r="T287" s="17" t="s">
        <v>21</v>
      </c>
      <c r="U287" s="435" t="str">
        <f>IFERROR(IF(T287="","",IF(T287="COP","N/A",IF(OR(T287="USD",T287="US"),1,IF(T287="EUR",VLOOKUP(P287,'SH EURO'!$A$6:$B$10372,2,FALSE),"INGRESAR TASA")))),"")</f>
        <v>N/A</v>
      </c>
      <c r="V287" s="489" t="str">
        <f t="shared" si="53"/>
        <v>N/A</v>
      </c>
      <c r="W287" s="18">
        <f>IFERROR(IF(T287="","",IF(T287="COP",1,IF(U287&lt;&gt;"N/A",VLOOKUP(P287,'SH TRM'!$A$9:$B$100372,2,FALSE),"REVISAR"))),"")</f>
        <v>1</v>
      </c>
      <c r="X287" s="349" t="str">
        <f t="shared" si="54"/>
        <v>N/A</v>
      </c>
      <c r="Y287" s="623">
        <v>5217</v>
      </c>
      <c r="Z287" s="10">
        <f t="shared" si="55"/>
        <v>5217</v>
      </c>
      <c r="AA287" s="1115"/>
      <c r="AB287" s="1115"/>
      <c r="AC287" s="292" t="str">
        <f t="shared" si="50"/>
        <v>CUMPLE</v>
      </c>
      <c r="AD287" s="575">
        <v>45</v>
      </c>
      <c r="AE287" s="1132" t="s">
        <v>8</v>
      </c>
      <c r="AF287" s="1132"/>
      <c r="AG287" s="1132"/>
      <c r="AH287" s="1132" t="s">
        <v>8</v>
      </c>
      <c r="AI287" s="1132"/>
      <c r="AJ287" s="1132"/>
      <c r="AK287" s="1132" t="s">
        <v>8</v>
      </c>
      <c r="AL287" s="1132"/>
      <c r="AM287" s="1132"/>
      <c r="AN287" s="641" t="str">
        <f t="shared" si="57"/>
        <v>SI</v>
      </c>
      <c r="AO287" s="1139"/>
      <c r="AP287" s="235"/>
      <c r="AQ287" s="237"/>
      <c r="AX287" s="228"/>
    </row>
    <row r="288" spans="1:50" s="222" customFormat="1" ht="63.75" x14ac:dyDescent="0.25">
      <c r="A288" s="1146"/>
      <c r="B288" s="11" t="s">
        <v>889</v>
      </c>
      <c r="C288" s="12"/>
      <c r="D288" s="12" t="str">
        <f>IFERROR(INDEX(DESEMPATE!$D$3:$D$200,MATCH('EXP GEN.'!B288,DESEMPATE!$C$3:$C$200,0)),"")</f>
        <v>CSH INFRAESTRUCTURA S.A.S.</v>
      </c>
      <c r="E288" s="621" t="str">
        <f>IFERROR(IF(D288="","",IF(VLOOKUP(D288,DESEMPATE!D$3:$E$200,2,FALSE)=1,"N/A",IF(VLOOKUP(D288,DESEMPATE!D$3:$E$200,2,FALSE)&gt;=0.51,"SI","NO"))),"")</f>
        <v>NO</v>
      </c>
      <c r="F288" s="411" t="s">
        <v>8</v>
      </c>
      <c r="G288" s="496" t="s">
        <v>1127</v>
      </c>
      <c r="H288" s="496" t="s">
        <v>343</v>
      </c>
      <c r="I288" s="549" t="s">
        <v>1128</v>
      </c>
      <c r="J288" s="711" t="s">
        <v>1129</v>
      </c>
      <c r="K288" s="19" t="s">
        <v>8</v>
      </c>
      <c r="L288" s="965" t="s">
        <v>8</v>
      </c>
      <c r="M288" s="697" t="str">
        <f t="shared" si="51"/>
        <v>SI</v>
      </c>
      <c r="N288" s="510">
        <v>1</v>
      </c>
      <c r="O288" s="14">
        <v>38929</v>
      </c>
      <c r="P288" s="14">
        <v>39553</v>
      </c>
      <c r="Q288" s="15">
        <f t="shared" si="52"/>
        <v>2008</v>
      </c>
      <c r="R288" s="16">
        <f>IFERROR(INDEX(PARAMETROS!$B$53:$B$101,MATCH(Q288,PARAMETROS!$A$53:$A$101,0)),"")</f>
        <v>461500</v>
      </c>
      <c r="S288" s="671" t="s">
        <v>264</v>
      </c>
      <c r="T288" s="17" t="s">
        <v>21</v>
      </c>
      <c r="U288" s="435" t="str">
        <f>IFERROR(IF(T288="","",IF(T288="COP","N/A",IF(OR(T288="USD",T288="US"),1,IF(T288="EUR",VLOOKUP(P288,'SH EURO'!$A$6:$B$10372,2,FALSE),"INGRESAR TASA")))),"")</f>
        <v>N/A</v>
      </c>
      <c r="V288" s="489" t="str">
        <f t="shared" si="53"/>
        <v>N/A</v>
      </c>
      <c r="W288" s="18">
        <f>IFERROR(IF(T288="","",IF(T288="COP",1,IF(U288&lt;&gt;"N/A",VLOOKUP(P288,'SH TRM'!$A$9:$B$100372,2,FALSE),"REVISAR"))),"")</f>
        <v>1</v>
      </c>
      <c r="X288" s="349" t="str">
        <f t="shared" si="54"/>
        <v>N/A</v>
      </c>
      <c r="Y288" s="623">
        <v>6524</v>
      </c>
      <c r="Z288" s="10">
        <f t="shared" si="55"/>
        <v>6524</v>
      </c>
      <c r="AA288" s="1115"/>
      <c r="AB288" s="1115"/>
      <c r="AC288" s="292" t="str">
        <f t="shared" si="50"/>
        <v>CUMPLE</v>
      </c>
      <c r="AD288" s="294">
        <v>45</v>
      </c>
      <c r="AE288" s="1122" t="s">
        <v>8</v>
      </c>
      <c r="AF288" s="1123"/>
      <c r="AG288" s="1124"/>
      <c r="AH288" s="1122" t="s">
        <v>8</v>
      </c>
      <c r="AI288" s="1123"/>
      <c r="AJ288" s="1124"/>
      <c r="AK288" s="1122" t="s">
        <v>8</v>
      </c>
      <c r="AL288" s="1123"/>
      <c r="AM288" s="1124"/>
      <c r="AN288" s="697" t="str">
        <f t="shared" si="57"/>
        <v>SI</v>
      </c>
      <c r="AO288" s="1139"/>
      <c r="AP288" s="257"/>
      <c r="AQ288" s="237"/>
      <c r="AX288" s="228"/>
    </row>
    <row r="289" spans="1:50" s="222" customFormat="1" ht="16.5" customHeight="1" x14ac:dyDescent="0.25">
      <c r="A289" s="1146"/>
      <c r="B289" s="11"/>
      <c r="C289" s="12"/>
      <c r="D289" s="12" t="str">
        <f>IFERROR(INDEX(DESEMPATE!$D$3:$D$200,MATCH('EXP GEN.'!B289,DESEMPATE!$C$3:$C$200,0)),"")</f>
        <v/>
      </c>
      <c r="E289" s="621" t="str">
        <f>IFERROR(IF(D289="","",IF(VLOOKUP(D289,DESEMPATE!D$3:$E$200,2,FALSE)=1,"N/A",IF(VLOOKUP(D289,DESEMPATE!D$3:$E$200,2,FALSE)&gt;=0.51,"SI","NO"))),"")</f>
        <v/>
      </c>
      <c r="F289" s="411" t="s">
        <v>8</v>
      </c>
      <c r="G289" s="142"/>
      <c r="H289" s="142"/>
      <c r="I289" s="142"/>
      <c r="J289" s="716"/>
      <c r="K289" s="19"/>
      <c r="L289" s="965"/>
      <c r="M289" s="641" t="str">
        <f t="shared" si="51"/>
        <v/>
      </c>
      <c r="N289" s="510"/>
      <c r="O289" s="14"/>
      <c r="P289" s="14"/>
      <c r="Q289" s="15" t="str">
        <f t="shared" si="52"/>
        <v/>
      </c>
      <c r="R289" s="16" t="str">
        <f>IFERROR(INDEX(PARAMETROS!$B$53:$B$101,MATCH(Q289,PARAMETROS!$A$53:$A$101,0)),"")</f>
        <v/>
      </c>
      <c r="S289" s="671"/>
      <c r="T289" s="17"/>
      <c r="U289" s="435" t="str">
        <f>IFERROR(IF(T289="","",IF(T289="COP","N/A",IF(OR(T289="USD",T289="US"),1,IF(T289="EUR",VLOOKUP(P289,'SH EURO'!$A$6:$B$10372,2,FALSE),"INGRESAR TASA")))),"")</f>
        <v/>
      </c>
      <c r="V289" s="489" t="str">
        <f t="shared" si="53"/>
        <v/>
      </c>
      <c r="W289" s="18" t="str">
        <f>IFERROR(IF(T289="","",IF(T289="COP",1,IF(U289&lt;&gt;"N/A",VLOOKUP(P289,'SH TRM'!$A$9:$B$100372,2,FALSE),"REVISAR"))),"")</f>
        <v/>
      </c>
      <c r="X289" s="349" t="str">
        <f t="shared" si="54"/>
        <v/>
      </c>
      <c r="Y289" s="10" t="str">
        <f t="shared" si="56"/>
        <v/>
      </c>
      <c r="Z289" s="10" t="str">
        <f t="shared" si="55"/>
        <v/>
      </c>
      <c r="AA289" s="1115"/>
      <c r="AB289" s="1115"/>
      <c r="AC289" s="292" t="str">
        <f t="shared" si="50"/>
        <v/>
      </c>
      <c r="AD289" s="294"/>
      <c r="AE289" s="1121"/>
      <c r="AF289" s="1121"/>
      <c r="AG289" s="1121"/>
      <c r="AH289" s="1121"/>
      <c r="AI289" s="1121"/>
      <c r="AJ289" s="1121"/>
      <c r="AK289" s="1121"/>
      <c r="AL289" s="1121"/>
      <c r="AM289" s="1121"/>
      <c r="AN289" s="641" t="str">
        <f t="shared" si="57"/>
        <v/>
      </c>
      <c r="AO289" s="1139"/>
      <c r="AP289" s="235"/>
      <c r="AQ289" s="237"/>
      <c r="AX289" s="228"/>
    </row>
    <row r="290" spans="1:50" s="222" customFormat="1" ht="16.5" customHeight="1" thickBot="1" x14ac:dyDescent="0.3">
      <c r="A290" s="1147"/>
      <c r="B290" s="33"/>
      <c r="C290" s="137"/>
      <c r="D290" s="315" t="str">
        <f>IFERROR(INDEX(DESEMPATE!$D$3:$D$200,MATCH('EXP GEN.'!B290,DESEMPATE!$C$3:$C$200,0)),"")</f>
        <v/>
      </c>
      <c r="E290" s="899" t="str">
        <f>IFERROR(IF(D290="","",IF(VLOOKUP(D290,DESEMPATE!D$3:$E$200,2,FALSE)=1,"N/A",IF(VLOOKUP(D290,DESEMPATE!D$3:$E$200,2,FALSE)&gt;=0.51,"SI","NO"))),"")</f>
        <v/>
      </c>
      <c r="F290" s="412" t="s">
        <v>8</v>
      </c>
      <c r="G290" s="139"/>
      <c r="H290" s="139"/>
      <c r="I290" s="139"/>
      <c r="J290" s="712"/>
      <c r="K290" s="139"/>
      <c r="L290" s="966"/>
      <c r="M290" s="642" t="str">
        <f t="shared" si="51"/>
        <v/>
      </c>
      <c r="N290" s="511"/>
      <c r="O290" s="318"/>
      <c r="P290" s="318"/>
      <c r="Q290" s="36" t="str">
        <f t="shared" si="52"/>
        <v/>
      </c>
      <c r="R290" s="37" t="str">
        <f>IFERROR(INDEX(PARAMETROS!$B$53:$B$101,MATCH(Q290,PARAMETROS!$A$53:$A$101,0)),"")</f>
        <v/>
      </c>
      <c r="S290" s="672"/>
      <c r="T290" s="38"/>
      <c r="U290" s="433" t="str">
        <f>IFERROR(IF(T290="","",IF(T290="COP","N/A",IF(OR(T290="USD",T290="US"),1,IF(T290="EUR",VLOOKUP(P290,'SH EURO'!$A$6:$B$10372,2,FALSE),"INGRESAR TASA")))),"")</f>
        <v/>
      </c>
      <c r="V290" s="490" t="str">
        <f t="shared" si="53"/>
        <v/>
      </c>
      <c r="W290" s="39" t="str">
        <f>IFERROR(IF(T290="","",IF(T290="COP",1,IF(U290&lt;&gt;"N/A",VLOOKUP(P290,'SH TRM'!$A$9:$B$100372,2,FALSE),"REVISAR"))),"")</f>
        <v/>
      </c>
      <c r="X290" s="350" t="str">
        <f t="shared" si="54"/>
        <v/>
      </c>
      <c r="Y290" s="40" t="str">
        <f t="shared" si="56"/>
        <v/>
      </c>
      <c r="Z290" s="40" t="str">
        <f t="shared" si="55"/>
        <v/>
      </c>
      <c r="AA290" s="1116"/>
      <c r="AB290" s="1116"/>
      <c r="AC290" s="299" t="str">
        <f t="shared" si="50"/>
        <v/>
      </c>
      <c r="AD290" s="295"/>
      <c r="AE290" s="1131"/>
      <c r="AF290" s="1131"/>
      <c r="AG290" s="1131"/>
      <c r="AH290" s="1131"/>
      <c r="AI290" s="1131"/>
      <c r="AJ290" s="1131"/>
      <c r="AK290" s="1131"/>
      <c r="AL290" s="1131"/>
      <c r="AM290" s="1131"/>
      <c r="AN290" s="642" t="str">
        <f t="shared" si="57"/>
        <v/>
      </c>
      <c r="AO290" s="1140"/>
      <c r="AP290" s="236"/>
      <c r="AQ290" s="237"/>
      <c r="AX290" s="228"/>
    </row>
    <row r="291" spans="1:50" s="222" customFormat="1" ht="63.75" customHeight="1" x14ac:dyDescent="0.25">
      <c r="A291" s="1145" t="s">
        <v>215</v>
      </c>
      <c r="B291" s="25" t="s">
        <v>892</v>
      </c>
      <c r="C291" s="26"/>
      <c r="D291" s="287" t="str">
        <f>IFERROR(INDEX(DESEMPATE!$D$3:$D$200,MATCH('EXP GEN.'!B291,DESEMPATE!$C$3:$C$200,0)),"")</f>
        <v>SIGA INGENIERIA Y CONSULTORIA S.A. SUCURSAL COLOMBIA</v>
      </c>
      <c r="E291" s="616" t="str">
        <f>IFERROR(IF(D291="","",IF(VLOOKUP(D291,DESEMPATE!D$3:$E$200,2,FALSE)=1,"N/A",IF(VLOOKUP(D291,DESEMPATE!D$3:$E$200,2,FALSE)&gt;=0.51,"SI","NO"))),"")</f>
        <v>SI</v>
      </c>
      <c r="F291" s="410" t="s">
        <v>8</v>
      </c>
      <c r="G291" s="563" t="s">
        <v>352</v>
      </c>
      <c r="H291" s="563" t="s">
        <v>343</v>
      </c>
      <c r="I291" s="563" t="s">
        <v>1130</v>
      </c>
      <c r="J291" s="741" t="s">
        <v>1131</v>
      </c>
      <c r="K291" s="32" t="s">
        <v>8</v>
      </c>
      <c r="L291" s="964" t="s">
        <v>8</v>
      </c>
      <c r="M291" s="699" t="str">
        <f t="shared" si="51"/>
        <v>SI</v>
      </c>
      <c r="N291" s="508">
        <v>0.5</v>
      </c>
      <c r="O291" s="316">
        <v>41059</v>
      </c>
      <c r="P291" s="316">
        <v>42884</v>
      </c>
      <c r="Q291" s="44">
        <f t="shared" si="52"/>
        <v>2017</v>
      </c>
      <c r="R291" s="22">
        <f>IFERROR(INDEX(PARAMETROS!$B$53:$B$101,MATCH(Q291,PARAMETROS!$A$53:$A$101,0)),"")</f>
        <v>737717</v>
      </c>
      <c r="S291" s="850">
        <v>9388323328</v>
      </c>
      <c r="T291" s="23" t="s">
        <v>21</v>
      </c>
      <c r="U291" s="434" t="str">
        <f>IFERROR(IF(T291="","",IF(T291="COP","N/A",IF(OR(T291="USD",T291="US"),1,IF(T291="EUR",VLOOKUP(P291,'SH EURO'!$A$6:$B$10372,2,FALSE),"INGRESAR TASA")))),"")</f>
        <v>N/A</v>
      </c>
      <c r="V291" s="484" t="str">
        <f t="shared" si="53"/>
        <v>N/A</v>
      </c>
      <c r="W291" s="24">
        <f>IFERROR(IF(T291="","",IF(T291="COP",1,IF(U291&lt;&gt;"N/A",VLOOKUP(P291,'SH TRM'!$A$9:$B$100372,2,FALSE),"REVISAR"))),"")</f>
        <v>1</v>
      </c>
      <c r="X291" s="351">
        <f t="shared" si="54"/>
        <v>9388323328</v>
      </c>
      <c r="Y291" s="10">
        <f t="shared" si="56"/>
        <v>12726.185417985487</v>
      </c>
      <c r="Z291" s="317">
        <f t="shared" si="55"/>
        <v>6363.0927089927436</v>
      </c>
      <c r="AA291" s="1114" t="str">
        <f>IFERROR(IF(COUNTIF(Z291:Z296,"")=6,"",IF(SUM(Z291:Z296)&gt;=CM001M1,"CUMPLE","NO CUMPLE")),"")</f>
        <v>CUMPLE</v>
      </c>
      <c r="AB291" s="1114" t="str">
        <f>IFERROR(IF(COUNTIF(Z291:Z296,"")=6,"",IF(COUNTIF(E291:E296,"N/A")&gt;0,IF(SUMIF(E291:E296,"N/A",Z291:Z296)&gt;=CM001LM1,"CUMPLE","NO CUMPLE"),IF(SUMIF(E291:E296,"SI",Z291:Z296)&gt;=CM001LM1,"CUMPLE","NO CUMPLE"))),"")</f>
        <v>CUMPLE</v>
      </c>
      <c r="AC291" s="291" t="str">
        <f t="shared" si="50"/>
        <v>CUMPLE</v>
      </c>
      <c r="AD291" s="293" t="s">
        <v>1198</v>
      </c>
      <c r="AE291" s="1117"/>
      <c r="AF291" s="1117"/>
      <c r="AG291" s="1117"/>
      <c r="AH291" s="1117"/>
      <c r="AI291" s="1117"/>
      <c r="AJ291" s="1117"/>
      <c r="AK291" s="1117"/>
      <c r="AL291" s="1117"/>
      <c r="AM291" s="1117"/>
      <c r="AN291" s="699" t="str">
        <f t="shared" si="57"/>
        <v>EN EJECUCION</v>
      </c>
      <c r="AO291" s="1138" t="s">
        <v>256</v>
      </c>
      <c r="AP291" s="256"/>
      <c r="AQ291" s="237"/>
      <c r="AX291" s="228"/>
    </row>
    <row r="292" spans="1:50" s="222" customFormat="1" ht="89.25" x14ac:dyDescent="0.25">
      <c r="A292" s="1146"/>
      <c r="B292" s="11" t="s">
        <v>892</v>
      </c>
      <c r="C292" s="12"/>
      <c r="D292" s="12" t="str">
        <f>IFERROR(INDEX(DESEMPATE!$D$3:$D$200,MATCH('EXP GEN.'!B292,DESEMPATE!$C$3:$C$200,0)),"")</f>
        <v>SIGA INGENIERIA Y CONSULTORIA S.A. SUCURSAL COLOMBIA</v>
      </c>
      <c r="E292" s="621" t="str">
        <f>IFERROR(IF(D292="","",IF(VLOOKUP(D292,DESEMPATE!D$3:$E$200,2,FALSE)=1,"N/A",IF(VLOOKUP(D292,DESEMPATE!D$3:$E$200,2,FALSE)&gt;=0.51,"SI","NO"))),"")</f>
        <v>SI</v>
      </c>
      <c r="F292" s="411" t="s">
        <v>8</v>
      </c>
      <c r="G292" s="476" t="s">
        <v>1132</v>
      </c>
      <c r="H292" s="476" t="s">
        <v>343</v>
      </c>
      <c r="I292" s="476" t="s">
        <v>1133</v>
      </c>
      <c r="J292" s="961" t="s">
        <v>1134</v>
      </c>
      <c r="K292" s="19" t="s">
        <v>8</v>
      </c>
      <c r="L292" s="965" t="s">
        <v>8</v>
      </c>
      <c r="M292" s="697" t="str">
        <f t="shared" si="51"/>
        <v>SI</v>
      </c>
      <c r="N292" s="510">
        <v>1</v>
      </c>
      <c r="O292" s="14" t="s">
        <v>1196</v>
      </c>
      <c r="P292" s="14">
        <v>41518</v>
      </c>
      <c r="Q292" s="15">
        <f t="shared" si="52"/>
        <v>2013</v>
      </c>
      <c r="R292" s="16">
        <f>IFERROR(INDEX(PARAMETROS!$B$53:$B$101,MATCH(Q292,PARAMETROS!$A$53:$A$101,0)),"")</f>
        <v>589500</v>
      </c>
      <c r="S292" s="1012" t="s">
        <v>264</v>
      </c>
      <c r="T292" s="17" t="s">
        <v>21</v>
      </c>
      <c r="U292" s="435" t="str">
        <f>IFERROR(IF(T292="","",IF(T292="COP","N/A",IF(OR(T292="USD",T292="US"),1,IF(T292="EUR",VLOOKUP(P292,'SH EURO'!$A$6:$B$10372,2,FALSE),"INGRESAR TASA")))),"")</f>
        <v>N/A</v>
      </c>
      <c r="V292" s="489" t="str">
        <f t="shared" si="53"/>
        <v>N/A</v>
      </c>
      <c r="W292" s="18">
        <f>IFERROR(IF(T292="","",IF(T292="COP",1,IF(U292&lt;&gt;"N/A",VLOOKUP(P292,'SH TRM'!$A$9:$B$100372,2,FALSE),"REVISAR"))),"")</f>
        <v>1</v>
      </c>
      <c r="X292" s="349" t="str">
        <f t="shared" si="54"/>
        <v>N/A</v>
      </c>
      <c r="Y292" s="623">
        <v>9845.2000000000007</v>
      </c>
      <c r="Z292" s="10">
        <f t="shared" si="55"/>
        <v>9845.2000000000007</v>
      </c>
      <c r="AA292" s="1115"/>
      <c r="AB292" s="1115"/>
      <c r="AC292" s="292" t="str">
        <f t="shared" si="50"/>
        <v>CUMPLE</v>
      </c>
      <c r="AD292" s="294">
        <v>91</v>
      </c>
      <c r="AE292" s="1121" t="s">
        <v>8</v>
      </c>
      <c r="AF292" s="1121"/>
      <c r="AG292" s="1121"/>
      <c r="AH292" s="1121" t="s">
        <v>8</v>
      </c>
      <c r="AI292" s="1121"/>
      <c r="AJ292" s="1121"/>
      <c r="AK292" s="1121" t="s">
        <v>8</v>
      </c>
      <c r="AL292" s="1121"/>
      <c r="AM292" s="1121"/>
      <c r="AN292" s="697" t="str">
        <f t="shared" si="57"/>
        <v>SI</v>
      </c>
      <c r="AO292" s="1139"/>
      <c r="AP292" s="257"/>
      <c r="AQ292" s="237"/>
      <c r="AX292" s="228"/>
    </row>
    <row r="293" spans="1:50" s="222" customFormat="1" ht="63" x14ac:dyDescent="0.25">
      <c r="A293" s="1146"/>
      <c r="B293" s="11" t="s">
        <v>892</v>
      </c>
      <c r="C293" s="12"/>
      <c r="D293" s="12" t="str">
        <f>IFERROR(INDEX(DESEMPATE!$D$3:$D$200,MATCH('EXP GEN.'!B293,DESEMPATE!$C$3:$C$200,0)),"")</f>
        <v>SIGA INGENIERIA Y CONSULTORIA S.A. SUCURSAL COLOMBIA</v>
      </c>
      <c r="E293" s="621" t="str">
        <f>IFERROR(IF(D293="","",IF(VLOOKUP(D293,DESEMPATE!D$3:$E$200,2,FALSE)=1,"N/A",IF(VLOOKUP(D293,DESEMPATE!D$3:$E$200,2,FALSE)&gt;=0.51,"SI","NO"))),"")</f>
        <v>SI</v>
      </c>
      <c r="F293" s="411" t="s">
        <v>8</v>
      </c>
      <c r="G293" s="19" t="s">
        <v>1135</v>
      </c>
      <c r="H293" s="19" t="s">
        <v>451</v>
      </c>
      <c r="I293" s="19" t="s">
        <v>1136</v>
      </c>
      <c r="J293" s="711" t="s">
        <v>1137</v>
      </c>
      <c r="K293" s="19" t="s">
        <v>8</v>
      </c>
      <c r="L293" s="965" t="s">
        <v>8</v>
      </c>
      <c r="M293" s="697" t="str">
        <f t="shared" si="51"/>
        <v>SI</v>
      </c>
      <c r="N293" s="510">
        <v>0.5</v>
      </c>
      <c r="O293" s="14">
        <v>37726</v>
      </c>
      <c r="P293" s="14">
        <v>38928</v>
      </c>
      <c r="Q293" s="15">
        <f t="shared" si="52"/>
        <v>2006</v>
      </c>
      <c r="R293" s="16">
        <f>IFERROR(INDEX(PARAMETROS!$B$53:$B$101,MATCH(Q293,PARAMETROS!$A$53:$A$101,0)),"")</f>
        <v>408000</v>
      </c>
      <c r="S293" s="671" t="s">
        <v>264</v>
      </c>
      <c r="T293" s="17" t="s">
        <v>629</v>
      </c>
      <c r="U293" s="435" t="s">
        <v>264</v>
      </c>
      <c r="V293" s="489" t="str">
        <f t="shared" si="53"/>
        <v>N/A</v>
      </c>
      <c r="W293" s="18" t="s">
        <v>66</v>
      </c>
      <c r="X293" s="349" t="str">
        <f t="shared" si="54"/>
        <v/>
      </c>
      <c r="Y293" s="10">
        <v>8434.7999999999993</v>
      </c>
      <c r="Z293" s="10">
        <f t="shared" si="55"/>
        <v>4217.3999999999996</v>
      </c>
      <c r="AA293" s="1115"/>
      <c r="AB293" s="1115"/>
      <c r="AC293" s="292" t="str">
        <f t="shared" si="50"/>
        <v>CUMPLE</v>
      </c>
      <c r="AD293" s="769">
        <v>4</v>
      </c>
      <c r="AE293" s="1121" t="s">
        <v>8</v>
      </c>
      <c r="AF293" s="1121"/>
      <c r="AG293" s="1121"/>
      <c r="AH293" s="1121" t="s">
        <v>8</v>
      </c>
      <c r="AI293" s="1121"/>
      <c r="AJ293" s="1121"/>
      <c r="AK293" s="1121" t="s">
        <v>8</v>
      </c>
      <c r="AL293" s="1121"/>
      <c r="AM293" s="1121"/>
      <c r="AN293" s="641" t="str">
        <f t="shared" si="57"/>
        <v>SI</v>
      </c>
      <c r="AO293" s="1139"/>
      <c r="AP293" s="235"/>
      <c r="AQ293" s="237"/>
      <c r="AX293" s="228"/>
    </row>
    <row r="294" spans="1:50" s="222" customFormat="1" ht="51" x14ac:dyDescent="0.25">
      <c r="A294" s="1146"/>
      <c r="B294" s="11" t="s">
        <v>894</v>
      </c>
      <c r="C294" s="12"/>
      <c r="D294" s="12" t="str">
        <f>IFERROR(INDEX(DESEMPATE!$D$3:$D$200,MATCH('EXP GEN.'!B294,DESEMPATE!$C$3:$C$200,0)),"")</f>
        <v>ESTUDIOS TÉCNICOS S.A.S.</v>
      </c>
      <c r="E294" s="621" t="str">
        <f>IFERROR(IF(D294="","",IF(VLOOKUP(D294,DESEMPATE!D$3:$E$200,2,FALSE)=1,"N/A",IF(VLOOKUP(D294,DESEMPATE!D$3:$E$200,2,FALSE)&gt;=0.51,"SI","NO"))),"")</f>
        <v>NO</v>
      </c>
      <c r="F294" s="411" t="s">
        <v>8</v>
      </c>
      <c r="G294" s="19" t="s">
        <v>1138</v>
      </c>
      <c r="H294" s="19" t="s">
        <v>343</v>
      </c>
      <c r="I294" s="19">
        <v>2040258</v>
      </c>
      <c r="J294" s="711" t="s">
        <v>1139</v>
      </c>
      <c r="K294" s="19" t="s">
        <v>8</v>
      </c>
      <c r="L294" s="965" t="s">
        <v>8</v>
      </c>
      <c r="M294" s="697" t="str">
        <f t="shared" si="51"/>
        <v>SI</v>
      </c>
      <c r="N294" s="510">
        <v>0.65</v>
      </c>
      <c r="O294" s="14">
        <v>38061</v>
      </c>
      <c r="P294" s="14">
        <v>38670</v>
      </c>
      <c r="Q294" s="15">
        <f t="shared" si="52"/>
        <v>2005</v>
      </c>
      <c r="R294" s="16">
        <f>IFERROR(INDEX(PARAMETROS!$B$53:$B$101,MATCH(Q294,PARAMETROS!$A$53:$A$101,0)),"")</f>
        <v>381500</v>
      </c>
      <c r="S294" s="671" t="s">
        <v>264</v>
      </c>
      <c r="T294" s="17" t="s">
        <v>21</v>
      </c>
      <c r="U294" s="435" t="str">
        <f>IFERROR(IF(T294="","",IF(T294="COP","N/A",IF(OR(T294="USD",T294="US"),1,IF(T294="EUR",VLOOKUP(P294,'SH EURO'!$A$6:$B$10372,2,FALSE),"INGRESAR TASA")))),"")</f>
        <v>N/A</v>
      </c>
      <c r="V294" s="489" t="str">
        <f t="shared" si="53"/>
        <v>N/A</v>
      </c>
      <c r="W294" s="18">
        <f>IFERROR(IF(T294="","",IF(T294="COP",1,IF(U294&lt;&gt;"N/A",VLOOKUP(P294,'SH TRM'!$A$9:$B$100372,2,FALSE),"REVISAR"))),"")</f>
        <v>1</v>
      </c>
      <c r="X294" s="349" t="str">
        <f t="shared" si="54"/>
        <v>N/A</v>
      </c>
      <c r="Y294" s="623">
        <v>4203.72</v>
      </c>
      <c r="Z294" s="10">
        <f t="shared" si="55"/>
        <v>2732.4180000000001</v>
      </c>
      <c r="AA294" s="1115"/>
      <c r="AB294" s="1115"/>
      <c r="AC294" s="292" t="s">
        <v>65</v>
      </c>
      <c r="AD294" s="294">
        <v>78</v>
      </c>
      <c r="AE294" s="1122" t="s">
        <v>8</v>
      </c>
      <c r="AF294" s="1123"/>
      <c r="AG294" s="1124"/>
      <c r="AH294" s="1122" t="s">
        <v>8</v>
      </c>
      <c r="AI294" s="1123"/>
      <c r="AJ294" s="1124"/>
      <c r="AK294" s="1122" t="s">
        <v>8</v>
      </c>
      <c r="AL294" s="1123"/>
      <c r="AM294" s="1124"/>
      <c r="AN294" s="697" t="str">
        <f t="shared" si="57"/>
        <v>SI</v>
      </c>
      <c r="AO294" s="1139"/>
      <c r="AP294" s="257"/>
      <c r="AQ294" s="237"/>
      <c r="AX294" s="228"/>
    </row>
    <row r="295" spans="1:50" s="222" customFormat="1" ht="38.25" x14ac:dyDescent="0.25">
      <c r="A295" s="1146"/>
      <c r="B295" s="732" t="s">
        <v>894</v>
      </c>
      <c r="C295" s="12"/>
      <c r="D295" s="12" t="str">
        <f>IFERROR(INDEX(DESEMPATE!$D$3:$D$200,MATCH('EXP GEN.'!B295,DESEMPATE!$C$3:$C$200,0)),"")</f>
        <v>ESTUDIOS TÉCNICOS S.A.S.</v>
      </c>
      <c r="E295" s="621" t="str">
        <f>IFERROR(IF(D295="","",IF(VLOOKUP(D295,DESEMPATE!D$3:$E$200,2,FALSE)=1,"N/A",IF(VLOOKUP(D295,DESEMPATE!D$3:$E$200,2,FALSE)&gt;=0.51,"SI","NO"))),"")</f>
        <v>NO</v>
      </c>
      <c r="F295" s="411" t="s">
        <v>8</v>
      </c>
      <c r="G295" s="19" t="s">
        <v>346</v>
      </c>
      <c r="H295" s="19" t="s">
        <v>343</v>
      </c>
      <c r="I295" s="19" t="s">
        <v>1140</v>
      </c>
      <c r="J295" s="711" t="s">
        <v>1141</v>
      </c>
      <c r="K295" s="19" t="s">
        <v>8</v>
      </c>
      <c r="L295" s="965" t="s">
        <v>8</v>
      </c>
      <c r="M295" s="641" t="str">
        <f t="shared" si="51"/>
        <v>SI</v>
      </c>
      <c r="N295" s="510">
        <v>0.5</v>
      </c>
      <c r="O295" s="14">
        <v>40078</v>
      </c>
      <c r="P295" s="14">
        <v>42216</v>
      </c>
      <c r="Q295" s="15">
        <f t="shared" si="52"/>
        <v>2015</v>
      </c>
      <c r="R295" s="16">
        <f>IFERROR(INDEX(PARAMETROS!$B$53:$B$101,MATCH(Q295,PARAMETROS!$A$53:$A$101,0)),"")</f>
        <v>644350</v>
      </c>
      <c r="S295" s="671" t="s">
        <v>264</v>
      </c>
      <c r="T295" s="17" t="s">
        <v>21</v>
      </c>
      <c r="U295" s="435" t="str">
        <f>IFERROR(IF(T295="","",IF(T295="COP","N/A",IF(OR(T295="USD",T295="US"),1,IF(T295="EUR",VLOOKUP(P295,'SH EURO'!$A$6:$B$10372,2,FALSE),"INGRESAR TASA")))),"")</f>
        <v>N/A</v>
      </c>
      <c r="V295" s="489" t="str">
        <f t="shared" si="53"/>
        <v>N/A</v>
      </c>
      <c r="W295" s="18">
        <f>IFERROR(IF(T295="","",IF(T295="COP",1,IF(U295&lt;&gt;"N/A",VLOOKUP(P295,'SH TRM'!$A$9:$B$100372,2,FALSE),"REVISAR"))),"")</f>
        <v>1</v>
      </c>
      <c r="X295" s="349" t="str">
        <f t="shared" si="54"/>
        <v>N/A</v>
      </c>
      <c r="Y295" s="10">
        <v>18277.7</v>
      </c>
      <c r="Z295" s="10">
        <f t="shared" si="55"/>
        <v>9138.85</v>
      </c>
      <c r="AA295" s="1115"/>
      <c r="AB295" s="1115"/>
      <c r="AC295" s="292" t="str">
        <f t="shared" si="50"/>
        <v>CUMPLE</v>
      </c>
      <c r="AD295" s="294">
        <v>255</v>
      </c>
      <c r="AE295" s="1121" t="s">
        <v>8</v>
      </c>
      <c r="AF295" s="1121"/>
      <c r="AG295" s="1121"/>
      <c r="AH295" s="1121" t="s">
        <v>8</v>
      </c>
      <c r="AI295" s="1121"/>
      <c r="AJ295" s="1121"/>
      <c r="AK295" s="1121" t="s">
        <v>8</v>
      </c>
      <c r="AL295" s="1121"/>
      <c r="AM295" s="1121"/>
      <c r="AN295" s="641" t="str">
        <f t="shared" si="57"/>
        <v>SI</v>
      </c>
      <c r="AO295" s="1139"/>
      <c r="AP295" s="235"/>
      <c r="AQ295" s="237"/>
      <c r="AX295" s="228"/>
    </row>
    <row r="296" spans="1:50" s="222" customFormat="1" ht="16.5" customHeight="1" thickBot="1" x14ac:dyDescent="0.3">
      <c r="A296" s="1147"/>
      <c r="B296" s="33"/>
      <c r="C296" s="137"/>
      <c r="D296" s="315" t="str">
        <f>IFERROR(INDEX(DESEMPATE!$D$3:$D$200,MATCH('EXP GEN.'!B296,DESEMPATE!$C$3:$C$200,0)),"")</f>
        <v/>
      </c>
      <c r="E296" s="899" t="str">
        <f>IFERROR(IF(D296="","",IF(VLOOKUP(D296,DESEMPATE!D$3:$E$200,2,FALSE)=1,"N/A",IF(VLOOKUP(D296,DESEMPATE!D$3:$E$200,2,FALSE)&gt;=0.51,"SI","NO"))),"")</f>
        <v/>
      </c>
      <c r="F296" s="412" t="s">
        <v>8</v>
      </c>
      <c r="G296" s="139"/>
      <c r="H296" s="139"/>
      <c r="I296" s="139"/>
      <c r="J296" s="712"/>
      <c r="K296" s="139"/>
      <c r="L296" s="966"/>
      <c r="M296" s="642" t="str">
        <f t="shared" si="51"/>
        <v/>
      </c>
      <c r="N296" s="511"/>
      <c r="O296" s="318"/>
      <c r="P296" s="318"/>
      <c r="Q296" s="36" t="str">
        <f t="shared" si="52"/>
        <v/>
      </c>
      <c r="R296" s="37" t="str">
        <f>IFERROR(INDEX(PARAMETROS!$B$53:$B$101,MATCH(Q296,PARAMETROS!$A$53:$A$101,0)),"")</f>
        <v/>
      </c>
      <c r="S296" s="672"/>
      <c r="T296" s="38"/>
      <c r="U296" s="433" t="str">
        <f>IFERROR(IF(T296="","",IF(T296="COP","N/A",IF(OR(T296="USD",T296="US"),1,IF(T296="EUR",VLOOKUP(P296,'SH EURO'!$A$6:$B$10372,2,FALSE),"INGRESAR TASA")))),"")</f>
        <v/>
      </c>
      <c r="V296" s="490" t="str">
        <f t="shared" si="53"/>
        <v/>
      </c>
      <c r="W296" s="39" t="str">
        <f>IFERROR(IF(T296="","",IF(T296="COP",1,IF(U296&lt;&gt;"N/A",VLOOKUP(P296,'SH TRM'!$A$9:$B$100372,2,FALSE),"REVISAR"))),"")</f>
        <v/>
      </c>
      <c r="X296" s="350" t="str">
        <f t="shared" si="54"/>
        <v/>
      </c>
      <c r="Y296" s="40" t="str">
        <f t="shared" si="56"/>
        <v/>
      </c>
      <c r="Z296" s="40" t="str">
        <f t="shared" si="55"/>
        <v/>
      </c>
      <c r="AA296" s="1116"/>
      <c r="AB296" s="1116"/>
      <c r="AC296" s="299" t="str">
        <f t="shared" si="50"/>
        <v/>
      </c>
      <c r="AD296" s="295"/>
      <c r="AE296" s="1131"/>
      <c r="AF296" s="1131"/>
      <c r="AG296" s="1131"/>
      <c r="AH296" s="1131"/>
      <c r="AI296" s="1131"/>
      <c r="AJ296" s="1131"/>
      <c r="AK296" s="1131"/>
      <c r="AL296" s="1131"/>
      <c r="AM296" s="1131"/>
      <c r="AN296" s="642" t="str">
        <f t="shared" si="57"/>
        <v/>
      </c>
      <c r="AO296" s="1140"/>
      <c r="AP296" s="236"/>
      <c r="AQ296" s="237"/>
      <c r="AX296" s="228"/>
    </row>
    <row r="297" spans="1:50" s="222" customFormat="1" ht="47.25" customHeight="1" x14ac:dyDescent="0.3">
      <c r="A297" s="1145" t="s">
        <v>216</v>
      </c>
      <c r="B297" s="25" t="s">
        <v>897</v>
      </c>
      <c r="C297" s="26"/>
      <c r="D297" s="287" t="str">
        <f>IFERROR(INDEX(DESEMPATE!$D$3:$D$200,MATCH('EXP GEN.'!B297,DESEMPATE!$C$3:$C$200,0)),"")</f>
        <v>SERVICIOS DE INTERVENTORIA DE SUPERVISIÓN S.A.S</v>
      </c>
      <c r="E297" s="616" t="str">
        <f>IFERROR(IF(D297="","",IF(VLOOKUP(D297,DESEMPATE!D$3:$E$200,2,FALSE)=1,"N/A",IF(VLOOKUP(D297,DESEMPATE!D$3:$E$200,2,FALSE)&gt;=0.51,"SI","NO"))),"")</f>
        <v>SI</v>
      </c>
      <c r="F297" s="410" t="s">
        <v>8</v>
      </c>
      <c r="G297" s="1005" t="s">
        <v>1142</v>
      </c>
      <c r="H297" s="1006" t="s">
        <v>343</v>
      </c>
      <c r="I297" s="1006" t="s">
        <v>1143</v>
      </c>
      <c r="J297" s="746" t="s">
        <v>1144</v>
      </c>
      <c r="K297" s="32" t="s">
        <v>8</v>
      </c>
      <c r="L297" s="964" t="s">
        <v>8</v>
      </c>
      <c r="M297" s="699" t="str">
        <f t="shared" si="51"/>
        <v>SI</v>
      </c>
      <c r="N297" s="508">
        <v>1</v>
      </c>
      <c r="O297" s="316">
        <v>35626</v>
      </c>
      <c r="P297" s="316">
        <v>36556</v>
      </c>
      <c r="Q297" s="44">
        <f t="shared" si="52"/>
        <v>2000</v>
      </c>
      <c r="R297" s="22">
        <f>IFERROR(INDEX(PARAMETROS!$B$53:$B$101,MATCH(Q297,PARAMETROS!$A$53:$A$101,0)),"")</f>
        <v>260100</v>
      </c>
      <c r="S297" s="673" t="s">
        <v>264</v>
      </c>
      <c r="T297" s="23" t="s">
        <v>21</v>
      </c>
      <c r="U297" s="435" t="str">
        <f>IFERROR(IF(T297="","",IF(T297="COP","N/A",IF(OR(T297="USD",T297="US"),1,IF(T297="EUR",VLOOKUP(P297,'SH EURO'!$A$6:$B$10372,2,FALSE),"INGRESAR TASA")))),"")</f>
        <v>N/A</v>
      </c>
      <c r="V297" s="484" t="str">
        <f t="shared" si="53"/>
        <v>N/A</v>
      </c>
      <c r="W297" s="24">
        <f>IFERROR(IF(T297="","",IF(T297="COP",1,IF(U297&lt;&gt;"N/A",VLOOKUP(P297,'SH TRM'!$A$9:$B$100372,2,FALSE),"REVISAR"))),"")</f>
        <v>1</v>
      </c>
      <c r="X297" s="351" t="str">
        <f t="shared" si="54"/>
        <v>N/A</v>
      </c>
      <c r="Y297" s="619">
        <v>10106.43</v>
      </c>
      <c r="Z297" s="317">
        <f t="shared" si="55"/>
        <v>10106.43</v>
      </c>
      <c r="AA297" s="1114" t="str">
        <f>IFERROR(IF(COUNTIF(Z297:Z302,"")=6,"",IF(SUM(Z297:Z302)&gt;=CM001M1,"CUMPLE","NO CUMPLE")),"")</f>
        <v>CUMPLE</v>
      </c>
      <c r="AB297" s="1114" t="str">
        <f>IFERROR(IF(COUNTIF(Z297:Z302,"")=6,"",IF(COUNTIF(E297:E302,"N/A")&gt;0,IF(SUMIF(E297:E302,"N/A",Z297:Z302)&gt;=CM001LM1,"CUMPLE","NO CUMPLE"),IF(SUMIF(E297:E302,"SI",Z297:Z302)&gt;=CM001LM1,"CUMPLE","NO CUMPLE"))),"")</f>
        <v>CUMPLE</v>
      </c>
      <c r="AC297" s="291" t="str">
        <f t="shared" si="50"/>
        <v>CUMPLE</v>
      </c>
      <c r="AD297" s="293">
        <v>23</v>
      </c>
      <c r="AE297" s="1117" t="s">
        <v>8</v>
      </c>
      <c r="AF297" s="1117"/>
      <c r="AG297" s="1117"/>
      <c r="AH297" s="1117" t="s">
        <v>8</v>
      </c>
      <c r="AI297" s="1117"/>
      <c r="AJ297" s="1117"/>
      <c r="AK297" s="1117" t="s">
        <v>8</v>
      </c>
      <c r="AL297" s="1117"/>
      <c r="AM297" s="1117"/>
      <c r="AN297" s="699" t="str">
        <f t="shared" si="57"/>
        <v>SI</v>
      </c>
      <c r="AO297" s="1138" t="s">
        <v>256</v>
      </c>
      <c r="AP297" s="256"/>
      <c r="AQ297" s="237"/>
      <c r="AX297" s="228"/>
    </row>
    <row r="298" spans="1:50" s="222" customFormat="1" ht="47.25" x14ac:dyDescent="0.3">
      <c r="A298" s="1146"/>
      <c r="B298" s="11" t="s">
        <v>897</v>
      </c>
      <c r="C298" s="12"/>
      <c r="D298" s="12" t="str">
        <f>IFERROR(INDEX(DESEMPATE!$D$3:$D$200,MATCH('EXP GEN.'!B298,DESEMPATE!$C$3:$C$200,0)),"")</f>
        <v>SERVICIOS DE INTERVENTORIA DE SUPERVISIÓN S.A.S</v>
      </c>
      <c r="E298" s="621" t="str">
        <f>IFERROR(IF(D298="","",IF(VLOOKUP(D298,DESEMPATE!D$3:$E$200,2,FALSE)=1,"N/A",IF(VLOOKUP(D298,DESEMPATE!D$3:$E$200,2,FALSE)&gt;=0.51,"SI","NO"))),"")</f>
        <v>SI</v>
      </c>
      <c r="F298" s="411" t="s">
        <v>8</v>
      </c>
      <c r="G298" s="1005" t="s">
        <v>1145</v>
      </c>
      <c r="H298" s="1006" t="s">
        <v>343</v>
      </c>
      <c r="I298" s="1007" t="s">
        <v>1146</v>
      </c>
      <c r="J298" s="711" t="s">
        <v>1147</v>
      </c>
      <c r="K298" s="19" t="s">
        <v>8</v>
      </c>
      <c r="L298" s="965" t="s">
        <v>8</v>
      </c>
      <c r="M298" s="697" t="str">
        <f t="shared" si="51"/>
        <v>SI</v>
      </c>
      <c r="N298" s="510">
        <v>1</v>
      </c>
      <c r="O298" s="14">
        <v>34731</v>
      </c>
      <c r="P298" s="14">
        <v>35869</v>
      </c>
      <c r="Q298" s="15">
        <f t="shared" si="52"/>
        <v>1998</v>
      </c>
      <c r="R298" s="16">
        <f>IFERROR(INDEX(PARAMETROS!$B$53:$B$101,MATCH(Q298,PARAMETROS!$A$53:$A$101,0)),"")</f>
        <v>203826</v>
      </c>
      <c r="S298" s="671" t="s">
        <v>264</v>
      </c>
      <c r="T298" s="17" t="s">
        <v>21</v>
      </c>
      <c r="U298" s="435" t="str">
        <f>IFERROR(IF(T298="","",IF(T298="COP","N/A",IF(OR(T298="USD",T298="US"),1,IF(T298="EUR",VLOOKUP(P298,'SH EURO'!$A$6:$B$10372,2,FALSE),"INGRESAR TASA")))),"")</f>
        <v>N/A</v>
      </c>
      <c r="V298" s="489" t="str">
        <f t="shared" si="53"/>
        <v>N/A</v>
      </c>
      <c r="W298" s="18">
        <f>IFERROR(IF(T298="","",IF(T298="COP",1,IF(U298&lt;&gt;"N/A",VLOOKUP(P298,'SH TRM'!$A$9:$B$100372,2,FALSE),"REVISAR"))),"")</f>
        <v>1</v>
      </c>
      <c r="X298" s="349" t="str">
        <f t="shared" si="54"/>
        <v>N/A</v>
      </c>
      <c r="Y298" s="623">
        <v>8325.5</v>
      </c>
      <c r="Z298" s="10">
        <f t="shared" si="55"/>
        <v>8325.5</v>
      </c>
      <c r="AA298" s="1115"/>
      <c r="AB298" s="1115"/>
      <c r="AC298" s="292" t="str">
        <f t="shared" si="50"/>
        <v>CUMPLE</v>
      </c>
      <c r="AD298" s="294">
        <v>22</v>
      </c>
      <c r="AE298" s="1121" t="s">
        <v>8</v>
      </c>
      <c r="AF298" s="1121"/>
      <c r="AG298" s="1121"/>
      <c r="AH298" s="1121" t="s">
        <v>8</v>
      </c>
      <c r="AI298" s="1121"/>
      <c r="AJ298" s="1121"/>
      <c r="AK298" s="1121" t="s">
        <v>8</v>
      </c>
      <c r="AL298" s="1121"/>
      <c r="AM298" s="1121"/>
      <c r="AN298" s="697" t="str">
        <f t="shared" si="57"/>
        <v>SI</v>
      </c>
      <c r="AO298" s="1139"/>
      <c r="AP298" s="257"/>
      <c r="AQ298" s="237"/>
      <c r="AX298" s="228"/>
    </row>
    <row r="299" spans="1:50" s="222" customFormat="1" ht="47.25" x14ac:dyDescent="0.3">
      <c r="A299" s="1146"/>
      <c r="B299" s="11" t="s">
        <v>899</v>
      </c>
      <c r="C299" s="12"/>
      <c r="D299" s="12" t="str">
        <f>IFERROR(INDEX(DESEMPATE!$D$3:$D$200,MATCH('EXP GEN.'!B299,DESEMPATE!$C$3:$C$200,0)),"")</f>
        <v>INTEGRAL ONGENIERIA DE SUPERVISION S.A.S.</v>
      </c>
      <c r="E299" s="621" t="str">
        <f>IFERROR(IF(D299="","",IF(VLOOKUP(D299,DESEMPATE!D$3:$E$200,2,FALSE)=1,"N/A",IF(VLOOKUP(D299,DESEMPATE!D$3:$E$200,2,FALSE)&gt;=0.51,"SI","NO"))),"")</f>
        <v>NO</v>
      </c>
      <c r="F299" s="411" t="s">
        <v>8</v>
      </c>
      <c r="G299" s="1005" t="s">
        <v>1142</v>
      </c>
      <c r="H299" s="19" t="s">
        <v>343</v>
      </c>
      <c r="I299" s="19" t="s">
        <v>1148</v>
      </c>
      <c r="J299" s="711" t="s">
        <v>1149</v>
      </c>
      <c r="K299" s="19" t="s">
        <v>8</v>
      </c>
      <c r="L299" s="965" t="s">
        <v>8</v>
      </c>
      <c r="M299" s="697" t="str">
        <f t="shared" si="51"/>
        <v>SI</v>
      </c>
      <c r="N299" s="510">
        <v>1</v>
      </c>
      <c r="O299" s="14">
        <v>35136</v>
      </c>
      <c r="P299" s="14">
        <v>35136</v>
      </c>
      <c r="Q299" s="15">
        <f t="shared" si="52"/>
        <v>1996</v>
      </c>
      <c r="R299" s="16">
        <f>IFERROR(INDEX(PARAMETROS!$B$53:$B$101,MATCH(Q299,PARAMETROS!$A$53:$A$101,0)),"")</f>
        <v>142125</v>
      </c>
      <c r="S299" s="671" t="s">
        <v>264</v>
      </c>
      <c r="T299" s="17" t="s">
        <v>21</v>
      </c>
      <c r="U299" s="435" t="str">
        <f>IFERROR(IF(T299="","",IF(T299="COP","N/A",IF(OR(T299="USD",T299="US"),1,IF(T299="EUR",VLOOKUP(P299,'SH EURO'!$A$6:$B$10372,2,FALSE),"INGRESAR TASA")))),"")</f>
        <v>N/A</v>
      </c>
      <c r="V299" s="489" t="str">
        <f t="shared" si="53"/>
        <v>N/A</v>
      </c>
      <c r="W299" s="18">
        <f>IFERROR(IF(T299="","",IF(T299="COP",1,IF(U299&lt;&gt;"N/A",VLOOKUP(P299,'SH TRM'!$A$9:$B$100372,2,FALSE),"REVISAR"))),"")</f>
        <v>1</v>
      </c>
      <c r="X299" s="349" t="str">
        <f t="shared" si="54"/>
        <v>N/A</v>
      </c>
      <c r="Y299" s="623">
        <v>7569.27</v>
      </c>
      <c r="Z299" s="10">
        <f t="shared" si="55"/>
        <v>7569.27</v>
      </c>
      <c r="AA299" s="1115"/>
      <c r="AB299" s="1115"/>
      <c r="AC299" s="292" t="str">
        <f t="shared" si="50"/>
        <v>CUMPLE</v>
      </c>
      <c r="AD299" s="294">
        <v>22</v>
      </c>
      <c r="AE299" s="1121" t="s">
        <v>8</v>
      </c>
      <c r="AF299" s="1121"/>
      <c r="AG299" s="1121"/>
      <c r="AH299" s="1121" t="s">
        <v>8</v>
      </c>
      <c r="AI299" s="1121"/>
      <c r="AJ299" s="1121"/>
      <c r="AK299" s="1121" t="s">
        <v>8</v>
      </c>
      <c r="AL299" s="1121"/>
      <c r="AM299" s="1121"/>
      <c r="AN299" s="641" t="str">
        <f t="shared" si="57"/>
        <v>SI</v>
      </c>
      <c r="AO299" s="1139"/>
      <c r="AP299" s="235"/>
      <c r="AQ299" s="237"/>
      <c r="AX299" s="228"/>
    </row>
    <row r="300" spans="1:50" s="222" customFormat="1" ht="47.25" x14ac:dyDescent="0.3">
      <c r="A300" s="1146"/>
      <c r="B300" s="11" t="s">
        <v>899</v>
      </c>
      <c r="C300" s="12"/>
      <c r="D300" s="12" t="str">
        <f>IFERROR(INDEX(DESEMPATE!$D$3:$D$200,MATCH('EXP GEN.'!B300,DESEMPATE!$C$3:$C$200,0)),"")</f>
        <v>INTEGRAL ONGENIERIA DE SUPERVISION S.A.S.</v>
      </c>
      <c r="E300" s="621" t="str">
        <f>IFERROR(IF(D300="","",IF(VLOOKUP(D300,DESEMPATE!D$3:$E$200,2,FALSE)=1,"N/A",IF(VLOOKUP(D300,DESEMPATE!D$3:$E$200,2,FALSE)&gt;=0.51,"SI","NO"))),"")</f>
        <v>NO</v>
      </c>
      <c r="F300" s="411" t="s">
        <v>8</v>
      </c>
      <c r="G300" s="1005" t="s">
        <v>1142</v>
      </c>
      <c r="H300" s="19" t="s">
        <v>343</v>
      </c>
      <c r="I300" s="19" t="s">
        <v>1150</v>
      </c>
      <c r="J300" s="711" t="s">
        <v>1151</v>
      </c>
      <c r="K300" s="19" t="s">
        <v>8</v>
      </c>
      <c r="L300" s="965" t="s">
        <v>8</v>
      </c>
      <c r="M300" s="697" t="str">
        <f t="shared" si="51"/>
        <v>SI</v>
      </c>
      <c r="N300" s="510">
        <v>1</v>
      </c>
      <c r="O300" s="14">
        <v>35575</v>
      </c>
      <c r="P300" s="316">
        <v>35606</v>
      </c>
      <c r="Q300" s="15">
        <f t="shared" si="52"/>
        <v>1997</v>
      </c>
      <c r="R300" s="16">
        <f>IFERROR(INDEX(PARAMETROS!$B$53:$B$101,MATCH(Q300,PARAMETROS!$A$53:$A$101,0)),"")</f>
        <v>172005</v>
      </c>
      <c r="S300" s="671" t="s">
        <v>264</v>
      </c>
      <c r="T300" s="17" t="s">
        <v>21</v>
      </c>
      <c r="U300" s="435" t="str">
        <f>IFERROR(IF(T300="","",IF(T300="COP","N/A",IF(OR(T300="USD",T300="US"),1,IF(T300="EUR",VLOOKUP(P300,'SH EURO'!$A$6:$B$10372,2,FALSE),"INGRESAR TASA")))),"")</f>
        <v>N/A</v>
      </c>
      <c r="V300" s="489" t="str">
        <f t="shared" si="53"/>
        <v>N/A</v>
      </c>
      <c r="W300" s="18">
        <f>IFERROR(IF(T300="","",IF(T300="COP",1,IF(U300&lt;&gt;"N/A",VLOOKUP(P300,'SH TRM'!$A$9:$B$100372,2,FALSE),"REVISAR"))),"")</f>
        <v>1</v>
      </c>
      <c r="X300" s="349" t="str">
        <f t="shared" si="54"/>
        <v>N/A</v>
      </c>
      <c r="Y300" s="623">
        <v>32929.339999999997</v>
      </c>
      <c r="Z300" s="10">
        <f t="shared" si="55"/>
        <v>32929.339999999997</v>
      </c>
      <c r="AA300" s="1115"/>
      <c r="AB300" s="1115"/>
      <c r="AC300" s="292" t="str">
        <f t="shared" si="50"/>
        <v>CUMPLE</v>
      </c>
      <c r="AD300" s="294">
        <v>13</v>
      </c>
      <c r="AE300" s="1122" t="s">
        <v>8</v>
      </c>
      <c r="AF300" s="1123"/>
      <c r="AG300" s="1124"/>
      <c r="AH300" s="1122" t="s">
        <v>8</v>
      </c>
      <c r="AI300" s="1123"/>
      <c r="AJ300" s="1124"/>
      <c r="AK300" s="1122" t="s">
        <v>8</v>
      </c>
      <c r="AL300" s="1123"/>
      <c r="AM300" s="1124"/>
      <c r="AN300" s="697" t="str">
        <f t="shared" si="57"/>
        <v>SI</v>
      </c>
      <c r="AO300" s="1139"/>
      <c r="AP300" s="257"/>
      <c r="AQ300" s="237"/>
      <c r="AX300" s="228"/>
    </row>
    <row r="301" spans="1:50" s="222" customFormat="1" ht="16.5" customHeight="1" x14ac:dyDescent="0.25">
      <c r="A301" s="1146"/>
      <c r="B301" s="11"/>
      <c r="C301" s="12"/>
      <c r="D301" s="12" t="str">
        <f>IFERROR(INDEX(DESEMPATE!$D$3:$D$200,MATCH('EXP GEN.'!B301,DESEMPATE!$C$3:$C$200,0)),"")</f>
        <v/>
      </c>
      <c r="E301" s="621" t="str">
        <f>IFERROR(IF(D301="","",IF(VLOOKUP(D301,DESEMPATE!D$3:$E$200,2,FALSE)=1,"N/A",IF(VLOOKUP(D301,DESEMPATE!D$3:$E$200,2,FALSE)&gt;=0.51,"SI","NO"))),"")</f>
        <v/>
      </c>
      <c r="F301" s="411" t="s">
        <v>8</v>
      </c>
      <c r="G301" s="19"/>
      <c r="H301" s="19"/>
      <c r="I301" s="496"/>
      <c r="J301" s="711"/>
      <c r="K301" s="19"/>
      <c r="L301" s="965"/>
      <c r="M301" s="641" t="str">
        <f t="shared" si="51"/>
        <v/>
      </c>
      <c r="N301" s="510"/>
      <c r="O301" s="14"/>
      <c r="P301" s="14"/>
      <c r="Q301" s="15" t="str">
        <f t="shared" si="52"/>
        <v/>
      </c>
      <c r="R301" s="16" t="str">
        <f>IFERROR(INDEX(PARAMETROS!$B$53:$B$101,MATCH(Q301,PARAMETROS!$A$53:$A$101,0)),"")</f>
        <v/>
      </c>
      <c r="S301" s="671"/>
      <c r="T301" s="17"/>
      <c r="U301" s="435" t="str">
        <f>IFERROR(IF(T301="","",IF(T301="COP","N/A",IF(OR(T301="USD",T301="US"),1,IF(T301="EUR",VLOOKUP(P301,'SH EURO'!$A$6:$B$10372,2,FALSE),"INGRESAR TASA")))),"")</f>
        <v/>
      </c>
      <c r="V301" s="489" t="str">
        <f t="shared" si="53"/>
        <v/>
      </c>
      <c r="W301" s="18" t="str">
        <f>IFERROR(IF(T301="","",IF(T301="COP",1,IF(U301&lt;&gt;"N/A",VLOOKUP(P301,'SH TRM'!$A$9:$B$100372,2,FALSE),"REVISAR"))),"")</f>
        <v/>
      </c>
      <c r="X301" s="349" t="str">
        <f t="shared" si="54"/>
        <v/>
      </c>
      <c r="Y301" s="10" t="str">
        <f t="shared" si="56"/>
        <v/>
      </c>
      <c r="Z301" s="10" t="str">
        <f t="shared" si="55"/>
        <v/>
      </c>
      <c r="AA301" s="1115"/>
      <c r="AB301" s="1115"/>
      <c r="AC301" s="292" t="str">
        <f t="shared" si="50"/>
        <v/>
      </c>
      <c r="AD301" s="294"/>
      <c r="AE301" s="1121"/>
      <c r="AF301" s="1121"/>
      <c r="AG301" s="1121"/>
      <c r="AH301" s="1121"/>
      <c r="AI301" s="1121"/>
      <c r="AJ301" s="1121"/>
      <c r="AK301" s="1121"/>
      <c r="AL301" s="1121"/>
      <c r="AM301" s="1121"/>
      <c r="AN301" s="641" t="str">
        <f t="shared" si="57"/>
        <v/>
      </c>
      <c r="AO301" s="1139"/>
      <c r="AP301" s="235"/>
      <c r="AQ301" s="237"/>
      <c r="AX301" s="228"/>
    </row>
    <row r="302" spans="1:50" s="222" customFormat="1" ht="16.5" customHeight="1" thickBot="1" x14ac:dyDescent="0.3">
      <c r="A302" s="1147"/>
      <c r="B302" s="33"/>
      <c r="C302" s="137"/>
      <c r="D302" s="315" t="str">
        <f>IFERROR(INDEX(DESEMPATE!$D$3:$D$200,MATCH('EXP GEN.'!B302,DESEMPATE!$C$3:$C$200,0)),"")</f>
        <v/>
      </c>
      <c r="E302" s="899" t="str">
        <f>IFERROR(IF(D302="","",IF(VLOOKUP(D302,DESEMPATE!D$3:$E$200,2,FALSE)=1,"N/A",IF(VLOOKUP(D302,DESEMPATE!D$3:$E$200,2,FALSE)&gt;=0.51,"SI","NO"))),"")</f>
        <v/>
      </c>
      <c r="F302" s="412" t="s">
        <v>8</v>
      </c>
      <c r="G302" s="139"/>
      <c r="H302" s="139"/>
      <c r="I302" s="526"/>
      <c r="J302" s="712"/>
      <c r="K302" s="139"/>
      <c r="L302" s="966"/>
      <c r="M302" s="642" t="str">
        <f t="shared" si="51"/>
        <v/>
      </c>
      <c r="N302" s="511"/>
      <c r="O302" s="318"/>
      <c r="P302" s="318"/>
      <c r="Q302" s="36" t="str">
        <f t="shared" si="52"/>
        <v/>
      </c>
      <c r="R302" s="37" t="str">
        <f>IFERROR(INDEX(PARAMETROS!$B$53:$B$101,MATCH(Q302,PARAMETROS!$A$53:$A$101,0)),"")</f>
        <v/>
      </c>
      <c r="S302" s="672"/>
      <c r="T302" s="38"/>
      <c r="U302" s="433" t="str">
        <f>IFERROR(IF(T302="","",IF(T302="COP","N/A",IF(OR(T302="USD",T302="US"),1,IF(T302="EUR",VLOOKUP(P302,'SH EURO'!$A$6:$B$10372,2,FALSE),"INGRESAR TASA")))),"")</f>
        <v/>
      </c>
      <c r="V302" s="490" t="str">
        <f t="shared" si="53"/>
        <v/>
      </c>
      <c r="W302" s="39" t="str">
        <f>IFERROR(IF(T302="","",IF(T302="COP",1,IF(U302&lt;&gt;"N/A",VLOOKUP(P302,'SH TRM'!$A$9:$B$100372,2,FALSE),"REVISAR"))),"")</f>
        <v/>
      </c>
      <c r="X302" s="350" t="str">
        <f t="shared" si="54"/>
        <v/>
      </c>
      <c r="Y302" s="40" t="str">
        <f t="shared" si="56"/>
        <v/>
      </c>
      <c r="Z302" s="40" t="str">
        <f t="shared" si="55"/>
        <v/>
      </c>
      <c r="AA302" s="1116"/>
      <c r="AB302" s="1116"/>
      <c r="AC302" s="299" t="str">
        <f t="shared" si="50"/>
        <v/>
      </c>
      <c r="AD302" s="564"/>
      <c r="AE302" s="1131"/>
      <c r="AF302" s="1131"/>
      <c r="AG302" s="1131"/>
      <c r="AH302" s="1131"/>
      <c r="AI302" s="1131"/>
      <c r="AJ302" s="1131"/>
      <c r="AK302" s="1131"/>
      <c r="AL302" s="1131"/>
      <c r="AM302" s="1131"/>
      <c r="AN302" s="642" t="str">
        <f t="shared" si="57"/>
        <v/>
      </c>
      <c r="AO302" s="1140"/>
      <c r="AP302" s="236"/>
      <c r="AQ302" s="237"/>
      <c r="AX302" s="228"/>
    </row>
    <row r="303" spans="1:50" s="222" customFormat="1" ht="42.75" customHeight="1" x14ac:dyDescent="0.25">
      <c r="A303" s="1145" t="s">
        <v>217</v>
      </c>
      <c r="B303" s="25" t="s">
        <v>902</v>
      </c>
      <c r="C303" s="26"/>
      <c r="D303" s="287" t="str">
        <f>IFERROR(INDEX(DESEMPATE!$D$3:$D$200,MATCH('EXP GEN.'!B303,DESEMPATE!$C$3:$C$200,0)),"")</f>
        <v>ESTEYCO SECURSAL COLOMBIA</v>
      </c>
      <c r="E303" s="616" t="str">
        <f>IFERROR(IF(D303="","",IF(VLOOKUP(D303,DESEMPATE!D$3:$E$200,2,FALSE)=1,"N/A",IF(VLOOKUP(D303,DESEMPATE!D$3:$E$200,2,FALSE)&gt;=0.51,"SI","NO"))),"")</f>
        <v>SI</v>
      </c>
      <c r="F303" s="410" t="s">
        <v>8</v>
      </c>
      <c r="G303" s="19" t="s">
        <v>1152</v>
      </c>
      <c r="H303" s="563" t="s">
        <v>356</v>
      </c>
      <c r="I303" s="563" t="s">
        <v>1153</v>
      </c>
      <c r="J303" s="741" t="s">
        <v>1154</v>
      </c>
      <c r="K303" s="32" t="s">
        <v>8</v>
      </c>
      <c r="L303" s="964" t="s">
        <v>8</v>
      </c>
      <c r="M303" s="699" t="str">
        <f t="shared" si="51"/>
        <v>SI</v>
      </c>
      <c r="N303" s="27">
        <v>0.5</v>
      </c>
      <c r="O303" s="522">
        <v>37915</v>
      </c>
      <c r="P303" s="316">
        <v>40421</v>
      </c>
      <c r="Q303" s="44">
        <f t="shared" si="52"/>
        <v>2010</v>
      </c>
      <c r="R303" s="22">
        <f>IFERROR(INDEX(PARAMETROS!$B$53:$B$101,MATCH(Q303,PARAMETROS!$A$53:$A$101,0)),"")</f>
        <v>515000</v>
      </c>
      <c r="S303" s="673" t="s">
        <v>264</v>
      </c>
      <c r="T303" s="23" t="s">
        <v>305</v>
      </c>
      <c r="U303" s="434">
        <f>IFERROR(IF(T303="","",IF(T303="COP","N/A",IF(OR(T303="USD",T303="US"),1,IF(T303="EUR",VLOOKUP(P303,'SH EURO'!$A$6:$B$10372,2,FALSE),"INGRESAR TASA")))),"")</f>
        <v>1.2700199999999999</v>
      </c>
      <c r="V303" s="484" t="str">
        <f t="shared" si="53"/>
        <v/>
      </c>
      <c r="W303" s="24">
        <f>IFERROR(IF(T303="","",IF(T303="COP",1,IF(U303&lt;&gt;"N/A",VLOOKUP(P303,'SH TRM'!$A$9:$B$100372,2,FALSE),"REVISAR"))),"")</f>
        <v>1823.74</v>
      </c>
      <c r="X303" s="351" t="str">
        <f t="shared" si="54"/>
        <v/>
      </c>
      <c r="Y303" s="317">
        <v>14681.51</v>
      </c>
      <c r="Z303" s="317">
        <f t="shared" si="55"/>
        <v>7340.7550000000001</v>
      </c>
      <c r="AA303" s="1114" t="str">
        <f>IFERROR(IF(COUNTIF(Z303:Z308,"")=6,"",IF(SUM(Z303:Z308)&gt;=CM001M1,"CUMPLE","NO CUMPLE")),"")</f>
        <v>CUMPLE</v>
      </c>
      <c r="AB303" s="1114" t="str">
        <f>IFERROR(IF(COUNTIF(Z303:Z308,"")=6,"",IF(COUNTIF(E303:E308,"N/A")&gt;0,IF(SUMIF(E303:E308,"N/A",Z303:Z308)&gt;=CM001LM1,"CUMPLE","NO CUMPLE"),IF(SUMIF(E303:E308,"SI",Z303:Z308)&gt;=CM001LM1,"CUMPLE","NO CUMPLE"))),"")</f>
        <v>CUMPLE</v>
      </c>
      <c r="AC303" s="291" t="str">
        <f t="shared" si="50"/>
        <v>CUMPLE</v>
      </c>
      <c r="AD303" s="293">
        <v>5</v>
      </c>
      <c r="AE303" s="1117" t="s">
        <v>8</v>
      </c>
      <c r="AF303" s="1117"/>
      <c r="AG303" s="1117"/>
      <c r="AH303" s="1117" t="s">
        <v>8</v>
      </c>
      <c r="AI303" s="1117"/>
      <c r="AJ303" s="1117"/>
      <c r="AK303" s="1117" t="s">
        <v>8</v>
      </c>
      <c r="AL303" s="1117"/>
      <c r="AM303" s="1117"/>
      <c r="AN303" s="699" t="str">
        <f t="shared" si="57"/>
        <v>SI</v>
      </c>
      <c r="AO303" s="1138" t="s">
        <v>256</v>
      </c>
      <c r="AP303" s="256"/>
      <c r="AQ303" s="237"/>
      <c r="AX303" s="228"/>
    </row>
    <row r="304" spans="1:50" s="222" customFormat="1" ht="42.75" x14ac:dyDescent="0.25">
      <c r="A304" s="1146"/>
      <c r="B304" s="11" t="s">
        <v>902</v>
      </c>
      <c r="C304" s="12"/>
      <c r="D304" s="12" t="str">
        <f>IFERROR(INDEX(DESEMPATE!$D$3:$D$200,MATCH('EXP GEN.'!B304,DESEMPATE!$C$3:$C$200,0)),"")</f>
        <v>ESTEYCO SECURSAL COLOMBIA</v>
      </c>
      <c r="E304" s="621" t="str">
        <f>IFERROR(IF(D304="","",IF(VLOOKUP(D304,DESEMPATE!D$3:$E$200,2,FALSE)=1,"N/A",IF(VLOOKUP(D304,DESEMPATE!D$3:$E$200,2,FALSE)&gt;=0.51,"SI","NO"))),"")</f>
        <v>SI</v>
      </c>
      <c r="F304" s="411" t="s">
        <v>8</v>
      </c>
      <c r="G304" s="19" t="s">
        <v>1152</v>
      </c>
      <c r="H304" s="19" t="s">
        <v>356</v>
      </c>
      <c r="I304" s="19" t="s">
        <v>1155</v>
      </c>
      <c r="J304" s="711" t="s">
        <v>1156</v>
      </c>
      <c r="K304" s="19" t="s">
        <v>8</v>
      </c>
      <c r="L304" s="965" t="s">
        <v>8</v>
      </c>
      <c r="M304" s="697" t="str">
        <f t="shared" si="51"/>
        <v>SI</v>
      </c>
      <c r="N304" s="13">
        <v>0.5</v>
      </c>
      <c r="O304" s="14">
        <v>38016</v>
      </c>
      <c r="P304" s="14">
        <v>38990</v>
      </c>
      <c r="Q304" s="15">
        <f t="shared" si="52"/>
        <v>2006</v>
      </c>
      <c r="R304" s="16">
        <f>IFERROR(INDEX(PARAMETROS!$B$53:$B$101,MATCH(Q304,PARAMETROS!$A$53:$A$101,0)),"")</f>
        <v>408000</v>
      </c>
      <c r="S304" s="671" t="s">
        <v>264</v>
      </c>
      <c r="T304" s="17" t="s">
        <v>305</v>
      </c>
      <c r="U304" s="435">
        <f>IFERROR(IF(T304="","",IF(T304="COP","N/A",IF(OR(T304="USD",T304="US"),1,IF(T304="EUR",VLOOKUP(P304,'SH EURO'!$A$6:$B$10372,2,FALSE),"INGRESAR TASA")))),"")</f>
        <v>1.2685900000000001</v>
      </c>
      <c r="V304" s="489" t="str">
        <f t="shared" si="53"/>
        <v/>
      </c>
      <c r="W304" s="18">
        <f>IFERROR(IF(T304="","",IF(T304="COP",1,IF(U304&lt;&gt;"N/A",VLOOKUP(P304,'SH TRM'!$A$9:$B$100372,2,FALSE),"REVISAR"))),"")</f>
        <v>2394.31</v>
      </c>
      <c r="X304" s="349" t="str">
        <f t="shared" si="54"/>
        <v/>
      </c>
      <c r="Y304" s="10">
        <v>7140.15</v>
      </c>
      <c r="Z304" s="10">
        <f t="shared" si="55"/>
        <v>3570.0749999999998</v>
      </c>
      <c r="AA304" s="1115"/>
      <c r="AB304" s="1115"/>
      <c r="AC304" s="292" t="str">
        <f t="shared" si="50"/>
        <v>CUMPLE</v>
      </c>
      <c r="AD304" s="294">
        <v>65</v>
      </c>
      <c r="AE304" s="1121" t="s">
        <v>8</v>
      </c>
      <c r="AF304" s="1121"/>
      <c r="AG304" s="1121"/>
      <c r="AH304" s="1121" t="s">
        <v>8</v>
      </c>
      <c r="AI304" s="1121"/>
      <c r="AJ304" s="1121"/>
      <c r="AK304" s="1121" t="s">
        <v>8</v>
      </c>
      <c r="AL304" s="1121"/>
      <c r="AM304" s="1121"/>
      <c r="AN304" s="697" t="str">
        <f t="shared" si="57"/>
        <v>SI</v>
      </c>
      <c r="AO304" s="1139"/>
      <c r="AP304" s="257"/>
      <c r="AQ304" s="237"/>
      <c r="AX304" s="228"/>
    </row>
    <row r="305" spans="1:50" s="222" customFormat="1" ht="42.75" x14ac:dyDescent="0.25">
      <c r="A305" s="1146"/>
      <c r="B305" s="11" t="s">
        <v>902</v>
      </c>
      <c r="C305" s="12"/>
      <c r="D305" s="12" t="str">
        <f>IFERROR(INDEX(DESEMPATE!$D$3:$D$200,MATCH('EXP GEN.'!B305,DESEMPATE!$C$3:$C$200,0)),"")</f>
        <v>ESTEYCO SECURSAL COLOMBIA</v>
      </c>
      <c r="E305" s="621" t="str">
        <f>IFERROR(IF(D305="","",IF(VLOOKUP(D305,DESEMPATE!D$3:$E$200,2,FALSE)=1,"N/A",IF(VLOOKUP(D305,DESEMPATE!D$3:$E$200,2,FALSE)&gt;=0.51,"SI","NO"))),"")</f>
        <v>SI</v>
      </c>
      <c r="F305" s="411" t="s">
        <v>8</v>
      </c>
      <c r="G305" s="19" t="s">
        <v>1157</v>
      </c>
      <c r="H305" s="19" t="s">
        <v>356</v>
      </c>
      <c r="I305" s="19" t="s">
        <v>1158</v>
      </c>
      <c r="J305" s="711" t="s">
        <v>1159</v>
      </c>
      <c r="K305" s="19" t="s">
        <v>8</v>
      </c>
      <c r="L305" s="965" t="s">
        <v>8</v>
      </c>
      <c r="M305" s="697" t="str">
        <f t="shared" si="51"/>
        <v>SI</v>
      </c>
      <c r="N305" s="534">
        <v>0.5</v>
      </c>
      <c r="O305" s="535">
        <v>37181</v>
      </c>
      <c r="P305" s="535">
        <v>37970</v>
      </c>
      <c r="Q305" s="15">
        <f t="shared" si="52"/>
        <v>2003</v>
      </c>
      <c r="R305" s="16">
        <f>IFERROR(INDEX(PARAMETROS!$B$53:$B$101,MATCH(Q305,PARAMETROS!$A$53:$A$101,0)),"")</f>
        <v>332000</v>
      </c>
      <c r="S305" s="671" t="s">
        <v>264</v>
      </c>
      <c r="T305" s="17" t="s">
        <v>305</v>
      </c>
      <c r="U305" s="435">
        <f>IFERROR(IF(T305="","",IF(T305="COP","N/A",IF(OR(T305="USD",T305="US"),1,IF(T305="EUR",VLOOKUP(P305,'SH EURO'!$A$6:$B$10372,2,FALSE),"INGRESAR TASA")))),"")</f>
        <v>1.2267999999999999</v>
      </c>
      <c r="V305" s="489" t="str">
        <f t="shared" si="53"/>
        <v/>
      </c>
      <c r="W305" s="18">
        <f>IFERROR(IF(T305="","",IF(T305="COP",1,IF(U305&lt;&gt;"N/A",VLOOKUP(P305,'SH TRM'!$A$9:$B$100372,2,FALSE),"REVISAR"))),"")</f>
        <v>2812.81</v>
      </c>
      <c r="X305" s="349" t="str">
        <f t="shared" si="54"/>
        <v/>
      </c>
      <c r="Y305" s="10">
        <v>5819.4</v>
      </c>
      <c r="Z305" s="10">
        <f t="shared" si="55"/>
        <v>2909.7</v>
      </c>
      <c r="AA305" s="1115"/>
      <c r="AB305" s="1115"/>
      <c r="AC305" s="292" t="str">
        <f t="shared" si="50"/>
        <v>CUMPLE</v>
      </c>
      <c r="AD305" s="294">
        <v>66</v>
      </c>
      <c r="AE305" s="1121" t="s">
        <v>8</v>
      </c>
      <c r="AF305" s="1121"/>
      <c r="AG305" s="1121"/>
      <c r="AH305" s="1121" t="s">
        <v>8</v>
      </c>
      <c r="AI305" s="1121"/>
      <c r="AJ305" s="1121"/>
      <c r="AK305" s="1121" t="s">
        <v>8</v>
      </c>
      <c r="AL305" s="1121"/>
      <c r="AM305" s="1121"/>
      <c r="AN305" s="641" t="str">
        <f t="shared" si="57"/>
        <v>SI</v>
      </c>
      <c r="AO305" s="1139"/>
      <c r="AP305" s="235"/>
      <c r="AQ305" s="237"/>
      <c r="AX305" s="228"/>
    </row>
    <row r="306" spans="1:50" s="222" customFormat="1" ht="38.25" x14ac:dyDescent="0.25">
      <c r="A306" s="1146"/>
      <c r="B306" s="11" t="s">
        <v>902</v>
      </c>
      <c r="C306" s="12"/>
      <c r="D306" s="12" t="str">
        <f>IFERROR(INDEX(DESEMPATE!$D$3:$D$200,MATCH('EXP GEN.'!B306,DESEMPATE!$C$3:$C$200,0)),"")</f>
        <v>ESTEYCO SECURSAL COLOMBIA</v>
      </c>
      <c r="E306" s="621" t="str">
        <f>IFERROR(IF(D306="","",IF(VLOOKUP(D306,DESEMPATE!D$3:$E$200,2,FALSE)=1,"N/A",IF(VLOOKUP(D306,DESEMPATE!D$3:$E$200,2,FALSE)&gt;=0.51,"SI","NO"))),"")</f>
        <v>SI</v>
      </c>
      <c r="F306" s="411" t="s">
        <v>8</v>
      </c>
      <c r="G306" s="19" t="s">
        <v>927</v>
      </c>
      <c r="H306" s="19" t="s">
        <v>356</v>
      </c>
      <c r="I306" s="496" t="s">
        <v>1160</v>
      </c>
      <c r="J306" s="711" t="s">
        <v>1161</v>
      </c>
      <c r="K306" s="496" t="s">
        <v>8</v>
      </c>
      <c r="L306" s="965" t="s">
        <v>8</v>
      </c>
      <c r="M306" s="697" t="str">
        <f t="shared" si="51"/>
        <v>SI</v>
      </c>
      <c r="N306" s="510">
        <v>1</v>
      </c>
      <c r="O306" s="14">
        <v>37956</v>
      </c>
      <c r="P306" s="14">
        <v>38432</v>
      </c>
      <c r="Q306" s="15">
        <f t="shared" si="52"/>
        <v>2005</v>
      </c>
      <c r="R306" s="16">
        <f>IFERROR(INDEX(PARAMETROS!$B$53:$B$101,MATCH(Q306,PARAMETROS!$A$53:$A$101,0)),"")</f>
        <v>381500</v>
      </c>
      <c r="S306" s="671" t="s">
        <v>264</v>
      </c>
      <c r="T306" s="17" t="s">
        <v>305</v>
      </c>
      <c r="U306" s="435">
        <f>IFERROR(IF(T306="","",IF(T306="COP","N/A",IF(OR(T306="USD",T306="US"),1,IF(T306="EUR",VLOOKUP(P306,'SH EURO'!$A$6:$B$10372,2,FALSE),"INGRESAR TASA")))),"")</f>
        <v>1.3312999999999999</v>
      </c>
      <c r="V306" s="489" t="str">
        <f t="shared" si="53"/>
        <v/>
      </c>
      <c r="W306" s="18">
        <f>IFERROR(IF(T306="","",IF(T306="COP",1,IF(U306&lt;&gt;"N/A",VLOOKUP(P306,'SH TRM'!$A$9:$B$100372,2,FALSE),"REVISAR"))),"")</f>
        <v>2371.4299999999998</v>
      </c>
      <c r="X306" s="349" t="str">
        <f t="shared" si="54"/>
        <v/>
      </c>
      <c r="Y306" s="10">
        <v>9107.4699999999993</v>
      </c>
      <c r="Z306" s="10">
        <f t="shared" si="55"/>
        <v>9107.4699999999993</v>
      </c>
      <c r="AA306" s="1115"/>
      <c r="AB306" s="1115"/>
      <c r="AC306" s="292" t="str">
        <f t="shared" si="50"/>
        <v>CUMPLE</v>
      </c>
      <c r="AD306" s="769">
        <v>9</v>
      </c>
      <c r="AE306" s="1128" t="s">
        <v>8</v>
      </c>
      <c r="AF306" s="1129"/>
      <c r="AG306" s="1130"/>
      <c r="AH306" s="1128" t="s">
        <v>8</v>
      </c>
      <c r="AI306" s="1129"/>
      <c r="AJ306" s="1130"/>
      <c r="AK306" s="1128" t="s">
        <v>8</v>
      </c>
      <c r="AL306" s="1129"/>
      <c r="AM306" s="1130"/>
      <c r="AN306" s="697" t="str">
        <f t="shared" si="57"/>
        <v>SI</v>
      </c>
      <c r="AO306" s="1139"/>
      <c r="AP306" s="257"/>
      <c r="AQ306" s="237"/>
      <c r="AX306" s="228"/>
    </row>
    <row r="307" spans="1:50" s="222" customFormat="1" ht="102" x14ac:dyDescent="0.25">
      <c r="A307" s="1146"/>
      <c r="B307" s="11" t="s">
        <v>904</v>
      </c>
      <c r="C307" s="12"/>
      <c r="D307" s="12" t="str">
        <f>IFERROR(INDEX(DESEMPATE!$D$3:$D$200,MATCH('EXP GEN.'!B307,DESEMPATE!$C$3:$C$200,0)),"")</f>
        <v>C&amp;M CONSULTORES S.A.</v>
      </c>
      <c r="E307" s="621" t="str">
        <f>IFERROR(IF(D307="","",IF(VLOOKUP(D307,DESEMPATE!D$3:$E$200,2,FALSE)=1,"N/A",IF(VLOOKUP(D307,DESEMPATE!D$3:$E$200,2,FALSE)&gt;=0.51,"SI","NO"))),"")</f>
        <v>NO</v>
      </c>
      <c r="F307" s="411" t="s">
        <v>8</v>
      </c>
      <c r="G307" s="19" t="s">
        <v>352</v>
      </c>
      <c r="H307" s="19" t="s">
        <v>343</v>
      </c>
      <c r="I307" s="19" t="s">
        <v>1162</v>
      </c>
      <c r="J307" s="711" t="s">
        <v>1163</v>
      </c>
      <c r="K307" s="19" t="s">
        <v>8</v>
      </c>
      <c r="L307" s="965" t="s">
        <v>8</v>
      </c>
      <c r="M307" s="641" t="str">
        <f t="shared" si="51"/>
        <v>SI</v>
      </c>
      <c r="N307" s="1011">
        <v>0.51</v>
      </c>
      <c r="O307" s="535">
        <v>41878</v>
      </c>
      <c r="P307" s="519">
        <v>43128</v>
      </c>
      <c r="Q307" s="15">
        <f t="shared" si="52"/>
        <v>2018</v>
      </c>
      <c r="R307" s="16">
        <f>IFERROR(INDEX(PARAMETROS!$B$53:$B$101,MATCH(Q307,PARAMETROS!$A$53:$A$101,0)),"")</f>
        <v>781242</v>
      </c>
      <c r="S307" s="671">
        <v>17515870705</v>
      </c>
      <c r="T307" s="17" t="s">
        <v>21</v>
      </c>
      <c r="U307" s="435" t="str">
        <f>IFERROR(IF(T307="","",IF(T307="COP","N/A",IF(OR(T307="USD",T307="US"),1,IF(T307="EUR",VLOOKUP(P307,'SH EURO'!$A$6:$B$10372,2,FALSE),"INGRESAR TASA")))),"")</f>
        <v>N/A</v>
      </c>
      <c r="V307" s="489" t="str">
        <f t="shared" si="53"/>
        <v>N/A</v>
      </c>
      <c r="W307" s="18">
        <f>IFERROR(IF(T307="","",IF(T307="COP",1,IF(U307&lt;&gt;"N/A",VLOOKUP(P307,'SH TRM'!$A$9:$B$100372,2,FALSE),"REVISAR"))),"")</f>
        <v>1</v>
      </c>
      <c r="X307" s="349">
        <f t="shared" si="54"/>
        <v>17515870705</v>
      </c>
      <c r="Y307" s="10">
        <f t="shared" si="56"/>
        <v>22420.544088771469</v>
      </c>
      <c r="Z307" s="10">
        <f t="shared" si="55"/>
        <v>11434.47748527345</v>
      </c>
      <c r="AA307" s="1115"/>
      <c r="AB307" s="1115"/>
      <c r="AC307" s="292" t="str">
        <f t="shared" si="50"/>
        <v>CUMPLE</v>
      </c>
      <c r="AD307" s="294" t="s">
        <v>1199</v>
      </c>
      <c r="AE307" s="1121"/>
      <c r="AF307" s="1121"/>
      <c r="AG307" s="1121"/>
      <c r="AH307" s="1121"/>
      <c r="AI307" s="1121"/>
      <c r="AJ307" s="1121"/>
      <c r="AK307" s="1121"/>
      <c r="AL307" s="1121"/>
      <c r="AM307" s="1121"/>
      <c r="AN307" s="641" t="str">
        <f t="shared" si="57"/>
        <v>ENEJECUCION</v>
      </c>
      <c r="AO307" s="1139"/>
      <c r="AP307" s="235"/>
      <c r="AQ307" s="237"/>
      <c r="AX307" s="228"/>
    </row>
    <row r="308" spans="1:50" s="222" customFormat="1" ht="39" thickBot="1" x14ac:dyDescent="0.3">
      <c r="A308" s="1147"/>
      <c r="B308" s="33" t="s">
        <v>904</v>
      </c>
      <c r="C308" s="137"/>
      <c r="D308" s="315" t="str">
        <f>IFERROR(INDEX(DESEMPATE!$D$3:$D$200,MATCH('EXP GEN.'!B308,DESEMPATE!$C$3:$C$200,0)),"")</f>
        <v>C&amp;M CONSULTORES S.A.</v>
      </c>
      <c r="E308" s="899" t="str">
        <f>IFERROR(IF(D308="","",IF(VLOOKUP(D308,DESEMPATE!D$3:$E$200,2,FALSE)=1,"N/A",IF(VLOOKUP(D308,DESEMPATE!D$3:$E$200,2,FALSE)&gt;=0.51,"SI","NO"))),"")</f>
        <v>NO</v>
      </c>
      <c r="F308" s="412" t="s">
        <v>8</v>
      </c>
      <c r="G308" s="19" t="s">
        <v>1164</v>
      </c>
      <c r="H308" s="19" t="s">
        <v>343</v>
      </c>
      <c r="I308" s="19" t="s">
        <v>1165</v>
      </c>
      <c r="J308" s="711" t="s">
        <v>1166</v>
      </c>
      <c r="K308" s="139" t="s">
        <v>8</v>
      </c>
      <c r="L308" s="966" t="s">
        <v>8</v>
      </c>
      <c r="M308" s="642" t="str">
        <f t="shared" si="51"/>
        <v>SI</v>
      </c>
      <c r="N308" s="1011">
        <v>0.33</v>
      </c>
      <c r="O308" s="14">
        <v>41127</v>
      </c>
      <c r="P308" s="14">
        <v>41396</v>
      </c>
      <c r="Q308" s="36">
        <f t="shared" si="52"/>
        <v>2013</v>
      </c>
      <c r="R308" s="37">
        <f>IFERROR(INDEX(PARAMETROS!$B$53:$B$101,MATCH(Q308,PARAMETROS!$A$53:$A$101,0)),"")</f>
        <v>589500</v>
      </c>
      <c r="S308" s="672" t="s">
        <v>264</v>
      </c>
      <c r="T308" s="38" t="s">
        <v>21</v>
      </c>
      <c r="U308" s="433" t="str">
        <f>IFERROR(IF(T308="","",IF(T308="COP","N/A",IF(OR(T308="USD",T308="US"),1,IF(T308="EUR",VLOOKUP(P308,'SH EURO'!$A$6:$B$10372,2,FALSE),"INGRESAR TASA")))),"")</f>
        <v>N/A</v>
      </c>
      <c r="V308" s="490" t="str">
        <f t="shared" si="53"/>
        <v>N/A</v>
      </c>
      <c r="W308" s="39">
        <f>IFERROR(IF(T308="","",IF(T308="COP",1,IF(U308&lt;&gt;"N/A",VLOOKUP(P308,'SH TRM'!$A$9:$B$100372,2,FALSE),"REVISAR"))),"")</f>
        <v>1</v>
      </c>
      <c r="X308" s="350" t="str">
        <f t="shared" si="54"/>
        <v>N/A</v>
      </c>
      <c r="Y308" s="40">
        <v>811.75</v>
      </c>
      <c r="Z308" s="40">
        <f t="shared" si="55"/>
        <v>267.8775</v>
      </c>
      <c r="AA308" s="1116"/>
      <c r="AB308" s="1116"/>
      <c r="AC308" s="299" t="s">
        <v>65</v>
      </c>
      <c r="AD308" s="564">
        <v>25</v>
      </c>
      <c r="AE308" s="1121" t="s">
        <v>8</v>
      </c>
      <c r="AF308" s="1121"/>
      <c r="AG308" s="1121"/>
      <c r="AH308" s="1121" t="s">
        <v>8</v>
      </c>
      <c r="AI308" s="1121"/>
      <c r="AJ308" s="1121"/>
      <c r="AK308" s="1121" t="s">
        <v>9</v>
      </c>
      <c r="AL308" s="1121"/>
      <c r="AM308" s="1121"/>
      <c r="AN308" s="642" t="str">
        <f t="shared" si="57"/>
        <v>SI</v>
      </c>
      <c r="AO308" s="1140"/>
      <c r="AP308" s="236"/>
      <c r="AQ308" s="237"/>
      <c r="AX308" s="228"/>
    </row>
    <row r="309" spans="1:50" s="222" customFormat="1" ht="76.5" x14ac:dyDescent="0.25">
      <c r="A309" s="1145" t="s">
        <v>218</v>
      </c>
      <c r="B309" s="25" t="s">
        <v>907</v>
      </c>
      <c r="C309" s="26"/>
      <c r="D309" s="287" t="str">
        <f>IFERROR(INDEX(DESEMPATE!$D$3:$D$200,MATCH('EXP GEN.'!B309,DESEMPATE!$C$3:$C$200,0)),"")</f>
        <v>HMV CONSULTORIA S.A.S.</v>
      </c>
      <c r="E309" s="616" t="str">
        <f>IFERROR(IF(D309="","",IF(VLOOKUP(D309,DESEMPATE!D$3:$E$200,2,FALSE)=1,"N/A",IF(VLOOKUP(D309,DESEMPATE!D$3:$E$200,2,FALSE)&gt;=0.51,"SI","NO"))),"")</f>
        <v>SI</v>
      </c>
      <c r="F309" s="410" t="s">
        <v>8</v>
      </c>
      <c r="G309" s="32" t="s">
        <v>1167</v>
      </c>
      <c r="H309" s="32" t="s">
        <v>343</v>
      </c>
      <c r="I309" s="736" t="s">
        <v>1168</v>
      </c>
      <c r="J309" s="1008" t="s">
        <v>1169</v>
      </c>
      <c r="K309" s="740" t="s">
        <v>8</v>
      </c>
      <c r="L309" s="964" t="s">
        <v>8</v>
      </c>
      <c r="M309" s="699" t="str">
        <f t="shared" si="51"/>
        <v>SI</v>
      </c>
      <c r="N309" s="508">
        <v>1</v>
      </c>
      <c r="O309" s="316">
        <v>42304</v>
      </c>
      <c r="P309" s="522">
        <v>42802</v>
      </c>
      <c r="Q309" s="44">
        <f t="shared" si="52"/>
        <v>2017</v>
      </c>
      <c r="R309" s="22">
        <f>IFERROR(INDEX(PARAMETROS!$B$53:$B$101,MATCH(Q309,PARAMETROS!$A$53:$A$101,0)),"")</f>
        <v>737717</v>
      </c>
      <c r="S309" s="673">
        <v>3861733424</v>
      </c>
      <c r="T309" s="23" t="s">
        <v>21</v>
      </c>
      <c r="U309" s="434" t="str">
        <f>IFERROR(IF(T309="","",IF(T309="COP","N/A",IF(OR(T309="USD",T309="US"),1,IF(T309="EUR",VLOOKUP(P309,'SH EURO'!$A$6:$B$10372,2,FALSE),"INGRESAR TASA")))),"")</f>
        <v>N/A</v>
      </c>
      <c r="V309" s="484" t="str">
        <f t="shared" si="53"/>
        <v>N/A</v>
      </c>
      <c r="W309" s="24">
        <f>IFERROR(IF(T309="","",IF(T309="COP",1,IF(U309&lt;&gt;"N/A",VLOOKUP(P309,'SH TRM'!$A$9:$B$100372,2,FALSE),"REVISAR"))),"")</f>
        <v>1</v>
      </c>
      <c r="X309" s="351">
        <f t="shared" si="54"/>
        <v>3861733424</v>
      </c>
      <c r="Y309" s="317">
        <f t="shared" si="56"/>
        <v>5234.7084640858211</v>
      </c>
      <c r="Z309" s="317">
        <f t="shared" si="55"/>
        <v>5234.7084640858211</v>
      </c>
      <c r="AA309" s="1114" t="str">
        <f>IFERROR(IF(COUNTIF(Z309:Z314,"")=6,"",IF(SUM(Z309:Z314)&gt;=CM001M1,"CUMPLE","NO CUMPLE")),"")</f>
        <v>CUMPLE</v>
      </c>
      <c r="AB309" s="1114" t="str">
        <f>IFERROR(IF(COUNTIF(Z309:Z314,"")=6,"",IF(COUNTIF(E309:E314,"N/A")&gt;0,IF(SUMIF(E309:E314,"N/A",Z309:Z314)&gt;=CM001LM1,"CUMPLE","NO CUMPLE"),IF(SUMIF(E309:E314,"SI",Z309:Z314)&gt;=CM001LM1,"CUMPLE","NO CUMPLE"))),"")</f>
        <v>CUMPLE</v>
      </c>
      <c r="AC309" s="291" t="str">
        <f t="shared" si="50"/>
        <v>CUMPLE</v>
      </c>
      <c r="AD309" s="293" t="s">
        <v>1198</v>
      </c>
      <c r="AE309" s="1117"/>
      <c r="AF309" s="1117"/>
      <c r="AG309" s="1117"/>
      <c r="AH309" s="1117"/>
      <c r="AI309" s="1117"/>
      <c r="AJ309" s="1117"/>
      <c r="AK309" s="1117"/>
      <c r="AL309" s="1117"/>
      <c r="AM309" s="1117"/>
      <c r="AN309" s="699" t="str">
        <f t="shared" si="57"/>
        <v>EN EJECUCION</v>
      </c>
      <c r="AO309" s="1138" t="s">
        <v>256</v>
      </c>
      <c r="AP309" s="256"/>
      <c r="AQ309" s="237"/>
      <c r="AX309" s="228"/>
    </row>
    <row r="310" spans="1:50" s="222" customFormat="1" ht="89.25" x14ac:dyDescent="0.25">
      <c r="A310" s="1146"/>
      <c r="B310" s="11" t="s">
        <v>907</v>
      </c>
      <c r="C310" s="12"/>
      <c r="D310" s="12" t="str">
        <f>IFERROR(INDEX(DESEMPATE!$D$3:$D$200,MATCH('EXP GEN.'!B310,DESEMPATE!$C$3:$C$200,0)),"")</f>
        <v>HMV CONSULTORIA S.A.S.</v>
      </c>
      <c r="E310" s="621" t="str">
        <f>IFERROR(IF(D310="","",IF(VLOOKUP(D310,DESEMPATE!D$3:$E$200,2,FALSE)=1,"N/A",IF(VLOOKUP(D310,DESEMPATE!D$3:$E$200,2,FALSE)&gt;=0.51,"SI","NO"))),"")</f>
        <v>SI</v>
      </c>
      <c r="F310" s="411" t="s">
        <v>8</v>
      </c>
      <c r="G310" s="19" t="s">
        <v>1167</v>
      </c>
      <c r="H310" s="19" t="s">
        <v>343</v>
      </c>
      <c r="I310" s="533" t="s">
        <v>1170</v>
      </c>
      <c r="J310" s="748" t="s">
        <v>1171</v>
      </c>
      <c r="K310" s="769" t="s">
        <v>8</v>
      </c>
      <c r="L310" s="965" t="s">
        <v>8</v>
      </c>
      <c r="M310" s="697" t="str">
        <f t="shared" si="51"/>
        <v>SI</v>
      </c>
      <c r="N310" s="510">
        <v>1</v>
      </c>
      <c r="O310" s="14">
        <v>42362</v>
      </c>
      <c r="P310" s="498">
        <v>42857</v>
      </c>
      <c r="Q310" s="15">
        <f t="shared" si="52"/>
        <v>2017</v>
      </c>
      <c r="R310" s="16">
        <f>IFERROR(INDEX(PARAMETROS!$B$53:$B$101,MATCH(Q310,PARAMETROS!$A$53:$A$101,0)),"")</f>
        <v>737717</v>
      </c>
      <c r="S310" s="671">
        <v>4023527825</v>
      </c>
      <c r="T310" s="17" t="s">
        <v>21</v>
      </c>
      <c r="U310" s="435" t="str">
        <f>IFERROR(IF(T310="","",IF(T310="COP","N/A",IF(OR(T310="USD",T310="US"),1,IF(T310="EUR",VLOOKUP(P310,'SH EURO'!$A$6:$B$10372,2,FALSE),"INGRESAR TASA")))),"")</f>
        <v>N/A</v>
      </c>
      <c r="V310" s="489" t="str">
        <f t="shared" si="53"/>
        <v>N/A</v>
      </c>
      <c r="W310" s="18">
        <f>IFERROR(IF(T310="","",IF(T310="COP",1,IF(U310&lt;&gt;"N/A",VLOOKUP(P310,'SH TRM'!$A$9:$B$100372,2,FALSE),"REVISAR"))),"")</f>
        <v>1</v>
      </c>
      <c r="X310" s="349">
        <f t="shared" si="54"/>
        <v>4023527825</v>
      </c>
      <c r="Y310" s="10">
        <f t="shared" si="56"/>
        <v>5454.026171282484</v>
      </c>
      <c r="Z310" s="10">
        <f t="shared" si="55"/>
        <v>5454.026171282484</v>
      </c>
      <c r="AA310" s="1115"/>
      <c r="AB310" s="1115"/>
      <c r="AC310" s="292" t="str">
        <f t="shared" si="50"/>
        <v>CUMPLE</v>
      </c>
      <c r="AD310" s="294" t="s">
        <v>1198</v>
      </c>
      <c r="AE310" s="1121"/>
      <c r="AF310" s="1121"/>
      <c r="AG310" s="1121"/>
      <c r="AH310" s="1121"/>
      <c r="AI310" s="1121"/>
      <c r="AJ310" s="1121"/>
      <c r="AK310" s="1121"/>
      <c r="AL310" s="1121"/>
      <c r="AM310" s="1121"/>
      <c r="AN310" s="697" t="str">
        <f t="shared" si="57"/>
        <v>EN EJECUCION</v>
      </c>
      <c r="AO310" s="1139"/>
      <c r="AP310" s="257"/>
      <c r="AQ310" s="237"/>
      <c r="AX310" s="228"/>
    </row>
    <row r="311" spans="1:50" s="222" customFormat="1" ht="51" x14ac:dyDescent="0.25">
      <c r="A311" s="1146"/>
      <c r="B311" s="11" t="s">
        <v>909</v>
      </c>
      <c r="C311" s="12"/>
      <c r="D311" s="12" t="str">
        <f>IFERROR(INDEX(DESEMPATE!$D$3:$D$200,MATCH('EXP GEN.'!B311,DESEMPATE!$C$3:$C$200,0)),"")</f>
        <v>HMV INFRAESTRUCTURA S.A.S.</v>
      </c>
      <c r="E311" s="621" t="str">
        <f>IFERROR(IF(D311="","",IF(VLOOKUP(D311,DESEMPATE!D$3:$E$200,2,FALSE)=1,"N/A",IF(VLOOKUP(D311,DESEMPATE!D$3:$E$200,2,FALSE)&gt;=0.51,"SI","NO"))),"")</f>
        <v>NO</v>
      </c>
      <c r="F311" s="411" t="s">
        <v>8</v>
      </c>
      <c r="G311" s="19" t="s">
        <v>547</v>
      </c>
      <c r="H311" s="19" t="s">
        <v>343</v>
      </c>
      <c r="I311" s="533" t="s">
        <v>1172</v>
      </c>
      <c r="J311" s="748" t="s">
        <v>1173</v>
      </c>
      <c r="K311" s="294" t="s">
        <v>8</v>
      </c>
      <c r="L311" s="965" t="s">
        <v>8</v>
      </c>
      <c r="M311" s="697" t="str">
        <f t="shared" si="51"/>
        <v>SI</v>
      </c>
      <c r="N311" s="510">
        <v>1</v>
      </c>
      <c r="O311" s="14">
        <v>38852</v>
      </c>
      <c r="P311" s="14">
        <v>39431</v>
      </c>
      <c r="Q311" s="15">
        <f t="shared" si="52"/>
        <v>2007</v>
      </c>
      <c r="R311" s="16">
        <f>IFERROR(INDEX(PARAMETROS!$B$53:$B$101,MATCH(Q311,PARAMETROS!$A$53:$A$101,0)),"")</f>
        <v>433700</v>
      </c>
      <c r="S311" s="671" t="s">
        <v>264</v>
      </c>
      <c r="T311" s="17" t="s">
        <v>21</v>
      </c>
      <c r="U311" s="435" t="str">
        <f>IFERROR(IF(T311="","",IF(T311="COP","N/A",IF(OR(T311="USD",T311="US"),1,IF(T311="EUR",VLOOKUP(P311,'SH EURO'!$A$6:$B$10372,2,FALSE),"INGRESAR TASA")))),"")</f>
        <v>N/A</v>
      </c>
      <c r="V311" s="489" t="str">
        <f t="shared" si="53"/>
        <v>N/A</v>
      </c>
      <c r="W311" s="18">
        <f>IFERROR(IF(T311="","",IF(T311="COP",1,IF(U311&lt;&gt;"N/A",VLOOKUP(P311,'SH TRM'!$A$9:$B$100372,2,FALSE),"REVISAR"))),"")</f>
        <v>1</v>
      </c>
      <c r="X311" s="349" t="str">
        <f t="shared" si="54"/>
        <v>N/A</v>
      </c>
      <c r="Y311" s="10">
        <v>4125.5200000000004</v>
      </c>
      <c r="Z311" s="10">
        <f t="shared" si="55"/>
        <v>4125.5200000000004</v>
      </c>
      <c r="AA311" s="1115"/>
      <c r="AB311" s="1115"/>
      <c r="AC311" s="292" t="str">
        <f t="shared" si="50"/>
        <v>CUMPLE</v>
      </c>
      <c r="AD311" s="294">
        <v>84</v>
      </c>
      <c r="AE311" s="1121" t="s">
        <v>8</v>
      </c>
      <c r="AF311" s="1121"/>
      <c r="AG311" s="1121"/>
      <c r="AH311" s="1121" t="s">
        <v>8</v>
      </c>
      <c r="AI311" s="1121"/>
      <c r="AJ311" s="1121"/>
      <c r="AK311" s="1121" t="s">
        <v>9</v>
      </c>
      <c r="AL311" s="1121"/>
      <c r="AM311" s="1121"/>
      <c r="AN311" s="641" t="str">
        <f t="shared" si="57"/>
        <v>SI</v>
      </c>
      <c r="AO311" s="1139"/>
      <c r="AP311" s="235"/>
      <c r="AQ311" s="237"/>
      <c r="AX311" s="228"/>
    </row>
    <row r="312" spans="1:50" s="222" customFormat="1" ht="51" x14ac:dyDescent="0.25">
      <c r="A312" s="1146"/>
      <c r="B312" s="11" t="s">
        <v>909</v>
      </c>
      <c r="C312" s="12"/>
      <c r="D312" s="12" t="str">
        <f>IFERROR(INDEX(DESEMPATE!$D$3:$D$200,MATCH('EXP GEN.'!B312,DESEMPATE!$C$3:$C$200,0)),"")</f>
        <v>HMV INFRAESTRUCTURA S.A.S.</v>
      </c>
      <c r="E312" s="621" t="str">
        <f>IFERROR(IF(D312="","",IF(VLOOKUP(D312,DESEMPATE!D$3:$E$200,2,FALSE)=1,"N/A",IF(VLOOKUP(D312,DESEMPATE!D$3:$E$200,2,FALSE)&gt;=0.51,"SI","NO"))),"")</f>
        <v>NO</v>
      </c>
      <c r="F312" s="411" t="s">
        <v>8</v>
      </c>
      <c r="G312" s="19" t="s">
        <v>1102</v>
      </c>
      <c r="H312" s="19" t="s">
        <v>343</v>
      </c>
      <c r="I312" s="533" t="s">
        <v>1174</v>
      </c>
      <c r="J312" s="749" t="s">
        <v>1175</v>
      </c>
      <c r="K312" s="294" t="s">
        <v>8</v>
      </c>
      <c r="L312" s="965" t="s">
        <v>8</v>
      </c>
      <c r="M312" s="697" t="str">
        <f t="shared" si="51"/>
        <v>SI</v>
      </c>
      <c r="N312" s="510">
        <v>1</v>
      </c>
      <c r="O312" s="14">
        <v>38323</v>
      </c>
      <c r="P312" s="14">
        <v>40694</v>
      </c>
      <c r="Q312" s="15">
        <f t="shared" si="52"/>
        <v>2011</v>
      </c>
      <c r="R312" s="16">
        <f>IFERROR(INDEX(PARAMETROS!$B$53:$B$101,MATCH(Q312,PARAMETROS!$A$53:$A$101,0)),"")</f>
        <v>535600</v>
      </c>
      <c r="S312" s="671" t="s">
        <v>264</v>
      </c>
      <c r="T312" s="17" t="s">
        <v>21</v>
      </c>
      <c r="U312" s="435" t="str">
        <f>IFERROR(IF(T312="","",IF(T312="COP","N/A",IF(OR(T312="USD",T312="US"),1,IF(T312="EUR",VLOOKUP(P312,'SH EURO'!$A$6:$B$10372,2,FALSE),"INGRESAR TASA")))),"")</f>
        <v>N/A</v>
      </c>
      <c r="V312" s="489" t="str">
        <f t="shared" si="53"/>
        <v>N/A</v>
      </c>
      <c r="W312" s="18">
        <f>IFERROR(IF(T312="","",IF(T312="COP",1,IF(U312&lt;&gt;"N/A",VLOOKUP(P312,'SH TRM'!$A$9:$B$100372,2,FALSE),"REVISAR"))),"")</f>
        <v>1</v>
      </c>
      <c r="X312" s="349" t="str">
        <f t="shared" si="54"/>
        <v>N/A</v>
      </c>
      <c r="Y312" s="10">
        <v>15712</v>
      </c>
      <c r="Z312" s="10">
        <f t="shared" si="55"/>
        <v>15712</v>
      </c>
      <c r="AA312" s="1115"/>
      <c r="AB312" s="1115"/>
      <c r="AC312" s="292" t="str">
        <f t="shared" si="50"/>
        <v>CUMPLE</v>
      </c>
      <c r="AD312" s="294">
        <v>12</v>
      </c>
      <c r="AE312" s="1122" t="s">
        <v>8</v>
      </c>
      <c r="AF312" s="1123"/>
      <c r="AG312" s="1124"/>
      <c r="AH312" s="1122" t="s">
        <v>8</v>
      </c>
      <c r="AI312" s="1123"/>
      <c r="AJ312" s="1124"/>
      <c r="AK312" s="1122" t="s">
        <v>9</v>
      </c>
      <c r="AL312" s="1123"/>
      <c r="AM312" s="1124"/>
      <c r="AN312" s="697" t="str">
        <f t="shared" si="57"/>
        <v>SI</v>
      </c>
      <c r="AO312" s="1139"/>
      <c r="AP312" s="257"/>
      <c r="AQ312" s="237"/>
      <c r="AX312" s="228"/>
    </row>
    <row r="313" spans="1:50" s="222" customFormat="1" ht="51" x14ac:dyDescent="0.25">
      <c r="A313" s="1146"/>
      <c r="B313" s="11" t="s">
        <v>909</v>
      </c>
      <c r="C313" s="12"/>
      <c r="D313" s="12" t="str">
        <f>IFERROR(INDEX(DESEMPATE!$D$3:$D$200,MATCH('EXP GEN.'!B313,DESEMPATE!$C$3:$C$200,0)),"")</f>
        <v>HMV INFRAESTRUCTURA S.A.S.</v>
      </c>
      <c r="E313" s="621" t="str">
        <f>IFERROR(IF(D313="","",IF(VLOOKUP(D313,DESEMPATE!D$3:$E$200,2,FALSE)=1,"N/A",IF(VLOOKUP(D313,DESEMPATE!D$3:$E$200,2,FALSE)&gt;=0.51,"SI","NO"))),"")</f>
        <v>NO</v>
      </c>
      <c r="F313" s="411" t="s">
        <v>8</v>
      </c>
      <c r="G313" s="19" t="s">
        <v>1102</v>
      </c>
      <c r="H313" s="19" t="s">
        <v>343</v>
      </c>
      <c r="I313" s="533" t="s">
        <v>1176</v>
      </c>
      <c r="J313" s="1009" t="s">
        <v>1177</v>
      </c>
      <c r="K313" s="294" t="s">
        <v>8</v>
      </c>
      <c r="L313" s="965" t="s">
        <v>8</v>
      </c>
      <c r="M313" s="641" t="str">
        <f t="shared" si="51"/>
        <v>SI</v>
      </c>
      <c r="N313" s="510">
        <v>0.5</v>
      </c>
      <c r="O313" s="14">
        <v>36312</v>
      </c>
      <c r="P313" s="14">
        <v>37833</v>
      </c>
      <c r="Q313" s="15">
        <f t="shared" si="52"/>
        <v>2003</v>
      </c>
      <c r="R313" s="16">
        <f>IFERROR(INDEX(PARAMETROS!$B$53:$B$101,MATCH(Q313,PARAMETROS!$A$53:$A$101,0)),"")</f>
        <v>332000</v>
      </c>
      <c r="S313" s="671" t="s">
        <v>264</v>
      </c>
      <c r="T313" s="17" t="s">
        <v>21</v>
      </c>
      <c r="U313" s="435" t="str">
        <f>IFERROR(IF(T313="","",IF(T313="COP","N/A",IF(OR(T313="USD",T313="US"),1,IF(T313="EUR",VLOOKUP(P313,'SH EURO'!$A$6:$B$10372,2,FALSE),"INGRESAR TASA")))),"")</f>
        <v>N/A</v>
      </c>
      <c r="V313" s="489" t="str">
        <f t="shared" si="53"/>
        <v>N/A</v>
      </c>
      <c r="W313" s="18">
        <f>IFERROR(IF(T313="","",IF(T313="COP",1,IF(U313&lt;&gt;"N/A",VLOOKUP(P313,'SH TRM'!$A$9:$B$100372,2,FALSE),"REVISAR"))),"")</f>
        <v>1</v>
      </c>
      <c r="X313" s="349" t="str">
        <f t="shared" si="54"/>
        <v>N/A</v>
      </c>
      <c r="Y313" s="10">
        <v>16058.552</v>
      </c>
      <c r="Z313" s="10">
        <f t="shared" si="55"/>
        <v>8029.2759999999998</v>
      </c>
      <c r="AA313" s="1115"/>
      <c r="AB313" s="1115"/>
      <c r="AC313" s="292" t="str">
        <f t="shared" si="50"/>
        <v>CUMPLE</v>
      </c>
      <c r="AD313" s="294">
        <v>7</v>
      </c>
      <c r="AE313" s="1121" t="s">
        <v>8</v>
      </c>
      <c r="AF313" s="1121"/>
      <c r="AG313" s="1121"/>
      <c r="AH313" s="1121" t="s">
        <v>8</v>
      </c>
      <c r="AI313" s="1121"/>
      <c r="AJ313" s="1121"/>
      <c r="AK313" s="1121" t="s">
        <v>9</v>
      </c>
      <c r="AL313" s="1121"/>
      <c r="AM313" s="1121"/>
      <c r="AN313" s="641" t="str">
        <f t="shared" si="57"/>
        <v>SI</v>
      </c>
      <c r="AO313" s="1139"/>
      <c r="AP313" s="235"/>
      <c r="AQ313" s="237"/>
      <c r="AX313" s="228"/>
    </row>
    <row r="314" spans="1:50" s="222" customFormat="1" ht="51.75" thickBot="1" x14ac:dyDescent="0.3">
      <c r="A314" s="1147"/>
      <c r="B314" s="33" t="s">
        <v>909</v>
      </c>
      <c r="C314" s="137"/>
      <c r="D314" s="315" t="str">
        <f>IFERROR(INDEX(DESEMPATE!$D$3:$D$200,MATCH('EXP GEN.'!B314,DESEMPATE!$C$3:$C$200,0)),"")</f>
        <v>HMV INFRAESTRUCTURA S.A.S.</v>
      </c>
      <c r="E314" s="899" t="str">
        <f>IFERROR(IF(D314="","",IF(VLOOKUP(D314,DESEMPATE!D$3:$E$200,2,FALSE)=1,"N/A",IF(VLOOKUP(D314,DESEMPATE!D$3:$E$200,2,FALSE)&gt;=0.51,"SI","NO"))),"")</f>
        <v>NO</v>
      </c>
      <c r="F314" s="412" t="s">
        <v>8</v>
      </c>
      <c r="G314" s="139" t="s">
        <v>547</v>
      </c>
      <c r="H314" s="139" t="s">
        <v>343</v>
      </c>
      <c r="I314" s="737" t="s">
        <v>1178</v>
      </c>
      <c r="J314" s="750" t="s">
        <v>1179</v>
      </c>
      <c r="K314" s="550" t="s">
        <v>8</v>
      </c>
      <c r="L314" s="966" t="s">
        <v>8</v>
      </c>
      <c r="M314" s="642" t="str">
        <f t="shared" si="51"/>
        <v>SI</v>
      </c>
      <c r="N314" s="511">
        <v>1</v>
      </c>
      <c r="O314" s="318">
        <v>39246</v>
      </c>
      <c r="P314" s="318">
        <v>40311</v>
      </c>
      <c r="Q314" s="36">
        <f t="shared" si="52"/>
        <v>2010</v>
      </c>
      <c r="R314" s="37">
        <f>IFERROR(INDEX(PARAMETROS!$B$53:$B$101,MATCH(Q314,PARAMETROS!$A$53:$A$101,0)),"")</f>
        <v>515000</v>
      </c>
      <c r="S314" s="672" t="s">
        <v>264</v>
      </c>
      <c r="T314" s="38" t="s">
        <v>21</v>
      </c>
      <c r="U314" s="433" t="str">
        <f>IFERROR(IF(T314="","",IF(T314="COP","N/A",IF(OR(T314="USD",T314="US"),1,IF(T314="EUR",VLOOKUP(P314,'SH EURO'!$A$6:$B$10372,2,FALSE),"INGRESAR TASA")))),"")</f>
        <v>N/A</v>
      </c>
      <c r="V314" s="490" t="str">
        <f t="shared" si="53"/>
        <v>N/A</v>
      </c>
      <c r="W314" s="39">
        <f>IFERROR(IF(T314="","",IF(T314="COP",1,IF(U314&lt;&gt;"N/A",VLOOKUP(P314,'SH TRM'!$A$9:$B$100372,2,FALSE),"REVISAR"))),"")</f>
        <v>1</v>
      </c>
      <c r="X314" s="350" t="str">
        <f t="shared" si="54"/>
        <v>N/A</v>
      </c>
      <c r="Y314" s="40">
        <v>9035.43</v>
      </c>
      <c r="Z314" s="40">
        <f t="shared" si="55"/>
        <v>9035.43</v>
      </c>
      <c r="AA314" s="1116"/>
      <c r="AB314" s="1116"/>
      <c r="AC314" s="299" t="str">
        <f t="shared" si="50"/>
        <v>CUMPLE</v>
      </c>
      <c r="AD314" s="564">
        <v>2</v>
      </c>
      <c r="AE314" s="1131" t="s">
        <v>8</v>
      </c>
      <c r="AF314" s="1131"/>
      <c r="AG314" s="1131"/>
      <c r="AH314" s="1131" t="s">
        <v>8</v>
      </c>
      <c r="AI314" s="1131"/>
      <c r="AJ314" s="1131"/>
      <c r="AK314" s="1131" t="s">
        <v>9</v>
      </c>
      <c r="AL314" s="1131"/>
      <c r="AM314" s="1131"/>
      <c r="AN314" s="642" t="str">
        <f t="shared" si="57"/>
        <v>SI</v>
      </c>
      <c r="AO314" s="1140"/>
      <c r="AP314" s="236"/>
      <c r="AQ314" s="237"/>
      <c r="AX314" s="228"/>
    </row>
    <row r="315" spans="1:50" s="222" customFormat="1" ht="63" customHeight="1" x14ac:dyDescent="0.25">
      <c r="A315" s="1145" t="s">
        <v>219</v>
      </c>
      <c r="B315" s="25" t="s">
        <v>912</v>
      </c>
      <c r="C315" s="26"/>
      <c r="D315" s="287" t="str">
        <f>IFERROR(INDEX(DESEMPATE!$D$3:$D$200,MATCH('EXP GEN.'!B315,DESEMPATE!$C$3:$C$200,0)),"")</f>
        <v>DISEÑOS INTERVENTORIAS Y SERVICIOS S.A.S - DIS S.A.S</v>
      </c>
      <c r="E315" s="616" t="str">
        <f>IFERROR(IF(D315="","",IF(VLOOKUP(D315,DESEMPATE!D$3:$E$200,2,FALSE)=1,"N/A",IF(VLOOKUP(D315,DESEMPATE!D$3:$E$200,2,FALSE)&gt;=0.51,"SI","NO"))),"")</f>
        <v>SI</v>
      </c>
      <c r="F315" s="410" t="s">
        <v>8</v>
      </c>
      <c r="G315" s="32" t="s">
        <v>481</v>
      </c>
      <c r="H315" s="32" t="s">
        <v>343</v>
      </c>
      <c r="I315" s="32" t="s">
        <v>1180</v>
      </c>
      <c r="J315" s="710" t="s">
        <v>1181</v>
      </c>
      <c r="K315" s="32" t="s">
        <v>8</v>
      </c>
      <c r="L315" s="964" t="s">
        <v>8</v>
      </c>
      <c r="M315" s="699" t="str">
        <f t="shared" si="51"/>
        <v>SI</v>
      </c>
      <c r="N315" s="508">
        <v>0.5</v>
      </c>
      <c r="O315" s="316">
        <v>36829</v>
      </c>
      <c r="P315" s="316">
        <v>41364</v>
      </c>
      <c r="Q315" s="44">
        <f t="shared" si="52"/>
        <v>2013</v>
      </c>
      <c r="R315" s="22">
        <f>IFERROR(INDEX(PARAMETROS!$B$53:$B$101,MATCH(Q315,PARAMETROS!$A$53:$A$101,0)),"")</f>
        <v>589500</v>
      </c>
      <c r="S315" s="673" t="s">
        <v>264</v>
      </c>
      <c r="T315" s="23" t="s">
        <v>21</v>
      </c>
      <c r="U315" s="434" t="str">
        <f>IFERROR(IF(T315="","",IF(T315="COP","N/A",IF(OR(T315="USD",T315="US"),1,IF(T315="EUR",VLOOKUP(P315,'SH EURO'!$A$6:$B$10372,2,FALSE),"INGRESAR TASA")))),"")</f>
        <v>N/A</v>
      </c>
      <c r="V315" s="484" t="str">
        <f t="shared" si="53"/>
        <v>N/A</v>
      </c>
      <c r="W315" s="24">
        <f>IFERROR(IF(T315="","",IF(T315="COP",1,IF(U315&lt;&gt;"N/A",VLOOKUP(P315,'SH TRM'!$A$9:$B$100372,2,FALSE),"REVISAR"))),"")</f>
        <v>1</v>
      </c>
      <c r="X315" s="351" t="str">
        <f t="shared" si="54"/>
        <v>N/A</v>
      </c>
      <c r="Y315" s="619">
        <v>24122.55</v>
      </c>
      <c r="Z315" s="317">
        <f t="shared" si="55"/>
        <v>12061.275</v>
      </c>
      <c r="AA315" s="1114" t="str">
        <f>IFERROR(IF(COUNTIF(Z315:Z320,"")=6,"",IF(SUM(Z315:Z320)&gt;=CM001M1,"CUMPLE","NO CUMPLE")),"")</f>
        <v>CUMPLE</v>
      </c>
      <c r="AB315" s="1114" t="str">
        <f>IFERROR(IF(COUNTIF(Z315:Z320,"")=6,"",IF(COUNTIF(E315:E320,"N/A")&gt;0,IF(SUMIF(E315:E320,"N/A",Z315:Z320)&gt;=CM001LM1,"CUMPLE","NO CUMPLE"),IF(SUMIF(E315:E320,"SI",Z315:Z320)&gt;=CM001LM1,"CUMPLE","NO CUMPLE"))),"")</f>
        <v>CUMPLE</v>
      </c>
      <c r="AC315" s="291" t="str">
        <f t="shared" si="50"/>
        <v>CUMPLE</v>
      </c>
      <c r="AD315" s="293">
        <v>4</v>
      </c>
      <c r="AE315" s="1117" t="s">
        <v>9</v>
      </c>
      <c r="AF315" s="1117"/>
      <c r="AG315" s="1117"/>
      <c r="AH315" s="1117" t="s">
        <v>8</v>
      </c>
      <c r="AI315" s="1117"/>
      <c r="AJ315" s="1117"/>
      <c r="AK315" s="1117" t="s">
        <v>8</v>
      </c>
      <c r="AL315" s="1117"/>
      <c r="AM315" s="1117"/>
      <c r="AN315" s="699" t="str">
        <f t="shared" si="57"/>
        <v>SI</v>
      </c>
      <c r="AO315" s="1138" t="s">
        <v>256</v>
      </c>
      <c r="AP315" s="256"/>
      <c r="AQ315" s="237"/>
      <c r="AX315" s="228"/>
    </row>
    <row r="316" spans="1:50" s="222" customFormat="1" ht="63" x14ac:dyDescent="0.25">
      <c r="A316" s="1146"/>
      <c r="B316" s="11" t="s">
        <v>912</v>
      </c>
      <c r="C316" s="12"/>
      <c r="D316" s="12" t="str">
        <f>IFERROR(INDEX(DESEMPATE!$D$3:$D$200,MATCH('EXP GEN.'!B316,DESEMPATE!$C$3:$C$200,0)),"")</f>
        <v>DISEÑOS INTERVENTORIAS Y SERVICIOS S.A.S - DIS S.A.S</v>
      </c>
      <c r="E316" s="621" t="str">
        <f>IFERROR(IF(D316="","",IF(VLOOKUP(D316,DESEMPATE!D$3:$E$200,2,FALSE)=1,"N/A",IF(VLOOKUP(D316,DESEMPATE!D$3:$E$200,2,FALSE)&gt;=0.51,"SI","NO"))),"")</f>
        <v>SI</v>
      </c>
      <c r="F316" s="411" t="s">
        <v>8</v>
      </c>
      <c r="G316" s="19" t="s">
        <v>1182</v>
      </c>
      <c r="H316" s="19" t="s">
        <v>343</v>
      </c>
      <c r="I316" s="19" t="s">
        <v>1183</v>
      </c>
      <c r="J316" s="711" t="s">
        <v>1184</v>
      </c>
      <c r="K316" s="19" t="s">
        <v>8</v>
      </c>
      <c r="L316" s="965" t="s">
        <v>8</v>
      </c>
      <c r="M316" s="697" t="str">
        <f t="shared" si="51"/>
        <v>SI</v>
      </c>
      <c r="N316" s="510">
        <v>0.25</v>
      </c>
      <c r="O316" s="14">
        <v>35863</v>
      </c>
      <c r="P316" s="14">
        <v>37646</v>
      </c>
      <c r="Q316" s="15">
        <f t="shared" si="52"/>
        <v>2003</v>
      </c>
      <c r="R316" s="16">
        <f>IFERROR(INDEX(PARAMETROS!$B$53:$B$101,MATCH(Q316,PARAMETROS!$A$53:$A$101,0)),"")</f>
        <v>332000</v>
      </c>
      <c r="S316" s="671" t="s">
        <v>264</v>
      </c>
      <c r="T316" s="17" t="s">
        <v>21</v>
      </c>
      <c r="U316" s="435" t="str">
        <f>IFERROR(IF(T316="","",IF(T316="COP","N/A",IF(OR(T316="USD",T316="US"),1,IF(T316="EUR",VLOOKUP(P316,'SH EURO'!$A$6:$B$10372,2,FALSE),"INGRESAR TASA")))),"")</f>
        <v>N/A</v>
      </c>
      <c r="V316" s="489" t="str">
        <f t="shared" si="53"/>
        <v>N/A</v>
      </c>
      <c r="W316" s="18">
        <f>IFERROR(IF(T316="","",IF(T316="COP",1,IF(U316&lt;&gt;"N/A",VLOOKUP(P316,'SH TRM'!$A$9:$B$100372,2,FALSE),"REVISAR"))),"")</f>
        <v>1</v>
      </c>
      <c r="X316" s="349" t="str">
        <f t="shared" si="54"/>
        <v>N/A</v>
      </c>
      <c r="Y316" s="623">
        <v>36597.71</v>
      </c>
      <c r="Z316" s="10">
        <f t="shared" si="55"/>
        <v>9149.4274999999998</v>
      </c>
      <c r="AA316" s="1115"/>
      <c r="AB316" s="1115"/>
      <c r="AC316" s="292" t="str">
        <f t="shared" si="50"/>
        <v>CUMPLE</v>
      </c>
      <c r="AD316" s="294">
        <v>20</v>
      </c>
      <c r="AE316" s="1121" t="s">
        <v>8</v>
      </c>
      <c r="AF316" s="1121"/>
      <c r="AG316" s="1121"/>
      <c r="AH316" s="1121" t="s">
        <v>8</v>
      </c>
      <c r="AI316" s="1121"/>
      <c r="AJ316" s="1121"/>
      <c r="AK316" s="1121" t="s">
        <v>8</v>
      </c>
      <c r="AL316" s="1121"/>
      <c r="AM316" s="1121"/>
      <c r="AN316" s="697" t="str">
        <f t="shared" si="57"/>
        <v>SI</v>
      </c>
      <c r="AO316" s="1139"/>
      <c r="AP316" s="257"/>
      <c r="AQ316" s="237"/>
      <c r="AX316" s="228"/>
    </row>
    <row r="317" spans="1:50" s="222" customFormat="1" ht="51" x14ac:dyDescent="0.25">
      <c r="A317" s="1146"/>
      <c r="B317" s="11" t="s">
        <v>914</v>
      </c>
      <c r="C317" s="12"/>
      <c r="D317" s="12" t="str">
        <f>IFERROR(INDEX(DESEMPATE!$D$3:$D$200,MATCH('EXP GEN.'!B317,DESEMPATE!$C$3:$C$200,0)),"")</f>
        <v>SESAC S.A.</v>
      </c>
      <c r="E317" s="621" t="str">
        <f>IFERROR(IF(D317="","",IF(VLOOKUP(D317,DESEMPATE!D$3:$E$200,2,FALSE)=1,"N/A",IF(VLOOKUP(D317,DESEMPATE!D$3:$E$200,2,FALSE)&gt;=0.51,"SI","NO"))),"")</f>
        <v>NO</v>
      </c>
      <c r="F317" s="411" t="s">
        <v>8</v>
      </c>
      <c r="G317" s="19" t="s">
        <v>446</v>
      </c>
      <c r="H317" s="19" t="s">
        <v>343</v>
      </c>
      <c r="I317" s="19" t="s">
        <v>1185</v>
      </c>
      <c r="J317" s="711" t="s">
        <v>1186</v>
      </c>
      <c r="K317" s="19" t="s">
        <v>8</v>
      </c>
      <c r="L317" s="965" t="s">
        <v>8</v>
      </c>
      <c r="M317" s="697" t="str">
        <f t="shared" si="51"/>
        <v>SI</v>
      </c>
      <c r="N317" s="510">
        <v>1</v>
      </c>
      <c r="O317" s="14">
        <v>38937</v>
      </c>
      <c r="P317" s="14">
        <v>40305</v>
      </c>
      <c r="Q317" s="15">
        <f t="shared" si="52"/>
        <v>2010</v>
      </c>
      <c r="R317" s="16">
        <f>IFERROR(INDEX(PARAMETROS!$B$53:$B$101,MATCH(Q317,PARAMETROS!$A$53:$A$101,0)),"")</f>
        <v>515000</v>
      </c>
      <c r="S317" s="671" t="s">
        <v>264</v>
      </c>
      <c r="T317" s="17" t="s">
        <v>21</v>
      </c>
      <c r="U317" s="435" t="str">
        <f>IFERROR(IF(T317="","",IF(T317="COP","N/A",IF(OR(T317="USD",T317="US"),1,IF(T317="EUR",VLOOKUP(P317,'SH EURO'!$A$6:$B$10372,2,FALSE),"INGRESAR TASA")))),"")</f>
        <v>N/A</v>
      </c>
      <c r="V317" s="489" t="str">
        <f t="shared" si="53"/>
        <v>N/A</v>
      </c>
      <c r="W317" s="18">
        <f>IFERROR(IF(T317="","",IF(T317="COP",1,IF(U317&lt;&gt;"N/A",VLOOKUP(P317,'SH TRM'!$A$9:$B$100372,2,FALSE),"REVISAR"))),"")</f>
        <v>1</v>
      </c>
      <c r="X317" s="349" t="str">
        <f t="shared" si="54"/>
        <v>N/A</v>
      </c>
      <c r="Y317" s="619">
        <v>4928.999722330097</v>
      </c>
      <c r="Z317" s="10">
        <f t="shared" si="55"/>
        <v>4928.999722330097</v>
      </c>
      <c r="AA317" s="1115"/>
      <c r="AB317" s="1115"/>
      <c r="AC317" s="292" t="str">
        <f t="shared" si="50"/>
        <v>CUMPLE</v>
      </c>
      <c r="AD317" s="294">
        <v>8</v>
      </c>
      <c r="AE317" s="1121" t="s">
        <v>8</v>
      </c>
      <c r="AF317" s="1121"/>
      <c r="AG317" s="1121"/>
      <c r="AH317" s="1121" t="s">
        <v>8</v>
      </c>
      <c r="AI317" s="1121"/>
      <c r="AJ317" s="1121"/>
      <c r="AK317" s="1121" t="s">
        <v>8</v>
      </c>
      <c r="AL317" s="1121"/>
      <c r="AM317" s="1121"/>
      <c r="AN317" s="641" t="str">
        <f t="shared" si="57"/>
        <v>SI</v>
      </c>
      <c r="AO317" s="1139"/>
      <c r="AP317" s="235"/>
      <c r="AQ317" s="237"/>
      <c r="AX317" s="228"/>
    </row>
    <row r="318" spans="1:50" s="222" customFormat="1" ht="38.25" x14ac:dyDescent="0.25">
      <c r="A318" s="1146"/>
      <c r="B318" s="11" t="s">
        <v>914</v>
      </c>
      <c r="C318" s="12"/>
      <c r="D318" s="12" t="str">
        <f>IFERROR(INDEX(DESEMPATE!$D$3:$D$200,MATCH('EXP GEN.'!B318,DESEMPATE!$C$3:$C$200,0)),"")</f>
        <v>SESAC S.A.</v>
      </c>
      <c r="E318" s="621" t="str">
        <f>IFERROR(IF(D318="","",IF(VLOOKUP(D318,DESEMPATE!D$3:$E$200,2,FALSE)=1,"N/A",IF(VLOOKUP(D318,DESEMPATE!D$3:$E$200,2,FALSE)&gt;=0.51,"SI","NO"))),"")</f>
        <v>NO</v>
      </c>
      <c r="F318" s="411" t="s">
        <v>8</v>
      </c>
      <c r="G318" s="19" t="s">
        <v>1182</v>
      </c>
      <c r="H318" s="19" t="s">
        <v>343</v>
      </c>
      <c r="I318" s="19" t="s">
        <v>347</v>
      </c>
      <c r="J318" s="711" t="s">
        <v>1187</v>
      </c>
      <c r="K318" s="19" t="s">
        <v>8</v>
      </c>
      <c r="L318" s="965" t="s">
        <v>8</v>
      </c>
      <c r="M318" s="697" t="str">
        <f t="shared" si="51"/>
        <v>SI</v>
      </c>
      <c r="N318" s="510">
        <v>0.45</v>
      </c>
      <c r="O318" s="14">
        <v>39856</v>
      </c>
      <c r="P318" s="498">
        <v>40979</v>
      </c>
      <c r="Q318" s="15">
        <f t="shared" si="52"/>
        <v>2012</v>
      </c>
      <c r="R318" s="16">
        <f>IFERROR(INDEX(PARAMETROS!$B$53:$B$101,MATCH(Q318,PARAMETROS!$A$53:$A$101,0)),"")</f>
        <v>566700</v>
      </c>
      <c r="S318" s="671" t="s">
        <v>264</v>
      </c>
      <c r="T318" s="17" t="s">
        <v>21</v>
      </c>
      <c r="U318" s="435" t="str">
        <f>IFERROR(IF(T318="","",IF(T318="COP","N/A",IF(OR(T318="USD",T318="US"),1,IF(T318="EUR",VLOOKUP(P318,'SH EURO'!$A$6:$B$10372,2,FALSE),"INGRESAR TASA")))),"")</f>
        <v>N/A</v>
      </c>
      <c r="V318" s="489" t="str">
        <f t="shared" si="53"/>
        <v>N/A</v>
      </c>
      <c r="W318" s="18">
        <f>IFERROR(IF(T318="","",IF(T318="COP",1,IF(U318&lt;&gt;"N/A",VLOOKUP(P318,'SH TRM'!$A$9:$B$100372,2,FALSE),"REVISAR"))),"")</f>
        <v>1</v>
      </c>
      <c r="X318" s="349" t="str">
        <f t="shared" si="54"/>
        <v>N/A</v>
      </c>
      <c r="Y318" s="623">
        <v>6565.9419961178755</v>
      </c>
      <c r="Z318" s="10">
        <f t="shared" si="55"/>
        <v>2954.6738982530442</v>
      </c>
      <c r="AA318" s="1115"/>
      <c r="AB318" s="1115"/>
      <c r="AC318" s="292" t="str">
        <f t="shared" si="50"/>
        <v>CUMPLE</v>
      </c>
      <c r="AD318" s="294">
        <v>9</v>
      </c>
      <c r="AE318" s="1122" t="s">
        <v>8</v>
      </c>
      <c r="AF318" s="1123"/>
      <c r="AG318" s="1124"/>
      <c r="AH318" s="1122" t="s">
        <v>8</v>
      </c>
      <c r="AI318" s="1123"/>
      <c r="AJ318" s="1124"/>
      <c r="AK318" s="1122" t="s">
        <v>8</v>
      </c>
      <c r="AL318" s="1123"/>
      <c r="AM318" s="1124"/>
      <c r="AN318" s="697" t="str">
        <f t="shared" si="57"/>
        <v>SI</v>
      </c>
      <c r="AO318" s="1139"/>
      <c r="AP318" s="257"/>
      <c r="AQ318" s="237"/>
      <c r="AX318" s="228"/>
    </row>
    <row r="319" spans="1:50" s="222" customFormat="1" ht="16.5" customHeight="1" x14ac:dyDescent="0.25">
      <c r="A319" s="1146"/>
      <c r="B319" s="11"/>
      <c r="C319" s="12"/>
      <c r="D319" s="12" t="str">
        <f>IFERROR(INDEX(DESEMPATE!$D$3:$D$200,MATCH('EXP GEN.'!B319,DESEMPATE!$C$3:$C$200,0)),"")</f>
        <v/>
      </c>
      <c r="E319" s="621" t="str">
        <f>IFERROR(IF(D319="","",IF(VLOOKUP(D319,DESEMPATE!D$3:$E$200,2,FALSE)=1,"N/A",IF(VLOOKUP(D319,DESEMPATE!D$3:$E$200,2,FALSE)&gt;=0.51,"SI","NO"))),"")</f>
        <v/>
      </c>
      <c r="F319" s="411" t="s">
        <v>8</v>
      </c>
      <c r="G319" s="19"/>
      <c r="H319" s="19"/>
      <c r="I319" s="19"/>
      <c r="J319" s="711"/>
      <c r="K319" s="19"/>
      <c r="L319" s="965"/>
      <c r="M319" s="641" t="str">
        <f t="shared" si="51"/>
        <v/>
      </c>
      <c r="N319" s="510"/>
      <c r="O319" s="14"/>
      <c r="P319" s="14"/>
      <c r="Q319" s="15" t="str">
        <f t="shared" si="52"/>
        <v/>
      </c>
      <c r="R319" s="16" t="str">
        <f>IFERROR(INDEX(PARAMETROS!$B$53:$B$101,MATCH(Q319,PARAMETROS!$A$53:$A$101,0)),"")</f>
        <v/>
      </c>
      <c r="S319" s="671"/>
      <c r="T319" s="17"/>
      <c r="U319" s="435" t="str">
        <f>IFERROR(IF(T319="","",IF(T319="COP","N/A",IF(OR(T319="USD",T319="US"),1,IF(T319="EUR",VLOOKUP(P319,'SH EURO'!$A$6:$B$10372,2,FALSE),"INGRESAR TASA")))),"")</f>
        <v/>
      </c>
      <c r="V319" s="489" t="str">
        <f t="shared" si="53"/>
        <v/>
      </c>
      <c r="W319" s="18" t="str">
        <f>IFERROR(IF(T319="","",IF(T319="COP",1,IF(U319&lt;&gt;"N/A",VLOOKUP(P319,'SH TRM'!$A$9:$B$100372,2,FALSE),"REVISAR"))),"")</f>
        <v/>
      </c>
      <c r="X319" s="349" t="str">
        <f t="shared" si="54"/>
        <v/>
      </c>
      <c r="Y319" s="10" t="str">
        <f t="shared" si="56"/>
        <v/>
      </c>
      <c r="Z319" s="10" t="str">
        <f t="shared" si="55"/>
        <v/>
      </c>
      <c r="AA319" s="1115"/>
      <c r="AB319" s="1115"/>
      <c r="AC319" s="292" t="str">
        <f t="shared" si="50"/>
        <v/>
      </c>
      <c r="AD319" s="294"/>
      <c r="AE319" s="1121"/>
      <c r="AF319" s="1121"/>
      <c r="AG319" s="1121"/>
      <c r="AH319" s="1121"/>
      <c r="AI319" s="1121"/>
      <c r="AJ319" s="1121"/>
      <c r="AK319" s="1121"/>
      <c r="AL319" s="1121"/>
      <c r="AM319" s="1121"/>
      <c r="AN319" s="641" t="str">
        <f t="shared" si="57"/>
        <v/>
      </c>
      <c r="AO319" s="1139"/>
      <c r="AP319" s="235"/>
      <c r="AQ319" s="237"/>
      <c r="AX319" s="228"/>
    </row>
    <row r="320" spans="1:50" s="222" customFormat="1" ht="16.5" customHeight="1" thickBot="1" x14ac:dyDescent="0.3">
      <c r="A320" s="1147"/>
      <c r="B320" s="33"/>
      <c r="C320" s="137"/>
      <c r="D320" s="315" t="str">
        <f>IFERROR(INDEX(DESEMPATE!$D$3:$D$200,MATCH('EXP GEN.'!B320,DESEMPATE!$C$3:$C$200,0)),"")</f>
        <v/>
      </c>
      <c r="E320" s="899" t="str">
        <f>IFERROR(IF(D320="","",IF(VLOOKUP(D320,DESEMPATE!D$3:$E$200,2,FALSE)=1,"N/A",IF(VLOOKUP(D320,DESEMPATE!D$3:$E$200,2,FALSE)&gt;=0.51,"SI","NO"))),"")</f>
        <v/>
      </c>
      <c r="F320" s="412" t="s">
        <v>8</v>
      </c>
      <c r="G320" s="139"/>
      <c r="H320" s="139"/>
      <c r="I320" s="139"/>
      <c r="J320" s="712"/>
      <c r="K320" s="139"/>
      <c r="L320" s="966"/>
      <c r="M320" s="642" t="str">
        <f t="shared" si="51"/>
        <v/>
      </c>
      <c r="N320" s="511"/>
      <c r="O320" s="318"/>
      <c r="P320" s="318"/>
      <c r="Q320" s="36" t="str">
        <f t="shared" si="52"/>
        <v/>
      </c>
      <c r="R320" s="37" t="str">
        <f>IFERROR(INDEX(PARAMETROS!$B$53:$B$101,MATCH(Q320,PARAMETROS!$A$53:$A$101,0)),"")</f>
        <v/>
      </c>
      <c r="S320" s="672"/>
      <c r="T320" s="38"/>
      <c r="U320" s="433" t="str">
        <f>IFERROR(IF(T320="","",IF(T320="COP","N/A",IF(OR(T320="USD",T320="US"),1,IF(T320="EUR",VLOOKUP(P320,'SH EURO'!$A$6:$B$10372,2,FALSE),"INGRESAR TASA")))),"")</f>
        <v/>
      </c>
      <c r="V320" s="490" t="str">
        <f t="shared" si="53"/>
        <v/>
      </c>
      <c r="W320" s="39" t="str">
        <f>IFERROR(IF(T320="","",IF(T320="COP",1,IF(U320&lt;&gt;"N/A",VLOOKUP(P320,'SH TRM'!$A$9:$B$100372,2,FALSE),"REVISAR"))),"")</f>
        <v/>
      </c>
      <c r="X320" s="350" t="str">
        <f t="shared" si="54"/>
        <v/>
      </c>
      <c r="Y320" s="40" t="str">
        <f t="shared" si="56"/>
        <v/>
      </c>
      <c r="Z320" s="40" t="str">
        <f t="shared" si="55"/>
        <v/>
      </c>
      <c r="AA320" s="1116"/>
      <c r="AB320" s="1116"/>
      <c r="AC320" s="299" t="str">
        <f t="shared" si="50"/>
        <v/>
      </c>
      <c r="AD320" s="295"/>
      <c r="AE320" s="1131"/>
      <c r="AF320" s="1131"/>
      <c r="AG320" s="1131"/>
      <c r="AH320" s="1131"/>
      <c r="AI320" s="1131"/>
      <c r="AJ320" s="1131"/>
      <c r="AK320" s="1131"/>
      <c r="AL320" s="1131"/>
      <c r="AM320" s="1131"/>
      <c r="AN320" s="642" t="str">
        <f t="shared" si="57"/>
        <v/>
      </c>
      <c r="AO320" s="1140"/>
      <c r="AP320" s="236"/>
      <c r="AQ320" s="237"/>
      <c r="AX320" s="228"/>
    </row>
    <row r="321" spans="1:50" s="222" customFormat="1" ht="63.75" customHeight="1" x14ac:dyDescent="0.25">
      <c r="A321" s="1145" t="s">
        <v>220</v>
      </c>
      <c r="B321" s="25" t="s">
        <v>917</v>
      </c>
      <c r="C321" s="26"/>
      <c r="D321" s="287" t="str">
        <f>IFERROR(INDEX(DESEMPATE!$D$3:$D$200,MATCH('EXP GEN.'!B321,DESEMPATE!$C$3:$C$200,0)),"")</f>
        <v>PEYCO COLOMBIA</v>
      </c>
      <c r="E321" s="616" t="str">
        <f>IFERROR(IF(D321="","",IF(VLOOKUP(D321,DESEMPATE!D$3:$E$200,2,FALSE)=1,"N/A",IF(VLOOKUP(D321,DESEMPATE!D$3:$E$200,2,FALSE)&gt;=0.51,"SI","NO"))),"")</f>
        <v>SI</v>
      </c>
      <c r="F321" s="410" t="s">
        <v>8</v>
      </c>
      <c r="G321" s="32" t="s">
        <v>365</v>
      </c>
      <c r="H321" s="32" t="s">
        <v>356</v>
      </c>
      <c r="I321" s="563" t="s">
        <v>1188</v>
      </c>
      <c r="J321" s="710" t="s">
        <v>1189</v>
      </c>
      <c r="K321" s="1019" t="s">
        <v>9</v>
      </c>
      <c r="L321" s="964" t="s">
        <v>8</v>
      </c>
      <c r="M321" s="699" t="str">
        <f t="shared" si="51"/>
        <v>SI</v>
      </c>
      <c r="N321" s="508">
        <v>0.5</v>
      </c>
      <c r="O321" s="316">
        <v>36746</v>
      </c>
      <c r="P321" s="316">
        <v>38175</v>
      </c>
      <c r="Q321" s="44">
        <f t="shared" si="52"/>
        <v>2004</v>
      </c>
      <c r="R321" s="22">
        <f>IFERROR(INDEX(PARAMETROS!$B$53:$B$101,MATCH(Q321,PARAMETROS!$A$53:$A$101,0)),"")</f>
        <v>358000</v>
      </c>
      <c r="S321" s="673" t="s">
        <v>264</v>
      </c>
      <c r="T321" s="23" t="s">
        <v>305</v>
      </c>
      <c r="U321" s="434">
        <f>IFERROR(IF(T321="","",IF(T321="COP","N/A",IF(OR(T321="USD",T321="US"),1,IF(T321="EUR",VLOOKUP(P321,'SH EURO'!$A$6:$B$10372,2,FALSE),"INGRESAR TASA")))),"")</f>
        <v>1.2287999999999999</v>
      </c>
      <c r="V321" s="484" t="str">
        <f t="shared" si="53"/>
        <v/>
      </c>
      <c r="W321" s="24">
        <f>IFERROR(IF(T321="","",IF(T321="COP",1,IF(U321&lt;&gt;"N/A",VLOOKUP(P321,'SH TRM'!$A$9:$B$100372,2,FALSE),"REVISAR"))),"")</f>
        <v>2672.95</v>
      </c>
      <c r="X321" s="351" t="str">
        <f t="shared" si="54"/>
        <v/>
      </c>
      <c r="Y321" s="619">
        <v>17554.25</v>
      </c>
      <c r="Z321" s="317" t="str">
        <f t="shared" si="55"/>
        <v/>
      </c>
      <c r="AA321" s="1114" t="str">
        <f>IFERROR(IF(COUNTIF(Z321:Z326,"")=6,"",IF(SUM(Z321:Z326)&gt;=CM001M1,"CUMPLE","NO CUMPLE")),"")</f>
        <v/>
      </c>
      <c r="AB321" s="1114" t="str">
        <f>IFERROR(IF(COUNTIF(Z321:Z326,"")=6,"",IF(COUNTIF(E321:E326,"N/A")&gt;0,IF(SUMIF(E321:E326,"N/A",Z321:Z326)&gt;=CM001LM1,"CUMPLE","NO CUMPLE"),IF(SUMIF(E321:E326,"SI",Z321:Z326)&gt;=CM001LM1,"CUMPLE","NO CUMPLE"))),"")</f>
        <v/>
      </c>
      <c r="AC321" s="291" t="str">
        <f t="shared" si="50"/>
        <v/>
      </c>
      <c r="AD321" s="293">
        <v>7</v>
      </c>
      <c r="AE321" s="1117" t="s">
        <v>8</v>
      </c>
      <c r="AF321" s="1117"/>
      <c r="AG321" s="1117"/>
      <c r="AH321" s="1117" t="s">
        <v>8</v>
      </c>
      <c r="AI321" s="1117"/>
      <c r="AJ321" s="1117"/>
      <c r="AK321" s="1117" t="s">
        <v>8</v>
      </c>
      <c r="AL321" s="1117"/>
      <c r="AM321" s="1117"/>
      <c r="AN321" s="699" t="str">
        <f t="shared" si="57"/>
        <v>SI</v>
      </c>
      <c r="AO321" s="1138" t="s">
        <v>256</v>
      </c>
      <c r="AP321" s="256"/>
      <c r="AQ321" s="237"/>
      <c r="AX321" s="228"/>
    </row>
    <row r="322" spans="1:50" s="222" customFormat="1" ht="51" x14ac:dyDescent="0.25">
      <c r="A322" s="1146"/>
      <c r="B322" s="11" t="s">
        <v>917</v>
      </c>
      <c r="C322" s="12"/>
      <c r="D322" s="12" t="str">
        <f>IFERROR(INDEX(DESEMPATE!$D$3:$D$200,MATCH('EXP GEN.'!B322,DESEMPATE!$C$3:$C$200,0)),"")</f>
        <v>PEYCO COLOMBIA</v>
      </c>
      <c r="E322" s="621" t="str">
        <f>IFERROR(IF(D322="","",IF(VLOOKUP(D322,DESEMPATE!D$3:$E$200,2,FALSE)=1,"N/A",IF(VLOOKUP(D322,DESEMPATE!D$3:$E$200,2,FALSE)&gt;=0.51,"SI","NO"))),"")</f>
        <v>SI</v>
      </c>
      <c r="F322" s="411" t="s">
        <v>8</v>
      </c>
      <c r="G322" s="19" t="s">
        <v>1190</v>
      </c>
      <c r="H322" s="19" t="s">
        <v>356</v>
      </c>
      <c r="I322" s="496" t="s">
        <v>1191</v>
      </c>
      <c r="J322" s="711" t="s">
        <v>1192</v>
      </c>
      <c r="K322" s="1019" t="s">
        <v>9</v>
      </c>
      <c r="L322" s="965" t="s">
        <v>8</v>
      </c>
      <c r="M322" s="697" t="str">
        <f t="shared" si="51"/>
        <v>SI</v>
      </c>
      <c r="N322" s="510">
        <v>1</v>
      </c>
      <c r="O322" s="14">
        <v>40205</v>
      </c>
      <c r="P322" s="14">
        <v>40204</v>
      </c>
      <c r="Q322" s="15">
        <f t="shared" si="52"/>
        <v>2010</v>
      </c>
      <c r="R322" s="16">
        <f>IFERROR(INDEX(PARAMETROS!$B$53:$B$101,MATCH(Q322,PARAMETROS!$A$53:$A$101,0)),"")</f>
        <v>515000</v>
      </c>
      <c r="S322" s="671" t="s">
        <v>264</v>
      </c>
      <c r="T322" s="17" t="s">
        <v>305</v>
      </c>
      <c r="U322" s="435">
        <f>IFERROR(IF(T322="","",IF(T322="COP","N/A",IF(OR(T322="USD",T322="US"),1,IF(T322="EUR",VLOOKUP(P322,'SH EURO'!$A$6:$B$10372,2,FALSE),"INGRESAR TASA")))),"")</f>
        <v>1.4155</v>
      </c>
      <c r="V322" s="489" t="str">
        <f t="shared" si="53"/>
        <v/>
      </c>
      <c r="W322" s="18">
        <f>IFERROR(IF(T322="","",IF(T322="COP",1,IF(U322&lt;&gt;"N/A",VLOOKUP(P322,'SH TRM'!$A$9:$B$100372,2,FALSE),"REVISAR"))),"")</f>
        <v>1961.97</v>
      </c>
      <c r="X322" s="349" t="str">
        <f t="shared" si="54"/>
        <v/>
      </c>
      <c r="Y322" s="623">
        <v>3782.71</v>
      </c>
      <c r="Z322" s="10" t="str">
        <f t="shared" si="55"/>
        <v/>
      </c>
      <c r="AA322" s="1115"/>
      <c r="AB322" s="1115"/>
      <c r="AC322" s="292" t="str">
        <f t="shared" si="50"/>
        <v/>
      </c>
      <c r="AD322" s="294">
        <v>6</v>
      </c>
      <c r="AE322" s="1121" t="s">
        <v>8</v>
      </c>
      <c r="AF322" s="1121"/>
      <c r="AG322" s="1121"/>
      <c r="AH322" s="1121" t="s">
        <v>8</v>
      </c>
      <c r="AI322" s="1121"/>
      <c r="AJ322" s="1121"/>
      <c r="AK322" s="1121" t="s">
        <v>8</v>
      </c>
      <c r="AL322" s="1121"/>
      <c r="AM322" s="1121"/>
      <c r="AN322" s="697" t="str">
        <f t="shared" si="57"/>
        <v>SI</v>
      </c>
      <c r="AO322" s="1139"/>
      <c r="AP322" s="257"/>
      <c r="AQ322" s="237"/>
      <c r="AX322" s="228"/>
    </row>
    <row r="323" spans="1:50" s="222" customFormat="1" ht="25.5" customHeight="1" x14ac:dyDescent="0.25">
      <c r="A323" s="1146"/>
      <c r="B323" s="11" t="s">
        <v>919</v>
      </c>
      <c r="C323" s="12"/>
      <c r="D323" s="12" t="str">
        <f>IFERROR(INDEX(DESEMPATE!$D$3:$D$200,MATCH('EXP GEN.'!B323,DESEMPATE!$C$3:$C$200,0)),"")</f>
        <v>SERINCO COLOMBIA</v>
      </c>
      <c r="E323" s="621" t="str">
        <f>IFERROR(IF(D323="","",IF(VLOOKUP(D323,DESEMPATE!D$3:$E$200,2,FALSE)=1,"N/A",IF(VLOOKUP(D323,DESEMPATE!D$3:$E$200,2,FALSE)&gt;=0.51,"SI","NO"))),"")</f>
        <v>NO</v>
      </c>
      <c r="F323" s="411" t="s">
        <v>8</v>
      </c>
      <c r="G323" s="319" t="s">
        <v>365</v>
      </c>
      <c r="H323" s="319" t="s">
        <v>356</v>
      </c>
      <c r="I323" s="517">
        <v>200230450</v>
      </c>
      <c r="J323" s="744" t="s">
        <v>1193</v>
      </c>
      <c r="K323" s="1019" t="s">
        <v>9</v>
      </c>
      <c r="L323" s="965" t="s">
        <v>8</v>
      </c>
      <c r="M323" s="697" t="str">
        <f t="shared" si="51"/>
        <v>SI</v>
      </c>
      <c r="N323" s="510">
        <v>0.5</v>
      </c>
      <c r="O323" s="14">
        <v>37576</v>
      </c>
      <c r="P323" s="14">
        <v>38763</v>
      </c>
      <c r="Q323" s="15">
        <f t="shared" si="52"/>
        <v>2006</v>
      </c>
      <c r="R323" s="16">
        <f>IFERROR(INDEX(PARAMETROS!$B$53:$B$101,MATCH(Q323,PARAMETROS!$A$53:$A$101,0)),"")</f>
        <v>408000</v>
      </c>
      <c r="S323" s="671" t="s">
        <v>264</v>
      </c>
      <c r="T323" s="17" t="s">
        <v>305</v>
      </c>
      <c r="U323" s="435">
        <f>IFERROR(IF(T323="","",IF(T323="COP","N/A",IF(OR(T323="USD",T323="US"),1,IF(T323="EUR",VLOOKUP(P323,'SH EURO'!$A$6:$B$10372,2,FALSE),"INGRESAR TASA")))),"")</f>
        <v>1.19011</v>
      </c>
      <c r="V323" s="489" t="str">
        <f t="shared" si="53"/>
        <v/>
      </c>
      <c r="W323" s="18">
        <f>IFERROR(IF(T323="","",IF(T323="COP",1,IF(U323&lt;&gt;"N/A",VLOOKUP(P323,'SH TRM'!$A$9:$B$100372,2,FALSE),"REVISAR"))),"")</f>
        <v>2254.98</v>
      </c>
      <c r="X323" s="349" t="str">
        <f t="shared" si="54"/>
        <v/>
      </c>
      <c r="Y323" s="623">
        <v>14554.89</v>
      </c>
      <c r="Z323" s="10" t="str">
        <f t="shared" si="55"/>
        <v/>
      </c>
      <c r="AA323" s="1115"/>
      <c r="AB323" s="1115"/>
      <c r="AC323" s="292" t="str">
        <f t="shared" ref="AC323:AC374" si="58">IFERROR(IF(Z323="","",IF(Z323&gt;=CM001EMM1,"CUMPLE","NO CUMPLE")),"")</f>
        <v/>
      </c>
      <c r="AD323" s="294">
        <v>4</v>
      </c>
      <c r="AE323" s="1121" t="s">
        <v>8</v>
      </c>
      <c r="AF323" s="1121"/>
      <c r="AG323" s="1121"/>
      <c r="AH323" s="1121" t="s">
        <v>8</v>
      </c>
      <c r="AI323" s="1121"/>
      <c r="AJ323" s="1121"/>
      <c r="AK323" s="1121" t="s">
        <v>8</v>
      </c>
      <c r="AL323" s="1121"/>
      <c r="AM323" s="1121"/>
      <c r="AN323" s="641" t="str">
        <f t="shared" si="57"/>
        <v>SI</v>
      </c>
      <c r="AO323" s="1139"/>
      <c r="AP323" s="235"/>
      <c r="AQ323" s="237"/>
      <c r="AX323" s="228"/>
    </row>
    <row r="324" spans="1:50" s="222" customFormat="1" ht="28.5" customHeight="1" x14ac:dyDescent="0.25">
      <c r="A324" s="1146"/>
      <c r="B324" s="11" t="s">
        <v>919</v>
      </c>
      <c r="C324" s="12"/>
      <c r="D324" s="12" t="str">
        <f>IFERROR(INDEX(DESEMPATE!$D$3:$D$200,MATCH('EXP GEN.'!B324,DESEMPATE!$C$3:$C$200,0)),"")</f>
        <v>SERINCO COLOMBIA</v>
      </c>
      <c r="E324" s="621" t="str">
        <f>IFERROR(IF(D324="","",IF(VLOOKUP(D324,DESEMPATE!D$3:$E$200,2,FALSE)=1,"N/A",IF(VLOOKUP(D324,DESEMPATE!D$3:$E$200,2,FALSE)&gt;=0.51,"SI","NO"))),"")</f>
        <v>NO</v>
      </c>
      <c r="F324" s="411" t="s">
        <v>8</v>
      </c>
      <c r="G324" s="19" t="s">
        <v>365</v>
      </c>
      <c r="H324" s="19" t="s">
        <v>356</v>
      </c>
      <c r="I324" s="496" t="s">
        <v>1194</v>
      </c>
      <c r="J324" s="711" t="s">
        <v>1195</v>
      </c>
      <c r="K324" s="1019" t="s">
        <v>9</v>
      </c>
      <c r="L324" s="965" t="s">
        <v>8</v>
      </c>
      <c r="M324" s="697" t="str">
        <f t="shared" ref="M324:M387" si="59">IFERROR(IF(O324="","",IF(O324&gt;=DATE(1990,1,1),"SI","NO")),"")</f>
        <v>SI</v>
      </c>
      <c r="N324" s="512">
        <v>0.5</v>
      </c>
      <c r="O324" s="316">
        <v>38596</v>
      </c>
      <c r="P324" s="500">
        <v>39629</v>
      </c>
      <c r="Q324" s="15">
        <f t="shared" si="52"/>
        <v>2008</v>
      </c>
      <c r="R324" s="16">
        <f>IFERROR(INDEX(PARAMETROS!$B$53:$B$101,MATCH(Q324,PARAMETROS!$A$53:$A$101,0)),"")</f>
        <v>461500</v>
      </c>
      <c r="S324" s="671" t="s">
        <v>264</v>
      </c>
      <c r="T324" s="17" t="s">
        <v>305</v>
      </c>
      <c r="U324" s="435">
        <f>IFERROR(IF(T324="","",IF(T324="COP","N/A",IF(OR(T324="USD",T324="US"),1,IF(T324="EUR",VLOOKUP(P324,'SH EURO'!$A$6:$B$10372,2,FALSE),"INGRESAR TASA")))),"")</f>
        <v>1.5788800000000001</v>
      </c>
      <c r="V324" s="489" t="str">
        <f t="shared" si="53"/>
        <v/>
      </c>
      <c r="W324" s="18">
        <f>IFERROR(IF(T324="","",IF(T324="COP",1,IF(U324&lt;&gt;"N/A",VLOOKUP(P324,'SH TRM'!$A$9:$B$100372,2,FALSE),"REVISAR"))),"")</f>
        <v>1923.02</v>
      </c>
      <c r="X324" s="349" t="str">
        <f t="shared" si="54"/>
        <v/>
      </c>
      <c r="Y324" s="623">
        <v>4794.72</v>
      </c>
      <c r="Z324" s="10" t="str">
        <f t="shared" si="55"/>
        <v/>
      </c>
      <c r="AA324" s="1115"/>
      <c r="AB324" s="1115"/>
      <c r="AC324" s="292" t="s">
        <v>65</v>
      </c>
      <c r="AD324" s="294">
        <v>8</v>
      </c>
      <c r="AE324" s="1122" t="s">
        <v>8</v>
      </c>
      <c r="AF324" s="1123"/>
      <c r="AG324" s="1124"/>
      <c r="AH324" s="1122" t="s">
        <v>8</v>
      </c>
      <c r="AI324" s="1123"/>
      <c r="AJ324" s="1124"/>
      <c r="AK324" s="1122" t="s">
        <v>8</v>
      </c>
      <c r="AL324" s="1123"/>
      <c r="AM324" s="1124"/>
      <c r="AN324" s="697" t="str">
        <f t="shared" si="57"/>
        <v>SI</v>
      </c>
      <c r="AO324" s="1139"/>
      <c r="AP324" s="257"/>
      <c r="AQ324" s="237"/>
      <c r="AX324" s="228"/>
    </row>
    <row r="325" spans="1:50" s="222" customFormat="1" ht="16.5" customHeight="1" x14ac:dyDescent="0.25">
      <c r="A325" s="1146"/>
      <c r="B325" s="11"/>
      <c r="C325" s="12"/>
      <c r="D325" s="12" t="str">
        <f>IFERROR(INDEX(DESEMPATE!$D$3:$D$200,MATCH('EXP GEN.'!B325,DESEMPATE!$C$3:$C$200,0)),"")</f>
        <v/>
      </c>
      <c r="E325" s="621" t="str">
        <f>IFERROR(IF(D325="","",IF(VLOOKUP(D325,DESEMPATE!D$3:$E$200,2,FALSE)=1,"N/A",IF(VLOOKUP(D325,DESEMPATE!D$3:$E$200,2,FALSE)&gt;=0.51,"SI","NO"))),"")</f>
        <v/>
      </c>
      <c r="F325" s="411" t="s">
        <v>8</v>
      </c>
      <c r="G325" s="19"/>
      <c r="H325" s="19"/>
      <c r="I325" s="19"/>
      <c r="J325" s="711"/>
      <c r="K325" s="19"/>
      <c r="L325" s="965"/>
      <c r="M325" s="641" t="str">
        <f t="shared" si="59"/>
        <v/>
      </c>
      <c r="N325" s="510"/>
      <c r="O325" s="14"/>
      <c r="P325" s="259"/>
      <c r="Q325" s="15" t="str">
        <f t="shared" si="52"/>
        <v/>
      </c>
      <c r="R325" s="16" t="str">
        <f>IFERROR(INDEX(PARAMETROS!$B$53:$B$101,MATCH(Q325,PARAMETROS!$A$53:$A$101,0)),"")</f>
        <v/>
      </c>
      <c r="S325" s="671"/>
      <c r="T325" s="16"/>
      <c r="U325" s="435" t="str">
        <f>IFERROR(IF(T325="","",IF(T325="COP","N/A",IF(OR(T325="USD",T325="US"),1,IF(T325="EUR",VLOOKUP(P325,'SH EURO'!$A$6:$B$10372,2,FALSE),"INGRESAR TASA")))),"")</f>
        <v/>
      </c>
      <c r="V325" s="489" t="str">
        <f t="shared" si="53"/>
        <v/>
      </c>
      <c r="W325" s="18" t="str">
        <f>IFERROR(IF(T325="","",IF(T325="COP",1,IF(U325&lt;&gt;"N/A",VLOOKUP(P325,'SH TRM'!$A$9:$B$100372,2,FALSE),"REVISAR"))),"")</f>
        <v/>
      </c>
      <c r="X325" s="349" t="str">
        <f t="shared" si="54"/>
        <v/>
      </c>
      <c r="Y325" s="10" t="str">
        <f t="shared" si="56"/>
        <v/>
      </c>
      <c r="Z325" s="10" t="str">
        <f t="shared" si="55"/>
        <v/>
      </c>
      <c r="AA325" s="1115"/>
      <c r="AB325" s="1115"/>
      <c r="AC325" s="292" t="str">
        <f t="shared" si="58"/>
        <v/>
      </c>
      <c r="AD325" s="294"/>
      <c r="AE325" s="1121"/>
      <c r="AF325" s="1121"/>
      <c r="AG325" s="1121"/>
      <c r="AH325" s="1121"/>
      <c r="AI325" s="1121"/>
      <c r="AJ325" s="1121"/>
      <c r="AK325" s="1121"/>
      <c r="AL325" s="1121"/>
      <c r="AM325" s="1121"/>
      <c r="AN325" s="641" t="str">
        <f t="shared" si="57"/>
        <v/>
      </c>
      <c r="AO325" s="1139"/>
      <c r="AP325" s="235"/>
      <c r="AQ325" s="237"/>
      <c r="AX325" s="228"/>
    </row>
    <row r="326" spans="1:50" s="479" customFormat="1" ht="16.5" customHeight="1" thickBot="1" x14ac:dyDescent="0.3">
      <c r="A326" s="1147"/>
      <c r="B326" s="33"/>
      <c r="C326" s="137"/>
      <c r="D326" s="559" t="str">
        <f>IFERROR(INDEX(DESEMPATE!$D$3:$D$200,MATCH('EXP GEN.'!B326,DESEMPATE!$C$3:$C$200,0)),"")</f>
        <v/>
      </c>
      <c r="E326" s="1021" t="str">
        <f>IFERROR(IF(D326="","",IF(VLOOKUP(D326,DESEMPATE!D$3:$E$200,2,FALSE)=1,"N/A",IF(VLOOKUP(D326,DESEMPATE!D$3:$E$200,2,FALSE)&gt;=0.51,"SI","NO"))),"")</f>
        <v/>
      </c>
      <c r="F326" s="412" t="s">
        <v>8</v>
      </c>
      <c r="G326" s="139"/>
      <c r="H326" s="139"/>
      <c r="I326" s="139"/>
      <c r="J326" s="712"/>
      <c r="K326" s="139"/>
      <c r="L326" s="966"/>
      <c r="M326" s="642" t="str">
        <f t="shared" si="59"/>
        <v/>
      </c>
      <c r="N326" s="511"/>
      <c r="O326" s="318"/>
      <c r="P326" s="318"/>
      <c r="Q326" s="36" t="str">
        <f t="shared" si="52"/>
        <v/>
      </c>
      <c r="R326" s="37" t="str">
        <f>IFERROR(INDEX(PARAMETROS!$B$53:$B$101,MATCH(Q326,PARAMETROS!$A$53:$A$101,0)),"")</f>
        <v/>
      </c>
      <c r="S326" s="672"/>
      <c r="T326" s="38"/>
      <c r="U326" s="433" t="str">
        <f>IFERROR(IF(T326="","",IF(T326="COP","N/A",IF(OR(T326="USD",T326="US"),1,IF(T326="EUR",VLOOKUP(P326,'SH EURO'!$A$6:$B$10372,2,FALSE),"INGRESAR TASA")))),"")</f>
        <v/>
      </c>
      <c r="V326" s="490" t="str">
        <f t="shared" si="53"/>
        <v/>
      </c>
      <c r="W326" s="39" t="str">
        <f>IFERROR(IF(T326="","",IF(T326="COP",1,IF(U326&lt;&gt;"N/A",VLOOKUP(P326,'SH TRM'!$A$9:$B$100372,2,FALSE),"REVISAR"))),"")</f>
        <v/>
      </c>
      <c r="X326" s="350" t="str">
        <f t="shared" si="54"/>
        <v/>
      </c>
      <c r="Y326" s="40" t="str">
        <f t="shared" si="56"/>
        <v/>
      </c>
      <c r="Z326" s="40" t="str">
        <f t="shared" si="55"/>
        <v/>
      </c>
      <c r="AA326" s="1116"/>
      <c r="AB326" s="1116"/>
      <c r="AC326" s="299" t="str">
        <f t="shared" si="58"/>
        <v/>
      </c>
      <c r="AD326" s="295"/>
      <c r="AE326" s="1131"/>
      <c r="AF326" s="1131"/>
      <c r="AG326" s="1131"/>
      <c r="AH326" s="1131"/>
      <c r="AI326" s="1131"/>
      <c r="AJ326" s="1131"/>
      <c r="AK326" s="1131"/>
      <c r="AL326" s="1131"/>
      <c r="AM326" s="1131"/>
      <c r="AN326" s="642" t="str">
        <f t="shared" si="57"/>
        <v/>
      </c>
      <c r="AO326" s="1140"/>
      <c r="AP326" s="236"/>
      <c r="AQ326" s="478"/>
      <c r="AX326" s="560"/>
    </row>
    <row r="327" spans="1:50" s="222" customFormat="1" ht="16.5" hidden="1" customHeight="1" x14ac:dyDescent="0.25">
      <c r="A327" s="1111" t="s">
        <v>221</v>
      </c>
      <c r="B327" s="21"/>
      <c r="C327" s="141"/>
      <c r="D327" s="315" t="str">
        <f>IFERROR(INDEX(DESEMPATE!$D$3:$D$63,MATCH('EXP GEN.'!B327,DESEMPATE!$C$3:$C$63,0)),"")</f>
        <v/>
      </c>
      <c r="E327" s="1020" t="str">
        <f>IFERROR(IF(D327="","",IF(VLOOKUP(D327,DESEMPATE!D$3:$E$19,2,FALSE)=1,"N/A",IF(VLOOKUP(D327,DESEMPATE!D$3:$E$19,2,FALSE)&gt;=0.51,"SI","NO"))),"")</f>
        <v/>
      </c>
      <c r="F327" s="467" t="s">
        <v>8</v>
      </c>
      <c r="G327" s="142"/>
      <c r="H327" s="142"/>
      <c r="I327" s="142"/>
      <c r="J327" s="695"/>
      <c r="K327" s="142"/>
      <c r="L327" s="968"/>
      <c r="M327" s="968" t="str">
        <f t="shared" si="59"/>
        <v/>
      </c>
      <c r="N327" s="512"/>
      <c r="O327" s="316"/>
      <c r="P327" s="316"/>
      <c r="Q327" s="44" t="str">
        <f t="shared" si="52"/>
        <v/>
      </c>
      <c r="R327" s="22" t="str">
        <f>IFERROR(INDEX(PARAMETROS!$B$53:$B$101,MATCH(Q327,PARAMETROS!$A$53:$A$101,0)),"")</f>
        <v/>
      </c>
      <c r="S327" s="673"/>
      <c r="T327" s="23"/>
      <c r="U327" s="468" t="str">
        <f>IFERROR(IF(T327="","",IF(T327="COP","N/A",IF(OR(T327="USD",T327="US"),1,IF(T327="EUR",VLOOKUP(P327,'SH EURO'!$A$6:$B$10372,2,FALSE),"INGRESAR TASA")))),"")</f>
        <v/>
      </c>
      <c r="V327" s="484" t="str">
        <f t="shared" si="53"/>
        <v/>
      </c>
      <c r="W327" s="24" t="str">
        <f>IFERROR(IF(T327="","",IF(T327="COP",1,IF(U327&lt;&gt;"N/A",VLOOKUP(P327,'SH TRM'!$A$9:$B$100372,2,FALSE),"REVISAR"))),"")</f>
        <v/>
      </c>
      <c r="X327" s="351" t="str">
        <f t="shared" si="54"/>
        <v/>
      </c>
      <c r="Y327" s="317" t="str">
        <f t="shared" ref="Y327:Y328" si="60">IFERROR(X327/R327,"")</f>
        <v/>
      </c>
      <c r="Z327" s="317" t="str">
        <f t="shared" si="55"/>
        <v/>
      </c>
      <c r="AA327" s="1114" t="str">
        <f>IFERROR(IF(COUNTIF(Z327:Z332,"")=6,"",IF(SUM(Z327:Z332)&gt;=CM001M1,"CUMPLE","NO CUMPLE")),"")</f>
        <v/>
      </c>
      <c r="AB327" s="1114" t="str">
        <f>IFERROR(IF(COUNTIF(Z327:Z332,"")=6,"",IF(COUNTIF(E327:E332,"N/A")&gt;0,IF(SUMIF(E327:E332,"N/A",Z327:Z332)&gt;=CM001LM1,"CUMPLE","NO CUMPLE"),IF(SUMIF(E327:E332,"SI",Z327:Z332)&gt;=CM001LM1,"CUMPLE","NO CUMPLE"))),"")</f>
        <v/>
      </c>
      <c r="AC327" s="557" t="str">
        <f t="shared" si="58"/>
        <v/>
      </c>
      <c r="AD327" s="470"/>
      <c r="AE327" s="1144"/>
      <c r="AF327" s="1144"/>
      <c r="AG327" s="1144"/>
      <c r="AH327" s="1144"/>
      <c r="AI327" s="1144"/>
      <c r="AJ327" s="1144"/>
      <c r="AK327" s="1144"/>
      <c r="AL327" s="1144"/>
      <c r="AM327" s="1144"/>
      <c r="AN327" s="968" t="str">
        <f t="shared" si="57"/>
        <v/>
      </c>
      <c r="AO327" s="1118" t="s">
        <v>258</v>
      </c>
      <c r="AP327" s="558"/>
      <c r="AQ327" s="237"/>
      <c r="AX327" s="228"/>
    </row>
    <row r="328" spans="1:50" s="222" customFormat="1" ht="16.5" hidden="1" customHeight="1" x14ac:dyDescent="0.25">
      <c r="A328" s="1112"/>
      <c r="B328" s="11"/>
      <c r="C328" s="12"/>
      <c r="D328" s="12" t="str">
        <f>IFERROR(INDEX(DESEMPATE!$D$3:$D$63,MATCH('EXP GEN.'!B328,DESEMPATE!$C$3:$C$63,0)),"")</f>
        <v/>
      </c>
      <c r="E328" s="279" t="str">
        <f>IFERROR(IF(D328="","",IF(VLOOKUP(D328,DESEMPATE!D$3:$E$19,2,FALSE)=1,"N/A",IF(VLOOKUP(D328,DESEMPATE!D$3:$E$19,2,FALSE)&gt;=0.51,"SI","NO"))),"")</f>
        <v/>
      </c>
      <c r="F328" s="411" t="s">
        <v>8</v>
      </c>
      <c r="G328" s="19"/>
      <c r="H328" s="19"/>
      <c r="I328" s="19"/>
      <c r="J328" s="711"/>
      <c r="K328" s="19"/>
      <c r="L328" s="726"/>
      <c r="M328" s="697" t="str">
        <f t="shared" si="59"/>
        <v/>
      </c>
      <c r="N328" s="510"/>
      <c r="O328" s="14"/>
      <c r="P328" s="14"/>
      <c r="Q328" s="15" t="str">
        <f t="shared" si="52"/>
        <v/>
      </c>
      <c r="R328" s="16" t="str">
        <f>IFERROR(INDEX(PARAMETROS!$B$53:$B$101,MATCH(Q328,PARAMETROS!$A$53:$A$101,0)),"")</f>
        <v/>
      </c>
      <c r="S328" s="671"/>
      <c r="T328" s="17"/>
      <c r="U328" s="435" t="str">
        <f>IFERROR(IF(T328="","",IF(T328="COP","N/A",IF(OR(T328="USD",T328="US"),1,IF(T328="EUR",VLOOKUP(P328,'SH EURO'!$A$6:$B$10372,2,FALSE),"INGRESAR TASA")))),"")</f>
        <v/>
      </c>
      <c r="V328" s="489" t="str">
        <f t="shared" si="53"/>
        <v/>
      </c>
      <c r="W328" s="18" t="str">
        <f>IFERROR(IF(T328="","",IF(T328="COP",1,IF(U328&lt;&gt;"N/A",VLOOKUP(P328,'SH TRM'!$A$9:$B$100372,2,FALSE),"REVISAR"))),"")</f>
        <v/>
      </c>
      <c r="X328" s="349" t="str">
        <f t="shared" si="54"/>
        <v/>
      </c>
      <c r="Y328" s="10" t="str">
        <f t="shared" si="60"/>
        <v/>
      </c>
      <c r="Z328" s="10" t="str">
        <f t="shared" si="55"/>
        <v/>
      </c>
      <c r="AA328" s="1115"/>
      <c r="AB328" s="1115"/>
      <c r="AC328" s="292" t="str">
        <f t="shared" si="58"/>
        <v/>
      </c>
      <c r="AD328" s="294"/>
      <c r="AE328" s="1121"/>
      <c r="AF328" s="1121"/>
      <c r="AG328" s="1121"/>
      <c r="AH328" s="1121"/>
      <c r="AI328" s="1121"/>
      <c r="AJ328" s="1121"/>
      <c r="AK328" s="1121"/>
      <c r="AL328" s="1121"/>
      <c r="AM328" s="1121"/>
      <c r="AN328" s="697" t="str">
        <f t="shared" si="57"/>
        <v/>
      </c>
      <c r="AO328" s="1119"/>
      <c r="AP328" s="257"/>
      <c r="AQ328" s="237"/>
      <c r="AX328" s="228"/>
    </row>
    <row r="329" spans="1:50" s="222" customFormat="1" ht="16.5" hidden="1" customHeight="1" x14ac:dyDescent="0.25">
      <c r="A329" s="1112"/>
      <c r="B329" s="11"/>
      <c r="C329" s="12"/>
      <c r="D329" s="12" t="str">
        <f>IFERROR(INDEX(DESEMPATE!$D$3:$D$63,MATCH('EXP GEN.'!B329,DESEMPATE!$C$3:$C$63,0)),"")</f>
        <v/>
      </c>
      <c r="E329" s="279" t="str">
        <f>IFERROR(IF(D329="","",IF(VLOOKUP(D329,DESEMPATE!D$3:$E$19,2,FALSE)=1,"N/A",IF(VLOOKUP(D329,DESEMPATE!D$3:$E$19,2,FALSE)&gt;=0.51,"SI","NO"))),"")</f>
        <v/>
      </c>
      <c r="F329" s="411" t="s">
        <v>8</v>
      </c>
      <c r="G329" s="19"/>
      <c r="H329" s="19"/>
      <c r="I329" s="19"/>
      <c r="J329" s="711"/>
      <c r="K329" s="19"/>
      <c r="L329" s="726"/>
      <c r="M329" s="697" t="str">
        <f t="shared" si="59"/>
        <v/>
      </c>
      <c r="N329" s="510"/>
      <c r="O329" s="14"/>
      <c r="P329" s="14"/>
      <c r="Q329" s="15" t="str">
        <f t="shared" ref="Q329:Q452" si="61">IF(P329="","",YEAR(P329))</f>
        <v/>
      </c>
      <c r="R329" s="16" t="str">
        <f>IFERROR(INDEX(PARAMETROS!$B$53:$B$101,MATCH(Q329,PARAMETROS!$A$53:$A$101,0)),"")</f>
        <v/>
      </c>
      <c r="S329" s="671"/>
      <c r="T329" s="17"/>
      <c r="U329" s="435" t="str">
        <f>IFERROR(IF(T329="","",IF(T329="COP","N/A",IF(OR(T329="USD",T329="US"),1,IF(T329="EUR",VLOOKUP(P329,'SH EURO'!$A$6:$B$10372,2,FALSE),"INGRESAR TASA")))),"")</f>
        <v/>
      </c>
      <c r="V329" s="489" t="str">
        <f t="shared" ref="V329:V452" si="62">IFERROR(IF(S329="","",IF(U329="INGRESAR TASA","INGRESAR TASA USD",IF(U329="N/A","N/A",U329*S329))),"")</f>
        <v/>
      </c>
      <c r="W329" s="18" t="str">
        <f>IFERROR(IF(T329="","",IF(T329="COP",1,IF(U329&lt;&gt;"N/A",VLOOKUP(P329,'SH TRM'!$A$9:$B$100372,2,FALSE),"REVISAR"))),"")</f>
        <v/>
      </c>
      <c r="X329" s="349" t="str">
        <f t="shared" ref="X329:X452" si="63">IFERROR(IF(W329&lt;&gt;"",IF(T329&lt;&gt;"COP",V329*W329,S329),""),"")</f>
        <v/>
      </c>
      <c r="Y329" s="10" t="str">
        <f t="shared" ref="Y329:Y452" si="64">IFERROR(X329/R329,"")</f>
        <v/>
      </c>
      <c r="Z329" s="10" t="str">
        <f t="shared" ref="Z329:Z452" si="65">IFERROR(IF(OR(K329="",K329="NO"),"",IF(F329="SI",IFERROR(Y329*N329,""),"")),"")</f>
        <v/>
      </c>
      <c r="AA329" s="1115"/>
      <c r="AB329" s="1115"/>
      <c r="AC329" s="292" t="str">
        <f t="shared" si="58"/>
        <v/>
      </c>
      <c r="AD329" s="294"/>
      <c r="AE329" s="1121"/>
      <c r="AF329" s="1121"/>
      <c r="AG329" s="1121"/>
      <c r="AH329" s="1121"/>
      <c r="AI329" s="1121"/>
      <c r="AJ329" s="1121"/>
      <c r="AK329" s="1121"/>
      <c r="AL329" s="1121"/>
      <c r="AM329" s="1121"/>
      <c r="AN329" s="641" t="str">
        <f t="shared" si="57"/>
        <v/>
      </c>
      <c r="AO329" s="1119"/>
      <c r="AP329" s="235"/>
      <c r="AQ329" s="237"/>
      <c r="AX329" s="228"/>
    </row>
    <row r="330" spans="1:50" s="222" customFormat="1" ht="16.5" hidden="1" customHeight="1" x14ac:dyDescent="0.25">
      <c r="A330" s="1112"/>
      <c r="B330" s="11"/>
      <c r="C330" s="12"/>
      <c r="D330" s="12" t="str">
        <f>IFERROR(INDEX(DESEMPATE!$D$3:$D$63,MATCH('EXP GEN.'!B330,DESEMPATE!$C$3:$C$63,0)),"")</f>
        <v/>
      </c>
      <c r="E330" s="279" t="str">
        <f>IFERROR(IF(D330="","",IF(VLOOKUP(D330,DESEMPATE!D$3:$E$19,2,FALSE)=1,"N/A",IF(VLOOKUP(D330,DESEMPATE!D$3:$E$19,2,FALSE)&gt;=0.51,"SI","NO"))),"")</f>
        <v/>
      </c>
      <c r="F330" s="411" t="s">
        <v>8</v>
      </c>
      <c r="G330" s="19"/>
      <c r="H330" s="19"/>
      <c r="I330" s="19"/>
      <c r="J330" s="711"/>
      <c r="K330" s="726"/>
      <c r="L330" s="726"/>
      <c r="M330" s="697" t="str">
        <f t="shared" si="59"/>
        <v/>
      </c>
      <c r="N330" s="510"/>
      <c r="O330" s="14"/>
      <c r="P330" s="14"/>
      <c r="Q330" s="15" t="str">
        <f t="shared" si="61"/>
        <v/>
      </c>
      <c r="R330" s="16" t="str">
        <f>IFERROR(INDEX(PARAMETROS!$B$53:$B$101,MATCH(Q330,PARAMETROS!$A$53:$A$101,0)),"")</f>
        <v/>
      </c>
      <c r="S330" s="671"/>
      <c r="T330" s="17"/>
      <c r="U330" s="435" t="str">
        <f>IFERROR(IF(T330="","",IF(T330="COP","N/A",IF(OR(T330="USD",T330="US"),1,IF(T330="EUR",VLOOKUP(P330,'SH EURO'!$A$6:$B$10372,2,FALSE),"INGRESAR TASA")))),"")</f>
        <v/>
      </c>
      <c r="V330" s="489" t="str">
        <f t="shared" si="62"/>
        <v/>
      </c>
      <c r="W330" s="18" t="str">
        <f>IFERROR(IF(T330="","",IF(T330="COP",1,IF(U330&lt;&gt;"N/A",VLOOKUP(P330,'SH TRM'!$A$9:$B$100372,2,FALSE),"REVISAR"))),"")</f>
        <v/>
      </c>
      <c r="X330" s="349" t="str">
        <f t="shared" si="63"/>
        <v/>
      </c>
      <c r="Y330" s="10" t="str">
        <f t="shared" si="64"/>
        <v/>
      </c>
      <c r="Z330" s="10" t="str">
        <f t="shared" si="65"/>
        <v/>
      </c>
      <c r="AA330" s="1115"/>
      <c r="AB330" s="1115"/>
      <c r="AC330" s="292" t="str">
        <f t="shared" si="58"/>
        <v/>
      </c>
      <c r="AD330" s="294"/>
      <c r="AE330" s="1122"/>
      <c r="AF330" s="1123"/>
      <c r="AG330" s="1124"/>
      <c r="AH330" s="1122"/>
      <c r="AI330" s="1123"/>
      <c r="AJ330" s="1124"/>
      <c r="AK330" s="1122"/>
      <c r="AL330" s="1123"/>
      <c r="AM330" s="1124"/>
      <c r="AN330" s="697" t="str">
        <f t="shared" ref="AN330:AN452" si="66">IFERROR(IF(AD330="","",IF(ISNUMBER(AD330),IF(COUNTIF(AE330:AM330,"SI")&gt;0,"SI","NO"),AD330)),"")</f>
        <v/>
      </c>
      <c r="AO330" s="1119"/>
      <c r="AP330" s="257"/>
      <c r="AQ330" s="237"/>
      <c r="AX330" s="228"/>
    </row>
    <row r="331" spans="1:50" s="222" customFormat="1" ht="16.5" hidden="1" customHeight="1" x14ac:dyDescent="0.25">
      <c r="A331" s="1112"/>
      <c r="B331" s="11"/>
      <c r="C331" s="12"/>
      <c r="D331" s="12" t="str">
        <f>IFERROR(INDEX(DESEMPATE!$D$3:$D$63,MATCH('EXP GEN.'!B331,DESEMPATE!$C$3:$C$63,0)),"")</f>
        <v/>
      </c>
      <c r="E331" s="279" t="str">
        <f>IFERROR(IF(D331="","",IF(VLOOKUP(D331,DESEMPATE!D$3:$E$19,2,FALSE)=1,"N/A",IF(VLOOKUP(D331,DESEMPATE!D$3:$E$19,2,FALSE)&gt;=0.51,"SI","NO"))),"")</f>
        <v/>
      </c>
      <c r="F331" s="411" t="s">
        <v>8</v>
      </c>
      <c r="G331" s="476"/>
      <c r="H331" s="496"/>
      <c r="I331" s="496"/>
      <c r="J331" s="716"/>
      <c r="K331" s="726"/>
      <c r="L331" s="726"/>
      <c r="M331" s="641" t="str">
        <f t="shared" si="59"/>
        <v/>
      </c>
      <c r="N331" s="510"/>
      <c r="O331" s="14"/>
      <c r="P331" s="14"/>
      <c r="Q331" s="15" t="str">
        <f t="shared" si="61"/>
        <v/>
      </c>
      <c r="R331" s="16" t="str">
        <f>IFERROR(INDEX(PARAMETROS!$B$53:$B$101,MATCH(Q331,PARAMETROS!$A$53:$A$101,0)),"")</f>
        <v/>
      </c>
      <c r="S331" s="671"/>
      <c r="T331" s="17"/>
      <c r="U331" s="435" t="str">
        <f>IFERROR(IF(T331="","",IF(T331="COP","N/A",IF(OR(T331="USD",T331="US"),1,IF(T331="EUR",VLOOKUP(P331,'SH EURO'!$A$6:$B$10372,2,FALSE),"INGRESAR TASA")))),"")</f>
        <v/>
      </c>
      <c r="V331" s="489" t="str">
        <f t="shared" si="62"/>
        <v/>
      </c>
      <c r="W331" s="18" t="str">
        <f>IFERROR(IF(T331="","",IF(T331="COP",1,IF(U331&lt;&gt;"N/A",VLOOKUP(P331,'SH TRM'!$A$9:$B$100372,2,FALSE),"REVISAR"))),"")</f>
        <v/>
      </c>
      <c r="X331" s="349" t="str">
        <f t="shared" si="63"/>
        <v/>
      </c>
      <c r="Y331" s="10" t="str">
        <f t="shared" si="64"/>
        <v/>
      </c>
      <c r="Z331" s="10" t="str">
        <f t="shared" si="65"/>
        <v/>
      </c>
      <c r="AA331" s="1115"/>
      <c r="AB331" s="1115"/>
      <c r="AC331" s="292" t="str">
        <f t="shared" si="58"/>
        <v/>
      </c>
      <c r="AD331" s="294"/>
      <c r="AE331" s="1121"/>
      <c r="AF331" s="1121"/>
      <c r="AG331" s="1121"/>
      <c r="AH331" s="1121"/>
      <c r="AI331" s="1121"/>
      <c r="AJ331" s="1121"/>
      <c r="AK331" s="1121"/>
      <c r="AL331" s="1121"/>
      <c r="AM331" s="1121"/>
      <c r="AN331" s="641" t="str">
        <f t="shared" si="66"/>
        <v/>
      </c>
      <c r="AO331" s="1119"/>
      <c r="AP331" s="235"/>
      <c r="AQ331" s="237"/>
      <c r="AX331" s="228"/>
    </row>
    <row r="332" spans="1:50" s="222" customFormat="1" ht="16.5" hidden="1" customHeight="1" thickBot="1" x14ac:dyDescent="0.3">
      <c r="A332" s="1113"/>
      <c r="B332" s="33"/>
      <c r="C332" s="137"/>
      <c r="D332" s="315" t="str">
        <f>IFERROR(INDEX(DESEMPATE!$D$3:$D$63,MATCH('EXP GEN.'!B332,DESEMPATE!$C$3:$C$63,0)),"")</f>
        <v/>
      </c>
      <c r="E332" s="289" t="str">
        <f>IFERROR(IF(D332="","",IF(VLOOKUP(D332,DESEMPATE!D$3:$E$19,2,FALSE)=1,"N/A",IF(VLOOKUP(D332,DESEMPATE!D$3:$E$19,2,FALSE)&gt;=0.51,"SI","NO"))),"")</f>
        <v/>
      </c>
      <c r="F332" s="412" t="s">
        <v>8</v>
      </c>
      <c r="G332" s="139"/>
      <c r="H332" s="139"/>
      <c r="I332" s="139"/>
      <c r="J332" s="712"/>
      <c r="K332" s="139"/>
      <c r="L332" s="727"/>
      <c r="M332" s="642" t="str">
        <f t="shared" si="59"/>
        <v/>
      </c>
      <c r="N332" s="511"/>
      <c r="O332" s="318"/>
      <c r="P332" s="318"/>
      <c r="Q332" s="36" t="str">
        <f t="shared" si="61"/>
        <v/>
      </c>
      <c r="R332" s="37" t="str">
        <f>IFERROR(INDEX(PARAMETROS!$B$53:$B$101,MATCH(Q332,PARAMETROS!$A$53:$A$101,0)),"")</f>
        <v/>
      </c>
      <c r="S332" s="672"/>
      <c r="T332" s="38"/>
      <c r="U332" s="433" t="str">
        <f>IFERROR(IF(T332="","",IF(T332="COP","N/A",IF(OR(T332="USD",T332="US"),1,IF(T332="EUR",VLOOKUP(P332,'SH EURO'!$A$6:$B$10372,2,FALSE),"INGRESAR TASA")))),"")</f>
        <v/>
      </c>
      <c r="V332" s="490" t="str">
        <f t="shared" si="62"/>
        <v/>
      </c>
      <c r="W332" s="39" t="str">
        <f>IFERROR(IF(T332="","",IF(T332="COP",1,IF(U332&lt;&gt;"N/A",VLOOKUP(P332,'SH TRM'!$A$9:$B$100372,2,FALSE),"REVISAR"))),"")</f>
        <v/>
      </c>
      <c r="X332" s="350" t="str">
        <f t="shared" si="63"/>
        <v/>
      </c>
      <c r="Y332" s="40" t="str">
        <f t="shared" si="64"/>
        <v/>
      </c>
      <c r="Z332" s="40" t="str">
        <f t="shared" si="65"/>
        <v/>
      </c>
      <c r="AA332" s="1116"/>
      <c r="AB332" s="1116"/>
      <c r="AC332" s="299" t="str">
        <f t="shared" si="58"/>
        <v/>
      </c>
      <c r="AD332" s="564"/>
      <c r="AE332" s="1131"/>
      <c r="AF332" s="1131"/>
      <c r="AG332" s="1131"/>
      <c r="AH332" s="1131"/>
      <c r="AI332" s="1131"/>
      <c r="AJ332" s="1131"/>
      <c r="AK332" s="1131"/>
      <c r="AL332" s="1131"/>
      <c r="AM332" s="1131"/>
      <c r="AN332" s="642" t="str">
        <f t="shared" si="66"/>
        <v/>
      </c>
      <c r="AO332" s="1120"/>
      <c r="AP332" s="236"/>
      <c r="AQ332" s="237"/>
      <c r="AX332" s="228"/>
    </row>
    <row r="333" spans="1:50" s="222" customFormat="1" ht="16.5" hidden="1" customHeight="1" x14ac:dyDescent="0.25">
      <c r="A333" s="1111" t="s">
        <v>222</v>
      </c>
      <c r="B333" s="25"/>
      <c r="C333" s="26"/>
      <c r="D333" s="287" t="str">
        <f>IFERROR(INDEX(DESEMPATE!$D$3:$D$63,MATCH('EXP GEN.'!B333,DESEMPATE!$C$3:$C$63,0)),"")</f>
        <v/>
      </c>
      <c r="E333" s="288" t="str">
        <f>IFERROR(IF(D333="","",IF(VLOOKUP(D333,DESEMPATE!D$3:$E$19,2,FALSE)=1,"N/A",IF(VLOOKUP(D333,DESEMPATE!D$3:$E$19,2,FALSE)&gt;=0.51,"SI","NO"))),"")</f>
        <v/>
      </c>
      <c r="F333" s="410" t="s">
        <v>8</v>
      </c>
      <c r="G333" s="32"/>
      <c r="H333" s="32"/>
      <c r="I333" s="32"/>
      <c r="J333" s="710"/>
      <c r="K333" s="32"/>
      <c r="L333" s="728"/>
      <c r="M333" s="699" t="str">
        <f t="shared" si="59"/>
        <v/>
      </c>
      <c r="N333" s="508"/>
      <c r="O333" s="275"/>
      <c r="P333" s="275"/>
      <c r="Q333" s="44" t="str">
        <f t="shared" si="61"/>
        <v/>
      </c>
      <c r="R333" s="22" t="str">
        <f>IFERROR(INDEX(PARAMETROS!$B$53:$B$101,MATCH(Q333,PARAMETROS!$A$53:$A$101,0)),"")</f>
        <v/>
      </c>
      <c r="S333" s="670"/>
      <c r="T333" s="30"/>
      <c r="U333" s="434" t="str">
        <f>IFERROR(IF(T333="","",IF(T333="COP","N/A",IF(OR(T333="USD",T333="US"),1,IF(T333="EUR",VLOOKUP(P333,'SH EURO'!$A$6:$B$10372,2,FALSE),"INGRESAR TASA")))),"")</f>
        <v/>
      </c>
      <c r="V333" s="484" t="str">
        <f t="shared" si="62"/>
        <v/>
      </c>
      <c r="W333" s="24" t="str">
        <f>IFERROR(IF(T333="","",IF(T333="COP",1,IF(U333&lt;&gt;"N/A",VLOOKUP(P333,'SH TRM'!$A$9:$B$100372,2,FALSE),"REVISAR"))),"")</f>
        <v/>
      </c>
      <c r="X333" s="351" t="str">
        <f t="shared" si="63"/>
        <v/>
      </c>
      <c r="Y333" s="317" t="str">
        <f t="shared" si="64"/>
        <v/>
      </c>
      <c r="Z333" s="317" t="str">
        <f t="shared" si="65"/>
        <v/>
      </c>
      <c r="AA333" s="1114" t="str">
        <f>IFERROR(IF(COUNTIF(Z333:Z338,"")=6,"",IF(SUM(Z333:Z338)&gt;=CM001M1,"CUMPLE","NO CUMPLE")),"")</f>
        <v/>
      </c>
      <c r="AB333" s="1114" t="str">
        <f>IFERROR(IF(COUNTIF(Z333:Z338,"")=6,"",IF(COUNTIF(E333:E338,"N/A")&gt;0,IF(SUMIF(E333:E338,"N/A",Z333:Z338)&gt;=CM001LM1,"CUMPLE","NO CUMPLE"),IF(SUMIF(E333:E338,"SI",Z333:Z338)&gt;=CM001LM1,"CUMPLE","NO CUMPLE"))),"")</f>
        <v/>
      </c>
      <c r="AC333" s="291" t="str">
        <f t="shared" si="58"/>
        <v/>
      </c>
      <c r="AD333" s="293"/>
      <c r="AE333" s="1117"/>
      <c r="AF333" s="1117"/>
      <c r="AG333" s="1117"/>
      <c r="AH333" s="1117"/>
      <c r="AI333" s="1117"/>
      <c r="AJ333" s="1117"/>
      <c r="AK333" s="1117"/>
      <c r="AL333" s="1117"/>
      <c r="AM333" s="1117"/>
      <c r="AN333" s="699" t="str">
        <f t="shared" si="66"/>
        <v/>
      </c>
      <c r="AO333" s="1118" t="s">
        <v>258</v>
      </c>
      <c r="AP333" s="256"/>
      <c r="AQ333" s="237"/>
      <c r="AX333" s="228"/>
    </row>
    <row r="334" spans="1:50" s="222" customFormat="1" ht="16.5" hidden="1" customHeight="1" x14ac:dyDescent="0.25">
      <c r="A334" s="1112"/>
      <c r="B334" s="11"/>
      <c r="C334" s="12"/>
      <c r="D334" s="12" t="str">
        <f>IFERROR(INDEX(DESEMPATE!$D$3:$D$63,MATCH('EXP GEN.'!B334,DESEMPATE!$C$3:$C$63,0)),"")</f>
        <v/>
      </c>
      <c r="E334" s="279" t="str">
        <f>IFERROR(IF(D334="","",IF(VLOOKUP(D334,DESEMPATE!D$3:$E$19,2,FALSE)=1,"N/A",IF(VLOOKUP(D334,DESEMPATE!D$3:$E$19,2,FALSE)&gt;=0.51,"SI","NO"))),"")</f>
        <v/>
      </c>
      <c r="F334" s="411" t="s">
        <v>8</v>
      </c>
      <c r="G334" s="19"/>
      <c r="H334" s="19"/>
      <c r="I334" s="19"/>
      <c r="J334" s="711"/>
      <c r="K334" s="19"/>
      <c r="L334" s="726"/>
      <c r="M334" s="697" t="str">
        <f t="shared" si="59"/>
        <v/>
      </c>
      <c r="N334" s="510"/>
      <c r="O334" s="14"/>
      <c r="P334" s="14"/>
      <c r="Q334" s="15" t="str">
        <f t="shared" si="61"/>
        <v/>
      </c>
      <c r="R334" s="16" t="str">
        <f>IFERROR(INDEX(PARAMETROS!$B$53:$B$101,MATCH(Q334,PARAMETROS!$A$53:$A$101,0)),"")</f>
        <v/>
      </c>
      <c r="S334" s="671"/>
      <c r="T334" s="17"/>
      <c r="U334" s="435" t="str">
        <f>IFERROR(IF(T334="","",IF(T334="COP","N/A",IF(OR(T334="USD",T334="US"),1,IF(T334="EUR",VLOOKUP(P334,'SH EURO'!$A$6:$B$10372,2,FALSE),"INGRESAR TASA")))),"")</f>
        <v/>
      </c>
      <c r="V334" s="489" t="str">
        <f t="shared" si="62"/>
        <v/>
      </c>
      <c r="W334" s="18" t="str">
        <f>IFERROR(IF(T334="","",IF(T334="COP",1,IF(U334&lt;&gt;"N/A",VLOOKUP(P334,'SH TRM'!$A$9:$B$100372,2,FALSE),"REVISAR"))),"")</f>
        <v/>
      </c>
      <c r="X334" s="349" t="str">
        <f t="shared" si="63"/>
        <v/>
      </c>
      <c r="Y334" s="10" t="str">
        <f t="shared" si="64"/>
        <v/>
      </c>
      <c r="Z334" s="10" t="str">
        <f t="shared" si="65"/>
        <v/>
      </c>
      <c r="AA334" s="1115"/>
      <c r="AB334" s="1115"/>
      <c r="AC334" s="292" t="str">
        <f t="shared" si="58"/>
        <v/>
      </c>
      <c r="AD334" s="294"/>
      <c r="AE334" s="1121"/>
      <c r="AF334" s="1121"/>
      <c r="AG334" s="1121"/>
      <c r="AH334" s="1121"/>
      <c r="AI334" s="1121"/>
      <c r="AJ334" s="1121"/>
      <c r="AK334" s="1121"/>
      <c r="AL334" s="1121"/>
      <c r="AM334" s="1121"/>
      <c r="AN334" s="697" t="str">
        <f t="shared" si="66"/>
        <v/>
      </c>
      <c r="AO334" s="1119"/>
      <c r="AP334" s="257"/>
      <c r="AQ334" s="237"/>
      <c r="AX334" s="228"/>
    </row>
    <row r="335" spans="1:50" s="222" customFormat="1" ht="16.5" hidden="1" customHeight="1" x14ac:dyDescent="0.25">
      <c r="A335" s="1112"/>
      <c r="B335" s="11"/>
      <c r="C335" s="12"/>
      <c r="D335" s="12" t="str">
        <f>IFERROR(INDEX(DESEMPATE!$D$3:$D$63,MATCH('EXP GEN.'!B335,DESEMPATE!$C$3:$C$63,0)),"")</f>
        <v/>
      </c>
      <c r="E335" s="279" t="str">
        <f>IFERROR(IF(D335="","",IF(VLOOKUP(D335,DESEMPATE!D$3:$E$19,2,FALSE)=1,"N/A",IF(VLOOKUP(D335,DESEMPATE!D$3:$E$19,2,FALSE)&gt;=0.51,"SI","NO"))),"")</f>
        <v/>
      </c>
      <c r="F335" s="411" t="s">
        <v>8</v>
      </c>
      <c r="G335" s="19"/>
      <c r="H335" s="19"/>
      <c r="I335" s="19"/>
      <c r="J335" s="711"/>
      <c r="K335" s="19"/>
      <c r="L335" s="726"/>
      <c r="M335" s="697" t="str">
        <f t="shared" si="59"/>
        <v/>
      </c>
      <c r="N335" s="510"/>
      <c r="O335" s="259"/>
      <c r="P335" s="259"/>
      <c r="Q335" s="15" t="str">
        <f t="shared" si="61"/>
        <v/>
      </c>
      <c r="R335" s="16" t="str">
        <f>IFERROR(INDEX(PARAMETROS!$B$53:$B$101,MATCH(Q335,PARAMETROS!$A$53:$A$101,0)),"")</f>
        <v/>
      </c>
      <c r="S335" s="739"/>
      <c r="T335" s="17"/>
      <c r="U335" s="435" t="str">
        <f>IFERROR(IF(T335="","",IF(T335="COP","N/A",IF(OR(T335="USD",T335="US"),1,IF(T335="EUR",VLOOKUP(P335,'SH EURO'!$A$6:$B$10372,2,FALSE),"INGRESAR TASA")))),"")</f>
        <v/>
      </c>
      <c r="V335" s="489" t="str">
        <f t="shared" si="62"/>
        <v/>
      </c>
      <c r="W335" s="18" t="str">
        <f>IFERROR(IF(T335="","",IF(T335="COP",1,IF(U335&lt;&gt;"N/A",VLOOKUP(P335,'SH TRM'!$A$9:$B$100372,2,FALSE),"REVISAR"))),"")</f>
        <v/>
      </c>
      <c r="X335" s="349" t="str">
        <f t="shared" si="63"/>
        <v/>
      </c>
      <c r="Y335" s="10" t="str">
        <f t="shared" si="64"/>
        <v/>
      </c>
      <c r="Z335" s="10" t="str">
        <f t="shared" si="65"/>
        <v/>
      </c>
      <c r="AA335" s="1115"/>
      <c r="AB335" s="1115"/>
      <c r="AC335" s="292" t="str">
        <f t="shared" si="58"/>
        <v/>
      </c>
      <c r="AD335" s="294"/>
      <c r="AE335" s="1121"/>
      <c r="AF335" s="1121"/>
      <c r="AG335" s="1121"/>
      <c r="AH335" s="1121"/>
      <c r="AI335" s="1121"/>
      <c r="AJ335" s="1121"/>
      <c r="AK335" s="1121"/>
      <c r="AL335" s="1121"/>
      <c r="AM335" s="1121"/>
      <c r="AN335" s="641" t="str">
        <f t="shared" si="66"/>
        <v/>
      </c>
      <c r="AO335" s="1119"/>
      <c r="AP335" s="235"/>
      <c r="AQ335" s="237"/>
      <c r="AX335" s="228"/>
    </row>
    <row r="336" spans="1:50" s="222" customFormat="1" ht="16.5" hidden="1" customHeight="1" x14ac:dyDescent="0.25">
      <c r="A336" s="1112"/>
      <c r="B336" s="11"/>
      <c r="C336" s="12"/>
      <c r="D336" s="12" t="str">
        <f>IFERROR(INDEX(DESEMPATE!$D$3:$D$63,MATCH('EXP GEN.'!B336,DESEMPATE!$C$3:$C$63,0)),"")</f>
        <v/>
      </c>
      <c r="E336" s="279" t="str">
        <f>IFERROR(IF(D336="","",IF(VLOOKUP(D336,DESEMPATE!D$3:$E$19,2,FALSE)=1,"N/A",IF(VLOOKUP(D336,DESEMPATE!D$3:$E$19,2,FALSE)&gt;=0.51,"SI","NO"))),"")</f>
        <v/>
      </c>
      <c r="F336" s="411" t="s">
        <v>8</v>
      </c>
      <c r="G336" s="19"/>
      <c r="H336" s="19"/>
      <c r="I336" s="19"/>
      <c r="J336" s="711"/>
      <c r="K336" s="19"/>
      <c r="L336" s="726"/>
      <c r="M336" s="697" t="str">
        <f t="shared" si="59"/>
        <v/>
      </c>
      <c r="N336" s="510"/>
      <c r="O336" s="14"/>
      <c r="P336" s="14"/>
      <c r="Q336" s="15" t="str">
        <f t="shared" si="61"/>
        <v/>
      </c>
      <c r="R336" s="16" t="str">
        <f>IFERROR(INDEX(PARAMETROS!$B$53:$B$101,MATCH(Q336,PARAMETROS!$A$53:$A$101,0)),"")</f>
        <v/>
      </c>
      <c r="S336" s="671"/>
      <c r="T336" s="17"/>
      <c r="U336" s="435" t="str">
        <f>IFERROR(IF(T336="","",IF(T336="COP","N/A",IF(OR(T336="USD",T336="US"),1,IF(T336="EUR",VLOOKUP(P336,'SH EURO'!$A$6:$B$10372,2,FALSE),"INGRESAR TASA")))),"")</f>
        <v/>
      </c>
      <c r="V336" s="489" t="str">
        <f t="shared" si="62"/>
        <v/>
      </c>
      <c r="W336" s="18" t="str">
        <f>IFERROR(IF(T336="","",IF(T336="COP",1,IF(U336&lt;&gt;"N/A",VLOOKUP(P336,'SH TRM'!$A$9:$B$100372,2,FALSE),"REVISAR"))),"")</f>
        <v/>
      </c>
      <c r="X336" s="349" t="str">
        <f t="shared" si="63"/>
        <v/>
      </c>
      <c r="Y336" s="10" t="str">
        <f t="shared" si="64"/>
        <v/>
      </c>
      <c r="Z336" s="10" t="str">
        <f t="shared" si="65"/>
        <v/>
      </c>
      <c r="AA336" s="1115"/>
      <c r="AB336" s="1115"/>
      <c r="AC336" s="292" t="str">
        <f t="shared" si="58"/>
        <v/>
      </c>
      <c r="AD336" s="294"/>
      <c r="AE336" s="1122"/>
      <c r="AF336" s="1123"/>
      <c r="AG336" s="1124"/>
      <c r="AH336" s="1122"/>
      <c r="AI336" s="1123"/>
      <c r="AJ336" s="1124"/>
      <c r="AK336" s="1122"/>
      <c r="AL336" s="1123"/>
      <c r="AM336" s="1124"/>
      <c r="AN336" s="697" t="str">
        <f t="shared" si="66"/>
        <v/>
      </c>
      <c r="AO336" s="1119"/>
      <c r="AP336" s="257"/>
      <c r="AQ336" s="237"/>
      <c r="AX336" s="228"/>
    </row>
    <row r="337" spans="1:50" s="222" customFormat="1" ht="16.5" hidden="1" customHeight="1" x14ac:dyDescent="0.25">
      <c r="A337" s="1112"/>
      <c r="B337" s="11"/>
      <c r="C337" s="12"/>
      <c r="D337" s="12" t="str">
        <f>IFERROR(INDEX(DESEMPATE!$D$3:$D$63,MATCH('EXP GEN.'!B337,DESEMPATE!$C$3:$C$63,0)),"")</f>
        <v/>
      </c>
      <c r="E337" s="279" t="str">
        <f>IFERROR(IF(D337="","",IF(VLOOKUP(D337,DESEMPATE!D$3:$E$19,2,FALSE)=1,"N/A",IF(VLOOKUP(D337,DESEMPATE!D$3:$E$19,2,FALSE)&gt;=0.51,"SI","NO"))),"")</f>
        <v/>
      </c>
      <c r="F337" s="411" t="s">
        <v>8</v>
      </c>
      <c r="G337" s="19"/>
      <c r="H337" s="19"/>
      <c r="I337" s="19"/>
      <c r="J337" s="711"/>
      <c r="K337" s="19"/>
      <c r="L337" s="726"/>
      <c r="M337" s="641" t="str">
        <f t="shared" si="59"/>
        <v/>
      </c>
      <c r="N337" s="510"/>
      <c r="O337" s="14"/>
      <c r="P337" s="14"/>
      <c r="Q337" s="15" t="str">
        <f t="shared" si="61"/>
        <v/>
      </c>
      <c r="R337" s="16" t="str">
        <f>IFERROR(INDEX(PARAMETROS!$B$53:$B$101,MATCH(Q337,PARAMETROS!$A$53:$A$101,0)),"")</f>
        <v/>
      </c>
      <c r="S337" s="671"/>
      <c r="T337" s="17"/>
      <c r="U337" s="435" t="str">
        <f>IFERROR(IF(T337="","",IF(T337="COP","N/A",IF(OR(T337="USD",T337="US"),1,IF(T337="EUR",VLOOKUP(P337,'SH EURO'!$A$6:$B$10372,2,FALSE),"INGRESAR TASA")))),"")</f>
        <v/>
      </c>
      <c r="V337" s="489" t="str">
        <f t="shared" si="62"/>
        <v/>
      </c>
      <c r="W337" s="18" t="str">
        <f>IFERROR(IF(T337="","",IF(T337="COP",1,IF(U337&lt;&gt;"N/A",VLOOKUP(P337,'SH TRM'!$A$9:$B$100372,2,FALSE),"REVISAR"))),"")</f>
        <v/>
      </c>
      <c r="X337" s="349" t="str">
        <f t="shared" si="63"/>
        <v/>
      </c>
      <c r="Y337" s="10" t="str">
        <f t="shared" si="64"/>
        <v/>
      </c>
      <c r="Z337" s="10" t="str">
        <f t="shared" si="65"/>
        <v/>
      </c>
      <c r="AA337" s="1115"/>
      <c r="AB337" s="1115"/>
      <c r="AC337" s="292" t="str">
        <f t="shared" si="58"/>
        <v/>
      </c>
      <c r="AD337" s="294"/>
      <c r="AE337" s="1121"/>
      <c r="AF337" s="1121"/>
      <c r="AG337" s="1121"/>
      <c r="AH337" s="1121"/>
      <c r="AI337" s="1121"/>
      <c r="AJ337" s="1121"/>
      <c r="AK337" s="1121"/>
      <c r="AL337" s="1121"/>
      <c r="AM337" s="1121"/>
      <c r="AN337" s="641" t="str">
        <f t="shared" si="66"/>
        <v/>
      </c>
      <c r="AO337" s="1119"/>
      <c r="AP337" s="235"/>
      <c r="AQ337" s="237"/>
      <c r="AX337" s="228"/>
    </row>
    <row r="338" spans="1:50" s="222" customFormat="1" ht="16.5" hidden="1" customHeight="1" thickBot="1" x14ac:dyDescent="0.3">
      <c r="A338" s="1113"/>
      <c r="B338" s="33"/>
      <c r="C338" s="137"/>
      <c r="D338" s="315" t="str">
        <f>IFERROR(INDEX(DESEMPATE!$D$3:$D$63,MATCH('EXP GEN.'!B338,DESEMPATE!$C$3:$C$63,0)),"")</f>
        <v/>
      </c>
      <c r="E338" s="289" t="str">
        <f>IFERROR(IF(D338="","",IF(VLOOKUP(D338,DESEMPATE!D$3:$E$19,2,FALSE)=1,"N/A",IF(VLOOKUP(D338,DESEMPATE!D$3:$E$19,2,FALSE)&gt;=0.51,"SI","NO"))),"")</f>
        <v/>
      </c>
      <c r="F338" s="412" t="s">
        <v>8</v>
      </c>
      <c r="G338" s="139"/>
      <c r="H338" s="139"/>
      <c r="I338" s="139"/>
      <c r="J338" s="712"/>
      <c r="K338" s="139"/>
      <c r="L338" s="727"/>
      <c r="M338" s="642" t="str">
        <f t="shared" si="59"/>
        <v/>
      </c>
      <c r="N338" s="511"/>
      <c r="O338" s="318"/>
      <c r="P338" s="318"/>
      <c r="Q338" s="36" t="str">
        <f t="shared" si="61"/>
        <v/>
      </c>
      <c r="R338" s="37" t="str">
        <f>IFERROR(INDEX(PARAMETROS!$B$53:$B$101,MATCH(Q338,PARAMETROS!$A$53:$A$101,0)),"")</f>
        <v/>
      </c>
      <c r="S338" s="672"/>
      <c r="T338" s="38"/>
      <c r="U338" s="433" t="str">
        <f>IFERROR(IF(T338="","",IF(T338="COP","N/A",IF(OR(T338="USD",T338="US"),1,IF(T338="EUR",VLOOKUP(P338,'SH EURO'!$A$6:$B$10372,2,FALSE),"INGRESAR TASA")))),"")</f>
        <v/>
      </c>
      <c r="V338" s="490" t="str">
        <f t="shared" si="62"/>
        <v/>
      </c>
      <c r="W338" s="39" t="str">
        <f>IFERROR(IF(T338="","",IF(T338="COP",1,IF(U338&lt;&gt;"N/A",VLOOKUP(P338,'SH TRM'!$A$9:$B$100372,2,FALSE),"REVISAR"))),"")</f>
        <v/>
      </c>
      <c r="X338" s="350" t="str">
        <f t="shared" si="63"/>
        <v/>
      </c>
      <c r="Y338" s="40" t="str">
        <f t="shared" si="64"/>
        <v/>
      </c>
      <c r="Z338" s="40" t="str">
        <f t="shared" si="65"/>
        <v/>
      </c>
      <c r="AA338" s="1116"/>
      <c r="AB338" s="1116"/>
      <c r="AC338" s="299" t="str">
        <f t="shared" si="58"/>
        <v/>
      </c>
      <c r="AD338" s="564"/>
      <c r="AE338" s="1131"/>
      <c r="AF338" s="1131"/>
      <c r="AG338" s="1131"/>
      <c r="AH338" s="1131"/>
      <c r="AI338" s="1131"/>
      <c r="AJ338" s="1131"/>
      <c r="AK338" s="1131"/>
      <c r="AL338" s="1131"/>
      <c r="AM338" s="1131"/>
      <c r="AN338" s="642" t="str">
        <f t="shared" si="66"/>
        <v/>
      </c>
      <c r="AO338" s="1120"/>
      <c r="AP338" s="236"/>
      <c r="AQ338" s="237"/>
      <c r="AX338" s="228"/>
    </row>
    <row r="339" spans="1:50" s="222" customFormat="1" ht="16.5" hidden="1" customHeight="1" x14ac:dyDescent="0.25">
      <c r="A339" s="1111" t="s">
        <v>223</v>
      </c>
      <c r="B339" s="25"/>
      <c r="C339" s="26"/>
      <c r="D339" s="287" t="str">
        <f>IFERROR(INDEX(DESEMPATE!$D$3:$D$63,MATCH('EXP GEN.'!B339,DESEMPATE!$C$3:$C$63,0)),"")</f>
        <v/>
      </c>
      <c r="E339" s="288" t="str">
        <f>IFERROR(IF(D339="","",IF(VLOOKUP(D339,DESEMPATE!D$3:$E$19,2,FALSE)=1,"N/A",IF(VLOOKUP(D339,DESEMPATE!D$3:$E$19,2,FALSE)&gt;=0.51,"SI","NO"))),"")</f>
        <v/>
      </c>
      <c r="F339" s="410" t="s">
        <v>8</v>
      </c>
      <c r="G339" s="32"/>
      <c r="H339" s="32"/>
      <c r="I339" s="142"/>
      <c r="J339" s="710"/>
      <c r="K339" s="728"/>
      <c r="L339" s="728"/>
      <c r="M339" s="699" t="str">
        <f t="shared" si="59"/>
        <v/>
      </c>
      <c r="N339" s="665"/>
      <c r="O339" s="499"/>
      <c r="P339" s="316"/>
      <c r="Q339" s="44" t="str">
        <f t="shared" si="61"/>
        <v/>
      </c>
      <c r="R339" s="22" t="str">
        <f>IFERROR(INDEX(PARAMETROS!$B$53:$B$101,MATCH(Q339,PARAMETROS!$A$53:$A$101,0)),"")</f>
        <v/>
      </c>
      <c r="S339" s="673"/>
      <c r="T339" s="23"/>
      <c r="U339" s="434" t="str">
        <f>IFERROR(IF(T339="","",IF(T339="COP","N/A",IF(OR(T339="USD",T339="US"),1,IF(T339="EUR",VLOOKUP(P339,'SH EURO'!$A$6:$B$10372,2,FALSE),"INGRESAR TASA")))),"")</f>
        <v/>
      </c>
      <c r="V339" s="484" t="str">
        <f t="shared" si="62"/>
        <v/>
      </c>
      <c r="W339" s="24" t="str">
        <f>IFERROR(IF(T339="","",IF(T339="COP",1,IF(U339&lt;&gt;"N/A",VLOOKUP(P339,'SH TRM'!$A$9:$B$100372,2,FALSE),"REVISAR"))),"")</f>
        <v/>
      </c>
      <c r="X339" s="351" t="str">
        <f t="shared" si="63"/>
        <v/>
      </c>
      <c r="Y339" s="317" t="str">
        <f t="shared" si="64"/>
        <v/>
      </c>
      <c r="Z339" s="317" t="str">
        <f t="shared" si="65"/>
        <v/>
      </c>
      <c r="AA339" s="1114" t="str">
        <f>IFERROR(IF(COUNTIF(Z339:Z344,"")=6,"",IF(SUM(Z339:Z344)&gt;=CM001M1,"CUMPLE","NO CUMPLE")),"")</f>
        <v/>
      </c>
      <c r="AB339" s="1114" t="str">
        <f>IFERROR(IF(COUNTIF(Z339:Z344,"")=6,"",IF(COUNTIF(E339:E344,"N/A")&gt;0,IF(SUMIF(E339:E344,"N/A",Z339:Z344)&gt;=CM001LM1,"CUMPLE","NO CUMPLE"),IF(SUMIF(E339:E344,"SI",Z339:Z344)&gt;=CM001LM1,"CUMPLE","NO CUMPLE"))),"")</f>
        <v/>
      </c>
      <c r="AC339" s="291" t="str">
        <f t="shared" si="58"/>
        <v/>
      </c>
      <c r="AD339" s="293"/>
      <c r="AE339" s="1117"/>
      <c r="AF339" s="1117"/>
      <c r="AG339" s="1117"/>
      <c r="AH339" s="1117"/>
      <c r="AI339" s="1117"/>
      <c r="AJ339" s="1117"/>
      <c r="AK339" s="1117"/>
      <c r="AL339" s="1117"/>
      <c r="AM339" s="1117"/>
      <c r="AN339" s="699" t="str">
        <f t="shared" si="66"/>
        <v/>
      </c>
      <c r="AO339" s="1118" t="s">
        <v>258</v>
      </c>
      <c r="AP339" s="256"/>
      <c r="AQ339" s="237"/>
      <c r="AX339" s="228"/>
    </row>
    <row r="340" spans="1:50" s="222" customFormat="1" ht="16.5" hidden="1" customHeight="1" x14ac:dyDescent="0.25">
      <c r="A340" s="1112"/>
      <c r="B340" s="11"/>
      <c r="C340" s="12"/>
      <c r="D340" s="12" t="str">
        <f>IFERROR(INDEX(DESEMPATE!$D$3:$D$63,MATCH('EXP GEN.'!B340,DESEMPATE!$C$3:$C$63,0)),"")</f>
        <v/>
      </c>
      <c r="E340" s="279" t="str">
        <f>IFERROR(IF(D340="","",IF(VLOOKUP(D340,DESEMPATE!D$3:$E$19,2,FALSE)=1,"N/A",IF(VLOOKUP(D340,DESEMPATE!D$3:$E$19,2,FALSE)&gt;=0.51,"SI","NO"))),"")</f>
        <v/>
      </c>
      <c r="F340" s="411" t="s">
        <v>8</v>
      </c>
      <c r="G340" s="19"/>
      <c r="H340" s="19"/>
      <c r="I340" s="19"/>
      <c r="J340" s="711"/>
      <c r="K340" s="19"/>
      <c r="L340" s="726"/>
      <c r="M340" s="697" t="str">
        <f t="shared" si="59"/>
        <v/>
      </c>
      <c r="N340" s="510"/>
      <c r="O340" s="14"/>
      <c r="P340" s="14"/>
      <c r="Q340" s="15" t="str">
        <f t="shared" si="61"/>
        <v/>
      </c>
      <c r="R340" s="16" t="str">
        <f>IFERROR(INDEX(PARAMETROS!$B$53:$B$101,MATCH(Q340,PARAMETROS!$A$53:$A$101,0)),"")</f>
        <v/>
      </c>
      <c r="S340" s="671"/>
      <c r="T340" s="17"/>
      <c r="U340" s="435" t="str">
        <f>IFERROR(IF(T340="","",IF(T340="COP","N/A",IF(OR(T340="USD",T340="US"),1,IF(T340="EUR",VLOOKUP(P340,'SH EURO'!$A$6:$B$10372,2,FALSE),"INGRESAR TASA")))),"")</f>
        <v/>
      </c>
      <c r="V340" s="489" t="str">
        <f t="shared" si="62"/>
        <v/>
      </c>
      <c r="W340" s="18" t="str">
        <f>IFERROR(IF(T340="","",IF(T340="COP",1,IF(U340&lt;&gt;"N/A",VLOOKUP(P340,'SH TRM'!$A$9:$B$100372,2,FALSE),"REVISAR"))),"")</f>
        <v/>
      </c>
      <c r="X340" s="349" t="str">
        <f t="shared" si="63"/>
        <v/>
      </c>
      <c r="Y340" s="10" t="str">
        <f t="shared" si="64"/>
        <v/>
      </c>
      <c r="Z340" s="10" t="str">
        <f t="shared" si="65"/>
        <v/>
      </c>
      <c r="AA340" s="1115"/>
      <c r="AB340" s="1115"/>
      <c r="AC340" s="292" t="str">
        <f t="shared" si="58"/>
        <v/>
      </c>
      <c r="AD340" s="294"/>
      <c r="AE340" s="1121"/>
      <c r="AF340" s="1121"/>
      <c r="AG340" s="1121"/>
      <c r="AH340" s="1121"/>
      <c r="AI340" s="1121"/>
      <c r="AJ340" s="1121"/>
      <c r="AK340" s="1121"/>
      <c r="AL340" s="1121"/>
      <c r="AM340" s="1121"/>
      <c r="AN340" s="697" t="str">
        <f t="shared" si="66"/>
        <v/>
      </c>
      <c r="AO340" s="1119"/>
      <c r="AP340" s="257"/>
      <c r="AQ340" s="237"/>
      <c r="AX340" s="228"/>
    </row>
    <row r="341" spans="1:50" s="222" customFormat="1" ht="16.5" hidden="1" customHeight="1" x14ac:dyDescent="0.25">
      <c r="A341" s="1112"/>
      <c r="B341" s="11"/>
      <c r="C341" s="12"/>
      <c r="D341" s="12" t="str">
        <f>IFERROR(INDEX(DESEMPATE!$D$3:$D$63,MATCH('EXP GEN.'!B341,DESEMPATE!$C$3:$C$63,0)),"")</f>
        <v/>
      </c>
      <c r="E341" s="279" t="str">
        <f>IFERROR(IF(D341="","",IF(VLOOKUP(D341,DESEMPATE!D$3:$E$19,2,FALSE)=1,"N/A",IF(VLOOKUP(D341,DESEMPATE!D$3:$E$19,2,FALSE)&gt;=0.51,"SI","NO"))),"")</f>
        <v/>
      </c>
      <c r="F341" s="411" t="s">
        <v>8</v>
      </c>
      <c r="G341" s="142"/>
      <c r="H341" s="19"/>
      <c r="I341" s="142"/>
      <c r="J341" s="695"/>
      <c r="K341" s="19"/>
      <c r="L341" s="726"/>
      <c r="M341" s="697" t="str">
        <f t="shared" si="59"/>
        <v/>
      </c>
      <c r="N341" s="510"/>
      <c r="O341" s="14"/>
      <c r="P341" s="14"/>
      <c r="Q341" s="15" t="str">
        <f t="shared" si="61"/>
        <v/>
      </c>
      <c r="R341" s="16" t="str">
        <f>IFERROR(INDEX(PARAMETROS!$B$53:$B$101,MATCH(Q341,PARAMETROS!$A$53:$A$101,0)),"")</f>
        <v/>
      </c>
      <c r="S341" s="676"/>
      <c r="T341" s="17"/>
      <c r="U341" s="435" t="str">
        <f>IFERROR(IF(T341="","",IF(T341="COP","N/A",IF(OR(T341="USD",T341="US"),1,IF(T341="EUR",VLOOKUP(P341,'SH EURO'!$A$6:$B$10372,2,FALSE),"INGRESAR TASA")))),"")</f>
        <v/>
      </c>
      <c r="V341" s="489" t="str">
        <f t="shared" si="62"/>
        <v/>
      </c>
      <c r="W341" s="18" t="str">
        <f>IFERROR(IF(T341="","",IF(T341="COP",1,IF(U341&lt;&gt;"N/A",VLOOKUP(P341,'SH TRM'!$A$9:$B$100372,2,FALSE),"REVISAR"))),"")</f>
        <v/>
      </c>
      <c r="X341" s="349" t="str">
        <f t="shared" si="63"/>
        <v/>
      </c>
      <c r="Y341" s="10" t="str">
        <f t="shared" si="64"/>
        <v/>
      </c>
      <c r="Z341" s="10" t="str">
        <f t="shared" si="65"/>
        <v/>
      </c>
      <c r="AA341" s="1115"/>
      <c r="AB341" s="1115"/>
      <c r="AC341" s="292" t="str">
        <f t="shared" si="58"/>
        <v/>
      </c>
      <c r="AD341" s="294"/>
      <c r="AE341" s="1121"/>
      <c r="AF341" s="1121"/>
      <c r="AG341" s="1121"/>
      <c r="AH341" s="1121"/>
      <c r="AI341" s="1121"/>
      <c r="AJ341" s="1121"/>
      <c r="AK341" s="1121"/>
      <c r="AL341" s="1121"/>
      <c r="AM341" s="1121"/>
      <c r="AN341" s="641" t="str">
        <f t="shared" si="66"/>
        <v/>
      </c>
      <c r="AO341" s="1119"/>
      <c r="AP341" s="235"/>
      <c r="AQ341" s="237"/>
      <c r="AX341" s="228"/>
    </row>
    <row r="342" spans="1:50" s="222" customFormat="1" ht="16.5" hidden="1" customHeight="1" x14ac:dyDescent="0.25">
      <c r="A342" s="1112"/>
      <c r="B342" s="11"/>
      <c r="C342" s="12"/>
      <c r="D342" s="12" t="str">
        <f>IFERROR(INDEX(DESEMPATE!$D$3:$D$63,MATCH('EXP GEN.'!B342,DESEMPATE!$C$3:$C$63,0)),"")</f>
        <v/>
      </c>
      <c r="E342" s="279" t="str">
        <f>IFERROR(IF(D342="","",IF(VLOOKUP(D342,DESEMPATE!D$3:$E$19,2,FALSE)=1,"N/A",IF(VLOOKUP(D342,DESEMPATE!D$3:$E$19,2,FALSE)&gt;=0.51,"SI","NO"))),"")</f>
        <v/>
      </c>
      <c r="F342" s="411" t="s">
        <v>8</v>
      </c>
      <c r="G342" s="19"/>
      <c r="H342" s="19"/>
      <c r="I342" s="496"/>
      <c r="J342" s="711"/>
      <c r="K342" s="19"/>
      <c r="L342" s="726"/>
      <c r="M342" s="697" t="str">
        <f t="shared" si="59"/>
        <v/>
      </c>
      <c r="N342" s="510"/>
      <c r="O342" s="14"/>
      <c r="P342" s="14"/>
      <c r="Q342" s="15" t="str">
        <f t="shared" si="61"/>
        <v/>
      </c>
      <c r="R342" s="16" t="str">
        <f>IFERROR(INDEX(PARAMETROS!$B$53:$B$101,MATCH(Q342,PARAMETROS!$A$53:$A$101,0)),"")</f>
        <v/>
      </c>
      <c r="S342" s="671"/>
      <c r="T342" s="17"/>
      <c r="U342" s="435" t="str">
        <f>IFERROR(IF(T342="","",IF(T342="COP","N/A",IF(OR(T342="USD",T342="US"),1,IF(T342="EUR",VLOOKUP(P342,'SH EURO'!$A$6:$B$10372,2,FALSE),"INGRESAR TASA")))),"")</f>
        <v/>
      </c>
      <c r="V342" s="489" t="str">
        <f t="shared" si="62"/>
        <v/>
      </c>
      <c r="W342" s="18" t="str">
        <f>IFERROR(IF(T342="","",IF(T342="COP",1,IF(U342&lt;&gt;"N/A",VLOOKUP(P342,'SH TRM'!$A$9:$B$100372,2,FALSE),"REVISAR"))),"")</f>
        <v/>
      </c>
      <c r="X342" s="349" t="str">
        <f t="shared" si="63"/>
        <v/>
      </c>
      <c r="Y342" s="10" t="str">
        <f t="shared" si="64"/>
        <v/>
      </c>
      <c r="Z342" s="10" t="str">
        <f t="shared" si="65"/>
        <v/>
      </c>
      <c r="AA342" s="1115"/>
      <c r="AB342" s="1115"/>
      <c r="AC342" s="292" t="str">
        <f t="shared" si="58"/>
        <v/>
      </c>
      <c r="AD342" s="294"/>
      <c r="AE342" s="1122"/>
      <c r="AF342" s="1123"/>
      <c r="AG342" s="1124"/>
      <c r="AH342" s="1122"/>
      <c r="AI342" s="1123"/>
      <c r="AJ342" s="1124"/>
      <c r="AK342" s="1122"/>
      <c r="AL342" s="1123"/>
      <c r="AM342" s="1124"/>
      <c r="AN342" s="697" t="str">
        <f t="shared" si="66"/>
        <v/>
      </c>
      <c r="AO342" s="1119"/>
      <c r="AP342" s="257"/>
      <c r="AQ342" s="237"/>
      <c r="AX342" s="228"/>
    </row>
    <row r="343" spans="1:50" s="222" customFormat="1" ht="16.5" hidden="1" customHeight="1" x14ac:dyDescent="0.25">
      <c r="A343" s="1112"/>
      <c r="B343" s="11"/>
      <c r="C343" s="12"/>
      <c r="D343" s="12" t="str">
        <f>IFERROR(INDEX(DESEMPATE!$D$3:$D$63,MATCH('EXP GEN.'!B343,DESEMPATE!$C$3:$C$63,0)),"")</f>
        <v/>
      </c>
      <c r="E343" s="279" t="str">
        <f>IFERROR(IF(D343="","",IF(VLOOKUP(D343,DESEMPATE!D$3:$E$19,2,FALSE)=1,"N/A",IF(VLOOKUP(D343,DESEMPATE!D$3:$E$19,2,FALSE)&gt;=0.51,"SI","NO"))),"")</f>
        <v/>
      </c>
      <c r="F343" s="411" t="s">
        <v>8</v>
      </c>
      <c r="G343" s="19"/>
      <c r="H343" s="19"/>
      <c r="I343" s="19"/>
      <c r="J343" s="711"/>
      <c r="K343" s="19"/>
      <c r="L343" s="726"/>
      <c r="M343" s="641" t="str">
        <f t="shared" si="59"/>
        <v/>
      </c>
      <c r="N343" s="510"/>
      <c r="O343" s="14"/>
      <c r="P343" s="14"/>
      <c r="Q343" s="15" t="str">
        <f t="shared" si="61"/>
        <v/>
      </c>
      <c r="R343" s="16" t="str">
        <f>IFERROR(INDEX(PARAMETROS!$B$53:$B$101,MATCH(Q343,PARAMETROS!$A$53:$A$101,0)),"")</f>
        <v/>
      </c>
      <c r="S343" s="671"/>
      <c r="T343" s="17"/>
      <c r="U343" s="435" t="str">
        <f>IFERROR(IF(T343="","",IF(T343="COP","N/A",IF(OR(T343="USD",T343="US"),1,IF(T343="EUR",VLOOKUP(P343,'SH EURO'!$A$6:$B$10372,2,FALSE),"INGRESAR TASA")))),"")</f>
        <v/>
      </c>
      <c r="V343" s="489" t="str">
        <f t="shared" si="62"/>
        <v/>
      </c>
      <c r="W343" s="18" t="str">
        <f>IFERROR(IF(T343="","",IF(T343="COP",1,IF(U343&lt;&gt;"N/A",VLOOKUP(P343,'SH TRM'!$A$9:$B$100372,2,FALSE),"REVISAR"))),"")</f>
        <v/>
      </c>
      <c r="X343" s="349" t="str">
        <f t="shared" si="63"/>
        <v/>
      </c>
      <c r="Y343" s="10" t="str">
        <f t="shared" si="64"/>
        <v/>
      </c>
      <c r="Z343" s="10" t="str">
        <f t="shared" si="65"/>
        <v/>
      </c>
      <c r="AA343" s="1115"/>
      <c r="AB343" s="1115"/>
      <c r="AC343" s="292" t="str">
        <f t="shared" si="58"/>
        <v/>
      </c>
      <c r="AD343" s="294"/>
      <c r="AE343" s="1121"/>
      <c r="AF343" s="1121"/>
      <c r="AG343" s="1121"/>
      <c r="AH343" s="1121"/>
      <c r="AI343" s="1121"/>
      <c r="AJ343" s="1121"/>
      <c r="AK343" s="1121"/>
      <c r="AL343" s="1121"/>
      <c r="AM343" s="1121"/>
      <c r="AN343" s="641" t="str">
        <f t="shared" si="66"/>
        <v/>
      </c>
      <c r="AO343" s="1119"/>
      <c r="AP343" s="235"/>
      <c r="AQ343" s="237"/>
      <c r="AX343" s="228"/>
    </row>
    <row r="344" spans="1:50" s="222" customFormat="1" ht="16.5" hidden="1" customHeight="1" thickBot="1" x14ac:dyDescent="0.3">
      <c r="A344" s="1113"/>
      <c r="B344" s="33"/>
      <c r="C344" s="137"/>
      <c r="D344" s="315" t="str">
        <f>IFERROR(INDEX(DESEMPATE!$D$3:$D$63,MATCH('EXP GEN.'!B344,DESEMPATE!$C$3:$C$63,0)),"")</f>
        <v/>
      </c>
      <c r="E344" s="289" t="str">
        <f>IFERROR(IF(D344="","",IF(VLOOKUP(D344,DESEMPATE!D$3:$E$19,2,FALSE)=1,"N/A",IF(VLOOKUP(D344,DESEMPATE!D$3:$E$19,2,FALSE)&gt;=0.51,"SI","NO"))),"")</f>
        <v/>
      </c>
      <c r="F344" s="412" t="s">
        <v>8</v>
      </c>
      <c r="G344" s="139"/>
      <c r="H344" s="139"/>
      <c r="I344" s="139"/>
      <c r="J344" s="712"/>
      <c r="K344" s="139"/>
      <c r="L344" s="727"/>
      <c r="M344" s="642" t="str">
        <f t="shared" si="59"/>
        <v/>
      </c>
      <c r="N344" s="511"/>
      <c r="O344" s="318"/>
      <c r="P344" s="318"/>
      <c r="Q344" s="36" t="str">
        <f t="shared" si="61"/>
        <v/>
      </c>
      <c r="R344" s="37" t="str">
        <f>IFERROR(INDEX(PARAMETROS!$B$53:$B$101,MATCH(Q344,PARAMETROS!$A$53:$A$101,0)),"")</f>
        <v/>
      </c>
      <c r="S344" s="672"/>
      <c r="T344" s="38"/>
      <c r="U344" s="433" t="str">
        <f>IFERROR(IF(T344="","",IF(T344="COP","N/A",IF(OR(T344="USD",T344="US"),1,IF(T344="EUR",VLOOKUP(P344,'SH EURO'!$A$6:$B$10372,2,FALSE),"INGRESAR TASA")))),"")</f>
        <v/>
      </c>
      <c r="V344" s="490" t="str">
        <f t="shared" si="62"/>
        <v/>
      </c>
      <c r="W344" s="39" t="str">
        <f>IFERROR(IF(T344="","",IF(T344="COP",1,IF(U344&lt;&gt;"N/A",VLOOKUP(P344,'SH TRM'!$A$9:$B$100372,2,FALSE),"REVISAR"))),"")</f>
        <v/>
      </c>
      <c r="X344" s="350" t="str">
        <f t="shared" si="63"/>
        <v/>
      </c>
      <c r="Y344" s="40" t="str">
        <f t="shared" si="64"/>
        <v/>
      </c>
      <c r="Z344" s="40" t="str">
        <f t="shared" si="65"/>
        <v/>
      </c>
      <c r="AA344" s="1116"/>
      <c r="AB344" s="1116"/>
      <c r="AC344" s="299" t="str">
        <f t="shared" si="58"/>
        <v/>
      </c>
      <c r="AD344" s="295"/>
      <c r="AE344" s="1131"/>
      <c r="AF344" s="1131"/>
      <c r="AG344" s="1131"/>
      <c r="AH344" s="1131"/>
      <c r="AI344" s="1131"/>
      <c r="AJ344" s="1131"/>
      <c r="AK344" s="1131"/>
      <c r="AL344" s="1131"/>
      <c r="AM344" s="1131"/>
      <c r="AN344" s="642" t="str">
        <f t="shared" si="66"/>
        <v/>
      </c>
      <c r="AO344" s="1120"/>
      <c r="AP344" s="236"/>
      <c r="AQ344" s="237"/>
      <c r="AX344" s="228"/>
    </row>
    <row r="345" spans="1:50" s="222" customFormat="1" ht="16.5" hidden="1" customHeight="1" x14ac:dyDescent="0.25">
      <c r="A345" s="1111" t="s">
        <v>224</v>
      </c>
      <c r="B345" s="25"/>
      <c r="C345" s="26"/>
      <c r="D345" s="287" t="str">
        <f>IFERROR(INDEX(DESEMPATE!$D$3:$D$63,MATCH('EXP GEN.'!B345,DESEMPATE!$C$3:$C$63,0)),"")</f>
        <v/>
      </c>
      <c r="E345" s="288" t="str">
        <f>IFERROR(IF(D345="","",IF(VLOOKUP(D345,DESEMPATE!D$3:$E$19,2,FALSE)=1,"N/A",IF(VLOOKUP(D345,DESEMPATE!D$3:$E$19,2,FALSE)&gt;=0.51,"SI","NO"))),"")</f>
        <v/>
      </c>
      <c r="F345" s="410" t="s">
        <v>8</v>
      </c>
      <c r="G345" s="19"/>
      <c r="H345" s="19"/>
      <c r="I345" s="19"/>
      <c r="J345" s="711"/>
      <c r="K345" s="728"/>
      <c r="L345" s="728"/>
      <c r="M345" s="699" t="str">
        <f t="shared" si="59"/>
        <v/>
      </c>
      <c r="N345" s="508"/>
      <c r="O345" s="316"/>
      <c r="P345" s="499"/>
      <c r="Q345" s="44" t="str">
        <f t="shared" si="61"/>
        <v/>
      </c>
      <c r="R345" s="22" t="str">
        <f>IFERROR(INDEX(PARAMETROS!$B$53:$B$101,MATCH(Q345,PARAMETROS!$A$53:$A$101,0)),"")</f>
        <v/>
      </c>
      <c r="S345" s="673"/>
      <c r="T345" s="23"/>
      <c r="U345" s="434" t="str">
        <f>IFERROR(IF(T345="","",IF(T345="COP","N/A",IF(OR(T345="USD",T345="US"),1,IF(T345="EUR",VLOOKUP(P345,'SH EURO'!$A$6:$B$10372,2,FALSE),"INGRESAR TASA")))),"")</f>
        <v/>
      </c>
      <c r="V345" s="484" t="str">
        <f t="shared" si="62"/>
        <v/>
      </c>
      <c r="W345" s="24" t="str">
        <f>IFERROR(IF(T345="","",IF(T345="COP",1,IF(U345&lt;&gt;"N/A",VLOOKUP(P345,'SH TRM'!$A$9:$B$100372,2,FALSE),"REVISAR"))),"")</f>
        <v/>
      </c>
      <c r="X345" s="351" t="str">
        <f t="shared" si="63"/>
        <v/>
      </c>
      <c r="Y345" s="317" t="str">
        <f t="shared" si="64"/>
        <v/>
      </c>
      <c r="Z345" s="317" t="str">
        <f t="shared" si="65"/>
        <v/>
      </c>
      <c r="AA345" s="1114" t="str">
        <f>IFERROR(IF(COUNTIF(Z345:Z350,"")=6,"",IF(SUM(Z345:Z350)&gt;=CM001M1,"CUMPLE","NO CUMPLE")),"")</f>
        <v/>
      </c>
      <c r="AB345" s="1114" t="str">
        <f>IFERROR(IF(COUNTIF(Z345:Z350,"")=6,"",IF(COUNTIF(E345:E350,"N/A")&gt;0,IF(SUMIF(E345:E350,"N/A",Z345:Z350)&gt;=CM001LM1,"CUMPLE","NO CUMPLE"),IF(SUMIF(E345:E350,"SI",Z345:Z350)&gt;=CM001LM1,"CUMPLE","NO CUMPLE"))),"")</f>
        <v/>
      </c>
      <c r="AC345" s="291" t="str">
        <f t="shared" si="58"/>
        <v/>
      </c>
      <c r="AD345" s="293"/>
      <c r="AE345" s="1117"/>
      <c r="AF345" s="1117"/>
      <c r="AG345" s="1117"/>
      <c r="AH345" s="1117"/>
      <c r="AI345" s="1117"/>
      <c r="AJ345" s="1117"/>
      <c r="AK345" s="1117"/>
      <c r="AL345" s="1117"/>
      <c r="AM345" s="1117"/>
      <c r="AN345" s="699" t="str">
        <f t="shared" si="66"/>
        <v/>
      </c>
      <c r="AO345" s="1118" t="s">
        <v>258</v>
      </c>
      <c r="AP345" s="256"/>
      <c r="AQ345" s="237"/>
      <c r="AX345" s="228"/>
    </row>
    <row r="346" spans="1:50" s="222" customFormat="1" ht="16.5" hidden="1" customHeight="1" x14ac:dyDescent="0.25">
      <c r="A346" s="1112"/>
      <c r="B346" s="11"/>
      <c r="C346" s="12"/>
      <c r="D346" s="12" t="str">
        <f>IFERROR(INDEX(DESEMPATE!$D$3:$D$63,MATCH('EXP GEN.'!B346,DESEMPATE!$C$3:$C$63,0)),"")</f>
        <v/>
      </c>
      <c r="E346" s="279" t="str">
        <f>IFERROR(IF(D346="","",IF(VLOOKUP(D346,DESEMPATE!D$3:$E$19,2,FALSE)=1,"N/A",IF(VLOOKUP(D346,DESEMPATE!D$3:$E$19,2,FALSE)&gt;=0.51,"SI","NO"))),"")</f>
        <v/>
      </c>
      <c r="F346" s="411" t="s">
        <v>8</v>
      </c>
      <c r="G346" s="19"/>
      <c r="H346" s="19"/>
      <c r="I346" s="19"/>
      <c r="J346" s="711"/>
      <c r="K346" s="496"/>
      <c r="L346" s="726"/>
      <c r="M346" s="697" t="str">
        <f t="shared" si="59"/>
        <v/>
      </c>
      <c r="N346" s="510"/>
      <c r="O346" s="14"/>
      <c r="P346" s="14"/>
      <c r="Q346" s="15" t="str">
        <f t="shared" si="61"/>
        <v/>
      </c>
      <c r="R346" s="16" t="str">
        <f>IFERROR(INDEX(PARAMETROS!$B$53:$B$101,MATCH(Q346,PARAMETROS!$A$53:$A$101,0)),"")</f>
        <v/>
      </c>
      <c r="S346" s="671"/>
      <c r="T346" s="17"/>
      <c r="U346" s="435" t="str">
        <f>IFERROR(IF(T346="","",IF(T346="COP","N/A",IF(OR(T346="USD",T346="US"),1,IF(T346="EUR",VLOOKUP(P346,'SH EURO'!$A$6:$B$10372,2,FALSE),"INGRESAR TASA")))),"")</f>
        <v/>
      </c>
      <c r="V346" s="489" t="str">
        <f t="shared" si="62"/>
        <v/>
      </c>
      <c r="W346" s="18" t="str">
        <f>IFERROR(IF(T346="","",IF(T346="COP",1,IF(U346&lt;&gt;"N/A",VLOOKUP(P346,'SH TRM'!$A$9:$B$100372,2,FALSE),"REVISAR"))),"")</f>
        <v/>
      </c>
      <c r="X346" s="349" t="str">
        <f t="shared" si="63"/>
        <v/>
      </c>
      <c r="Y346" s="10" t="str">
        <f t="shared" si="64"/>
        <v/>
      </c>
      <c r="Z346" s="10" t="str">
        <f t="shared" si="65"/>
        <v/>
      </c>
      <c r="AA346" s="1115"/>
      <c r="AB346" s="1115"/>
      <c r="AC346" s="292" t="str">
        <f t="shared" si="58"/>
        <v/>
      </c>
      <c r="AD346" s="294"/>
      <c r="AE346" s="1121"/>
      <c r="AF346" s="1121"/>
      <c r="AG346" s="1121"/>
      <c r="AH346" s="1121"/>
      <c r="AI346" s="1121"/>
      <c r="AJ346" s="1121"/>
      <c r="AK346" s="1121"/>
      <c r="AL346" s="1121"/>
      <c r="AM346" s="1121"/>
      <c r="AN346" s="697" t="str">
        <f t="shared" si="66"/>
        <v/>
      </c>
      <c r="AO346" s="1119"/>
      <c r="AP346" s="257"/>
      <c r="AQ346" s="237"/>
      <c r="AX346" s="228"/>
    </row>
    <row r="347" spans="1:50" s="222" customFormat="1" ht="16.5" hidden="1" customHeight="1" x14ac:dyDescent="0.25">
      <c r="A347" s="1112"/>
      <c r="B347" s="11"/>
      <c r="C347" s="12"/>
      <c r="D347" s="12" t="str">
        <f>IFERROR(INDEX(DESEMPATE!$D$3:$D$63,MATCH('EXP GEN.'!B347,DESEMPATE!$C$3:$C$63,0)),"")</f>
        <v/>
      </c>
      <c r="E347" s="279" t="str">
        <f>IFERROR(IF(D347="","",IF(VLOOKUP(D347,DESEMPATE!D$3:$E$19,2,FALSE)=1,"N/A",IF(VLOOKUP(D347,DESEMPATE!D$3:$E$19,2,FALSE)&gt;=0.51,"SI","NO"))),"")</f>
        <v/>
      </c>
      <c r="F347" s="411" t="s">
        <v>8</v>
      </c>
      <c r="G347" s="19"/>
      <c r="H347" s="19"/>
      <c r="I347" s="19"/>
      <c r="J347" s="711"/>
      <c r="K347" s="496"/>
      <c r="L347" s="726"/>
      <c r="M347" s="697" t="str">
        <f t="shared" si="59"/>
        <v/>
      </c>
      <c r="N347" s="510"/>
      <c r="O347" s="14"/>
      <c r="P347" s="14"/>
      <c r="Q347" s="15" t="str">
        <f t="shared" si="61"/>
        <v/>
      </c>
      <c r="R347" s="16" t="str">
        <f>IFERROR(INDEX(PARAMETROS!$B$53:$B$101,MATCH(Q347,PARAMETROS!$A$53:$A$101,0)),"")</f>
        <v/>
      </c>
      <c r="S347" s="671"/>
      <c r="T347" s="17"/>
      <c r="U347" s="435" t="str">
        <f>IFERROR(IF(T347="","",IF(T347="COP","N/A",IF(OR(T347="USD",T347="US"),1,IF(T347="EUR",VLOOKUP(P347,'SH EURO'!$A$6:$B$10372,2,FALSE),"INGRESAR TASA")))),"")</f>
        <v/>
      </c>
      <c r="V347" s="489" t="str">
        <f t="shared" si="62"/>
        <v/>
      </c>
      <c r="W347" s="18" t="str">
        <f>IFERROR(IF(T347="","",IF(T347="COP",1,IF(U347&lt;&gt;"N/A",VLOOKUP(P347,'SH TRM'!$A$9:$B$100372,2,FALSE),"REVISAR"))),"")</f>
        <v/>
      </c>
      <c r="X347" s="349" t="str">
        <f t="shared" si="63"/>
        <v/>
      </c>
      <c r="Y347" s="10" t="str">
        <f t="shared" si="64"/>
        <v/>
      </c>
      <c r="Z347" s="10" t="str">
        <f t="shared" si="65"/>
        <v/>
      </c>
      <c r="AA347" s="1115"/>
      <c r="AB347" s="1115"/>
      <c r="AC347" s="292" t="str">
        <f t="shared" si="58"/>
        <v/>
      </c>
      <c r="AD347" s="294"/>
      <c r="AE347" s="1121"/>
      <c r="AF347" s="1121"/>
      <c r="AG347" s="1121"/>
      <c r="AH347" s="1121"/>
      <c r="AI347" s="1121"/>
      <c r="AJ347" s="1121"/>
      <c r="AK347" s="1121"/>
      <c r="AL347" s="1121"/>
      <c r="AM347" s="1121"/>
      <c r="AN347" s="641" t="str">
        <f t="shared" si="66"/>
        <v/>
      </c>
      <c r="AO347" s="1119"/>
      <c r="AP347" s="235"/>
      <c r="AQ347" s="237"/>
      <c r="AX347" s="228"/>
    </row>
    <row r="348" spans="1:50" s="222" customFormat="1" ht="16.5" hidden="1" customHeight="1" x14ac:dyDescent="0.25">
      <c r="A348" s="1112"/>
      <c r="B348" s="11"/>
      <c r="C348" s="12"/>
      <c r="D348" s="12" t="str">
        <f>IFERROR(INDEX(DESEMPATE!$D$3:$D$63,MATCH('EXP GEN.'!B348,DESEMPATE!$C$3:$C$63,0)),"")</f>
        <v/>
      </c>
      <c r="E348" s="279" t="str">
        <f>IFERROR(IF(D348="","",IF(VLOOKUP(D348,DESEMPATE!D$3:$E$19,2,FALSE)=1,"N/A",IF(VLOOKUP(D348,DESEMPATE!D$3:$E$19,2,FALSE)&gt;=0.51,"SI","NO"))),"")</f>
        <v/>
      </c>
      <c r="F348" s="411" t="s">
        <v>8</v>
      </c>
      <c r="G348" s="19"/>
      <c r="H348" s="19"/>
      <c r="I348" s="19"/>
      <c r="J348" s="711"/>
      <c r="K348" s="729"/>
      <c r="L348" s="726"/>
      <c r="M348" s="697" t="str">
        <f t="shared" si="59"/>
        <v/>
      </c>
      <c r="N348" s="510"/>
      <c r="O348" s="14"/>
      <c r="P348" s="14"/>
      <c r="Q348" s="15" t="str">
        <f t="shared" si="61"/>
        <v/>
      </c>
      <c r="R348" s="16" t="str">
        <f>IFERROR(INDEX(PARAMETROS!$B$53:$B$101,MATCH(Q348,PARAMETROS!$A$53:$A$101,0)),"")</f>
        <v/>
      </c>
      <c r="S348" s="671"/>
      <c r="T348" s="17"/>
      <c r="U348" s="435" t="str">
        <f>IFERROR(IF(T348="","",IF(T348="COP","N/A",IF(OR(T348="USD",T348="US"),1,IF(T348="EUR",VLOOKUP(P348,'SH EURO'!$A$6:$B$10372,2,FALSE),"INGRESAR TASA")))),"")</f>
        <v/>
      </c>
      <c r="V348" s="489" t="str">
        <f t="shared" si="62"/>
        <v/>
      </c>
      <c r="W348" s="18" t="str">
        <f>IFERROR(IF(T348="","",IF(T348="COP",1,IF(U348&lt;&gt;"N/A",VLOOKUP(P348,'SH TRM'!$A$9:$B$100372,2,FALSE),"REVISAR"))),"")</f>
        <v/>
      </c>
      <c r="X348" s="349" t="str">
        <f t="shared" si="63"/>
        <v/>
      </c>
      <c r="Y348" s="10" t="str">
        <f t="shared" si="64"/>
        <v/>
      </c>
      <c r="Z348" s="10" t="str">
        <f t="shared" si="65"/>
        <v/>
      </c>
      <c r="AA348" s="1115"/>
      <c r="AB348" s="1115"/>
      <c r="AC348" s="292" t="str">
        <f t="shared" si="58"/>
        <v/>
      </c>
      <c r="AD348" s="294"/>
      <c r="AE348" s="1122"/>
      <c r="AF348" s="1123"/>
      <c r="AG348" s="1124"/>
      <c r="AH348" s="1122"/>
      <c r="AI348" s="1123"/>
      <c r="AJ348" s="1124"/>
      <c r="AK348" s="1122"/>
      <c r="AL348" s="1123"/>
      <c r="AM348" s="1124"/>
      <c r="AN348" s="697" t="str">
        <f t="shared" si="66"/>
        <v/>
      </c>
      <c r="AO348" s="1119"/>
      <c r="AP348" s="257"/>
      <c r="AQ348" s="237"/>
      <c r="AX348" s="228"/>
    </row>
    <row r="349" spans="1:50" s="222" customFormat="1" ht="16.5" hidden="1" customHeight="1" x14ac:dyDescent="0.25">
      <c r="A349" s="1112"/>
      <c r="B349" s="11"/>
      <c r="C349" s="12"/>
      <c r="D349" s="12" t="str">
        <f>IFERROR(INDEX(DESEMPATE!$D$3:$D$63,MATCH('EXP GEN.'!B349,DESEMPATE!$C$3:$C$63,0)),"")</f>
        <v/>
      </c>
      <c r="E349" s="279" t="str">
        <f>IFERROR(IF(D349="","",IF(VLOOKUP(D349,DESEMPATE!D$3:$E$19,2,FALSE)=1,"N/A",IF(VLOOKUP(D349,DESEMPATE!D$3:$E$19,2,FALSE)&gt;=0.51,"SI","NO"))),"")</f>
        <v/>
      </c>
      <c r="F349" s="411" t="s">
        <v>8</v>
      </c>
      <c r="G349" s="19"/>
      <c r="H349" s="19"/>
      <c r="I349" s="19"/>
      <c r="J349" s="711"/>
      <c r="K349" s="768"/>
      <c r="L349" s="726"/>
      <c r="M349" s="641" t="str">
        <f t="shared" si="59"/>
        <v/>
      </c>
      <c r="N349" s="635"/>
      <c r="O349" s="14"/>
      <c r="P349" s="14"/>
      <c r="Q349" s="15" t="str">
        <f t="shared" si="61"/>
        <v/>
      </c>
      <c r="R349" s="16" t="str">
        <f>IFERROR(INDEX(PARAMETROS!$B$53:$B$101,MATCH(Q349,PARAMETROS!$A$53:$A$101,0)),"")</f>
        <v/>
      </c>
      <c r="S349" s="676"/>
      <c r="T349" s="17"/>
      <c r="U349" s="435" t="str">
        <f>IFERROR(IF(T349="","",IF(T349="COP","N/A",IF(OR(T349="USD",T349="US"),1,IF(T349="EUR",VLOOKUP(P349,'SH EURO'!$A$6:$B$10372,2,FALSE),"INGRESAR TASA")))),"")</f>
        <v/>
      </c>
      <c r="V349" s="489" t="str">
        <f t="shared" si="62"/>
        <v/>
      </c>
      <c r="W349" s="18" t="str">
        <f>IFERROR(IF(T349="","",IF(T349="COP",1,IF(U349&lt;&gt;"N/A",VLOOKUP(P349,'SH TRM'!$A$9:$B$100372,2,FALSE),"REVISAR"))),"")</f>
        <v/>
      </c>
      <c r="X349" s="349" t="str">
        <f t="shared" si="63"/>
        <v/>
      </c>
      <c r="Y349" s="10" t="str">
        <f t="shared" si="64"/>
        <v/>
      </c>
      <c r="Z349" s="10" t="str">
        <f t="shared" si="65"/>
        <v/>
      </c>
      <c r="AA349" s="1115"/>
      <c r="AB349" s="1115"/>
      <c r="AC349" s="292" t="str">
        <f t="shared" si="58"/>
        <v/>
      </c>
      <c r="AD349" s="769"/>
      <c r="AE349" s="1121"/>
      <c r="AF349" s="1121"/>
      <c r="AG349" s="1121"/>
      <c r="AH349" s="1121"/>
      <c r="AI349" s="1121"/>
      <c r="AJ349" s="1121"/>
      <c r="AK349" s="1121"/>
      <c r="AL349" s="1121"/>
      <c r="AM349" s="1121"/>
      <c r="AN349" s="641" t="str">
        <f t="shared" si="66"/>
        <v/>
      </c>
      <c r="AO349" s="1119"/>
      <c r="AP349" s="235"/>
      <c r="AQ349" s="237"/>
      <c r="AX349" s="228"/>
    </row>
    <row r="350" spans="1:50" s="222" customFormat="1" ht="16.5" hidden="1" customHeight="1" thickBot="1" x14ac:dyDescent="0.3">
      <c r="A350" s="1113"/>
      <c r="B350" s="33"/>
      <c r="C350" s="137"/>
      <c r="D350" s="315" t="str">
        <f>IFERROR(INDEX(DESEMPATE!$D$3:$D$63,MATCH('EXP GEN.'!B350,DESEMPATE!$C$3:$C$63,0)),"")</f>
        <v/>
      </c>
      <c r="E350" s="289" t="str">
        <f>IFERROR(IF(D350="","",IF(VLOOKUP(D350,DESEMPATE!D$3:$E$19,2,FALSE)=1,"N/A",IF(VLOOKUP(D350,DESEMPATE!D$3:$E$19,2,FALSE)&gt;=0.51,"SI","NO"))),"")</f>
        <v/>
      </c>
      <c r="F350" s="412" t="s">
        <v>8</v>
      </c>
      <c r="G350" s="19"/>
      <c r="H350" s="19"/>
      <c r="I350" s="19"/>
      <c r="J350" s="711"/>
      <c r="K350" s="526"/>
      <c r="L350" s="727"/>
      <c r="M350" s="642" t="str">
        <f t="shared" si="59"/>
        <v/>
      </c>
      <c r="N350" s="511"/>
      <c r="O350" s="318"/>
      <c r="P350" s="318"/>
      <c r="Q350" s="36" t="str">
        <f t="shared" si="61"/>
        <v/>
      </c>
      <c r="R350" s="37" t="str">
        <f>IFERROR(INDEX(PARAMETROS!$B$53:$B$101,MATCH(Q350,PARAMETROS!$A$53:$A$101,0)),"")</f>
        <v/>
      </c>
      <c r="S350" s="672"/>
      <c r="T350" s="38"/>
      <c r="U350" s="433" t="str">
        <f>IFERROR(IF(T350="","",IF(T350="COP","N/A",IF(OR(T350="USD",T350="US"),1,IF(T350="EUR",VLOOKUP(P350,'SH EURO'!$A$6:$B$10372,2,FALSE),"INGRESAR TASA")))),"")</f>
        <v/>
      </c>
      <c r="V350" s="490" t="str">
        <f t="shared" si="62"/>
        <v/>
      </c>
      <c r="W350" s="39" t="str">
        <f>IFERROR(IF(T350="","",IF(T350="COP",1,IF(U350&lt;&gt;"N/A",VLOOKUP(P350,'SH TRM'!$A$9:$B$100372,2,FALSE),"REVISAR"))),"")</f>
        <v/>
      </c>
      <c r="X350" s="350" t="str">
        <f t="shared" si="63"/>
        <v/>
      </c>
      <c r="Y350" s="40" t="str">
        <f t="shared" si="64"/>
        <v/>
      </c>
      <c r="Z350" s="40" t="str">
        <f t="shared" si="65"/>
        <v/>
      </c>
      <c r="AA350" s="1116"/>
      <c r="AB350" s="1116"/>
      <c r="AC350" s="299" t="str">
        <f t="shared" si="58"/>
        <v/>
      </c>
      <c r="AD350" s="564"/>
      <c r="AE350" s="1131"/>
      <c r="AF350" s="1131"/>
      <c r="AG350" s="1131"/>
      <c r="AH350" s="1131"/>
      <c r="AI350" s="1131"/>
      <c r="AJ350" s="1131"/>
      <c r="AK350" s="1131"/>
      <c r="AL350" s="1131"/>
      <c r="AM350" s="1131"/>
      <c r="AN350" s="642" t="str">
        <f t="shared" si="66"/>
        <v/>
      </c>
      <c r="AO350" s="1120"/>
      <c r="AP350" s="236"/>
      <c r="AQ350" s="237"/>
      <c r="AX350" s="228"/>
    </row>
    <row r="351" spans="1:50" s="222" customFormat="1" ht="16.5" hidden="1" customHeight="1" x14ac:dyDescent="0.25">
      <c r="A351" s="1111" t="s">
        <v>225</v>
      </c>
      <c r="B351" s="25"/>
      <c r="C351" s="26"/>
      <c r="D351" s="287" t="str">
        <f>IFERROR(INDEX(DESEMPATE!$D$3:$D$63,MATCH('EXP GEN.'!B351,DESEMPATE!$C$3:$C$63,0)),"")</f>
        <v/>
      </c>
      <c r="E351" s="288" t="str">
        <f>IFERROR(IF(D351="","",IF(VLOOKUP(D351,DESEMPATE!D$3:$E$19,2,FALSE)=1,"N/A",IF(VLOOKUP(D351,DESEMPATE!D$3:$E$19,2,FALSE)&gt;=0.51,"SI","NO"))),"")</f>
        <v/>
      </c>
      <c r="F351" s="410" t="s">
        <v>8</v>
      </c>
      <c r="G351" s="32"/>
      <c r="H351" s="32"/>
      <c r="I351" s="32"/>
      <c r="J351" s="710"/>
      <c r="K351" s="476"/>
      <c r="L351" s="725"/>
      <c r="M351" s="699" t="str">
        <f t="shared" si="59"/>
        <v/>
      </c>
      <c r="N351" s="512"/>
      <c r="O351" s="316"/>
      <c r="P351" s="316"/>
      <c r="Q351" s="44" t="str">
        <f t="shared" si="61"/>
        <v/>
      </c>
      <c r="R351" s="22" t="str">
        <f>IFERROR(INDEX(PARAMETROS!$B$53:$B$101,MATCH(Q351,PARAMETROS!$A$53:$A$101,0)),"")</f>
        <v/>
      </c>
      <c r="S351" s="673"/>
      <c r="T351" s="23"/>
      <c r="U351" s="434" t="str">
        <f>IFERROR(IF(T351="","",IF(T351="COP","N/A",IF(OR(T351="USD",T351="US"),1,IF(T351="EUR",VLOOKUP(P351,'SH EURO'!$A$6:$B$10372,2,FALSE),"INGRESAR TASA")))),"")</f>
        <v/>
      </c>
      <c r="V351" s="484" t="str">
        <f t="shared" si="62"/>
        <v/>
      </c>
      <c r="W351" s="24" t="str">
        <f>IFERROR(IF(T351="","",IF(T351="COP",1,IF(U351&lt;&gt;"N/A",VLOOKUP(P351,'SH TRM'!$A$9:$B$100372,2,FALSE),"REVISAR"))),"")</f>
        <v/>
      </c>
      <c r="X351" s="351" t="str">
        <f t="shared" si="63"/>
        <v/>
      </c>
      <c r="Y351" s="317" t="str">
        <f t="shared" si="64"/>
        <v/>
      </c>
      <c r="Z351" s="317" t="str">
        <f t="shared" si="65"/>
        <v/>
      </c>
      <c r="AA351" s="1114" t="str">
        <f>IFERROR(IF(COUNTIF(Z351:Z356,"")=6,"",IF(SUM(Z351:Z356)&gt;=CM001M1,"CUMPLE","NO CUMPLE")),"")</f>
        <v/>
      </c>
      <c r="AB351" s="1114" t="str">
        <f>IFERROR(IF(COUNTIF(Z351:Z356,"")=6,"",IF(COUNTIF(E351:E356,"N/A")&gt;0,IF(SUMIF(E351:E356,"N/A",Z351:Z356)&gt;=CM001LM1,"CUMPLE","NO CUMPLE"),IF(SUMIF(E351:E356,"SI",Z351:Z356)&gt;=CM001LM1,"CUMPLE","NO CUMPLE"))),"")</f>
        <v/>
      </c>
      <c r="AC351" s="291" t="str">
        <f t="shared" si="58"/>
        <v/>
      </c>
      <c r="AD351" s="293"/>
      <c r="AE351" s="1117"/>
      <c r="AF351" s="1117"/>
      <c r="AG351" s="1117"/>
      <c r="AH351" s="1117"/>
      <c r="AI351" s="1117"/>
      <c r="AJ351" s="1117"/>
      <c r="AK351" s="1117"/>
      <c r="AL351" s="1117"/>
      <c r="AM351" s="1117"/>
      <c r="AN351" s="699" t="str">
        <f t="shared" si="66"/>
        <v/>
      </c>
      <c r="AO351" s="1118" t="s">
        <v>258</v>
      </c>
      <c r="AP351" s="256"/>
      <c r="AQ351" s="237"/>
      <c r="AX351" s="228"/>
    </row>
    <row r="352" spans="1:50" s="222" customFormat="1" ht="16.5" hidden="1" customHeight="1" x14ac:dyDescent="0.25">
      <c r="A352" s="1112"/>
      <c r="B352" s="11"/>
      <c r="C352" s="12"/>
      <c r="D352" s="12" t="str">
        <f>IFERROR(INDEX(DESEMPATE!$D$3:$D$63,MATCH('EXP GEN.'!B352,DESEMPATE!$C$3:$C$63,0)),"")</f>
        <v/>
      </c>
      <c r="E352" s="279" t="str">
        <f>IFERROR(IF(D352="","",IF(VLOOKUP(D352,DESEMPATE!D$3:$E$19,2,FALSE)=1,"N/A",IF(VLOOKUP(D352,DESEMPATE!D$3:$E$19,2,FALSE)&gt;=0.51,"SI","NO"))),"")</f>
        <v/>
      </c>
      <c r="F352" s="411" t="s">
        <v>8</v>
      </c>
      <c r="G352" s="142"/>
      <c r="H352" s="142"/>
      <c r="I352" s="142"/>
      <c r="J352" s="695"/>
      <c r="K352" s="496"/>
      <c r="L352" s="726"/>
      <c r="M352" s="697" t="str">
        <f t="shared" si="59"/>
        <v/>
      </c>
      <c r="N352" s="510"/>
      <c r="O352" s="14"/>
      <c r="P352" s="14"/>
      <c r="Q352" s="15" t="str">
        <f t="shared" si="61"/>
        <v/>
      </c>
      <c r="R352" s="16" t="str">
        <f>IFERROR(INDEX(PARAMETROS!$B$53:$B$101,MATCH(Q352,PARAMETROS!$A$53:$A$101,0)),"")</f>
        <v/>
      </c>
      <c r="S352" s="671"/>
      <c r="T352" s="17"/>
      <c r="U352" s="435" t="str">
        <f>IFERROR(IF(T352="","",IF(T352="COP","N/A",IF(OR(T352="USD",T352="US"),1,IF(T352="EUR",VLOOKUP(P352,'SH EURO'!$A$6:$B$10372,2,FALSE),"INGRESAR TASA")))),"")</f>
        <v/>
      </c>
      <c r="V352" s="489" t="str">
        <f t="shared" si="62"/>
        <v/>
      </c>
      <c r="W352" s="18" t="str">
        <f>IFERROR(IF(T352="","",IF(T352="COP",1,IF(U352&lt;&gt;"N/A",VLOOKUP(P352,'SH TRM'!$A$9:$B$100372,2,FALSE),"REVISAR"))),"")</f>
        <v/>
      </c>
      <c r="X352" s="349" t="str">
        <f t="shared" si="63"/>
        <v/>
      </c>
      <c r="Y352" s="10" t="str">
        <f t="shared" si="64"/>
        <v/>
      </c>
      <c r="Z352" s="10" t="str">
        <f t="shared" si="65"/>
        <v/>
      </c>
      <c r="AA352" s="1115"/>
      <c r="AB352" s="1115"/>
      <c r="AC352" s="292" t="str">
        <f t="shared" si="58"/>
        <v/>
      </c>
      <c r="AD352" s="294"/>
      <c r="AE352" s="1121"/>
      <c r="AF352" s="1121"/>
      <c r="AG352" s="1121"/>
      <c r="AH352" s="1121"/>
      <c r="AI352" s="1121"/>
      <c r="AJ352" s="1121"/>
      <c r="AK352" s="1121"/>
      <c r="AL352" s="1121"/>
      <c r="AM352" s="1121"/>
      <c r="AN352" s="697" t="str">
        <f t="shared" si="66"/>
        <v/>
      </c>
      <c r="AO352" s="1119"/>
      <c r="AP352" s="257"/>
      <c r="AQ352" s="237"/>
      <c r="AX352" s="228"/>
    </row>
    <row r="353" spans="1:50" s="222" customFormat="1" ht="16.5" hidden="1" customHeight="1" x14ac:dyDescent="0.25">
      <c r="A353" s="1112"/>
      <c r="B353" s="11"/>
      <c r="C353" s="12"/>
      <c r="D353" s="12" t="str">
        <f>IFERROR(INDEX(DESEMPATE!$D$3:$D$63,MATCH('EXP GEN.'!B353,DESEMPATE!$C$3:$C$63,0)),"")</f>
        <v/>
      </c>
      <c r="E353" s="279" t="str">
        <f>IFERROR(IF(D353="","",IF(VLOOKUP(D353,DESEMPATE!D$3:$E$19,2,FALSE)=1,"N/A",IF(VLOOKUP(D353,DESEMPATE!D$3:$E$19,2,FALSE)&gt;=0.51,"SI","NO"))),"")</f>
        <v/>
      </c>
      <c r="F353" s="411" t="s">
        <v>8</v>
      </c>
      <c r="G353" s="19"/>
      <c r="H353" s="19"/>
      <c r="I353" s="523"/>
      <c r="J353" s="720"/>
      <c r="K353" s="496"/>
      <c r="L353" s="726"/>
      <c r="M353" s="697" t="str">
        <f t="shared" si="59"/>
        <v/>
      </c>
      <c r="N353" s="513"/>
      <c r="O353" s="498"/>
      <c r="P353" s="538"/>
      <c r="Q353" s="15" t="str">
        <f t="shared" si="61"/>
        <v/>
      </c>
      <c r="R353" s="16" t="str">
        <f>IFERROR(INDEX(PARAMETROS!$B$53:$B$101,MATCH(Q353,PARAMETROS!$A$53:$A$101,0)),"")</f>
        <v/>
      </c>
      <c r="S353" s="671"/>
      <c r="T353" s="17"/>
      <c r="U353" s="435" t="str">
        <f>IFERROR(IF(T353="","",IF(T353="COP","N/A",IF(OR(T353="USD",T353="US"),1,IF(T353="EUR",VLOOKUP(P353,'SH EURO'!$A$6:$B$10372,2,FALSE),"INGRESAR TASA")))),"")</f>
        <v/>
      </c>
      <c r="V353" s="489" t="str">
        <f t="shared" si="62"/>
        <v/>
      </c>
      <c r="W353" s="18" t="str">
        <f>IFERROR(IF(T353="","",IF(T353="COP",1,IF(U353&lt;&gt;"N/A",VLOOKUP(P353,'SH TRM'!$A$9:$B$100372,2,FALSE),"REVISAR"))),"")</f>
        <v/>
      </c>
      <c r="X353" s="349" t="str">
        <f t="shared" si="63"/>
        <v/>
      </c>
      <c r="Y353" s="10" t="str">
        <f t="shared" si="64"/>
        <v/>
      </c>
      <c r="Z353" s="10" t="str">
        <f t="shared" si="65"/>
        <v/>
      </c>
      <c r="AA353" s="1115"/>
      <c r="AB353" s="1115"/>
      <c r="AC353" s="292" t="str">
        <f t="shared" si="58"/>
        <v/>
      </c>
      <c r="AD353" s="294"/>
      <c r="AE353" s="1132"/>
      <c r="AF353" s="1132"/>
      <c r="AG353" s="1132"/>
      <c r="AH353" s="1132"/>
      <c r="AI353" s="1132"/>
      <c r="AJ353" s="1132"/>
      <c r="AK353" s="1132"/>
      <c r="AL353" s="1132"/>
      <c r="AM353" s="1132"/>
      <c r="AN353" s="641" t="str">
        <f t="shared" si="66"/>
        <v/>
      </c>
      <c r="AO353" s="1119"/>
      <c r="AP353" s="235"/>
      <c r="AQ353" s="237"/>
      <c r="AX353" s="228"/>
    </row>
    <row r="354" spans="1:50" s="222" customFormat="1" ht="16.5" hidden="1" customHeight="1" x14ac:dyDescent="0.25">
      <c r="A354" s="1112"/>
      <c r="B354" s="11"/>
      <c r="C354" s="12"/>
      <c r="D354" s="12" t="str">
        <f>IFERROR(INDEX(DESEMPATE!$D$3:$D$63,MATCH('EXP GEN.'!B354,DESEMPATE!$C$3:$C$63,0)),"")</f>
        <v/>
      </c>
      <c r="E354" s="279" t="str">
        <f>IFERROR(IF(D354="","",IF(VLOOKUP(D354,DESEMPATE!D$3:$E$19,2,FALSE)=1,"N/A",IF(VLOOKUP(D354,DESEMPATE!D$3:$E$19,2,FALSE)&gt;=0.51,"SI","NO"))),"")</f>
        <v/>
      </c>
      <c r="F354" s="411" t="s">
        <v>8</v>
      </c>
      <c r="G354" s="19"/>
      <c r="H354" s="19"/>
      <c r="I354" s="19"/>
      <c r="J354" s="711"/>
      <c r="K354" s="496"/>
      <c r="L354" s="726"/>
      <c r="M354" s="697" t="str">
        <f t="shared" si="59"/>
        <v/>
      </c>
      <c r="N354" s="513"/>
      <c r="O354" s="498"/>
      <c r="P354" s="498"/>
      <c r="Q354" s="15" t="str">
        <f t="shared" si="61"/>
        <v/>
      </c>
      <c r="R354" s="16" t="str">
        <f>IFERROR(INDEX(PARAMETROS!$B$53:$B$101,MATCH(Q354,PARAMETROS!$A$53:$A$101,0)),"")</f>
        <v/>
      </c>
      <c r="S354" s="671"/>
      <c r="T354" s="17"/>
      <c r="U354" s="435" t="str">
        <f>IFERROR(IF(T354="","",IF(T354="COP","N/A",IF(OR(T354="USD",T354="US"),1,IF(T354="EUR",VLOOKUP(P354,'SH EURO'!$A$6:$B$10372,2,FALSE),"INGRESAR TASA")))),"")</f>
        <v/>
      </c>
      <c r="V354" s="489" t="str">
        <f t="shared" si="62"/>
        <v/>
      </c>
      <c r="W354" s="18" t="str">
        <f>IFERROR(IF(T354="","",IF(T354="COP",1,IF(U354&lt;&gt;"N/A",VLOOKUP(P354,'SH TRM'!$A$9:$B$100372,2,FALSE),"REVISAR"))),"")</f>
        <v/>
      </c>
      <c r="X354" s="349" t="str">
        <f t="shared" si="63"/>
        <v/>
      </c>
      <c r="Y354" s="10" t="str">
        <f t="shared" si="64"/>
        <v/>
      </c>
      <c r="Z354" s="10" t="str">
        <f t="shared" si="65"/>
        <v/>
      </c>
      <c r="AA354" s="1115"/>
      <c r="AB354" s="1115"/>
      <c r="AC354" s="292" t="str">
        <f t="shared" si="58"/>
        <v/>
      </c>
      <c r="AD354" s="294"/>
      <c r="AE354" s="1132"/>
      <c r="AF354" s="1132"/>
      <c r="AG354" s="1132"/>
      <c r="AH354" s="1132"/>
      <c r="AI354" s="1132"/>
      <c r="AJ354" s="1132"/>
      <c r="AK354" s="1132"/>
      <c r="AL354" s="1132"/>
      <c r="AM354" s="1132"/>
      <c r="AN354" s="697" t="str">
        <f t="shared" si="66"/>
        <v/>
      </c>
      <c r="AO354" s="1119"/>
      <c r="AP354" s="257"/>
      <c r="AQ354" s="237"/>
      <c r="AX354" s="228"/>
    </row>
    <row r="355" spans="1:50" s="222" customFormat="1" ht="16.5" hidden="1" customHeight="1" x14ac:dyDescent="0.25">
      <c r="A355" s="1112"/>
      <c r="B355" s="11"/>
      <c r="C355" s="12"/>
      <c r="D355" s="12" t="str">
        <f>IFERROR(INDEX(DESEMPATE!$D$3:$D$63,MATCH('EXP GEN.'!B355,DESEMPATE!$C$3:$C$63,0)),"")</f>
        <v/>
      </c>
      <c r="E355" s="279" t="str">
        <f>IFERROR(IF(D355="","",IF(VLOOKUP(D355,DESEMPATE!D$3:$E$19,2,FALSE)=1,"N/A",IF(VLOOKUP(D355,DESEMPATE!D$3:$E$19,2,FALSE)&gt;=0.51,"SI","NO"))),"")</f>
        <v/>
      </c>
      <c r="F355" s="411" t="s">
        <v>8</v>
      </c>
      <c r="G355" s="19"/>
      <c r="H355" s="19"/>
      <c r="I355" s="19"/>
      <c r="J355" s="711"/>
      <c r="K355" s="496"/>
      <c r="L355" s="726"/>
      <c r="M355" s="641" t="str">
        <f t="shared" si="59"/>
        <v/>
      </c>
      <c r="N355" s="510"/>
      <c r="O355" s="14"/>
      <c r="P355" s="14"/>
      <c r="Q355" s="15" t="str">
        <f t="shared" si="61"/>
        <v/>
      </c>
      <c r="R355" s="16" t="str">
        <f>IFERROR(INDEX(PARAMETROS!$B$53:$B$101,MATCH(Q355,PARAMETROS!$A$53:$A$101,0)),"")</f>
        <v/>
      </c>
      <c r="S355" s="671"/>
      <c r="T355" s="17"/>
      <c r="U355" s="435" t="str">
        <f>IFERROR(IF(T355="","",IF(T355="COP","N/A",IF(OR(T355="USD",T355="US"),1,IF(T355="EUR",VLOOKUP(P355,'SH EURO'!$A$6:$B$10372,2,FALSE),"INGRESAR TASA")))),"")</f>
        <v/>
      </c>
      <c r="V355" s="489" t="str">
        <f t="shared" si="62"/>
        <v/>
      </c>
      <c r="W355" s="18" t="str">
        <f>IFERROR(IF(T355="","",IF(T355="COP",1,IF(U355&lt;&gt;"N/A",VLOOKUP(P355,'SH TRM'!$A$9:$B$100372,2,FALSE),"REVISAR"))),"")</f>
        <v/>
      </c>
      <c r="X355" s="349" t="str">
        <f t="shared" si="63"/>
        <v/>
      </c>
      <c r="Y355" s="10" t="str">
        <f t="shared" si="64"/>
        <v/>
      </c>
      <c r="Z355" s="10" t="str">
        <f t="shared" si="65"/>
        <v/>
      </c>
      <c r="AA355" s="1115"/>
      <c r="AB355" s="1115"/>
      <c r="AC355" s="292" t="str">
        <f t="shared" si="58"/>
        <v/>
      </c>
      <c r="AD355" s="294"/>
      <c r="AE355" s="1132"/>
      <c r="AF355" s="1132"/>
      <c r="AG355" s="1132"/>
      <c r="AH355" s="1132"/>
      <c r="AI355" s="1132"/>
      <c r="AJ355" s="1132"/>
      <c r="AK355" s="1132"/>
      <c r="AL355" s="1132"/>
      <c r="AM355" s="1132"/>
      <c r="AN355" s="641" t="str">
        <f t="shared" si="66"/>
        <v/>
      </c>
      <c r="AO355" s="1119"/>
      <c r="AP355" s="235"/>
      <c r="AQ355" s="237"/>
      <c r="AX355" s="228"/>
    </row>
    <row r="356" spans="1:50" s="222" customFormat="1" ht="16.5" hidden="1" customHeight="1" thickBot="1" x14ac:dyDescent="0.3">
      <c r="A356" s="1113"/>
      <c r="B356" s="33"/>
      <c r="C356" s="137"/>
      <c r="D356" s="315" t="str">
        <f>IFERROR(INDEX(DESEMPATE!$D$3:$D$63,MATCH('EXP GEN.'!B356,DESEMPATE!$C$3:$C$63,0)),"")</f>
        <v/>
      </c>
      <c r="E356" s="289" t="str">
        <f>IFERROR(IF(D356="","",IF(VLOOKUP(D356,DESEMPATE!D$3:$E$19,2,FALSE)=1,"N/A",IF(VLOOKUP(D356,DESEMPATE!D$3:$E$19,2,FALSE)&gt;=0.51,"SI","NO"))),"")</f>
        <v/>
      </c>
      <c r="F356" s="412" t="s">
        <v>8</v>
      </c>
      <c r="G356" s="139"/>
      <c r="H356" s="139"/>
      <c r="I356" s="139"/>
      <c r="J356" s="712"/>
      <c r="K356" s="526"/>
      <c r="L356" s="727"/>
      <c r="M356" s="642" t="str">
        <f t="shared" si="59"/>
        <v/>
      </c>
      <c r="N356" s="511"/>
      <c r="O356" s="318"/>
      <c r="P356" s="318"/>
      <c r="Q356" s="36" t="str">
        <f t="shared" si="61"/>
        <v/>
      </c>
      <c r="R356" s="37" t="str">
        <f>IFERROR(INDEX(PARAMETROS!$B$53:$B$101,MATCH(Q356,PARAMETROS!$A$53:$A$101,0)),"")</f>
        <v/>
      </c>
      <c r="S356" s="672"/>
      <c r="T356" s="38"/>
      <c r="U356" s="433" t="str">
        <f>IFERROR(IF(T356="","",IF(T356="COP","N/A",IF(OR(T356="USD",T356="US"),1,IF(T356="EUR",VLOOKUP(P356,'SH EURO'!$A$6:$B$10372,2,FALSE),"INGRESAR TASA")))),"")</f>
        <v/>
      </c>
      <c r="V356" s="490" t="str">
        <f t="shared" si="62"/>
        <v/>
      </c>
      <c r="W356" s="39" t="str">
        <f>IFERROR(IF(T356="","",IF(T356="COP",1,IF(U356&lt;&gt;"N/A",VLOOKUP(P356,'SH TRM'!$A$9:$B$100372,2,FALSE),"REVISAR"))),"")</f>
        <v/>
      </c>
      <c r="X356" s="350" t="str">
        <f t="shared" si="63"/>
        <v/>
      </c>
      <c r="Y356" s="40" t="str">
        <f t="shared" si="64"/>
        <v/>
      </c>
      <c r="Z356" s="40" t="str">
        <f t="shared" si="65"/>
        <v/>
      </c>
      <c r="AA356" s="1116"/>
      <c r="AB356" s="1116"/>
      <c r="AC356" s="299" t="str">
        <f t="shared" si="58"/>
        <v/>
      </c>
      <c r="AD356" s="295"/>
      <c r="AE356" s="1131"/>
      <c r="AF356" s="1131"/>
      <c r="AG356" s="1131"/>
      <c r="AH356" s="1131"/>
      <c r="AI356" s="1131"/>
      <c r="AJ356" s="1131"/>
      <c r="AK356" s="1131"/>
      <c r="AL356" s="1131"/>
      <c r="AM356" s="1131"/>
      <c r="AN356" s="642" t="str">
        <f t="shared" si="66"/>
        <v/>
      </c>
      <c r="AO356" s="1120"/>
      <c r="AP356" s="236"/>
      <c r="AQ356" s="237"/>
      <c r="AX356" s="228"/>
    </row>
    <row r="357" spans="1:50" s="222" customFormat="1" ht="16.5" hidden="1" customHeight="1" x14ac:dyDescent="0.25">
      <c r="A357" s="1111" t="s">
        <v>226</v>
      </c>
      <c r="B357" s="25"/>
      <c r="C357" s="26"/>
      <c r="D357" s="287" t="str">
        <f>IFERROR(INDEX(DESEMPATE!$D$3:$D$63,MATCH('EXP GEN.'!B357,DESEMPATE!$C$3:$C$63,0)),"")</f>
        <v/>
      </c>
      <c r="E357" s="288" t="str">
        <f>IFERROR(IF(D357="","",IF(VLOOKUP(D357,DESEMPATE!D$3:$E$19,2,FALSE)=1,"N/A",IF(VLOOKUP(D357,DESEMPATE!D$3:$E$19,2,FALSE)&gt;=0.51,"SI","NO"))),"")</f>
        <v/>
      </c>
      <c r="F357" s="410" t="s">
        <v>8</v>
      </c>
      <c r="G357" s="19"/>
      <c r="H357" s="19"/>
      <c r="I357" s="19"/>
      <c r="J357" s="711"/>
      <c r="K357" s="563"/>
      <c r="L357" s="728"/>
      <c r="M357" s="699" t="str">
        <f t="shared" si="59"/>
        <v/>
      </c>
      <c r="N357" s="510"/>
      <c r="O357" s="14"/>
      <c r="P357" s="14"/>
      <c r="Q357" s="44" t="str">
        <f t="shared" si="61"/>
        <v/>
      </c>
      <c r="R357" s="22" t="str">
        <f>IFERROR(INDEX(PARAMETROS!$B$53:$B$101,MATCH(Q357,PARAMETROS!$A$53:$A$101,0)),"")</f>
        <v/>
      </c>
      <c r="S357" s="673"/>
      <c r="T357" s="23"/>
      <c r="U357" s="434" t="str">
        <f>IFERROR(IF(T357="","",IF(T357="COP","N/A",IF(OR(T357="USD",T357="US"),1,IF(T357="EUR",VLOOKUP(P357,'SH EURO'!$A$6:$B$10372,2,FALSE),"INGRESAR TASA")))),"")</f>
        <v/>
      </c>
      <c r="V357" s="484" t="str">
        <f t="shared" si="62"/>
        <v/>
      </c>
      <c r="W357" s="24" t="str">
        <f>IFERROR(IF(T357="","",IF(T357="COP",1,IF(U357&lt;&gt;"N/A",VLOOKUP(P357,'SH TRM'!$A$9:$B$100372,2,FALSE),"REVISAR"))),"")</f>
        <v/>
      </c>
      <c r="X357" s="351" t="str">
        <f t="shared" si="63"/>
        <v/>
      </c>
      <c r="Y357" s="10" t="str">
        <f t="shared" si="64"/>
        <v/>
      </c>
      <c r="Z357" s="317" t="str">
        <f t="shared" si="65"/>
        <v/>
      </c>
      <c r="AA357" s="1114" t="str">
        <f>IFERROR(IF(COUNTIF(Z357:Z362,"")=6,"",IF(SUM(Z357:Z362)&gt;=CM001M1,"CUMPLE","NO CUMPLE")),"")</f>
        <v/>
      </c>
      <c r="AB357" s="1114" t="str">
        <f>IFERROR(IF(COUNTIF(Z357:Z362,"")=6,"",IF(COUNTIF(E357:E362,"N/A")&gt;0,IF(SUMIF(E357:E362,"N/A",Z357:Z362)&gt;=CM001LM1,"CUMPLE","NO CUMPLE"),IF(SUMIF(E357:E362,"SI",Z357:Z362)&gt;=CM001LM1,"CUMPLE","NO CUMPLE"))),"")</f>
        <v/>
      </c>
      <c r="AC357" s="291" t="str">
        <f t="shared" si="58"/>
        <v/>
      </c>
      <c r="AD357" s="565"/>
      <c r="AE357" s="1128"/>
      <c r="AF357" s="1129"/>
      <c r="AG357" s="1130"/>
      <c r="AH357" s="1121"/>
      <c r="AI357" s="1121"/>
      <c r="AJ357" s="1121"/>
      <c r="AK357" s="1121"/>
      <c r="AL357" s="1121"/>
      <c r="AM357" s="1121"/>
      <c r="AN357" s="699" t="str">
        <f t="shared" si="66"/>
        <v/>
      </c>
      <c r="AO357" s="1118" t="s">
        <v>258</v>
      </c>
      <c r="AP357" s="256"/>
      <c r="AQ357" s="237"/>
      <c r="AX357" s="228"/>
    </row>
    <row r="358" spans="1:50" s="222" customFormat="1" ht="16.5" hidden="1" customHeight="1" x14ac:dyDescent="0.25">
      <c r="A358" s="1112"/>
      <c r="B358" s="11"/>
      <c r="C358" s="12"/>
      <c r="D358" s="12" t="str">
        <f>IFERROR(INDEX(DESEMPATE!$D$3:$D$63,MATCH('EXP GEN.'!B358,DESEMPATE!$C$3:$C$63,0)),"")</f>
        <v/>
      </c>
      <c r="E358" s="279" t="str">
        <f>IFERROR(IF(D358="","",IF(VLOOKUP(D358,DESEMPATE!D$3:$E$19,2,FALSE)=1,"N/A",IF(VLOOKUP(D358,DESEMPATE!D$3:$E$19,2,FALSE)&gt;=0.51,"SI","NO"))),"")</f>
        <v/>
      </c>
      <c r="F358" s="411" t="s">
        <v>8</v>
      </c>
      <c r="G358" s="19"/>
      <c r="H358" s="19"/>
      <c r="I358" s="19"/>
      <c r="J358" s="711"/>
      <c r="K358" s="496"/>
      <c r="L358" s="726"/>
      <c r="M358" s="697" t="str">
        <f t="shared" si="59"/>
        <v/>
      </c>
      <c r="N358" s="510"/>
      <c r="O358" s="14"/>
      <c r="P358" s="14"/>
      <c r="Q358" s="15" t="str">
        <f t="shared" si="61"/>
        <v/>
      </c>
      <c r="R358" s="16" t="str">
        <f>IFERROR(INDEX(PARAMETROS!$B$53:$B$101,MATCH(Q358,PARAMETROS!$A$53:$A$101,0)),"")</f>
        <v/>
      </c>
      <c r="S358" s="671"/>
      <c r="T358" s="17"/>
      <c r="U358" s="435" t="str">
        <f>IFERROR(IF(T358="","",IF(T358="COP","N/A",IF(OR(T358="USD",T358="US"),1,IF(T358="EUR",VLOOKUP(P358,'SH EURO'!$A$6:$B$10372,2,FALSE),"INGRESAR TASA")))),"")</f>
        <v/>
      </c>
      <c r="V358" s="489" t="str">
        <f t="shared" si="62"/>
        <v/>
      </c>
      <c r="W358" s="18" t="str">
        <f>IFERROR(IF(T358="","",IF(T358="COP",1,IF(U358&lt;&gt;"N/A",VLOOKUP(P358,'SH TRM'!$A$9:$B$100372,2,FALSE),"REVISAR"))),"")</f>
        <v/>
      </c>
      <c r="X358" s="349" t="str">
        <f t="shared" si="63"/>
        <v/>
      </c>
      <c r="Y358" s="10" t="str">
        <f t="shared" si="64"/>
        <v/>
      </c>
      <c r="Z358" s="10" t="str">
        <f t="shared" si="65"/>
        <v/>
      </c>
      <c r="AA358" s="1115"/>
      <c r="AB358" s="1115"/>
      <c r="AC358" s="292" t="str">
        <f t="shared" si="58"/>
        <v/>
      </c>
      <c r="AD358" s="294"/>
      <c r="AE358" s="1122"/>
      <c r="AF358" s="1123"/>
      <c r="AG358" s="1124"/>
      <c r="AH358" s="1122"/>
      <c r="AI358" s="1123"/>
      <c r="AJ358" s="1124"/>
      <c r="AK358" s="1122"/>
      <c r="AL358" s="1123"/>
      <c r="AM358" s="1124"/>
      <c r="AN358" s="697" t="str">
        <f t="shared" si="66"/>
        <v/>
      </c>
      <c r="AO358" s="1119"/>
      <c r="AP358" s="257"/>
      <c r="AQ358" s="237"/>
      <c r="AX358" s="228"/>
    </row>
    <row r="359" spans="1:50" s="222" customFormat="1" ht="16.5" hidden="1" customHeight="1" x14ac:dyDescent="0.25">
      <c r="A359" s="1112"/>
      <c r="B359" s="11"/>
      <c r="C359" s="12"/>
      <c r="D359" s="12" t="str">
        <f>IFERROR(INDEX(DESEMPATE!$D$3:$D$63,MATCH('EXP GEN.'!B359,DESEMPATE!$C$3:$C$63,0)),"")</f>
        <v/>
      </c>
      <c r="E359" s="279" t="str">
        <f>IFERROR(IF(D359="","",IF(VLOOKUP(D359,DESEMPATE!D$3:$E$19,2,FALSE)=1,"N/A",IF(VLOOKUP(D359,DESEMPATE!D$3:$E$19,2,FALSE)&gt;=0.51,"SI","NO"))),"")</f>
        <v/>
      </c>
      <c r="F359" s="411" t="s">
        <v>8</v>
      </c>
      <c r="G359" s="19"/>
      <c r="H359" s="19"/>
      <c r="I359" s="19"/>
      <c r="J359" s="711"/>
      <c r="K359" s="496"/>
      <c r="L359" s="726"/>
      <c r="M359" s="697" t="str">
        <f t="shared" si="59"/>
        <v/>
      </c>
      <c r="N359" s="510"/>
      <c r="O359" s="14"/>
      <c r="P359" s="14"/>
      <c r="Q359" s="15" t="str">
        <f t="shared" si="61"/>
        <v/>
      </c>
      <c r="R359" s="16" t="str">
        <f>IFERROR(INDEX(PARAMETROS!$B$53:$B$101,MATCH(Q359,PARAMETROS!$A$53:$A$101,0)),"")</f>
        <v/>
      </c>
      <c r="S359" s="671"/>
      <c r="T359" s="17"/>
      <c r="U359" s="435" t="str">
        <f>IFERROR(IF(T359="","",IF(T359="COP","N/A",IF(OR(T359="USD",T359="US"),1,IF(T359="EUR",VLOOKUP(P359,'SH EURO'!$A$6:$B$10372,2,FALSE),"INGRESAR TASA")))),"")</f>
        <v/>
      </c>
      <c r="V359" s="489" t="str">
        <f t="shared" si="62"/>
        <v/>
      </c>
      <c r="W359" s="18" t="str">
        <f>IFERROR(IF(T359="","",IF(T359="COP",1,IF(U359&lt;&gt;"N/A",VLOOKUP(P359,'SH TRM'!$A$9:$B$100372,2,FALSE),"REVISAR"))),"")</f>
        <v/>
      </c>
      <c r="X359" s="349" t="str">
        <f t="shared" si="63"/>
        <v/>
      </c>
      <c r="Y359" s="10" t="str">
        <f t="shared" si="64"/>
        <v/>
      </c>
      <c r="Z359" s="10" t="str">
        <f t="shared" si="65"/>
        <v/>
      </c>
      <c r="AA359" s="1115"/>
      <c r="AB359" s="1115"/>
      <c r="AC359" s="292" t="str">
        <f t="shared" si="58"/>
        <v/>
      </c>
      <c r="AD359" s="597"/>
      <c r="AE359" s="1128"/>
      <c r="AF359" s="1129"/>
      <c r="AG359" s="1130"/>
      <c r="AH359" s="1121"/>
      <c r="AI359" s="1121"/>
      <c r="AJ359" s="1121"/>
      <c r="AK359" s="1121"/>
      <c r="AL359" s="1121"/>
      <c r="AM359" s="1121"/>
      <c r="AN359" s="641" t="str">
        <f t="shared" si="66"/>
        <v/>
      </c>
      <c r="AO359" s="1119"/>
      <c r="AP359" s="235"/>
      <c r="AQ359" s="237"/>
      <c r="AX359" s="228"/>
    </row>
    <row r="360" spans="1:50" s="222" customFormat="1" ht="16.5" hidden="1" customHeight="1" x14ac:dyDescent="0.25">
      <c r="A360" s="1112"/>
      <c r="B360" s="11"/>
      <c r="C360" s="12"/>
      <c r="D360" s="12" t="str">
        <f>IFERROR(INDEX(DESEMPATE!$D$3:$D$63,MATCH('EXP GEN.'!B360,DESEMPATE!$C$3:$C$63,0)),"")</f>
        <v/>
      </c>
      <c r="E360" s="279" t="str">
        <f>IFERROR(IF(D360="","",IF(VLOOKUP(D360,DESEMPATE!D$3:$E$19,2,FALSE)=1,"N/A",IF(VLOOKUP(D360,DESEMPATE!D$3:$E$19,2,FALSE)&gt;=0.51,"SI","NO"))),"")</f>
        <v/>
      </c>
      <c r="F360" s="411" t="s">
        <v>8</v>
      </c>
      <c r="G360" s="19"/>
      <c r="H360" s="19"/>
      <c r="I360" s="496"/>
      <c r="J360" s="711"/>
      <c r="K360" s="496"/>
      <c r="L360" s="726"/>
      <c r="M360" s="697" t="str">
        <f t="shared" si="59"/>
        <v/>
      </c>
      <c r="N360" s="510"/>
      <c r="O360" s="14"/>
      <c r="P360" s="14"/>
      <c r="Q360" s="15" t="str">
        <f t="shared" si="61"/>
        <v/>
      </c>
      <c r="R360" s="16" t="str">
        <f>IFERROR(INDEX(PARAMETROS!$B$53:$B$101,MATCH(Q360,PARAMETROS!$A$53:$A$101,0)),"")</f>
        <v/>
      </c>
      <c r="S360" s="671"/>
      <c r="T360" s="17"/>
      <c r="U360" s="435" t="str">
        <f>IFERROR(IF(T360="","",IF(T360="COP","N/A",IF(OR(T360="USD",T360="US"),1,IF(T360="EUR",VLOOKUP(P360,'SH EURO'!$A$6:$B$10372,2,FALSE),"INGRESAR TASA")))),"")</f>
        <v/>
      </c>
      <c r="V360" s="489" t="str">
        <f t="shared" si="62"/>
        <v/>
      </c>
      <c r="W360" s="18" t="str">
        <f>IFERROR(IF(T360="","",IF(T360="COP",1,IF(U360&lt;&gt;"N/A",VLOOKUP(P360,'SH TRM'!$A$9:$B$100372,2,FALSE),"REVISAR"))),"")</f>
        <v/>
      </c>
      <c r="X360" s="349" t="str">
        <f t="shared" si="63"/>
        <v/>
      </c>
      <c r="Y360" s="10" t="str">
        <f t="shared" si="64"/>
        <v/>
      </c>
      <c r="Z360" s="10" t="str">
        <f t="shared" si="65"/>
        <v/>
      </c>
      <c r="AA360" s="1115"/>
      <c r="AB360" s="1115"/>
      <c r="AC360" s="292" t="str">
        <f t="shared" si="58"/>
        <v/>
      </c>
      <c r="AD360" s="294"/>
      <c r="AE360" s="1121"/>
      <c r="AF360" s="1121"/>
      <c r="AG360" s="1121"/>
      <c r="AH360" s="1121"/>
      <c r="AI360" s="1121"/>
      <c r="AJ360" s="1121"/>
      <c r="AK360" s="1121"/>
      <c r="AL360" s="1121"/>
      <c r="AM360" s="1121"/>
      <c r="AN360" s="697" t="str">
        <f t="shared" si="66"/>
        <v/>
      </c>
      <c r="AO360" s="1119"/>
      <c r="AP360" s="257"/>
      <c r="AQ360" s="237"/>
      <c r="AX360" s="228"/>
    </row>
    <row r="361" spans="1:50" s="222" customFormat="1" ht="16.5" hidden="1" customHeight="1" x14ac:dyDescent="0.25">
      <c r="A361" s="1112"/>
      <c r="B361" s="11"/>
      <c r="C361" s="12"/>
      <c r="D361" s="12" t="str">
        <f>IFERROR(INDEX(DESEMPATE!$D$3:$D$63,MATCH('EXP GEN.'!B361,DESEMPATE!$C$3:$C$63,0)),"")</f>
        <v/>
      </c>
      <c r="E361" s="279" t="str">
        <f>IFERROR(IF(D361="","",IF(VLOOKUP(D361,DESEMPATE!D$3:$E$19,2,FALSE)=1,"N/A",IF(VLOOKUP(D361,DESEMPATE!D$3:$E$19,2,FALSE)&gt;=0.51,"SI","NO"))),"")</f>
        <v/>
      </c>
      <c r="F361" s="411" t="s">
        <v>8</v>
      </c>
      <c r="G361" s="19"/>
      <c r="H361" s="19"/>
      <c r="I361" s="19"/>
      <c r="J361" s="711"/>
      <c r="K361" s="496"/>
      <c r="L361" s="726"/>
      <c r="M361" s="641" t="str">
        <f t="shared" si="59"/>
        <v/>
      </c>
      <c r="N361" s="510"/>
      <c r="O361" s="14"/>
      <c r="P361" s="14"/>
      <c r="Q361" s="15" t="str">
        <f t="shared" si="61"/>
        <v/>
      </c>
      <c r="R361" s="16" t="str">
        <f>IFERROR(INDEX(PARAMETROS!$B$53:$B$101,MATCH(Q361,PARAMETROS!$A$53:$A$101,0)),"")</f>
        <v/>
      </c>
      <c r="S361" s="671"/>
      <c r="T361" s="17"/>
      <c r="U361" s="435" t="str">
        <f>IFERROR(IF(T361="","",IF(T361="COP","N/A",IF(OR(T361="USD",T361="US"),1,IF(T361="EUR",VLOOKUP(P361,'SH EURO'!$A$6:$B$10372,2,FALSE),"INGRESAR TASA")))),"")</f>
        <v/>
      </c>
      <c r="V361" s="489" t="str">
        <f t="shared" si="62"/>
        <v/>
      </c>
      <c r="W361" s="18" t="str">
        <f>IFERROR(IF(T361="","",IF(T361="COP",1,IF(U361&lt;&gt;"N/A",VLOOKUP(P361,'SH TRM'!$A$9:$B$100372,2,FALSE),"REVISAR"))),"")</f>
        <v/>
      </c>
      <c r="X361" s="349" t="str">
        <f t="shared" si="63"/>
        <v/>
      </c>
      <c r="Y361" s="10" t="str">
        <f t="shared" si="64"/>
        <v/>
      </c>
      <c r="Z361" s="10" t="str">
        <f t="shared" si="65"/>
        <v/>
      </c>
      <c r="AA361" s="1115"/>
      <c r="AB361" s="1115"/>
      <c r="AC361" s="292" t="str">
        <f t="shared" si="58"/>
        <v/>
      </c>
      <c r="AD361" s="294"/>
      <c r="AE361" s="1121"/>
      <c r="AF361" s="1121"/>
      <c r="AG361" s="1121"/>
      <c r="AH361" s="1121"/>
      <c r="AI361" s="1121"/>
      <c r="AJ361" s="1121"/>
      <c r="AK361" s="1121"/>
      <c r="AL361" s="1121"/>
      <c r="AM361" s="1121"/>
      <c r="AN361" s="641" t="str">
        <f t="shared" si="66"/>
        <v/>
      </c>
      <c r="AO361" s="1119"/>
      <c r="AP361" s="235"/>
      <c r="AQ361" s="237"/>
      <c r="AX361" s="228"/>
    </row>
    <row r="362" spans="1:50" s="222" customFormat="1" ht="16.5" hidden="1" customHeight="1" thickBot="1" x14ac:dyDescent="0.3">
      <c r="A362" s="1113"/>
      <c r="B362" s="33"/>
      <c r="C362" s="137"/>
      <c r="D362" s="315" t="str">
        <f>IFERROR(INDEX(DESEMPATE!$D$3:$D$63,MATCH('EXP GEN.'!B362,DESEMPATE!$C$3:$C$63,0)),"")</f>
        <v/>
      </c>
      <c r="E362" s="289" t="str">
        <f>IFERROR(IF(D362="","",IF(VLOOKUP(D362,DESEMPATE!D$3:$E$19,2,FALSE)=1,"N/A",IF(VLOOKUP(D362,DESEMPATE!D$3:$E$19,2,FALSE)&gt;=0.51,"SI","NO"))),"")</f>
        <v/>
      </c>
      <c r="F362" s="412" t="s">
        <v>8</v>
      </c>
      <c r="G362" s="139"/>
      <c r="H362" s="139"/>
      <c r="I362" s="526"/>
      <c r="J362" s="712"/>
      <c r="K362" s="526"/>
      <c r="L362" s="727"/>
      <c r="M362" s="642" t="str">
        <f t="shared" si="59"/>
        <v/>
      </c>
      <c r="N362" s="511"/>
      <c r="O362" s="318"/>
      <c r="P362" s="591"/>
      <c r="Q362" s="36" t="str">
        <f t="shared" si="61"/>
        <v/>
      </c>
      <c r="R362" s="37" t="str">
        <f>IFERROR(INDEX(PARAMETROS!$B$53:$B$101,MATCH(Q362,PARAMETROS!$A$53:$A$101,0)),"")</f>
        <v/>
      </c>
      <c r="S362" s="1013"/>
      <c r="T362" s="38"/>
      <c r="U362" s="433" t="str">
        <f>IFERROR(IF(T362="","",IF(T362="COP","N/A",IF(OR(T362="USD",T362="US"),1,IF(T362="EUR",VLOOKUP(P362,'SH EURO'!$A$6:$B$10372,2,FALSE),"INGRESAR TASA")))),"")</f>
        <v/>
      </c>
      <c r="V362" s="490" t="str">
        <f t="shared" si="62"/>
        <v/>
      </c>
      <c r="W362" s="39" t="str">
        <f>IFERROR(IF(T362="","",IF(T362="COP",1,IF(U362&lt;&gt;"N/A",VLOOKUP(P362,'SH TRM'!$A$9:$B$100372,2,FALSE),"REVISAR"))),"")</f>
        <v/>
      </c>
      <c r="X362" s="350" t="str">
        <f t="shared" si="63"/>
        <v/>
      </c>
      <c r="Y362" s="40" t="str">
        <f t="shared" si="64"/>
        <v/>
      </c>
      <c r="Z362" s="40" t="str">
        <f t="shared" si="65"/>
        <v/>
      </c>
      <c r="AA362" s="1116"/>
      <c r="AB362" s="1116"/>
      <c r="AC362" s="299" t="str">
        <f t="shared" si="58"/>
        <v/>
      </c>
      <c r="AD362" s="295"/>
      <c r="AE362" s="1131"/>
      <c r="AF362" s="1131"/>
      <c r="AG362" s="1131"/>
      <c r="AH362" s="1131"/>
      <c r="AI362" s="1131"/>
      <c r="AJ362" s="1131"/>
      <c r="AK362" s="1131"/>
      <c r="AL362" s="1131"/>
      <c r="AM362" s="1131"/>
      <c r="AN362" s="642" t="str">
        <f t="shared" si="66"/>
        <v/>
      </c>
      <c r="AO362" s="1120"/>
      <c r="AP362" s="236"/>
      <c r="AQ362" s="237"/>
      <c r="AX362" s="228"/>
    </row>
    <row r="363" spans="1:50" s="222" customFormat="1" ht="16.5" hidden="1" customHeight="1" x14ac:dyDescent="0.25">
      <c r="A363" s="1111" t="s">
        <v>227</v>
      </c>
      <c r="B363" s="25"/>
      <c r="C363" s="26"/>
      <c r="D363" s="287" t="str">
        <f>IFERROR(INDEX(DESEMPATE!$D$3:$D$63,MATCH('EXP GEN.'!B363,DESEMPATE!$C$3:$C$63,0)),"")</f>
        <v/>
      </c>
      <c r="E363" s="288" t="str">
        <f>IFERROR(IF(D363="","",IF(VLOOKUP(D363,DESEMPATE!D$3:$E$19,2,FALSE)=1,"N/A",IF(VLOOKUP(D363,DESEMPATE!D$3:$E$19,2,FALSE)&gt;=0.51,"SI","NO"))),"")</f>
        <v/>
      </c>
      <c r="F363" s="410" t="s">
        <v>8</v>
      </c>
      <c r="G363" s="32"/>
      <c r="H363" s="32"/>
      <c r="I363" s="32"/>
      <c r="J363" s="710"/>
      <c r="K363" s="762"/>
      <c r="L363" s="728"/>
      <c r="M363" s="699" t="str">
        <f t="shared" si="59"/>
        <v/>
      </c>
      <c r="N363" s="665"/>
      <c r="O363" s="316"/>
      <c r="P363" s="316"/>
      <c r="Q363" s="44" t="str">
        <f t="shared" si="61"/>
        <v/>
      </c>
      <c r="R363" s="22" t="str">
        <f>IFERROR(INDEX(PARAMETROS!$B$53:$B$101,MATCH(Q363,PARAMETROS!$A$53:$A$101,0)),"")</f>
        <v/>
      </c>
      <c r="S363" s="673"/>
      <c r="T363" s="23"/>
      <c r="U363" s="434" t="str">
        <f>IFERROR(IF(T363="","",IF(T363="COP","N/A",IF(OR(T363="USD",T363="US"),1,IF(T363="EUR",VLOOKUP(P363,'SH EURO'!$A$6:$B$10372,2,FALSE),"INGRESAR TASA")))),"")</f>
        <v/>
      </c>
      <c r="V363" s="484" t="str">
        <f t="shared" si="62"/>
        <v/>
      </c>
      <c r="W363" s="24" t="str">
        <f>IFERROR(IF(T363="","",IF(T363="COP",1,IF(U363&lt;&gt;"N/A",VLOOKUP(P363,'SH TRM'!$A$9:$B$100372,2,FALSE),"REVISAR"))),"")</f>
        <v/>
      </c>
      <c r="X363" s="351" t="str">
        <f t="shared" si="63"/>
        <v/>
      </c>
      <c r="Y363" s="317" t="str">
        <f t="shared" si="64"/>
        <v/>
      </c>
      <c r="Z363" s="317" t="str">
        <f t="shared" si="65"/>
        <v/>
      </c>
      <c r="AA363" s="1114" t="str">
        <f>IFERROR(IF(COUNTIF(Z363:Z368,"")=6,"",IF(SUM(Z363:Z368)&gt;=CM001M1,"CUMPLE","NO CUMPLE")),"")</f>
        <v/>
      </c>
      <c r="AB363" s="1114" t="str">
        <f>IFERROR(IF(COUNTIF(Z363:Z368,"")=6,"",IF(COUNTIF(E363:E368,"N/A")&gt;0,IF(SUMIF(E363:E368,"N/A",Z363:Z368)&gt;=CM001LM1,"CUMPLE","NO CUMPLE"),IF(SUMIF(E363:E368,"SI",Z363:Z368)&gt;=CM001LM1,"CUMPLE","NO CUMPLE"))),"")</f>
        <v/>
      </c>
      <c r="AC363" s="291" t="str">
        <f t="shared" si="58"/>
        <v/>
      </c>
      <c r="AD363" s="293"/>
      <c r="AE363" s="1117"/>
      <c r="AF363" s="1117"/>
      <c r="AG363" s="1117"/>
      <c r="AH363" s="1117"/>
      <c r="AI363" s="1117"/>
      <c r="AJ363" s="1117"/>
      <c r="AK363" s="1117"/>
      <c r="AL363" s="1117"/>
      <c r="AM363" s="1117"/>
      <c r="AN363" s="699" t="str">
        <f t="shared" si="66"/>
        <v/>
      </c>
      <c r="AO363" s="1118" t="s">
        <v>258</v>
      </c>
      <c r="AP363" s="256"/>
      <c r="AQ363" s="237"/>
      <c r="AX363" s="228"/>
    </row>
    <row r="364" spans="1:50" s="224" customFormat="1" ht="16.5" hidden="1" customHeight="1" x14ac:dyDescent="0.25">
      <c r="A364" s="1112"/>
      <c r="B364" s="11"/>
      <c r="C364" s="12"/>
      <c r="D364" s="12" t="str">
        <f>IFERROR(INDEX(DESEMPATE!$D$3:$D$63,MATCH('EXP GEN.'!B364,DESEMPATE!$C$3:$C$63,0)),"")</f>
        <v/>
      </c>
      <c r="E364" s="279" t="str">
        <f>IFERROR(IF(D364="","",IF(VLOOKUP(D364,DESEMPATE!D$3:$E$19,2,FALSE)=1,"N/A",IF(VLOOKUP(D364,DESEMPATE!D$3:$E$19,2,FALSE)&gt;=0.51,"SI","NO"))),"")</f>
        <v/>
      </c>
      <c r="F364" s="411" t="s">
        <v>8</v>
      </c>
      <c r="G364" s="19"/>
      <c r="H364" s="19"/>
      <c r="I364" s="19"/>
      <c r="J364" s="711"/>
      <c r="K364" s="729"/>
      <c r="L364" s="726"/>
      <c r="M364" s="697" t="str">
        <f t="shared" si="59"/>
        <v/>
      </c>
      <c r="N364" s="510"/>
      <c r="O364" s="316"/>
      <c r="P364" s="316"/>
      <c r="Q364" s="15" t="str">
        <f t="shared" si="61"/>
        <v/>
      </c>
      <c r="R364" s="16" t="str">
        <f>IFERROR(INDEX(PARAMETROS!$B$53:$B$101,MATCH(Q364,PARAMETROS!$A$53:$A$101,0)),"")</f>
        <v/>
      </c>
      <c r="S364" s="671"/>
      <c r="T364" s="17"/>
      <c r="U364" s="435" t="str">
        <f>IFERROR(IF(T364="","",IF(T364="COP","N/A",IF(OR(T364="USD",T364="US"),1,IF(T364="EUR",VLOOKUP(P364,'SH EURO'!$A$6:$B$10372,2,FALSE),"INGRESAR TASA")))),"")</f>
        <v/>
      </c>
      <c r="V364" s="489" t="str">
        <f t="shared" si="62"/>
        <v/>
      </c>
      <c r="W364" s="18" t="str">
        <f>IFERROR(IF(T364="","",IF(T364="COP",1,IF(U364&lt;&gt;"N/A",VLOOKUP(P364,'SH TRM'!$A$9:$B$100372,2,FALSE),"REVISAR"))),"")</f>
        <v/>
      </c>
      <c r="X364" s="349" t="str">
        <f t="shared" si="63"/>
        <v/>
      </c>
      <c r="Y364" s="10" t="str">
        <f t="shared" si="64"/>
        <v/>
      </c>
      <c r="Z364" s="10" t="str">
        <f t="shared" si="65"/>
        <v/>
      </c>
      <c r="AA364" s="1115"/>
      <c r="AB364" s="1115"/>
      <c r="AC364" s="292" t="str">
        <f t="shared" si="58"/>
        <v/>
      </c>
      <c r="AD364" s="565"/>
      <c r="AE364" s="1128"/>
      <c r="AF364" s="1129"/>
      <c r="AG364" s="1130"/>
      <c r="AH364" s="1121"/>
      <c r="AI364" s="1121"/>
      <c r="AJ364" s="1121"/>
      <c r="AK364" s="1121"/>
      <c r="AL364" s="1121"/>
      <c r="AM364" s="1121"/>
      <c r="AN364" s="697" t="str">
        <f t="shared" si="66"/>
        <v/>
      </c>
      <c r="AO364" s="1119"/>
      <c r="AP364" s="257"/>
      <c r="AQ364" s="239"/>
      <c r="AR364" s="223"/>
      <c r="AS364" s="223"/>
      <c r="AT364" s="223"/>
      <c r="AU364" s="223"/>
      <c r="AV364" s="223"/>
      <c r="AW364" s="223"/>
      <c r="AX364" s="230"/>
    </row>
    <row r="365" spans="1:50" s="224" customFormat="1" ht="16.5" hidden="1" customHeight="1" x14ac:dyDescent="0.25">
      <c r="A365" s="1112"/>
      <c r="B365" s="11"/>
      <c r="C365" s="12"/>
      <c r="D365" s="12" t="str">
        <f>IFERROR(INDEX(DESEMPATE!$D$3:$D$63,MATCH('EXP GEN.'!B365,DESEMPATE!$C$3:$C$63,0)),"")</f>
        <v/>
      </c>
      <c r="E365" s="279" t="str">
        <f>IFERROR(IF(D365="","",IF(VLOOKUP(D365,DESEMPATE!D$3:$E$19,2,FALSE)=1,"N/A",IF(VLOOKUP(D365,DESEMPATE!D$3:$E$19,2,FALSE)&gt;=0.51,"SI","NO"))),"")</f>
        <v/>
      </c>
      <c r="F365" s="411" t="s">
        <v>8</v>
      </c>
      <c r="G365" s="19"/>
      <c r="H365" s="19"/>
      <c r="I365" s="496"/>
      <c r="J365" s="711"/>
      <c r="K365" s="496"/>
      <c r="L365" s="726"/>
      <c r="M365" s="697" t="str">
        <f t="shared" si="59"/>
        <v/>
      </c>
      <c r="N365" s="510"/>
      <c r="O365" s="14"/>
      <c r="P365" s="498"/>
      <c r="Q365" s="15" t="str">
        <f t="shared" si="61"/>
        <v/>
      </c>
      <c r="R365" s="16" t="str">
        <f>IFERROR(INDEX(PARAMETROS!$B$53:$B$101,MATCH(Q365,PARAMETROS!$A$53:$A$101,0)),"")</f>
        <v/>
      </c>
      <c r="S365" s="671"/>
      <c r="T365" s="17"/>
      <c r="U365" s="435" t="str">
        <f>IFERROR(IF(T365="","",IF(T365="COP","N/A",IF(OR(T365="USD",T365="US"),1,IF(T365="EUR",VLOOKUP(P365,'SH EURO'!$A$6:$B$10372,2,FALSE),"INGRESAR TASA")))),"")</f>
        <v/>
      </c>
      <c r="V365" s="489" t="str">
        <f t="shared" si="62"/>
        <v/>
      </c>
      <c r="W365" s="18" t="str">
        <f>IFERROR(IF(T365="","",IF(T365="COP",1,IF(U365&lt;&gt;"N/A",VLOOKUP(P365,'SH TRM'!$A$9:$B$100372,2,FALSE),"REVISAR"))),"")</f>
        <v/>
      </c>
      <c r="X365" s="349" t="str">
        <f t="shared" si="63"/>
        <v/>
      </c>
      <c r="Y365" s="10" t="str">
        <f t="shared" si="64"/>
        <v/>
      </c>
      <c r="Z365" s="10" t="str">
        <f t="shared" si="65"/>
        <v/>
      </c>
      <c r="AA365" s="1115"/>
      <c r="AB365" s="1115"/>
      <c r="AC365" s="292" t="str">
        <f t="shared" si="58"/>
        <v/>
      </c>
      <c r="AD365" s="597"/>
      <c r="AE365" s="1128"/>
      <c r="AF365" s="1129"/>
      <c r="AG365" s="1130"/>
      <c r="AH365" s="1121"/>
      <c r="AI365" s="1121"/>
      <c r="AJ365" s="1121"/>
      <c r="AK365" s="1121"/>
      <c r="AL365" s="1121"/>
      <c r="AM365" s="1121"/>
      <c r="AN365" s="641" t="str">
        <f t="shared" si="66"/>
        <v/>
      </c>
      <c r="AO365" s="1119"/>
      <c r="AP365" s="235"/>
      <c r="AQ365" s="239"/>
      <c r="AR365" s="223"/>
      <c r="AS365" s="223"/>
      <c r="AT365" s="223"/>
      <c r="AU365" s="223"/>
      <c r="AV365" s="223"/>
      <c r="AW365" s="223"/>
      <c r="AX365" s="230"/>
    </row>
    <row r="366" spans="1:50" s="224" customFormat="1" ht="16.5" hidden="1" customHeight="1" x14ac:dyDescent="0.25">
      <c r="A366" s="1112"/>
      <c r="B366" s="11"/>
      <c r="C366" s="12"/>
      <c r="D366" s="12" t="str">
        <f>IFERROR(INDEX(DESEMPATE!$D$3:$D$63,MATCH('EXP GEN.'!B366,DESEMPATE!$C$3:$C$63,0)),"")</f>
        <v/>
      </c>
      <c r="E366" s="279" t="str">
        <f>IFERROR(IF(D366="","",IF(VLOOKUP(D366,DESEMPATE!D$3:$E$19,2,FALSE)=1,"N/A",IF(VLOOKUP(D366,DESEMPATE!D$3:$E$19,2,FALSE)&gt;=0.51,"SI","NO"))),"")</f>
        <v/>
      </c>
      <c r="F366" s="411" t="s">
        <v>8</v>
      </c>
      <c r="G366" s="19"/>
      <c r="H366" s="19"/>
      <c r="I366" s="19"/>
      <c r="J366" s="711"/>
      <c r="K366" s="726"/>
      <c r="L366" s="726"/>
      <c r="M366" s="697" t="str">
        <f t="shared" si="59"/>
        <v/>
      </c>
      <c r="N366" s="510"/>
      <c r="O366" s="14"/>
      <c r="P366" s="14"/>
      <c r="Q366" s="15" t="str">
        <f t="shared" si="61"/>
        <v/>
      </c>
      <c r="R366" s="16" t="str">
        <f>IFERROR(INDEX(PARAMETROS!$B$53:$B$101,MATCH(Q366,PARAMETROS!$A$53:$A$101,0)),"")</f>
        <v/>
      </c>
      <c r="S366" s="671"/>
      <c r="T366" s="17"/>
      <c r="U366" s="435" t="str">
        <f>IFERROR(IF(T366="","",IF(T366="COP","N/A",IF(OR(T366="USD",T366="US"),1,IF(T366="EUR",VLOOKUP(P366,'SH EURO'!$A$6:$B$10372,2,FALSE),"INGRESAR TASA")))),"")</f>
        <v/>
      </c>
      <c r="V366" s="489" t="str">
        <f t="shared" si="62"/>
        <v/>
      </c>
      <c r="W366" s="18" t="str">
        <f>IFERROR(IF(T366="","",IF(T366="COP",1,IF(U366&lt;&gt;"N/A",VLOOKUP(P366,'SH TRM'!$A$9:$B$100372,2,FALSE),"REVISAR"))),"")</f>
        <v/>
      </c>
      <c r="X366" s="349" t="str">
        <f t="shared" si="63"/>
        <v/>
      </c>
      <c r="Y366" s="10" t="str">
        <f t="shared" si="64"/>
        <v/>
      </c>
      <c r="Z366" s="10" t="str">
        <f t="shared" si="65"/>
        <v/>
      </c>
      <c r="AA366" s="1115"/>
      <c r="AB366" s="1115"/>
      <c r="AC366" s="292" t="str">
        <f t="shared" si="58"/>
        <v/>
      </c>
      <c r="AD366" s="294"/>
      <c r="AE366" s="1122"/>
      <c r="AF366" s="1123"/>
      <c r="AG366" s="1124"/>
      <c r="AH366" s="1122"/>
      <c r="AI366" s="1123"/>
      <c r="AJ366" s="1124"/>
      <c r="AK366" s="1122"/>
      <c r="AL366" s="1123"/>
      <c r="AM366" s="1124"/>
      <c r="AN366" s="697" t="str">
        <f t="shared" si="66"/>
        <v/>
      </c>
      <c r="AO366" s="1119"/>
      <c r="AP366" s="257"/>
      <c r="AQ366" s="239"/>
      <c r="AR366" s="223"/>
      <c r="AS366" s="223"/>
      <c r="AT366" s="223"/>
      <c r="AU366" s="223"/>
      <c r="AV366" s="223"/>
      <c r="AW366" s="223"/>
      <c r="AX366" s="230"/>
    </row>
    <row r="367" spans="1:50" s="224" customFormat="1" ht="16.5" hidden="1" customHeight="1" x14ac:dyDescent="0.25">
      <c r="A367" s="1112"/>
      <c r="B367" s="11"/>
      <c r="C367" s="12"/>
      <c r="D367" s="12" t="str">
        <f>IFERROR(INDEX(DESEMPATE!$D$3:$D$63,MATCH('EXP GEN.'!B367,DESEMPATE!$C$3:$C$63,0)),"")</f>
        <v/>
      </c>
      <c r="E367" s="279" t="str">
        <f>IFERROR(IF(D367="","",IF(VLOOKUP(D367,DESEMPATE!D$3:$E$19,2,FALSE)=1,"N/A",IF(VLOOKUP(D367,DESEMPATE!D$3:$E$19,2,FALSE)&gt;=0.51,"SI","NO"))),"")</f>
        <v/>
      </c>
      <c r="F367" s="411" t="s">
        <v>8</v>
      </c>
      <c r="G367" s="19"/>
      <c r="H367" s="19"/>
      <c r="I367" s="19"/>
      <c r="J367" s="711"/>
      <c r="K367" s="726"/>
      <c r="L367" s="726"/>
      <c r="M367" s="641" t="str">
        <f t="shared" si="59"/>
        <v/>
      </c>
      <c r="N367" s="510"/>
      <c r="O367" s="14"/>
      <c r="P367" s="14"/>
      <c r="Q367" s="15" t="str">
        <f t="shared" si="61"/>
        <v/>
      </c>
      <c r="R367" s="16" t="str">
        <f>IFERROR(INDEX(PARAMETROS!$B$53:$B$101,MATCH(Q367,PARAMETROS!$A$53:$A$101,0)),"")</f>
        <v/>
      </c>
      <c r="S367" s="671"/>
      <c r="T367" s="17"/>
      <c r="U367" s="435" t="str">
        <f>IFERROR(IF(T367="","",IF(T367="COP","N/A",IF(OR(T367="USD",T367="US"),1,IF(T367="EUR",VLOOKUP(P367,'SH EURO'!$A$6:$B$10372,2,FALSE),"INGRESAR TASA")))),"")</f>
        <v/>
      </c>
      <c r="V367" s="489" t="str">
        <f t="shared" si="62"/>
        <v/>
      </c>
      <c r="W367" s="18" t="str">
        <f>IFERROR(IF(T367="","",IF(T367="COP",1,IF(U367&lt;&gt;"N/A",VLOOKUP(P367,'SH TRM'!$A$9:$B$100372,2,FALSE),"REVISAR"))),"")</f>
        <v/>
      </c>
      <c r="X367" s="349" t="str">
        <f t="shared" si="63"/>
        <v/>
      </c>
      <c r="Y367" s="10" t="str">
        <f t="shared" si="64"/>
        <v/>
      </c>
      <c r="Z367" s="10" t="str">
        <f t="shared" si="65"/>
        <v/>
      </c>
      <c r="AA367" s="1115"/>
      <c r="AB367" s="1115"/>
      <c r="AC367" s="292" t="str">
        <f t="shared" si="58"/>
        <v/>
      </c>
      <c r="AD367" s="294"/>
      <c r="AE367" s="1121"/>
      <c r="AF367" s="1121"/>
      <c r="AG367" s="1121"/>
      <c r="AH367" s="1121"/>
      <c r="AI367" s="1121"/>
      <c r="AJ367" s="1121"/>
      <c r="AK367" s="1121"/>
      <c r="AL367" s="1121"/>
      <c r="AM367" s="1121"/>
      <c r="AN367" s="641" t="str">
        <f t="shared" si="66"/>
        <v/>
      </c>
      <c r="AO367" s="1119"/>
      <c r="AP367" s="235"/>
      <c r="AQ367" s="239"/>
      <c r="AR367" s="223"/>
      <c r="AS367" s="223"/>
      <c r="AT367" s="223"/>
      <c r="AU367" s="223"/>
      <c r="AV367" s="223"/>
      <c r="AW367" s="223"/>
      <c r="AX367" s="230"/>
    </row>
    <row r="368" spans="1:50" s="224" customFormat="1" ht="16.5" hidden="1" customHeight="1" thickBot="1" x14ac:dyDescent="0.3">
      <c r="A368" s="1113"/>
      <c r="B368" s="33"/>
      <c r="C368" s="137"/>
      <c r="D368" s="315" t="str">
        <f>IFERROR(INDEX(DESEMPATE!$D$3:$D$63,MATCH('EXP GEN.'!B368,DESEMPATE!$C$3:$C$63,0)),"")</f>
        <v/>
      </c>
      <c r="E368" s="289" t="str">
        <f>IFERROR(IF(D368="","",IF(VLOOKUP(D368,DESEMPATE!D$3:$E$19,2,FALSE)=1,"N/A",IF(VLOOKUP(D368,DESEMPATE!D$3:$E$19,2,FALSE)&gt;=0.51,"SI","NO"))),"")</f>
        <v/>
      </c>
      <c r="F368" s="412" t="s">
        <v>8</v>
      </c>
      <c r="G368" s="139"/>
      <c r="H368" s="139"/>
      <c r="I368" s="139"/>
      <c r="J368" s="712"/>
      <c r="K368" s="139"/>
      <c r="L368" s="727"/>
      <c r="M368" s="642" t="str">
        <f t="shared" si="59"/>
        <v/>
      </c>
      <c r="N368" s="511"/>
      <c r="O368" s="318"/>
      <c r="P368" s="318"/>
      <c r="Q368" s="36" t="str">
        <f t="shared" si="61"/>
        <v/>
      </c>
      <c r="R368" s="37" t="str">
        <f>IFERROR(INDEX(PARAMETROS!$B$53:$B$101,MATCH(Q368,PARAMETROS!$A$53:$A$101,0)),"")</f>
        <v/>
      </c>
      <c r="S368" s="672"/>
      <c r="T368" s="38"/>
      <c r="U368" s="433" t="str">
        <f>IFERROR(IF(T368="","",IF(T368="COP","N/A",IF(OR(T368="USD",T368="US"),1,IF(T368="EUR",VLOOKUP(P368,'SH EURO'!$A$6:$B$10372,2,FALSE),"INGRESAR TASA")))),"")</f>
        <v/>
      </c>
      <c r="V368" s="490" t="str">
        <f t="shared" si="62"/>
        <v/>
      </c>
      <c r="W368" s="39" t="str">
        <f>IFERROR(IF(T368="","",IF(T368="COP",1,IF(U368&lt;&gt;"N/A",VLOOKUP(P368,'SH TRM'!$A$9:$B$100372,2,FALSE),"REVISAR"))),"")</f>
        <v/>
      </c>
      <c r="X368" s="350" t="str">
        <f t="shared" si="63"/>
        <v/>
      </c>
      <c r="Y368" s="40" t="str">
        <f t="shared" si="64"/>
        <v/>
      </c>
      <c r="Z368" s="40" t="str">
        <f t="shared" si="65"/>
        <v/>
      </c>
      <c r="AA368" s="1116"/>
      <c r="AB368" s="1116"/>
      <c r="AC368" s="299" t="str">
        <f t="shared" si="58"/>
        <v/>
      </c>
      <c r="AD368" s="295"/>
      <c r="AE368" s="1131"/>
      <c r="AF368" s="1131"/>
      <c r="AG368" s="1131"/>
      <c r="AH368" s="1131"/>
      <c r="AI368" s="1131"/>
      <c r="AJ368" s="1131"/>
      <c r="AK368" s="1131"/>
      <c r="AL368" s="1131"/>
      <c r="AM368" s="1131"/>
      <c r="AN368" s="642" t="str">
        <f t="shared" si="66"/>
        <v/>
      </c>
      <c r="AO368" s="1120"/>
      <c r="AP368" s="236"/>
      <c r="AQ368" s="239"/>
      <c r="AR368" s="223"/>
      <c r="AS368" s="223"/>
      <c r="AT368" s="223"/>
      <c r="AU368" s="223"/>
      <c r="AV368" s="223"/>
      <c r="AW368" s="223"/>
      <c r="AX368" s="230"/>
    </row>
    <row r="369" spans="1:50" s="224" customFormat="1" ht="16.5" hidden="1" customHeight="1" x14ac:dyDescent="0.25">
      <c r="A369" s="1111" t="s">
        <v>228</v>
      </c>
      <c r="B369" s="25"/>
      <c r="C369" s="26"/>
      <c r="D369" s="287" t="str">
        <f>IFERROR(INDEX(DESEMPATE!$D$3:$D$63,MATCH('EXP GEN.'!B369,DESEMPATE!$C$3:$C$63,0)),"")</f>
        <v/>
      </c>
      <c r="E369" s="288" t="str">
        <f>IFERROR(IF(D369="","",IF(VLOOKUP(D369,DESEMPATE!D$3:$E$19,2,FALSE)=1,"N/A",IF(VLOOKUP(D369,DESEMPATE!D$3:$E$19,2,FALSE)&gt;=0.51,"SI","NO"))),"")</f>
        <v/>
      </c>
      <c r="F369" s="410" t="s">
        <v>8</v>
      </c>
      <c r="G369" s="32"/>
      <c r="H369" s="32"/>
      <c r="I369" s="32"/>
      <c r="J369" s="710"/>
      <c r="K369" s="32"/>
      <c r="L369" s="770"/>
      <c r="M369" s="770" t="str">
        <f t="shared" si="59"/>
        <v/>
      </c>
      <c r="N369" s="609"/>
      <c r="O369" s="522"/>
      <c r="P369" s="522"/>
      <c r="Q369" s="44" t="str">
        <f t="shared" ref="Q369:Q432" si="67">IF(P369="","",YEAR(P369))</f>
        <v/>
      </c>
      <c r="R369" s="22" t="str">
        <f>IFERROR(INDEX(PARAMETROS!$B$53:$B$101,MATCH(Q369,PARAMETROS!$A$53:$A$101,0)),"")</f>
        <v/>
      </c>
      <c r="S369" s="673"/>
      <c r="T369" s="23"/>
      <c r="U369" s="434" t="str">
        <f>IFERROR(IF(T369="","",IF(T369="COP","N/A",IF(OR(T369="USD",T369="US"),1,IF(T369="EUR",VLOOKUP(P369,'SH EURO'!$A$6:$B$10372,2,FALSE),"INGRESAR TASA")))),"")</f>
        <v/>
      </c>
      <c r="V369" s="484" t="str">
        <f t="shared" ref="V369:V432" si="68">IFERROR(IF(S369="","",IF(U369="INGRESAR TASA","INGRESAR TASA USD",IF(U369="N/A","N/A",U369*S369))),"")</f>
        <v/>
      </c>
      <c r="W369" s="24" t="str">
        <f>IFERROR(IF(T369="","",IF(T369="COP",1,IF(U369&lt;&gt;"N/A",VLOOKUP(P369,'SH TRM'!$A$9:$B$100372,2,FALSE),"REVISAR"))),"")</f>
        <v/>
      </c>
      <c r="X369" s="351" t="str">
        <f t="shared" ref="X369:X432" si="69">IFERROR(IF(W369&lt;&gt;"",IF(T369&lt;&gt;"COP",V369*W369,S369),""),"")</f>
        <v/>
      </c>
      <c r="Y369" s="619" t="str">
        <f t="shared" ref="Y369:Y432" si="70">IFERROR(X369/R369,"")</f>
        <v/>
      </c>
      <c r="Z369" s="317" t="str">
        <f t="shared" ref="Z369:Z432" si="71">IFERROR(IF(OR(K369="",K369="NO"),"",IF(F369="SI",IFERROR(Y369*N369,""),"")),"")</f>
        <v/>
      </c>
      <c r="AA369" s="1114" t="str">
        <f>IFERROR(IF(COUNTIF(Z369:Z374,"")=6,"",IF(SUM(Z369:Z374)&gt;=CM001M1,"CUMPLE","NO CUMPLE")),"")</f>
        <v/>
      </c>
      <c r="AB369" s="1114" t="str">
        <f>IFERROR(IF(COUNTIF(Z369:Z374,"")=6,"",IF(COUNTIF(E369:E374,"N/A")&gt;0,IF(SUMIF(E369:E374,"N/A",Z369:Z374)&gt;=CM001LM1,"CUMPLE","NO CUMPLE"),IF(SUMIF(E369:E374,"SI",Z369:Z374)&gt;=CM001LM1,"CUMPLE","NO CUMPLE"))),"")</f>
        <v/>
      </c>
      <c r="AC369" s="291" t="str">
        <f t="shared" si="58"/>
        <v/>
      </c>
      <c r="AD369" s="293"/>
      <c r="AE369" s="1117"/>
      <c r="AF369" s="1117"/>
      <c r="AG369" s="1117"/>
      <c r="AH369" s="1117"/>
      <c r="AI369" s="1117"/>
      <c r="AJ369" s="1117"/>
      <c r="AK369" s="1117"/>
      <c r="AL369" s="1117"/>
      <c r="AM369" s="1117"/>
      <c r="AN369" s="770" t="str">
        <f t="shared" ref="AN369:AN432" si="72">IFERROR(IF(AD369="","",IF(ISNUMBER(AD369),IF(COUNTIF(AE369:AM369,"SI")&gt;0,"SI","NO"),AD369)),"")</f>
        <v/>
      </c>
      <c r="AO369" s="1118" t="s">
        <v>258</v>
      </c>
      <c r="AP369" s="256"/>
      <c r="AQ369" s="239"/>
      <c r="AR369" s="223"/>
      <c r="AS369" s="223"/>
      <c r="AT369" s="223"/>
      <c r="AU369" s="223"/>
      <c r="AV369" s="223"/>
      <c r="AW369" s="223"/>
      <c r="AX369" s="230"/>
    </row>
    <row r="370" spans="1:50" s="224" customFormat="1" ht="16.5" hidden="1" customHeight="1" x14ac:dyDescent="0.25">
      <c r="A370" s="1112"/>
      <c r="B370" s="11"/>
      <c r="C370" s="12"/>
      <c r="D370" s="12" t="str">
        <f>IFERROR(INDEX(DESEMPATE!$D$3:$D$63,MATCH('EXP GEN.'!B370,DESEMPATE!$C$3:$C$63,0)),"")</f>
        <v/>
      </c>
      <c r="E370" s="279" t="str">
        <f>IFERROR(IF(D370="","",IF(VLOOKUP(D370,DESEMPATE!D$3:$E$19,2,FALSE)=1,"N/A",IF(VLOOKUP(D370,DESEMPATE!D$3:$E$19,2,FALSE)&gt;=0.51,"SI","NO"))),"")</f>
        <v/>
      </c>
      <c r="F370" s="411" t="s">
        <v>8</v>
      </c>
      <c r="G370" s="19"/>
      <c r="H370" s="19"/>
      <c r="I370" s="496"/>
      <c r="J370" s="711"/>
      <c r="K370" s="19"/>
      <c r="L370" s="771"/>
      <c r="M370" s="771" t="str">
        <f t="shared" si="59"/>
        <v/>
      </c>
      <c r="N370" s="510"/>
      <c r="O370" s="14"/>
      <c r="P370" s="14"/>
      <c r="Q370" s="15" t="str">
        <f t="shared" si="67"/>
        <v/>
      </c>
      <c r="R370" s="16" t="str">
        <f>IFERROR(INDEX(PARAMETROS!$B$53:$B$101,MATCH(Q370,PARAMETROS!$A$53:$A$101,0)),"")</f>
        <v/>
      </c>
      <c r="S370" s="671"/>
      <c r="T370" s="17"/>
      <c r="U370" s="435" t="str">
        <f>IFERROR(IF(T370="","",IF(T370="COP","N/A",IF(OR(T370="USD",T370="US"),1,IF(T370="EUR",VLOOKUP(P370,'SH EURO'!$A$6:$B$10372,2,FALSE),"INGRESAR TASA")))),"")</f>
        <v/>
      </c>
      <c r="V370" s="489" t="str">
        <f t="shared" si="68"/>
        <v/>
      </c>
      <c r="W370" s="18" t="str">
        <f>IFERROR(IF(T370="","",IF(T370="COP",1,IF(U370&lt;&gt;"N/A",VLOOKUP(P370,'SH TRM'!$A$9:$B$100372,2,FALSE),"REVISAR"))),"")</f>
        <v/>
      </c>
      <c r="X370" s="349" t="str">
        <f t="shared" si="69"/>
        <v/>
      </c>
      <c r="Y370" s="10" t="str">
        <f t="shared" si="70"/>
        <v/>
      </c>
      <c r="Z370" s="10" t="str">
        <f t="shared" si="71"/>
        <v/>
      </c>
      <c r="AA370" s="1115"/>
      <c r="AB370" s="1115"/>
      <c r="AC370" s="292" t="str">
        <f t="shared" si="58"/>
        <v/>
      </c>
      <c r="AD370" s="294"/>
      <c r="AE370" s="1121"/>
      <c r="AF370" s="1121"/>
      <c r="AG370" s="1121"/>
      <c r="AH370" s="1121"/>
      <c r="AI370" s="1121"/>
      <c r="AJ370" s="1121"/>
      <c r="AK370" s="1121"/>
      <c r="AL370" s="1121"/>
      <c r="AM370" s="1121"/>
      <c r="AN370" s="771" t="str">
        <f t="shared" si="72"/>
        <v/>
      </c>
      <c r="AO370" s="1119"/>
      <c r="AP370" s="257"/>
      <c r="AQ370" s="239"/>
      <c r="AR370" s="223"/>
      <c r="AS370" s="223"/>
      <c r="AT370" s="223"/>
      <c r="AU370" s="223"/>
      <c r="AV370" s="223"/>
      <c r="AW370" s="223"/>
      <c r="AX370" s="230"/>
    </row>
    <row r="371" spans="1:50" s="224" customFormat="1" ht="16.5" hidden="1" customHeight="1" x14ac:dyDescent="0.25">
      <c r="A371" s="1112"/>
      <c r="B371" s="11"/>
      <c r="C371" s="12"/>
      <c r="D371" s="12" t="str">
        <f>IFERROR(INDEX(DESEMPATE!$D$3:$D$63,MATCH('EXP GEN.'!B371,DESEMPATE!$C$3:$C$63,0)),"")</f>
        <v/>
      </c>
      <c r="E371" s="279" t="str">
        <f>IFERROR(IF(D371="","",IF(VLOOKUP(D371,DESEMPATE!D$3:$E$19,2,FALSE)=1,"N/A",IF(VLOOKUP(D371,DESEMPATE!D$3:$E$19,2,FALSE)&gt;=0.51,"SI","NO"))),"")</f>
        <v/>
      </c>
      <c r="F371" s="411" t="s">
        <v>8</v>
      </c>
      <c r="G371" s="19"/>
      <c r="H371" s="19"/>
      <c r="I371" s="496"/>
      <c r="J371" s="711"/>
      <c r="K371" s="19"/>
      <c r="L371" s="771"/>
      <c r="M371" s="771" t="str">
        <f t="shared" si="59"/>
        <v/>
      </c>
      <c r="N371" s="510"/>
      <c r="O371" s="14"/>
      <c r="P371" s="14"/>
      <c r="Q371" s="15" t="str">
        <f t="shared" si="67"/>
        <v/>
      </c>
      <c r="R371" s="16" t="str">
        <f>IFERROR(INDEX(PARAMETROS!$B$53:$B$101,MATCH(Q371,PARAMETROS!$A$53:$A$101,0)),"")</f>
        <v/>
      </c>
      <c r="S371" s="671"/>
      <c r="T371" s="17"/>
      <c r="U371" s="435" t="str">
        <f>IFERROR(IF(T371="","",IF(T371="COP","N/A",IF(OR(T371="USD",T371="US"),1,IF(T371="EUR",VLOOKUP(P371,'SH EURO'!$A$6:$B$10372,2,FALSE),"INGRESAR TASA")))),"")</f>
        <v/>
      </c>
      <c r="V371" s="489" t="str">
        <f t="shared" si="68"/>
        <v/>
      </c>
      <c r="W371" s="18" t="str">
        <f>IFERROR(IF(T371="","",IF(T371="COP",1,IF(U371&lt;&gt;"N/A",VLOOKUP(P371,'SH TRM'!$A$9:$B$100372,2,FALSE),"REVISAR"))),"")</f>
        <v/>
      </c>
      <c r="X371" s="349" t="str">
        <f t="shared" si="69"/>
        <v/>
      </c>
      <c r="Y371" s="10" t="str">
        <f t="shared" si="70"/>
        <v/>
      </c>
      <c r="Z371" s="10" t="str">
        <f t="shared" si="71"/>
        <v/>
      </c>
      <c r="AA371" s="1115"/>
      <c r="AB371" s="1115"/>
      <c r="AC371" s="292" t="str">
        <f t="shared" si="58"/>
        <v/>
      </c>
      <c r="AD371" s="294"/>
      <c r="AE371" s="1121"/>
      <c r="AF371" s="1121"/>
      <c r="AG371" s="1121"/>
      <c r="AH371" s="1121"/>
      <c r="AI371" s="1121"/>
      <c r="AJ371" s="1121"/>
      <c r="AK371" s="1121"/>
      <c r="AL371" s="1121"/>
      <c r="AM371" s="1121"/>
      <c r="AN371" s="641" t="str">
        <f t="shared" si="72"/>
        <v/>
      </c>
      <c r="AO371" s="1119"/>
      <c r="AP371" s="235"/>
      <c r="AQ371" s="239"/>
      <c r="AR371" s="223"/>
      <c r="AS371" s="223"/>
      <c r="AT371" s="223"/>
      <c r="AU371" s="223"/>
      <c r="AV371" s="223"/>
      <c r="AW371" s="223"/>
      <c r="AX371" s="230"/>
    </row>
    <row r="372" spans="1:50" s="224" customFormat="1" ht="16.5" hidden="1" customHeight="1" x14ac:dyDescent="0.25">
      <c r="A372" s="1112"/>
      <c r="B372" s="11"/>
      <c r="C372" s="12"/>
      <c r="D372" s="12" t="str">
        <f>IFERROR(INDEX(DESEMPATE!$D$3:$D$63,MATCH('EXP GEN.'!B372,DESEMPATE!$C$3:$C$63,0)),"")</f>
        <v/>
      </c>
      <c r="E372" s="279" t="str">
        <f>IFERROR(IF(D372="","",IF(VLOOKUP(D372,DESEMPATE!D$3:$E$19,2,FALSE)=1,"N/A",IF(VLOOKUP(D372,DESEMPATE!D$3:$E$19,2,FALSE)&gt;=0.51,"SI","NO"))),"")</f>
        <v/>
      </c>
      <c r="F372" s="411" t="s">
        <v>8</v>
      </c>
      <c r="G372" s="19"/>
      <c r="H372" s="19"/>
      <c r="I372" s="19"/>
      <c r="J372" s="711"/>
      <c r="K372" s="19"/>
      <c r="L372" s="771"/>
      <c r="M372" s="771" t="str">
        <f t="shared" si="59"/>
        <v/>
      </c>
      <c r="N372" s="510"/>
      <c r="O372" s="14"/>
      <c r="P372" s="14"/>
      <c r="Q372" s="15" t="str">
        <f t="shared" si="67"/>
        <v/>
      </c>
      <c r="R372" s="16" t="str">
        <f>IFERROR(INDEX(PARAMETROS!$B$53:$B$101,MATCH(Q372,PARAMETROS!$A$53:$A$101,0)),"")</f>
        <v/>
      </c>
      <c r="S372" s="671"/>
      <c r="T372" s="17"/>
      <c r="U372" s="435" t="str">
        <f>IFERROR(IF(T372="","",IF(T372="COP","N/A",IF(OR(T372="USD",T372="US"),1,IF(T372="EUR",VLOOKUP(P372,'SH EURO'!$A$6:$B$10372,2,FALSE),"INGRESAR TASA")))),"")</f>
        <v/>
      </c>
      <c r="V372" s="489" t="str">
        <f t="shared" si="68"/>
        <v/>
      </c>
      <c r="W372" s="18" t="str">
        <f>IFERROR(IF(T372="","",IF(T372="COP",1,IF(U372&lt;&gt;"N/A",VLOOKUP(P372,'SH TRM'!$A$9:$B$100372,2,FALSE),"REVISAR"))),"")</f>
        <v/>
      </c>
      <c r="X372" s="349" t="str">
        <f t="shared" si="69"/>
        <v/>
      </c>
      <c r="Y372" s="10" t="str">
        <f t="shared" si="70"/>
        <v/>
      </c>
      <c r="Z372" s="10" t="str">
        <f t="shared" si="71"/>
        <v/>
      </c>
      <c r="AA372" s="1115"/>
      <c r="AB372" s="1115"/>
      <c r="AC372" s="292" t="str">
        <f t="shared" si="58"/>
        <v/>
      </c>
      <c r="AD372" s="294"/>
      <c r="AE372" s="1122"/>
      <c r="AF372" s="1123"/>
      <c r="AG372" s="1124"/>
      <c r="AH372" s="1122"/>
      <c r="AI372" s="1123"/>
      <c r="AJ372" s="1124"/>
      <c r="AK372" s="1122"/>
      <c r="AL372" s="1123"/>
      <c r="AM372" s="1124"/>
      <c r="AN372" s="771" t="str">
        <f t="shared" si="72"/>
        <v/>
      </c>
      <c r="AO372" s="1119"/>
      <c r="AP372" s="257"/>
      <c r="AQ372" s="239"/>
      <c r="AR372" s="223"/>
      <c r="AS372" s="223"/>
      <c r="AT372" s="223"/>
      <c r="AU372" s="223"/>
      <c r="AV372" s="223"/>
      <c r="AW372" s="223"/>
      <c r="AX372" s="230"/>
    </row>
    <row r="373" spans="1:50" s="224" customFormat="1" ht="16.5" hidden="1" customHeight="1" x14ac:dyDescent="0.25">
      <c r="A373" s="1112"/>
      <c r="B373" s="11"/>
      <c r="C373" s="12"/>
      <c r="D373" s="12" t="str">
        <f>IFERROR(INDEX(DESEMPATE!$D$3:$D$63,MATCH('EXP GEN.'!B373,DESEMPATE!$C$3:$C$63,0)),"")</f>
        <v/>
      </c>
      <c r="E373" s="279" t="str">
        <f>IFERROR(IF(D373="","",IF(VLOOKUP(D373,DESEMPATE!D$3:$E$19,2,FALSE)=1,"N/A",IF(VLOOKUP(D373,DESEMPATE!D$3:$E$19,2,FALSE)&gt;=0.51,"SI","NO"))),"")</f>
        <v/>
      </c>
      <c r="F373" s="411" t="s">
        <v>8</v>
      </c>
      <c r="G373" s="19"/>
      <c r="H373" s="19"/>
      <c r="I373" s="19"/>
      <c r="J373" s="711"/>
      <c r="K373" s="19"/>
      <c r="L373" s="771"/>
      <c r="M373" s="641" t="str">
        <f t="shared" si="59"/>
        <v/>
      </c>
      <c r="N373" s="510"/>
      <c r="O373" s="14"/>
      <c r="P373" s="14"/>
      <c r="Q373" s="15" t="str">
        <f t="shared" si="67"/>
        <v/>
      </c>
      <c r="R373" s="16" t="str">
        <f>IFERROR(INDEX(PARAMETROS!$B$53:$B$101,MATCH(Q373,PARAMETROS!$A$53:$A$101,0)),"")</f>
        <v/>
      </c>
      <c r="S373" s="671"/>
      <c r="T373" s="17"/>
      <c r="U373" s="435" t="str">
        <f>IFERROR(IF(T373="","",IF(T373="COP","N/A",IF(OR(T373="USD",T373="US"),1,IF(T373="EUR",VLOOKUP(P373,'SH EURO'!$A$6:$B$10372,2,FALSE),"INGRESAR TASA")))),"")</f>
        <v/>
      </c>
      <c r="V373" s="489" t="str">
        <f t="shared" si="68"/>
        <v/>
      </c>
      <c r="W373" s="18" t="str">
        <f>IFERROR(IF(T373="","",IF(T373="COP",1,IF(U373&lt;&gt;"N/A",VLOOKUP(P373,'SH TRM'!$A$9:$B$100372,2,FALSE),"REVISAR"))),"")</f>
        <v/>
      </c>
      <c r="X373" s="349" t="str">
        <f t="shared" si="69"/>
        <v/>
      </c>
      <c r="Y373" s="10" t="str">
        <f t="shared" si="70"/>
        <v/>
      </c>
      <c r="Z373" s="10" t="str">
        <f t="shared" si="71"/>
        <v/>
      </c>
      <c r="AA373" s="1115"/>
      <c r="AB373" s="1115"/>
      <c r="AC373" s="292" t="str">
        <f t="shared" si="58"/>
        <v/>
      </c>
      <c r="AD373" s="294"/>
      <c r="AE373" s="1122"/>
      <c r="AF373" s="1123"/>
      <c r="AG373" s="1124"/>
      <c r="AH373" s="1122"/>
      <c r="AI373" s="1123"/>
      <c r="AJ373" s="1124"/>
      <c r="AK373" s="1122"/>
      <c r="AL373" s="1123"/>
      <c r="AM373" s="1124"/>
      <c r="AN373" s="641" t="str">
        <f t="shared" si="72"/>
        <v/>
      </c>
      <c r="AO373" s="1119"/>
      <c r="AP373" s="235"/>
      <c r="AQ373" s="239"/>
      <c r="AR373" s="223"/>
      <c r="AS373" s="223"/>
      <c r="AT373" s="223"/>
      <c r="AU373" s="223"/>
      <c r="AV373" s="223"/>
      <c r="AW373" s="223"/>
      <c r="AX373" s="230"/>
    </row>
    <row r="374" spans="1:50" s="224" customFormat="1" ht="16.5" hidden="1" customHeight="1" thickBot="1" x14ac:dyDescent="0.3">
      <c r="A374" s="1113"/>
      <c r="B374" s="33"/>
      <c r="C374" s="137"/>
      <c r="D374" s="315" t="str">
        <f>IFERROR(INDEX(DESEMPATE!$D$3:$D$63,MATCH('EXP GEN.'!B374,DESEMPATE!$C$3:$C$63,0)),"")</f>
        <v/>
      </c>
      <c r="E374" s="289" t="str">
        <f>IFERROR(IF(D374="","",IF(VLOOKUP(D374,DESEMPATE!D$3:$E$19,2,FALSE)=1,"N/A",IF(VLOOKUP(D374,DESEMPATE!D$3:$E$19,2,FALSE)&gt;=0.51,"SI","NO"))),"")</f>
        <v/>
      </c>
      <c r="F374" s="412" t="s">
        <v>8</v>
      </c>
      <c r="G374" s="139"/>
      <c r="H374" s="139"/>
      <c r="I374" s="139"/>
      <c r="J374" s="712"/>
      <c r="K374" s="139"/>
      <c r="L374" s="773"/>
      <c r="M374" s="642" t="str">
        <f t="shared" si="59"/>
        <v/>
      </c>
      <c r="N374" s="511"/>
      <c r="O374" s="318"/>
      <c r="P374" s="318"/>
      <c r="Q374" s="36" t="str">
        <f t="shared" si="67"/>
        <v/>
      </c>
      <c r="R374" s="37" t="str">
        <f>IFERROR(INDEX(PARAMETROS!$B$53:$B$101,MATCH(Q374,PARAMETROS!$A$53:$A$101,0)),"")</f>
        <v/>
      </c>
      <c r="S374" s="672"/>
      <c r="T374" s="38"/>
      <c r="U374" s="433" t="str">
        <f>IFERROR(IF(T374="","",IF(T374="COP","N/A",IF(OR(T374="USD",T374="US"),1,IF(T374="EUR",VLOOKUP(P374,'SH EURO'!$A$6:$B$10372,2,FALSE),"INGRESAR TASA")))),"")</f>
        <v/>
      </c>
      <c r="V374" s="490" t="str">
        <f t="shared" si="68"/>
        <v/>
      </c>
      <c r="W374" s="39" t="str">
        <f>IFERROR(IF(T374="","",IF(T374="COP",1,IF(U374&lt;&gt;"N/A",VLOOKUP(P374,'SH TRM'!$A$9:$B$100372,2,FALSE),"REVISAR"))),"")</f>
        <v/>
      </c>
      <c r="X374" s="350" t="str">
        <f t="shared" si="69"/>
        <v/>
      </c>
      <c r="Y374" s="40" t="str">
        <f t="shared" si="70"/>
        <v/>
      </c>
      <c r="Z374" s="40" t="str">
        <f t="shared" si="71"/>
        <v/>
      </c>
      <c r="AA374" s="1116"/>
      <c r="AB374" s="1116"/>
      <c r="AC374" s="299" t="str">
        <f t="shared" si="58"/>
        <v/>
      </c>
      <c r="AD374" s="295"/>
      <c r="AE374" s="1125"/>
      <c r="AF374" s="1126"/>
      <c r="AG374" s="1127"/>
      <c r="AH374" s="1125"/>
      <c r="AI374" s="1126"/>
      <c r="AJ374" s="1127"/>
      <c r="AK374" s="1125"/>
      <c r="AL374" s="1126"/>
      <c r="AM374" s="1127"/>
      <c r="AN374" s="642" t="str">
        <f t="shared" si="72"/>
        <v/>
      </c>
      <c r="AO374" s="1120"/>
      <c r="AP374" s="236"/>
      <c r="AQ374" s="239"/>
      <c r="AR374" s="223"/>
      <c r="AS374" s="223"/>
      <c r="AT374" s="223"/>
      <c r="AU374" s="223"/>
      <c r="AV374" s="223"/>
      <c r="AW374" s="223"/>
      <c r="AX374" s="230"/>
    </row>
    <row r="375" spans="1:50" s="222" customFormat="1" ht="16.5" hidden="1" customHeight="1" x14ac:dyDescent="0.25">
      <c r="A375" s="1111" t="s">
        <v>229</v>
      </c>
      <c r="B375" s="25"/>
      <c r="C375" s="26"/>
      <c r="D375" s="287" t="str">
        <f>IFERROR(INDEX(DESEMPATE!$D$3:$D$63,MATCH('EXP GEN.'!B375,DESEMPATE!$C$3:$C$63,0)),"")</f>
        <v/>
      </c>
      <c r="E375" s="288" t="str">
        <f>IFERROR(IF(D375="","",IF(VLOOKUP(D375,DESEMPATE!D$3:$E$19,2,FALSE)=1,"N/A",IF(VLOOKUP(D375,DESEMPATE!D$3:$E$19,2,FALSE)&gt;=0.51,"SI","NO"))),"")</f>
        <v/>
      </c>
      <c r="F375" s="410" t="s">
        <v>8</v>
      </c>
      <c r="G375" s="32"/>
      <c r="H375" s="32"/>
      <c r="I375" s="32"/>
      <c r="J375" s="710"/>
      <c r="K375" s="32"/>
      <c r="L375" s="770"/>
      <c r="M375" s="770" t="str">
        <f t="shared" si="59"/>
        <v/>
      </c>
      <c r="N375" s="508"/>
      <c r="O375" s="316"/>
      <c r="P375" s="316"/>
      <c r="Q375" s="44" t="str">
        <f t="shared" si="67"/>
        <v/>
      </c>
      <c r="R375" s="22" t="str">
        <f>IFERROR(INDEX(PARAMETROS!$B$53:$B$101,MATCH(Q375,PARAMETROS!$A$53:$A$101,0)),"")</f>
        <v/>
      </c>
      <c r="S375" s="673"/>
      <c r="T375" s="23"/>
      <c r="U375" s="434" t="str">
        <f>IFERROR(IF(T375="","",IF(T375="COP","N/A",IF(OR(T375="USD",T375="US"),1,IF(T375="EUR",VLOOKUP(P375,'SH EURO'!$A$6:$B$10372,2,FALSE),"INGRESAR TASA")))),"")</f>
        <v/>
      </c>
      <c r="V375" s="484" t="str">
        <f t="shared" si="68"/>
        <v/>
      </c>
      <c r="W375" s="24" t="str">
        <f>IFERROR(IF(T375="","",IF(T375="COP",1,IF(U375&lt;&gt;"N/A",VLOOKUP(P375,'SH TRM'!$A$9:$B$100372,2,FALSE),"REVISAR"))),"")</f>
        <v/>
      </c>
      <c r="X375" s="351" t="str">
        <f t="shared" si="69"/>
        <v/>
      </c>
      <c r="Y375" s="317" t="str">
        <f t="shared" si="70"/>
        <v/>
      </c>
      <c r="Z375" s="317" t="str">
        <f t="shared" si="71"/>
        <v/>
      </c>
      <c r="AA375" s="1114" t="str">
        <f>IFERROR(IF(COUNTIF(Z375:Z380,"")=6,"",IF(SUM(Z375:Z380)&gt;=CM001M1,"CUMPLE","NO CUMPLE")),"")</f>
        <v/>
      </c>
      <c r="AB375" s="1114" t="str">
        <f>IFERROR(IF(COUNTIF(Z375:Z380,"")=6,"",IF(COUNTIF(E375:E380,"N/A")&gt;0,IF(SUMIF(E375:E380,"N/A",Z375:Z380)&gt;=CM001LM1,"CUMPLE","NO CUMPLE"),IF(SUMIF(E375:E380,"SI",Z375:Z380)&gt;=CM001LM1,"CUMPLE","NO CUMPLE"))),"")</f>
        <v/>
      </c>
      <c r="AC375" s="291" t="str">
        <f t="shared" ref="AC375:AC434" si="73">IFERROR(IF(Z375="","",IF(Z375&gt;=CM001EMM1,"CUMPLE","NO CUMPLE")),"")</f>
        <v/>
      </c>
      <c r="AD375" s="293"/>
      <c r="AE375" s="1117"/>
      <c r="AF375" s="1117"/>
      <c r="AG375" s="1117"/>
      <c r="AH375" s="1117"/>
      <c r="AI375" s="1117"/>
      <c r="AJ375" s="1117"/>
      <c r="AK375" s="1117"/>
      <c r="AL375" s="1117"/>
      <c r="AM375" s="1117"/>
      <c r="AN375" s="770" t="str">
        <f t="shared" si="72"/>
        <v/>
      </c>
      <c r="AO375" s="1118" t="s">
        <v>258</v>
      </c>
      <c r="AP375" s="256"/>
      <c r="AQ375" s="237"/>
      <c r="AX375" s="228"/>
    </row>
    <row r="376" spans="1:50" s="222" customFormat="1" ht="16.5" hidden="1" customHeight="1" x14ac:dyDescent="0.25">
      <c r="A376" s="1112"/>
      <c r="B376" s="11"/>
      <c r="C376" s="12"/>
      <c r="D376" s="12" t="str">
        <f>IFERROR(INDEX(DESEMPATE!$D$3:$D$63,MATCH('EXP GEN.'!B376,DESEMPATE!$C$3:$C$63,0)),"")</f>
        <v/>
      </c>
      <c r="E376" s="279" t="str">
        <f>IFERROR(IF(D376="","",IF(VLOOKUP(D376,DESEMPATE!D$3:$E$19,2,FALSE)=1,"N/A",IF(VLOOKUP(D376,DESEMPATE!D$3:$E$19,2,FALSE)&gt;=0.51,"SI","NO"))),"")</f>
        <v/>
      </c>
      <c r="F376" s="411" t="s">
        <v>8</v>
      </c>
      <c r="G376" s="19"/>
      <c r="H376" s="19"/>
      <c r="I376" s="19"/>
      <c r="J376" s="711"/>
      <c r="K376" s="19"/>
      <c r="L376" s="771"/>
      <c r="M376" s="771" t="str">
        <f t="shared" si="59"/>
        <v/>
      </c>
      <c r="N376" s="510"/>
      <c r="O376" s="14"/>
      <c r="P376" s="14"/>
      <c r="Q376" s="15" t="str">
        <f t="shared" si="67"/>
        <v/>
      </c>
      <c r="R376" s="16" t="str">
        <f>IFERROR(INDEX(PARAMETROS!$B$53:$B$101,MATCH(Q376,PARAMETROS!$A$53:$A$101,0)),"")</f>
        <v/>
      </c>
      <c r="S376" s="671"/>
      <c r="T376" s="17"/>
      <c r="U376" s="435" t="str">
        <f>IFERROR(IF(T376="","",IF(T376="COP","N/A",IF(OR(T376="USD",T376="US"),1,IF(T376="EUR",VLOOKUP(P376,'SH EURO'!$A$6:$B$10372,2,FALSE),"INGRESAR TASA")))),"")</f>
        <v/>
      </c>
      <c r="V376" s="489" t="str">
        <f t="shared" si="68"/>
        <v/>
      </c>
      <c r="W376" s="18" t="str">
        <f>IFERROR(IF(T376="","",IF(T376="COP",1,IF(U376&lt;&gt;"N/A",VLOOKUP(P376,'SH TRM'!$A$9:$B$100372,2,FALSE),"REVISAR"))),"")</f>
        <v/>
      </c>
      <c r="X376" s="349" t="str">
        <f t="shared" si="69"/>
        <v/>
      </c>
      <c r="Y376" s="10" t="str">
        <f t="shared" si="70"/>
        <v/>
      </c>
      <c r="Z376" s="10" t="str">
        <f t="shared" si="71"/>
        <v/>
      </c>
      <c r="AA376" s="1115"/>
      <c r="AB376" s="1115"/>
      <c r="AC376" s="292" t="str">
        <f t="shared" si="73"/>
        <v/>
      </c>
      <c r="AD376" s="294"/>
      <c r="AE376" s="1121"/>
      <c r="AF376" s="1121"/>
      <c r="AG376" s="1121"/>
      <c r="AH376" s="1121"/>
      <c r="AI376" s="1121"/>
      <c r="AJ376" s="1121"/>
      <c r="AK376" s="1121"/>
      <c r="AL376" s="1121"/>
      <c r="AM376" s="1121"/>
      <c r="AN376" s="771" t="str">
        <f t="shared" si="72"/>
        <v/>
      </c>
      <c r="AO376" s="1119"/>
      <c r="AP376" s="257"/>
      <c r="AQ376" s="237"/>
      <c r="AX376" s="228"/>
    </row>
    <row r="377" spans="1:50" s="222" customFormat="1" ht="16.5" hidden="1" customHeight="1" x14ac:dyDescent="0.25">
      <c r="A377" s="1112"/>
      <c r="B377" s="11"/>
      <c r="C377" s="12"/>
      <c r="D377" s="12" t="str">
        <f>IFERROR(INDEX(DESEMPATE!$D$3:$D$63,MATCH('EXP GEN.'!B377,DESEMPATE!$C$3:$C$63,0)),"")</f>
        <v/>
      </c>
      <c r="E377" s="279" t="str">
        <f>IFERROR(IF(D377="","",IF(VLOOKUP(D377,DESEMPATE!D$3:$E$19,2,FALSE)=1,"N/A",IF(VLOOKUP(D377,DESEMPATE!D$3:$E$19,2,FALSE)&gt;=0.51,"SI","NO"))),"")</f>
        <v/>
      </c>
      <c r="F377" s="411" t="s">
        <v>8</v>
      </c>
      <c r="G377" s="19"/>
      <c r="H377" s="19"/>
      <c r="I377" s="19"/>
      <c r="J377" s="711"/>
      <c r="K377" s="19"/>
      <c r="L377" s="771"/>
      <c r="M377" s="771" t="str">
        <f t="shared" si="59"/>
        <v/>
      </c>
      <c r="N377" s="510"/>
      <c r="O377" s="14"/>
      <c r="P377" s="14"/>
      <c r="Q377" s="15" t="str">
        <f t="shared" si="67"/>
        <v/>
      </c>
      <c r="R377" s="16" t="str">
        <f>IFERROR(INDEX(PARAMETROS!$B$53:$B$101,MATCH(Q377,PARAMETROS!$A$53:$A$101,0)),"")</f>
        <v/>
      </c>
      <c r="S377" s="671"/>
      <c r="T377" s="17"/>
      <c r="U377" s="435" t="str">
        <f>IFERROR(IF(T377="","",IF(T377="COP","N/A",IF(OR(T377="USD",T377="US"),1,IF(T377="EUR",VLOOKUP(P377,'SH EURO'!$A$6:$B$10372,2,FALSE),"INGRESAR TASA")))),"")</f>
        <v/>
      </c>
      <c r="V377" s="489" t="str">
        <f t="shared" si="68"/>
        <v/>
      </c>
      <c r="W377" s="18" t="str">
        <f>IFERROR(IF(T377="","",IF(T377="COP",1,IF(U377&lt;&gt;"N/A",VLOOKUP(P377,'SH TRM'!$A$9:$B$100372,2,FALSE),"REVISAR"))),"")</f>
        <v/>
      </c>
      <c r="X377" s="349" t="str">
        <f t="shared" si="69"/>
        <v/>
      </c>
      <c r="Y377" s="10" t="str">
        <f t="shared" si="70"/>
        <v/>
      </c>
      <c r="Z377" s="10" t="str">
        <f t="shared" si="71"/>
        <v/>
      </c>
      <c r="AA377" s="1115"/>
      <c r="AB377" s="1115"/>
      <c r="AC377" s="292" t="str">
        <f t="shared" si="73"/>
        <v/>
      </c>
      <c r="AD377" s="294"/>
      <c r="AE377" s="1121"/>
      <c r="AF377" s="1121"/>
      <c r="AG377" s="1121"/>
      <c r="AH377" s="1121"/>
      <c r="AI377" s="1121"/>
      <c r="AJ377" s="1121"/>
      <c r="AK377" s="1121"/>
      <c r="AL377" s="1121"/>
      <c r="AM377" s="1121"/>
      <c r="AN377" s="641" t="str">
        <f t="shared" si="72"/>
        <v/>
      </c>
      <c r="AO377" s="1119"/>
      <c r="AP377" s="235"/>
      <c r="AQ377" s="237"/>
      <c r="AX377" s="228"/>
    </row>
    <row r="378" spans="1:50" s="222" customFormat="1" ht="16.5" hidden="1" customHeight="1" x14ac:dyDescent="0.25">
      <c r="A378" s="1112"/>
      <c r="B378" s="11"/>
      <c r="C378" s="12"/>
      <c r="D378" s="12" t="str">
        <f>IFERROR(INDEX(DESEMPATE!$D$3:$D$63,MATCH('EXP GEN.'!B378,DESEMPATE!$C$3:$C$63,0)),"")</f>
        <v/>
      </c>
      <c r="E378" s="279" t="str">
        <f>IFERROR(IF(D378="","",IF(VLOOKUP(D378,DESEMPATE!D$3:$E$19,2,FALSE)=1,"N/A",IF(VLOOKUP(D378,DESEMPATE!D$3:$E$19,2,FALSE)&gt;=0.51,"SI","NO"))),"")</f>
        <v/>
      </c>
      <c r="F378" s="411" t="s">
        <v>8</v>
      </c>
      <c r="G378" s="19"/>
      <c r="H378" s="19"/>
      <c r="I378" s="19"/>
      <c r="J378" s="711"/>
      <c r="K378" s="19"/>
      <c r="L378" s="771"/>
      <c r="M378" s="771" t="str">
        <f t="shared" si="59"/>
        <v/>
      </c>
      <c r="N378" s="510"/>
      <c r="O378" s="14"/>
      <c r="P378" s="14"/>
      <c r="Q378" s="15" t="str">
        <f t="shared" si="67"/>
        <v/>
      </c>
      <c r="R378" s="16" t="str">
        <f>IFERROR(INDEX(PARAMETROS!$B$53:$B$101,MATCH(Q378,PARAMETROS!$A$53:$A$101,0)),"")</f>
        <v/>
      </c>
      <c r="S378" s="671"/>
      <c r="T378" s="17"/>
      <c r="U378" s="435" t="str">
        <f>IFERROR(IF(T378="","",IF(T378="COP","N/A",IF(OR(T378="USD",T378="US"),1,IF(T378="EUR",VLOOKUP(P378,'SH EURO'!$A$6:$B$10372,2,FALSE),"INGRESAR TASA")))),"")</f>
        <v/>
      </c>
      <c r="V378" s="489" t="str">
        <f t="shared" si="68"/>
        <v/>
      </c>
      <c r="W378" s="18" t="str">
        <f>IFERROR(IF(T378="","",IF(T378="COP",1,IF(U378&lt;&gt;"N/A",VLOOKUP(P378,'SH TRM'!$A$9:$B$100372,2,FALSE),"REVISAR"))),"")</f>
        <v/>
      </c>
      <c r="X378" s="349" t="str">
        <f t="shared" si="69"/>
        <v/>
      </c>
      <c r="Y378" s="10" t="str">
        <f t="shared" si="70"/>
        <v/>
      </c>
      <c r="Z378" s="10" t="str">
        <f t="shared" si="71"/>
        <v/>
      </c>
      <c r="AA378" s="1115"/>
      <c r="AB378" s="1115"/>
      <c r="AC378" s="292" t="str">
        <f t="shared" si="73"/>
        <v/>
      </c>
      <c r="AD378" s="294"/>
      <c r="AE378" s="1122"/>
      <c r="AF378" s="1123"/>
      <c r="AG378" s="1124"/>
      <c r="AH378" s="1122"/>
      <c r="AI378" s="1123"/>
      <c r="AJ378" s="1124"/>
      <c r="AK378" s="1122"/>
      <c r="AL378" s="1123"/>
      <c r="AM378" s="1124"/>
      <c r="AN378" s="771" t="str">
        <f t="shared" si="72"/>
        <v/>
      </c>
      <c r="AO378" s="1119"/>
      <c r="AP378" s="257"/>
      <c r="AQ378" s="237"/>
      <c r="AX378" s="228"/>
    </row>
    <row r="379" spans="1:50" s="222" customFormat="1" ht="16.5" hidden="1" customHeight="1" x14ac:dyDescent="0.25">
      <c r="A379" s="1112"/>
      <c r="B379" s="11"/>
      <c r="C379" s="12"/>
      <c r="D379" s="12" t="str">
        <f>IFERROR(INDEX(DESEMPATE!$D$3:$D$63,MATCH('EXP GEN.'!B379,DESEMPATE!$C$3:$C$63,0)),"")</f>
        <v/>
      </c>
      <c r="E379" s="279" t="str">
        <f>IFERROR(IF(D379="","",IF(VLOOKUP(D379,DESEMPATE!D$3:$E$19,2,FALSE)=1,"N/A",IF(VLOOKUP(D379,DESEMPATE!D$3:$E$19,2,FALSE)&gt;=0.51,"SI","NO"))),"")</f>
        <v/>
      </c>
      <c r="F379" s="411" t="s">
        <v>8</v>
      </c>
      <c r="G379" s="19"/>
      <c r="H379" s="19"/>
      <c r="I379" s="19"/>
      <c r="J379" s="711"/>
      <c r="K379" s="19"/>
      <c r="L379" s="771"/>
      <c r="M379" s="641" t="str">
        <f t="shared" si="59"/>
        <v/>
      </c>
      <c r="N379" s="510"/>
      <c r="O379" s="14"/>
      <c r="P379" s="14"/>
      <c r="Q379" s="15" t="str">
        <f t="shared" si="67"/>
        <v/>
      </c>
      <c r="R379" s="16" t="str">
        <f>IFERROR(INDEX(PARAMETROS!$B$53:$B$101,MATCH(Q379,PARAMETROS!$A$53:$A$101,0)),"")</f>
        <v/>
      </c>
      <c r="S379" s="671"/>
      <c r="T379" s="17"/>
      <c r="U379" s="435" t="str">
        <f>IFERROR(IF(T379="","",IF(T379="COP","N/A",IF(OR(T379="USD",T379="US"),1,IF(T379="EUR",VLOOKUP(P379,'SH EURO'!$A$6:$B$10372,2,FALSE),"INGRESAR TASA")))),"")</f>
        <v/>
      </c>
      <c r="V379" s="489" t="str">
        <f t="shared" si="68"/>
        <v/>
      </c>
      <c r="W379" s="18" t="str">
        <f>IFERROR(IF(T379="","",IF(T379="COP",1,IF(U379&lt;&gt;"N/A",VLOOKUP(P379,'SH TRM'!$A$9:$B$100372,2,FALSE),"REVISAR"))),"")</f>
        <v/>
      </c>
      <c r="X379" s="349" t="str">
        <f t="shared" si="69"/>
        <v/>
      </c>
      <c r="Y379" s="10" t="str">
        <f t="shared" si="70"/>
        <v/>
      </c>
      <c r="Z379" s="10" t="str">
        <f t="shared" si="71"/>
        <v/>
      </c>
      <c r="AA379" s="1115"/>
      <c r="AB379" s="1115"/>
      <c r="AC379" s="292" t="str">
        <f t="shared" si="73"/>
        <v/>
      </c>
      <c r="AD379" s="294"/>
      <c r="AE379" s="1121"/>
      <c r="AF379" s="1121"/>
      <c r="AG379" s="1121"/>
      <c r="AH379" s="1121"/>
      <c r="AI379" s="1121"/>
      <c r="AJ379" s="1121"/>
      <c r="AK379" s="1121"/>
      <c r="AL379" s="1121"/>
      <c r="AM379" s="1121"/>
      <c r="AN379" s="641" t="str">
        <f t="shared" si="72"/>
        <v/>
      </c>
      <c r="AO379" s="1119"/>
      <c r="AP379" s="235"/>
      <c r="AQ379" s="237"/>
      <c r="AX379" s="228"/>
    </row>
    <row r="380" spans="1:50" s="222" customFormat="1" ht="16.5" hidden="1" customHeight="1" thickBot="1" x14ac:dyDescent="0.3">
      <c r="A380" s="1113"/>
      <c r="B380" s="33"/>
      <c r="C380" s="137"/>
      <c r="D380" s="315" t="str">
        <f>IFERROR(INDEX(DESEMPATE!$D$3:$D$63,MATCH('EXP GEN.'!B380,DESEMPATE!$C$3:$C$63,0)),"")</f>
        <v/>
      </c>
      <c r="E380" s="289" t="str">
        <f>IFERROR(IF(D380="","",IF(VLOOKUP(D380,DESEMPATE!D$3:$E$19,2,FALSE)=1,"N/A",IF(VLOOKUP(D380,DESEMPATE!D$3:$E$19,2,FALSE)&gt;=0.51,"SI","NO"))),"")</f>
        <v/>
      </c>
      <c r="F380" s="412" t="s">
        <v>8</v>
      </c>
      <c r="G380" s="139"/>
      <c r="H380" s="139"/>
      <c r="I380" s="139"/>
      <c r="J380" s="712"/>
      <c r="K380" s="139"/>
      <c r="L380" s="773"/>
      <c r="M380" s="642" t="str">
        <f t="shared" si="59"/>
        <v/>
      </c>
      <c r="N380" s="511"/>
      <c r="O380" s="318"/>
      <c r="P380" s="318"/>
      <c r="Q380" s="36" t="str">
        <f t="shared" si="67"/>
        <v/>
      </c>
      <c r="R380" s="37" t="str">
        <f>IFERROR(INDEX(PARAMETROS!$B$53:$B$101,MATCH(Q380,PARAMETROS!$A$53:$A$101,0)),"")</f>
        <v/>
      </c>
      <c r="S380" s="672"/>
      <c r="T380" s="38"/>
      <c r="U380" s="433" t="str">
        <f>IFERROR(IF(T380="","",IF(T380="COP","N/A",IF(OR(T380="USD",T380="US"),1,IF(T380="EUR",VLOOKUP(P380,'SH EURO'!$A$6:$B$10372,2,FALSE),"INGRESAR TASA")))),"")</f>
        <v/>
      </c>
      <c r="V380" s="490" t="str">
        <f t="shared" si="68"/>
        <v/>
      </c>
      <c r="W380" s="39" t="str">
        <f>IFERROR(IF(T380="","",IF(T380="COP",1,IF(U380&lt;&gt;"N/A",VLOOKUP(P380,'SH TRM'!$A$9:$B$100372,2,FALSE),"REVISAR"))),"")</f>
        <v/>
      </c>
      <c r="X380" s="350" t="str">
        <f t="shared" si="69"/>
        <v/>
      </c>
      <c r="Y380" s="40" t="str">
        <f t="shared" si="70"/>
        <v/>
      </c>
      <c r="Z380" s="40" t="str">
        <f t="shared" si="71"/>
        <v/>
      </c>
      <c r="AA380" s="1116"/>
      <c r="AB380" s="1116"/>
      <c r="AC380" s="299" t="str">
        <f t="shared" si="73"/>
        <v/>
      </c>
      <c r="AD380" s="564"/>
      <c r="AE380" s="1131"/>
      <c r="AF380" s="1131"/>
      <c r="AG380" s="1131"/>
      <c r="AH380" s="1131"/>
      <c r="AI380" s="1131"/>
      <c r="AJ380" s="1131"/>
      <c r="AK380" s="1131"/>
      <c r="AL380" s="1131"/>
      <c r="AM380" s="1131"/>
      <c r="AN380" s="642" t="str">
        <f t="shared" si="72"/>
        <v/>
      </c>
      <c r="AO380" s="1120"/>
      <c r="AP380" s="236"/>
      <c r="AQ380" s="237"/>
      <c r="AX380" s="228"/>
    </row>
    <row r="381" spans="1:50" s="222" customFormat="1" ht="16.5" hidden="1" customHeight="1" x14ac:dyDescent="0.25">
      <c r="A381" s="1111" t="s">
        <v>230</v>
      </c>
      <c r="B381" s="25"/>
      <c r="C381" s="26"/>
      <c r="D381" s="287" t="str">
        <f>IFERROR(INDEX(DESEMPATE!$D$3:$D$63,MATCH('EXP GEN.'!B381,DESEMPATE!$C$3:$C$63,0)),"")</f>
        <v/>
      </c>
      <c r="E381" s="288" t="str">
        <f>IFERROR(IF(D381="","",IF(VLOOKUP(D381,DESEMPATE!D$3:$E$19,2,FALSE)=1,"N/A",IF(VLOOKUP(D381,DESEMPATE!D$3:$E$19,2,FALSE)&gt;=0.51,"SI","NO"))),"")</f>
        <v/>
      </c>
      <c r="F381" s="410" t="s">
        <v>8</v>
      </c>
      <c r="G381" s="32"/>
      <c r="H381" s="32"/>
      <c r="I381" s="736"/>
      <c r="J381" s="747"/>
      <c r="K381" s="293"/>
      <c r="L381" s="770"/>
      <c r="M381" s="770" t="str">
        <f t="shared" si="59"/>
        <v/>
      </c>
      <c r="N381" s="508"/>
      <c r="O381" s="316"/>
      <c r="P381" s="316"/>
      <c r="Q381" s="44" t="str">
        <f t="shared" si="67"/>
        <v/>
      </c>
      <c r="R381" s="22" t="str">
        <f>IFERROR(INDEX(PARAMETROS!$B$53:$B$101,MATCH(Q381,PARAMETROS!$A$53:$A$101,0)),"")</f>
        <v/>
      </c>
      <c r="S381" s="673"/>
      <c r="T381" s="23"/>
      <c r="U381" s="434" t="str">
        <f>IFERROR(IF(T381="","",IF(T381="COP","N/A",IF(OR(T381="USD",T381="US"),1,IF(T381="EUR",VLOOKUP(P381,'SH EURO'!$A$6:$B$10372,2,FALSE),"INGRESAR TASA")))),"")</f>
        <v/>
      </c>
      <c r="V381" s="484" t="str">
        <f t="shared" si="68"/>
        <v/>
      </c>
      <c r="W381" s="24" t="str">
        <f>IFERROR(IF(T381="","",IF(T381="COP",1,IF(U381&lt;&gt;"N/A",VLOOKUP(P381,'SH TRM'!$A$9:$B$100372,2,FALSE),"REVISAR"))),"")</f>
        <v/>
      </c>
      <c r="X381" s="351" t="str">
        <f t="shared" si="69"/>
        <v/>
      </c>
      <c r="Y381" s="317" t="str">
        <f t="shared" si="70"/>
        <v/>
      </c>
      <c r="Z381" s="317" t="str">
        <f t="shared" si="71"/>
        <v/>
      </c>
      <c r="AA381" s="1114" t="str">
        <f>IFERROR(IF(COUNTIF(Z381:Z386,"")=6,"",IF(SUM(Z381:Z386)&gt;=CM001M1,"CUMPLE","NO CUMPLE")),"")</f>
        <v/>
      </c>
      <c r="AB381" s="1114" t="str">
        <f>IFERROR(IF(COUNTIF(Z381:Z386,"")=6,"",IF(COUNTIF(E381:E386,"N/A")&gt;0,IF(SUMIF(E381:E386,"N/A",Z381:Z386)&gt;=CM001LM1,"CUMPLE","NO CUMPLE"),IF(SUMIF(E381:E386,"SI",Z381:Z386)&gt;=CM001LM1,"CUMPLE","NO CUMPLE"))),"")</f>
        <v/>
      </c>
      <c r="AC381" s="291" t="str">
        <f t="shared" si="73"/>
        <v/>
      </c>
      <c r="AD381" s="293"/>
      <c r="AE381" s="1117"/>
      <c r="AF381" s="1117"/>
      <c r="AG381" s="1117"/>
      <c r="AH381" s="1117"/>
      <c r="AI381" s="1117"/>
      <c r="AJ381" s="1117"/>
      <c r="AK381" s="1117"/>
      <c r="AL381" s="1117"/>
      <c r="AM381" s="1117"/>
      <c r="AN381" s="770" t="str">
        <f t="shared" si="72"/>
        <v/>
      </c>
      <c r="AO381" s="1118" t="s">
        <v>258</v>
      </c>
      <c r="AP381" s="256"/>
      <c r="AQ381" s="237"/>
      <c r="AX381" s="228"/>
    </row>
    <row r="382" spans="1:50" s="222" customFormat="1" ht="16.5" hidden="1" customHeight="1" x14ac:dyDescent="0.25">
      <c r="A382" s="1112"/>
      <c r="B382" s="11"/>
      <c r="C382" s="12"/>
      <c r="D382" s="12" t="str">
        <f>IFERROR(INDEX(DESEMPATE!$D$3:$D$63,MATCH('EXP GEN.'!B382,DESEMPATE!$C$3:$C$63,0)),"")</f>
        <v/>
      </c>
      <c r="E382" s="279" t="str">
        <f>IFERROR(IF(D382="","",IF(VLOOKUP(D382,DESEMPATE!D$3:$E$19,2,FALSE)=1,"N/A",IF(VLOOKUP(D382,DESEMPATE!D$3:$E$19,2,FALSE)&gt;=0.51,"SI","NO"))),"")</f>
        <v/>
      </c>
      <c r="F382" s="411" t="s">
        <v>8</v>
      </c>
      <c r="G382" s="19"/>
      <c r="H382" s="19"/>
      <c r="I382" s="533"/>
      <c r="J382" s="748"/>
      <c r="K382" s="294"/>
      <c r="L382" s="771"/>
      <c r="M382" s="771" t="str">
        <f t="shared" si="59"/>
        <v/>
      </c>
      <c r="N382" s="510"/>
      <c r="O382" s="14"/>
      <c r="P382" s="14"/>
      <c r="Q382" s="15" t="str">
        <f t="shared" si="67"/>
        <v/>
      </c>
      <c r="R382" s="16" t="str">
        <f>IFERROR(INDEX(PARAMETROS!$B$53:$B$101,MATCH(Q382,PARAMETROS!$A$53:$A$101,0)),"")</f>
        <v/>
      </c>
      <c r="S382" s="671"/>
      <c r="T382" s="17"/>
      <c r="U382" s="435" t="str">
        <f>IFERROR(IF(T382="","",IF(T382="COP","N/A",IF(OR(T382="USD",T382="US"),1,IF(T382="EUR",VLOOKUP(P382,'SH EURO'!$A$6:$B$10372,2,FALSE),"INGRESAR TASA")))),"")</f>
        <v/>
      </c>
      <c r="V382" s="489" t="str">
        <f t="shared" si="68"/>
        <v/>
      </c>
      <c r="W382" s="18" t="str">
        <f>IFERROR(IF(T382="","",IF(T382="COP",1,IF(U382&lt;&gt;"N/A",VLOOKUP(P382,'SH TRM'!$A$9:$B$100372,2,FALSE),"REVISAR"))),"")</f>
        <v/>
      </c>
      <c r="X382" s="349" t="str">
        <f t="shared" si="69"/>
        <v/>
      </c>
      <c r="Y382" s="10" t="str">
        <f t="shared" si="70"/>
        <v/>
      </c>
      <c r="Z382" s="10" t="str">
        <f t="shared" si="71"/>
        <v/>
      </c>
      <c r="AA382" s="1115"/>
      <c r="AB382" s="1115"/>
      <c r="AC382" s="292" t="str">
        <f t="shared" si="73"/>
        <v/>
      </c>
      <c r="AD382" s="294"/>
      <c r="AE382" s="1121"/>
      <c r="AF382" s="1121"/>
      <c r="AG382" s="1121"/>
      <c r="AH382" s="1121"/>
      <c r="AI382" s="1121"/>
      <c r="AJ382" s="1121"/>
      <c r="AK382" s="1121"/>
      <c r="AL382" s="1121"/>
      <c r="AM382" s="1121"/>
      <c r="AN382" s="771" t="str">
        <f t="shared" si="72"/>
        <v/>
      </c>
      <c r="AO382" s="1119"/>
      <c r="AP382" s="257"/>
      <c r="AQ382" s="237"/>
      <c r="AX382" s="228"/>
    </row>
    <row r="383" spans="1:50" s="222" customFormat="1" ht="16.5" hidden="1" customHeight="1" x14ac:dyDescent="0.25">
      <c r="A383" s="1112"/>
      <c r="B383" s="11"/>
      <c r="C383" s="12"/>
      <c r="D383" s="12" t="str">
        <f>IFERROR(INDEX(DESEMPATE!$D$3:$D$63,MATCH('EXP GEN.'!B383,DESEMPATE!$C$3:$C$63,0)),"")</f>
        <v/>
      </c>
      <c r="E383" s="279" t="str">
        <f>IFERROR(IF(D383="","",IF(VLOOKUP(D383,DESEMPATE!D$3:$E$19,2,FALSE)=1,"N/A",IF(VLOOKUP(D383,DESEMPATE!D$3:$E$19,2,FALSE)&gt;=0.51,"SI","NO"))),"")</f>
        <v/>
      </c>
      <c r="F383" s="411" t="s">
        <v>8</v>
      </c>
      <c r="G383" s="19"/>
      <c r="H383" s="19"/>
      <c r="I383" s="533"/>
      <c r="J383" s="748"/>
      <c r="K383" s="294"/>
      <c r="L383" s="771"/>
      <c r="M383" s="771" t="str">
        <f t="shared" si="59"/>
        <v/>
      </c>
      <c r="N383" s="510"/>
      <c r="O383" s="14"/>
      <c r="P383" s="14"/>
      <c r="Q383" s="15" t="str">
        <f t="shared" si="67"/>
        <v/>
      </c>
      <c r="R383" s="16" t="str">
        <f>IFERROR(INDEX(PARAMETROS!$B$53:$B$101,MATCH(Q383,PARAMETROS!$A$53:$A$101,0)),"")</f>
        <v/>
      </c>
      <c r="S383" s="671"/>
      <c r="T383" s="17"/>
      <c r="U383" s="435" t="str">
        <f>IFERROR(IF(T383="","",IF(T383="COP","N/A",IF(OR(T383="USD",T383="US"),1,IF(T383="EUR",VLOOKUP(P383,'SH EURO'!$A$6:$B$10372,2,FALSE),"INGRESAR TASA")))),"")</f>
        <v/>
      </c>
      <c r="V383" s="489" t="str">
        <f t="shared" si="68"/>
        <v/>
      </c>
      <c r="W383" s="18" t="str">
        <f>IFERROR(IF(T383="","",IF(T383="COP",1,IF(U383&lt;&gt;"N/A",VLOOKUP(P383,'SH TRM'!$A$9:$B$100372,2,FALSE),"REVISAR"))),"")</f>
        <v/>
      </c>
      <c r="X383" s="349" t="str">
        <f t="shared" si="69"/>
        <v/>
      </c>
      <c r="Y383" s="10" t="str">
        <f t="shared" si="70"/>
        <v/>
      </c>
      <c r="Z383" s="10" t="str">
        <f t="shared" si="71"/>
        <v/>
      </c>
      <c r="AA383" s="1115"/>
      <c r="AB383" s="1115"/>
      <c r="AC383" s="292" t="str">
        <f t="shared" si="73"/>
        <v/>
      </c>
      <c r="AD383" s="294"/>
      <c r="AE383" s="1121"/>
      <c r="AF383" s="1121"/>
      <c r="AG383" s="1121"/>
      <c r="AH383" s="1121"/>
      <c r="AI383" s="1121"/>
      <c r="AJ383" s="1121"/>
      <c r="AK383" s="1121"/>
      <c r="AL383" s="1121"/>
      <c r="AM383" s="1121"/>
      <c r="AN383" s="641" t="str">
        <f t="shared" si="72"/>
        <v/>
      </c>
      <c r="AO383" s="1119"/>
      <c r="AP383" s="235"/>
      <c r="AQ383" s="237"/>
      <c r="AX383" s="228"/>
    </row>
    <row r="384" spans="1:50" s="222" customFormat="1" ht="16.5" hidden="1" customHeight="1" x14ac:dyDescent="0.25">
      <c r="A384" s="1112"/>
      <c r="B384" s="11"/>
      <c r="C384" s="12"/>
      <c r="D384" s="12" t="str">
        <f>IFERROR(INDEX(DESEMPATE!$D$3:$D$63,MATCH('EXP GEN.'!B384,DESEMPATE!$C$3:$C$63,0)),"")</f>
        <v/>
      </c>
      <c r="E384" s="279" t="str">
        <f>IFERROR(IF(D384="","",IF(VLOOKUP(D384,DESEMPATE!D$3:$E$19,2,FALSE)=1,"N/A",IF(VLOOKUP(D384,DESEMPATE!D$3:$E$19,2,FALSE)&gt;=0.51,"SI","NO"))),"")</f>
        <v/>
      </c>
      <c r="F384" s="411" t="s">
        <v>8</v>
      </c>
      <c r="G384" s="19"/>
      <c r="H384" s="19"/>
      <c r="I384" s="533"/>
      <c r="J384" s="749"/>
      <c r="K384" s="294"/>
      <c r="L384" s="771"/>
      <c r="M384" s="771" t="str">
        <f t="shared" si="59"/>
        <v/>
      </c>
      <c r="N384" s="510"/>
      <c r="O384" s="14"/>
      <c r="P384" s="14"/>
      <c r="Q384" s="15" t="str">
        <f t="shared" si="67"/>
        <v/>
      </c>
      <c r="R384" s="16" t="str">
        <f>IFERROR(INDEX(PARAMETROS!$B$53:$B$101,MATCH(Q384,PARAMETROS!$A$53:$A$101,0)),"")</f>
        <v/>
      </c>
      <c r="S384" s="671"/>
      <c r="T384" s="17"/>
      <c r="U384" s="435" t="str">
        <f>IFERROR(IF(T384="","",IF(T384="COP","N/A",IF(OR(T384="USD",T384="US"),1,IF(T384="EUR",VLOOKUP(P384,'SH EURO'!$A$6:$B$10372,2,FALSE),"INGRESAR TASA")))),"")</f>
        <v/>
      </c>
      <c r="V384" s="489" t="str">
        <f t="shared" si="68"/>
        <v/>
      </c>
      <c r="W384" s="18" t="str">
        <f>IFERROR(IF(T384="","",IF(T384="COP",1,IF(U384&lt;&gt;"N/A",VLOOKUP(P384,'SH TRM'!$A$9:$B$100372,2,FALSE),"REVISAR"))),"")</f>
        <v/>
      </c>
      <c r="X384" s="349" t="str">
        <f t="shared" si="69"/>
        <v/>
      </c>
      <c r="Y384" s="10" t="str">
        <f t="shared" si="70"/>
        <v/>
      </c>
      <c r="Z384" s="10" t="str">
        <f t="shared" si="71"/>
        <v/>
      </c>
      <c r="AA384" s="1115"/>
      <c r="AB384" s="1115"/>
      <c r="AC384" s="292" t="str">
        <f t="shared" si="73"/>
        <v/>
      </c>
      <c r="AD384" s="294"/>
      <c r="AE384" s="1122"/>
      <c r="AF384" s="1123"/>
      <c r="AG384" s="1124"/>
      <c r="AH384" s="1122"/>
      <c r="AI384" s="1123"/>
      <c r="AJ384" s="1124"/>
      <c r="AK384" s="1122"/>
      <c r="AL384" s="1123"/>
      <c r="AM384" s="1124"/>
      <c r="AN384" s="771" t="str">
        <f t="shared" si="72"/>
        <v/>
      </c>
      <c r="AO384" s="1119"/>
      <c r="AP384" s="257"/>
      <c r="AQ384" s="237"/>
      <c r="AX384" s="228"/>
    </row>
    <row r="385" spans="1:50" s="222" customFormat="1" ht="16.5" hidden="1" customHeight="1" x14ac:dyDescent="0.25">
      <c r="A385" s="1112"/>
      <c r="B385" s="11"/>
      <c r="C385" s="12"/>
      <c r="D385" s="12" t="str">
        <f>IFERROR(INDEX(DESEMPATE!$D$3:$D$63,MATCH('EXP GEN.'!B385,DESEMPATE!$C$3:$C$63,0)),"")</f>
        <v/>
      </c>
      <c r="E385" s="279" t="str">
        <f>IFERROR(IF(D385="","",IF(VLOOKUP(D385,DESEMPATE!D$3:$E$19,2,FALSE)=1,"N/A",IF(VLOOKUP(D385,DESEMPATE!D$3:$E$19,2,FALSE)&gt;=0.51,"SI","NO"))),"")</f>
        <v/>
      </c>
      <c r="F385" s="411" t="s">
        <v>8</v>
      </c>
      <c r="G385" s="19"/>
      <c r="H385" s="19"/>
      <c r="I385" s="533"/>
      <c r="J385" s="749"/>
      <c r="K385" s="294"/>
      <c r="L385" s="771"/>
      <c r="M385" s="641" t="str">
        <f t="shared" si="59"/>
        <v/>
      </c>
      <c r="N385" s="510"/>
      <c r="O385" s="14"/>
      <c r="P385" s="14"/>
      <c r="Q385" s="15" t="str">
        <f t="shared" si="67"/>
        <v/>
      </c>
      <c r="R385" s="16" t="str">
        <f>IFERROR(INDEX(PARAMETROS!$B$53:$B$101,MATCH(Q385,PARAMETROS!$A$53:$A$101,0)),"")</f>
        <v/>
      </c>
      <c r="S385" s="671"/>
      <c r="T385" s="17"/>
      <c r="U385" s="435" t="str">
        <f>IFERROR(IF(T385="","",IF(T385="COP","N/A",IF(OR(T385="USD",T385="US"),1,IF(T385="EUR",VLOOKUP(P385,'SH EURO'!$A$6:$B$10372,2,FALSE),"INGRESAR TASA")))),"")</f>
        <v/>
      </c>
      <c r="V385" s="489" t="str">
        <f t="shared" si="68"/>
        <v/>
      </c>
      <c r="W385" s="18" t="str">
        <f>IFERROR(IF(T385="","",IF(T385="COP",1,IF(U385&lt;&gt;"N/A",VLOOKUP(P385,'SH TRM'!$A$9:$B$100372,2,FALSE),"REVISAR"))),"")</f>
        <v/>
      </c>
      <c r="X385" s="349" t="str">
        <f t="shared" si="69"/>
        <v/>
      </c>
      <c r="Y385" s="10" t="str">
        <f t="shared" si="70"/>
        <v/>
      </c>
      <c r="Z385" s="10" t="str">
        <f t="shared" si="71"/>
        <v/>
      </c>
      <c r="AA385" s="1115"/>
      <c r="AB385" s="1115"/>
      <c r="AC385" s="292" t="str">
        <f t="shared" si="73"/>
        <v/>
      </c>
      <c r="AD385" s="294"/>
      <c r="AE385" s="1121"/>
      <c r="AF385" s="1121"/>
      <c r="AG385" s="1121"/>
      <c r="AH385" s="1121"/>
      <c r="AI385" s="1121"/>
      <c r="AJ385" s="1121"/>
      <c r="AK385" s="1121"/>
      <c r="AL385" s="1121"/>
      <c r="AM385" s="1121"/>
      <c r="AN385" s="641" t="str">
        <f t="shared" si="72"/>
        <v/>
      </c>
      <c r="AO385" s="1119"/>
      <c r="AP385" s="235"/>
      <c r="AQ385" s="237"/>
      <c r="AX385" s="228"/>
    </row>
    <row r="386" spans="1:50" s="222" customFormat="1" ht="16.5" hidden="1" customHeight="1" thickBot="1" x14ac:dyDescent="0.3">
      <c r="A386" s="1113"/>
      <c r="B386" s="33"/>
      <c r="C386" s="137"/>
      <c r="D386" s="315" t="str">
        <f>IFERROR(INDEX(DESEMPATE!$D$3:$D$63,MATCH('EXP GEN.'!B386,DESEMPATE!$C$3:$C$63,0)),"")</f>
        <v/>
      </c>
      <c r="E386" s="289" t="str">
        <f>IFERROR(IF(D386="","",IF(VLOOKUP(D386,DESEMPATE!D$3:$E$19,2,FALSE)=1,"N/A",IF(VLOOKUP(D386,DESEMPATE!D$3:$E$19,2,FALSE)&gt;=0.51,"SI","NO"))),"")</f>
        <v/>
      </c>
      <c r="F386" s="412" t="s">
        <v>8</v>
      </c>
      <c r="G386" s="139"/>
      <c r="H386" s="139"/>
      <c r="I386" s="737"/>
      <c r="J386" s="750"/>
      <c r="K386" s="550"/>
      <c r="L386" s="773"/>
      <c r="M386" s="642" t="str">
        <f t="shared" si="59"/>
        <v/>
      </c>
      <c r="N386" s="511"/>
      <c r="O386" s="318"/>
      <c r="P386" s="318"/>
      <c r="Q386" s="36" t="str">
        <f t="shared" si="67"/>
        <v/>
      </c>
      <c r="R386" s="37" t="str">
        <f>IFERROR(INDEX(PARAMETROS!$B$53:$B$101,MATCH(Q386,PARAMETROS!$A$53:$A$101,0)),"")</f>
        <v/>
      </c>
      <c r="S386" s="672"/>
      <c r="T386" s="38"/>
      <c r="U386" s="433" t="str">
        <f>IFERROR(IF(T386="","",IF(T386="COP","N/A",IF(OR(T386="USD",T386="US"),1,IF(T386="EUR",VLOOKUP(P386,'SH EURO'!$A$6:$B$10372,2,FALSE),"INGRESAR TASA")))),"")</f>
        <v/>
      </c>
      <c r="V386" s="490" t="str">
        <f t="shared" si="68"/>
        <v/>
      </c>
      <c r="W386" s="39" t="str">
        <f>IFERROR(IF(T386="","",IF(T386="COP",1,IF(U386&lt;&gt;"N/A",VLOOKUP(P386,'SH TRM'!$A$9:$B$100372,2,FALSE),"REVISAR"))),"")</f>
        <v/>
      </c>
      <c r="X386" s="350" t="str">
        <f t="shared" si="69"/>
        <v/>
      </c>
      <c r="Y386" s="40" t="str">
        <f t="shared" si="70"/>
        <v/>
      </c>
      <c r="Z386" s="40" t="str">
        <f t="shared" si="71"/>
        <v/>
      </c>
      <c r="AA386" s="1116"/>
      <c r="AB386" s="1116"/>
      <c r="AC386" s="299" t="str">
        <f t="shared" si="73"/>
        <v/>
      </c>
      <c r="AD386" s="564"/>
      <c r="AE386" s="1131"/>
      <c r="AF386" s="1131"/>
      <c r="AG386" s="1131"/>
      <c r="AH386" s="1131"/>
      <c r="AI386" s="1131"/>
      <c r="AJ386" s="1131"/>
      <c r="AK386" s="1131"/>
      <c r="AL386" s="1131"/>
      <c r="AM386" s="1131"/>
      <c r="AN386" s="642" t="str">
        <f t="shared" si="72"/>
        <v/>
      </c>
      <c r="AO386" s="1120"/>
      <c r="AP386" s="236"/>
      <c r="AQ386" s="237"/>
      <c r="AX386" s="228"/>
    </row>
    <row r="387" spans="1:50" s="222" customFormat="1" ht="16.5" hidden="1" customHeight="1" x14ac:dyDescent="0.25">
      <c r="A387" s="1133" t="s">
        <v>231</v>
      </c>
      <c r="B387" s="25"/>
      <c r="C387" s="26"/>
      <c r="D387" s="287" t="str">
        <f>IFERROR(INDEX(DESEMPATE!$D$3:$D$63,MATCH('EXP GEN.'!B387,DESEMPATE!$C$3:$C$63,0)),"")</f>
        <v/>
      </c>
      <c r="E387" s="288" t="str">
        <f>IFERROR(IF(D387="","",IF(VLOOKUP(D387,DESEMPATE!D$3:$E$19,2,FALSE)=1,"N/A",IF(VLOOKUP(D387,DESEMPATE!D$3:$E$19,2,FALSE)&gt;=0.51,"SI","NO"))),"")</f>
        <v/>
      </c>
      <c r="F387" s="410" t="s">
        <v>8</v>
      </c>
      <c r="G387" s="32"/>
      <c r="H387" s="32"/>
      <c r="I387" s="32"/>
      <c r="J387" s="710"/>
      <c r="K387" s="32"/>
      <c r="L387" s="770"/>
      <c r="M387" s="770" t="str">
        <f t="shared" si="59"/>
        <v/>
      </c>
      <c r="N387" s="508"/>
      <c r="O387" s="316"/>
      <c r="P387" s="316"/>
      <c r="Q387" s="44" t="str">
        <f t="shared" si="67"/>
        <v/>
      </c>
      <c r="R387" s="22" t="str">
        <f>IFERROR(INDEX(PARAMETROS!$B$53:$B$101,MATCH(Q387,PARAMETROS!$A$53:$A$101,0)),"")</f>
        <v/>
      </c>
      <c r="S387" s="673"/>
      <c r="T387" s="23"/>
      <c r="U387" s="434" t="str">
        <f>IFERROR(IF(T387="","",IF(T387="COP","N/A",IF(OR(T387="USD",T387="US"),1,IF(T387="EUR",VLOOKUP(P387,'SH EURO'!$A$6:$B$10372,2,FALSE),"INGRESAR TASA")))),"")</f>
        <v/>
      </c>
      <c r="V387" s="484" t="str">
        <f t="shared" si="68"/>
        <v/>
      </c>
      <c r="W387" s="24" t="str">
        <f>IFERROR(IF(T387="","",IF(T387="COP",1,IF(U387&lt;&gt;"N/A",VLOOKUP(P387,'SH TRM'!$A$9:$B$100372,2,FALSE),"REVISAR"))),"")</f>
        <v/>
      </c>
      <c r="X387" s="351" t="str">
        <f t="shared" si="69"/>
        <v/>
      </c>
      <c r="Y387" s="317" t="str">
        <f t="shared" si="70"/>
        <v/>
      </c>
      <c r="Z387" s="317" t="str">
        <f t="shared" si="71"/>
        <v/>
      </c>
      <c r="AA387" s="1114" t="str">
        <f>IFERROR(IF(COUNTIF(Z387:Z392,"")=6,"",IF(SUM(Z387:Z392)&gt;=CM001M1,"CUMPLE","NO CUMPLE")),"")</f>
        <v/>
      </c>
      <c r="AB387" s="1114" t="str">
        <f>IFERROR(IF(COUNTIF(Z387:Z392,"")=6,"",IF(COUNTIF(E387:E392,"N/A")&gt;0,IF(SUMIF(E387:E392,"N/A",Z387:Z392)&gt;=CM001LM1,"CUMPLE","NO CUMPLE"),IF(SUMIF(E387:E392,"SI",Z387:Z392)&gt;=CM001LM1,"CUMPLE","NO CUMPLE"))),"")</f>
        <v/>
      </c>
      <c r="AC387" s="291" t="str">
        <f t="shared" si="73"/>
        <v/>
      </c>
      <c r="AD387" s="293"/>
      <c r="AE387" s="1117"/>
      <c r="AF387" s="1117"/>
      <c r="AG387" s="1117"/>
      <c r="AH387" s="1117"/>
      <c r="AI387" s="1117"/>
      <c r="AJ387" s="1117"/>
      <c r="AK387" s="1117"/>
      <c r="AL387" s="1117"/>
      <c r="AM387" s="1117"/>
      <c r="AN387" s="770" t="str">
        <f t="shared" si="72"/>
        <v/>
      </c>
      <c r="AO387" s="1118" t="s">
        <v>258</v>
      </c>
      <c r="AP387" s="256"/>
      <c r="AQ387" s="237"/>
      <c r="AX387" s="228"/>
    </row>
    <row r="388" spans="1:50" s="222" customFormat="1" ht="16.5" hidden="1" customHeight="1" x14ac:dyDescent="0.25">
      <c r="A388" s="1134"/>
      <c r="B388" s="11"/>
      <c r="C388" s="12"/>
      <c r="D388" s="12" t="str">
        <f>IFERROR(INDEX(DESEMPATE!$D$3:$D$63,MATCH('EXP GEN.'!B388,DESEMPATE!$C$3:$C$63,0)),"")</f>
        <v/>
      </c>
      <c r="E388" s="279" t="str">
        <f>IFERROR(IF(D388="","",IF(VLOOKUP(D388,DESEMPATE!D$3:$E$19,2,FALSE)=1,"N/A",IF(VLOOKUP(D388,DESEMPATE!D$3:$E$19,2,FALSE)&gt;=0.51,"SI","NO"))),"")</f>
        <v/>
      </c>
      <c r="F388" s="411" t="s">
        <v>8</v>
      </c>
      <c r="G388" s="19"/>
      <c r="H388" s="19"/>
      <c r="I388" s="19"/>
      <c r="J388" s="711"/>
      <c r="K388" s="19"/>
      <c r="L388" s="771"/>
      <c r="M388" s="771" t="str">
        <f t="shared" ref="M388:M451" si="74">IFERROR(IF(O388="","",IF(O388&gt;=DATE(1990,1,1),"SI","NO")),"")</f>
        <v/>
      </c>
      <c r="N388" s="510"/>
      <c r="O388" s="14"/>
      <c r="P388" s="14"/>
      <c r="Q388" s="15" t="str">
        <f t="shared" si="67"/>
        <v/>
      </c>
      <c r="R388" s="16" t="str">
        <f>IFERROR(INDEX(PARAMETROS!$B$53:$B$101,MATCH(Q388,PARAMETROS!$A$53:$A$101,0)),"")</f>
        <v/>
      </c>
      <c r="S388" s="671"/>
      <c r="T388" s="17"/>
      <c r="U388" s="435" t="str">
        <f>IFERROR(IF(T388="","",IF(T388="COP","N/A",IF(OR(T388="USD",T388="US"),1,IF(T388="EUR",VLOOKUP(P388,'SH EURO'!$A$6:$B$10372,2,FALSE),"INGRESAR TASA")))),"")</f>
        <v/>
      </c>
      <c r="V388" s="489" t="str">
        <f t="shared" si="68"/>
        <v/>
      </c>
      <c r="W388" s="18" t="str">
        <f>IFERROR(IF(T388="","",IF(T388="COP",1,IF(U388&lt;&gt;"N/A",VLOOKUP(P388,'SH TRM'!$A$9:$B$100372,2,FALSE),"REVISAR"))),"")</f>
        <v/>
      </c>
      <c r="X388" s="349" t="str">
        <f t="shared" si="69"/>
        <v/>
      </c>
      <c r="Y388" s="10" t="str">
        <f t="shared" si="70"/>
        <v/>
      </c>
      <c r="Z388" s="10" t="str">
        <f t="shared" si="71"/>
        <v/>
      </c>
      <c r="AA388" s="1115"/>
      <c r="AB388" s="1115"/>
      <c r="AC388" s="292" t="str">
        <f t="shared" si="73"/>
        <v/>
      </c>
      <c r="AD388" s="294"/>
      <c r="AE388" s="1121"/>
      <c r="AF388" s="1121"/>
      <c r="AG388" s="1121"/>
      <c r="AH388" s="1121"/>
      <c r="AI388" s="1121"/>
      <c r="AJ388" s="1121"/>
      <c r="AK388" s="1121"/>
      <c r="AL388" s="1121"/>
      <c r="AM388" s="1121"/>
      <c r="AN388" s="771" t="str">
        <f t="shared" si="72"/>
        <v/>
      </c>
      <c r="AO388" s="1119"/>
      <c r="AP388" s="257"/>
      <c r="AQ388" s="237"/>
      <c r="AX388" s="228"/>
    </row>
    <row r="389" spans="1:50" s="222" customFormat="1" ht="16.5" hidden="1" customHeight="1" x14ac:dyDescent="0.25">
      <c r="A389" s="1134"/>
      <c r="B389" s="11"/>
      <c r="C389" s="12"/>
      <c r="D389" s="12" t="str">
        <f>IFERROR(INDEX(DESEMPATE!$D$3:$D$63,MATCH('EXP GEN.'!B389,DESEMPATE!$C$3:$C$63,0)),"")</f>
        <v/>
      </c>
      <c r="E389" s="279" t="str">
        <f>IFERROR(IF(D389="","",IF(VLOOKUP(D389,DESEMPATE!D$3:$E$19,2,FALSE)=1,"N/A",IF(VLOOKUP(D389,DESEMPATE!D$3:$E$19,2,FALSE)&gt;=0.51,"SI","NO"))),"")</f>
        <v/>
      </c>
      <c r="F389" s="411" t="s">
        <v>8</v>
      </c>
      <c r="G389" s="19"/>
      <c r="H389" s="19"/>
      <c r="I389" s="19"/>
      <c r="J389" s="711"/>
      <c r="K389" s="19"/>
      <c r="L389" s="771"/>
      <c r="M389" s="771" t="str">
        <f t="shared" si="74"/>
        <v/>
      </c>
      <c r="N389" s="510"/>
      <c r="O389" s="14"/>
      <c r="P389" s="14"/>
      <c r="Q389" s="15" t="str">
        <f t="shared" si="67"/>
        <v/>
      </c>
      <c r="R389" s="16" t="str">
        <f>IFERROR(INDEX(PARAMETROS!$B$53:$B$101,MATCH(Q389,PARAMETROS!$A$53:$A$101,0)),"")</f>
        <v/>
      </c>
      <c r="S389" s="671"/>
      <c r="T389" s="17"/>
      <c r="U389" s="435" t="str">
        <f>IFERROR(IF(T389="","",IF(T389="COP","N/A",IF(OR(T389="USD",T389="US"),1,IF(T389="EUR",VLOOKUP(P389,'SH EURO'!$A$6:$B$10372,2,FALSE),"INGRESAR TASA")))),"")</f>
        <v/>
      </c>
      <c r="V389" s="489" t="str">
        <f t="shared" si="68"/>
        <v/>
      </c>
      <c r="W389" s="18" t="str">
        <f>IFERROR(IF(T389="","",IF(T389="COP",1,IF(U389&lt;&gt;"N/A",VLOOKUP(P389,'SH TRM'!$A$9:$B$100372,2,FALSE),"REVISAR"))),"")</f>
        <v/>
      </c>
      <c r="X389" s="349" t="str">
        <f t="shared" si="69"/>
        <v/>
      </c>
      <c r="Y389" s="10" t="str">
        <f t="shared" si="70"/>
        <v/>
      </c>
      <c r="Z389" s="10" t="str">
        <f t="shared" si="71"/>
        <v/>
      </c>
      <c r="AA389" s="1115"/>
      <c r="AB389" s="1115"/>
      <c r="AC389" s="292" t="str">
        <f t="shared" si="73"/>
        <v/>
      </c>
      <c r="AD389" s="294"/>
      <c r="AE389" s="1121"/>
      <c r="AF389" s="1121"/>
      <c r="AG389" s="1121"/>
      <c r="AH389" s="1121"/>
      <c r="AI389" s="1121"/>
      <c r="AJ389" s="1121"/>
      <c r="AK389" s="1121"/>
      <c r="AL389" s="1121"/>
      <c r="AM389" s="1121"/>
      <c r="AN389" s="641" t="str">
        <f t="shared" si="72"/>
        <v/>
      </c>
      <c r="AO389" s="1119"/>
      <c r="AP389" s="235"/>
      <c r="AQ389" s="237"/>
      <c r="AX389" s="228"/>
    </row>
    <row r="390" spans="1:50" s="222" customFormat="1" ht="16.5" hidden="1" customHeight="1" x14ac:dyDescent="0.25">
      <c r="A390" s="1134"/>
      <c r="B390" s="11"/>
      <c r="C390" s="12"/>
      <c r="D390" s="12" t="str">
        <f>IFERROR(INDEX(DESEMPATE!$D$3:$D$63,MATCH('EXP GEN.'!B390,DESEMPATE!$C$3:$C$63,0)),"")</f>
        <v/>
      </c>
      <c r="E390" s="279" t="str">
        <f>IFERROR(IF(D390="","",IF(VLOOKUP(D390,DESEMPATE!D$3:$E$19,2,FALSE)=1,"N/A",IF(VLOOKUP(D390,DESEMPATE!D$3:$E$19,2,FALSE)&gt;=0.51,"SI","NO"))),"")</f>
        <v/>
      </c>
      <c r="F390" s="411" t="s">
        <v>8</v>
      </c>
      <c r="G390" s="19"/>
      <c r="H390" s="19"/>
      <c r="I390" s="19"/>
      <c r="J390" s="711"/>
      <c r="K390" s="19"/>
      <c r="L390" s="771"/>
      <c r="M390" s="771" t="str">
        <f t="shared" si="74"/>
        <v/>
      </c>
      <c r="N390" s="510"/>
      <c r="O390" s="14"/>
      <c r="P390" s="498"/>
      <c r="Q390" s="15" t="str">
        <f t="shared" si="67"/>
        <v/>
      </c>
      <c r="R390" s="16" t="str">
        <f>IFERROR(INDEX(PARAMETROS!$B$53:$B$101,MATCH(Q390,PARAMETROS!$A$53:$A$101,0)),"")</f>
        <v/>
      </c>
      <c r="S390" s="671"/>
      <c r="T390" s="17"/>
      <c r="U390" s="435" t="str">
        <f>IFERROR(IF(T390="","",IF(T390="COP","N/A",IF(OR(T390="USD",T390="US"),1,IF(T390="EUR",VLOOKUP(P390,'SH EURO'!$A$6:$B$10372,2,FALSE),"INGRESAR TASA")))),"")</f>
        <v/>
      </c>
      <c r="V390" s="489" t="str">
        <f t="shared" si="68"/>
        <v/>
      </c>
      <c r="W390" s="18" t="str">
        <f>IFERROR(IF(T390="","",IF(T390="COP",1,IF(U390&lt;&gt;"N/A",VLOOKUP(P390,'SH TRM'!$A$9:$B$100372,2,FALSE),"REVISAR"))),"")</f>
        <v/>
      </c>
      <c r="X390" s="349" t="str">
        <f t="shared" si="69"/>
        <v/>
      </c>
      <c r="Y390" s="10" t="str">
        <f t="shared" si="70"/>
        <v/>
      </c>
      <c r="Z390" s="10" t="str">
        <f t="shared" si="71"/>
        <v/>
      </c>
      <c r="AA390" s="1115"/>
      <c r="AB390" s="1115"/>
      <c r="AC390" s="292" t="str">
        <f t="shared" si="73"/>
        <v/>
      </c>
      <c r="AD390" s="294"/>
      <c r="AE390" s="1122"/>
      <c r="AF390" s="1123"/>
      <c r="AG390" s="1124"/>
      <c r="AH390" s="1122"/>
      <c r="AI390" s="1123"/>
      <c r="AJ390" s="1124"/>
      <c r="AK390" s="1122"/>
      <c r="AL390" s="1123"/>
      <c r="AM390" s="1124"/>
      <c r="AN390" s="771" t="str">
        <f t="shared" si="72"/>
        <v/>
      </c>
      <c r="AO390" s="1119"/>
      <c r="AP390" s="257"/>
      <c r="AQ390" s="237"/>
      <c r="AX390" s="228"/>
    </row>
    <row r="391" spans="1:50" s="222" customFormat="1" ht="16.5" hidden="1" customHeight="1" x14ac:dyDescent="0.25">
      <c r="A391" s="1134"/>
      <c r="B391" s="11"/>
      <c r="C391" s="12"/>
      <c r="D391" s="12" t="str">
        <f>IFERROR(INDEX(DESEMPATE!$D$3:$D$63,MATCH('EXP GEN.'!B391,DESEMPATE!$C$3:$C$63,0)),"")</f>
        <v/>
      </c>
      <c r="E391" s="279" t="str">
        <f>IFERROR(IF(D391="","",IF(VLOOKUP(D391,DESEMPATE!D$3:$E$19,2,FALSE)=1,"N/A",IF(VLOOKUP(D391,DESEMPATE!D$3:$E$19,2,FALSE)&gt;=0.51,"SI","NO"))),"")</f>
        <v/>
      </c>
      <c r="F391" s="411" t="s">
        <v>8</v>
      </c>
      <c r="G391" s="19"/>
      <c r="H391" s="19"/>
      <c r="I391" s="19"/>
      <c r="J391" s="711"/>
      <c r="K391" s="19"/>
      <c r="L391" s="771"/>
      <c r="M391" s="641" t="str">
        <f t="shared" si="74"/>
        <v/>
      </c>
      <c r="N391" s="510"/>
      <c r="O391" s="14"/>
      <c r="P391" s="14"/>
      <c r="Q391" s="15" t="str">
        <f t="shared" si="67"/>
        <v/>
      </c>
      <c r="R391" s="16" t="str">
        <f>IFERROR(INDEX(PARAMETROS!$B$53:$B$101,MATCH(Q391,PARAMETROS!$A$53:$A$101,0)),"")</f>
        <v/>
      </c>
      <c r="S391" s="671"/>
      <c r="T391" s="17"/>
      <c r="U391" s="435" t="str">
        <f>IFERROR(IF(T391="","",IF(T391="COP","N/A",IF(OR(T391="USD",T391="US"),1,IF(T391="EUR",VLOOKUP(P391,'SH EURO'!$A$6:$B$10372,2,FALSE),"INGRESAR TASA")))),"")</f>
        <v/>
      </c>
      <c r="V391" s="489" t="str">
        <f t="shared" si="68"/>
        <v/>
      </c>
      <c r="W391" s="18" t="str">
        <f>IFERROR(IF(T391="","",IF(T391="COP",1,IF(U391&lt;&gt;"N/A",VLOOKUP(P391,'SH TRM'!$A$9:$B$100372,2,FALSE),"REVISAR"))),"")</f>
        <v/>
      </c>
      <c r="X391" s="349" t="str">
        <f t="shared" si="69"/>
        <v/>
      </c>
      <c r="Y391" s="10" t="str">
        <f t="shared" si="70"/>
        <v/>
      </c>
      <c r="Z391" s="10" t="str">
        <f t="shared" si="71"/>
        <v/>
      </c>
      <c r="AA391" s="1115"/>
      <c r="AB391" s="1115"/>
      <c r="AC391" s="292" t="str">
        <f t="shared" si="73"/>
        <v/>
      </c>
      <c r="AD391" s="294"/>
      <c r="AE391" s="1121"/>
      <c r="AF391" s="1121"/>
      <c r="AG391" s="1121"/>
      <c r="AH391" s="1121"/>
      <c r="AI391" s="1121"/>
      <c r="AJ391" s="1121"/>
      <c r="AK391" s="1121"/>
      <c r="AL391" s="1121"/>
      <c r="AM391" s="1121"/>
      <c r="AN391" s="641" t="str">
        <f t="shared" si="72"/>
        <v/>
      </c>
      <c r="AO391" s="1119"/>
      <c r="AP391" s="235"/>
      <c r="AQ391" s="237"/>
      <c r="AX391" s="228"/>
    </row>
    <row r="392" spans="1:50" s="222" customFormat="1" ht="16.5" hidden="1" customHeight="1" thickBot="1" x14ac:dyDescent="0.3">
      <c r="A392" s="1135"/>
      <c r="B392" s="33"/>
      <c r="C392" s="137"/>
      <c r="D392" s="315" t="str">
        <f>IFERROR(INDEX(DESEMPATE!$D$3:$D$63,MATCH('EXP GEN.'!B392,DESEMPATE!$C$3:$C$63,0)),"")</f>
        <v/>
      </c>
      <c r="E392" s="289" t="str">
        <f>IFERROR(IF(D392="","",IF(VLOOKUP(D392,DESEMPATE!D$3:$E$19,2,FALSE)=1,"N/A",IF(VLOOKUP(D392,DESEMPATE!D$3:$E$19,2,FALSE)&gt;=0.51,"SI","NO"))),"")</f>
        <v/>
      </c>
      <c r="F392" s="412" t="s">
        <v>8</v>
      </c>
      <c r="G392" s="139"/>
      <c r="H392" s="139"/>
      <c r="I392" s="139"/>
      <c r="J392" s="712"/>
      <c r="K392" s="139"/>
      <c r="L392" s="773"/>
      <c r="M392" s="642" t="str">
        <f t="shared" si="74"/>
        <v/>
      </c>
      <c r="N392" s="511"/>
      <c r="O392" s="318"/>
      <c r="P392" s="318"/>
      <c r="Q392" s="36" t="str">
        <f t="shared" si="67"/>
        <v/>
      </c>
      <c r="R392" s="37" t="str">
        <f>IFERROR(INDEX(PARAMETROS!$B$53:$B$101,MATCH(Q392,PARAMETROS!$A$53:$A$101,0)),"")</f>
        <v/>
      </c>
      <c r="S392" s="672"/>
      <c r="T392" s="38"/>
      <c r="U392" s="433" t="str">
        <f>IFERROR(IF(T392="","",IF(T392="COP","N/A",IF(OR(T392="USD",T392="US"),1,IF(T392="EUR",VLOOKUP(P392,'SH EURO'!$A$6:$B$10372,2,FALSE),"INGRESAR TASA")))),"")</f>
        <v/>
      </c>
      <c r="V392" s="490" t="str">
        <f t="shared" si="68"/>
        <v/>
      </c>
      <c r="W392" s="39" t="str">
        <f>IFERROR(IF(T392="","",IF(T392="COP",1,IF(U392&lt;&gt;"N/A",VLOOKUP(P392,'SH TRM'!$A$9:$B$100372,2,FALSE),"REVISAR"))),"")</f>
        <v/>
      </c>
      <c r="X392" s="350" t="str">
        <f t="shared" si="69"/>
        <v/>
      </c>
      <c r="Y392" s="40" t="str">
        <f t="shared" si="70"/>
        <v/>
      </c>
      <c r="Z392" s="40" t="str">
        <f t="shared" si="71"/>
        <v/>
      </c>
      <c r="AA392" s="1116"/>
      <c r="AB392" s="1116"/>
      <c r="AC392" s="299" t="str">
        <f t="shared" si="73"/>
        <v/>
      </c>
      <c r="AD392" s="295"/>
      <c r="AE392" s="1131"/>
      <c r="AF392" s="1131"/>
      <c r="AG392" s="1131"/>
      <c r="AH392" s="1131"/>
      <c r="AI392" s="1131"/>
      <c r="AJ392" s="1131"/>
      <c r="AK392" s="1131"/>
      <c r="AL392" s="1131"/>
      <c r="AM392" s="1131"/>
      <c r="AN392" s="642" t="str">
        <f t="shared" si="72"/>
        <v/>
      </c>
      <c r="AO392" s="1120"/>
      <c r="AP392" s="236"/>
      <c r="AQ392" s="237"/>
      <c r="AX392" s="228"/>
    </row>
    <row r="393" spans="1:50" s="222" customFormat="1" ht="16.5" hidden="1" customHeight="1" x14ac:dyDescent="0.25">
      <c r="A393" s="1133" t="s">
        <v>232</v>
      </c>
      <c r="B393" s="25"/>
      <c r="C393" s="26"/>
      <c r="D393" s="287" t="str">
        <f>IFERROR(INDEX(DESEMPATE!$D$3:$D$63,MATCH('EXP GEN.'!B393,DESEMPATE!$C$3:$C$63,0)),"")</f>
        <v/>
      </c>
      <c r="E393" s="288" t="str">
        <f>IFERROR(IF(D393="","",IF(VLOOKUP(D393,DESEMPATE!D$3:$E$19,2,FALSE)=1,"N/A",IF(VLOOKUP(D393,DESEMPATE!D$3:$E$19,2,FALSE)&gt;=0.51,"SI","NO"))),"")</f>
        <v/>
      </c>
      <c r="F393" s="410" t="s">
        <v>8</v>
      </c>
      <c r="G393" s="32"/>
      <c r="H393" s="32"/>
      <c r="I393" s="32"/>
      <c r="J393" s="710"/>
      <c r="K393" s="32"/>
      <c r="L393" s="770"/>
      <c r="M393" s="770" t="str">
        <f t="shared" si="74"/>
        <v/>
      </c>
      <c r="N393" s="508"/>
      <c r="O393" s="316"/>
      <c r="P393" s="316"/>
      <c r="Q393" s="44" t="str">
        <f t="shared" si="67"/>
        <v/>
      </c>
      <c r="R393" s="22" t="str">
        <f>IFERROR(INDEX(PARAMETROS!$B$53:$B$101,MATCH(Q393,PARAMETROS!$A$53:$A$101,0)),"")</f>
        <v/>
      </c>
      <c r="S393" s="673"/>
      <c r="T393" s="23"/>
      <c r="U393" s="434" t="str">
        <f>IFERROR(IF(T393="","",IF(T393="COP","N/A",IF(OR(T393="USD",T393="US"),1,IF(T393="EUR",VLOOKUP(P393,'SH EURO'!$A$6:$B$10372,2,FALSE),"INGRESAR TASA")))),"")</f>
        <v/>
      </c>
      <c r="V393" s="484" t="str">
        <f t="shared" si="68"/>
        <v/>
      </c>
      <c r="W393" s="24" t="str">
        <f>IFERROR(IF(T393="","",IF(T393="COP",1,IF(U393&lt;&gt;"N/A",VLOOKUP(P393,'SH TRM'!$A$9:$B$100372,2,FALSE),"REVISAR"))),"")</f>
        <v/>
      </c>
      <c r="X393" s="351" t="str">
        <f t="shared" si="69"/>
        <v/>
      </c>
      <c r="Y393" s="317" t="str">
        <f t="shared" si="70"/>
        <v/>
      </c>
      <c r="Z393" s="317" t="str">
        <f t="shared" si="71"/>
        <v/>
      </c>
      <c r="AA393" s="1114" t="str">
        <f>IFERROR(IF(COUNTIF(Z393:Z398,"")=6,"",IF(SUM(Z393:Z398)&gt;=CM001M1,"CUMPLE","NO CUMPLE")),"")</f>
        <v/>
      </c>
      <c r="AB393" s="1114" t="str">
        <f>IFERROR(IF(COUNTIF(Z393:Z398,"")=6,"",IF(COUNTIF(E393:E398,"N/A")&gt;0,IF(SUMIF(E393:E398,"N/A",Z393:Z398)&gt;=CM001LM1,"CUMPLE","NO CUMPLE"),IF(SUMIF(E393:E398,"SI",Z393:Z398)&gt;=CM001LM1,"CUMPLE","NO CUMPLE"))),"")</f>
        <v/>
      </c>
      <c r="AC393" s="291" t="str">
        <f t="shared" si="73"/>
        <v/>
      </c>
      <c r="AD393" s="293"/>
      <c r="AE393" s="1117"/>
      <c r="AF393" s="1117"/>
      <c r="AG393" s="1117"/>
      <c r="AH393" s="1117"/>
      <c r="AI393" s="1117"/>
      <c r="AJ393" s="1117"/>
      <c r="AK393" s="1117"/>
      <c r="AL393" s="1117"/>
      <c r="AM393" s="1117"/>
      <c r="AN393" s="770" t="str">
        <f t="shared" si="72"/>
        <v/>
      </c>
      <c r="AO393" s="1118" t="s">
        <v>258</v>
      </c>
      <c r="AP393" s="256"/>
      <c r="AQ393" s="237"/>
      <c r="AX393" s="228"/>
    </row>
    <row r="394" spans="1:50" s="222" customFormat="1" ht="16.5" hidden="1" customHeight="1" x14ac:dyDescent="0.25">
      <c r="A394" s="1134"/>
      <c r="B394" s="11"/>
      <c r="C394" s="12"/>
      <c r="D394" s="12" t="str">
        <f>IFERROR(INDEX(DESEMPATE!$D$3:$D$63,MATCH('EXP GEN.'!B394,DESEMPATE!$C$3:$C$63,0)),"")</f>
        <v/>
      </c>
      <c r="E394" s="279" t="str">
        <f>IFERROR(IF(D394="","",IF(VLOOKUP(D394,DESEMPATE!D$3:$E$19,2,FALSE)=1,"N/A",IF(VLOOKUP(D394,DESEMPATE!D$3:$E$19,2,FALSE)&gt;=0.51,"SI","NO"))),"")</f>
        <v/>
      </c>
      <c r="F394" s="411" t="s">
        <v>8</v>
      </c>
      <c r="G394" s="19"/>
      <c r="H394" s="19"/>
      <c r="I394" s="19"/>
      <c r="J394" s="711"/>
      <c r="K394" s="19"/>
      <c r="L394" s="771"/>
      <c r="M394" s="771" t="str">
        <f t="shared" si="74"/>
        <v/>
      </c>
      <c r="N394" s="510"/>
      <c r="O394" s="14"/>
      <c r="P394" s="14"/>
      <c r="Q394" s="15" t="str">
        <f t="shared" si="67"/>
        <v/>
      </c>
      <c r="R394" s="16" t="str">
        <f>IFERROR(INDEX(PARAMETROS!$B$53:$B$101,MATCH(Q394,PARAMETROS!$A$53:$A$101,0)),"")</f>
        <v/>
      </c>
      <c r="S394" s="671"/>
      <c r="T394" s="17"/>
      <c r="U394" s="435" t="str">
        <f>IFERROR(IF(T394="","",IF(T394="COP","N/A",IF(OR(T394="USD",T394="US"),1,IF(T394="EUR",VLOOKUP(P394,'SH EURO'!$A$6:$B$10372,2,FALSE),"INGRESAR TASA")))),"")</f>
        <v/>
      </c>
      <c r="V394" s="489" t="str">
        <f t="shared" si="68"/>
        <v/>
      </c>
      <c r="W394" s="18" t="str">
        <f>IFERROR(IF(T394="","",IF(T394="COP",1,IF(U394&lt;&gt;"N/A",VLOOKUP(P394,'SH TRM'!$A$9:$B$100372,2,FALSE),"REVISAR"))),"")</f>
        <v/>
      </c>
      <c r="X394" s="349" t="str">
        <f t="shared" si="69"/>
        <v/>
      </c>
      <c r="Y394" s="10" t="str">
        <f t="shared" si="70"/>
        <v/>
      </c>
      <c r="Z394" s="10" t="str">
        <f t="shared" si="71"/>
        <v/>
      </c>
      <c r="AA394" s="1115"/>
      <c r="AB394" s="1115"/>
      <c r="AC394" s="292" t="str">
        <f t="shared" si="73"/>
        <v/>
      </c>
      <c r="AD394" s="294"/>
      <c r="AE394" s="1121"/>
      <c r="AF394" s="1121"/>
      <c r="AG394" s="1121"/>
      <c r="AH394" s="1121"/>
      <c r="AI394" s="1121"/>
      <c r="AJ394" s="1121"/>
      <c r="AK394" s="1121"/>
      <c r="AL394" s="1121"/>
      <c r="AM394" s="1121"/>
      <c r="AN394" s="771" t="str">
        <f t="shared" si="72"/>
        <v/>
      </c>
      <c r="AO394" s="1119"/>
      <c r="AP394" s="257"/>
      <c r="AQ394" s="237"/>
      <c r="AX394" s="228"/>
    </row>
    <row r="395" spans="1:50" s="222" customFormat="1" ht="16.5" hidden="1" customHeight="1" x14ac:dyDescent="0.25">
      <c r="A395" s="1134"/>
      <c r="B395" s="11"/>
      <c r="C395" s="12"/>
      <c r="D395" s="12" t="str">
        <f>IFERROR(INDEX(DESEMPATE!$D$3:$D$63,MATCH('EXP GEN.'!B395,DESEMPATE!$C$3:$C$63,0)),"")</f>
        <v/>
      </c>
      <c r="E395" s="279" t="str">
        <f>IFERROR(IF(D395="","",IF(VLOOKUP(D395,DESEMPATE!D$3:$E$19,2,FALSE)=1,"N/A",IF(VLOOKUP(D395,DESEMPATE!D$3:$E$19,2,FALSE)&gt;=0.51,"SI","NO"))),"")</f>
        <v/>
      </c>
      <c r="F395" s="411" t="s">
        <v>8</v>
      </c>
      <c r="G395" s="319"/>
      <c r="H395" s="319"/>
      <c r="I395" s="319"/>
      <c r="J395" s="744"/>
      <c r="K395" s="19"/>
      <c r="L395" s="771"/>
      <c r="M395" s="771" t="str">
        <f t="shared" si="74"/>
        <v/>
      </c>
      <c r="N395" s="510"/>
      <c r="O395" s="14"/>
      <c r="P395" s="14"/>
      <c r="Q395" s="15" t="str">
        <f t="shared" si="67"/>
        <v/>
      </c>
      <c r="R395" s="16" t="str">
        <f>IFERROR(INDEX(PARAMETROS!$B$53:$B$101,MATCH(Q395,PARAMETROS!$A$53:$A$101,0)),"")</f>
        <v/>
      </c>
      <c r="S395" s="671"/>
      <c r="T395" s="17"/>
      <c r="U395" s="435" t="str">
        <f>IFERROR(IF(T395="","",IF(T395="COP","N/A",IF(OR(T395="USD",T395="US"),1,IF(T395="EUR",VLOOKUP(P395,'SH EURO'!$A$6:$B$10372,2,FALSE),"INGRESAR TASA")))),"")</f>
        <v/>
      </c>
      <c r="V395" s="489" t="str">
        <f t="shared" si="68"/>
        <v/>
      </c>
      <c r="W395" s="18" t="str">
        <f>IFERROR(IF(T395="","",IF(T395="COP",1,IF(U395&lt;&gt;"N/A",VLOOKUP(P395,'SH TRM'!$A$9:$B$100372,2,FALSE),"REVISAR"))),"")</f>
        <v/>
      </c>
      <c r="X395" s="349" t="str">
        <f t="shared" si="69"/>
        <v/>
      </c>
      <c r="Y395" s="10" t="str">
        <f t="shared" si="70"/>
        <v/>
      </c>
      <c r="Z395" s="10" t="str">
        <f t="shared" si="71"/>
        <v/>
      </c>
      <c r="AA395" s="1115"/>
      <c r="AB395" s="1115"/>
      <c r="AC395" s="292" t="str">
        <f t="shared" si="73"/>
        <v/>
      </c>
      <c r="AD395" s="294"/>
      <c r="AE395" s="1121"/>
      <c r="AF395" s="1121"/>
      <c r="AG395" s="1121"/>
      <c r="AH395" s="1121"/>
      <c r="AI395" s="1121"/>
      <c r="AJ395" s="1121"/>
      <c r="AK395" s="1121"/>
      <c r="AL395" s="1121"/>
      <c r="AM395" s="1121"/>
      <c r="AN395" s="641" t="str">
        <f t="shared" si="72"/>
        <v/>
      </c>
      <c r="AO395" s="1119"/>
      <c r="AP395" s="235"/>
      <c r="AQ395" s="237"/>
      <c r="AX395" s="228"/>
    </row>
    <row r="396" spans="1:50" s="222" customFormat="1" ht="16.5" hidden="1" customHeight="1" x14ac:dyDescent="0.25">
      <c r="A396" s="1134"/>
      <c r="B396" s="11"/>
      <c r="C396" s="12"/>
      <c r="D396" s="12" t="str">
        <f>IFERROR(INDEX(DESEMPATE!$D$3:$D$63,MATCH('EXP GEN.'!B396,DESEMPATE!$C$3:$C$63,0)),"")</f>
        <v/>
      </c>
      <c r="E396" s="279" t="str">
        <f>IFERROR(IF(D396="","",IF(VLOOKUP(D396,DESEMPATE!D$3:$E$19,2,FALSE)=1,"N/A",IF(VLOOKUP(D396,DESEMPATE!D$3:$E$19,2,FALSE)&gt;=0.51,"SI","NO"))),"")</f>
        <v/>
      </c>
      <c r="F396" s="411" t="s">
        <v>8</v>
      </c>
      <c r="G396" s="19"/>
      <c r="H396" s="19"/>
      <c r="I396" s="19"/>
      <c r="J396" s="711"/>
      <c r="K396" s="19"/>
      <c r="L396" s="771"/>
      <c r="M396" s="771" t="str">
        <f t="shared" si="74"/>
        <v/>
      </c>
      <c r="N396" s="512"/>
      <c r="O396" s="316"/>
      <c r="P396" s="500"/>
      <c r="Q396" s="15" t="str">
        <f t="shared" si="67"/>
        <v/>
      </c>
      <c r="R396" s="16" t="str">
        <f>IFERROR(INDEX(PARAMETROS!$B$53:$B$101,MATCH(Q396,PARAMETROS!$A$53:$A$101,0)),"")</f>
        <v/>
      </c>
      <c r="S396" s="671"/>
      <c r="T396" s="17"/>
      <c r="U396" s="435" t="str">
        <f>IFERROR(IF(T396="","",IF(T396="COP","N/A",IF(OR(T396="USD",T396="US"),1,IF(T396="EUR",VLOOKUP(P396,'SH EURO'!$A$6:$B$10372,2,FALSE),"INGRESAR TASA")))),"")</f>
        <v/>
      </c>
      <c r="V396" s="489" t="str">
        <f t="shared" si="68"/>
        <v/>
      </c>
      <c r="W396" s="18" t="str">
        <f>IFERROR(IF(T396="","",IF(T396="COP",1,IF(U396&lt;&gt;"N/A",VLOOKUP(P396,'SH TRM'!$A$9:$B$100372,2,FALSE),"REVISAR"))),"")</f>
        <v/>
      </c>
      <c r="X396" s="349" t="str">
        <f t="shared" si="69"/>
        <v/>
      </c>
      <c r="Y396" s="10" t="str">
        <f t="shared" si="70"/>
        <v/>
      </c>
      <c r="Z396" s="10" t="str">
        <f t="shared" si="71"/>
        <v/>
      </c>
      <c r="AA396" s="1115"/>
      <c r="AB396" s="1115"/>
      <c r="AC396" s="292" t="str">
        <f t="shared" si="73"/>
        <v/>
      </c>
      <c r="AD396" s="294"/>
      <c r="AE396" s="1122"/>
      <c r="AF396" s="1123"/>
      <c r="AG396" s="1124"/>
      <c r="AH396" s="1122"/>
      <c r="AI396" s="1123"/>
      <c r="AJ396" s="1124"/>
      <c r="AK396" s="1122"/>
      <c r="AL396" s="1123"/>
      <c r="AM396" s="1124"/>
      <c r="AN396" s="771" t="str">
        <f t="shared" si="72"/>
        <v/>
      </c>
      <c r="AO396" s="1119"/>
      <c r="AP396" s="257"/>
      <c r="AQ396" s="237"/>
      <c r="AX396" s="228"/>
    </row>
    <row r="397" spans="1:50" s="222" customFormat="1" ht="16.5" hidden="1" customHeight="1" x14ac:dyDescent="0.25">
      <c r="A397" s="1134"/>
      <c r="B397" s="11"/>
      <c r="C397" s="12"/>
      <c r="D397" s="12" t="str">
        <f>IFERROR(INDEX(DESEMPATE!$D$3:$D$63,MATCH('EXP GEN.'!B397,DESEMPATE!$C$3:$C$63,0)),"")</f>
        <v/>
      </c>
      <c r="E397" s="279" t="str">
        <f>IFERROR(IF(D397="","",IF(VLOOKUP(D397,DESEMPATE!D$3:$E$19,2,FALSE)=1,"N/A",IF(VLOOKUP(D397,DESEMPATE!D$3:$E$19,2,FALSE)&gt;=0.51,"SI","NO"))),"")</f>
        <v/>
      </c>
      <c r="F397" s="411" t="s">
        <v>8</v>
      </c>
      <c r="G397" s="19"/>
      <c r="H397" s="19"/>
      <c r="I397" s="19"/>
      <c r="J397" s="711"/>
      <c r="K397" s="19"/>
      <c r="L397" s="771"/>
      <c r="M397" s="641" t="str">
        <f t="shared" si="74"/>
        <v/>
      </c>
      <c r="N397" s="510"/>
      <c r="O397" s="14"/>
      <c r="P397" s="259"/>
      <c r="Q397" s="15" t="str">
        <f t="shared" si="67"/>
        <v/>
      </c>
      <c r="R397" s="16" t="str">
        <f>IFERROR(INDEX(PARAMETROS!$B$53:$B$101,MATCH(Q397,PARAMETROS!$A$53:$A$101,0)),"")</f>
        <v/>
      </c>
      <c r="S397" s="671"/>
      <c r="T397" s="16"/>
      <c r="U397" s="435" t="str">
        <f>IFERROR(IF(T397="","",IF(T397="COP","N/A",IF(OR(T397="USD",T397="US"),1,IF(T397="EUR",VLOOKUP(P397,'SH EURO'!$A$6:$B$10372,2,FALSE),"INGRESAR TASA")))),"")</f>
        <v/>
      </c>
      <c r="V397" s="489" t="str">
        <f t="shared" si="68"/>
        <v/>
      </c>
      <c r="W397" s="18" t="str">
        <f>IFERROR(IF(T397="","",IF(T397="COP",1,IF(U397&lt;&gt;"N/A",VLOOKUP(P397,'SH TRM'!$A$9:$B$100372,2,FALSE),"REVISAR"))),"")</f>
        <v/>
      </c>
      <c r="X397" s="349" t="str">
        <f t="shared" si="69"/>
        <v/>
      </c>
      <c r="Y397" s="10" t="str">
        <f t="shared" si="70"/>
        <v/>
      </c>
      <c r="Z397" s="10" t="str">
        <f t="shared" si="71"/>
        <v/>
      </c>
      <c r="AA397" s="1115"/>
      <c r="AB397" s="1115"/>
      <c r="AC397" s="292" t="str">
        <f t="shared" si="73"/>
        <v/>
      </c>
      <c r="AD397" s="294"/>
      <c r="AE397" s="1121"/>
      <c r="AF397" s="1121"/>
      <c r="AG397" s="1121"/>
      <c r="AH397" s="1121"/>
      <c r="AI397" s="1121"/>
      <c r="AJ397" s="1121"/>
      <c r="AK397" s="1121"/>
      <c r="AL397" s="1121"/>
      <c r="AM397" s="1121"/>
      <c r="AN397" s="641" t="str">
        <f t="shared" si="72"/>
        <v/>
      </c>
      <c r="AO397" s="1119"/>
      <c r="AP397" s="235"/>
      <c r="AQ397" s="237"/>
      <c r="AX397" s="228"/>
    </row>
    <row r="398" spans="1:50" s="222" customFormat="1" ht="16.5" hidden="1" customHeight="1" thickBot="1" x14ac:dyDescent="0.3">
      <c r="A398" s="1135"/>
      <c r="B398" s="33"/>
      <c r="C398" s="137"/>
      <c r="D398" s="315" t="str">
        <f>IFERROR(INDEX(DESEMPATE!$D$3:$D$63,MATCH('EXP GEN.'!B398,DESEMPATE!$C$3:$C$63,0)),"")</f>
        <v/>
      </c>
      <c r="E398" s="289" t="str">
        <f>IFERROR(IF(D398="","",IF(VLOOKUP(D398,DESEMPATE!D$3:$E$19,2,FALSE)=1,"N/A",IF(VLOOKUP(D398,DESEMPATE!D$3:$E$19,2,FALSE)&gt;=0.51,"SI","NO"))),"")</f>
        <v/>
      </c>
      <c r="F398" s="412" t="s">
        <v>8</v>
      </c>
      <c r="G398" s="139"/>
      <c r="H398" s="139"/>
      <c r="I398" s="139"/>
      <c r="J398" s="712"/>
      <c r="K398" s="139"/>
      <c r="L398" s="773"/>
      <c r="M398" s="642" t="str">
        <f t="shared" si="74"/>
        <v/>
      </c>
      <c r="N398" s="511"/>
      <c r="O398" s="318"/>
      <c r="P398" s="318"/>
      <c r="Q398" s="36" t="str">
        <f t="shared" si="67"/>
        <v/>
      </c>
      <c r="R398" s="37" t="str">
        <f>IFERROR(INDEX(PARAMETROS!$B$53:$B$101,MATCH(Q398,PARAMETROS!$A$53:$A$101,0)),"")</f>
        <v/>
      </c>
      <c r="S398" s="672"/>
      <c r="T398" s="38"/>
      <c r="U398" s="433" t="str">
        <f>IFERROR(IF(T398="","",IF(T398="COP","N/A",IF(OR(T398="USD",T398="US"),1,IF(T398="EUR",VLOOKUP(P398,'SH EURO'!$A$6:$B$10372,2,FALSE),"INGRESAR TASA")))),"")</f>
        <v/>
      </c>
      <c r="V398" s="490" t="str">
        <f t="shared" si="68"/>
        <v/>
      </c>
      <c r="W398" s="39" t="str">
        <f>IFERROR(IF(T398="","",IF(T398="COP",1,IF(U398&lt;&gt;"N/A",VLOOKUP(P398,'SH TRM'!$A$9:$B$100372,2,FALSE),"REVISAR"))),"")</f>
        <v/>
      </c>
      <c r="X398" s="350" t="str">
        <f t="shared" si="69"/>
        <v/>
      </c>
      <c r="Y398" s="40" t="str">
        <f t="shared" si="70"/>
        <v/>
      </c>
      <c r="Z398" s="40" t="str">
        <f t="shared" si="71"/>
        <v/>
      </c>
      <c r="AA398" s="1116"/>
      <c r="AB398" s="1116"/>
      <c r="AC398" s="299" t="str">
        <f t="shared" si="73"/>
        <v/>
      </c>
      <c r="AD398" s="295"/>
      <c r="AE398" s="1131"/>
      <c r="AF398" s="1131"/>
      <c r="AG398" s="1131"/>
      <c r="AH398" s="1131"/>
      <c r="AI398" s="1131"/>
      <c r="AJ398" s="1131"/>
      <c r="AK398" s="1131"/>
      <c r="AL398" s="1131"/>
      <c r="AM398" s="1131"/>
      <c r="AN398" s="642" t="str">
        <f t="shared" si="72"/>
        <v/>
      </c>
      <c r="AO398" s="1120"/>
      <c r="AP398" s="236"/>
      <c r="AQ398" s="237"/>
      <c r="AX398" s="228"/>
    </row>
    <row r="399" spans="1:50" s="222" customFormat="1" ht="16.5" hidden="1" customHeight="1" x14ac:dyDescent="0.25">
      <c r="A399" s="1111" t="s">
        <v>233</v>
      </c>
      <c r="B399" s="25"/>
      <c r="C399" s="26"/>
      <c r="D399" s="287" t="str">
        <f>IFERROR(INDEX(DESEMPATE!$D$3:$D$63,MATCH('EXP GEN.'!B399,DESEMPATE!$C$3:$C$63,0)),"")</f>
        <v/>
      </c>
      <c r="E399" s="288" t="str">
        <f>IFERROR(IF(D399="","",IF(VLOOKUP(D399,DESEMPATE!D$3:$E$19,2,FALSE)=1,"N/A",IF(VLOOKUP(D399,DESEMPATE!D$3:$E$19,2,FALSE)&gt;=0.51,"SI","NO"))),"")</f>
        <v/>
      </c>
      <c r="F399" s="410" t="s">
        <v>8</v>
      </c>
      <c r="G399" s="32"/>
      <c r="H399" s="32"/>
      <c r="I399" s="19"/>
      <c r="J399" s="710"/>
      <c r="K399" s="32"/>
      <c r="L399" s="770"/>
      <c r="M399" s="770" t="str">
        <f t="shared" si="74"/>
        <v/>
      </c>
      <c r="N399" s="508"/>
      <c r="O399" s="316"/>
      <c r="P399" s="316"/>
      <c r="Q399" s="44" t="str">
        <f t="shared" si="67"/>
        <v/>
      </c>
      <c r="R399" s="22" t="str">
        <f>IFERROR(INDEX(PARAMETROS!$B$53:$B$101,MATCH(Q399,PARAMETROS!$A$53:$A$101,0)),"")</f>
        <v/>
      </c>
      <c r="S399" s="673"/>
      <c r="T399" s="23"/>
      <c r="U399" s="434" t="str">
        <f>IFERROR(IF(T399="","",IF(T399="COP","N/A",IF(OR(T399="USD",T399="US"),1,IF(T399="EUR",VLOOKUP(P399,'SH EURO'!$A$6:$B$10372,2,FALSE),"INGRESAR TASA")))),"")</f>
        <v/>
      </c>
      <c r="V399" s="484" t="str">
        <f t="shared" si="68"/>
        <v/>
      </c>
      <c r="W399" s="24" t="str">
        <f>IFERROR(IF(T399="","",IF(T399="COP",1,IF(U399&lt;&gt;"N/A",VLOOKUP(P399,'SH TRM'!$A$9:$B$100372,2,FALSE),"REVISAR"))),"")</f>
        <v/>
      </c>
      <c r="X399" s="351" t="str">
        <f t="shared" si="69"/>
        <v/>
      </c>
      <c r="Y399" s="317" t="str">
        <f t="shared" si="70"/>
        <v/>
      </c>
      <c r="Z399" s="317" t="str">
        <f t="shared" si="71"/>
        <v/>
      </c>
      <c r="AA399" s="1114" t="str">
        <f>IFERROR(IF(COUNTIF(Z399:Z404,"")=6,"",IF(SUM(Z399:Z404)&gt;=CM001M1,"CUMPLE","NO CUMPLE")),"")</f>
        <v/>
      </c>
      <c r="AB399" s="1114" t="str">
        <f>IFERROR(IF(COUNTIF(Z399:Z404,"")=6,"",IF(COUNTIF(E399:E404,"N/A")&gt;0,IF(SUMIF(E399:E404,"N/A",Z399:Z404)&gt;=CM001LM1,"CUMPLE","NO CUMPLE"),IF(SUMIF(E399:E404,"SI",Z399:Z404)&gt;=CM001LM1,"CUMPLE","NO CUMPLE"))),"")</f>
        <v/>
      </c>
      <c r="AC399" s="291" t="str">
        <f t="shared" si="73"/>
        <v/>
      </c>
      <c r="AD399" s="293"/>
      <c r="AE399" s="1117"/>
      <c r="AF399" s="1117"/>
      <c r="AG399" s="1117"/>
      <c r="AH399" s="1117"/>
      <c r="AI399" s="1117"/>
      <c r="AJ399" s="1117"/>
      <c r="AK399" s="1117"/>
      <c r="AL399" s="1117"/>
      <c r="AM399" s="1117"/>
      <c r="AN399" s="770" t="str">
        <f t="shared" si="72"/>
        <v/>
      </c>
      <c r="AO399" s="1118" t="s">
        <v>258</v>
      </c>
      <c r="AP399" s="256"/>
      <c r="AQ399" s="237"/>
      <c r="AX399" s="228"/>
    </row>
    <row r="400" spans="1:50" s="222" customFormat="1" ht="16.5" hidden="1" customHeight="1" x14ac:dyDescent="0.25">
      <c r="A400" s="1112"/>
      <c r="B400" s="11"/>
      <c r="C400" s="12"/>
      <c r="D400" s="12" t="str">
        <f>IFERROR(INDEX(DESEMPATE!$D$3:$D$63,MATCH('EXP GEN.'!B400,DESEMPATE!$C$3:$C$63,0)),"")</f>
        <v/>
      </c>
      <c r="E400" s="279" t="str">
        <f>IFERROR(IF(D400="","",IF(VLOOKUP(D400,DESEMPATE!D$3:$E$19,2,FALSE)=1,"N/A",IF(VLOOKUP(D400,DESEMPATE!D$3:$E$19,2,FALSE)&gt;=0.51,"SI","NO"))),"")</f>
        <v/>
      </c>
      <c r="F400" s="411" t="s">
        <v>8</v>
      </c>
      <c r="G400" s="19"/>
      <c r="H400" s="19"/>
      <c r="I400" s="19"/>
      <c r="J400" s="711"/>
      <c r="K400" s="19"/>
      <c r="L400" s="771"/>
      <c r="M400" s="771" t="str">
        <f t="shared" si="74"/>
        <v/>
      </c>
      <c r="N400" s="510"/>
      <c r="O400" s="14"/>
      <c r="P400" s="14"/>
      <c r="Q400" s="15" t="str">
        <f t="shared" si="67"/>
        <v/>
      </c>
      <c r="R400" s="16" t="str">
        <f>IFERROR(INDEX(PARAMETROS!$B$53:$B$101,MATCH(Q400,PARAMETROS!$A$53:$A$101,0)),"")</f>
        <v/>
      </c>
      <c r="S400" s="671"/>
      <c r="T400" s="17"/>
      <c r="U400" s="435" t="str">
        <f>IFERROR(IF(T400="","",IF(T400="COP","N/A",IF(OR(T400="USD",T400="US"),1,IF(T400="EUR",VLOOKUP(P400,'SH EURO'!$A$6:$B$10372,2,FALSE),"INGRESAR TASA")))),"")</f>
        <v/>
      </c>
      <c r="V400" s="489" t="str">
        <f t="shared" si="68"/>
        <v/>
      </c>
      <c r="W400" s="18" t="str">
        <f>IFERROR(IF(T400="","",IF(T400="COP",1,IF(U400&lt;&gt;"N/A",VLOOKUP(P400,'SH TRM'!$A$9:$B$100372,2,FALSE),"REVISAR"))),"")</f>
        <v/>
      </c>
      <c r="X400" s="349" t="str">
        <f t="shared" si="69"/>
        <v/>
      </c>
      <c r="Y400" s="10" t="str">
        <f t="shared" si="70"/>
        <v/>
      </c>
      <c r="Z400" s="10" t="str">
        <f t="shared" si="71"/>
        <v/>
      </c>
      <c r="AA400" s="1115"/>
      <c r="AB400" s="1115"/>
      <c r="AC400" s="292" t="str">
        <f t="shared" si="73"/>
        <v/>
      </c>
      <c r="AD400" s="294"/>
      <c r="AE400" s="1121"/>
      <c r="AF400" s="1121"/>
      <c r="AG400" s="1121"/>
      <c r="AH400" s="1121"/>
      <c r="AI400" s="1121"/>
      <c r="AJ400" s="1121"/>
      <c r="AK400" s="1121"/>
      <c r="AL400" s="1121"/>
      <c r="AM400" s="1121"/>
      <c r="AN400" s="771" t="str">
        <f t="shared" si="72"/>
        <v/>
      </c>
      <c r="AO400" s="1119"/>
      <c r="AP400" s="257"/>
      <c r="AQ400" s="237"/>
      <c r="AX400" s="228"/>
    </row>
    <row r="401" spans="1:50" s="222" customFormat="1" ht="16.5" hidden="1" customHeight="1" x14ac:dyDescent="0.25">
      <c r="A401" s="1112"/>
      <c r="B401" s="11"/>
      <c r="C401" s="12"/>
      <c r="D401" s="12" t="str">
        <f>IFERROR(INDEX(DESEMPATE!$D$3:$D$63,MATCH('EXP GEN.'!B401,DESEMPATE!$C$3:$C$63,0)),"")</f>
        <v/>
      </c>
      <c r="E401" s="279" t="str">
        <f>IFERROR(IF(D401="","",IF(VLOOKUP(D401,DESEMPATE!D$3:$E$19,2,FALSE)=1,"N/A",IF(VLOOKUP(D401,DESEMPATE!D$3:$E$19,2,FALSE)&gt;=0.51,"SI","NO"))),"")</f>
        <v/>
      </c>
      <c r="F401" s="411" t="s">
        <v>8</v>
      </c>
      <c r="G401" s="19"/>
      <c r="H401" s="19"/>
      <c r="I401" s="19"/>
      <c r="J401" s="711"/>
      <c r="K401" s="19"/>
      <c r="L401" s="771"/>
      <c r="M401" s="771" t="str">
        <f t="shared" si="74"/>
        <v/>
      </c>
      <c r="N401" s="510"/>
      <c r="O401" s="14"/>
      <c r="P401" s="14"/>
      <c r="Q401" s="15" t="str">
        <f t="shared" si="67"/>
        <v/>
      </c>
      <c r="R401" s="16" t="str">
        <f>IFERROR(INDEX(PARAMETROS!$B$53:$B$101,MATCH(Q401,PARAMETROS!$A$53:$A$101,0)),"")</f>
        <v/>
      </c>
      <c r="S401" s="671"/>
      <c r="T401" s="17"/>
      <c r="U401" s="435" t="str">
        <f>IFERROR(IF(T401="","",IF(T401="COP","N/A",IF(OR(T401="USD",T401="US"),1,IF(T401="EUR",VLOOKUP(P401,'SH EURO'!$A$6:$B$10372,2,FALSE),"INGRESAR TASA")))),"")</f>
        <v/>
      </c>
      <c r="V401" s="489" t="str">
        <f t="shared" si="68"/>
        <v/>
      </c>
      <c r="W401" s="18" t="str">
        <f>IFERROR(IF(T401="","",IF(T401="COP",1,IF(U401&lt;&gt;"N/A",VLOOKUP(P401,'SH TRM'!$A$9:$B$100372,2,FALSE),"REVISAR"))),"")</f>
        <v/>
      </c>
      <c r="X401" s="349" t="str">
        <f t="shared" si="69"/>
        <v/>
      </c>
      <c r="Y401" s="10" t="str">
        <f t="shared" si="70"/>
        <v/>
      </c>
      <c r="Z401" s="10" t="str">
        <f t="shared" si="71"/>
        <v/>
      </c>
      <c r="AA401" s="1115"/>
      <c r="AB401" s="1115"/>
      <c r="AC401" s="292" t="str">
        <f t="shared" si="73"/>
        <v/>
      </c>
      <c r="AD401" s="294"/>
      <c r="AE401" s="1121"/>
      <c r="AF401" s="1121"/>
      <c r="AG401" s="1121"/>
      <c r="AH401" s="1121"/>
      <c r="AI401" s="1121"/>
      <c r="AJ401" s="1121"/>
      <c r="AK401" s="1121"/>
      <c r="AL401" s="1121"/>
      <c r="AM401" s="1121"/>
      <c r="AN401" s="641" t="str">
        <f t="shared" si="72"/>
        <v/>
      </c>
      <c r="AO401" s="1119"/>
      <c r="AP401" s="235"/>
      <c r="AQ401" s="237"/>
      <c r="AX401" s="228"/>
    </row>
    <row r="402" spans="1:50" s="222" customFormat="1" ht="16.5" hidden="1" customHeight="1" x14ac:dyDescent="0.25">
      <c r="A402" s="1112"/>
      <c r="B402" s="11"/>
      <c r="C402" s="12"/>
      <c r="D402" s="12" t="str">
        <f>IFERROR(INDEX(DESEMPATE!$D$3:$D$63,MATCH('EXP GEN.'!B402,DESEMPATE!$C$3:$C$63,0)),"")</f>
        <v/>
      </c>
      <c r="E402" s="279" t="str">
        <f>IFERROR(IF(D402="","",IF(VLOOKUP(D402,DESEMPATE!D$3:$E$19,2,FALSE)=1,"N/A",IF(VLOOKUP(D402,DESEMPATE!D$3:$E$19,2,FALSE)&gt;=0.51,"SI","NO"))),"")</f>
        <v/>
      </c>
      <c r="F402" s="411" t="s">
        <v>8</v>
      </c>
      <c r="G402" s="19"/>
      <c r="H402" s="19"/>
      <c r="I402" s="19"/>
      <c r="J402" s="711"/>
      <c r="K402" s="771"/>
      <c r="L402" s="771"/>
      <c r="M402" s="771" t="str">
        <f t="shared" si="74"/>
        <v/>
      </c>
      <c r="N402" s="510"/>
      <c r="O402" s="14"/>
      <c r="P402" s="14"/>
      <c r="Q402" s="15" t="str">
        <f t="shared" si="67"/>
        <v/>
      </c>
      <c r="R402" s="16" t="str">
        <f>IFERROR(INDEX(PARAMETROS!$B$53:$B$101,MATCH(Q402,PARAMETROS!$A$53:$A$101,0)),"")</f>
        <v/>
      </c>
      <c r="S402" s="671"/>
      <c r="T402" s="17"/>
      <c r="U402" s="435" t="str">
        <f>IFERROR(IF(T402="","",IF(T402="COP","N/A",IF(OR(T402="USD",T402="US"),1,IF(T402="EUR",VLOOKUP(P402,'SH EURO'!$A$6:$B$10372,2,FALSE),"INGRESAR TASA")))),"")</f>
        <v/>
      </c>
      <c r="V402" s="489" t="str">
        <f t="shared" si="68"/>
        <v/>
      </c>
      <c r="W402" s="18" t="str">
        <f>IFERROR(IF(T402="","",IF(T402="COP",1,IF(U402&lt;&gt;"N/A",VLOOKUP(P402,'SH TRM'!$A$9:$B$100372,2,FALSE),"REVISAR"))),"")</f>
        <v/>
      </c>
      <c r="X402" s="349" t="str">
        <f t="shared" si="69"/>
        <v/>
      </c>
      <c r="Y402" s="10" t="str">
        <f t="shared" si="70"/>
        <v/>
      </c>
      <c r="Z402" s="10" t="str">
        <f t="shared" si="71"/>
        <v/>
      </c>
      <c r="AA402" s="1115"/>
      <c r="AB402" s="1115"/>
      <c r="AC402" s="292" t="str">
        <f t="shared" si="73"/>
        <v/>
      </c>
      <c r="AD402" s="294"/>
      <c r="AE402" s="1122"/>
      <c r="AF402" s="1123"/>
      <c r="AG402" s="1124"/>
      <c r="AH402" s="1122"/>
      <c r="AI402" s="1123"/>
      <c r="AJ402" s="1124"/>
      <c r="AK402" s="1122"/>
      <c r="AL402" s="1123"/>
      <c r="AM402" s="1124"/>
      <c r="AN402" s="771" t="str">
        <f t="shared" si="72"/>
        <v/>
      </c>
      <c r="AO402" s="1119"/>
      <c r="AP402" s="257"/>
      <c r="AQ402" s="237"/>
      <c r="AX402" s="228"/>
    </row>
    <row r="403" spans="1:50" s="222" customFormat="1" ht="16.5" hidden="1" customHeight="1" x14ac:dyDescent="0.25">
      <c r="A403" s="1112"/>
      <c r="B403" s="11"/>
      <c r="C403" s="12"/>
      <c r="D403" s="12" t="str">
        <f>IFERROR(INDEX(DESEMPATE!$D$3:$D$63,MATCH('EXP GEN.'!B403,DESEMPATE!$C$3:$C$63,0)),"")</f>
        <v/>
      </c>
      <c r="E403" s="279" t="str">
        <f>IFERROR(IF(D403="","",IF(VLOOKUP(D403,DESEMPATE!D$3:$E$19,2,FALSE)=1,"N/A",IF(VLOOKUP(D403,DESEMPATE!D$3:$E$19,2,FALSE)&gt;=0.51,"SI","NO"))),"")</f>
        <v/>
      </c>
      <c r="F403" s="411" t="s">
        <v>8</v>
      </c>
      <c r="G403" s="476"/>
      <c r="H403" s="496"/>
      <c r="I403" s="496"/>
      <c r="J403" s="716"/>
      <c r="K403" s="771"/>
      <c r="L403" s="771"/>
      <c r="M403" s="641" t="str">
        <f t="shared" si="74"/>
        <v/>
      </c>
      <c r="N403" s="510"/>
      <c r="O403" s="14"/>
      <c r="P403" s="14"/>
      <c r="Q403" s="15" t="str">
        <f t="shared" si="67"/>
        <v/>
      </c>
      <c r="R403" s="16" t="str">
        <f>IFERROR(INDEX(PARAMETROS!$B$53:$B$101,MATCH(Q403,PARAMETROS!$A$53:$A$101,0)),"")</f>
        <v/>
      </c>
      <c r="S403" s="671"/>
      <c r="T403" s="17"/>
      <c r="U403" s="435" t="str">
        <f>IFERROR(IF(T403="","",IF(T403="COP","N/A",IF(OR(T403="USD",T403="US"),1,IF(T403="EUR",VLOOKUP(P403,'SH EURO'!$A$6:$B$10372,2,FALSE),"INGRESAR TASA")))),"")</f>
        <v/>
      </c>
      <c r="V403" s="489" t="str">
        <f t="shared" si="68"/>
        <v/>
      </c>
      <c r="W403" s="18" t="str">
        <f>IFERROR(IF(T403="","",IF(T403="COP",1,IF(U403&lt;&gt;"N/A",VLOOKUP(P403,'SH TRM'!$A$9:$B$100372,2,FALSE),"REVISAR"))),"")</f>
        <v/>
      </c>
      <c r="X403" s="349" t="str">
        <f t="shared" si="69"/>
        <v/>
      </c>
      <c r="Y403" s="10" t="str">
        <f t="shared" si="70"/>
        <v/>
      </c>
      <c r="Z403" s="10" t="str">
        <f t="shared" si="71"/>
        <v/>
      </c>
      <c r="AA403" s="1115"/>
      <c r="AB403" s="1115"/>
      <c r="AC403" s="292" t="str">
        <f t="shared" si="73"/>
        <v/>
      </c>
      <c r="AD403" s="294"/>
      <c r="AE403" s="1121"/>
      <c r="AF403" s="1121"/>
      <c r="AG403" s="1121"/>
      <c r="AH403" s="1121"/>
      <c r="AI403" s="1121"/>
      <c r="AJ403" s="1121"/>
      <c r="AK403" s="1121"/>
      <c r="AL403" s="1121"/>
      <c r="AM403" s="1121"/>
      <c r="AN403" s="641" t="str">
        <f t="shared" si="72"/>
        <v/>
      </c>
      <c r="AO403" s="1119"/>
      <c r="AP403" s="235"/>
      <c r="AQ403" s="237"/>
      <c r="AX403" s="228"/>
    </row>
    <row r="404" spans="1:50" s="222" customFormat="1" ht="16.5" hidden="1" customHeight="1" thickBot="1" x14ac:dyDescent="0.3">
      <c r="A404" s="1113"/>
      <c r="B404" s="33"/>
      <c r="C404" s="137"/>
      <c r="D404" s="315" t="str">
        <f>IFERROR(INDEX(DESEMPATE!$D$3:$D$63,MATCH('EXP GEN.'!B404,DESEMPATE!$C$3:$C$63,0)),"")</f>
        <v/>
      </c>
      <c r="E404" s="289" t="str">
        <f>IFERROR(IF(D404="","",IF(VLOOKUP(D404,DESEMPATE!D$3:$E$19,2,FALSE)=1,"N/A",IF(VLOOKUP(D404,DESEMPATE!D$3:$E$19,2,FALSE)&gt;=0.51,"SI","NO"))),"")</f>
        <v/>
      </c>
      <c r="F404" s="412" t="s">
        <v>8</v>
      </c>
      <c r="G404" s="139"/>
      <c r="H404" s="139"/>
      <c r="I404" s="139"/>
      <c r="J404" s="712"/>
      <c r="K404" s="139"/>
      <c r="L404" s="773"/>
      <c r="M404" s="642" t="str">
        <f t="shared" si="74"/>
        <v/>
      </c>
      <c r="N404" s="511"/>
      <c r="O404" s="318"/>
      <c r="P404" s="318"/>
      <c r="Q404" s="36" t="str">
        <f t="shared" si="67"/>
        <v/>
      </c>
      <c r="R404" s="37" t="str">
        <f>IFERROR(INDEX(PARAMETROS!$B$53:$B$101,MATCH(Q404,PARAMETROS!$A$53:$A$101,0)),"")</f>
        <v/>
      </c>
      <c r="S404" s="672"/>
      <c r="T404" s="38"/>
      <c r="U404" s="433" t="str">
        <f>IFERROR(IF(T404="","",IF(T404="COP","N/A",IF(OR(T404="USD",T404="US"),1,IF(T404="EUR",VLOOKUP(P404,'SH EURO'!$A$6:$B$10372,2,FALSE),"INGRESAR TASA")))),"")</f>
        <v/>
      </c>
      <c r="V404" s="490" t="str">
        <f t="shared" si="68"/>
        <v/>
      </c>
      <c r="W404" s="39" t="str">
        <f>IFERROR(IF(T404="","",IF(T404="COP",1,IF(U404&lt;&gt;"N/A",VLOOKUP(P404,'SH TRM'!$A$9:$B$100372,2,FALSE),"REVISAR"))),"")</f>
        <v/>
      </c>
      <c r="X404" s="350" t="str">
        <f t="shared" si="69"/>
        <v/>
      </c>
      <c r="Y404" s="40" t="str">
        <f t="shared" si="70"/>
        <v/>
      </c>
      <c r="Z404" s="40" t="str">
        <f t="shared" si="71"/>
        <v/>
      </c>
      <c r="AA404" s="1116"/>
      <c r="AB404" s="1116"/>
      <c r="AC404" s="299" t="str">
        <f t="shared" si="73"/>
        <v/>
      </c>
      <c r="AD404" s="564"/>
      <c r="AE404" s="1131"/>
      <c r="AF404" s="1131"/>
      <c r="AG404" s="1131"/>
      <c r="AH404" s="1131"/>
      <c r="AI404" s="1131"/>
      <c r="AJ404" s="1131"/>
      <c r="AK404" s="1131"/>
      <c r="AL404" s="1131"/>
      <c r="AM404" s="1131"/>
      <c r="AN404" s="642" t="str">
        <f t="shared" si="72"/>
        <v/>
      </c>
      <c r="AO404" s="1120"/>
      <c r="AP404" s="236"/>
      <c r="AQ404" s="237"/>
      <c r="AX404" s="228"/>
    </row>
    <row r="405" spans="1:50" s="222" customFormat="1" ht="16.5" hidden="1" customHeight="1" x14ac:dyDescent="0.25">
      <c r="A405" s="1111" t="s">
        <v>234</v>
      </c>
      <c r="B405" s="25"/>
      <c r="C405" s="26"/>
      <c r="D405" s="287" t="str">
        <f>IFERROR(INDEX(DESEMPATE!$D$3:$D$63,MATCH('EXP GEN.'!B405,DESEMPATE!$C$3:$C$63,0)),"")</f>
        <v/>
      </c>
      <c r="E405" s="288" t="str">
        <f>IFERROR(IF(D405="","",IF(VLOOKUP(D405,DESEMPATE!D$3:$E$19,2,FALSE)=1,"N/A",IF(VLOOKUP(D405,DESEMPATE!D$3:$E$19,2,FALSE)&gt;=0.51,"SI","NO"))),"")</f>
        <v/>
      </c>
      <c r="F405" s="410" t="s">
        <v>8</v>
      </c>
      <c r="G405" s="32"/>
      <c r="H405" s="32"/>
      <c r="I405" s="32"/>
      <c r="J405" s="710"/>
      <c r="K405" s="32"/>
      <c r="L405" s="770"/>
      <c r="M405" s="770" t="str">
        <f t="shared" si="74"/>
        <v/>
      </c>
      <c r="N405" s="508"/>
      <c r="O405" s="275"/>
      <c r="P405" s="275"/>
      <c r="Q405" s="44" t="str">
        <f t="shared" si="67"/>
        <v/>
      </c>
      <c r="R405" s="22" t="str">
        <f>IFERROR(INDEX(PARAMETROS!$B$53:$B$101,MATCH(Q405,PARAMETROS!$A$53:$A$101,0)),"")</f>
        <v/>
      </c>
      <c r="S405" s="670"/>
      <c r="T405" s="30"/>
      <c r="U405" s="434" t="str">
        <f>IFERROR(IF(T405="","",IF(T405="COP","N/A",IF(OR(T405="USD",T405="US"),1,IF(T405="EUR",VLOOKUP(P405,'SH EURO'!$A$6:$B$10372,2,FALSE),"INGRESAR TASA")))),"")</f>
        <v/>
      </c>
      <c r="V405" s="484" t="str">
        <f t="shared" si="68"/>
        <v/>
      </c>
      <c r="W405" s="24" t="str">
        <f>IFERROR(IF(T405="","",IF(T405="COP",1,IF(U405&lt;&gt;"N/A",VLOOKUP(P405,'SH TRM'!$A$9:$B$100372,2,FALSE),"REVISAR"))),"")</f>
        <v/>
      </c>
      <c r="X405" s="351" t="str">
        <f t="shared" si="69"/>
        <v/>
      </c>
      <c r="Y405" s="317" t="str">
        <f t="shared" si="70"/>
        <v/>
      </c>
      <c r="Z405" s="317" t="str">
        <f t="shared" si="71"/>
        <v/>
      </c>
      <c r="AA405" s="1114" t="str">
        <f>IFERROR(IF(COUNTIF(Z405:Z410,"")=6,"",IF(SUM(Z405:Z410)&gt;=CM001M1,"CUMPLE","NO CUMPLE")),"")</f>
        <v/>
      </c>
      <c r="AB405" s="1114" t="str">
        <f>IFERROR(IF(COUNTIF(Z405:Z410,"")=6,"",IF(COUNTIF(E405:E410,"N/A")&gt;0,IF(SUMIF(E405:E410,"N/A",Z405:Z410)&gt;=CM001LM1,"CUMPLE","NO CUMPLE"),IF(SUMIF(E405:E410,"SI",Z405:Z410)&gt;=CM001LM1,"CUMPLE","NO CUMPLE"))),"")</f>
        <v/>
      </c>
      <c r="AC405" s="291" t="str">
        <f t="shared" si="73"/>
        <v/>
      </c>
      <c r="AD405" s="293"/>
      <c r="AE405" s="1117"/>
      <c r="AF405" s="1117"/>
      <c r="AG405" s="1117"/>
      <c r="AH405" s="1117"/>
      <c r="AI405" s="1117"/>
      <c r="AJ405" s="1117"/>
      <c r="AK405" s="1117"/>
      <c r="AL405" s="1117"/>
      <c r="AM405" s="1117"/>
      <c r="AN405" s="770" t="str">
        <f t="shared" si="72"/>
        <v/>
      </c>
      <c r="AO405" s="1118" t="s">
        <v>258</v>
      </c>
      <c r="AP405" s="256"/>
      <c r="AQ405" s="237"/>
      <c r="AX405" s="228"/>
    </row>
    <row r="406" spans="1:50" s="222" customFormat="1" ht="16.5" hidden="1" customHeight="1" x14ac:dyDescent="0.25">
      <c r="A406" s="1112"/>
      <c r="B406" s="11"/>
      <c r="C406" s="12"/>
      <c r="D406" s="12" t="str">
        <f>IFERROR(INDEX(DESEMPATE!$D$3:$D$63,MATCH('EXP GEN.'!B406,DESEMPATE!$C$3:$C$63,0)),"")</f>
        <v/>
      </c>
      <c r="E406" s="279" t="str">
        <f>IFERROR(IF(D406="","",IF(VLOOKUP(D406,DESEMPATE!D$3:$E$19,2,FALSE)=1,"N/A",IF(VLOOKUP(D406,DESEMPATE!D$3:$E$19,2,FALSE)&gt;=0.51,"SI","NO"))),"")</f>
        <v/>
      </c>
      <c r="F406" s="411" t="s">
        <v>8</v>
      </c>
      <c r="G406" s="19"/>
      <c r="H406" s="19"/>
      <c r="I406" s="19"/>
      <c r="J406" s="711"/>
      <c r="K406" s="19"/>
      <c r="L406" s="771"/>
      <c r="M406" s="771" t="str">
        <f t="shared" si="74"/>
        <v/>
      </c>
      <c r="N406" s="510"/>
      <c r="O406" s="14"/>
      <c r="P406" s="14"/>
      <c r="Q406" s="15" t="str">
        <f t="shared" si="67"/>
        <v/>
      </c>
      <c r="R406" s="16" t="str">
        <f>IFERROR(INDEX(PARAMETROS!$B$53:$B$101,MATCH(Q406,PARAMETROS!$A$53:$A$101,0)),"")</f>
        <v/>
      </c>
      <c r="S406" s="671"/>
      <c r="T406" s="17"/>
      <c r="U406" s="435" t="str">
        <f>IFERROR(IF(T406="","",IF(T406="COP","N/A",IF(OR(T406="USD",T406="US"),1,IF(T406="EUR",VLOOKUP(P406,'SH EURO'!$A$6:$B$10372,2,FALSE),"INGRESAR TASA")))),"")</f>
        <v/>
      </c>
      <c r="V406" s="489" t="str">
        <f t="shared" si="68"/>
        <v/>
      </c>
      <c r="W406" s="18" t="str">
        <f>IFERROR(IF(T406="","",IF(T406="COP",1,IF(U406&lt;&gt;"N/A",VLOOKUP(P406,'SH TRM'!$A$9:$B$100372,2,FALSE),"REVISAR"))),"")</f>
        <v/>
      </c>
      <c r="X406" s="349" t="str">
        <f t="shared" si="69"/>
        <v/>
      </c>
      <c r="Y406" s="10" t="str">
        <f t="shared" si="70"/>
        <v/>
      </c>
      <c r="Z406" s="10" t="str">
        <f t="shared" si="71"/>
        <v/>
      </c>
      <c r="AA406" s="1115"/>
      <c r="AB406" s="1115"/>
      <c r="AC406" s="292" t="str">
        <f t="shared" si="73"/>
        <v/>
      </c>
      <c r="AD406" s="294"/>
      <c r="AE406" s="1121"/>
      <c r="AF406" s="1121"/>
      <c r="AG406" s="1121"/>
      <c r="AH406" s="1121"/>
      <c r="AI406" s="1121"/>
      <c r="AJ406" s="1121"/>
      <c r="AK406" s="1121"/>
      <c r="AL406" s="1121"/>
      <c r="AM406" s="1121"/>
      <c r="AN406" s="771" t="str">
        <f t="shared" si="72"/>
        <v/>
      </c>
      <c r="AO406" s="1119"/>
      <c r="AP406" s="257"/>
      <c r="AQ406" s="237"/>
      <c r="AX406" s="228"/>
    </row>
    <row r="407" spans="1:50" s="222" customFormat="1" ht="16.5" hidden="1" customHeight="1" x14ac:dyDescent="0.25">
      <c r="A407" s="1112"/>
      <c r="B407" s="11"/>
      <c r="C407" s="12"/>
      <c r="D407" s="12" t="str">
        <f>IFERROR(INDEX(DESEMPATE!$D$3:$D$63,MATCH('EXP GEN.'!B407,DESEMPATE!$C$3:$C$63,0)),"")</f>
        <v/>
      </c>
      <c r="E407" s="279" t="str">
        <f>IFERROR(IF(D407="","",IF(VLOOKUP(D407,DESEMPATE!D$3:$E$19,2,FALSE)=1,"N/A",IF(VLOOKUP(D407,DESEMPATE!D$3:$E$19,2,FALSE)&gt;=0.51,"SI","NO"))),"")</f>
        <v/>
      </c>
      <c r="F407" s="411" t="s">
        <v>8</v>
      </c>
      <c r="G407" s="19"/>
      <c r="H407" s="19"/>
      <c r="I407" s="19"/>
      <c r="J407" s="711"/>
      <c r="K407" s="19"/>
      <c r="L407" s="771"/>
      <c r="M407" s="771" t="str">
        <f t="shared" si="74"/>
        <v/>
      </c>
      <c r="N407" s="510"/>
      <c r="O407" s="259"/>
      <c r="P407" s="259"/>
      <c r="Q407" s="15" t="str">
        <f t="shared" si="67"/>
        <v/>
      </c>
      <c r="R407" s="16" t="str">
        <f>IFERROR(INDEX(PARAMETROS!$B$53:$B$101,MATCH(Q407,PARAMETROS!$A$53:$A$101,0)),"")</f>
        <v/>
      </c>
      <c r="S407" s="739"/>
      <c r="T407" s="17"/>
      <c r="U407" s="435" t="str">
        <f>IFERROR(IF(T407="","",IF(T407="COP","N/A",IF(OR(T407="USD",T407="US"),1,IF(T407="EUR",VLOOKUP(P407,'SH EURO'!$A$6:$B$10372,2,FALSE),"INGRESAR TASA")))),"")</f>
        <v/>
      </c>
      <c r="V407" s="489" t="str">
        <f t="shared" si="68"/>
        <v/>
      </c>
      <c r="W407" s="18" t="str">
        <f>IFERROR(IF(T407="","",IF(T407="COP",1,IF(U407&lt;&gt;"N/A",VLOOKUP(P407,'SH TRM'!$A$9:$B$100372,2,FALSE),"REVISAR"))),"")</f>
        <v/>
      </c>
      <c r="X407" s="349" t="str">
        <f t="shared" si="69"/>
        <v/>
      </c>
      <c r="Y407" s="10" t="str">
        <f t="shared" si="70"/>
        <v/>
      </c>
      <c r="Z407" s="10" t="str">
        <f t="shared" si="71"/>
        <v/>
      </c>
      <c r="AA407" s="1115"/>
      <c r="AB407" s="1115"/>
      <c r="AC407" s="292" t="str">
        <f t="shared" si="73"/>
        <v/>
      </c>
      <c r="AD407" s="294"/>
      <c r="AE407" s="1121"/>
      <c r="AF407" s="1121"/>
      <c r="AG407" s="1121"/>
      <c r="AH407" s="1121"/>
      <c r="AI407" s="1121"/>
      <c r="AJ407" s="1121"/>
      <c r="AK407" s="1121"/>
      <c r="AL407" s="1121"/>
      <c r="AM407" s="1121"/>
      <c r="AN407" s="641" t="str">
        <f t="shared" si="72"/>
        <v/>
      </c>
      <c r="AO407" s="1119"/>
      <c r="AP407" s="235"/>
      <c r="AQ407" s="237"/>
      <c r="AX407" s="228"/>
    </row>
    <row r="408" spans="1:50" s="222" customFormat="1" ht="16.5" hidden="1" customHeight="1" x14ac:dyDescent="0.25">
      <c r="A408" s="1112"/>
      <c r="B408" s="11"/>
      <c r="C408" s="12"/>
      <c r="D408" s="12" t="str">
        <f>IFERROR(INDEX(DESEMPATE!$D$3:$D$63,MATCH('EXP GEN.'!B408,DESEMPATE!$C$3:$C$63,0)),"")</f>
        <v/>
      </c>
      <c r="E408" s="279" t="str">
        <f>IFERROR(IF(D408="","",IF(VLOOKUP(D408,DESEMPATE!D$3:$E$19,2,FALSE)=1,"N/A",IF(VLOOKUP(D408,DESEMPATE!D$3:$E$19,2,FALSE)&gt;=0.51,"SI","NO"))),"")</f>
        <v/>
      </c>
      <c r="F408" s="411" t="s">
        <v>8</v>
      </c>
      <c r="G408" s="19"/>
      <c r="H408" s="19"/>
      <c r="I408" s="19"/>
      <c r="J408" s="711"/>
      <c r="K408" s="19"/>
      <c r="L408" s="771"/>
      <c r="M408" s="771" t="str">
        <f t="shared" si="74"/>
        <v/>
      </c>
      <c r="N408" s="510"/>
      <c r="O408" s="14"/>
      <c r="P408" s="14"/>
      <c r="Q408" s="15" t="str">
        <f t="shared" si="67"/>
        <v/>
      </c>
      <c r="R408" s="16" t="str">
        <f>IFERROR(INDEX(PARAMETROS!$B$53:$B$101,MATCH(Q408,PARAMETROS!$A$53:$A$101,0)),"")</f>
        <v/>
      </c>
      <c r="S408" s="671"/>
      <c r="T408" s="17"/>
      <c r="U408" s="435" t="str">
        <f>IFERROR(IF(T408="","",IF(T408="COP","N/A",IF(OR(T408="USD",T408="US"),1,IF(T408="EUR",VLOOKUP(P408,'SH EURO'!$A$6:$B$10372,2,FALSE),"INGRESAR TASA")))),"")</f>
        <v/>
      </c>
      <c r="V408" s="489" t="str">
        <f t="shared" si="68"/>
        <v/>
      </c>
      <c r="W408" s="18" t="str">
        <f>IFERROR(IF(T408="","",IF(T408="COP",1,IF(U408&lt;&gt;"N/A",VLOOKUP(P408,'SH TRM'!$A$9:$B$100372,2,FALSE),"REVISAR"))),"")</f>
        <v/>
      </c>
      <c r="X408" s="349" t="str">
        <f t="shared" si="69"/>
        <v/>
      </c>
      <c r="Y408" s="10" t="str">
        <f t="shared" si="70"/>
        <v/>
      </c>
      <c r="Z408" s="10" t="str">
        <f t="shared" si="71"/>
        <v/>
      </c>
      <c r="AA408" s="1115"/>
      <c r="AB408" s="1115"/>
      <c r="AC408" s="292" t="str">
        <f t="shared" si="73"/>
        <v/>
      </c>
      <c r="AD408" s="294"/>
      <c r="AE408" s="1122"/>
      <c r="AF408" s="1123"/>
      <c r="AG408" s="1124"/>
      <c r="AH408" s="1122"/>
      <c r="AI408" s="1123"/>
      <c r="AJ408" s="1124"/>
      <c r="AK408" s="1122"/>
      <c r="AL408" s="1123"/>
      <c r="AM408" s="1124"/>
      <c r="AN408" s="771" t="str">
        <f t="shared" si="72"/>
        <v/>
      </c>
      <c r="AO408" s="1119"/>
      <c r="AP408" s="257"/>
      <c r="AQ408" s="237"/>
      <c r="AX408" s="228"/>
    </row>
    <row r="409" spans="1:50" s="222" customFormat="1" ht="16.5" hidden="1" customHeight="1" x14ac:dyDescent="0.25">
      <c r="A409" s="1112"/>
      <c r="B409" s="11"/>
      <c r="C409" s="12"/>
      <c r="D409" s="12" t="str">
        <f>IFERROR(INDEX(DESEMPATE!$D$3:$D$63,MATCH('EXP GEN.'!B409,DESEMPATE!$C$3:$C$63,0)),"")</f>
        <v/>
      </c>
      <c r="E409" s="279" t="str">
        <f>IFERROR(IF(D409="","",IF(VLOOKUP(D409,DESEMPATE!D$3:$E$19,2,FALSE)=1,"N/A",IF(VLOOKUP(D409,DESEMPATE!D$3:$E$19,2,FALSE)&gt;=0.51,"SI","NO"))),"")</f>
        <v/>
      </c>
      <c r="F409" s="411" t="s">
        <v>8</v>
      </c>
      <c r="G409" s="19"/>
      <c r="H409" s="19"/>
      <c r="I409" s="19"/>
      <c r="J409" s="711"/>
      <c r="K409" s="19"/>
      <c r="L409" s="771"/>
      <c r="M409" s="641" t="str">
        <f t="shared" si="74"/>
        <v/>
      </c>
      <c r="N409" s="510"/>
      <c r="O409" s="14"/>
      <c r="P409" s="14"/>
      <c r="Q409" s="15" t="str">
        <f t="shared" si="67"/>
        <v/>
      </c>
      <c r="R409" s="16" t="str">
        <f>IFERROR(INDEX(PARAMETROS!$B$53:$B$101,MATCH(Q409,PARAMETROS!$A$53:$A$101,0)),"")</f>
        <v/>
      </c>
      <c r="S409" s="671"/>
      <c r="T409" s="17"/>
      <c r="U409" s="435" t="str">
        <f>IFERROR(IF(T409="","",IF(T409="COP","N/A",IF(OR(T409="USD",T409="US"),1,IF(T409="EUR",VLOOKUP(P409,'SH EURO'!$A$6:$B$10372,2,FALSE),"INGRESAR TASA")))),"")</f>
        <v/>
      </c>
      <c r="V409" s="489" t="str">
        <f t="shared" si="68"/>
        <v/>
      </c>
      <c r="W409" s="18" t="str">
        <f>IFERROR(IF(T409="","",IF(T409="COP",1,IF(U409&lt;&gt;"N/A",VLOOKUP(P409,'SH TRM'!$A$9:$B$100372,2,FALSE),"REVISAR"))),"")</f>
        <v/>
      </c>
      <c r="X409" s="349" t="str">
        <f t="shared" si="69"/>
        <v/>
      </c>
      <c r="Y409" s="10" t="str">
        <f t="shared" si="70"/>
        <v/>
      </c>
      <c r="Z409" s="10" t="str">
        <f t="shared" si="71"/>
        <v/>
      </c>
      <c r="AA409" s="1115"/>
      <c r="AB409" s="1115"/>
      <c r="AC409" s="292" t="str">
        <f t="shared" si="73"/>
        <v/>
      </c>
      <c r="AD409" s="294"/>
      <c r="AE409" s="1121"/>
      <c r="AF409" s="1121"/>
      <c r="AG409" s="1121"/>
      <c r="AH409" s="1121"/>
      <c r="AI409" s="1121"/>
      <c r="AJ409" s="1121"/>
      <c r="AK409" s="1121"/>
      <c r="AL409" s="1121"/>
      <c r="AM409" s="1121"/>
      <c r="AN409" s="641" t="str">
        <f t="shared" si="72"/>
        <v/>
      </c>
      <c r="AO409" s="1119"/>
      <c r="AP409" s="235"/>
      <c r="AQ409" s="237"/>
      <c r="AX409" s="228"/>
    </row>
    <row r="410" spans="1:50" s="222" customFormat="1" ht="16.5" hidden="1" customHeight="1" thickBot="1" x14ac:dyDescent="0.3">
      <c r="A410" s="1113"/>
      <c r="B410" s="33"/>
      <c r="C410" s="137"/>
      <c r="D410" s="315" t="str">
        <f>IFERROR(INDEX(DESEMPATE!$D$3:$D$63,MATCH('EXP GEN.'!B410,DESEMPATE!$C$3:$C$63,0)),"")</f>
        <v/>
      </c>
      <c r="E410" s="289" t="str">
        <f>IFERROR(IF(D410="","",IF(VLOOKUP(D410,DESEMPATE!D$3:$E$19,2,FALSE)=1,"N/A",IF(VLOOKUP(D410,DESEMPATE!D$3:$E$19,2,FALSE)&gt;=0.51,"SI","NO"))),"")</f>
        <v/>
      </c>
      <c r="F410" s="412" t="s">
        <v>8</v>
      </c>
      <c r="G410" s="139"/>
      <c r="H410" s="139"/>
      <c r="I410" s="139"/>
      <c r="J410" s="712"/>
      <c r="K410" s="139"/>
      <c r="L410" s="773"/>
      <c r="M410" s="642" t="str">
        <f t="shared" si="74"/>
        <v/>
      </c>
      <c r="N410" s="511"/>
      <c r="O410" s="318"/>
      <c r="P410" s="318"/>
      <c r="Q410" s="36" t="str">
        <f t="shared" si="67"/>
        <v/>
      </c>
      <c r="R410" s="37" t="str">
        <f>IFERROR(INDEX(PARAMETROS!$B$53:$B$101,MATCH(Q410,PARAMETROS!$A$53:$A$101,0)),"")</f>
        <v/>
      </c>
      <c r="S410" s="672"/>
      <c r="T410" s="38"/>
      <c r="U410" s="433" t="str">
        <f>IFERROR(IF(T410="","",IF(T410="COP","N/A",IF(OR(T410="USD",T410="US"),1,IF(T410="EUR",VLOOKUP(P410,'SH EURO'!$A$6:$B$10372,2,FALSE),"INGRESAR TASA")))),"")</f>
        <v/>
      </c>
      <c r="V410" s="490" t="str">
        <f t="shared" si="68"/>
        <v/>
      </c>
      <c r="W410" s="39" t="str">
        <f>IFERROR(IF(T410="","",IF(T410="COP",1,IF(U410&lt;&gt;"N/A",VLOOKUP(P410,'SH TRM'!$A$9:$B$100372,2,FALSE),"REVISAR"))),"")</f>
        <v/>
      </c>
      <c r="X410" s="350" t="str">
        <f t="shared" si="69"/>
        <v/>
      </c>
      <c r="Y410" s="40" t="str">
        <f t="shared" si="70"/>
        <v/>
      </c>
      <c r="Z410" s="40" t="str">
        <f t="shared" si="71"/>
        <v/>
      </c>
      <c r="AA410" s="1116"/>
      <c r="AB410" s="1116"/>
      <c r="AC410" s="299" t="str">
        <f t="shared" si="73"/>
        <v/>
      </c>
      <c r="AD410" s="564"/>
      <c r="AE410" s="1131"/>
      <c r="AF410" s="1131"/>
      <c r="AG410" s="1131"/>
      <c r="AH410" s="1131"/>
      <c r="AI410" s="1131"/>
      <c r="AJ410" s="1131"/>
      <c r="AK410" s="1131"/>
      <c r="AL410" s="1131"/>
      <c r="AM410" s="1131"/>
      <c r="AN410" s="642" t="str">
        <f t="shared" si="72"/>
        <v/>
      </c>
      <c r="AO410" s="1120"/>
      <c r="AP410" s="236"/>
      <c r="AQ410" s="237"/>
      <c r="AX410" s="228"/>
    </row>
    <row r="411" spans="1:50" s="222" customFormat="1" ht="16.5" hidden="1" customHeight="1" x14ac:dyDescent="0.25">
      <c r="A411" s="1111" t="s">
        <v>235</v>
      </c>
      <c r="B411" s="25"/>
      <c r="C411" s="26"/>
      <c r="D411" s="287" t="str">
        <f>IFERROR(INDEX(DESEMPATE!$D$3:$D$63,MATCH('EXP GEN.'!B411,DESEMPATE!$C$3:$C$63,0)),"")</f>
        <v/>
      </c>
      <c r="E411" s="288" t="str">
        <f>IFERROR(IF(D411="","",IF(VLOOKUP(D411,DESEMPATE!D$3:$E$19,2,FALSE)=1,"N/A",IF(VLOOKUP(D411,DESEMPATE!D$3:$E$19,2,FALSE)&gt;=0.51,"SI","NO"))),"")</f>
        <v/>
      </c>
      <c r="F411" s="410" t="s">
        <v>8</v>
      </c>
      <c r="G411" s="32"/>
      <c r="H411" s="32"/>
      <c r="I411" s="142"/>
      <c r="J411" s="710"/>
      <c r="K411" s="770"/>
      <c r="L411" s="770"/>
      <c r="M411" s="770" t="str">
        <f t="shared" si="74"/>
        <v/>
      </c>
      <c r="N411" s="665"/>
      <c r="O411" s="499"/>
      <c r="P411" s="316"/>
      <c r="Q411" s="44" t="str">
        <f t="shared" si="67"/>
        <v/>
      </c>
      <c r="R411" s="22" t="str">
        <f>IFERROR(INDEX(PARAMETROS!$B$53:$B$101,MATCH(Q411,PARAMETROS!$A$53:$A$101,0)),"")</f>
        <v/>
      </c>
      <c r="S411" s="673"/>
      <c r="T411" s="23"/>
      <c r="U411" s="434" t="str">
        <f>IFERROR(IF(T411="","",IF(T411="COP","N/A",IF(OR(T411="USD",T411="US"),1,IF(T411="EUR",VLOOKUP(P411,'SH EURO'!$A$6:$B$10372,2,FALSE),"INGRESAR TASA")))),"")</f>
        <v/>
      </c>
      <c r="V411" s="484" t="str">
        <f t="shared" si="68"/>
        <v/>
      </c>
      <c r="W411" s="24" t="str">
        <f>IFERROR(IF(T411="","",IF(T411="COP",1,IF(U411&lt;&gt;"N/A",VLOOKUP(P411,'SH TRM'!$A$9:$B$100372,2,FALSE),"REVISAR"))),"")</f>
        <v/>
      </c>
      <c r="X411" s="351" t="str">
        <f t="shared" si="69"/>
        <v/>
      </c>
      <c r="Y411" s="317" t="str">
        <f t="shared" si="70"/>
        <v/>
      </c>
      <c r="Z411" s="317" t="str">
        <f t="shared" si="71"/>
        <v/>
      </c>
      <c r="AA411" s="1114" t="str">
        <f>IFERROR(IF(COUNTIF(Z411:Z416,"")=6,"",IF(SUM(Z411:Z416)&gt;=CM001M1,"CUMPLE","NO CUMPLE")),"")</f>
        <v/>
      </c>
      <c r="AB411" s="1114" t="str">
        <f>IFERROR(IF(COUNTIF(Z411:Z416,"")=6,"",IF(COUNTIF(E411:E416,"N/A")&gt;0,IF(SUMIF(E411:E416,"N/A",Z411:Z416)&gt;=CM001LM1,"CUMPLE","NO CUMPLE"),IF(SUMIF(E411:E416,"SI",Z411:Z416)&gt;=CM001LM1,"CUMPLE","NO CUMPLE"))),"")</f>
        <v/>
      </c>
      <c r="AC411" s="291" t="str">
        <f t="shared" si="73"/>
        <v/>
      </c>
      <c r="AD411" s="293"/>
      <c r="AE411" s="1117"/>
      <c r="AF411" s="1117"/>
      <c r="AG411" s="1117"/>
      <c r="AH411" s="1117"/>
      <c r="AI411" s="1117"/>
      <c r="AJ411" s="1117"/>
      <c r="AK411" s="1117"/>
      <c r="AL411" s="1117"/>
      <c r="AM411" s="1117"/>
      <c r="AN411" s="770" t="str">
        <f t="shared" si="72"/>
        <v/>
      </c>
      <c r="AO411" s="1118" t="s">
        <v>258</v>
      </c>
      <c r="AP411" s="256"/>
      <c r="AQ411" s="237"/>
      <c r="AX411" s="228"/>
    </row>
    <row r="412" spans="1:50" s="222" customFormat="1" ht="16.5" hidden="1" customHeight="1" x14ac:dyDescent="0.25">
      <c r="A412" s="1112"/>
      <c r="B412" s="11"/>
      <c r="C412" s="12"/>
      <c r="D412" s="12" t="str">
        <f>IFERROR(INDEX(DESEMPATE!$D$3:$D$63,MATCH('EXP GEN.'!B412,DESEMPATE!$C$3:$C$63,0)),"")</f>
        <v/>
      </c>
      <c r="E412" s="279" t="str">
        <f>IFERROR(IF(D412="","",IF(VLOOKUP(D412,DESEMPATE!D$3:$E$19,2,FALSE)=1,"N/A",IF(VLOOKUP(D412,DESEMPATE!D$3:$E$19,2,FALSE)&gt;=0.51,"SI","NO"))),"")</f>
        <v/>
      </c>
      <c r="F412" s="411" t="s">
        <v>8</v>
      </c>
      <c r="G412" s="19"/>
      <c r="H412" s="19"/>
      <c r="I412" s="19"/>
      <c r="J412" s="711"/>
      <c r="K412" s="19"/>
      <c r="L412" s="771"/>
      <c r="M412" s="771" t="str">
        <f t="shared" si="74"/>
        <v/>
      </c>
      <c r="N412" s="510"/>
      <c r="O412" s="14"/>
      <c r="P412" s="14"/>
      <c r="Q412" s="15" t="str">
        <f t="shared" si="67"/>
        <v/>
      </c>
      <c r="R412" s="16" t="str">
        <f>IFERROR(INDEX(PARAMETROS!$B$53:$B$101,MATCH(Q412,PARAMETROS!$A$53:$A$101,0)),"")</f>
        <v/>
      </c>
      <c r="S412" s="671"/>
      <c r="T412" s="17"/>
      <c r="U412" s="435" t="str">
        <f>IFERROR(IF(T412="","",IF(T412="COP","N/A",IF(OR(T412="USD",T412="US"),1,IF(T412="EUR",VLOOKUP(P412,'SH EURO'!$A$6:$B$10372,2,FALSE),"INGRESAR TASA")))),"")</f>
        <v/>
      </c>
      <c r="V412" s="489" t="str">
        <f t="shared" si="68"/>
        <v/>
      </c>
      <c r="W412" s="18" t="str">
        <f>IFERROR(IF(T412="","",IF(T412="COP",1,IF(U412&lt;&gt;"N/A",VLOOKUP(P412,'SH TRM'!$A$9:$B$100372,2,FALSE),"REVISAR"))),"")</f>
        <v/>
      </c>
      <c r="X412" s="349" t="str">
        <f t="shared" si="69"/>
        <v/>
      </c>
      <c r="Y412" s="10" t="str">
        <f t="shared" si="70"/>
        <v/>
      </c>
      <c r="Z412" s="10" t="str">
        <f t="shared" si="71"/>
        <v/>
      </c>
      <c r="AA412" s="1115"/>
      <c r="AB412" s="1115"/>
      <c r="AC412" s="292" t="str">
        <f t="shared" si="73"/>
        <v/>
      </c>
      <c r="AD412" s="294"/>
      <c r="AE412" s="1121"/>
      <c r="AF412" s="1121"/>
      <c r="AG412" s="1121"/>
      <c r="AH412" s="1121"/>
      <c r="AI412" s="1121"/>
      <c r="AJ412" s="1121"/>
      <c r="AK412" s="1121"/>
      <c r="AL412" s="1121"/>
      <c r="AM412" s="1121"/>
      <c r="AN412" s="771" t="str">
        <f t="shared" si="72"/>
        <v/>
      </c>
      <c r="AO412" s="1119"/>
      <c r="AP412" s="257"/>
      <c r="AQ412" s="237"/>
      <c r="AX412" s="228"/>
    </row>
    <row r="413" spans="1:50" s="222" customFormat="1" ht="16.5" hidden="1" customHeight="1" x14ac:dyDescent="0.25">
      <c r="A413" s="1112"/>
      <c r="B413" s="11"/>
      <c r="C413" s="12"/>
      <c r="D413" s="12" t="str">
        <f>IFERROR(INDEX(DESEMPATE!$D$3:$D$63,MATCH('EXP GEN.'!B413,DESEMPATE!$C$3:$C$63,0)),"")</f>
        <v/>
      </c>
      <c r="E413" s="279" t="str">
        <f>IFERROR(IF(D413="","",IF(VLOOKUP(D413,DESEMPATE!D$3:$E$19,2,FALSE)=1,"N/A",IF(VLOOKUP(D413,DESEMPATE!D$3:$E$19,2,FALSE)&gt;=0.51,"SI","NO"))),"")</f>
        <v/>
      </c>
      <c r="F413" s="411" t="s">
        <v>8</v>
      </c>
      <c r="G413" s="142"/>
      <c r="H413" s="19"/>
      <c r="I413" s="142"/>
      <c r="J413" s="695"/>
      <c r="K413" s="19"/>
      <c r="L413" s="771"/>
      <c r="M413" s="771" t="str">
        <f t="shared" si="74"/>
        <v/>
      </c>
      <c r="N413" s="510"/>
      <c r="O413" s="14"/>
      <c r="P413" s="14"/>
      <c r="Q413" s="15" t="str">
        <f t="shared" si="67"/>
        <v/>
      </c>
      <c r="R413" s="16" t="str">
        <f>IFERROR(INDEX(PARAMETROS!$B$53:$B$101,MATCH(Q413,PARAMETROS!$A$53:$A$101,0)),"")</f>
        <v/>
      </c>
      <c r="S413" s="676"/>
      <c r="T413" s="17"/>
      <c r="U413" s="435" t="str">
        <f>IFERROR(IF(T413="","",IF(T413="COP","N/A",IF(OR(T413="USD",T413="US"),1,IF(T413="EUR",VLOOKUP(P413,'SH EURO'!$A$6:$B$10372,2,FALSE),"INGRESAR TASA")))),"")</f>
        <v/>
      </c>
      <c r="V413" s="489" t="str">
        <f t="shared" si="68"/>
        <v/>
      </c>
      <c r="W413" s="18" t="str">
        <f>IFERROR(IF(T413="","",IF(T413="COP",1,IF(U413&lt;&gt;"N/A",VLOOKUP(P413,'SH TRM'!$A$9:$B$100372,2,FALSE),"REVISAR"))),"")</f>
        <v/>
      </c>
      <c r="X413" s="349" t="str">
        <f t="shared" si="69"/>
        <v/>
      </c>
      <c r="Y413" s="10" t="str">
        <f t="shared" si="70"/>
        <v/>
      </c>
      <c r="Z413" s="10" t="str">
        <f t="shared" si="71"/>
        <v/>
      </c>
      <c r="AA413" s="1115"/>
      <c r="AB413" s="1115"/>
      <c r="AC413" s="292" t="str">
        <f t="shared" si="73"/>
        <v/>
      </c>
      <c r="AD413" s="294"/>
      <c r="AE413" s="1121"/>
      <c r="AF413" s="1121"/>
      <c r="AG413" s="1121"/>
      <c r="AH413" s="1121"/>
      <c r="AI413" s="1121"/>
      <c r="AJ413" s="1121"/>
      <c r="AK413" s="1121"/>
      <c r="AL413" s="1121"/>
      <c r="AM413" s="1121"/>
      <c r="AN413" s="641" t="str">
        <f t="shared" si="72"/>
        <v/>
      </c>
      <c r="AO413" s="1119"/>
      <c r="AP413" s="235"/>
      <c r="AQ413" s="237"/>
      <c r="AX413" s="228"/>
    </row>
    <row r="414" spans="1:50" s="222" customFormat="1" ht="16.5" hidden="1" customHeight="1" x14ac:dyDescent="0.25">
      <c r="A414" s="1112"/>
      <c r="B414" s="11"/>
      <c r="C414" s="12"/>
      <c r="D414" s="12" t="str">
        <f>IFERROR(INDEX(DESEMPATE!$D$3:$D$63,MATCH('EXP GEN.'!B414,DESEMPATE!$C$3:$C$63,0)),"")</f>
        <v/>
      </c>
      <c r="E414" s="279" t="str">
        <f>IFERROR(IF(D414="","",IF(VLOOKUP(D414,DESEMPATE!D$3:$E$19,2,FALSE)=1,"N/A",IF(VLOOKUP(D414,DESEMPATE!D$3:$E$19,2,FALSE)&gt;=0.51,"SI","NO"))),"")</f>
        <v/>
      </c>
      <c r="F414" s="411" t="s">
        <v>8</v>
      </c>
      <c r="G414" s="19"/>
      <c r="H414" s="19"/>
      <c r="I414" s="496"/>
      <c r="J414" s="711"/>
      <c r="K414" s="19"/>
      <c r="L414" s="771"/>
      <c r="M414" s="771" t="str">
        <f t="shared" si="74"/>
        <v/>
      </c>
      <c r="N414" s="510"/>
      <c r="O414" s="14"/>
      <c r="P414" s="14"/>
      <c r="Q414" s="15" t="str">
        <f t="shared" si="67"/>
        <v/>
      </c>
      <c r="R414" s="16" t="str">
        <f>IFERROR(INDEX(PARAMETROS!$B$53:$B$101,MATCH(Q414,PARAMETROS!$A$53:$A$101,0)),"")</f>
        <v/>
      </c>
      <c r="S414" s="671"/>
      <c r="T414" s="17"/>
      <c r="U414" s="435" t="str">
        <f>IFERROR(IF(T414="","",IF(T414="COP","N/A",IF(OR(T414="USD",T414="US"),1,IF(T414="EUR",VLOOKUP(P414,'SH EURO'!$A$6:$B$10372,2,FALSE),"INGRESAR TASA")))),"")</f>
        <v/>
      </c>
      <c r="V414" s="489" t="str">
        <f t="shared" si="68"/>
        <v/>
      </c>
      <c r="W414" s="18" t="str">
        <f>IFERROR(IF(T414="","",IF(T414="COP",1,IF(U414&lt;&gt;"N/A",VLOOKUP(P414,'SH TRM'!$A$9:$B$100372,2,FALSE),"REVISAR"))),"")</f>
        <v/>
      </c>
      <c r="X414" s="349" t="str">
        <f t="shared" si="69"/>
        <v/>
      </c>
      <c r="Y414" s="10" t="str">
        <f t="shared" si="70"/>
        <v/>
      </c>
      <c r="Z414" s="10" t="str">
        <f t="shared" si="71"/>
        <v/>
      </c>
      <c r="AA414" s="1115"/>
      <c r="AB414" s="1115"/>
      <c r="AC414" s="292" t="str">
        <f t="shared" si="73"/>
        <v/>
      </c>
      <c r="AD414" s="294"/>
      <c r="AE414" s="1122"/>
      <c r="AF414" s="1123"/>
      <c r="AG414" s="1124"/>
      <c r="AH414" s="1122"/>
      <c r="AI414" s="1123"/>
      <c r="AJ414" s="1124"/>
      <c r="AK414" s="1122"/>
      <c r="AL414" s="1123"/>
      <c r="AM414" s="1124"/>
      <c r="AN414" s="771" t="str">
        <f t="shared" si="72"/>
        <v/>
      </c>
      <c r="AO414" s="1119"/>
      <c r="AP414" s="257"/>
      <c r="AQ414" s="237"/>
      <c r="AX414" s="228"/>
    </row>
    <row r="415" spans="1:50" s="222" customFormat="1" ht="16.5" hidden="1" customHeight="1" x14ac:dyDescent="0.25">
      <c r="A415" s="1112"/>
      <c r="B415" s="11"/>
      <c r="C415" s="12"/>
      <c r="D415" s="12" t="str">
        <f>IFERROR(INDEX(DESEMPATE!$D$3:$D$63,MATCH('EXP GEN.'!B415,DESEMPATE!$C$3:$C$63,0)),"")</f>
        <v/>
      </c>
      <c r="E415" s="279" t="str">
        <f>IFERROR(IF(D415="","",IF(VLOOKUP(D415,DESEMPATE!D$3:$E$19,2,FALSE)=1,"N/A",IF(VLOOKUP(D415,DESEMPATE!D$3:$E$19,2,FALSE)&gt;=0.51,"SI","NO"))),"")</f>
        <v/>
      </c>
      <c r="F415" s="411" t="s">
        <v>8</v>
      </c>
      <c r="G415" s="19"/>
      <c r="H415" s="19"/>
      <c r="I415" s="19"/>
      <c r="J415" s="711"/>
      <c r="K415" s="19"/>
      <c r="L415" s="771"/>
      <c r="M415" s="641" t="str">
        <f t="shared" si="74"/>
        <v/>
      </c>
      <c r="N415" s="510"/>
      <c r="O415" s="14"/>
      <c r="P415" s="14"/>
      <c r="Q415" s="15" t="str">
        <f t="shared" si="67"/>
        <v/>
      </c>
      <c r="R415" s="16" t="str">
        <f>IFERROR(INDEX(PARAMETROS!$B$53:$B$101,MATCH(Q415,PARAMETROS!$A$53:$A$101,0)),"")</f>
        <v/>
      </c>
      <c r="S415" s="671"/>
      <c r="T415" s="17"/>
      <c r="U415" s="435" t="str">
        <f>IFERROR(IF(T415="","",IF(T415="COP","N/A",IF(OR(T415="USD",T415="US"),1,IF(T415="EUR",VLOOKUP(P415,'SH EURO'!$A$6:$B$10372,2,FALSE),"INGRESAR TASA")))),"")</f>
        <v/>
      </c>
      <c r="V415" s="489" t="str">
        <f t="shared" si="68"/>
        <v/>
      </c>
      <c r="W415" s="18" t="str">
        <f>IFERROR(IF(T415="","",IF(T415="COP",1,IF(U415&lt;&gt;"N/A",VLOOKUP(P415,'SH TRM'!$A$9:$B$100372,2,FALSE),"REVISAR"))),"")</f>
        <v/>
      </c>
      <c r="X415" s="349" t="str">
        <f t="shared" si="69"/>
        <v/>
      </c>
      <c r="Y415" s="10" t="str">
        <f t="shared" si="70"/>
        <v/>
      </c>
      <c r="Z415" s="10" t="str">
        <f t="shared" si="71"/>
        <v/>
      </c>
      <c r="AA415" s="1115"/>
      <c r="AB415" s="1115"/>
      <c r="AC415" s="292" t="str">
        <f t="shared" si="73"/>
        <v/>
      </c>
      <c r="AD415" s="294"/>
      <c r="AE415" s="1121"/>
      <c r="AF415" s="1121"/>
      <c r="AG415" s="1121"/>
      <c r="AH415" s="1121"/>
      <c r="AI415" s="1121"/>
      <c r="AJ415" s="1121"/>
      <c r="AK415" s="1121"/>
      <c r="AL415" s="1121"/>
      <c r="AM415" s="1121"/>
      <c r="AN415" s="641" t="str">
        <f t="shared" si="72"/>
        <v/>
      </c>
      <c r="AO415" s="1119"/>
      <c r="AP415" s="235"/>
      <c r="AQ415" s="237"/>
      <c r="AX415" s="228"/>
    </row>
    <row r="416" spans="1:50" s="222" customFormat="1" ht="16.5" hidden="1" customHeight="1" thickBot="1" x14ac:dyDescent="0.3">
      <c r="A416" s="1113"/>
      <c r="B416" s="33"/>
      <c r="C416" s="137"/>
      <c r="D416" s="315" t="str">
        <f>IFERROR(INDEX(DESEMPATE!$D$3:$D$63,MATCH('EXP GEN.'!B416,DESEMPATE!$C$3:$C$63,0)),"")</f>
        <v/>
      </c>
      <c r="E416" s="289" t="str">
        <f>IFERROR(IF(D416="","",IF(VLOOKUP(D416,DESEMPATE!D$3:$E$19,2,FALSE)=1,"N/A",IF(VLOOKUP(D416,DESEMPATE!D$3:$E$19,2,FALSE)&gt;=0.51,"SI","NO"))),"")</f>
        <v/>
      </c>
      <c r="F416" s="412" t="s">
        <v>8</v>
      </c>
      <c r="G416" s="139"/>
      <c r="H416" s="139"/>
      <c r="I416" s="139"/>
      <c r="J416" s="712"/>
      <c r="K416" s="139"/>
      <c r="L416" s="773"/>
      <c r="M416" s="642" t="str">
        <f t="shared" si="74"/>
        <v/>
      </c>
      <c r="N416" s="511"/>
      <c r="O416" s="318"/>
      <c r="P416" s="318"/>
      <c r="Q416" s="36" t="str">
        <f t="shared" si="67"/>
        <v/>
      </c>
      <c r="R416" s="37" t="str">
        <f>IFERROR(INDEX(PARAMETROS!$B$53:$B$101,MATCH(Q416,PARAMETROS!$A$53:$A$101,0)),"")</f>
        <v/>
      </c>
      <c r="S416" s="672"/>
      <c r="T416" s="38"/>
      <c r="U416" s="433" t="str">
        <f>IFERROR(IF(T416="","",IF(T416="COP","N/A",IF(OR(T416="USD",T416="US"),1,IF(T416="EUR",VLOOKUP(P416,'SH EURO'!$A$6:$B$10372,2,FALSE),"INGRESAR TASA")))),"")</f>
        <v/>
      </c>
      <c r="V416" s="490" t="str">
        <f t="shared" si="68"/>
        <v/>
      </c>
      <c r="W416" s="39" t="str">
        <f>IFERROR(IF(T416="","",IF(T416="COP",1,IF(U416&lt;&gt;"N/A",VLOOKUP(P416,'SH TRM'!$A$9:$B$100372,2,FALSE),"REVISAR"))),"")</f>
        <v/>
      </c>
      <c r="X416" s="350" t="str">
        <f t="shared" si="69"/>
        <v/>
      </c>
      <c r="Y416" s="40" t="str">
        <f t="shared" si="70"/>
        <v/>
      </c>
      <c r="Z416" s="40" t="str">
        <f t="shared" si="71"/>
        <v/>
      </c>
      <c r="AA416" s="1116"/>
      <c r="AB416" s="1116"/>
      <c r="AC416" s="299" t="str">
        <f t="shared" si="73"/>
        <v/>
      </c>
      <c r="AD416" s="295"/>
      <c r="AE416" s="1131"/>
      <c r="AF416" s="1131"/>
      <c r="AG416" s="1131"/>
      <c r="AH416" s="1131"/>
      <c r="AI416" s="1131"/>
      <c r="AJ416" s="1131"/>
      <c r="AK416" s="1131"/>
      <c r="AL416" s="1131"/>
      <c r="AM416" s="1131"/>
      <c r="AN416" s="642" t="str">
        <f t="shared" si="72"/>
        <v/>
      </c>
      <c r="AO416" s="1120"/>
      <c r="AP416" s="236"/>
      <c r="AQ416" s="237"/>
      <c r="AX416" s="228"/>
    </row>
    <row r="417" spans="1:50" s="222" customFormat="1" ht="16.5" hidden="1" customHeight="1" x14ac:dyDescent="0.25">
      <c r="A417" s="1111" t="s">
        <v>236</v>
      </c>
      <c r="B417" s="25"/>
      <c r="C417" s="26"/>
      <c r="D417" s="287" t="str">
        <f>IFERROR(INDEX(DESEMPATE!$D$3:$D$63,MATCH('EXP GEN.'!B417,DESEMPATE!$C$3:$C$63,0)),"")</f>
        <v/>
      </c>
      <c r="E417" s="288" t="str">
        <f>IFERROR(IF(D417="","",IF(VLOOKUP(D417,DESEMPATE!D$3:$E$19,2,FALSE)=1,"N/A",IF(VLOOKUP(D417,DESEMPATE!D$3:$E$19,2,FALSE)&gt;=0.51,"SI","NO"))),"")</f>
        <v/>
      </c>
      <c r="F417" s="410" t="s">
        <v>8</v>
      </c>
      <c r="G417" s="19"/>
      <c r="H417" s="19"/>
      <c r="I417" s="19"/>
      <c r="J417" s="711"/>
      <c r="K417" s="770"/>
      <c r="L417" s="770"/>
      <c r="M417" s="770" t="str">
        <f t="shared" si="74"/>
        <v/>
      </c>
      <c r="N417" s="508"/>
      <c r="O417" s="316"/>
      <c r="P417" s="499"/>
      <c r="Q417" s="44" t="str">
        <f t="shared" si="67"/>
        <v/>
      </c>
      <c r="R417" s="22" t="str">
        <f>IFERROR(INDEX(PARAMETROS!$B$53:$B$101,MATCH(Q417,PARAMETROS!$A$53:$A$101,0)),"")</f>
        <v/>
      </c>
      <c r="S417" s="673"/>
      <c r="T417" s="23"/>
      <c r="U417" s="434" t="str">
        <f>IFERROR(IF(T417="","",IF(T417="COP","N/A",IF(OR(T417="USD",T417="US"),1,IF(T417="EUR",VLOOKUP(P417,'SH EURO'!$A$6:$B$10372,2,FALSE),"INGRESAR TASA")))),"")</f>
        <v/>
      </c>
      <c r="V417" s="484" t="str">
        <f t="shared" si="68"/>
        <v/>
      </c>
      <c r="W417" s="24" t="str">
        <f>IFERROR(IF(T417="","",IF(T417="COP",1,IF(U417&lt;&gt;"N/A",VLOOKUP(P417,'SH TRM'!$A$9:$B$100372,2,FALSE),"REVISAR"))),"")</f>
        <v/>
      </c>
      <c r="X417" s="351" t="str">
        <f t="shared" si="69"/>
        <v/>
      </c>
      <c r="Y417" s="317" t="str">
        <f t="shared" si="70"/>
        <v/>
      </c>
      <c r="Z417" s="317" t="str">
        <f t="shared" si="71"/>
        <v/>
      </c>
      <c r="AA417" s="1114" t="str">
        <f>IFERROR(IF(COUNTIF(Z417:Z422,"")=6,"",IF(SUM(Z417:Z422)&gt;=CM001M1,"CUMPLE","NO CUMPLE")),"")</f>
        <v/>
      </c>
      <c r="AB417" s="1114" t="str">
        <f>IFERROR(IF(COUNTIF(Z417:Z422,"")=6,"",IF(COUNTIF(E417:E422,"N/A")&gt;0,IF(SUMIF(E417:E422,"N/A",Z417:Z422)&gt;=CM001LM1,"CUMPLE","NO CUMPLE"),IF(SUMIF(E417:E422,"SI",Z417:Z422)&gt;=CM001LM1,"CUMPLE","NO CUMPLE"))),"")</f>
        <v/>
      </c>
      <c r="AC417" s="291" t="str">
        <f t="shared" si="73"/>
        <v/>
      </c>
      <c r="AD417" s="293"/>
      <c r="AE417" s="1117"/>
      <c r="AF417" s="1117"/>
      <c r="AG417" s="1117"/>
      <c r="AH417" s="1117"/>
      <c r="AI417" s="1117"/>
      <c r="AJ417" s="1117"/>
      <c r="AK417" s="1117"/>
      <c r="AL417" s="1117"/>
      <c r="AM417" s="1117"/>
      <c r="AN417" s="770" t="str">
        <f t="shared" si="72"/>
        <v/>
      </c>
      <c r="AO417" s="1118" t="s">
        <v>258</v>
      </c>
      <c r="AP417" s="256"/>
      <c r="AQ417" s="237"/>
      <c r="AX417" s="228"/>
    </row>
    <row r="418" spans="1:50" s="222" customFormat="1" ht="16.5" hidden="1" customHeight="1" x14ac:dyDescent="0.25">
      <c r="A418" s="1112"/>
      <c r="B418" s="11"/>
      <c r="C418" s="12"/>
      <c r="D418" s="12" t="str">
        <f>IFERROR(INDEX(DESEMPATE!$D$3:$D$63,MATCH('EXP GEN.'!B418,DESEMPATE!$C$3:$C$63,0)),"")</f>
        <v/>
      </c>
      <c r="E418" s="279" t="str">
        <f>IFERROR(IF(D418="","",IF(VLOOKUP(D418,DESEMPATE!D$3:$E$19,2,FALSE)=1,"N/A",IF(VLOOKUP(D418,DESEMPATE!D$3:$E$19,2,FALSE)&gt;=0.51,"SI","NO"))),"")</f>
        <v/>
      </c>
      <c r="F418" s="411" t="s">
        <v>8</v>
      </c>
      <c r="G418" s="19"/>
      <c r="H418" s="19"/>
      <c r="I418" s="19"/>
      <c r="J418" s="711"/>
      <c r="K418" s="496"/>
      <c r="L418" s="771"/>
      <c r="M418" s="771" t="str">
        <f t="shared" si="74"/>
        <v/>
      </c>
      <c r="N418" s="510"/>
      <c r="O418" s="14"/>
      <c r="P418" s="14"/>
      <c r="Q418" s="15" t="str">
        <f t="shared" si="67"/>
        <v/>
      </c>
      <c r="R418" s="16" t="str">
        <f>IFERROR(INDEX(PARAMETROS!$B$53:$B$101,MATCH(Q418,PARAMETROS!$A$53:$A$101,0)),"")</f>
        <v/>
      </c>
      <c r="S418" s="671"/>
      <c r="T418" s="17"/>
      <c r="U418" s="435" t="str">
        <f>IFERROR(IF(T418="","",IF(T418="COP","N/A",IF(OR(T418="USD",T418="US"),1,IF(T418="EUR",VLOOKUP(P418,'SH EURO'!$A$6:$B$10372,2,FALSE),"INGRESAR TASA")))),"")</f>
        <v/>
      </c>
      <c r="V418" s="489" t="str">
        <f t="shared" si="68"/>
        <v/>
      </c>
      <c r="W418" s="18" t="str">
        <f>IFERROR(IF(T418="","",IF(T418="COP",1,IF(U418&lt;&gt;"N/A",VLOOKUP(P418,'SH TRM'!$A$9:$B$100372,2,FALSE),"REVISAR"))),"")</f>
        <v/>
      </c>
      <c r="X418" s="349" t="str">
        <f t="shared" si="69"/>
        <v/>
      </c>
      <c r="Y418" s="10" t="str">
        <f t="shared" si="70"/>
        <v/>
      </c>
      <c r="Z418" s="10" t="str">
        <f t="shared" si="71"/>
        <v/>
      </c>
      <c r="AA418" s="1115"/>
      <c r="AB418" s="1115"/>
      <c r="AC418" s="292" t="str">
        <f t="shared" si="73"/>
        <v/>
      </c>
      <c r="AD418" s="294"/>
      <c r="AE418" s="1121"/>
      <c r="AF418" s="1121"/>
      <c r="AG418" s="1121"/>
      <c r="AH418" s="1121"/>
      <c r="AI418" s="1121"/>
      <c r="AJ418" s="1121"/>
      <c r="AK418" s="1121"/>
      <c r="AL418" s="1121"/>
      <c r="AM418" s="1121"/>
      <c r="AN418" s="771" t="str">
        <f t="shared" si="72"/>
        <v/>
      </c>
      <c r="AO418" s="1119"/>
      <c r="AP418" s="257"/>
      <c r="AQ418" s="237"/>
      <c r="AX418" s="228"/>
    </row>
    <row r="419" spans="1:50" s="222" customFormat="1" ht="16.5" hidden="1" customHeight="1" x14ac:dyDescent="0.25">
      <c r="A419" s="1112"/>
      <c r="B419" s="11"/>
      <c r="C419" s="12"/>
      <c r="D419" s="12" t="str">
        <f>IFERROR(INDEX(DESEMPATE!$D$3:$D$63,MATCH('EXP GEN.'!B419,DESEMPATE!$C$3:$C$63,0)),"")</f>
        <v/>
      </c>
      <c r="E419" s="279" t="str">
        <f>IFERROR(IF(D419="","",IF(VLOOKUP(D419,DESEMPATE!D$3:$E$19,2,FALSE)=1,"N/A",IF(VLOOKUP(D419,DESEMPATE!D$3:$E$19,2,FALSE)&gt;=0.51,"SI","NO"))),"")</f>
        <v/>
      </c>
      <c r="F419" s="411" t="s">
        <v>8</v>
      </c>
      <c r="G419" s="19"/>
      <c r="H419" s="19"/>
      <c r="I419" s="19"/>
      <c r="J419" s="711"/>
      <c r="K419" s="496"/>
      <c r="L419" s="771"/>
      <c r="M419" s="771" t="str">
        <f t="shared" si="74"/>
        <v/>
      </c>
      <c r="N419" s="510"/>
      <c r="O419" s="14"/>
      <c r="P419" s="14"/>
      <c r="Q419" s="15" t="str">
        <f t="shared" si="67"/>
        <v/>
      </c>
      <c r="R419" s="16" t="str">
        <f>IFERROR(INDEX(PARAMETROS!$B$53:$B$101,MATCH(Q419,PARAMETROS!$A$53:$A$101,0)),"")</f>
        <v/>
      </c>
      <c r="S419" s="671"/>
      <c r="T419" s="17"/>
      <c r="U419" s="435" t="str">
        <f>IFERROR(IF(T419="","",IF(T419="COP","N/A",IF(OR(T419="USD",T419="US"),1,IF(T419="EUR",VLOOKUP(P419,'SH EURO'!$A$6:$B$10372,2,FALSE),"INGRESAR TASA")))),"")</f>
        <v/>
      </c>
      <c r="V419" s="489" t="str">
        <f t="shared" si="68"/>
        <v/>
      </c>
      <c r="W419" s="18" t="str">
        <f>IFERROR(IF(T419="","",IF(T419="COP",1,IF(U419&lt;&gt;"N/A",VLOOKUP(P419,'SH TRM'!$A$9:$B$100372,2,FALSE),"REVISAR"))),"")</f>
        <v/>
      </c>
      <c r="X419" s="349" t="str">
        <f t="shared" si="69"/>
        <v/>
      </c>
      <c r="Y419" s="10" t="str">
        <f t="shared" si="70"/>
        <v/>
      </c>
      <c r="Z419" s="10" t="str">
        <f t="shared" si="71"/>
        <v/>
      </c>
      <c r="AA419" s="1115"/>
      <c r="AB419" s="1115"/>
      <c r="AC419" s="292" t="str">
        <f t="shared" si="73"/>
        <v/>
      </c>
      <c r="AD419" s="294"/>
      <c r="AE419" s="1121"/>
      <c r="AF419" s="1121"/>
      <c r="AG419" s="1121"/>
      <c r="AH419" s="1121"/>
      <c r="AI419" s="1121"/>
      <c r="AJ419" s="1121"/>
      <c r="AK419" s="1121"/>
      <c r="AL419" s="1121"/>
      <c r="AM419" s="1121"/>
      <c r="AN419" s="641" t="str">
        <f t="shared" si="72"/>
        <v/>
      </c>
      <c r="AO419" s="1119"/>
      <c r="AP419" s="235"/>
      <c r="AQ419" s="237"/>
      <c r="AX419" s="228"/>
    </row>
    <row r="420" spans="1:50" s="222" customFormat="1" ht="16.5" hidden="1" customHeight="1" x14ac:dyDescent="0.25">
      <c r="A420" s="1112"/>
      <c r="B420" s="11"/>
      <c r="C420" s="12"/>
      <c r="D420" s="12" t="str">
        <f>IFERROR(INDEX(DESEMPATE!$D$3:$D$63,MATCH('EXP GEN.'!B420,DESEMPATE!$C$3:$C$63,0)),"")</f>
        <v/>
      </c>
      <c r="E420" s="279" t="str">
        <f>IFERROR(IF(D420="","",IF(VLOOKUP(D420,DESEMPATE!D$3:$E$19,2,FALSE)=1,"N/A",IF(VLOOKUP(D420,DESEMPATE!D$3:$E$19,2,FALSE)&gt;=0.51,"SI","NO"))),"")</f>
        <v/>
      </c>
      <c r="F420" s="411" t="s">
        <v>8</v>
      </c>
      <c r="G420" s="19"/>
      <c r="H420" s="19"/>
      <c r="I420" s="19"/>
      <c r="J420" s="711"/>
      <c r="K420" s="776"/>
      <c r="L420" s="771"/>
      <c r="M420" s="771" t="str">
        <f t="shared" si="74"/>
        <v/>
      </c>
      <c r="N420" s="510"/>
      <c r="O420" s="14"/>
      <c r="P420" s="14"/>
      <c r="Q420" s="15" t="str">
        <f t="shared" si="67"/>
        <v/>
      </c>
      <c r="R420" s="16" t="str">
        <f>IFERROR(INDEX(PARAMETROS!$B$53:$B$101,MATCH(Q420,PARAMETROS!$A$53:$A$101,0)),"")</f>
        <v/>
      </c>
      <c r="S420" s="671"/>
      <c r="T420" s="17"/>
      <c r="U420" s="435" t="str">
        <f>IFERROR(IF(T420="","",IF(T420="COP","N/A",IF(OR(T420="USD",T420="US"),1,IF(T420="EUR",VLOOKUP(P420,'SH EURO'!$A$6:$B$10372,2,FALSE),"INGRESAR TASA")))),"")</f>
        <v/>
      </c>
      <c r="V420" s="489" t="str">
        <f t="shared" si="68"/>
        <v/>
      </c>
      <c r="W420" s="18" t="str">
        <f>IFERROR(IF(T420="","",IF(T420="COP",1,IF(U420&lt;&gt;"N/A",VLOOKUP(P420,'SH TRM'!$A$9:$B$100372,2,FALSE),"REVISAR"))),"")</f>
        <v/>
      </c>
      <c r="X420" s="349" t="str">
        <f t="shared" si="69"/>
        <v/>
      </c>
      <c r="Y420" s="10" t="str">
        <f t="shared" si="70"/>
        <v/>
      </c>
      <c r="Z420" s="10" t="str">
        <f t="shared" si="71"/>
        <v/>
      </c>
      <c r="AA420" s="1115"/>
      <c r="AB420" s="1115"/>
      <c r="AC420" s="292" t="str">
        <f t="shared" si="73"/>
        <v/>
      </c>
      <c r="AD420" s="294"/>
      <c r="AE420" s="1122"/>
      <c r="AF420" s="1123"/>
      <c r="AG420" s="1124"/>
      <c r="AH420" s="1122"/>
      <c r="AI420" s="1123"/>
      <c r="AJ420" s="1124"/>
      <c r="AK420" s="1122"/>
      <c r="AL420" s="1123"/>
      <c r="AM420" s="1124"/>
      <c r="AN420" s="771" t="str">
        <f t="shared" si="72"/>
        <v/>
      </c>
      <c r="AO420" s="1119"/>
      <c r="AP420" s="257"/>
      <c r="AQ420" s="237"/>
      <c r="AX420" s="228"/>
    </row>
    <row r="421" spans="1:50" s="222" customFormat="1" ht="16.5" hidden="1" customHeight="1" x14ac:dyDescent="0.25">
      <c r="A421" s="1112"/>
      <c r="B421" s="11"/>
      <c r="C421" s="12"/>
      <c r="D421" s="12" t="str">
        <f>IFERROR(INDEX(DESEMPATE!$D$3:$D$63,MATCH('EXP GEN.'!B421,DESEMPATE!$C$3:$C$63,0)),"")</f>
        <v/>
      </c>
      <c r="E421" s="279" t="str">
        <f>IFERROR(IF(D421="","",IF(VLOOKUP(D421,DESEMPATE!D$3:$E$19,2,FALSE)=1,"N/A",IF(VLOOKUP(D421,DESEMPATE!D$3:$E$19,2,FALSE)&gt;=0.51,"SI","NO"))),"")</f>
        <v/>
      </c>
      <c r="F421" s="411" t="s">
        <v>8</v>
      </c>
      <c r="G421" s="19"/>
      <c r="H421" s="19"/>
      <c r="I421" s="19"/>
      <c r="J421" s="711"/>
      <c r="K421" s="776"/>
      <c r="L421" s="771"/>
      <c r="M421" s="641" t="str">
        <f t="shared" si="74"/>
        <v/>
      </c>
      <c r="N421" s="635"/>
      <c r="O421" s="14"/>
      <c r="P421" s="14"/>
      <c r="Q421" s="15" t="str">
        <f t="shared" si="67"/>
        <v/>
      </c>
      <c r="R421" s="16" t="str">
        <f>IFERROR(INDEX(PARAMETROS!$B$53:$B$101,MATCH(Q421,PARAMETROS!$A$53:$A$101,0)),"")</f>
        <v/>
      </c>
      <c r="S421" s="676"/>
      <c r="T421" s="17"/>
      <c r="U421" s="435" t="str">
        <f>IFERROR(IF(T421="","",IF(T421="COP","N/A",IF(OR(T421="USD",T421="US"),1,IF(T421="EUR",VLOOKUP(P421,'SH EURO'!$A$6:$B$10372,2,FALSE),"INGRESAR TASA")))),"")</f>
        <v/>
      </c>
      <c r="V421" s="489" t="str">
        <f t="shared" si="68"/>
        <v/>
      </c>
      <c r="W421" s="18" t="str">
        <f>IFERROR(IF(T421="","",IF(T421="COP",1,IF(U421&lt;&gt;"N/A",VLOOKUP(P421,'SH TRM'!$A$9:$B$100372,2,FALSE),"REVISAR"))),"")</f>
        <v/>
      </c>
      <c r="X421" s="349" t="str">
        <f t="shared" si="69"/>
        <v/>
      </c>
      <c r="Y421" s="10" t="str">
        <f t="shared" si="70"/>
        <v/>
      </c>
      <c r="Z421" s="10" t="str">
        <f t="shared" si="71"/>
        <v/>
      </c>
      <c r="AA421" s="1115"/>
      <c r="AB421" s="1115"/>
      <c r="AC421" s="292" t="str">
        <f t="shared" si="73"/>
        <v/>
      </c>
      <c r="AD421" s="769"/>
      <c r="AE421" s="1121"/>
      <c r="AF421" s="1121"/>
      <c r="AG421" s="1121"/>
      <c r="AH421" s="1121"/>
      <c r="AI421" s="1121"/>
      <c r="AJ421" s="1121"/>
      <c r="AK421" s="1121"/>
      <c r="AL421" s="1121"/>
      <c r="AM421" s="1121"/>
      <c r="AN421" s="641" t="str">
        <f t="shared" si="72"/>
        <v/>
      </c>
      <c r="AO421" s="1119"/>
      <c r="AP421" s="235"/>
      <c r="AQ421" s="237"/>
      <c r="AX421" s="228"/>
    </row>
    <row r="422" spans="1:50" s="222" customFormat="1" ht="16.5" hidden="1" customHeight="1" thickBot="1" x14ac:dyDescent="0.3">
      <c r="A422" s="1113"/>
      <c r="B422" s="33"/>
      <c r="C422" s="137"/>
      <c r="D422" s="315" t="str">
        <f>IFERROR(INDEX(DESEMPATE!$D$3:$D$63,MATCH('EXP GEN.'!B422,DESEMPATE!$C$3:$C$63,0)),"")</f>
        <v/>
      </c>
      <c r="E422" s="289" t="str">
        <f>IFERROR(IF(D422="","",IF(VLOOKUP(D422,DESEMPATE!D$3:$E$19,2,FALSE)=1,"N/A",IF(VLOOKUP(D422,DESEMPATE!D$3:$E$19,2,FALSE)&gt;=0.51,"SI","NO"))),"")</f>
        <v/>
      </c>
      <c r="F422" s="412" t="s">
        <v>8</v>
      </c>
      <c r="G422" s="19"/>
      <c r="H422" s="19"/>
      <c r="I422" s="19"/>
      <c r="J422" s="711"/>
      <c r="K422" s="526"/>
      <c r="L422" s="773"/>
      <c r="M422" s="642" t="str">
        <f t="shared" si="74"/>
        <v/>
      </c>
      <c r="N422" s="511"/>
      <c r="O422" s="318"/>
      <c r="P422" s="318"/>
      <c r="Q422" s="36" t="str">
        <f t="shared" si="67"/>
        <v/>
      </c>
      <c r="R422" s="37" t="str">
        <f>IFERROR(INDEX(PARAMETROS!$B$53:$B$101,MATCH(Q422,PARAMETROS!$A$53:$A$101,0)),"")</f>
        <v/>
      </c>
      <c r="S422" s="672"/>
      <c r="T422" s="38"/>
      <c r="U422" s="433" t="str">
        <f>IFERROR(IF(T422="","",IF(T422="COP","N/A",IF(OR(T422="USD",T422="US"),1,IF(T422="EUR",VLOOKUP(P422,'SH EURO'!$A$6:$B$10372,2,FALSE),"INGRESAR TASA")))),"")</f>
        <v/>
      </c>
      <c r="V422" s="490" t="str">
        <f t="shared" si="68"/>
        <v/>
      </c>
      <c r="W422" s="39" t="str">
        <f>IFERROR(IF(T422="","",IF(T422="COP",1,IF(U422&lt;&gt;"N/A",VLOOKUP(P422,'SH TRM'!$A$9:$B$100372,2,FALSE),"REVISAR"))),"")</f>
        <v/>
      </c>
      <c r="X422" s="350" t="str">
        <f t="shared" si="69"/>
        <v/>
      </c>
      <c r="Y422" s="40" t="str">
        <f t="shared" si="70"/>
        <v/>
      </c>
      <c r="Z422" s="40" t="str">
        <f t="shared" si="71"/>
        <v/>
      </c>
      <c r="AA422" s="1116"/>
      <c r="AB422" s="1116"/>
      <c r="AC422" s="299" t="str">
        <f t="shared" si="73"/>
        <v/>
      </c>
      <c r="AD422" s="564"/>
      <c r="AE422" s="1131"/>
      <c r="AF422" s="1131"/>
      <c r="AG422" s="1131"/>
      <c r="AH422" s="1131"/>
      <c r="AI422" s="1131"/>
      <c r="AJ422" s="1131"/>
      <c r="AK422" s="1131"/>
      <c r="AL422" s="1131"/>
      <c r="AM422" s="1131"/>
      <c r="AN422" s="642" t="str">
        <f t="shared" si="72"/>
        <v/>
      </c>
      <c r="AO422" s="1120"/>
      <c r="AP422" s="236"/>
      <c r="AQ422" s="237"/>
      <c r="AX422" s="228"/>
    </row>
    <row r="423" spans="1:50" s="222" customFormat="1" ht="16.5" hidden="1" customHeight="1" x14ac:dyDescent="0.25">
      <c r="A423" s="1111" t="s">
        <v>275</v>
      </c>
      <c r="B423" s="25"/>
      <c r="C423" s="26"/>
      <c r="D423" s="287" t="str">
        <f>IFERROR(INDEX(DESEMPATE!$D$3:$D$63,MATCH('EXP GEN.'!B423,DESEMPATE!$C$3:$C$63,0)),"")</f>
        <v/>
      </c>
      <c r="E423" s="288" t="str">
        <f>IFERROR(IF(D423="","",IF(VLOOKUP(D423,DESEMPATE!D$3:$E$19,2,FALSE)=1,"N/A",IF(VLOOKUP(D423,DESEMPATE!D$3:$E$19,2,FALSE)&gt;=0.51,"SI","NO"))),"")</f>
        <v/>
      </c>
      <c r="F423" s="410" t="s">
        <v>8</v>
      </c>
      <c r="G423" s="32"/>
      <c r="H423" s="32"/>
      <c r="I423" s="32"/>
      <c r="J423" s="710"/>
      <c r="K423" s="476"/>
      <c r="L423" s="772"/>
      <c r="M423" s="770" t="str">
        <f t="shared" si="74"/>
        <v/>
      </c>
      <c r="N423" s="512"/>
      <c r="O423" s="316"/>
      <c r="P423" s="316"/>
      <c r="Q423" s="44" t="str">
        <f t="shared" si="67"/>
        <v/>
      </c>
      <c r="R423" s="22" t="str">
        <f>IFERROR(INDEX(PARAMETROS!$B$53:$B$101,MATCH(Q423,PARAMETROS!$A$53:$A$101,0)),"")</f>
        <v/>
      </c>
      <c r="S423" s="673"/>
      <c r="T423" s="23"/>
      <c r="U423" s="434" t="str">
        <f>IFERROR(IF(T423="","",IF(T423="COP","N/A",IF(OR(T423="USD",T423="US"),1,IF(T423="EUR",VLOOKUP(P423,'SH EURO'!$A$6:$B$10372,2,FALSE),"INGRESAR TASA")))),"")</f>
        <v/>
      </c>
      <c r="V423" s="484" t="str">
        <f t="shared" si="68"/>
        <v/>
      </c>
      <c r="W423" s="24" t="str">
        <f>IFERROR(IF(T423="","",IF(T423="COP",1,IF(U423&lt;&gt;"N/A",VLOOKUP(P423,'SH TRM'!$A$9:$B$100372,2,FALSE),"REVISAR"))),"")</f>
        <v/>
      </c>
      <c r="X423" s="351" t="str">
        <f t="shared" si="69"/>
        <v/>
      </c>
      <c r="Y423" s="317" t="str">
        <f t="shared" si="70"/>
        <v/>
      </c>
      <c r="Z423" s="317" t="str">
        <f t="shared" si="71"/>
        <v/>
      </c>
      <c r="AA423" s="1114" t="str">
        <f>IFERROR(IF(COUNTIF(Z423:Z428,"")=6,"",IF(SUM(Z423:Z428)&gt;=CM001M1,"CUMPLE","NO CUMPLE")),"")</f>
        <v/>
      </c>
      <c r="AB423" s="1114" t="str">
        <f>IFERROR(IF(COUNTIF(Z423:Z428,"")=6,"",IF(COUNTIF(E423:E428,"N/A")&gt;0,IF(SUMIF(E423:E428,"N/A",Z423:Z428)&gt;=CM001LM1,"CUMPLE","NO CUMPLE"),IF(SUMIF(E423:E428,"SI",Z423:Z428)&gt;=CM001LM1,"CUMPLE","NO CUMPLE"))),"")</f>
        <v/>
      </c>
      <c r="AC423" s="291" t="str">
        <f t="shared" si="73"/>
        <v/>
      </c>
      <c r="AD423" s="293"/>
      <c r="AE423" s="1117"/>
      <c r="AF423" s="1117"/>
      <c r="AG423" s="1117"/>
      <c r="AH423" s="1117"/>
      <c r="AI423" s="1117"/>
      <c r="AJ423" s="1117"/>
      <c r="AK423" s="1117"/>
      <c r="AL423" s="1117"/>
      <c r="AM423" s="1117"/>
      <c r="AN423" s="770" t="str">
        <f t="shared" si="72"/>
        <v/>
      </c>
      <c r="AO423" s="1118" t="s">
        <v>258</v>
      </c>
      <c r="AP423" s="256"/>
      <c r="AQ423" s="237"/>
      <c r="AX423" s="228"/>
    </row>
    <row r="424" spans="1:50" s="222" customFormat="1" ht="16.5" hidden="1" customHeight="1" x14ac:dyDescent="0.25">
      <c r="A424" s="1112"/>
      <c r="B424" s="11"/>
      <c r="C424" s="12"/>
      <c r="D424" s="12" t="str">
        <f>IFERROR(INDEX(DESEMPATE!$D$3:$D$63,MATCH('EXP GEN.'!B424,DESEMPATE!$C$3:$C$63,0)),"")</f>
        <v/>
      </c>
      <c r="E424" s="279" t="str">
        <f>IFERROR(IF(D424="","",IF(VLOOKUP(D424,DESEMPATE!D$3:$E$19,2,FALSE)=1,"N/A",IF(VLOOKUP(D424,DESEMPATE!D$3:$E$19,2,FALSE)&gt;=0.51,"SI","NO"))),"")</f>
        <v/>
      </c>
      <c r="F424" s="411" t="s">
        <v>8</v>
      </c>
      <c r="G424" s="142"/>
      <c r="H424" s="142"/>
      <c r="I424" s="142"/>
      <c r="J424" s="695"/>
      <c r="K424" s="496"/>
      <c r="L424" s="771"/>
      <c r="M424" s="771" t="str">
        <f t="shared" si="74"/>
        <v/>
      </c>
      <c r="N424" s="510"/>
      <c r="O424" s="14"/>
      <c r="P424" s="14"/>
      <c r="Q424" s="15" t="str">
        <f t="shared" si="67"/>
        <v/>
      </c>
      <c r="R424" s="16" t="str">
        <f>IFERROR(INDEX(PARAMETROS!$B$53:$B$101,MATCH(Q424,PARAMETROS!$A$53:$A$101,0)),"")</f>
        <v/>
      </c>
      <c r="S424" s="671"/>
      <c r="T424" s="17"/>
      <c r="U424" s="435" t="str">
        <f>IFERROR(IF(T424="","",IF(T424="COP","N/A",IF(OR(T424="USD",T424="US"),1,IF(T424="EUR",VLOOKUP(P424,'SH EURO'!$A$6:$B$10372,2,FALSE),"INGRESAR TASA")))),"")</f>
        <v/>
      </c>
      <c r="V424" s="489" t="str">
        <f t="shared" si="68"/>
        <v/>
      </c>
      <c r="W424" s="18" t="str">
        <f>IFERROR(IF(T424="","",IF(T424="COP",1,IF(U424&lt;&gt;"N/A",VLOOKUP(P424,'SH TRM'!$A$9:$B$100372,2,FALSE),"REVISAR"))),"")</f>
        <v/>
      </c>
      <c r="X424" s="349" t="str">
        <f t="shared" si="69"/>
        <v/>
      </c>
      <c r="Y424" s="10" t="str">
        <f t="shared" si="70"/>
        <v/>
      </c>
      <c r="Z424" s="10" t="str">
        <f t="shared" si="71"/>
        <v/>
      </c>
      <c r="AA424" s="1115"/>
      <c r="AB424" s="1115"/>
      <c r="AC424" s="292" t="str">
        <f t="shared" si="73"/>
        <v/>
      </c>
      <c r="AD424" s="294"/>
      <c r="AE424" s="1121"/>
      <c r="AF424" s="1121"/>
      <c r="AG424" s="1121"/>
      <c r="AH424" s="1121"/>
      <c r="AI424" s="1121"/>
      <c r="AJ424" s="1121"/>
      <c r="AK424" s="1121"/>
      <c r="AL424" s="1121"/>
      <c r="AM424" s="1121"/>
      <c r="AN424" s="771" t="str">
        <f t="shared" si="72"/>
        <v/>
      </c>
      <c r="AO424" s="1119"/>
      <c r="AP424" s="257"/>
      <c r="AQ424" s="237"/>
      <c r="AX424" s="228"/>
    </row>
    <row r="425" spans="1:50" s="222" customFormat="1" ht="16.5" hidden="1" customHeight="1" x14ac:dyDescent="0.25">
      <c r="A425" s="1112"/>
      <c r="B425" s="11"/>
      <c r="C425" s="12"/>
      <c r="D425" s="12" t="str">
        <f>IFERROR(INDEX(DESEMPATE!$D$3:$D$63,MATCH('EXP GEN.'!B425,DESEMPATE!$C$3:$C$63,0)),"")</f>
        <v/>
      </c>
      <c r="E425" s="279" t="str">
        <f>IFERROR(IF(D425="","",IF(VLOOKUP(D425,DESEMPATE!D$3:$E$19,2,FALSE)=1,"N/A",IF(VLOOKUP(D425,DESEMPATE!D$3:$E$19,2,FALSE)&gt;=0.51,"SI","NO"))),"")</f>
        <v/>
      </c>
      <c r="F425" s="411" t="s">
        <v>8</v>
      </c>
      <c r="G425" s="19"/>
      <c r="H425" s="19"/>
      <c r="I425" s="523"/>
      <c r="J425" s="720"/>
      <c r="K425" s="496"/>
      <c r="L425" s="771"/>
      <c r="M425" s="771" t="str">
        <f t="shared" si="74"/>
        <v/>
      </c>
      <c r="N425" s="513"/>
      <c r="O425" s="498"/>
      <c r="P425" s="538"/>
      <c r="Q425" s="15" t="str">
        <f t="shared" si="67"/>
        <v/>
      </c>
      <c r="R425" s="16" t="str">
        <f>IFERROR(INDEX(PARAMETROS!$B$53:$B$101,MATCH(Q425,PARAMETROS!$A$53:$A$101,0)),"")</f>
        <v/>
      </c>
      <c r="S425" s="671"/>
      <c r="T425" s="17"/>
      <c r="U425" s="435" t="str">
        <f>IFERROR(IF(T425="","",IF(T425="COP","N/A",IF(OR(T425="USD",T425="US"),1,IF(T425="EUR",VLOOKUP(P425,'SH EURO'!$A$6:$B$10372,2,FALSE),"INGRESAR TASA")))),"")</f>
        <v/>
      </c>
      <c r="V425" s="489" t="str">
        <f t="shared" si="68"/>
        <v/>
      </c>
      <c r="W425" s="18" t="str">
        <f>IFERROR(IF(T425="","",IF(T425="COP",1,IF(U425&lt;&gt;"N/A",VLOOKUP(P425,'SH TRM'!$A$9:$B$100372,2,FALSE),"REVISAR"))),"")</f>
        <v/>
      </c>
      <c r="X425" s="349" t="str">
        <f t="shared" si="69"/>
        <v/>
      </c>
      <c r="Y425" s="10" t="str">
        <f t="shared" si="70"/>
        <v/>
      </c>
      <c r="Z425" s="10" t="str">
        <f t="shared" si="71"/>
        <v/>
      </c>
      <c r="AA425" s="1115"/>
      <c r="AB425" s="1115"/>
      <c r="AC425" s="292" t="str">
        <f t="shared" si="73"/>
        <v/>
      </c>
      <c r="AD425" s="294"/>
      <c r="AE425" s="1132"/>
      <c r="AF425" s="1132"/>
      <c r="AG425" s="1132"/>
      <c r="AH425" s="1132"/>
      <c r="AI425" s="1132"/>
      <c r="AJ425" s="1132"/>
      <c r="AK425" s="1132"/>
      <c r="AL425" s="1132"/>
      <c r="AM425" s="1132"/>
      <c r="AN425" s="641" t="str">
        <f t="shared" si="72"/>
        <v/>
      </c>
      <c r="AO425" s="1119"/>
      <c r="AP425" s="235"/>
      <c r="AQ425" s="237"/>
      <c r="AX425" s="228"/>
    </row>
    <row r="426" spans="1:50" s="222" customFormat="1" ht="16.5" hidden="1" customHeight="1" x14ac:dyDescent="0.25">
      <c r="A426" s="1112"/>
      <c r="B426" s="11"/>
      <c r="C426" s="12"/>
      <c r="D426" s="12" t="str">
        <f>IFERROR(INDEX(DESEMPATE!$D$3:$D$63,MATCH('EXP GEN.'!B426,DESEMPATE!$C$3:$C$63,0)),"")</f>
        <v/>
      </c>
      <c r="E426" s="279" t="str">
        <f>IFERROR(IF(D426="","",IF(VLOOKUP(D426,DESEMPATE!D$3:$E$19,2,FALSE)=1,"N/A",IF(VLOOKUP(D426,DESEMPATE!D$3:$E$19,2,FALSE)&gt;=0.51,"SI","NO"))),"")</f>
        <v/>
      </c>
      <c r="F426" s="411" t="s">
        <v>8</v>
      </c>
      <c r="G426" s="19"/>
      <c r="H426" s="19"/>
      <c r="I426" s="19"/>
      <c r="J426" s="711"/>
      <c r="K426" s="496"/>
      <c r="L426" s="771"/>
      <c r="M426" s="771" t="str">
        <f t="shared" si="74"/>
        <v/>
      </c>
      <c r="N426" s="513"/>
      <c r="O426" s="498"/>
      <c r="P426" s="498"/>
      <c r="Q426" s="15" t="str">
        <f t="shared" si="67"/>
        <v/>
      </c>
      <c r="R426" s="16" t="str">
        <f>IFERROR(INDEX(PARAMETROS!$B$53:$B$101,MATCH(Q426,PARAMETROS!$A$53:$A$101,0)),"")</f>
        <v/>
      </c>
      <c r="S426" s="671"/>
      <c r="T426" s="17"/>
      <c r="U426" s="435" t="str">
        <f>IFERROR(IF(T426="","",IF(T426="COP","N/A",IF(OR(T426="USD",T426="US"),1,IF(T426="EUR",VLOOKUP(P426,'SH EURO'!$A$6:$B$10372,2,FALSE),"INGRESAR TASA")))),"")</f>
        <v/>
      </c>
      <c r="V426" s="489" t="str">
        <f t="shared" si="68"/>
        <v/>
      </c>
      <c r="W426" s="18" t="str">
        <f>IFERROR(IF(T426="","",IF(T426="COP",1,IF(U426&lt;&gt;"N/A",VLOOKUP(P426,'SH TRM'!$A$9:$B$100372,2,FALSE),"REVISAR"))),"")</f>
        <v/>
      </c>
      <c r="X426" s="349" t="str">
        <f t="shared" si="69"/>
        <v/>
      </c>
      <c r="Y426" s="10" t="str">
        <f t="shared" si="70"/>
        <v/>
      </c>
      <c r="Z426" s="10" t="str">
        <f t="shared" si="71"/>
        <v/>
      </c>
      <c r="AA426" s="1115"/>
      <c r="AB426" s="1115"/>
      <c r="AC426" s="292" t="str">
        <f t="shared" si="73"/>
        <v/>
      </c>
      <c r="AD426" s="294"/>
      <c r="AE426" s="1132"/>
      <c r="AF426" s="1132"/>
      <c r="AG426" s="1132"/>
      <c r="AH426" s="1132"/>
      <c r="AI426" s="1132"/>
      <c r="AJ426" s="1132"/>
      <c r="AK426" s="1132"/>
      <c r="AL426" s="1132"/>
      <c r="AM426" s="1132"/>
      <c r="AN426" s="771" t="str">
        <f t="shared" si="72"/>
        <v/>
      </c>
      <c r="AO426" s="1119"/>
      <c r="AP426" s="257"/>
      <c r="AQ426" s="237"/>
      <c r="AX426" s="228"/>
    </row>
    <row r="427" spans="1:50" s="222" customFormat="1" ht="16.5" hidden="1" customHeight="1" x14ac:dyDescent="0.25">
      <c r="A427" s="1112"/>
      <c r="B427" s="11"/>
      <c r="C427" s="12"/>
      <c r="D427" s="12" t="str">
        <f>IFERROR(INDEX(DESEMPATE!$D$3:$D$63,MATCH('EXP GEN.'!B427,DESEMPATE!$C$3:$C$63,0)),"")</f>
        <v/>
      </c>
      <c r="E427" s="279" t="str">
        <f>IFERROR(IF(D427="","",IF(VLOOKUP(D427,DESEMPATE!D$3:$E$19,2,FALSE)=1,"N/A",IF(VLOOKUP(D427,DESEMPATE!D$3:$E$19,2,FALSE)&gt;=0.51,"SI","NO"))),"")</f>
        <v/>
      </c>
      <c r="F427" s="411" t="s">
        <v>8</v>
      </c>
      <c r="G427" s="19"/>
      <c r="H427" s="19"/>
      <c r="I427" s="19"/>
      <c r="J427" s="711"/>
      <c r="K427" s="496"/>
      <c r="L427" s="771"/>
      <c r="M427" s="641" t="str">
        <f t="shared" si="74"/>
        <v/>
      </c>
      <c r="N427" s="510"/>
      <c r="O427" s="14"/>
      <c r="P427" s="14"/>
      <c r="Q427" s="15" t="str">
        <f t="shared" si="67"/>
        <v/>
      </c>
      <c r="R427" s="16" t="str">
        <f>IFERROR(INDEX(PARAMETROS!$B$53:$B$101,MATCH(Q427,PARAMETROS!$A$53:$A$101,0)),"")</f>
        <v/>
      </c>
      <c r="S427" s="671"/>
      <c r="T427" s="17"/>
      <c r="U427" s="435" t="str">
        <f>IFERROR(IF(T427="","",IF(T427="COP","N/A",IF(OR(T427="USD",T427="US"),1,IF(T427="EUR",VLOOKUP(P427,'SH EURO'!$A$6:$B$10372,2,FALSE),"INGRESAR TASA")))),"")</f>
        <v/>
      </c>
      <c r="V427" s="489" t="str">
        <f t="shared" si="68"/>
        <v/>
      </c>
      <c r="W427" s="18" t="str">
        <f>IFERROR(IF(T427="","",IF(T427="COP",1,IF(U427&lt;&gt;"N/A",VLOOKUP(P427,'SH TRM'!$A$9:$B$100372,2,FALSE),"REVISAR"))),"")</f>
        <v/>
      </c>
      <c r="X427" s="349" t="str">
        <f t="shared" si="69"/>
        <v/>
      </c>
      <c r="Y427" s="10" t="str">
        <f t="shared" si="70"/>
        <v/>
      </c>
      <c r="Z427" s="10" t="str">
        <f t="shared" si="71"/>
        <v/>
      </c>
      <c r="AA427" s="1115"/>
      <c r="AB427" s="1115"/>
      <c r="AC427" s="292" t="str">
        <f t="shared" si="73"/>
        <v/>
      </c>
      <c r="AD427" s="294"/>
      <c r="AE427" s="1132"/>
      <c r="AF427" s="1132"/>
      <c r="AG427" s="1132"/>
      <c r="AH427" s="1132"/>
      <c r="AI427" s="1132"/>
      <c r="AJ427" s="1132"/>
      <c r="AK427" s="1132"/>
      <c r="AL427" s="1132"/>
      <c r="AM427" s="1132"/>
      <c r="AN427" s="641" t="str">
        <f t="shared" si="72"/>
        <v/>
      </c>
      <c r="AO427" s="1119"/>
      <c r="AP427" s="235"/>
      <c r="AQ427" s="237"/>
      <c r="AX427" s="228"/>
    </row>
    <row r="428" spans="1:50" s="222" customFormat="1" ht="16.5" hidden="1" customHeight="1" thickBot="1" x14ac:dyDescent="0.3">
      <c r="A428" s="1113"/>
      <c r="B428" s="33"/>
      <c r="C428" s="137"/>
      <c r="D428" s="315" t="str">
        <f>IFERROR(INDEX(DESEMPATE!$D$3:$D$63,MATCH('EXP GEN.'!B428,DESEMPATE!$C$3:$C$63,0)),"")</f>
        <v/>
      </c>
      <c r="E428" s="289" t="str">
        <f>IFERROR(IF(D428="","",IF(VLOOKUP(D428,DESEMPATE!D$3:$E$19,2,FALSE)=1,"N/A",IF(VLOOKUP(D428,DESEMPATE!D$3:$E$19,2,FALSE)&gt;=0.51,"SI","NO"))),"")</f>
        <v/>
      </c>
      <c r="F428" s="412" t="s">
        <v>8</v>
      </c>
      <c r="G428" s="139"/>
      <c r="H428" s="139"/>
      <c r="I428" s="139"/>
      <c r="J428" s="712"/>
      <c r="K428" s="526"/>
      <c r="L428" s="773"/>
      <c r="M428" s="642" t="str">
        <f t="shared" si="74"/>
        <v/>
      </c>
      <c r="N428" s="511"/>
      <c r="O428" s="318"/>
      <c r="P428" s="318"/>
      <c r="Q428" s="36" t="str">
        <f t="shared" si="67"/>
        <v/>
      </c>
      <c r="R428" s="37" t="str">
        <f>IFERROR(INDEX(PARAMETROS!$B$53:$B$101,MATCH(Q428,PARAMETROS!$A$53:$A$101,0)),"")</f>
        <v/>
      </c>
      <c r="S428" s="672"/>
      <c r="T428" s="38"/>
      <c r="U428" s="433" t="str">
        <f>IFERROR(IF(T428="","",IF(T428="COP","N/A",IF(OR(T428="USD",T428="US"),1,IF(T428="EUR",VLOOKUP(P428,'SH EURO'!$A$6:$B$10372,2,FALSE),"INGRESAR TASA")))),"")</f>
        <v/>
      </c>
      <c r="V428" s="490" t="str">
        <f t="shared" si="68"/>
        <v/>
      </c>
      <c r="W428" s="39" t="str">
        <f>IFERROR(IF(T428="","",IF(T428="COP",1,IF(U428&lt;&gt;"N/A",VLOOKUP(P428,'SH TRM'!$A$9:$B$100372,2,FALSE),"REVISAR"))),"")</f>
        <v/>
      </c>
      <c r="X428" s="350" t="str">
        <f t="shared" si="69"/>
        <v/>
      </c>
      <c r="Y428" s="40" t="str">
        <f t="shared" si="70"/>
        <v/>
      </c>
      <c r="Z428" s="40" t="str">
        <f t="shared" si="71"/>
        <v/>
      </c>
      <c r="AA428" s="1116"/>
      <c r="AB428" s="1116"/>
      <c r="AC428" s="299" t="str">
        <f t="shared" si="73"/>
        <v/>
      </c>
      <c r="AD428" s="295"/>
      <c r="AE428" s="1131"/>
      <c r="AF428" s="1131"/>
      <c r="AG428" s="1131"/>
      <c r="AH428" s="1131"/>
      <c r="AI428" s="1131"/>
      <c r="AJ428" s="1131"/>
      <c r="AK428" s="1131"/>
      <c r="AL428" s="1131"/>
      <c r="AM428" s="1131"/>
      <c r="AN428" s="642" t="str">
        <f t="shared" si="72"/>
        <v/>
      </c>
      <c r="AO428" s="1120"/>
      <c r="AP428" s="236"/>
      <c r="AQ428" s="237"/>
      <c r="AX428" s="228"/>
    </row>
    <row r="429" spans="1:50" s="222" customFormat="1" ht="16.5" hidden="1" customHeight="1" x14ac:dyDescent="0.25">
      <c r="A429" s="1111" t="s">
        <v>276</v>
      </c>
      <c r="B429" s="25"/>
      <c r="C429" s="26"/>
      <c r="D429" s="287" t="str">
        <f>IFERROR(INDEX(DESEMPATE!$D$3:$D$63,MATCH('EXP GEN.'!B429,DESEMPATE!$C$3:$C$63,0)),"")</f>
        <v/>
      </c>
      <c r="E429" s="288" t="str">
        <f>IFERROR(IF(D429="","",IF(VLOOKUP(D429,DESEMPATE!D$3:$E$19,2,FALSE)=1,"N/A",IF(VLOOKUP(D429,DESEMPATE!D$3:$E$19,2,FALSE)&gt;=0.51,"SI","NO"))),"")</f>
        <v/>
      </c>
      <c r="F429" s="410" t="s">
        <v>8</v>
      </c>
      <c r="G429" s="19"/>
      <c r="H429" s="19"/>
      <c r="I429" s="19"/>
      <c r="J429" s="711"/>
      <c r="K429" s="563"/>
      <c r="L429" s="770"/>
      <c r="M429" s="770" t="str">
        <f t="shared" si="74"/>
        <v/>
      </c>
      <c r="N429" s="510"/>
      <c r="O429" s="14"/>
      <c r="P429" s="14"/>
      <c r="Q429" s="44" t="str">
        <f t="shared" si="67"/>
        <v/>
      </c>
      <c r="R429" s="22" t="str">
        <f>IFERROR(INDEX(PARAMETROS!$B$53:$B$101,MATCH(Q429,PARAMETROS!$A$53:$A$101,0)),"")</f>
        <v/>
      </c>
      <c r="S429" s="673"/>
      <c r="T429" s="23"/>
      <c r="U429" s="434" t="str">
        <f>IFERROR(IF(T429="","",IF(T429="COP","N/A",IF(OR(T429="USD",T429="US"),1,IF(T429="EUR",VLOOKUP(P429,'SH EURO'!$A$6:$B$10372,2,FALSE),"INGRESAR TASA")))),"")</f>
        <v/>
      </c>
      <c r="V429" s="484" t="str">
        <f t="shared" si="68"/>
        <v/>
      </c>
      <c r="W429" s="24" t="str">
        <f>IFERROR(IF(T429="","",IF(T429="COP",1,IF(U429&lt;&gt;"N/A",VLOOKUP(P429,'SH TRM'!$A$9:$B$100372,2,FALSE),"REVISAR"))),"")</f>
        <v/>
      </c>
      <c r="X429" s="351" t="str">
        <f t="shared" si="69"/>
        <v/>
      </c>
      <c r="Y429" s="10" t="str">
        <f t="shared" si="70"/>
        <v/>
      </c>
      <c r="Z429" s="317" t="str">
        <f t="shared" si="71"/>
        <v/>
      </c>
      <c r="AA429" s="1114" t="str">
        <f>IFERROR(IF(COUNTIF(Z429:Z434,"")=6,"",IF(SUM(Z429:Z434)&gt;=CM001M1,"CUMPLE","NO CUMPLE")),"")</f>
        <v/>
      </c>
      <c r="AB429" s="1114" t="str">
        <f>IFERROR(IF(COUNTIF(Z429:Z434,"")=6,"",IF(COUNTIF(E429:E434,"N/A")&gt;0,IF(SUMIF(E429:E434,"N/A",Z429:Z434)&gt;=CM001LM1,"CUMPLE","NO CUMPLE"),IF(SUMIF(E429:E434,"SI",Z429:Z434)&gt;=CM001LM1,"CUMPLE","NO CUMPLE"))),"")</f>
        <v/>
      </c>
      <c r="AC429" s="291" t="str">
        <f t="shared" si="73"/>
        <v/>
      </c>
      <c r="AD429" s="565"/>
      <c r="AE429" s="1128"/>
      <c r="AF429" s="1129"/>
      <c r="AG429" s="1130"/>
      <c r="AH429" s="1121"/>
      <c r="AI429" s="1121"/>
      <c r="AJ429" s="1121"/>
      <c r="AK429" s="1121"/>
      <c r="AL429" s="1121"/>
      <c r="AM429" s="1121"/>
      <c r="AN429" s="770" t="str">
        <f t="shared" si="72"/>
        <v/>
      </c>
      <c r="AO429" s="1118" t="s">
        <v>258</v>
      </c>
      <c r="AP429" s="256"/>
      <c r="AQ429" s="237"/>
      <c r="AX429" s="228"/>
    </row>
    <row r="430" spans="1:50" s="222" customFormat="1" ht="16.5" hidden="1" customHeight="1" x14ac:dyDescent="0.25">
      <c r="A430" s="1112"/>
      <c r="B430" s="11"/>
      <c r="C430" s="12"/>
      <c r="D430" s="12" t="str">
        <f>IFERROR(INDEX(DESEMPATE!$D$3:$D$63,MATCH('EXP GEN.'!B430,DESEMPATE!$C$3:$C$63,0)),"")</f>
        <v/>
      </c>
      <c r="E430" s="279" t="str">
        <f>IFERROR(IF(D430="","",IF(VLOOKUP(D430,DESEMPATE!D$3:$E$19,2,FALSE)=1,"N/A",IF(VLOOKUP(D430,DESEMPATE!D$3:$E$19,2,FALSE)&gt;=0.51,"SI","NO"))),"")</f>
        <v/>
      </c>
      <c r="F430" s="411" t="s">
        <v>8</v>
      </c>
      <c r="G430" s="19"/>
      <c r="H430" s="19"/>
      <c r="I430" s="19"/>
      <c r="J430" s="711"/>
      <c r="K430" s="496"/>
      <c r="L430" s="771"/>
      <c r="M430" s="771" t="str">
        <f t="shared" si="74"/>
        <v/>
      </c>
      <c r="N430" s="510"/>
      <c r="O430" s="14"/>
      <c r="P430" s="14"/>
      <c r="Q430" s="15" t="str">
        <f t="shared" si="67"/>
        <v/>
      </c>
      <c r="R430" s="16" t="str">
        <f>IFERROR(INDEX(PARAMETROS!$B$53:$B$101,MATCH(Q430,PARAMETROS!$A$53:$A$101,0)),"")</f>
        <v/>
      </c>
      <c r="S430" s="671"/>
      <c r="T430" s="17"/>
      <c r="U430" s="435" t="str">
        <f>IFERROR(IF(T430="","",IF(T430="COP","N/A",IF(OR(T430="USD",T430="US"),1,IF(T430="EUR",VLOOKUP(P430,'SH EURO'!$A$6:$B$10372,2,FALSE),"INGRESAR TASA")))),"")</f>
        <v/>
      </c>
      <c r="V430" s="489" t="str">
        <f t="shared" si="68"/>
        <v/>
      </c>
      <c r="W430" s="18" t="str">
        <f>IFERROR(IF(T430="","",IF(T430="COP",1,IF(U430&lt;&gt;"N/A",VLOOKUP(P430,'SH TRM'!$A$9:$B$100372,2,FALSE),"REVISAR"))),"")</f>
        <v/>
      </c>
      <c r="X430" s="349" t="str">
        <f t="shared" si="69"/>
        <v/>
      </c>
      <c r="Y430" s="10" t="str">
        <f t="shared" si="70"/>
        <v/>
      </c>
      <c r="Z430" s="10" t="str">
        <f t="shared" si="71"/>
        <v/>
      </c>
      <c r="AA430" s="1115"/>
      <c r="AB430" s="1115"/>
      <c r="AC430" s="292" t="str">
        <f t="shared" si="73"/>
        <v/>
      </c>
      <c r="AD430" s="294"/>
      <c r="AE430" s="1122"/>
      <c r="AF430" s="1123"/>
      <c r="AG430" s="1124"/>
      <c r="AH430" s="1122"/>
      <c r="AI430" s="1123"/>
      <c r="AJ430" s="1124"/>
      <c r="AK430" s="1122"/>
      <c r="AL430" s="1123"/>
      <c r="AM430" s="1124"/>
      <c r="AN430" s="771" t="str">
        <f t="shared" si="72"/>
        <v/>
      </c>
      <c r="AO430" s="1119"/>
      <c r="AP430" s="257"/>
      <c r="AQ430" s="237"/>
      <c r="AX430" s="228"/>
    </row>
    <row r="431" spans="1:50" s="222" customFormat="1" ht="16.5" hidden="1" customHeight="1" x14ac:dyDescent="0.25">
      <c r="A431" s="1112"/>
      <c r="B431" s="11"/>
      <c r="C431" s="12"/>
      <c r="D431" s="12" t="str">
        <f>IFERROR(INDEX(DESEMPATE!$D$3:$D$63,MATCH('EXP GEN.'!B431,DESEMPATE!$C$3:$C$63,0)),"")</f>
        <v/>
      </c>
      <c r="E431" s="279" t="str">
        <f>IFERROR(IF(D431="","",IF(VLOOKUP(D431,DESEMPATE!D$3:$E$19,2,FALSE)=1,"N/A",IF(VLOOKUP(D431,DESEMPATE!D$3:$E$19,2,FALSE)&gt;=0.51,"SI","NO"))),"")</f>
        <v/>
      </c>
      <c r="F431" s="411" t="s">
        <v>8</v>
      </c>
      <c r="G431" s="19"/>
      <c r="H431" s="19"/>
      <c r="I431" s="19"/>
      <c r="J431" s="711"/>
      <c r="K431" s="496"/>
      <c r="L431" s="771"/>
      <c r="M431" s="771" t="str">
        <f t="shared" si="74"/>
        <v/>
      </c>
      <c r="N431" s="510"/>
      <c r="O431" s="14"/>
      <c r="P431" s="14"/>
      <c r="Q431" s="15" t="str">
        <f t="shared" si="67"/>
        <v/>
      </c>
      <c r="R431" s="16" t="str">
        <f>IFERROR(INDEX(PARAMETROS!$B$53:$B$101,MATCH(Q431,PARAMETROS!$A$53:$A$101,0)),"")</f>
        <v/>
      </c>
      <c r="S431" s="671"/>
      <c r="T431" s="17"/>
      <c r="U431" s="435" t="str">
        <f>IFERROR(IF(T431="","",IF(T431="COP","N/A",IF(OR(T431="USD",T431="US"),1,IF(T431="EUR",VLOOKUP(P431,'SH EURO'!$A$6:$B$10372,2,FALSE),"INGRESAR TASA")))),"")</f>
        <v/>
      </c>
      <c r="V431" s="489" t="str">
        <f t="shared" si="68"/>
        <v/>
      </c>
      <c r="W431" s="18" t="str">
        <f>IFERROR(IF(T431="","",IF(T431="COP",1,IF(U431&lt;&gt;"N/A",VLOOKUP(P431,'SH TRM'!$A$9:$B$100372,2,FALSE),"REVISAR"))),"")</f>
        <v/>
      </c>
      <c r="X431" s="349" t="str">
        <f t="shared" si="69"/>
        <v/>
      </c>
      <c r="Y431" s="10" t="str">
        <f t="shared" si="70"/>
        <v/>
      </c>
      <c r="Z431" s="10" t="str">
        <f t="shared" si="71"/>
        <v/>
      </c>
      <c r="AA431" s="1115"/>
      <c r="AB431" s="1115"/>
      <c r="AC431" s="292" t="str">
        <f t="shared" si="73"/>
        <v/>
      </c>
      <c r="AD431" s="597"/>
      <c r="AE431" s="1128"/>
      <c r="AF431" s="1129"/>
      <c r="AG431" s="1130"/>
      <c r="AH431" s="1121"/>
      <c r="AI431" s="1121"/>
      <c r="AJ431" s="1121"/>
      <c r="AK431" s="1121"/>
      <c r="AL431" s="1121"/>
      <c r="AM431" s="1121"/>
      <c r="AN431" s="641" t="str">
        <f t="shared" si="72"/>
        <v/>
      </c>
      <c r="AO431" s="1119"/>
      <c r="AP431" s="235"/>
      <c r="AQ431" s="237"/>
      <c r="AX431" s="228"/>
    </row>
    <row r="432" spans="1:50" s="222" customFormat="1" ht="16.5" hidden="1" customHeight="1" x14ac:dyDescent="0.25">
      <c r="A432" s="1112"/>
      <c r="B432" s="11"/>
      <c r="C432" s="12"/>
      <c r="D432" s="12" t="str">
        <f>IFERROR(INDEX(DESEMPATE!$D$3:$D$63,MATCH('EXP GEN.'!B432,DESEMPATE!$C$3:$C$63,0)),"")</f>
        <v/>
      </c>
      <c r="E432" s="279" t="str">
        <f>IFERROR(IF(D432="","",IF(VLOOKUP(D432,DESEMPATE!D$3:$E$19,2,FALSE)=1,"N/A",IF(VLOOKUP(D432,DESEMPATE!D$3:$E$19,2,FALSE)&gt;=0.51,"SI","NO"))),"")</f>
        <v/>
      </c>
      <c r="F432" s="411" t="s">
        <v>8</v>
      </c>
      <c r="G432" s="19"/>
      <c r="H432" s="19"/>
      <c r="I432" s="496"/>
      <c r="J432" s="711"/>
      <c r="K432" s="496"/>
      <c r="L432" s="771"/>
      <c r="M432" s="771" t="str">
        <f t="shared" si="74"/>
        <v/>
      </c>
      <c r="N432" s="510"/>
      <c r="O432" s="14"/>
      <c r="P432" s="14"/>
      <c r="Q432" s="15" t="str">
        <f t="shared" si="67"/>
        <v/>
      </c>
      <c r="R432" s="16" t="str">
        <f>IFERROR(INDEX(PARAMETROS!$B$53:$B$101,MATCH(Q432,PARAMETROS!$A$53:$A$101,0)),"")</f>
        <v/>
      </c>
      <c r="S432" s="671"/>
      <c r="T432" s="17"/>
      <c r="U432" s="435" t="str">
        <f>IFERROR(IF(T432="","",IF(T432="COP","N/A",IF(OR(T432="USD",T432="US"),1,IF(T432="EUR",VLOOKUP(P432,'SH EURO'!$A$6:$B$10372,2,FALSE),"INGRESAR TASA")))),"")</f>
        <v/>
      </c>
      <c r="V432" s="489" t="str">
        <f t="shared" si="68"/>
        <v/>
      </c>
      <c r="W432" s="18" t="str">
        <f>IFERROR(IF(T432="","",IF(T432="COP",1,IF(U432&lt;&gt;"N/A",VLOOKUP(P432,'SH TRM'!$A$9:$B$100372,2,FALSE),"REVISAR"))),"")</f>
        <v/>
      </c>
      <c r="X432" s="349" t="str">
        <f t="shared" si="69"/>
        <v/>
      </c>
      <c r="Y432" s="10" t="str">
        <f t="shared" si="70"/>
        <v/>
      </c>
      <c r="Z432" s="10" t="str">
        <f t="shared" si="71"/>
        <v/>
      </c>
      <c r="AA432" s="1115"/>
      <c r="AB432" s="1115"/>
      <c r="AC432" s="292" t="str">
        <f t="shared" si="73"/>
        <v/>
      </c>
      <c r="AD432" s="294"/>
      <c r="AE432" s="1121"/>
      <c r="AF432" s="1121"/>
      <c r="AG432" s="1121"/>
      <c r="AH432" s="1121"/>
      <c r="AI432" s="1121"/>
      <c r="AJ432" s="1121"/>
      <c r="AK432" s="1121"/>
      <c r="AL432" s="1121"/>
      <c r="AM432" s="1121"/>
      <c r="AN432" s="771" t="str">
        <f t="shared" si="72"/>
        <v/>
      </c>
      <c r="AO432" s="1119"/>
      <c r="AP432" s="257"/>
      <c r="AQ432" s="237"/>
      <c r="AX432" s="228"/>
    </row>
    <row r="433" spans="1:50" s="222" customFormat="1" ht="16.5" hidden="1" customHeight="1" x14ac:dyDescent="0.25">
      <c r="A433" s="1112"/>
      <c r="B433" s="11"/>
      <c r="C433" s="12"/>
      <c r="D433" s="12" t="str">
        <f>IFERROR(INDEX(DESEMPATE!$D$3:$D$63,MATCH('EXP GEN.'!B433,DESEMPATE!$C$3:$C$63,0)),"")</f>
        <v/>
      </c>
      <c r="E433" s="279" t="str">
        <f>IFERROR(IF(D433="","",IF(VLOOKUP(D433,DESEMPATE!D$3:$E$19,2,FALSE)=1,"N/A",IF(VLOOKUP(D433,DESEMPATE!D$3:$E$19,2,FALSE)&gt;=0.51,"SI","NO"))),"")</f>
        <v/>
      </c>
      <c r="F433" s="411" t="s">
        <v>8</v>
      </c>
      <c r="G433" s="19"/>
      <c r="H433" s="19"/>
      <c r="I433" s="19"/>
      <c r="J433" s="711"/>
      <c r="K433" s="496"/>
      <c r="L433" s="771"/>
      <c r="M433" s="641" t="str">
        <f t="shared" si="74"/>
        <v/>
      </c>
      <c r="N433" s="510"/>
      <c r="O433" s="14"/>
      <c r="P433" s="14"/>
      <c r="Q433" s="15" t="str">
        <f t="shared" ref="Q433:Q446" si="75">IF(P433="","",YEAR(P433))</f>
        <v/>
      </c>
      <c r="R433" s="16" t="str">
        <f>IFERROR(INDEX(PARAMETROS!$B$53:$B$101,MATCH(Q433,PARAMETROS!$A$53:$A$101,0)),"")</f>
        <v/>
      </c>
      <c r="S433" s="671"/>
      <c r="T433" s="17"/>
      <c r="U433" s="435" t="str">
        <f>IFERROR(IF(T433="","",IF(T433="COP","N/A",IF(OR(T433="USD",T433="US"),1,IF(T433="EUR",VLOOKUP(P433,'SH EURO'!$A$6:$B$10372,2,FALSE),"INGRESAR TASA")))),"")</f>
        <v/>
      </c>
      <c r="V433" s="489" t="str">
        <f t="shared" ref="V433:V446" si="76">IFERROR(IF(S433="","",IF(U433="INGRESAR TASA","INGRESAR TASA USD",IF(U433="N/A","N/A",U433*S433))),"")</f>
        <v/>
      </c>
      <c r="W433" s="18" t="str">
        <f>IFERROR(IF(T433="","",IF(T433="COP",1,IF(U433&lt;&gt;"N/A",VLOOKUP(P433,'SH TRM'!$A$9:$B$100372,2,FALSE),"REVISAR"))),"")</f>
        <v/>
      </c>
      <c r="X433" s="349" t="str">
        <f t="shared" ref="X433:X446" si="77">IFERROR(IF(W433&lt;&gt;"",IF(T433&lt;&gt;"COP",V433*W433,S433),""),"")</f>
        <v/>
      </c>
      <c r="Y433" s="10" t="str">
        <f t="shared" ref="Y433:Y446" si="78">IFERROR(X433/R433,"")</f>
        <v/>
      </c>
      <c r="Z433" s="10" t="str">
        <f t="shared" ref="Z433:Z446" si="79">IFERROR(IF(OR(K433="",K433="NO"),"",IF(F433="SI",IFERROR(Y433*N433,""),"")),"")</f>
        <v/>
      </c>
      <c r="AA433" s="1115"/>
      <c r="AB433" s="1115"/>
      <c r="AC433" s="292" t="str">
        <f t="shared" si="73"/>
        <v/>
      </c>
      <c r="AD433" s="294"/>
      <c r="AE433" s="1121"/>
      <c r="AF433" s="1121"/>
      <c r="AG433" s="1121"/>
      <c r="AH433" s="1121"/>
      <c r="AI433" s="1121"/>
      <c r="AJ433" s="1121"/>
      <c r="AK433" s="1121"/>
      <c r="AL433" s="1121"/>
      <c r="AM433" s="1121"/>
      <c r="AN433" s="641" t="str">
        <f t="shared" ref="AN433:AN446" si="80">IFERROR(IF(AD433="","",IF(ISNUMBER(AD433),IF(COUNTIF(AE433:AM433,"SI")&gt;0,"SI","NO"),AD433)),"")</f>
        <v/>
      </c>
      <c r="AO433" s="1119"/>
      <c r="AP433" s="235"/>
      <c r="AQ433" s="237"/>
      <c r="AX433" s="228"/>
    </row>
    <row r="434" spans="1:50" s="222" customFormat="1" ht="16.5" hidden="1" customHeight="1" thickBot="1" x14ac:dyDescent="0.3">
      <c r="A434" s="1113"/>
      <c r="B434" s="33"/>
      <c r="C434" s="137"/>
      <c r="D434" s="315" t="str">
        <f>IFERROR(INDEX(DESEMPATE!$D$3:$D$63,MATCH('EXP GEN.'!B434,DESEMPATE!$C$3:$C$63,0)),"")</f>
        <v/>
      </c>
      <c r="E434" s="289" t="str">
        <f>IFERROR(IF(D434="","",IF(VLOOKUP(D434,DESEMPATE!D$3:$E$19,2,FALSE)=1,"N/A",IF(VLOOKUP(D434,DESEMPATE!D$3:$E$19,2,FALSE)&gt;=0.51,"SI","NO"))),"")</f>
        <v/>
      </c>
      <c r="F434" s="412" t="s">
        <v>8</v>
      </c>
      <c r="G434" s="139"/>
      <c r="H434" s="139"/>
      <c r="I434" s="526"/>
      <c r="J434" s="712"/>
      <c r="K434" s="526"/>
      <c r="L434" s="773"/>
      <c r="M434" s="642" t="str">
        <f t="shared" si="74"/>
        <v/>
      </c>
      <c r="N434" s="511"/>
      <c r="O434" s="318"/>
      <c r="P434" s="591"/>
      <c r="Q434" s="36" t="str">
        <f t="shared" si="75"/>
        <v/>
      </c>
      <c r="R434" s="37" t="str">
        <f>IFERROR(INDEX(PARAMETROS!$B$53:$B$101,MATCH(Q434,PARAMETROS!$A$53:$A$101,0)),"")</f>
        <v/>
      </c>
      <c r="S434" s="1013"/>
      <c r="T434" s="38"/>
      <c r="U434" s="433" t="str">
        <f>IFERROR(IF(T434="","",IF(T434="COP","N/A",IF(OR(T434="USD",T434="US"),1,IF(T434="EUR",VLOOKUP(P434,'SH EURO'!$A$6:$B$10372,2,FALSE),"INGRESAR TASA")))),"")</f>
        <v/>
      </c>
      <c r="V434" s="490" t="str">
        <f t="shared" si="76"/>
        <v/>
      </c>
      <c r="W434" s="39" t="str">
        <f>IFERROR(IF(T434="","",IF(T434="COP",1,IF(U434&lt;&gt;"N/A",VLOOKUP(P434,'SH TRM'!$A$9:$B$100372,2,FALSE),"REVISAR"))),"")</f>
        <v/>
      </c>
      <c r="X434" s="350" t="str">
        <f t="shared" si="77"/>
        <v/>
      </c>
      <c r="Y434" s="40" t="str">
        <f t="shared" si="78"/>
        <v/>
      </c>
      <c r="Z434" s="40" t="str">
        <f t="shared" si="79"/>
        <v/>
      </c>
      <c r="AA434" s="1116"/>
      <c r="AB434" s="1116"/>
      <c r="AC434" s="299" t="str">
        <f t="shared" si="73"/>
        <v/>
      </c>
      <c r="AD434" s="295"/>
      <c r="AE434" s="1131"/>
      <c r="AF434" s="1131"/>
      <c r="AG434" s="1131"/>
      <c r="AH434" s="1131"/>
      <c r="AI434" s="1131"/>
      <c r="AJ434" s="1131"/>
      <c r="AK434" s="1131"/>
      <c r="AL434" s="1131"/>
      <c r="AM434" s="1131"/>
      <c r="AN434" s="642" t="str">
        <f t="shared" si="80"/>
        <v/>
      </c>
      <c r="AO434" s="1120"/>
      <c r="AP434" s="236"/>
      <c r="AQ434" s="237"/>
      <c r="AX434" s="228"/>
    </row>
    <row r="435" spans="1:50" s="222" customFormat="1" ht="16.5" hidden="1" customHeight="1" x14ac:dyDescent="0.25">
      <c r="A435" s="1111" t="s">
        <v>277</v>
      </c>
      <c r="B435" s="25"/>
      <c r="C435" s="26"/>
      <c r="D435" s="287" t="str">
        <f>IFERROR(INDEX(DESEMPATE!$D$3:$D$63,MATCH('EXP GEN.'!B435,DESEMPATE!$C$3:$C$63,0)),"")</f>
        <v/>
      </c>
      <c r="E435" s="288" t="str">
        <f>IFERROR(IF(D435="","",IF(VLOOKUP(D435,DESEMPATE!D$3:$E$19,2,FALSE)=1,"N/A",IF(VLOOKUP(D435,DESEMPATE!D$3:$E$19,2,FALSE)&gt;=0.51,"SI","NO"))),"")</f>
        <v/>
      </c>
      <c r="F435" s="410" t="s">
        <v>8</v>
      </c>
      <c r="G435" s="32"/>
      <c r="H435" s="32"/>
      <c r="I435" s="32"/>
      <c r="J435" s="710"/>
      <c r="K435" s="762"/>
      <c r="L435" s="770"/>
      <c r="M435" s="770" t="str">
        <f t="shared" si="74"/>
        <v/>
      </c>
      <c r="N435" s="665"/>
      <c r="O435" s="316"/>
      <c r="P435" s="316"/>
      <c r="Q435" s="44" t="str">
        <f t="shared" si="75"/>
        <v/>
      </c>
      <c r="R435" s="22" t="str">
        <f>IFERROR(INDEX(PARAMETROS!$B$53:$B$101,MATCH(Q435,PARAMETROS!$A$53:$A$101,0)),"")</f>
        <v/>
      </c>
      <c r="S435" s="673"/>
      <c r="T435" s="23"/>
      <c r="U435" s="434" t="str">
        <f>IFERROR(IF(T435="","",IF(T435="COP","N/A",IF(OR(T435="USD",T435="US"),1,IF(T435="EUR",VLOOKUP(P435,'SH EURO'!$A$6:$B$10372,2,FALSE),"INGRESAR TASA")))),"")</f>
        <v/>
      </c>
      <c r="V435" s="484" t="str">
        <f t="shared" si="76"/>
        <v/>
      </c>
      <c r="W435" s="24" t="str">
        <f>IFERROR(IF(T435="","",IF(T435="COP",1,IF(U435&lt;&gt;"N/A",VLOOKUP(P435,'SH TRM'!$A$9:$B$100372,2,FALSE),"REVISAR"))),"")</f>
        <v/>
      </c>
      <c r="X435" s="351" t="str">
        <f t="shared" si="77"/>
        <v/>
      </c>
      <c r="Y435" s="317" t="str">
        <f t="shared" si="78"/>
        <v/>
      </c>
      <c r="Z435" s="317" t="str">
        <f t="shared" si="79"/>
        <v/>
      </c>
      <c r="AA435" s="1114" t="str">
        <f>IFERROR(IF(COUNTIF(Z435:Z440,"")=6,"",IF(SUM(Z435:Z440)&gt;=CM001M1,"CUMPLE","NO CUMPLE")),"")</f>
        <v/>
      </c>
      <c r="AB435" s="1114" t="str">
        <f>IFERROR(IF(COUNTIF(Z435:Z440,"")=6,"",IF(COUNTIF(E435:E440,"N/A")&gt;0,IF(SUMIF(E435:E440,"N/A",Z435:Z440)&gt;=CM001LM1,"CUMPLE","NO CUMPLE"),IF(SUMIF(E435:E440,"SI",Z435:Z440)&gt;=CM001LM1,"CUMPLE","NO CUMPLE"))),"")</f>
        <v/>
      </c>
      <c r="AC435" s="291" t="str">
        <f t="shared" ref="AC435:AC452" si="81">IFERROR(IF(Z435="","",IF(Z435&gt;=CM001EMM1,"CUMPLE","NO CUMPLE")),"")</f>
        <v/>
      </c>
      <c r="AD435" s="293"/>
      <c r="AE435" s="1117"/>
      <c r="AF435" s="1117"/>
      <c r="AG435" s="1117"/>
      <c r="AH435" s="1117"/>
      <c r="AI435" s="1117"/>
      <c r="AJ435" s="1117"/>
      <c r="AK435" s="1117"/>
      <c r="AL435" s="1117"/>
      <c r="AM435" s="1117"/>
      <c r="AN435" s="770" t="str">
        <f t="shared" si="80"/>
        <v/>
      </c>
      <c r="AO435" s="1118" t="s">
        <v>258</v>
      </c>
      <c r="AP435" s="256"/>
      <c r="AQ435" s="237"/>
      <c r="AX435" s="228"/>
    </row>
    <row r="436" spans="1:50" s="224" customFormat="1" ht="16.5" hidden="1" customHeight="1" x14ac:dyDescent="0.25">
      <c r="A436" s="1112"/>
      <c r="B436" s="11"/>
      <c r="C436" s="12"/>
      <c r="D436" s="12" t="str">
        <f>IFERROR(INDEX(DESEMPATE!$D$3:$D$63,MATCH('EXP GEN.'!B436,DESEMPATE!$C$3:$C$63,0)),"")</f>
        <v/>
      </c>
      <c r="E436" s="279" t="str">
        <f>IFERROR(IF(D436="","",IF(VLOOKUP(D436,DESEMPATE!D$3:$E$19,2,FALSE)=1,"N/A",IF(VLOOKUP(D436,DESEMPATE!D$3:$E$19,2,FALSE)&gt;=0.51,"SI","NO"))),"")</f>
        <v/>
      </c>
      <c r="F436" s="411" t="s">
        <v>8</v>
      </c>
      <c r="G436" s="19"/>
      <c r="H436" s="19"/>
      <c r="I436" s="19"/>
      <c r="J436" s="711"/>
      <c r="K436" s="776"/>
      <c r="L436" s="771"/>
      <c r="M436" s="771" t="str">
        <f t="shared" si="74"/>
        <v/>
      </c>
      <c r="N436" s="510"/>
      <c r="O436" s="316"/>
      <c r="P436" s="316"/>
      <c r="Q436" s="15" t="str">
        <f t="shared" si="75"/>
        <v/>
      </c>
      <c r="R436" s="16" t="str">
        <f>IFERROR(INDEX(PARAMETROS!$B$53:$B$101,MATCH(Q436,PARAMETROS!$A$53:$A$101,0)),"")</f>
        <v/>
      </c>
      <c r="S436" s="671"/>
      <c r="T436" s="17"/>
      <c r="U436" s="435" t="str">
        <f>IFERROR(IF(T436="","",IF(T436="COP","N/A",IF(OR(T436="USD",T436="US"),1,IF(T436="EUR",VLOOKUP(P436,'SH EURO'!$A$6:$B$10372,2,FALSE),"INGRESAR TASA")))),"")</f>
        <v/>
      </c>
      <c r="V436" s="489" t="str">
        <f t="shared" si="76"/>
        <v/>
      </c>
      <c r="W436" s="18" t="str">
        <f>IFERROR(IF(T436="","",IF(T436="COP",1,IF(U436&lt;&gt;"N/A",VLOOKUP(P436,'SH TRM'!$A$9:$B$100372,2,FALSE),"REVISAR"))),"")</f>
        <v/>
      </c>
      <c r="X436" s="349" t="str">
        <f t="shared" si="77"/>
        <v/>
      </c>
      <c r="Y436" s="10" t="str">
        <f t="shared" si="78"/>
        <v/>
      </c>
      <c r="Z436" s="10" t="str">
        <f t="shared" si="79"/>
        <v/>
      </c>
      <c r="AA436" s="1115"/>
      <c r="AB436" s="1115"/>
      <c r="AC436" s="292" t="str">
        <f t="shared" si="81"/>
        <v/>
      </c>
      <c r="AD436" s="565"/>
      <c r="AE436" s="1128"/>
      <c r="AF436" s="1129"/>
      <c r="AG436" s="1130"/>
      <c r="AH436" s="1121"/>
      <c r="AI436" s="1121"/>
      <c r="AJ436" s="1121"/>
      <c r="AK436" s="1121"/>
      <c r="AL436" s="1121"/>
      <c r="AM436" s="1121"/>
      <c r="AN436" s="771" t="str">
        <f t="shared" si="80"/>
        <v/>
      </c>
      <c r="AO436" s="1119"/>
      <c r="AP436" s="257"/>
      <c r="AQ436" s="239"/>
      <c r="AR436" s="223"/>
      <c r="AS436" s="223"/>
      <c r="AT436" s="223"/>
      <c r="AU436" s="223"/>
      <c r="AV436" s="223"/>
      <c r="AW436" s="223"/>
      <c r="AX436" s="230"/>
    </row>
    <row r="437" spans="1:50" s="224" customFormat="1" ht="16.5" hidden="1" customHeight="1" x14ac:dyDescent="0.25">
      <c r="A437" s="1112"/>
      <c r="B437" s="11"/>
      <c r="C437" s="12"/>
      <c r="D437" s="12" t="str">
        <f>IFERROR(INDEX(DESEMPATE!$D$3:$D$63,MATCH('EXP GEN.'!B437,DESEMPATE!$C$3:$C$63,0)),"")</f>
        <v/>
      </c>
      <c r="E437" s="279" t="str">
        <f>IFERROR(IF(D437="","",IF(VLOOKUP(D437,DESEMPATE!D$3:$E$19,2,FALSE)=1,"N/A",IF(VLOOKUP(D437,DESEMPATE!D$3:$E$19,2,FALSE)&gt;=0.51,"SI","NO"))),"")</f>
        <v/>
      </c>
      <c r="F437" s="411" t="s">
        <v>8</v>
      </c>
      <c r="G437" s="19"/>
      <c r="H437" s="19"/>
      <c r="I437" s="496"/>
      <c r="J437" s="711"/>
      <c r="K437" s="496"/>
      <c r="L437" s="771"/>
      <c r="M437" s="771" t="str">
        <f t="shared" si="74"/>
        <v/>
      </c>
      <c r="N437" s="510"/>
      <c r="O437" s="14"/>
      <c r="P437" s="498"/>
      <c r="Q437" s="15" t="str">
        <f t="shared" si="75"/>
        <v/>
      </c>
      <c r="R437" s="16" t="str">
        <f>IFERROR(INDEX(PARAMETROS!$B$53:$B$101,MATCH(Q437,PARAMETROS!$A$53:$A$101,0)),"")</f>
        <v/>
      </c>
      <c r="S437" s="671"/>
      <c r="T437" s="17"/>
      <c r="U437" s="435" t="str">
        <f>IFERROR(IF(T437="","",IF(T437="COP","N/A",IF(OR(T437="USD",T437="US"),1,IF(T437="EUR",VLOOKUP(P437,'SH EURO'!$A$6:$B$10372,2,FALSE),"INGRESAR TASA")))),"")</f>
        <v/>
      </c>
      <c r="V437" s="489" t="str">
        <f t="shared" si="76"/>
        <v/>
      </c>
      <c r="W437" s="18" t="str">
        <f>IFERROR(IF(T437="","",IF(T437="COP",1,IF(U437&lt;&gt;"N/A",VLOOKUP(P437,'SH TRM'!$A$9:$B$100372,2,FALSE),"REVISAR"))),"")</f>
        <v/>
      </c>
      <c r="X437" s="349" t="str">
        <f t="shared" si="77"/>
        <v/>
      </c>
      <c r="Y437" s="10" t="str">
        <f t="shared" si="78"/>
        <v/>
      </c>
      <c r="Z437" s="10" t="str">
        <f t="shared" si="79"/>
        <v/>
      </c>
      <c r="AA437" s="1115"/>
      <c r="AB437" s="1115"/>
      <c r="AC437" s="292" t="str">
        <f t="shared" si="81"/>
        <v/>
      </c>
      <c r="AD437" s="597"/>
      <c r="AE437" s="1128"/>
      <c r="AF437" s="1129"/>
      <c r="AG437" s="1130"/>
      <c r="AH437" s="1121"/>
      <c r="AI437" s="1121"/>
      <c r="AJ437" s="1121"/>
      <c r="AK437" s="1121"/>
      <c r="AL437" s="1121"/>
      <c r="AM437" s="1121"/>
      <c r="AN437" s="641" t="str">
        <f t="shared" si="80"/>
        <v/>
      </c>
      <c r="AO437" s="1119"/>
      <c r="AP437" s="235"/>
      <c r="AQ437" s="239"/>
      <c r="AR437" s="223"/>
      <c r="AS437" s="223"/>
      <c r="AT437" s="223"/>
      <c r="AU437" s="223"/>
      <c r="AV437" s="223"/>
      <c r="AW437" s="223"/>
      <c r="AX437" s="230"/>
    </row>
    <row r="438" spans="1:50" s="224" customFormat="1" ht="16.5" hidden="1" customHeight="1" x14ac:dyDescent="0.25">
      <c r="A438" s="1112"/>
      <c r="B438" s="11"/>
      <c r="C438" s="12"/>
      <c r="D438" s="12" t="str">
        <f>IFERROR(INDEX(DESEMPATE!$D$3:$D$63,MATCH('EXP GEN.'!B438,DESEMPATE!$C$3:$C$63,0)),"")</f>
        <v/>
      </c>
      <c r="E438" s="279" t="str">
        <f>IFERROR(IF(D438="","",IF(VLOOKUP(D438,DESEMPATE!D$3:$E$19,2,FALSE)=1,"N/A",IF(VLOOKUP(D438,DESEMPATE!D$3:$E$19,2,FALSE)&gt;=0.51,"SI","NO"))),"")</f>
        <v/>
      </c>
      <c r="F438" s="411" t="s">
        <v>8</v>
      </c>
      <c r="G438" s="19"/>
      <c r="H438" s="19"/>
      <c r="I438" s="19"/>
      <c r="J438" s="711"/>
      <c r="K438" s="771"/>
      <c r="L438" s="771"/>
      <c r="M438" s="771" t="str">
        <f t="shared" si="74"/>
        <v/>
      </c>
      <c r="N438" s="510"/>
      <c r="O438" s="14"/>
      <c r="P438" s="14"/>
      <c r="Q438" s="15" t="str">
        <f t="shared" si="75"/>
        <v/>
      </c>
      <c r="R438" s="16" t="str">
        <f>IFERROR(INDEX(PARAMETROS!$B$53:$B$101,MATCH(Q438,PARAMETROS!$A$53:$A$101,0)),"")</f>
        <v/>
      </c>
      <c r="S438" s="671"/>
      <c r="T438" s="17"/>
      <c r="U438" s="435" t="str">
        <f>IFERROR(IF(T438="","",IF(T438="COP","N/A",IF(OR(T438="USD",T438="US"),1,IF(T438="EUR",VLOOKUP(P438,'SH EURO'!$A$6:$B$10372,2,FALSE),"INGRESAR TASA")))),"")</f>
        <v/>
      </c>
      <c r="V438" s="489" t="str">
        <f t="shared" si="76"/>
        <v/>
      </c>
      <c r="W438" s="18" t="str">
        <f>IFERROR(IF(T438="","",IF(T438="COP",1,IF(U438&lt;&gt;"N/A",VLOOKUP(P438,'SH TRM'!$A$9:$B$100372,2,FALSE),"REVISAR"))),"")</f>
        <v/>
      </c>
      <c r="X438" s="349" t="str">
        <f t="shared" si="77"/>
        <v/>
      </c>
      <c r="Y438" s="10" t="str">
        <f t="shared" si="78"/>
        <v/>
      </c>
      <c r="Z438" s="10" t="str">
        <f t="shared" si="79"/>
        <v/>
      </c>
      <c r="AA438" s="1115"/>
      <c r="AB438" s="1115"/>
      <c r="AC438" s="292" t="str">
        <f t="shared" si="81"/>
        <v/>
      </c>
      <c r="AD438" s="294"/>
      <c r="AE438" s="1122"/>
      <c r="AF438" s="1123"/>
      <c r="AG438" s="1124"/>
      <c r="AH438" s="1122"/>
      <c r="AI438" s="1123"/>
      <c r="AJ438" s="1124"/>
      <c r="AK438" s="1122"/>
      <c r="AL438" s="1123"/>
      <c r="AM438" s="1124"/>
      <c r="AN438" s="771" t="str">
        <f t="shared" si="80"/>
        <v/>
      </c>
      <c r="AO438" s="1119"/>
      <c r="AP438" s="257"/>
      <c r="AQ438" s="239"/>
      <c r="AR438" s="223"/>
      <c r="AS438" s="223"/>
      <c r="AT438" s="223"/>
      <c r="AU438" s="223"/>
      <c r="AV438" s="223"/>
      <c r="AW438" s="223"/>
      <c r="AX438" s="230"/>
    </row>
    <row r="439" spans="1:50" s="224" customFormat="1" ht="16.5" hidden="1" customHeight="1" x14ac:dyDescent="0.25">
      <c r="A439" s="1112"/>
      <c r="B439" s="11"/>
      <c r="C439" s="12"/>
      <c r="D439" s="12" t="str">
        <f>IFERROR(INDEX(DESEMPATE!$D$3:$D$63,MATCH('EXP GEN.'!B439,DESEMPATE!$C$3:$C$63,0)),"")</f>
        <v/>
      </c>
      <c r="E439" s="279" t="str">
        <f>IFERROR(IF(D439="","",IF(VLOOKUP(D439,DESEMPATE!D$3:$E$19,2,FALSE)=1,"N/A",IF(VLOOKUP(D439,DESEMPATE!D$3:$E$19,2,FALSE)&gt;=0.51,"SI","NO"))),"")</f>
        <v/>
      </c>
      <c r="F439" s="411" t="s">
        <v>8</v>
      </c>
      <c r="G439" s="19"/>
      <c r="H439" s="19"/>
      <c r="I439" s="19"/>
      <c r="J439" s="711"/>
      <c r="K439" s="771"/>
      <c r="L439" s="771"/>
      <c r="M439" s="641" t="str">
        <f t="shared" si="74"/>
        <v/>
      </c>
      <c r="N439" s="510"/>
      <c r="O439" s="14"/>
      <c r="P439" s="14"/>
      <c r="Q439" s="15" t="str">
        <f t="shared" si="75"/>
        <v/>
      </c>
      <c r="R439" s="16" t="str">
        <f>IFERROR(INDEX(PARAMETROS!$B$53:$B$101,MATCH(Q439,PARAMETROS!$A$53:$A$101,0)),"")</f>
        <v/>
      </c>
      <c r="S439" s="671"/>
      <c r="T439" s="17"/>
      <c r="U439" s="435" t="str">
        <f>IFERROR(IF(T439="","",IF(T439="COP","N/A",IF(OR(T439="USD",T439="US"),1,IF(T439="EUR",VLOOKUP(P439,'SH EURO'!$A$6:$B$10372,2,FALSE),"INGRESAR TASA")))),"")</f>
        <v/>
      </c>
      <c r="V439" s="489" t="str">
        <f t="shared" si="76"/>
        <v/>
      </c>
      <c r="W439" s="18" t="str">
        <f>IFERROR(IF(T439="","",IF(T439="COP",1,IF(U439&lt;&gt;"N/A",VLOOKUP(P439,'SH TRM'!$A$9:$B$100372,2,FALSE),"REVISAR"))),"")</f>
        <v/>
      </c>
      <c r="X439" s="349" t="str">
        <f t="shared" si="77"/>
        <v/>
      </c>
      <c r="Y439" s="10" t="str">
        <f t="shared" si="78"/>
        <v/>
      </c>
      <c r="Z439" s="10" t="str">
        <f t="shared" si="79"/>
        <v/>
      </c>
      <c r="AA439" s="1115"/>
      <c r="AB439" s="1115"/>
      <c r="AC439" s="292" t="str">
        <f t="shared" si="81"/>
        <v/>
      </c>
      <c r="AD439" s="294"/>
      <c r="AE439" s="1121"/>
      <c r="AF439" s="1121"/>
      <c r="AG439" s="1121"/>
      <c r="AH439" s="1121"/>
      <c r="AI439" s="1121"/>
      <c r="AJ439" s="1121"/>
      <c r="AK439" s="1121"/>
      <c r="AL439" s="1121"/>
      <c r="AM439" s="1121"/>
      <c r="AN439" s="641" t="str">
        <f t="shared" si="80"/>
        <v/>
      </c>
      <c r="AO439" s="1119"/>
      <c r="AP439" s="235"/>
      <c r="AQ439" s="239"/>
      <c r="AR439" s="223"/>
      <c r="AS439" s="223"/>
      <c r="AT439" s="223"/>
      <c r="AU439" s="223"/>
      <c r="AV439" s="223"/>
      <c r="AW439" s="223"/>
      <c r="AX439" s="230"/>
    </row>
    <row r="440" spans="1:50" s="224" customFormat="1" ht="16.5" hidden="1" customHeight="1" thickBot="1" x14ac:dyDescent="0.3">
      <c r="A440" s="1113"/>
      <c r="B440" s="33"/>
      <c r="C440" s="137"/>
      <c r="D440" s="315" t="str">
        <f>IFERROR(INDEX(DESEMPATE!$D$3:$D$63,MATCH('EXP GEN.'!B440,DESEMPATE!$C$3:$C$63,0)),"")</f>
        <v/>
      </c>
      <c r="E440" s="289" t="str">
        <f>IFERROR(IF(D440="","",IF(VLOOKUP(D440,DESEMPATE!D$3:$E$19,2,FALSE)=1,"N/A",IF(VLOOKUP(D440,DESEMPATE!D$3:$E$19,2,FALSE)&gt;=0.51,"SI","NO"))),"")</f>
        <v/>
      </c>
      <c r="F440" s="412" t="s">
        <v>8</v>
      </c>
      <c r="G440" s="139"/>
      <c r="H440" s="139"/>
      <c r="I440" s="139"/>
      <c r="J440" s="712"/>
      <c r="K440" s="139"/>
      <c r="L440" s="773"/>
      <c r="M440" s="642" t="str">
        <f t="shared" si="74"/>
        <v/>
      </c>
      <c r="N440" s="511"/>
      <c r="O440" s="318"/>
      <c r="P440" s="318"/>
      <c r="Q440" s="36" t="str">
        <f t="shared" si="75"/>
        <v/>
      </c>
      <c r="R440" s="37" t="str">
        <f>IFERROR(INDEX(PARAMETROS!$B$53:$B$101,MATCH(Q440,PARAMETROS!$A$53:$A$101,0)),"")</f>
        <v/>
      </c>
      <c r="S440" s="672"/>
      <c r="T440" s="38"/>
      <c r="U440" s="433" t="str">
        <f>IFERROR(IF(T440="","",IF(T440="COP","N/A",IF(OR(T440="USD",T440="US"),1,IF(T440="EUR",VLOOKUP(P440,'SH EURO'!$A$6:$B$10372,2,FALSE),"INGRESAR TASA")))),"")</f>
        <v/>
      </c>
      <c r="V440" s="490" t="str">
        <f t="shared" si="76"/>
        <v/>
      </c>
      <c r="W440" s="39" t="str">
        <f>IFERROR(IF(T440="","",IF(T440="COP",1,IF(U440&lt;&gt;"N/A",VLOOKUP(P440,'SH TRM'!$A$9:$B$100372,2,FALSE),"REVISAR"))),"")</f>
        <v/>
      </c>
      <c r="X440" s="350" t="str">
        <f t="shared" si="77"/>
        <v/>
      </c>
      <c r="Y440" s="40" t="str">
        <f t="shared" si="78"/>
        <v/>
      </c>
      <c r="Z440" s="40" t="str">
        <f t="shared" si="79"/>
        <v/>
      </c>
      <c r="AA440" s="1116"/>
      <c r="AB440" s="1116"/>
      <c r="AC440" s="299" t="str">
        <f t="shared" si="81"/>
        <v/>
      </c>
      <c r="AD440" s="295"/>
      <c r="AE440" s="1131"/>
      <c r="AF440" s="1131"/>
      <c r="AG440" s="1131"/>
      <c r="AH440" s="1131"/>
      <c r="AI440" s="1131"/>
      <c r="AJ440" s="1131"/>
      <c r="AK440" s="1131"/>
      <c r="AL440" s="1131"/>
      <c r="AM440" s="1131"/>
      <c r="AN440" s="642" t="str">
        <f t="shared" si="80"/>
        <v/>
      </c>
      <c r="AO440" s="1120"/>
      <c r="AP440" s="236"/>
      <c r="AQ440" s="239"/>
      <c r="AR440" s="223"/>
      <c r="AS440" s="223"/>
      <c r="AT440" s="223"/>
      <c r="AU440" s="223"/>
      <c r="AV440" s="223"/>
      <c r="AW440" s="223"/>
      <c r="AX440" s="230"/>
    </row>
    <row r="441" spans="1:50" s="224" customFormat="1" ht="16.5" hidden="1" customHeight="1" x14ac:dyDescent="0.25">
      <c r="A441" s="1111" t="s">
        <v>278</v>
      </c>
      <c r="B441" s="25"/>
      <c r="C441" s="26"/>
      <c r="D441" s="287" t="str">
        <f>IFERROR(INDEX(DESEMPATE!$D$3:$D$63,MATCH('EXP GEN.'!B441,DESEMPATE!$C$3:$C$63,0)),"")</f>
        <v/>
      </c>
      <c r="E441" s="288" t="str">
        <f>IFERROR(IF(D441="","",IF(VLOOKUP(D441,DESEMPATE!D$3:$E$19,2,FALSE)=1,"N/A",IF(VLOOKUP(D441,DESEMPATE!D$3:$E$19,2,FALSE)&gt;=0.51,"SI","NO"))),"")</f>
        <v/>
      </c>
      <c r="F441" s="410" t="s">
        <v>8</v>
      </c>
      <c r="G441" s="32"/>
      <c r="H441" s="32"/>
      <c r="I441" s="32"/>
      <c r="J441" s="710"/>
      <c r="K441" s="32"/>
      <c r="L441" s="770"/>
      <c r="M441" s="770" t="str">
        <f t="shared" si="74"/>
        <v/>
      </c>
      <c r="N441" s="609"/>
      <c r="O441" s="522"/>
      <c r="P441" s="522"/>
      <c r="Q441" s="44" t="str">
        <f t="shared" si="75"/>
        <v/>
      </c>
      <c r="R441" s="22" t="str">
        <f>IFERROR(INDEX(PARAMETROS!$B$53:$B$101,MATCH(Q441,PARAMETROS!$A$53:$A$101,0)),"")</f>
        <v/>
      </c>
      <c r="S441" s="673"/>
      <c r="T441" s="23"/>
      <c r="U441" s="434" t="str">
        <f>IFERROR(IF(T441="","",IF(T441="COP","N/A",IF(OR(T441="USD",T441="US"),1,IF(T441="EUR",VLOOKUP(P441,'SH EURO'!$A$6:$B$10372,2,FALSE),"INGRESAR TASA")))),"")</f>
        <v/>
      </c>
      <c r="V441" s="484" t="str">
        <f t="shared" si="76"/>
        <v/>
      </c>
      <c r="W441" s="24" t="str">
        <f>IFERROR(IF(T441="","",IF(T441="COP",1,IF(U441&lt;&gt;"N/A",VLOOKUP(P441,'SH TRM'!$A$9:$B$100372,2,FALSE),"REVISAR"))),"")</f>
        <v/>
      </c>
      <c r="X441" s="351" t="str">
        <f t="shared" si="77"/>
        <v/>
      </c>
      <c r="Y441" s="619" t="str">
        <f t="shared" si="78"/>
        <v/>
      </c>
      <c r="Z441" s="317" t="str">
        <f t="shared" si="79"/>
        <v/>
      </c>
      <c r="AA441" s="1114" t="str">
        <f>IFERROR(IF(COUNTIF(Z441:Z446,"")=6,"",IF(SUM(Z441:Z446)&gt;=CM001M1,"CUMPLE","NO CUMPLE")),"")</f>
        <v/>
      </c>
      <c r="AB441" s="1114" t="str">
        <f>IFERROR(IF(COUNTIF(Z441:Z446,"")=6,"",IF(COUNTIF(E441:E446,"N/A")&gt;0,IF(SUMIF(E441:E446,"N/A",Z441:Z446)&gt;=CM001LM1,"CUMPLE","NO CUMPLE"),IF(SUMIF(E441:E446,"SI",Z441:Z446)&gt;=CM001LM1,"CUMPLE","NO CUMPLE"))),"")</f>
        <v/>
      </c>
      <c r="AC441" s="291" t="str">
        <f t="shared" si="81"/>
        <v/>
      </c>
      <c r="AD441" s="293"/>
      <c r="AE441" s="1117"/>
      <c r="AF441" s="1117"/>
      <c r="AG441" s="1117"/>
      <c r="AH441" s="1117"/>
      <c r="AI441" s="1117"/>
      <c r="AJ441" s="1117"/>
      <c r="AK441" s="1117"/>
      <c r="AL441" s="1117"/>
      <c r="AM441" s="1117"/>
      <c r="AN441" s="770" t="str">
        <f t="shared" si="80"/>
        <v/>
      </c>
      <c r="AO441" s="1118" t="s">
        <v>258</v>
      </c>
      <c r="AP441" s="256"/>
      <c r="AQ441" s="239"/>
      <c r="AR441" s="223"/>
      <c r="AS441" s="223"/>
      <c r="AT441" s="223"/>
      <c r="AU441" s="223"/>
      <c r="AV441" s="223"/>
      <c r="AW441" s="223"/>
      <c r="AX441" s="230"/>
    </row>
    <row r="442" spans="1:50" s="224" customFormat="1" ht="16.5" hidden="1" customHeight="1" x14ac:dyDescent="0.25">
      <c r="A442" s="1112"/>
      <c r="B442" s="11"/>
      <c r="C442" s="12"/>
      <c r="D442" s="12" t="str">
        <f>IFERROR(INDEX(DESEMPATE!$D$3:$D$63,MATCH('EXP GEN.'!B442,DESEMPATE!$C$3:$C$63,0)),"")</f>
        <v/>
      </c>
      <c r="E442" s="279" t="str">
        <f>IFERROR(IF(D442="","",IF(VLOOKUP(D442,DESEMPATE!D$3:$E$19,2,FALSE)=1,"N/A",IF(VLOOKUP(D442,DESEMPATE!D$3:$E$19,2,FALSE)&gt;=0.51,"SI","NO"))),"")</f>
        <v/>
      </c>
      <c r="F442" s="411" t="s">
        <v>8</v>
      </c>
      <c r="G442" s="19"/>
      <c r="H442" s="19"/>
      <c r="I442" s="496"/>
      <c r="J442" s="711"/>
      <c r="K442" s="19"/>
      <c r="L442" s="771"/>
      <c r="M442" s="771" t="str">
        <f t="shared" si="74"/>
        <v/>
      </c>
      <c r="N442" s="510"/>
      <c r="O442" s="14"/>
      <c r="P442" s="14"/>
      <c r="Q442" s="15" t="str">
        <f t="shared" si="75"/>
        <v/>
      </c>
      <c r="R442" s="16" t="str">
        <f>IFERROR(INDEX(PARAMETROS!$B$53:$B$101,MATCH(Q442,PARAMETROS!$A$53:$A$101,0)),"")</f>
        <v/>
      </c>
      <c r="S442" s="671"/>
      <c r="T442" s="17"/>
      <c r="U442" s="435" t="str">
        <f>IFERROR(IF(T442="","",IF(T442="COP","N/A",IF(OR(T442="USD",T442="US"),1,IF(T442="EUR",VLOOKUP(P442,'SH EURO'!$A$6:$B$10372,2,FALSE),"INGRESAR TASA")))),"")</f>
        <v/>
      </c>
      <c r="V442" s="489" t="str">
        <f t="shared" si="76"/>
        <v/>
      </c>
      <c r="W442" s="18" t="str">
        <f>IFERROR(IF(T442="","",IF(T442="COP",1,IF(U442&lt;&gt;"N/A",VLOOKUP(P442,'SH TRM'!$A$9:$B$100372,2,FALSE),"REVISAR"))),"")</f>
        <v/>
      </c>
      <c r="X442" s="349" t="str">
        <f t="shared" si="77"/>
        <v/>
      </c>
      <c r="Y442" s="10" t="str">
        <f t="shared" si="78"/>
        <v/>
      </c>
      <c r="Z442" s="10" t="str">
        <f t="shared" si="79"/>
        <v/>
      </c>
      <c r="AA442" s="1115"/>
      <c r="AB442" s="1115"/>
      <c r="AC442" s="292" t="str">
        <f t="shared" si="81"/>
        <v/>
      </c>
      <c r="AD442" s="294"/>
      <c r="AE442" s="1121"/>
      <c r="AF442" s="1121"/>
      <c r="AG442" s="1121"/>
      <c r="AH442" s="1121"/>
      <c r="AI442" s="1121"/>
      <c r="AJ442" s="1121"/>
      <c r="AK442" s="1121"/>
      <c r="AL442" s="1121"/>
      <c r="AM442" s="1121"/>
      <c r="AN442" s="771" t="str">
        <f t="shared" si="80"/>
        <v/>
      </c>
      <c r="AO442" s="1119"/>
      <c r="AP442" s="257"/>
      <c r="AQ442" s="239"/>
      <c r="AR442" s="223"/>
      <c r="AS442" s="223"/>
      <c r="AT442" s="223"/>
      <c r="AU442" s="223"/>
      <c r="AV442" s="223"/>
      <c r="AW442" s="223"/>
      <c r="AX442" s="230"/>
    </row>
    <row r="443" spans="1:50" s="224" customFormat="1" ht="16.5" hidden="1" customHeight="1" x14ac:dyDescent="0.25">
      <c r="A443" s="1112"/>
      <c r="B443" s="11"/>
      <c r="C443" s="12"/>
      <c r="D443" s="12" t="str">
        <f>IFERROR(INDEX(DESEMPATE!$D$3:$D$63,MATCH('EXP GEN.'!B443,DESEMPATE!$C$3:$C$63,0)),"")</f>
        <v/>
      </c>
      <c r="E443" s="279" t="str">
        <f>IFERROR(IF(D443="","",IF(VLOOKUP(D443,DESEMPATE!D$3:$E$19,2,FALSE)=1,"N/A",IF(VLOOKUP(D443,DESEMPATE!D$3:$E$19,2,FALSE)&gt;=0.51,"SI","NO"))),"")</f>
        <v/>
      </c>
      <c r="F443" s="411" t="s">
        <v>8</v>
      </c>
      <c r="G443" s="19"/>
      <c r="H443" s="19"/>
      <c r="I443" s="496"/>
      <c r="J443" s="711"/>
      <c r="K443" s="19"/>
      <c r="L443" s="771"/>
      <c r="M443" s="771" t="str">
        <f t="shared" si="74"/>
        <v/>
      </c>
      <c r="N443" s="510"/>
      <c r="O443" s="14"/>
      <c r="P443" s="14"/>
      <c r="Q443" s="15" t="str">
        <f t="shared" si="75"/>
        <v/>
      </c>
      <c r="R443" s="16" t="str">
        <f>IFERROR(INDEX(PARAMETROS!$B$53:$B$101,MATCH(Q443,PARAMETROS!$A$53:$A$101,0)),"")</f>
        <v/>
      </c>
      <c r="S443" s="671"/>
      <c r="T443" s="17"/>
      <c r="U443" s="435" t="str">
        <f>IFERROR(IF(T443="","",IF(T443="COP","N/A",IF(OR(T443="USD",T443="US"),1,IF(T443="EUR",VLOOKUP(P443,'SH EURO'!$A$6:$B$10372,2,FALSE),"INGRESAR TASA")))),"")</f>
        <v/>
      </c>
      <c r="V443" s="489" t="str">
        <f t="shared" si="76"/>
        <v/>
      </c>
      <c r="W443" s="18" t="str">
        <f>IFERROR(IF(T443="","",IF(T443="COP",1,IF(U443&lt;&gt;"N/A",VLOOKUP(P443,'SH TRM'!$A$9:$B$100372,2,FALSE),"REVISAR"))),"")</f>
        <v/>
      </c>
      <c r="X443" s="349" t="str">
        <f t="shared" si="77"/>
        <v/>
      </c>
      <c r="Y443" s="10" t="str">
        <f t="shared" si="78"/>
        <v/>
      </c>
      <c r="Z443" s="10" t="str">
        <f t="shared" si="79"/>
        <v/>
      </c>
      <c r="AA443" s="1115"/>
      <c r="AB443" s="1115"/>
      <c r="AC443" s="292" t="str">
        <f t="shared" si="81"/>
        <v/>
      </c>
      <c r="AD443" s="294"/>
      <c r="AE443" s="1121"/>
      <c r="AF443" s="1121"/>
      <c r="AG443" s="1121"/>
      <c r="AH443" s="1121"/>
      <c r="AI443" s="1121"/>
      <c r="AJ443" s="1121"/>
      <c r="AK443" s="1121"/>
      <c r="AL443" s="1121"/>
      <c r="AM443" s="1121"/>
      <c r="AN443" s="641" t="str">
        <f t="shared" si="80"/>
        <v/>
      </c>
      <c r="AO443" s="1119"/>
      <c r="AP443" s="235"/>
      <c r="AQ443" s="239"/>
      <c r="AR443" s="223"/>
      <c r="AS443" s="223"/>
      <c r="AT443" s="223"/>
      <c r="AU443" s="223"/>
      <c r="AV443" s="223"/>
      <c r="AW443" s="223"/>
      <c r="AX443" s="230"/>
    </row>
    <row r="444" spans="1:50" s="224" customFormat="1" ht="16.5" hidden="1" customHeight="1" x14ac:dyDescent="0.25">
      <c r="A444" s="1112"/>
      <c r="B444" s="11"/>
      <c r="C444" s="12"/>
      <c r="D444" s="12" t="str">
        <f>IFERROR(INDEX(DESEMPATE!$D$3:$D$63,MATCH('EXP GEN.'!B444,DESEMPATE!$C$3:$C$63,0)),"")</f>
        <v/>
      </c>
      <c r="E444" s="279" t="str">
        <f>IFERROR(IF(D444="","",IF(VLOOKUP(D444,DESEMPATE!D$3:$E$19,2,FALSE)=1,"N/A",IF(VLOOKUP(D444,DESEMPATE!D$3:$E$19,2,FALSE)&gt;=0.51,"SI","NO"))),"")</f>
        <v/>
      </c>
      <c r="F444" s="411" t="s">
        <v>8</v>
      </c>
      <c r="G444" s="19"/>
      <c r="H444" s="19"/>
      <c r="I444" s="19"/>
      <c r="J444" s="711"/>
      <c r="K444" s="19"/>
      <c r="L444" s="771"/>
      <c r="M444" s="771" t="str">
        <f t="shared" si="74"/>
        <v/>
      </c>
      <c r="N444" s="510"/>
      <c r="O444" s="14"/>
      <c r="P444" s="14"/>
      <c r="Q444" s="15" t="str">
        <f t="shared" si="75"/>
        <v/>
      </c>
      <c r="R444" s="16" t="str">
        <f>IFERROR(INDEX(PARAMETROS!$B$53:$B$101,MATCH(Q444,PARAMETROS!$A$53:$A$101,0)),"")</f>
        <v/>
      </c>
      <c r="S444" s="671"/>
      <c r="T444" s="17"/>
      <c r="U444" s="435" t="str">
        <f>IFERROR(IF(T444="","",IF(T444="COP","N/A",IF(OR(T444="USD",T444="US"),1,IF(T444="EUR",VLOOKUP(P444,'SH EURO'!$A$6:$B$10372,2,FALSE),"INGRESAR TASA")))),"")</f>
        <v/>
      </c>
      <c r="V444" s="489" t="str">
        <f t="shared" si="76"/>
        <v/>
      </c>
      <c r="W444" s="18" t="str">
        <f>IFERROR(IF(T444="","",IF(T444="COP",1,IF(U444&lt;&gt;"N/A",VLOOKUP(P444,'SH TRM'!$A$9:$B$100372,2,FALSE),"REVISAR"))),"")</f>
        <v/>
      </c>
      <c r="X444" s="349" t="str">
        <f t="shared" si="77"/>
        <v/>
      </c>
      <c r="Y444" s="10" t="str">
        <f t="shared" si="78"/>
        <v/>
      </c>
      <c r="Z444" s="10" t="str">
        <f t="shared" si="79"/>
        <v/>
      </c>
      <c r="AA444" s="1115"/>
      <c r="AB444" s="1115"/>
      <c r="AC444" s="292" t="str">
        <f t="shared" si="81"/>
        <v/>
      </c>
      <c r="AD444" s="294"/>
      <c r="AE444" s="1122"/>
      <c r="AF444" s="1123"/>
      <c r="AG444" s="1124"/>
      <c r="AH444" s="1122"/>
      <c r="AI444" s="1123"/>
      <c r="AJ444" s="1124"/>
      <c r="AK444" s="1122"/>
      <c r="AL444" s="1123"/>
      <c r="AM444" s="1124"/>
      <c r="AN444" s="771" t="str">
        <f t="shared" si="80"/>
        <v/>
      </c>
      <c r="AO444" s="1119"/>
      <c r="AP444" s="257"/>
      <c r="AQ444" s="239"/>
      <c r="AR444" s="223"/>
      <c r="AS444" s="223"/>
      <c r="AT444" s="223"/>
      <c r="AU444" s="223"/>
      <c r="AV444" s="223"/>
      <c r="AW444" s="223"/>
      <c r="AX444" s="230"/>
    </row>
    <row r="445" spans="1:50" s="224" customFormat="1" ht="16.5" hidden="1" customHeight="1" x14ac:dyDescent="0.25">
      <c r="A445" s="1112"/>
      <c r="B445" s="11"/>
      <c r="C445" s="12"/>
      <c r="D445" s="12" t="str">
        <f>IFERROR(INDEX(DESEMPATE!$D$3:$D$63,MATCH('EXP GEN.'!B445,DESEMPATE!$C$3:$C$63,0)),"")</f>
        <v/>
      </c>
      <c r="E445" s="279" t="str">
        <f>IFERROR(IF(D445="","",IF(VLOOKUP(D445,DESEMPATE!D$3:$E$19,2,FALSE)=1,"N/A",IF(VLOOKUP(D445,DESEMPATE!D$3:$E$19,2,FALSE)&gt;=0.51,"SI","NO"))),"")</f>
        <v/>
      </c>
      <c r="F445" s="411" t="s">
        <v>8</v>
      </c>
      <c r="G445" s="19"/>
      <c r="H445" s="19"/>
      <c r="I445" s="19"/>
      <c r="J445" s="711"/>
      <c r="K445" s="19"/>
      <c r="L445" s="771"/>
      <c r="M445" s="641" t="str">
        <f t="shared" si="74"/>
        <v/>
      </c>
      <c r="N445" s="510"/>
      <c r="O445" s="14"/>
      <c r="P445" s="14"/>
      <c r="Q445" s="15" t="str">
        <f t="shared" si="75"/>
        <v/>
      </c>
      <c r="R445" s="16" t="str">
        <f>IFERROR(INDEX(PARAMETROS!$B$53:$B$101,MATCH(Q445,PARAMETROS!$A$53:$A$101,0)),"")</f>
        <v/>
      </c>
      <c r="S445" s="671"/>
      <c r="T445" s="17"/>
      <c r="U445" s="435" t="str">
        <f>IFERROR(IF(T445="","",IF(T445="COP","N/A",IF(OR(T445="USD",T445="US"),1,IF(T445="EUR",VLOOKUP(P445,'SH EURO'!$A$6:$B$10372,2,FALSE),"INGRESAR TASA")))),"")</f>
        <v/>
      </c>
      <c r="V445" s="489" t="str">
        <f t="shared" si="76"/>
        <v/>
      </c>
      <c r="W445" s="18" t="str">
        <f>IFERROR(IF(T445="","",IF(T445="COP",1,IF(U445&lt;&gt;"N/A",VLOOKUP(P445,'SH TRM'!$A$9:$B$100372,2,FALSE),"REVISAR"))),"")</f>
        <v/>
      </c>
      <c r="X445" s="349" t="str">
        <f t="shared" si="77"/>
        <v/>
      </c>
      <c r="Y445" s="10" t="str">
        <f t="shared" si="78"/>
        <v/>
      </c>
      <c r="Z445" s="10" t="str">
        <f t="shared" si="79"/>
        <v/>
      </c>
      <c r="AA445" s="1115"/>
      <c r="AB445" s="1115"/>
      <c r="AC445" s="292" t="str">
        <f t="shared" si="81"/>
        <v/>
      </c>
      <c r="AD445" s="294"/>
      <c r="AE445" s="1122"/>
      <c r="AF445" s="1123"/>
      <c r="AG445" s="1124"/>
      <c r="AH445" s="1122"/>
      <c r="AI445" s="1123"/>
      <c r="AJ445" s="1124"/>
      <c r="AK445" s="1122"/>
      <c r="AL445" s="1123"/>
      <c r="AM445" s="1124"/>
      <c r="AN445" s="641" t="str">
        <f t="shared" si="80"/>
        <v/>
      </c>
      <c r="AO445" s="1119"/>
      <c r="AP445" s="235"/>
      <c r="AQ445" s="239"/>
      <c r="AR445" s="223"/>
      <c r="AS445" s="223"/>
      <c r="AT445" s="223"/>
      <c r="AU445" s="223"/>
      <c r="AV445" s="223"/>
      <c r="AW445" s="223"/>
      <c r="AX445" s="230"/>
    </row>
    <row r="446" spans="1:50" s="224" customFormat="1" ht="16.5" hidden="1" customHeight="1" thickBot="1" x14ac:dyDescent="0.3">
      <c r="A446" s="1113"/>
      <c r="B446" s="33"/>
      <c r="C446" s="137"/>
      <c r="D446" s="315" t="str">
        <f>IFERROR(INDEX(DESEMPATE!$D$3:$D$63,MATCH('EXP GEN.'!B446,DESEMPATE!$C$3:$C$63,0)),"")</f>
        <v/>
      </c>
      <c r="E446" s="289" t="str">
        <f>IFERROR(IF(D446="","",IF(VLOOKUP(D446,DESEMPATE!D$3:$E$19,2,FALSE)=1,"N/A",IF(VLOOKUP(D446,DESEMPATE!D$3:$E$19,2,FALSE)&gt;=0.51,"SI","NO"))),"")</f>
        <v/>
      </c>
      <c r="F446" s="412" t="s">
        <v>8</v>
      </c>
      <c r="G446" s="139"/>
      <c r="H446" s="139"/>
      <c r="I446" s="139"/>
      <c r="J446" s="712"/>
      <c r="K446" s="139"/>
      <c r="L446" s="773"/>
      <c r="M446" s="642" t="str">
        <f t="shared" si="74"/>
        <v/>
      </c>
      <c r="N446" s="511"/>
      <c r="O446" s="318"/>
      <c r="P446" s="318"/>
      <c r="Q446" s="36" t="str">
        <f t="shared" si="75"/>
        <v/>
      </c>
      <c r="R446" s="37" t="str">
        <f>IFERROR(INDEX(PARAMETROS!$B$53:$B$101,MATCH(Q446,PARAMETROS!$A$53:$A$101,0)),"")</f>
        <v/>
      </c>
      <c r="S446" s="672"/>
      <c r="T446" s="38"/>
      <c r="U446" s="433" t="str">
        <f>IFERROR(IF(T446="","",IF(T446="COP","N/A",IF(OR(T446="USD",T446="US"),1,IF(T446="EUR",VLOOKUP(P446,'SH EURO'!$A$6:$B$10372,2,FALSE),"INGRESAR TASA")))),"")</f>
        <v/>
      </c>
      <c r="V446" s="490" t="str">
        <f t="shared" si="76"/>
        <v/>
      </c>
      <c r="W446" s="39" t="str">
        <f>IFERROR(IF(T446="","",IF(T446="COP",1,IF(U446&lt;&gt;"N/A",VLOOKUP(P446,'SH TRM'!$A$9:$B$100372,2,FALSE),"REVISAR"))),"")</f>
        <v/>
      </c>
      <c r="X446" s="350" t="str">
        <f t="shared" si="77"/>
        <v/>
      </c>
      <c r="Y446" s="40" t="str">
        <f t="shared" si="78"/>
        <v/>
      </c>
      <c r="Z446" s="40" t="str">
        <f t="shared" si="79"/>
        <v/>
      </c>
      <c r="AA446" s="1116"/>
      <c r="AB446" s="1116"/>
      <c r="AC446" s="299" t="str">
        <f t="shared" si="81"/>
        <v/>
      </c>
      <c r="AD446" s="295"/>
      <c r="AE446" s="1125"/>
      <c r="AF446" s="1126"/>
      <c r="AG446" s="1127"/>
      <c r="AH446" s="1125"/>
      <c r="AI446" s="1126"/>
      <c r="AJ446" s="1127"/>
      <c r="AK446" s="1125"/>
      <c r="AL446" s="1126"/>
      <c r="AM446" s="1127"/>
      <c r="AN446" s="642" t="str">
        <f t="shared" si="80"/>
        <v/>
      </c>
      <c r="AO446" s="1120"/>
      <c r="AP446" s="236"/>
      <c r="AQ446" s="239"/>
      <c r="AR446" s="223"/>
      <c r="AS446" s="223"/>
      <c r="AT446" s="223"/>
      <c r="AU446" s="223"/>
      <c r="AV446" s="223"/>
      <c r="AW446" s="223"/>
      <c r="AX446" s="230"/>
    </row>
    <row r="447" spans="1:50" s="224" customFormat="1" ht="16.5" hidden="1" customHeight="1" x14ac:dyDescent="0.25">
      <c r="A447" s="1111" t="s">
        <v>279</v>
      </c>
      <c r="B447" s="25"/>
      <c r="C447" s="26"/>
      <c r="D447" s="287" t="str">
        <f>IFERROR(INDEX(DESEMPATE!$D$3:$D$63,MATCH('EXP GEN.'!B447,DESEMPATE!$C$3:$C$63,0)),"")</f>
        <v/>
      </c>
      <c r="E447" s="288" t="str">
        <f>IFERROR(IF(D447="","",IF(VLOOKUP(D447,DESEMPATE!D$3:$E$19,2,FALSE)=1,"N/A",IF(VLOOKUP(D447,DESEMPATE!D$3:$E$19,2,FALSE)&gt;=0.51,"SI","NO"))),"")</f>
        <v/>
      </c>
      <c r="F447" s="410" t="s">
        <v>8</v>
      </c>
      <c r="G447" s="32"/>
      <c r="H447" s="32"/>
      <c r="I447" s="32"/>
      <c r="J447" s="710"/>
      <c r="K447" s="32"/>
      <c r="L447" s="728"/>
      <c r="M447" s="699" t="str">
        <f t="shared" si="74"/>
        <v/>
      </c>
      <c r="N447" s="609"/>
      <c r="O447" s="522"/>
      <c r="P447" s="522"/>
      <c r="Q447" s="44" t="str">
        <f t="shared" si="61"/>
        <v/>
      </c>
      <c r="R447" s="22" t="str">
        <f>IFERROR(INDEX(PARAMETROS!$B$53:$B$101,MATCH(Q447,PARAMETROS!$A$53:$A$101,0)),"")</f>
        <v/>
      </c>
      <c r="S447" s="673"/>
      <c r="T447" s="23"/>
      <c r="U447" s="434" t="str">
        <f>IFERROR(IF(T447="","",IF(T447="COP","N/A",IF(OR(T447="USD",T447="US"),1,IF(T447="EUR",VLOOKUP(P447,'SH EURO'!$A$6:$B$10372,2,FALSE),"INGRESAR TASA")))),"")</f>
        <v/>
      </c>
      <c r="V447" s="484" t="str">
        <f t="shared" si="62"/>
        <v/>
      </c>
      <c r="W447" s="24" t="str">
        <f>IFERROR(IF(T447="","",IF(T447="COP",1,IF(U447&lt;&gt;"N/A",VLOOKUP(P447,'SH TRM'!$A$9:$B$100372,2,FALSE),"REVISAR"))),"")</f>
        <v/>
      </c>
      <c r="X447" s="351" t="str">
        <f t="shared" si="63"/>
        <v/>
      </c>
      <c r="Y447" s="619" t="str">
        <f t="shared" si="64"/>
        <v/>
      </c>
      <c r="Z447" s="317" t="str">
        <f t="shared" si="65"/>
        <v/>
      </c>
      <c r="AA447" s="1114" t="str">
        <f>IFERROR(IF(COUNTIF(Z447:Z452,"")=6,"",IF(SUM(Z447:Z452)&gt;=CM001M1,"CUMPLE","NO CUMPLE")),"")</f>
        <v/>
      </c>
      <c r="AB447" s="1114" t="str">
        <f>IFERROR(IF(COUNTIF(Z447:Z452,"")=6,"",IF(COUNTIF(E447:E452,"N/A")&gt;0,IF(SUMIF(E447:E452,"N/A",Z447:Z452)&gt;=CM001LM1,"CUMPLE","NO CUMPLE"),IF(SUMIF(E447:E452,"SI",Z447:Z452)&gt;=CM001LM1,"CUMPLE","NO CUMPLE"))),"")</f>
        <v/>
      </c>
      <c r="AC447" s="291" t="str">
        <f t="shared" si="81"/>
        <v/>
      </c>
      <c r="AD447" s="293"/>
      <c r="AE447" s="1117"/>
      <c r="AF447" s="1117"/>
      <c r="AG447" s="1117"/>
      <c r="AH447" s="1117"/>
      <c r="AI447" s="1117"/>
      <c r="AJ447" s="1117"/>
      <c r="AK447" s="1117"/>
      <c r="AL447" s="1117"/>
      <c r="AM447" s="1117"/>
      <c r="AN447" s="699" t="str">
        <f t="shared" si="66"/>
        <v/>
      </c>
      <c r="AO447" s="1118" t="s">
        <v>258</v>
      </c>
      <c r="AP447" s="256"/>
      <c r="AQ447" s="239"/>
      <c r="AR447" s="223"/>
      <c r="AS447" s="223"/>
      <c r="AT447" s="223"/>
      <c r="AU447" s="223"/>
      <c r="AV447" s="223"/>
      <c r="AW447" s="223"/>
      <c r="AX447" s="230"/>
    </row>
    <row r="448" spans="1:50" s="224" customFormat="1" ht="16.5" hidden="1" customHeight="1" x14ac:dyDescent="0.25">
      <c r="A448" s="1112"/>
      <c r="B448" s="11"/>
      <c r="C448" s="12"/>
      <c r="D448" s="12" t="str">
        <f>IFERROR(INDEX(DESEMPATE!$D$3:$D$63,MATCH('EXP GEN.'!B448,DESEMPATE!$C$3:$C$63,0)),"")</f>
        <v/>
      </c>
      <c r="E448" s="279" t="str">
        <f>IFERROR(IF(D448="","",IF(VLOOKUP(D448,DESEMPATE!D$3:$E$19,2,FALSE)=1,"N/A",IF(VLOOKUP(D448,DESEMPATE!D$3:$E$19,2,FALSE)&gt;=0.51,"SI","NO"))),"")</f>
        <v/>
      </c>
      <c r="F448" s="411" t="s">
        <v>8</v>
      </c>
      <c r="G448" s="19"/>
      <c r="H448" s="19"/>
      <c r="I448" s="496"/>
      <c r="J448" s="711"/>
      <c r="K448" s="19"/>
      <c r="L448" s="726"/>
      <c r="M448" s="697" t="str">
        <f t="shared" si="74"/>
        <v/>
      </c>
      <c r="N448" s="510"/>
      <c r="O448" s="14"/>
      <c r="P448" s="14"/>
      <c r="Q448" s="15" t="str">
        <f t="shared" si="61"/>
        <v/>
      </c>
      <c r="R448" s="16" t="str">
        <f>IFERROR(INDEX(PARAMETROS!$B$53:$B$101,MATCH(Q448,PARAMETROS!$A$53:$A$101,0)),"")</f>
        <v/>
      </c>
      <c r="S448" s="671"/>
      <c r="T448" s="17"/>
      <c r="U448" s="435" t="str">
        <f>IFERROR(IF(T448="","",IF(T448="COP","N/A",IF(OR(T448="USD",T448="US"),1,IF(T448="EUR",VLOOKUP(P448,'SH EURO'!$A$6:$B$10372,2,FALSE),"INGRESAR TASA")))),"")</f>
        <v/>
      </c>
      <c r="V448" s="489" t="str">
        <f t="shared" si="62"/>
        <v/>
      </c>
      <c r="W448" s="18" t="str">
        <f>IFERROR(IF(T448="","",IF(T448="COP",1,IF(U448&lt;&gt;"N/A",VLOOKUP(P448,'SH TRM'!$A$9:$B$100372,2,FALSE),"REVISAR"))),"")</f>
        <v/>
      </c>
      <c r="X448" s="349" t="str">
        <f t="shared" si="63"/>
        <v/>
      </c>
      <c r="Y448" s="10" t="str">
        <f t="shared" si="64"/>
        <v/>
      </c>
      <c r="Z448" s="10" t="str">
        <f t="shared" si="65"/>
        <v/>
      </c>
      <c r="AA448" s="1115"/>
      <c r="AB448" s="1115"/>
      <c r="AC448" s="292" t="str">
        <f t="shared" si="81"/>
        <v/>
      </c>
      <c r="AD448" s="294"/>
      <c r="AE448" s="1121"/>
      <c r="AF448" s="1121"/>
      <c r="AG448" s="1121"/>
      <c r="AH448" s="1121"/>
      <c r="AI448" s="1121"/>
      <c r="AJ448" s="1121"/>
      <c r="AK448" s="1121"/>
      <c r="AL448" s="1121"/>
      <c r="AM448" s="1121"/>
      <c r="AN448" s="697" t="str">
        <f t="shared" si="66"/>
        <v/>
      </c>
      <c r="AO448" s="1119"/>
      <c r="AP448" s="257"/>
      <c r="AQ448" s="239"/>
      <c r="AR448" s="223"/>
      <c r="AS448" s="223"/>
      <c r="AT448" s="223"/>
      <c r="AU448" s="223"/>
      <c r="AV448" s="223"/>
      <c r="AW448" s="223"/>
      <c r="AX448" s="230"/>
    </row>
    <row r="449" spans="1:50" s="224" customFormat="1" ht="16.5" hidden="1" customHeight="1" x14ac:dyDescent="0.25">
      <c r="A449" s="1112"/>
      <c r="B449" s="11"/>
      <c r="C449" s="12"/>
      <c r="D449" s="12" t="str">
        <f>IFERROR(INDEX(DESEMPATE!$D$3:$D$63,MATCH('EXP GEN.'!B449,DESEMPATE!$C$3:$C$63,0)),"")</f>
        <v/>
      </c>
      <c r="E449" s="279" t="str">
        <f>IFERROR(IF(D449="","",IF(VLOOKUP(D449,DESEMPATE!D$3:$E$19,2,FALSE)=1,"N/A",IF(VLOOKUP(D449,DESEMPATE!D$3:$E$19,2,FALSE)&gt;=0.51,"SI","NO"))),"")</f>
        <v/>
      </c>
      <c r="F449" s="411" t="s">
        <v>8</v>
      </c>
      <c r="G449" s="19"/>
      <c r="H449" s="19"/>
      <c r="I449" s="496"/>
      <c r="J449" s="711"/>
      <c r="K449" s="19"/>
      <c r="L449" s="726"/>
      <c r="M449" s="697" t="str">
        <f t="shared" si="74"/>
        <v/>
      </c>
      <c r="N449" s="510"/>
      <c r="O449" s="14"/>
      <c r="P449" s="14"/>
      <c r="Q449" s="15" t="str">
        <f t="shared" si="61"/>
        <v/>
      </c>
      <c r="R449" s="16" t="str">
        <f>IFERROR(INDEX(PARAMETROS!$B$53:$B$101,MATCH(Q449,PARAMETROS!$A$53:$A$101,0)),"")</f>
        <v/>
      </c>
      <c r="S449" s="671"/>
      <c r="T449" s="17"/>
      <c r="U449" s="435" t="str">
        <f>IFERROR(IF(T449="","",IF(T449="COP","N/A",IF(OR(T449="USD",T449="US"),1,IF(T449="EUR",VLOOKUP(P449,'SH EURO'!$A$6:$B$10372,2,FALSE),"INGRESAR TASA")))),"")</f>
        <v/>
      </c>
      <c r="V449" s="489" t="str">
        <f t="shared" si="62"/>
        <v/>
      </c>
      <c r="W449" s="18" t="str">
        <f>IFERROR(IF(T449="","",IF(T449="COP",1,IF(U449&lt;&gt;"N/A",VLOOKUP(P449,'SH TRM'!$A$9:$B$100372,2,FALSE),"REVISAR"))),"")</f>
        <v/>
      </c>
      <c r="X449" s="349" t="str">
        <f t="shared" si="63"/>
        <v/>
      </c>
      <c r="Y449" s="10" t="str">
        <f t="shared" si="64"/>
        <v/>
      </c>
      <c r="Z449" s="10" t="str">
        <f t="shared" si="65"/>
        <v/>
      </c>
      <c r="AA449" s="1115"/>
      <c r="AB449" s="1115"/>
      <c r="AC449" s="292" t="str">
        <f t="shared" si="81"/>
        <v/>
      </c>
      <c r="AD449" s="294"/>
      <c r="AE449" s="1121"/>
      <c r="AF449" s="1121"/>
      <c r="AG449" s="1121"/>
      <c r="AH449" s="1121"/>
      <c r="AI449" s="1121"/>
      <c r="AJ449" s="1121"/>
      <c r="AK449" s="1121"/>
      <c r="AL449" s="1121"/>
      <c r="AM449" s="1121"/>
      <c r="AN449" s="641" t="str">
        <f t="shared" si="66"/>
        <v/>
      </c>
      <c r="AO449" s="1119"/>
      <c r="AP449" s="235"/>
      <c r="AQ449" s="239"/>
      <c r="AR449" s="223"/>
      <c r="AS449" s="223"/>
      <c r="AT449" s="223"/>
      <c r="AU449" s="223"/>
      <c r="AV449" s="223"/>
      <c r="AW449" s="223"/>
      <c r="AX449" s="230"/>
    </row>
    <row r="450" spans="1:50" s="224" customFormat="1" ht="16.5" hidden="1" customHeight="1" x14ac:dyDescent="0.25">
      <c r="A450" s="1112"/>
      <c r="B450" s="11"/>
      <c r="C450" s="12"/>
      <c r="D450" s="12" t="str">
        <f>IFERROR(INDEX(DESEMPATE!$D$3:$D$63,MATCH('EXP GEN.'!B450,DESEMPATE!$C$3:$C$63,0)),"")</f>
        <v/>
      </c>
      <c r="E450" s="279" t="str">
        <f>IFERROR(IF(D450="","",IF(VLOOKUP(D450,DESEMPATE!D$3:$E$19,2,FALSE)=1,"N/A",IF(VLOOKUP(D450,DESEMPATE!D$3:$E$19,2,FALSE)&gt;=0.51,"SI","NO"))),"")</f>
        <v/>
      </c>
      <c r="F450" s="411" t="s">
        <v>8</v>
      </c>
      <c r="G450" s="19"/>
      <c r="H450" s="19"/>
      <c r="I450" s="19"/>
      <c r="J450" s="711"/>
      <c r="K450" s="19"/>
      <c r="L450" s="726"/>
      <c r="M450" s="697" t="str">
        <f t="shared" si="74"/>
        <v/>
      </c>
      <c r="N450" s="510"/>
      <c r="O450" s="14"/>
      <c r="P450" s="14"/>
      <c r="Q450" s="15" t="str">
        <f t="shared" si="61"/>
        <v/>
      </c>
      <c r="R450" s="16" t="str">
        <f>IFERROR(INDEX(PARAMETROS!$B$53:$B$101,MATCH(Q450,PARAMETROS!$A$53:$A$101,0)),"")</f>
        <v/>
      </c>
      <c r="S450" s="671"/>
      <c r="T450" s="17"/>
      <c r="U450" s="435" t="str">
        <f>IFERROR(IF(T450="","",IF(T450="COP","N/A",IF(OR(T450="USD",T450="US"),1,IF(T450="EUR",VLOOKUP(P450,'SH EURO'!$A$6:$B$10372,2,FALSE),"INGRESAR TASA")))),"")</f>
        <v/>
      </c>
      <c r="V450" s="489" t="str">
        <f t="shared" si="62"/>
        <v/>
      </c>
      <c r="W450" s="18" t="str">
        <f>IFERROR(IF(T450="","",IF(T450="COP",1,IF(U450&lt;&gt;"N/A",VLOOKUP(P450,'SH TRM'!$A$9:$B$100372,2,FALSE),"REVISAR"))),"")</f>
        <v/>
      </c>
      <c r="X450" s="349" t="str">
        <f t="shared" si="63"/>
        <v/>
      </c>
      <c r="Y450" s="10" t="str">
        <f t="shared" si="64"/>
        <v/>
      </c>
      <c r="Z450" s="10" t="str">
        <f t="shared" si="65"/>
        <v/>
      </c>
      <c r="AA450" s="1115"/>
      <c r="AB450" s="1115"/>
      <c r="AC450" s="292" t="str">
        <f t="shared" si="81"/>
        <v/>
      </c>
      <c r="AD450" s="294"/>
      <c r="AE450" s="1122"/>
      <c r="AF450" s="1123"/>
      <c r="AG450" s="1124"/>
      <c r="AH450" s="1122"/>
      <c r="AI450" s="1123"/>
      <c r="AJ450" s="1124"/>
      <c r="AK450" s="1122"/>
      <c r="AL450" s="1123"/>
      <c r="AM450" s="1124"/>
      <c r="AN450" s="697" t="str">
        <f t="shared" si="66"/>
        <v/>
      </c>
      <c r="AO450" s="1119"/>
      <c r="AP450" s="257"/>
      <c r="AQ450" s="239"/>
      <c r="AR450" s="223"/>
      <c r="AS450" s="223"/>
      <c r="AT450" s="223"/>
      <c r="AU450" s="223"/>
      <c r="AV450" s="223"/>
      <c r="AW450" s="223"/>
      <c r="AX450" s="230"/>
    </row>
    <row r="451" spans="1:50" s="224" customFormat="1" ht="16.5" hidden="1" customHeight="1" x14ac:dyDescent="0.25">
      <c r="A451" s="1112"/>
      <c r="B451" s="11"/>
      <c r="C451" s="12"/>
      <c r="D451" s="12" t="str">
        <f>IFERROR(INDEX(DESEMPATE!$D$3:$D$63,MATCH('EXP GEN.'!B451,DESEMPATE!$C$3:$C$63,0)),"")</f>
        <v/>
      </c>
      <c r="E451" s="279" t="str">
        <f>IFERROR(IF(D451="","",IF(VLOOKUP(D451,DESEMPATE!D$3:$E$19,2,FALSE)=1,"N/A",IF(VLOOKUP(D451,DESEMPATE!D$3:$E$19,2,FALSE)&gt;=0.51,"SI","NO"))),"")</f>
        <v/>
      </c>
      <c r="F451" s="411" t="s">
        <v>8</v>
      </c>
      <c r="G451" s="19"/>
      <c r="H451" s="19"/>
      <c r="I451" s="19"/>
      <c r="J451" s="711"/>
      <c r="K451" s="19"/>
      <c r="L451" s="726"/>
      <c r="M451" s="641" t="str">
        <f t="shared" si="74"/>
        <v/>
      </c>
      <c r="N451" s="510"/>
      <c r="O451" s="14"/>
      <c r="P451" s="14"/>
      <c r="Q451" s="15" t="str">
        <f t="shared" si="61"/>
        <v/>
      </c>
      <c r="R451" s="16" t="str">
        <f>IFERROR(INDEX(PARAMETROS!$B$53:$B$101,MATCH(Q451,PARAMETROS!$A$53:$A$101,0)),"")</f>
        <v/>
      </c>
      <c r="S451" s="671"/>
      <c r="T451" s="17"/>
      <c r="U451" s="435" t="str">
        <f>IFERROR(IF(T451="","",IF(T451="COP","N/A",IF(OR(T451="USD",T451="US"),1,IF(T451="EUR",VLOOKUP(P451,'SH EURO'!$A$6:$B$10372,2,FALSE),"INGRESAR TASA")))),"")</f>
        <v/>
      </c>
      <c r="V451" s="489" t="str">
        <f t="shared" si="62"/>
        <v/>
      </c>
      <c r="W451" s="18" t="str">
        <f>IFERROR(IF(T451="","",IF(T451="COP",1,IF(U451&lt;&gt;"N/A",VLOOKUP(P451,'SH TRM'!$A$9:$B$100372,2,FALSE),"REVISAR"))),"")</f>
        <v/>
      </c>
      <c r="X451" s="349" t="str">
        <f t="shared" si="63"/>
        <v/>
      </c>
      <c r="Y451" s="10" t="str">
        <f t="shared" si="64"/>
        <v/>
      </c>
      <c r="Z451" s="10" t="str">
        <f t="shared" si="65"/>
        <v/>
      </c>
      <c r="AA451" s="1115"/>
      <c r="AB451" s="1115"/>
      <c r="AC451" s="292" t="str">
        <f t="shared" si="81"/>
        <v/>
      </c>
      <c r="AD451" s="294"/>
      <c r="AE451" s="1122"/>
      <c r="AF451" s="1123"/>
      <c r="AG451" s="1124"/>
      <c r="AH451" s="1122"/>
      <c r="AI451" s="1123"/>
      <c r="AJ451" s="1124"/>
      <c r="AK451" s="1122"/>
      <c r="AL451" s="1123"/>
      <c r="AM451" s="1124"/>
      <c r="AN451" s="641" t="str">
        <f t="shared" si="66"/>
        <v/>
      </c>
      <c r="AO451" s="1119"/>
      <c r="AP451" s="235"/>
      <c r="AQ451" s="239"/>
      <c r="AR451" s="223"/>
      <c r="AS451" s="223"/>
      <c r="AT451" s="223"/>
      <c r="AU451" s="223"/>
      <c r="AV451" s="223"/>
      <c r="AW451" s="223"/>
      <c r="AX451" s="230"/>
    </row>
    <row r="452" spans="1:50" s="224" customFormat="1" ht="16.5" hidden="1" customHeight="1" thickBot="1" x14ac:dyDescent="0.3">
      <c r="A452" s="1113"/>
      <c r="B452" s="33"/>
      <c r="C452" s="137"/>
      <c r="D452" s="45" t="str">
        <f>IFERROR(INDEX(DESEMPATE!$D$3:$D$63,MATCH('EXP GEN.'!B452,DESEMPATE!$C$3:$C$63,0)),"")</f>
        <v/>
      </c>
      <c r="E452" s="289" t="str">
        <f>IFERROR(IF(D452="","",IF(VLOOKUP(D452,DESEMPATE!D$3:$E$19,2,FALSE)=1,"N/A",IF(VLOOKUP(D452,DESEMPATE!D$3:$E$19,2,FALSE)&gt;=0.51,"SI","NO"))),"")</f>
        <v/>
      </c>
      <c r="F452" s="412" t="s">
        <v>8</v>
      </c>
      <c r="G452" s="139"/>
      <c r="H452" s="139"/>
      <c r="I452" s="139"/>
      <c r="J452" s="712"/>
      <c r="K452" s="139"/>
      <c r="L452" s="727"/>
      <c r="M452" s="642" t="str">
        <f t="shared" ref="M452" si="82">IFERROR(IF(O452="","",IF(O452&gt;=DATE(1990,1,1),"SI","NO")),"")</f>
        <v/>
      </c>
      <c r="N452" s="511"/>
      <c r="O452" s="318"/>
      <c r="P452" s="318"/>
      <c r="Q452" s="36" t="str">
        <f t="shared" si="61"/>
        <v/>
      </c>
      <c r="R452" s="37" t="str">
        <f>IFERROR(INDEX(PARAMETROS!$B$53:$B$101,MATCH(Q452,PARAMETROS!$A$53:$A$101,0)),"")</f>
        <v/>
      </c>
      <c r="S452" s="672"/>
      <c r="T452" s="38"/>
      <c r="U452" s="433" t="str">
        <f>IFERROR(IF(T452="","",IF(T452="COP","N/A",IF(OR(T452="USD",T452="US"),1,IF(T452="EUR",VLOOKUP(P452,'SH EURO'!$A$6:$B$10372,2,FALSE),"INGRESAR TASA")))),"")</f>
        <v/>
      </c>
      <c r="V452" s="490" t="str">
        <f t="shared" si="62"/>
        <v/>
      </c>
      <c r="W452" s="39" t="str">
        <f>IFERROR(IF(T452="","",IF(T452="COP",1,IF(U452&lt;&gt;"N/A",VLOOKUP(P452,'SH TRM'!$A$9:$B$100372,2,FALSE),"REVISAR"))),"")</f>
        <v/>
      </c>
      <c r="X452" s="350" t="str">
        <f t="shared" si="63"/>
        <v/>
      </c>
      <c r="Y452" s="40" t="str">
        <f t="shared" si="64"/>
        <v/>
      </c>
      <c r="Z452" s="40" t="str">
        <f t="shared" si="65"/>
        <v/>
      </c>
      <c r="AA452" s="1116"/>
      <c r="AB452" s="1116"/>
      <c r="AC452" s="299" t="str">
        <f t="shared" si="81"/>
        <v/>
      </c>
      <c r="AD452" s="295"/>
      <c r="AE452" s="1125"/>
      <c r="AF452" s="1126"/>
      <c r="AG452" s="1127"/>
      <c r="AH452" s="1125"/>
      <c r="AI452" s="1126"/>
      <c r="AJ452" s="1127"/>
      <c r="AK452" s="1125"/>
      <c r="AL452" s="1126"/>
      <c r="AM452" s="1127"/>
      <c r="AN452" s="642" t="str">
        <f t="shared" si="66"/>
        <v/>
      </c>
      <c r="AO452" s="1120"/>
      <c r="AP452" s="236"/>
      <c r="AQ452" s="239"/>
      <c r="AR452" s="223"/>
      <c r="AS452" s="223"/>
      <c r="AT452" s="223"/>
      <c r="AU452" s="223"/>
      <c r="AV452" s="223"/>
      <c r="AW452" s="223"/>
      <c r="AX452" s="230"/>
    </row>
  </sheetData>
  <mergeCells count="1687">
    <mergeCell ref="AH366:AJ366"/>
    <mergeCell ref="AK366:AM366"/>
    <mergeCell ref="AE367:AG367"/>
    <mergeCell ref="AH367:AJ367"/>
    <mergeCell ref="AK367:AM367"/>
    <mergeCell ref="AE368:AG368"/>
    <mergeCell ref="AH368:AJ368"/>
    <mergeCell ref="AK368:AM368"/>
    <mergeCell ref="AE448:AG448"/>
    <mergeCell ref="AE450:AG450"/>
    <mergeCell ref="AH450:AJ450"/>
    <mergeCell ref="AK450:AM450"/>
    <mergeCell ref="AH84:AJ84"/>
    <mergeCell ref="AK84:AM84"/>
    <mergeCell ref="AK93:AM93"/>
    <mergeCell ref="AE94:AG94"/>
    <mergeCell ref="AH94:AJ94"/>
    <mergeCell ref="AK94:AM94"/>
    <mergeCell ref="AE95:AG95"/>
    <mergeCell ref="AH95:AJ95"/>
    <mergeCell ref="AK95:AM95"/>
    <mergeCell ref="AE96:AG96"/>
    <mergeCell ref="AH96:AJ96"/>
    <mergeCell ref="AK96:AM96"/>
    <mergeCell ref="AH107:AJ107"/>
    <mergeCell ref="AK107:AM107"/>
    <mergeCell ref="AE108:AG108"/>
    <mergeCell ref="AE107:AG107"/>
    <mergeCell ref="AH448:AJ448"/>
    <mergeCell ref="AK448:AM448"/>
    <mergeCell ref="AE97:AG97"/>
    <mergeCell ref="AH97:AJ97"/>
    <mergeCell ref="AK97:AM97"/>
    <mergeCell ref="AE98:AG98"/>
    <mergeCell ref="AH98:AJ98"/>
    <mergeCell ref="AK98:AM98"/>
    <mergeCell ref="AH115:AJ115"/>
    <mergeCell ref="AK115:AM115"/>
    <mergeCell ref="AE116:AG116"/>
    <mergeCell ref="AH116:AJ116"/>
    <mergeCell ref="AK116:AM116"/>
    <mergeCell ref="AH108:AJ108"/>
    <mergeCell ref="AK108:AM108"/>
    <mergeCell ref="AE109:AG109"/>
    <mergeCell ref="AE449:AG449"/>
    <mergeCell ref="AH449:AJ449"/>
    <mergeCell ref="AK449:AM449"/>
    <mergeCell ref="AE364:AG364"/>
    <mergeCell ref="AH364:AJ364"/>
    <mergeCell ref="AK364:AM364"/>
    <mergeCell ref="AE365:AG365"/>
    <mergeCell ref="AH365:AJ365"/>
    <mergeCell ref="AK365:AM365"/>
    <mergeCell ref="AE366:AG366"/>
    <mergeCell ref="AH109:AJ109"/>
    <mergeCell ref="AK109:AM109"/>
    <mergeCell ref="AE110:AG110"/>
    <mergeCell ref="AH110:AJ110"/>
    <mergeCell ref="AK110:AM110"/>
    <mergeCell ref="AH128:AJ128"/>
    <mergeCell ref="AK128:AM128"/>
    <mergeCell ref="AK117:AM117"/>
    <mergeCell ref="AE118:AG118"/>
    <mergeCell ref="AH118:AJ118"/>
    <mergeCell ref="AE69:AG69"/>
    <mergeCell ref="AE70:AG70"/>
    <mergeCell ref="AE71:AG71"/>
    <mergeCell ref="AE72:AG72"/>
    <mergeCell ref="AE60:AG60"/>
    <mergeCell ref="AE61:AG61"/>
    <mergeCell ref="AE62:AG62"/>
    <mergeCell ref="AK62:AM62"/>
    <mergeCell ref="AK78:AM78"/>
    <mergeCell ref="AH75:AJ75"/>
    <mergeCell ref="AK75:AM75"/>
    <mergeCell ref="AH76:AJ76"/>
    <mergeCell ref="AK76:AM76"/>
    <mergeCell ref="AH73:AJ73"/>
    <mergeCell ref="AK73:AM73"/>
    <mergeCell ref="AH68:AJ68"/>
    <mergeCell ref="AK68:AM68"/>
    <mergeCell ref="AH64:AJ64"/>
    <mergeCell ref="AK64:AM64"/>
    <mergeCell ref="AK65:AM65"/>
    <mergeCell ref="AH66:AJ66"/>
    <mergeCell ref="AK70:AM70"/>
    <mergeCell ref="A69:A74"/>
    <mergeCell ref="A75:A80"/>
    <mergeCell ref="AA69:AA74"/>
    <mergeCell ref="AB69:AB74"/>
    <mergeCell ref="AA75:AA80"/>
    <mergeCell ref="AB75:AB80"/>
    <mergeCell ref="AE80:AG80"/>
    <mergeCell ref="AE78:AG78"/>
    <mergeCell ref="AE79:AG79"/>
    <mergeCell ref="AE73:AG73"/>
    <mergeCell ref="AE74:AG74"/>
    <mergeCell ref="AE75:AG75"/>
    <mergeCell ref="AE76:AG76"/>
    <mergeCell ref="AE77:AG77"/>
    <mergeCell ref="AH56:AJ56"/>
    <mergeCell ref="AK56:AM56"/>
    <mergeCell ref="AH61:AJ61"/>
    <mergeCell ref="AK61:AM61"/>
    <mergeCell ref="AH62:AJ62"/>
    <mergeCell ref="AH80:AJ80"/>
    <mergeCell ref="AK80:AM80"/>
    <mergeCell ref="AH74:AJ74"/>
    <mergeCell ref="AK74:AM74"/>
    <mergeCell ref="AH71:AJ71"/>
    <mergeCell ref="AE68:AG68"/>
    <mergeCell ref="AE63:AG63"/>
    <mergeCell ref="AE64:AG64"/>
    <mergeCell ref="AE65:AG65"/>
    <mergeCell ref="AE66:AG66"/>
    <mergeCell ref="AE67:AG67"/>
    <mergeCell ref="AA63:AA68"/>
    <mergeCell ref="AB63:AB68"/>
    <mergeCell ref="AE39:AG39"/>
    <mergeCell ref="AE40:AG40"/>
    <mergeCell ref="AE35:AG35"/>
    <mergeCell ref="AE38:AG38"/>
    <mergeCell ref="AE50:AG50"/>
    <mergeCell ref="AK66:AM66"/>
    <mergeCell ref="AH55:AJ55"/>
    <mergeCell ref="AK55:AM55"/>
    <mergeCell ref="AE53:AG53"/>
    <mergeCell ref="AE54:AG54"/>
    <mergeCell ref="AE55:AG55"/>
    <mergeCell ref="AE56:AG56"/>
    <mergeCell ref="AE57:AG57"/>
    <mergeCell ref="AE49:AG49"/>
    <mergeCell ref="AE58:AG58"/>
    <mergeCell ref="AE59:AG59"/>
    <mergeCell ref="AH79:AJ79"/>
    <mergeCell ref="AK79:AM79"/>
    <mergeCell ref="AH77:AJ77"/>
    <mergeCell ref="AK77:AM77"/>
    <mergeCell ref="AH78:AJ78"/>
    <mergeCell ref="AK50:AM50"/>
    <mergeCell ref="AK71:AM71"/>
    <mergeCell ref="AH72:AJ72"/>
    <mergeCell ref="AK72:AM72"/>
    <mergeCell ref="AH69:AJ69"/>
    <mergeCell ref="AK69:AM69"/>
    <mergeCell ref="AH70:AJ70"/>
    <mergeCell ref="AK45:AM45"/>
    <mergeCell ref="AH46:AJ46"/>
    <mergeCell ref="AK46:AM46"/>
    <mergeCell ref="AH43:AJ43"/>
    <mergeCell ref="A15:A20"/>
    <mergeCell ref="A21:A26"/>
    <mergeCell ref="A27:A32"/>
    <mergeCell ref="AK30:AM30"/>
    <mergeCell ref="AH27:AJ27"/>
    <mergeCell ref="AK27:AM27"/>
    <mergeCell ref="AE28:AG28"/>
    <mergeCell ref="AE29:AG29"/>
    <mergeCell ref="AA21:AA26"/>
    <mergeCell ref="AB21:AB26"/>
    <mergeCell ref="AA27:AA32"/>
    <mergeCell ref="AB27:AB32"/>
    <mergeCell ref="AH25:AJ25"/>
    <mergeCell ref="AK25:AM25"/>
    <mergeCell ref="AH26:AJ26"/>
    <mergeCell ref="AK26:AM26"/>
    <mergeCell ref="AE21:AG21"/>
    <mergeCell ref="AE22:AG22"/>
    <mergeCell ref="AK24:AM24"/>
    <mergeCell ref="AE23:AG23"/>
    <mergeCell ref="AE24:AG24"/>
    <mergeCell ref="AE25:AG25"/>
    <mergeCell ref="AE26:AG26"/>
    <mergeCell ref="AE27:AG27"/>
    <mergeCell ref="AE30:AG30"/>
    <mergeCell ref="AE31:AG31"/>
    <mergeCell ref="AE32:AG32"/>
    <mergeCell ref="AH23:AJ23"/>
    <mergeCell ref="AK23:AM23"/>
    <mergeCell ref="AH24:AJ24"/>
    <mergeCell ref="AE16:AG16"/>
    <mergeCell ref="AE17:AG17"/>
    <mergeCell ref="AA33:AA38"/>
    <mergeCell ref="AB33:AB38"/>
    <mergeCell ref="AA39:AA44"/>
    <mergeCell ref="AB39:AB44"/>
    <mergeCell ref="AA45:AA50"/>
    <mergeCell ref="AB45:AB50"/>
    <mergeCell ref="A63:A68"/>
    <mergeCell ref="A51:A56"/>
    <mergeCell ref="A57:A62"/>
    <mergeCell ref="AH65:AJ65"/>
    <mergeCell ref="AH63:AJ63"/>
    <mergeCell ref="AK63:AM63"/>
    <mergeCell ref="AK60:AM60"/>
    <mergeCell ref="AH67:AJ67"/>
    <mergeCell ref="AK67:AM67"/>
    <mergeCell ref="AH59:AJ59"/>
    <mergeCell ref="AK59:AM59"/>
    <mergeCell ref="AH60:AJ60"/>
    <mergeCell ref="AH54:AJ54"/>
    <mergeCell ref="AK54:AM54"/>
    <mergeCell ref="AH51:AJ51"/>
    <mergeCell ref="AE43:AG43"/>
    <mergeCell ref="AE44:AG44"/>
    <mergeCell ref="AE45:AG45"/>
    <mergeCell ref="AE46:AG46"/>
    <mergeCell ref="AE47:AG47"/>
    <mergeCell ref="AE33:AG33"/>
    <mergeCell ref="AE34:AG34"/>
    <mergeCell ref="AE51:AG51"/>
    <mergeCell ref="AE52:AG52"/>
    <mergeCell ref="AK49:AM49"/>
    <mergeCell ref="AH50:AJ50"/>
    <mergeCell ref="A33:A38"/>
    <mergeCell ref="AH33:AJ33"/>
    <mergeCell ref="AK33:AM33"/>
    <mergeCell ref="A39:A44"/>
    <mergeCell ref="A45:A50"/>
    <mergeCell ref="AA51:AA56"/>
    <mergeCell ref="AB51:AB56"/>
    <mergeCell ref="AA57:AA62"/>
    <mergeCell ref="AB57:AB62"/>
    <mergeCell ref="AE41:AG41"/>
    <mergeCell ref="AE42:AG42"/>
    <mergeCell ref="AE36:AG36"/>
    <mergeCell ref="AE37:AG37"/>
    <mergeCell ref="AE48:AG48"/>
    <mergeCell ref="AH41:AJ41"/>
    <mergeCell ref="AH31:AJ31"/>
    <mergeCell ref="AK31:AM31"/>
    <mergeCell ref="AK51:AM51"/>
    <mergeCell ref="AH52:AJ52"/>
    <mergeCell ref="AK52:AM52"/>
    <mergeCell ref="AH57:AJ57"/>
    <mergeCell ref="AK57:AM57"/>
    <mergeCell ref="AH58:AJ58"/>
    <mergeCell ref="AK58:AM58"/>
    <mergeCell ref="AK41:AM41"/>
    <mergeCell ref="AH42:AJ42"/>
    <mergeCell ref="AK42:AM42"/>
    <mergeCell ref="AH39:AJ39"/>
    <mergeCell ref="AK39:AM39"/>
    <mergeCell ref="AH40:AJ40"/>
    <mergeCell ref="AK40:AM40"/>
    <mergeCell ref="AH45:AJ45"/>
    <mergeCell ref="AK43:AM43"/>
    <mergeCell ref="AH44:AJ44"/>
    <mergeCell ref="AK44:AM44"/>
    <mergeCell ref="AH49:AJ49"/>
    <mergeCell ref="AK34:AM34"/>
    <mergeCell ref="AH28:AJ28"/>
    <mergeCell ref="AK28:AM28"/>
    <mergeCell ref="AH21:AJ21"/>
    <mergeCell ref="AK21:AM21"/>
    <mergeCell ref="AH22:AJ22"/>
    <mergeCell ref="AK22:AM22"/>
    <mergeCell ref="AK15:AM15"/>
    <mergeCell ref="AH16:AJ16"/>
    <mergeCell ref="AK16:AM16"/>
    <mergeCell ref="AH37:AJ37"/>
    <mergeCell ref="AK37:AM37"/>
    <mergeCell ref="AH38:AJ38"/>
    <mergeCell ref="AK38:AM38"/>
    <mergeCell ref="AH35:AJ35"/>
    <mergeCell ref="AK35:AM35"/>
    <mergeCell ref="AH36:AJ36"/>
    <mergeCell ref="AK36:AM36"/>
    <mergeCell ref="AH20:AJ20"/>
    <mergeCell ref="AK20:AM20"/>
    <mergeCell ref="AH18:AJ18"/>
    <mergeCell ref="AK18:AM18"/>
    <mergeCell ref="AH34:AJ34"/>
    <mergeCell ref="AP1:AP2"/>
    <mergeCell ref="X1:X2"/>
    <mergeCell ref="Y1:Y2"/>
    <mergeCell ref="Z1:Z2"/>
    <mergeCell ref="AE1:AG1"/>
    <mergeCell ref="AH1:AJ1"/>
    <mergeCell ref="AD1:AD2"/>
    <mergeCell ref="AC1:AC2"/>
    <mergeCell ref="AA1:AA2"/>
    <mergeCell ref="AB1:AB2"/>
    <mergeCell ref="AO1:AO2"/>
    <mergeCell ref="AO3:AO8"/>
    <mergeCell ref="AK9:AM9"/>
    <mergeCell ref="AE19:AG19"/>
    <mergeCell ref="AE20:AG20"/>
    <mergeCell ref="AH10:AJ10"/>
    <mergeCell ref="AK10:AM10"/>
    <mergeCell ref="AE3:AG3"/>
    <mergeCell ref="AH3:AJ3"/>
    <mergeCell ref="AK3:AM3"/>
    <mergeCell ref="AE8:AG8"/>
    <mergeCell ref="AH19:AJ19"/>
    <mergeCell ref="AK19:AM19"/>
    <mergeCell ref="AE18:AG18"/>
    <mergeCell ref="AK6:AM6"/>
    <mergeCell ref="AA15:AA20"/>
    <mergeCell ref="AB15:AB20"/>
    <mergeCell ref="AK13:AM13"/>
    <mergeCell ref="AK14:AM14"/>
    <mergeCell ref="AK11:AM11"/>
    <mergeCell ref="AH12:AJ12"/>
    <mergeCell ref="AE15:AG15"/>
    <mergeCell ref="U1:U2"/>
    <mergeCell ref="I1:I2"/>
    <mergeCell ref="F1:F2"/>
    <mergeCell ref="A3:A8"/>
    <mergeCell ref="E1:E2"/>
    <mergeCell ref="K1:K2"/>
    <mergeCell ref="AH7:AJ7"/>
    <mergeCell ref="H1:H2"/>
    <mergeCell ref="AH6:AJ6"/>
    <mergeCell ref="AE6:AG6"/>
    <mergeCell ref="A9:A14"/>
    <mergeCell ref="V1:V2"/>
    <mergeCell ref="AH4:AJ4"/>
    <mergeCell ref="W1:W2"/>
    <mergeCell ref="AH13:AJ13"/>
    <mergeCell ref="AH14:AJ14"/>
    <mergeCell ref="AN1:AN2"/>
    <mergeCell ref="AK4:AM4"/>
    <mergeCell ref="AE9:AG9"/>
    <mergeCell ref="AE10:AG10"/>
    <mergeCell ref="AK12:AM12"/>
    <mergeCell ref="AH9:AJ9"/>
    <mergeCell ref="AA9:AA14"/>
    <mergeCell ref="AB9:AB14"/>
    <mergeCell ref="AA3:AA8"/>
    <mergeCell ref="AK7:AM7"/>
    <mergeCell ref="AK1:AM1"/>
    <mergeCell ref="AB3:AB8"/>
    <mergeCell ref="AH8:AJ8"/>
    <mergeCell ref="AE11:AG11"/>
    <mergeCell ref="AE14:AG14"/>
    <mergeCell ref="AK8:AM8"/>
    <mergeCell ref="AE86:AG86"/>
    <mergeCell ref="AH86:AJ86"/>
    <mergeCell ref="AK86:AM86"/>
    <mergeCell ref="AK81:AM81"/>
    <mergeCell ref="AE82:AG82"/>
    <mergeCell ref="AH82:AJ82"/>
    <mergeCell ref="AK82:AM82"/>
    <mergeCell ref="AE83:AG83"/>
    <mergeCell ref="AH83:AJ83"/>
    <mergeCell ref="AK83:AM83"/>
    <mergeCell ref="AE84:AG84"/>
    <mergeCell ref="AE12:AG12"/>
    <mergeCell ref="AE13:AG13"/>
    <mergeCell ref="AE5:AG5"/>
    <mergeCell ref="AH5:AJ5"/>
    <mergeCell ref="AK5:AM5"/>
    <mergeCell ref="A1:A2"/>
    <mergeCell ref="B1:B2"/>
    <mergeCell ref="D1:D2"/>
    <mergeCell ref="G1:G2"/>
    <mergeCell ref="J1:J2"/>
    <mergeCell ref="C1:C2"/>
    <mergeCell ref="AH11:AJ11"/>
    <mergeCell ref="N1:N2"/>
    <mergeCell ref="L1:L2"/>
    <mergeCell ref="O1:O2"/>
    <mergeCell ref="P1:P2"/>
    <mergeCell ref="M1:M2"/>
    <mergeCell ref="Q1:Q2"/>
    <mergeCell ref="R1:R2"/>
    <mergeCell ref="S1:S2"/>
    <mergeCell ref="T1:T2"/>
    <mergeCell ref="AE4:AG4"/>
    <mergeCell ref="AK87:AM87"/>
    <mergeCell ref="AE88:AG88"/>
    <mergeCell ref="AH88:AJ88"/>
    <mergeCell ref="AK88:AM88"/>
    <mergeCell ref="AE89:AG89"/>
    <mergeCell ref="AH89:AJ89"/>
    <mergeCell ref="AK89:AM89"/>
    <mergeCell ref="AE90:AG90"/>
    <mergeCell ref="AH90:AJ90"/>
    <mergeCell ref="AK90:AM90"/>
    <mergeCell ref="AE91:AG91"/>
    <mergeCell ref="AH91:AJ91"/>
    <mergeCell ref="AK91:AM91"/>
    <mergeCell ref="AE92:AG92"/>
    <mergeCell ref="AH92:AJ92"/>
    <mergeCell ref="AK92:AM92"/>
    <mergeCell ref="AE7:AG7"/>
    <mergeCell ref="AH17:AJ17"/>
    <mergeCell ref="AK17:AM17"/>
    <mergeCell ref="AH15:AJ15"/>
    <mergeCell ref="AH32:AJ32"/>
    <mergeCell ref="AK32:AM32"/>
    <mergeCell ref="AH29:AJ29"/>
    <mergeCell ref="AK29:AM29"/>
    <mergeCell ref="AH30:AJ30"/>
    <mergeCell ref="AH47:AJ47"/>
    <mergeCell ref="AK47:AM47"/>
    <mergeCell ref="AH48:AJ48"/>
    <mergeCell ref="AK48:AM48"/>
    <mergeCell ref="AH53:AJ53"/>
    <mergeCell ref="AK53:AM53"/>
    <mergeCell ref="A81:A86"/>
    <mergeCell ref="AA81:AA86"/>
    <mergeCell ref="AB81:AB86"/>
    <mergeCell ref="AE81:AG81"/>
    <mergeCell ref="AH81:AJ81"/>
    <mergeCell ref="AE85:AG85"/>
    <mergeCell ref="AH85:AJ85"/>
    <mergeCell ref="AK85:AM85"/>
    <mergeCell ref="A99:A104"/>
    <mergeCell ref="AA99:AA104"/>
    <mergeCell ref="AB99:AB104"/>
    <mergeCell ref="AE99:AG99"/>
    <mergeCell ref="AH99:AJ99"/>
    <mergeCell ref="AK99:AM99"/>
    <mergeCell ref="AE100:AG100"/>
    <mergeCell ref="AH100:AJ100"/>
    <mergeCell ref="AK100:AM100"/>
    <mergeCell ref="AE101:AG101"/>
    <mergeCell ref="AH101:AJ101"/>
    <mergeCell ref="AK101:AM101"/>
    <mergeCell ref="AE102:AG102"/>
    <mergeCell ref="AH102:AJ102"/>
    <mergeCell ref="A93:A98"/>
    <mergeCell ref="AA93:AA98"/>
    <mergeCell ref="AB93:AB98"/>
    <mergeCell ref="AE93:AG93"/>
    <mergeCell ref="AH93:AJ93"/>
    <mergeCell ref="A87:A92"/>
    <mergeCell ref="AA87:AA92"/>
    <mergeCell ref="AB87:AB92"/>
    <mergeCell ref="AE87:AG87"/>
    <mergeCell ref="AH87:AJ87"/>
    <mergeCell ref="A111:A116"/>
    <mergeCell ref="AA111:AA116"/>
    <mergeCell ref="AB111:AB116"/>
    <mergeCell ref="AE111:AG111"/>
    <mergeCell ref="AH111:AJ111"/>
    <mergeCell ref="AK111:AM111"/>
    <mergeCell ref="AE112:AG112"/>
    <mergeCell ref="AH112:AJ112"/>
    <mergeCell ref="AK112:AM112"/>
    <mergeCell ref="AE113:AG113"/>
    <mergeCell ref="AH113:AJ113"/>
    <mergeCell ref="AK113:AM113"/>
    <mergeCell ref="AK102:AM102"/>
    <mergeCell ref="AE103:AG103"/>
    <mergeCell ref="AH103:AJ103"/>
    <mergeCell ref="AK103:AM103"/>
    <mergeCell ref="AE104:AG104"/>
    <mergeCell ref="AH104:AJ104"/>
    <mergeCell ref="AK104:AM104"/>
    <mergeCell ref="A105:A110"/>
    <mergeCell ref="AA105:AA110"/>
    <mergeCell ref="AB105:AB110"/>
    <mergeCell ref="AE105:AG105"/>
    <mergeCell ref="AH105:AJ105"/>
    <mergeCell ref="AK105:AM105"/>
    <mergeCell ref="AE106:AG106"/>
    <mergeCell ref="AH106:AJ106"/>
    <mergeCell ref="AK106:AM106"/>
    <mergeCell ref="AE114:AG114"/>
    <mergeCell ref="AH114:AJ114"/>
    <mergeCell ref="AK114:AM114"/>
    <mergeCell ref="AE115:AG115"/>
    <mergeCell ref="AK118:AM118"/>
    <mergeCell ref="AE119:AG119"/>
    <mergeCell ref="AH119:AJ119"/>
    <mergeCell ref="AK119:AM119"/>
    <mergeCell ref="AE120:AG120"/>
    <mergeCell ref="AH120:AJ120"/>
    <mergeCell ref="AK120:AM120"/>
    <mergeCell ref="AH126:AJ126"/>
    <mergeCell ref="AK126:AM126"/>
    <mergeCell ref="AE127:AG127"/>
    <mergeCell ref="AH127:AJ127"/>
    <mergeCell ref="AK127:AM127"/>
    <mergeCell ref="AE128:AG128"/>
    <mergeCell ref="A117:A122"/>
    <mergeCell ref="AA117:AA122"/>
    <mergeCell ref="AB117:AB122"/>
    <mergeCell ref="AE117:AG117"/>
    <mergeCell ref="AH117:AJ117"/>
    <mergeCell ref="AE121:AG121"/>
    <mergeCell ref="AH121:AJ121"/>
    <mergeCell ref="AK121:AM121"/>
    <mergeCell ref="AE122:AG122"/>
    <mergeCell ref="AH122:AJ122"/>
    <mergeCell ref="AK122:AM122"/>
    <mergeCell ref="AK129:AM129"/>
    <mergeCell ref="AE130:AG130"/>
    <mergeCell ref="AH130:AJ130"/>
    <mergeCell ref="AK130:AM130"/>
    <mergeCell ref="AE131:AG131"/>
    <mergeCell ref="AH131:AJ131"/>
    <mergeCell ref="AK131:AM131"/>
    <mergeCell ref="A123:A128"/>
    <mergeCell ref="AA123:AA128"/>
    <mergeCell ref="AB123:AB128"/>
    <mergeCell ref="AE123:AG123"/>
    <mergeCell ref="AH123:AJ123"/>
    <mergeCell ref="AK123:AM123"/>
    <mergeCell ref="AE124:AG124"/>
    <mergeCell ref="AH124:AJ124"/>
    <mergeCell ref="AK124:AM124"/>
    <mergeCell ref="AE125:AG125"/>
    <mergeCell ref="AH125:AJ125"/>
    <mergeCell ref="AK125:AM125"/>
    <mergeCell ref="AE126:AG126"/>
    <mergeCell ref="AE143:AG143"/>
    <mergeCell ref="AH143:AJ143"/>
    <mergeCell ref="AK143:AM143"/>
    <mergeCell ref="AE144:AG144"/>
    <mergeCell ref="AE133:AG133"/>
    <mergeCell ref="AH133:AJ133"/>
    <mergeCell ref="AK133:AM133"/>
    <mergeCell ref="AE134:AG134"/>
    <mergeCell ref="AH134:AJ134"/>
    <mergeCell ref="AK134:AM134"/>
    <mergeCell ref="A135:A140"/>
    <mergeCell ref="AA135:AA140"/>
    <mergeCell ref="AB135:AB140"/>
    <mergeCell ref="AE135:AG135"/>
    <mergeCell ref="AH135:AJ135"/>
    <mergeCell ref="AK135:AM135"/>
    <mergeCell ref="AE136:AG136"/>
    <mergeCell ref="AH136:AJ136"/>
    <mergeCell ref="AK136:AM136"/>
    <mergeCell ref="AE137:AG137"/>
    <mergeCell ref="AH137:AJ137"/>
    <mergeCell ref="AK137:AM137"/>
    <mergeCell ref="AE138:AG138"/>
    <mergeCell ref="AH138:AJ138"/>
    <mergeCell ref="A129:A134"/>
    <mergeCell ref="AA129:AA134"/>
    <mergeCell ref="AB129:AB134"/>
    <mergeCell ref="AE129:AG129"/>
    <mergeCell ref="AE132:AG132"/>
    <mergeCell ref="AH132:AJ132"/>
    <mergeCell ref="AK132:AM132"/>
    <mergeCell ref="AH129:AJ129"/>
    <mergeCell ref="A147:A152"/>
    <mergeCell ref="AA147:AA152"/>
    <mergeCell ref="AB147:AB152"/>
    <mergeCell ref="AE147:AG147"/>
    <mergeCell ref="AH147:AJ147"/>
    <mergeCell ref="AK147:AM147"/>
    <mergeCell ref="AE148:AG148"/>
    <mergeCell ref="AH148:AJ148"/>
    <mergeCell ref="AK148:AM148"/>
    <mergeCell ref="AE149:AG149"/>
    <mergeCell ref="AH149:AJ149"/>
    <mergeCell ref="AK149:AM149"/>
    <mergeCell ref="AK138:AM138"/>
    <mergeCell ref="AE139:AG139"/>
    <mergeCell ref="AH139:AJ139"/>
    <mergeCell ref="AK139:AM139"/>
    <mergeCell ref="AE140:AG140"/>
    <mergeCell ref="AH140:AJ140"/>
    <mergeCell ref="AK140:AM140"/>
    <mergeCell ref="A141:A146"/>
    <mergeCell ref="AA141:AA146"/>
    <mergeCell ref="AB141:AB146"/>
    <mergeCell ref="AE141:AG141"/>
    <mergeCell ref="AH141:AJ141"/>
    <mergeCell ref="AK141:AM141"/>
    <mergeCell ref="AE142:AG142"/>
    <mergeCell ref="AH142:AJ142"/>
    <mergeCell ref="AK142:AM142"/>
    <mergeCell ref="AE150:AG150"/>
    <mergeCell ref="AH150:AJ150"/>
    <mergeCell ref="AK150:AM150"/>
    <mergeCell ref="AE151:AG151"/>
    <mergeCell ref="AH151:AJ151"/>
    <mergeCell ref="AK151:AM151"/>
    <mergeCell ref="AE152:AG152"/>
    <mergeCell ref="AH152:AJ152"/>
    <mergeCell ref="AK152:AM152"/>
    <mergeCell ref="AH144:AJ144"/>
    <mergeCell ref="AK144:AM144"/>
    <mergeCell ref="AE145:AG145"/>
    <mergeCell ref="AH145:AJ145"/>
    <mergeCell ref="AK145:AM145"/>
    <mergeCell ref="AE146:AG146"/>
    <mergeCell ref="AH146:AJ146"/>
    <mergeCell ref="AK146:AM146"/>
    <mergeCell ref="AH164:AJ164"/>
    <mergeCell ref="AK164:AM164"/>
    <mergeCell ref="AK153:AM153"/>
    <mergeCell ref="AE154:AG154"/>
    <mergeCell ref="AH154:AJ154"/>
    <mergeCell ref="AK154:AM154"/>
    <mergeCell ref="AE155:AG155"/>
    <mergeCell ref="AH155:AJ155"/>
    <mergeCell ref="AK155:AM155"/>
    <mergeCell ref="AE156:AG156"/>
    <mergeCell ref="AH156:AJ156"/>
    <mergeCell ref="AK156:AM156"/>
    <mergeCell ref="AH162:AJ162"/>
    <mergeCell ref="AK162:AM162"/>
    <mergeCell ref="AE163:AG163"/>
    <mergeCell ref="AH163:AJ163"/>
    <mergeCell ref="AK163:AM163"/>
    <mergeCell ref="AE164:AG164"/>
    <mergeCell ref="A153:A158"/>
    <mergeCell ref="AA153:AA158"/>
    <mergeCell ref="AB153:AB158"/>
    <mergeCell ref="AE153:AG153"/>
    <mergeCell ref="AH153:AJ153"/>
    <mergeCell ref="AE157:AG157"/>
    <mergeCell ref="AH157:AJ157"/>
    <mergeCell ref="AK157:AM157"/>
    <mergeCell ref="AE158:AG158"/>
    <mergeCell ref="AH158:AJ158"/>
    <mergeCell ref="AK158:AM158"/>
    <mergeCell ref="AH165:AJ165"/>
    <mergeCell ref="AK165:AM165"/>
    <mergeCell ref="AE166:AG166"/>
    <mergeCell ref="AH166:AJ166"/>
    <mergeCell ref="AK166:AM166"/>
    <mergeCell ref="AE167:AG167"/>
    <mergeCell ref="AH167:AJ167"/>
    <mergeCell ref="AK167:AM167"/>
    <mergeCell ref="A159:A164"/>
    <mergeCell ref="AA159:AA164"/>
    <mergeCell ref="AB159:AB164"/>
    <mergeCell ref="AE159:AG159"/>
    <mergeCell ref="AH159:AJ159"/>
    <mergeCell ref="AK159:AM159"/>
    <mergeCell ref="AE160:AG160"/>
    <mergeCell ref="AH160:AJ160"/>
    <mergeCell ref="AK160:AM160"/>
    <mergeCell ref="AE161:AG161"/>
    <mergeCell ref="AH161:AJ161"/>
    <mergeCell ref="AK161:AM161"/>
    <mergeCell ref="AE162:AG162"/>
    <mergeCell ref="AE179:AG179"/>
    <mergeCell ref="AH179:AJ179"/>
    <mergeCell ref="AK179:AM179"/>
    <mergeCell ref="AE180:AG180"/>
    <mergeCell ref="AE169:AG169"/>
    <mergeCell ref="AH169:AJ169"/>
    <mergeCell ref="AK169:AM169"/>
    <mergeCell ref="AE170:AG170"/>
    <mergeCell ref="AH170:AJ170"/>
    <mergeCell ref="AK170:AM170"/>
    <mergeCell ref="A171:A176"/>
    <mergeCell ref="AA171:AA176"/>
    <mergeCell ref="AB171:AB176"/>
    <mergeCell ref="AE171:AG171"/>
    <mergeCell ref="AH171:AJ171"/>
    <mergeCell ref="AK171:AM171"/>
    <mergeCell ref="AE172:AG172"/>
    <mergeCell ref="AH172:AJ172"/>
    <mergeCell ref="AK172:AM172"/>
    <mergeCell ref="AE173:AG173"/>
    <mergeCell ref="AH173:AJ173"/>
    <mergeCell ref="AK173:AM173"/>
    <mergeCell ref="AE174:AG174"/>
    <mergeCell ref="AH174:AJ174"/>
    <mergeCell ref="A165:A170"/>
    <mergeCell ref="AA165:AA170"/>
    <mergeCell ref="AB165:AB170"/>
    <mergeCell ref="AE165:AG165"/>
    <mergeCell ref="AE168:AG168"/>
    <mergeCell ref="AH168:AJ168"/>
    <mergeCell ref="AK168:AM168"/>
    <mergeCell ref="A183:A188"/>
    <mergeCell ref="AA183:AA188"/>
    <mergeCell ref="AB183:AB188"/>
    <mergeCell ref="AE183:AG183"/>
    <mergeCell ref="AH183:AJ183"/>
    <mergeCell ref="AK183:AM183"/>
    <mergeCell ref="AE184:AG184"/>
    <mergeCell ref="AH184:AJ184"/>
    <mergeCell ref="AK184:AM184"/>
    <mergeCell ref="AE185:AG185"/>
    <mergeCell ref="AH185:AJ185"/>
    <mergeCell ref="AK185:AM185"/>
    <mergeCell ref="AK174:AM174"/>
    <mergeCell ref="AE175:AG175"/>
    <mergeCell ref="AH175:AJ175"/>
    <mergeCell ref="AK175:AM175"/>
    <mergeCell ref="AE176:AG176"/>
    <mergeCell ref="AH176:AJ176"/>
    <mergeCell ref="AK176:AM176"/>
    <mergeCell ref="A177:A182"/>
    <mergeCell ref="AA177:AA182"/>
    <mergeCell ref="AB177:AB182"/>
    <mergeCell ref="AE177:AG177"/>
    <mergeCell ref="AH177:AJ177"/>
    <mergeCell ref="AK177:AM177"/>
    <mergeCell ref="AE178:AG178"/>
    <mergeCell ref="AH178:AJ178"/>
    <mergeCell ref="AK178:AM178"/>
    <mergeCell ref="AE186:AG186"/>
    <mergeCell ref="AH186:AJ186"/>
    <mergeCell ref="AK186:AM186"/>
    <mergeCell ref="AE187:AG187"/>
    <mergeCell ref="AH187:AJ187"/>
    <mergeCell ref="AK187:AM187"/>
    <mergeCell ref="AE188:AG188"/>
    <mergeCell ref="AH188:AJ188"/>
    <mergeCell ref="AK188:AM188"/>
    <mergeCell ref="AH180:AJ180"/>
    <mergeCell ref="AK180:AM180"/>
    <mergeCell ref="AE181:AG181"/>
    <mergeCell ref="AH181:AJ181"/>
    <mergeCell ref="AK181:AM181"/>
    <mergeCell ref="AE182:AG182"/>
    <mergeCell ref="AH182:AJ182"/>
    <mergeCell ref="AK182:AM182"/>
    <mergeCell ref="AH200:AJ200"/>
    <mergeCell ref="AK200:AM200"/>
    <mergeCell ref="AK189:AM189"/>
    <mergeCell ref="AE190:AG190"/>
    <mergeCell ref="AH190:AJ190"/>
    <mergeCell ref="AK190:AM190"/>
    <mergeCell ref="AE191:AG191"/>
    <mergeCell ref="AH191:AJ191"/>
    <mergeCell ref="AK191:AM191"/>
    <mergeCell ref="AE192:AG192"/>
    <mergeCell ref="AH192:AJ192"/>
    <mergeCell ref="AK192:AM192"/>
    <mergeCell ref="AH198:AJ198"/>
    <mergeCell ref="AK198:AM198"/>
    <mergeCell ref="AE199:AG199"/>
    <mergeCell ref="AH199:AJ199"/>
    <mergeCell ref="AK199:AM199"/>
    <mergeCell ref="AE200:AG200"/>
    <mergeCell ref="A189:A194"/>
    <mergeCell ref="AA189:AA194"/>
    <mergeCell ref="AB189:AB194"/>
    <mergeCell ref="AE189:AG189"/>
    <mergeCell ref="AH189:AJ189"/>
    <mergeCell ref="AE193:AG193"/>
    <mergeCell ref="AH193:AJ193"/>
    <mergeCell ref="AK193:AM193"/>
    <mergeCell ref="AE194:AG194"/>
    <mergeCell ref="AH194:AJ194"/>
    <mergeCell ref="AK194:AM194"/>
    <mergeCell ref="AH201:AJ201"/>
    <mergeCell ref="AK201:AM201"/>
    <mergeCell ref="AE202:AG202"/>
    <mergeCell ref="AH202:AJ202"/>
    <mergeCell ref="AK202:AM202"/>
    <mergeCell ref="AE203:AG203"/>
    <mergeCell ref="AH203:AJ203"/>
    <mergeCell ref="AK203:AM203"/>
    <mergeCell ref="A195:A200"/>
    <mergeCell ref="AA195:AA200"/>
    <mergeCell ref="AB195:AB200"/>
    <mergeCell ref="AE195:AG195"/>
    <mergeCell ref="AH195:AJ195"/>
    <mergeCell ref="AK195:AM195"/>
    <mergeCell ref="AE196:AG196"/>
    <mergeCell ref="AH196:AJ196"/>
    <mergeCell ref="AK196:AM196"/>
    <mergeCell ref="AE197:AG197"/>
    <mergeCell ref="AH197:AJ197"/>
    <mergeCell ref="AK197:AM197"/>
    <mergeCell ref="AE198:AG198"/>
    <mergeCell ref="AE215:AG215"/>
    <mergeCell ref="AH215:AJ215"/>
    <mergeCell ref="AK215:AM215"/>
    <mergeCell ref="AE216:AG216"/>
    <mergeCell ref="AE205:AG205"/>
    <mergeCell ref="AH205:AJ205"/>
    <mergeCell ref="AK205:AM205"/>
    <mergeCell ref="AE206:AG206"/>
    <mergeCell ref="AH206:AJ206"/>
    <mergeCell ref="AK206:AM206"/>
    <mergeCell ref="A207:A212"/>
    <mergeCell ref="AA207:AA212"/>
    <mergeCell ref="AB207:AB212"/>
    <mergeCell ref="AE207:AG207"/>
    <mergeCell ref="AH207:AJ207"/>
    <mergeCell ref="AK207:AM207"/>
    <mergeCell ref="AE208:AG208"/>
    <mergeCell ref="AH208:AJ208"/>
    <mergeCell ref="AK208:AM208"/>
    <mergeCell ref="AE209:AG209"/>
    <mergeCell ref="AH209:AJ209"/>
    <mergeCell ref="AK209:AM209"/>
    <mergeCell ref="AE210:AG210"/>
    <mergeCell ref="AH210:AJ210"/>
    <mergeCell ref="A201:A206"/>
    <mergeCell ref="AA201:AA206"/>
    <mergeCell ref="AB201:AB206"/>
    <mergeCell ref="AE201:AG201"/>
    <mergeCell ref="AE204:AG204"/>
    <mergeCell ref="AH204:AJ204"/>
    <mergeCell ref="AK204:AM204"/>
    <mergeCell ref="A219:A224"/>
    <mergeCell ref="AA219:AA224"/>
    <mergeCell ref="AB219:AB224"/>
    <mergeCell ref="AE219:AG219"/>
    <mergeCell ref="AH219:AJ219"/>
    <mergeCell ref="AK219:AM219"/>
    <mergeCell ref="AE220:AG220"/>
    <mergeCell ref="AH220:AJ220"/>
    <mergeCell ref="AK220:AM220"/>
    <mergeCell ref="AE221:AG221"/>
    <mergeCell ref="AH221:AJ221"/>
    <mergeCell ref="AK221:AM221"/>
    <mergeCell ref="AK210:AM210"/>
    <mergeCell ref="AE211:AG211"/>
    <mergeCell ref="AH211:AJ211"/>
    <mergeCell ref="AK211:AM211"/>
    <mergeCell ref="AE212:AG212"/>
    <mergeCell ref="AH212:AJ212"/>
    <mergeCell ref="AK212:AM212"/>
    <mergeCell ref="A213:A218"/>
    <mergeCell ref="AA213:AA218"/>
    <mergeCell ref="AB213:AB218"/>
    <mergeCell ref="AE213:AG213"/>
    <mergeCell ref="AH213:AJ213"/>
    <mergeCell ref="AK213:AM213"/>
    <mergeCell ref="AE214:AG214"/>
    <mergeCell ref="AH214:AJ214"/>
    <mergeCell ref="AK214:AM214"/>
    <mergeCell ref="AE222:AG222"/>
    <mergeCell ref="AH222:AJ222"/>
    <mergeCell ref="AK222:AM222"/>
    <mergeCell ref="AE223:AG223"/>
    <mergeCell ref="AH223:AJ223"/>
    <mergeCell ref="AK223:AM223"/>
    <mergeCell ref="AE224:AG224"/>
    <mergeCell ref="AH224:AJ224"/>
    <mergeCell ref="AK224:AM224"/>
    <mergeCell ref="AH216:AJ216"/>
    <mergeCell ref="AK216:AM216"/>
    <mergeCell ref="AE217:AG217"/>
    <mergeCell ref="AH217:AJ217"/>
    <mergeCell ref="AK217:AM217"/>
    <mergeCell ref="AE218:AG218"/>
    <mergeCell ref="AH218:AJ218"/>
    <mergeCell ref="AK218:AM218"/>
    <mergeCell ref="AH236:AJ236"/>
    <mergeCell ref="AK236:AM236"/>
    <mergeCell ref="AK225:AM225"/>
    <mergeCell ref="AE226:AG226"/>
    <mergeCell ref="AH226:AJ226"/>
    <mergeCell ref="AK226:AM226"/>
    <mergeCell ref="AE227:AG227"/>
    <mergeCell ref="AH227:AJ227"/>
    <mergeCell ref="AK227:AM227"/>
    <mergeCell ref="AE228:AG228"/>
    <mergeCell ref="AH228:AJ228"/>
    <mergeCell ref="AK228:AM228"/>
    <mergeCell ref="AH234:AJ234"/>
    <mergeCell ref="AK234:AM234"/>
    <mergeCell ref="AE235:AG235"/>
    <mergeCell ref="AH235:AJ235"/>
    <mergeCell ref="AK235:AM235"/>
    <mergeCell ref="AE236:AG236"/>
    <mergeCell ref="A225:A230"/>
    <mergeCell ref="AA225:AA230"/>
    <mergeCell ref="AB225:AB230"/>
    <mergeCell ref="AE225:AG225"/>
    <mergeCell ref="AH225:AJ225"/>
    <mergeCell ref="AE229:AG229"/>
    <mergeCell ref="AH229:AJ229"/>
    <mergeCell ref="AK229:AM229"/>
    <mergeCell ref="AE230:AG230"/>
    <mergeCell ref="AH230:AJ230"/>
    <mergeCell ref="AK230:AM230"/>
    <mergeCell ref="AH237:AJ237"/>
    <mergeCell ref="AK237:AM237"/>
    <mergeCell ref="AE238:AG238"/>
    <mergeCell ref="AH238:AJ238"/>
    <mergeCell ref="AK238:AM238"/>
    <mergeCell ref="AE239:AG239"/>
    <mergeCell ref="AH239:AJ239"/>
    <mergeCell ref="AK239:AM239"/>
    <mergeCell ref="A231:A236"/>
    <mergeCell ref="AA231:AA236"/>
    <mergeCell ref="AB231:AB236"/>
    <mergeCell ref="AE231:AG231"/>
    <mergeCell ref="AH231:AJ231"/>
    <mergeCell ref="AK231:AM231"/>
    <mergeCell ref="AE232:AG232"/>
    <mergeCell ref="AH232:AJ232"/>
    <mergeCell ref="AK232:AM232"/>
    <mergeCell ref="AE233:AG233"/>
    <mergeCell ref="AH233:AJ233"/>
    <mergeCell ref="AK233:AM233"/>
    <mergeCell ref="AE234:AG234"/>
    <mergeCell ref="AE251:AG251"/>
    <mergeCell ref="AH251:AJ251"/>
    <mergeCell ref="AK251:AM251"/>
    <mergeCell ref="AE252:AG252"/>
    <mergeCell ref="AE241:AG241"/>
    <mergeCell ref="AH241:AJ241"/>
    <mergeCell ref="AK241:AM241"/>
    <mergeCell ref="AE242:AG242"/>
    <mergeCell ref="AH242:AJ242"/>
    <mergeCell ref="AK242:AM242"/>
    <mergeCell ref="A243:A248"/>
    <mergeCell ref="AA243:AA248"/>
    <mergeCell ref="AB243:AB248"/>
    <mergeCell ref="AE243:AG243"/>
    <mergeCell ref="AH243:AJ243"/>
    <mergeCell ref="AK243:AM243"/>
    <mergeCell ref="AE244:AG244"/>
    <mergeCell ref="AH244:AJ244"/>
    <mergeCell ref="AK244:AM244"/>
    <mergeCell ref="AE245:AG245"/>
    <mergeCell ref="AH245:AJ245"/>
    <mergeCell ref="AK245:AM245"/>
    <mergeCell ref="AE246:AG246"/>
    <mergeCell ref="AH246:AJ246"/>
    <mergeCell ref="A237:A242"/>
    <mergeCell ref="AA237:AA242"/>
    <mergeCell ref="AB237:AB242"/>
    <mergeCell ref="AE237:AG237"/>
    <mergeCell ref="AE240:AG240"/>
    <mergeCell ref="AH240:AJ240"/>
    <mergeCell ref="AK240:AM240"/>
    <mergeCell ref="A255:A260"/>
    <mergeCell ref="AA255:AA260"/>
    <mergeCell ref="AB255:AB260"/>
    <mergeCell ref="AE255:AG255"/>
    <mergeCell ref="AH255:AJ255"/>
    <mergeCell ref="AK255:AM255"/>
    <mergeCell ref="AE256:AG256"/>
    <mergeCell ref="AH256:AJ256"/>
    <mergeCell ref="AK256:AM256"/>
    <mergeCell ref="AE257:AG257"/>
    <mergeCell ref="AH257:AJ257"/>
    <mergeCell ref="AK257:AM257"/>
    <mergeCell ref="AK246:AM246"/>
    <mergeCell ref="AE247:AG247"/>
    <mergeCell ref="AH247:AJ247"/>
    <mergeCell ref="AK247:AM247"/>
    <mergeCell ref="AE248:AG248"/>
    <mergeCell ref="AH248:AJ248"/>
    <mergeCell ref="AK248:AM248"/>
    <mergeCell ref="A249:A254"/>
    <mergeCell ref="AA249:AA254"/>
    <mergeCell ref="AB249:AB254"/>
    <mergeCell ref="AE249:AG249"/>
    <mergeCell ref="AH249:AJ249"/>
    <mergeCell ref="AK249:AM249"/>
    <mergeCell ref="AE250:AG250"/>
    <mergeCell ref="AH250:AJ250"/>
    <mergeCell ref="AK250:AM250"/>
    <mergeCell ref="AE258:AG258"/>
    <mergeCell ref="AH258:AJ258"/>
    <mergeCell ref="AK258:AM258"/>
    <mergeCell ref="AE259:AG259"/>
    <mergeCell ref="AE270:AG270"/>
    <mergeCell ref="AH259:AJ259"/>
    <mergeCell ref="AK259:AM259"/>
    <mergeCell ref="AE260:AG260"/>
    <mergeCell ref="AH260:AJ260"/>
    <mergeCell ref="AK260:AM260"/>
    <mergeCell ref="AH252:AJ252"/>
    <mergeCell ref="AK252:AM252"/>
    <mergeCell ref="AE253:AG253"/>
    <mergeCell ref="AH253:AJ253"/>
    <mergeCell ref="AK253:AM253"/>
    <mergeCell ref="AE254:AG254"/>
    <mergeCell ref="AH254:AJ254"/>
    <mergeCell ref="AK254:AM254"/>
    <mergeCell ref="AH272:AJ272"/>
    <mergeCell ref="AK272:AM272"/>
    <mergeCell ref="AK261:AM261"/>
    <mergeCell ref="AE262:AG262"/>
    <mergeCell ref="AH262:AJ262"/>
    <mergeCell ref="AK262:AM262"/>
    <mergeCell ref="AE263:AG263"/>
    <mergeCell ref="AH263:AJ263"/>
    <mergeCell ref="AK263:AM263"/>
    <mergeCell ref="AE264:AG264"/>
    <mergeCell ref="AH264:AJ264"/>
    <mergeCell ref="AK264:AM264"/>
    <mergeCell ref="AH270:AJ270"/>
    <mergeCell ref="AK270:AM270"/>
    <mergeCell ref="AE271:AG271"/>
    <mergeCell ref="AH271:AJ271"/>
    <mergeCell ref="AK271:AM271"/>
    <mergeCell ref="AE272:AG272"/>
    <mergeCell ref="AK276:AM276"/>
    <mergeCell ref="A261:A266"/>
    <mergeCell ref="AA261:AA266"/>
    <mergeCell ref="AB261:AB266"/>
    <mergeCell ref="AE261:AG261"/>
    <mergeCell ref="AH261:AJ261"/>
    <mergeCell ref="AE265:AG265"/>
    <mergeCell ref="AH265:AJ265"/>
    <mergeCell ref="AK265:AM265"/>
    <mergeCell ref="AE266:AG266"/>
    <mergeCell ref="AH266:AJ266"/>
    <mergeCell ref="AK266:AM266"/>
    <mergeCell ref="AH273:AJ273"/>
    <mergeCell ref="AK273:AM273"/>
    <mergeCell ref="AE274:AG274"/>
    <mergeCell ref="AH274:AJ274"/>
    <mergeCell ref="AK274:AM274"/>
    <mergeCell ref="AE275:AG275"/>
    <mergeCell ref="AH275:AJ275"/>
    <mergeCell ref="AK275:AM275"/>
    <mergeCell ref="A267:A272"/>
    <mergeCell ref="AA267:AA272"/>
    <mergeCell ref="AB267:AB272"/>
    <mergeCell ref="AE267:AG267"/>
    <mergeCell ref="AH267:AJ267"/>
    <mergeCell ref="AK267:AM267"/>
    <mergeCell ref="AE268:AG268"/>
    <mergeCell ref="AH268:AJ268"/>
    <mergeCell ref="AK268:AM268"/>
    <mergeCell ref="AE269:AG269"/>
    <mergeCell ref="AH269:AJ269"/>
    <mergeCell ref="AK269:AM269"/>
    <mergeCell ref="AK294:AM294"/>
    <mergeCell ref="AE295:AG295"/>
    <mergeCell ref="AE287:AG287"/>
    <mergeCell ref="AH287:AJ287"/>
    <mergeCell ref="AK287:AM287"/>
    <mergeCell ref="AE288:AG288"/>
    <mergeCell ref="AE277:AG277"/>
    <mergeCell ref="AH277:AJ277"/>
    <mergeCell ref="AK277:AM277"/>
    <mergeCell ref="AE278:AG278"/>
    <mergeCell ref="AH278:AJ278"/>
    <mergeCell ref="AK278:AM278"/>
    <mergeCell ref="A279:A284"/>
    <mergeCell ref="AA279:AA284"/>
    <mergeCell ref="AB279:AB284"/>
    <mergeCell ref="AE279:AG279"/>
    <mergeCell ref="AH279:AJ279"/>
    <mergeCell ref="AK279:AM279"/>
    <mergeCell ref="AE280:AG280"/>
    <mergeCell ref="AH280:AJ280"/>
    <mergeCell ref="AK280:AM280"/>
    <mergeCell ref="AE281:AG281"/>
    <mergeCell ref="AH281:AJ281"/>
    <mergeCell ref="AK281:AM281"/>
    <mergeCell ref="AE282:AG282"/>
    <mergeCell ref="AH282:AJ282"/>
    <mergeCell ref="A273:A278"/>
    <mergeCell ref="AA273:AA278"/>
    <mergeCell ref="AB273:AB278"/>
    <mergeCell ref="AE273:AG273"/>
    <mergeCell ref="AE276:AG276"/>
    <mergeCell ref="AH276:AJ276"/>
    <mergeCell ref="AK307:AM307"/>
    <mergeCell ref="AE308:AG308"/>
    <mergeCell ref="A291:A296"/>
    <mergeCell ref="AA291:AA296"/>
    <mergeCell ref="AB291:AB296"/>
    <mergeCell ref="AE291:AG291"/>
    <mergeCell ref="AH291:AJ291"/>
    <mergeCell ref="AK291:AM291"/>
    <mergeCell ref="AE292:AG292"/>
    <mergeCell ref="AH292:AJ292"/>
    <mergeCell ref="AK292:AM292"/>
    <mergeCell ref="AE293:AG293"/>
    <mergeCell ref="AH293:AJ293"/>
    <mergeCell ref="AK293:AM293"/>
    <mergeCell ref="AK282:AM282"/>
    <mergeCell ref="AE283:AG283"/>
    <mergeCell ref="AH283:AJ283"/>
    <mergeCell ref="AK283:AM283"/>
    <mergeCell ref="AE284:AG284"/>
    <mergeCell ref="AH284:AJ284"/>
    <mergeCell ref="AK284:AM284"/>
    <mergeCell ref="A285:A290"/>
    <mergeCell ref="AA285:AA290"/>
    <mergeCell ref="AB285:AB290"/>
    <mergeCell ref="AE285:AG285"/>
    <mergeCell ref="AH285:AJ285"/>
    <mergeCell ref="AK285:AM285"/>
    <mergeCell ref="AE286:AG286"/>
    <mergeCell ref="AH286:AJ286"/>
    <mergeCell ref="AK286:AM286"/>
    <mergeCell ref="AE294:AG294"/>
    <mergeCell ref="AH294:AJ294"/>
    <mergeCell ref="AH305:AJ305"/>
    <mergeCell ref="AK305:AM305"/>
    <mergeCell ref="AE306:AG306"/>
    <mergeCell ref="AH295:AJ295"/>
    <mergeCell ref="AK295:AM295"/>
    <mergeCell ref="AE296:AG296"/>
    <mergeCell ref="AH296:AJ296"/>
    <mergeCell ref="AK296:AM296"/>
    <mergeCell ref="AH288:AJ288"/>
    <mergeCell ref="AK288:AM288"/>
    <mergeCell ref="AE289:AG289"/>
    <mergeCell ref="AH289:AJ289"/>
    <mergeCell ref="AK289:AM289"/>
    <mergeCell ref="AE290:AG290"/>
    <mergeCell ref="AH290:AJ290"/>
    <mergeCell ref="AK290:AM290"/>
    <mergeCell ref="AH308:AJ308"/>
    <mergeCell ref="AK308:AM308"/>
    <mergeCell ref="AK297:AM297"/>
    <mergeCell ref="AE298:AG298"/>
    <mergeCell ref="AH298:AJ298"/>
    <mergeCell ref="AK298:AM298"/>
    <mergeCell ref="AE299:AG299"/>
    <mergeCell ref="AH299:AJ299"/>
    <mergeCell ref="AK299:AM299"/>
    <mergeCell ref="AE300:AG300"/>
    <mergeCell ref="AH300:AJ300"/>
    <mergeCell ref="AK300:AM300"/>
    <mergeCell ref="AH306:AJ306"/>
    <mergeCell ref="AK306:AM306"/>
    <mergeCell ref="AE307:AG307"/>
    <mergeCell ref="AH307:AJ307"/>
    <mergeCell ref="AE312:AG312"/>
    <mergeCell ref="AH312:AJ312"/>
    <mergeCell ref="AK312:AM312"/>
    <mergeCell ref="A297:A302"/>
    <mergeCell ref="AA297:AA302"/>
    <mergeCell ref="AB297:AB302"/>
    <mergeCell ref="AE297:AG297"/>
    <mergeCell ref="AH297:AJ297"/>
    <mergeCell ref="AE301:AG301"/>
    <mergeCell ref="AH301:AJ301"/>
    <mergeCell ref="AK301:AM301"/>
    <mergeCell ref="AE302:AG302"/>
    <mergeCell ref="AH302:AJ302"/>
    <mergeCell ref="AK302:AM302"/>
    <mergeCell ref="AH309:AJ309"/>
    <mergeCell ref="AK309:AM309"/>
    <mergeCell ref="AE310:AG310"/>
    <mergeCell ref="AH310:AJ310"/>
    <mergeCell ref="AK310:AM310"/>
    <mergeCell ref="AE311:AG311"/>
    <mergeCell ref="AH311:AJ311"/>
    <mergeCell ref="AK311:AM311"/>
    <mergeCell ref="A303:A308"/>
    <mergeCell ref="AA303:AA308"/>
    <mergeCell ref="AB303:AB308"/>
    <mergeCell ref="AE303:AG303"/>
    <mergeCell ref="AH303:AJ303"/>
    <mergeCell ref="AK303:AM303"/>
    <mergeCell ref="AE304:AG304"/>
    <mergeCell ref="AH304:AJ304"/>
    <mergeCell ref="AK304:AM304"/>
    <mergeCell ref="AE305:AG305"/>
    <mergeCell ref="AE330:AG330"/>
    <mergeCell ref="AH330:AJ330"/>
    <mergeCell ref="AK330:AM330"/>
    <mergeCell ref="AE331:AG331"/>
    <mergeCell ref="AE323:AG323"/>
    <mergeCell ref="AH323:AJ323"/>
    <mergeCell ref="AK323:AM323"/>
    <mergeCell ref="AE324:AG324"/>
    <mergeCell ref="AE313:AG313"/>
    <mergeCell ref="AH313:AJ313"/>
    <mergeCell ref="AK313:AM313"/>
    <mergeCell ref="AE314:AG314"/>
    <mergeCell ref="AH314:AJ314"/>
    <mergeCell ref="AK314:AM314"/>
    <mergeCell ref="A315:A320"/>
    <mergeCell ref="AA315:AA320"/>
    <mergeCell ref="AB315:AB320"/>
    <mergeCell ref="AE315:AG315"/>
    <mergeCell ref="AH315:AJ315"/>
    <mergeCell ref="AK315:AM315"/>
    <mergeCell ref="AE316:AG316"/>
    <mergeCell ref="AH316:AJ316"/>
    <mergeCell ref="AK316:AM316"/>
    <mergeCell ref="AE317:AG317"/>
    <mergeCell ref="AH317:AJ317"/>
    <mergeCell ref="AK317:AM317"/>
    <mergeCell ref="AE318:AG318"/>
    <mergeCell ref="AH318:AJ318"/>
    <mergeCell ref="A309:A314"/>
    <mergeCell ref="AA309:AA314"/>
    <mergeCell ref="AB309:AB314"/>
    <mergeCell ref="AE309:AG309"/>
    <mergeCell ref="AE329:AG329"/>
    <mergeCell ref="AH329:AJ329"/>
    <mergeCell ref="AK329:AM329"/>
    <mergeCell ref="AK318:AM318"/>
    <mergeCell ref="AE319:AG319"/>
    <mergeCell ref="AH319:AJ319"/>
    <mergeCell ref="AK319:AM319"/>
    <mergeCell ref="AE320:AG320"/>
    <mergeCell ref="AH320:AJ320"/>
    <mergeCell ref="AK320:AM320"/>
    <mergeCell ref="A321:A326"/>
    <mergeCell ref="AA321:AA326"/>
    <mergeCell ref="AB321:AB326"/>
    <mergeCell ref="AE321:AG321"/>
    <mergeCell ref="AH321:AJ321"/>
    <mergeCell ref="AK321:AM321"/>
    <mergeCell ref="AE322:AG322"/>
    <mergeCell ref="AH322:AJ322"/>
    <mergeCell ref="AK322:AM322"/>
    <mergeCell ref="A333:A338"/>
    <mergeCell ref="AA333:AA338"/>
    <mergeCell ref="AB333:AB338"/>
    <mergeCell ref="AE333:AG333"/>
    <mergeCell ref="AH333:AJ333"/>
    <mergeCell ref="AE337:AG337"/>
    <mergeCell ref="AH337:AJ337"/>
    <mergeCell ref="AK337:AM337"/>
    <mergeCell ref="AE338:AG338"/>
    <mergeCell ref="AH338:AJ338"/>
    <mergeCell ref="AK338:AM338"/>
    <mergeCell ref="AH331:AJ331"/>
    <mergeCell ref="AK331:AM331"/>
    <mergeCell ref="AE332:AG332"/>
    <mergeCell ref="AH332:AJ332"/>
    <mergeCell ref="AK332:AM332"/>
    <mergeCell ref="AH324:AJ324"/>
    <mergeCell ref="AK324:AM324"/>
    <mergeCell ref="AE325:AG325"/>
    <mergeCell ref="AH325:AJ325"/>
    <mergeCell ref="AK325:AM325"/>
    <mergeCell ref="AE326:AG326"/>
    <mergeCell ref="AH326:AJ326"/>
    <mergeCell ref="AK326:AM326"/>
    <mergeCell ref="AK333:AM333"/>
    <mergeCell ref="AE334:AG334"/>
    <mergeCell ref="AH334:AJ334"/>
    <mergeCell ref="AK334:AM334"/>
    <mergeCell ref="A327:A332"/>
    <mergeCell ref="AA327:AA332"/>
    <mergeCell ref="AB327:AB332"/>
    <mergeCell ref="AE327:AG327"/>
    <mergeCell ref="A339:A344"/>
    <mergeCell ref="AA339:AA344"/>
    <mergeCell ref="AB339:AB344"/>
    <mergeCell ref="AE339:AG339"/>
    <mergeCell ref="AH339:AJ339"/>
    <mergeCell ref="AK339:AM339"/>
    <mergeCell ref="AE340:AG340"/>
    <mergeCell ref="AH340:AJ340"/>
    <mergeCell ref="AK340:AM340"/>
    <mergeCell ref="AE341:AG341"/>
    <mergeCell ref="AH341:AJ341"/>
    <mergeCell ref="AK341:AM341"/>
    <mergeCell ref="AE342:AG342"/>
    <mergeCell ref="AH342:AJ342"/>
    <mergeCell ref="AK342:AM342"/>
    <mergeCell ref="AE343:AG343"/>
    <mergeCell ref="AH343:AJ343"/>
    <mergeCell ref="AK343:AM343"/>
    <mergeCell ref="AE344:AG344"/>
    <mergeCell ref="AH344:AJ344"/>
    <mergeCell ref="AK344:AM344"/>
    <mergeCell ref="A351:A356"/>
    <mergeCell ref="AA351:AA356"/>
    <mergeCell ref="AB351:AB356"/>
    <mergeCell ref="AE351:AG351"/>
    <mergeCell ref="AH351:AJ351"/>
    <mergeCell ref="AK351:AM351"/>
    <mergeCell ref="AE352:AG352"/>
    <mergeCell ref="AH352:AJ352"/>
    <mergeCell ref="AK352:AM352"/>
    <mergeCell ref="AE353:AG353"/>
    <mergeCell ref="AH353:AJ353"/>
    <mergeCell ref="AK353:AM353"/>
    <mergeCell ref="AE354:AG354"/>
    <mergeCell ref="AH354:AJ354"/>
    <mergeCell ref="A345:A350"/>
    <mergeCell ref="AA345:AA350"/>
    <mergeCell ref="AB345:AB350"/>
    <mergeCell ref="AE345:AG345"/>
    <mergeCell ref="AH345:AJ345"/>
    <mergeCell ref="AK345:AM345"/>
    <mergeCell ref="AE346:AG346"/>
    <mergeCell ref="AH346:AJ346"/>
    <mergeCell ref="AK346:AM346"/>
    <mergeCell ref="AE347:AG347"/>
    <mergeCell ref="AH347:AJ347"/>
    <mergeCell ref="AK347:AM347"/>
    <mergeCell ref="AE348:AG348"/>
    <mergeCell ref="AH348:AJ348"/>
    <mergeCell ref="AK348:AM348"/>
    <mergeCell ref="AE349:AG349"/>
    <mergeCell ref="AH349:AJ349"/>
    <mergeCell ref="AK349:AM349"/>
    <mergeCell ref="AA447:AA452"/>
    <mergeCell ref="AB447:AB452"/>
    <mergeCell ref="A357:A362"/>
    <mergeCell ref="AA357:AA362"/>
    <mergeCell ref="AB357:AB362"/>
    <mergeCell ref="AE357:AG357"/>
    <mergeCell ref="AH357:AJ357"/>
    <mergeCell ref="AK357:AM357"/>
    <mergeCell ref="AE358:AG358"/>
    <mergeCell ref="AH358:AJ358"/>
    <mergeCell ref="AK358:AM358"/>
    <mergeCell ref="AE359:AG359"/>
    <mergeCell ref="AH359:AJ359"/>
    <mergeCell ref="AK359:AM359"/>
    <mergeCell ref="AE360:AG360"/>
    <mergeCell ref="AH360:AJ360"/>
    <mergeCell ref="AK360:AM360"/>
    <mergeCell ref="AE361:AG361"/>
    <mergeCell ref="AH361:AJ361"/>
    <mergeCell ref="AK361:AM361"/>
    <mergeCell ref="AE362:AG362"/>
    <mergeCell ref="AH362:AJ362"/>
    <mergeCell ref="AK362:AM362"/>
    <mergeCell ref="AE451:AG451"/>
    <mergeCell ref="AH451:AJ451"/>
    <mergeCell ref="AK451:AM451"/>
    <mergeCell ref="AE452:AG452"/>
    <mergeCell ref="AH452:AJ452"/>
    <mergeCell ref="AK452:AM452"/>
    <mergeCell ref="AE447:AG447"/>
    <mergeCell ref="AH447:AJ447"/>
    <mergeCell ref="AK447:AM447"/>
    <mergeCell ref="AO159:AO164"/>
    <mergeCell ref="AO165:AO170"/>
    <mergeCell ref="AO171:AO176"/>
    <mergeCell ref="AO177:AO182"/>
    <mergeCell ref="AO183:AO188"/>
    <mergeCell ref="AO189:AO194"/>
    <mergeCell ref="AO195:AO200"/>
    <mergeCell ref="AO201:AO206"/>
    <mergeCell ref="AO207:AO212"/>
    <mergeCell ref="AO9:AO14"/>
    <mergeCell ref="AO15:AO20"/>
    <mergeCell ref="AO21:AO26"/>
    <mergeCell ref="AO27:AO32"/>
    <mergeCell ref="AO33:AO38"/>
    <mergeCell ref="AO39:AO44"/>
    <mergeCell ref="AO45:AO50"/>
    <mergeCell ref="AO51:AO56"/>
    <mergeCell ref="AO57:AO62"/>
    <mergeCell ref="AO63:AO68"/>
    <mergeCell ref="AO69:AO74"/>
    <mergeCell ref="AO75:AO80"/>
    <mergeCell ref="AO81:AO86"/>
    <mergeCell ref="AO87:AO92"/>
    <mergeCell ref="AO93:AO98"/>
    <mergeCell ref="AO99:AO104"/>
    <mergeCell ref="AO105:AO110"/>
    <mergeCell ref="A363:A368"/>
    <mergeCell ref="A447:A452"/>
    <mergeCell ref="AA363:AA368"/>
    <mergeCell ref="AB363:AB368"/>
    <mergeCell ref="AO213:AO218"/>
    <mergeCell ref="AO219:AO224"/>
    <mergeCell ref="AO225:AO230"/>
    <mergeCell ref="AO231:AO236"/>
    <mergeCell ref="AO237:AO242"/>
    <mergeCell ref="AO243:AO248"/>
    <mergeCell ref="AO249:AO254"/>
    <mergeCell ref="AO255:AO260"/>
    <mergeCell ref="AO261:AO266"/>
    <mergeCell ref="AO267:AO272"/>
    <mergeCell ref="AO273:AO278"/>
    <mergeCell ref="AO279:AO284"/>
    <mergeCell ref="AO285:AO290"/>
    <mergeCell ref="AO291:AO296"/>
    <mergeCell ref="AO297:AO302"/>
    <mergeCell ref="AO303:AO308"/>
    <mergeCell ref="AO309:AO314"/>
    <mergeCell ref="AE350:AG350"/>
    <mergeCell ref="AH350:AJ350"/>
    <mergeCell ref="AK350:AM350"/>
    <mergeCell ref="AE335:AG335"/>
    <mergeCell ref="AH335:AJ335"/>
    <mergeCell ref="AK335:AM335"/>
    <mergeCell ref="AE336:AG336"/>
    <mergeCell ref="AH336:AJ336"/>
    <mergeCell ref="AK336:AM336"/>
    <mergeCell ref="AH327:AJ327"/>
    <mergeCell ref="AK327:AM327"/>
    <mergeCell ref="AP21:AP22"/>
    <mergeCell ref="AO315:AO320"/>
    <mergeCell ref="AO321:AO326"/>
    <mergeCell ref="AO327:AO332"/>
    <mergeCell ref="AO333:AO338"/>
    <mergeCell ref="AO339:AO344"/>
    <mergeCell ref="AO345:AO350"/>
    <mergeCell ref="AO351:AO356"/>
    <mergeCell ref="AO357:AO362"/>
    <mergeCell ref="AO363:AO368"/>
    <mergeCell ref="AO447:AO452"/>
    <mergeCell ref="AE363:AG363"/>
    <mergeCell ref="AH363:AJ363"/>
    <mergeCell ref="AK363:AM363"/>
    <mergeCell ref="AK354:AM354"/>
    <mergeCell ref="AE355:AG355"/>
    <mergeCell ref="AH355:AJ355"/>
    <mergeCell ref="AK355:AM355"/>
    <mergeCell ref="AE356:AG356"/>
    <mergeCell ref="AH356:AJ356"/>
    <mergeCell ref="AK356:AM356"/>
    <mergeCell ref="AE328:AG328"/>
    <mergeCell ref="AH328:AJ328"/>
    <mergeCell ref="AK328:AM328"/>
    <mergeCell ref="AO111:AO116"/>
    <mergeCell ref="AO117:AO122"/>
    <mergeCell ref="AO123:AO128"/>
    <mergeCell ref="AO129:AO134"/>
    <mergeCell ref="AO135:AO140"/>
    <mergeCell ref="AO141:AO146"/>
    <mergeCell ref="AO147:AO152"/>
    <mergeCell ref="AO153:AO158"/>
    <mergeCell ref="A369:A374"/>
    <mergeCell ref="AA369:AA374"/>
    <mergeCell ref="AB369:AB374"/>
    <mergeCell ref="AE369:AG369"/>
    <mergeCell ref="AH369:AJ369"/>
    <mergeCell ref="AK369:AM369"/>
    <mergeCell ref="AO369:AO374"/>
    <mergeCell ref="AE370:AG370"/>
    <mergeCell ref="AH370:AJ370"/>
    <mergeCell ref="AK370:AM370"/>
    <mergeCell ref="AE371:AG371"/>
    <mergeCell ref="AH371:AJ371"/>
    <mergeCell ref="AK371:AM371"/>
    <mergeCell ref="AE372:AG372"/>
    <mergeCell ref="AH372:AJ372"/>
    <mergeCell ref="AK372:AM372"/>
    <mergeCell ref="AE373:AG373"/>
    <mergeCell ref="AH373:AJ373"/>
    <mergeCell ref="AK373:AM373"/>
    <mergeCell ref="AE374:AG374"/>
    <mergeCell ref="AH374:AJ374"/>
    <mergeCell ref="AK374:AM374"/>
    <mergeCell ref="A375:A380"/>
    <mergeCell ref="AA375:AA380"/>
    <mergeCell ref="AB375:AB380"/>
    <mergeCell ref="AE375:AG375"/>
    <mergeCell ref="AH375:AJ375"/>
    <mergeCell ref="AK375:AM375"/>
    <mergeCell ref="AO375:AO380"/>
    <mergeCell ref="AE376:AG376"/>
    <mergeCell ref="AH376:AJ376"/>
    <mergeCell ref="AK376:AM376"/>
    <mergeCell ref="AE377:AG377"/>
    <mergeCell ref="AH377:AJ377"/>
    <mergeCell ref="AK377:AM377"/>
    <mergeCell ref="AE378:AG378"/>
    <mergeCell ref="AH378:AJ378"/>
    <mergeCell ref="AK378:AM378"/>
    <mergeCell ref="AE379:AG379"/>
    <mergeCell ref="AH379:AJ379"/>
    <mergeCell ref="AK379:AM379"/>
    <mergeCell ref="AE380:AG380"/>
    <mergeCell ref="AH380:AJ380"/>
    <mergeCell ref="AK380:AM380"/>
    <mergeCell ref="A381:A386"/>
    <mergeCell ref="AA381:AA386"/>
    <mergeCell ref="AB381:AB386"/>
    <mergeCell ref="AE381:AG381"/>
    <mergeCell ref="AH381:AJ381"/>
    <mergeCell ref="AK381:AM381"/>
    <mergeCell ref="AO381:AO386"/>
    <mergeCell ref="AE382:AG382"/>
    <mergeCell ref="AH382:AJ382"/>
    <mergeCell ref="AK382:AM382"/>
    <mergeCell ref="AE383:AG383"/>
    <mergeCell ref="AH383:AJ383"/>
    <mergeCell ref="AK383:AM383"/>
    <mergeCell ref="AE384:AG384"/>
    <mergeCell ref="AH384:AJ384"/>
    <mergeCell ref="AK384:AM384"/>
    <mergeCell ref="AE385:AG385"/>
    <mergeCell ref="AH385:AJ385"/>
    <mergeCell ref="AK385:AM385"/>
    <mergeCell ref="AE386:AG386"/>
    <mergeCell ref="AH386:AJ386"/>
    <mergeCell ref="AK386:AM386"/>
    <mergeCell ref="A387:A392"/>
    <mergeCell ref="AA387:AA392"/>
    <mergeCell ref="AB387:AB392"/>
    <mergeCell ref="AE387:AG387"/>
    <mergeCell ref="AH387:AJ387"/>
    <mergeCell ref="AK387:AM387"/>
    <mergeCell ref="AO387:AO392"/>
    <mergeCell ref="AE388:AG388"/>
    <mergeCell ref="AH388:AJ388"/>
    <mergeCell ref="AK388:AM388"/>
    <mergeCell ref="AE389:AG389"/>
    <mergeCell ref="AH389:AJ389"/>
    <mergeCell ref="AK389:AM389"/>
    <mergeCell ref="AE390:AG390"/>
    <mergeCell ref="AH390:AJ390"/>
    <mergeCell ref="AK390:AM390"/>
    <mergeCell ref="AE391:AG391"/>
    <mergeCell ref="AH391:AJ391"/>
    <mergeCell ref="AK391:AM391"/>
    <mergeCell ref="AE392:AG392"/>
    <mergeCell ref="AH392:AJ392"/>
    <mergeCell ref="AK392:AM392"/>
    <mergeCell ref="A393:A398"/>
    <mergeCell ref="AA393:AA398"/>
    <mergeCell ref="AB393:AB398"/>
    <mergeCell ref="AE393:AG393"/>
    <mergeCell ref="AH393:AJ393"/>
    <mergeCell ref="AK393:AM393"/>
    <mergeCell ref="AO393:AO398"/>
    <mergeCell ref="AE394:AG394"/>
    <mergeCell ref="AH394:AJ394"/>
    <mergeCell ref="AK394:AM394"/>
    <mergeCell ref="AE395:AG395"/>
    <mergeCell ref="AH395:AJ395"/>
    <mergeCell ref="AK395:AM395"/>
    <mergeCell ref="AE396:AG396"/>
    <mergeCell ref="AH396:AJ396"/>
    <mergeCell ref="AK396:AM396"/>
    <mergeCell ref="AE397:AG397"/>
    <mergeCell ref="AH397:AJ397"/>
    <mergeCell ref="AK397:AM397"/>
    <mergeCell ref="AE398:AG398"/>
    <mergeCell ref="AH398:AJ398"/>
    <mergeCell ref="AK398:AM398"/>
    <mergeCell ref="A399:A404"/>
    <mergeCell ref="AA399:AA404"/>
    <mergeCell ref="AB399:AB404"/>
    <mergeCell ref="AE399:AG399"/>
    <mergeCell ref="AH399:AJ399"/>
    <mergeCell ref="AK399:AM399"/>
    <mergeCell ref="AO399:AO404"/>
    <mergeCell ref="AE400:AG400"/>
    <mergeCell ref="AH400:AJ400"/>
    <mergeCell ref="AK400:AM400"/>
    <mergeCell ref="AE401:AG401"/>
    <mergeCell ref="AH401:AJ401"/>
    <mergeCell ref="AK401:AM401"/>
    <mergeCell ref="AE402:AG402"/>
    <mergeCell ref="AH402:AJ402"/>
    <mergeCell ref="AK402:AM402"/>
    <mergeCell ref="AE403:AG403"/>
    <mergeCell ref="AH403:AJ403"/>
    <mergeCell ref="AK403:AM403"/>
    <mergeCell ref="AE404:AG404"/>
    <mergeCell ref="AH404:AJ404"/>
    <mergeCell ref="AK404:AM404"/>
    <mergeCell ref="A405:A410"/>
    <mergeCell ref="AA405:AA410"/>
    <mergeCell ref="AB405:AB410"/>
    <mergeCell ref="AE405:AG405"/>
    <mergeCell ref="AH405:AJ405"/>
    <mergeCell ref="AK405:AM405"/>
    <mergeCell ref="AO405:AO410"/>
    <mergeCell ref="AE406:AG406"/>
    <mergeCell ref="AH406:AJ406"/>
    <mergeCell ref="AK406:AM406"/>
    <mergeCell ref="AE407:AG407"/>
    <mergeCell ref="AH407:AJ407"/>
    <mergeCell ref="AK407:AM407"/>
    <mergeCell ref="AE408:AG408"/>
    <mergeCell ref="AH408:AJ408"/>
    <mergeCell ref="AK408:AM408"/>
    <mergeCell ref="AE409:AG409"/>
    <mergeCell ref="AH409:AJ409"/>
    <mergeCell ref="AK409:AM409"/>
    <mergeCell ref="AE410:AG410"/>
    <mergeCell ref="AH410:AJ410"/>
    <mergeCell ref="AK410:AM410"/>
    <mergeCell ref="A411:A416"/>
    <mergeCell ref="AA411:AA416"/>
    <mergeCell ref="AB411:AB416"/>
    <mergeCell ref="AE411:AG411"/>
    <mergeCell ref="AH411:AJ411"/>
    <mergeCell ref="AK411:AM411"/>
    <mergeCell ref="AO411:AO416"/>
    <mergeCell ref="AE412:AG412"/>
    <mergeCell ref="AH412:AJ412"/>
    <mergeCell ref="AK412:AM412"/>
    <mergeCell ref="AE413:AG413"/>
    <mergeCell ref="AH413:AJ413"/>
    <mergeCell ref="AK413:AM413"/>
    <mergeCell ref="AE414:AG414"/>
    <mergeCell ref="AH414:AJ414"/>
    <mergeCell ref="AK414:AM414"/>
    <mergeCell ref="AE415:AG415"/>
    <mergeCell ref="AH415:AJ415"/>
    <mergeCell ref="AK415:AM415"/>
    <mergeCell ref="AE416:AG416"/>
    <mergeCell ref="AH416:AJ416"/>
    <mergeCell ref="AK416:AM416"/>
    <mergeCell ref="A417:A422"/>
    <mergeCell ref="AA417:AA422"/>
    <mergeCell ref="AB417:AB422"/>
    <mergeCell ref="AE417:AG417"/>
    <mergeCell ref="AH417:AJ417"/>
    <mergeCell ref="AK417:AM417"/>
    <mergeCell ref="AO417:AO422"/>
    <mergeCell ref="AE418:AG418"/>
    <mergeCell ref="AH418:AJ418"/>
    <mergeCell ref="AK418:AM418"/>
    <mergeCell ref="AE419:AG419"/>
    <mergeCell ref="AH419:AJ419"/>
    <mergeCell ref="AK419:AM419"/>
    <mergeCell ref="AE420:AG420"/>
    <mergeCell ref="AH420:AJ420"/>
    <mergeCell ref="AK420:AM420"/>
    <mergeCell ref="AE421:AG421"/>
    <mergeCell ref="AH421:AJ421"/>
    <mergeCell ref="AK421:AM421"/>
    <mergeCell ref="AE422:AG422"/>
    <mergeCell ref="AH422:AJ422"/>
    <mergeCell ref="AK422:AM422"/>
    <mergeCell ref="A423:A428"/>
    <mergeCell ref="AA423:AA428"/>
    <mergeCell ref="AB423:AB428"/>
    <mergeCell ref="AE423:AG423"/>
    <mergeCell ref="AH423:AJ423"/>
    <mergeCell ref="AK423:AM423"/>
    <mergeCell ref="AO423:AO428"/>
    <mergeCell ref="AE424:AG424"/>
    <mergeCell ref="AH424:AJ424"/>
    <mergeCell ref="AK424:AM424"/>
    <mergeCell ref="AE425:AG425"/>
    <mergeCell ref="AH425:AJ425"/>
    <mergeCell ref="AK425:AM425"/>
    <mergeCell ref="AE426:AG426"/>
    <mergeCell ref="AH426:AJ426"/>
    <mergeCell ref="AK426:AM426"/>
    <mergeCell ref="AE427:AG427"/>
    <mergeCell ref="AH427:AJ427"/>
    <mergeCell ref="AK427:AM427"/>
    <mergeCell ref="AE428:AG428"/>
    <mergeCell ref="AH428:AJ428"/>
    <mergeCell ref="AK428:AM428"/>
    <mergeCell ref="A429:A434"/>
    <mergeCell ref="AA429:AA434"/>
    <mergeCell ref="AB429:AB434"/>
    <mergeCell ref="AE429:AG429"/>
    <mergeCell ref="AH429:AJ429"/>
    <mergeCell ref="AK429:AM429"/>
    <mergeCell ref="AO429:AO434"/>
    <mergeCell ref="AE430:AG430"/>
    <mergeCell ref="AH430:AJ430"/>
    <mergeCell ref="AK430:AM430"/>
    <mergeCell ref="AE431:AG431"/>
    <mergeCell ref="AH431:AJ431"/>
    <mergeCell ref="AK431:AM431"/>
    <mergeCell ref="AE432:AG432"/>
    <mergeCell ref="AH432:AJ432"/>
    <mergeCell ref="AK432:AM432"/>
    <mergeCell ref="AE433:AG433"/>
    <mergeCell ref="AH433:AJ433"/>
    <mergeCell ref="AK433:AM433"/>
    <mergeCell ref="AE434:AG434"/>
    <mergeCell ref="AH434:AJ434"/>
    <mergeCell ref="AK434:AM434"/>
    <mergeCell ref="A435:A440"/>
    <mergeCell ref="AA435:AA440"/>
    <mergeCell ref="AB435:AB440"/>
    <mergeCell ref="AE435:AG435"/>
    <mergeCell ref="AH435:AJ435"/>
    <mergeCell ref="AK435:AM435"/>
    <mergeCell ref="AO435:AO440"/>
    <mergeCell ref="AE436:AG436"/>
    <mergeCell ref="AH436:AJ436"/>
    <mergeCell ref="AK436:AM436"/>
    <mergeCell ref="AE437:AG437"/>
    <mergeCell ref="AH437:AJ437"/>
    <mergeCell ref="AK437:AM437"/>
    <mergeCell ref="AE438:AG438"/>
    <mergeCell ref="AH438:AJ438"/>
    <mergeCell ref="AK438:AM438"/>
    <mergeCell ref="AE439:AG439"/>
    <mergeCell ref="AH439:AJ439"/>
    <mergeCell ref="AK439:AM439"/>
    <mergeCell ref="AE440:AG440"/>
    <mergeCell ref="AH440:AJ440"/>
    <mergeCell ref="AK440:AM440"/>
    <mergeCell ref="A441:A446"/>
    <mergeCell ref="AA441:AA446"/>
    <mergeCell ref="AB441:AB446"/>
    <mergeCell ref="AE441:AG441"/>
    <mergeCell ref="AH441:AJ441"/>
    <mergeCell ref="AK441:AM441"/>
    <mergeCell ref="AO441:AO446"/>
    <mergeCell ref="AE442:AG442"/>
    <mergeCell ref="AH442:AJ442"/>
    <mergeCell ref="AK442:AM442"/>
    <mergeCell ref="AE443:AG443"/>
    <mergeCell ref="AH443:AJ443"/>
    <mergeCell ref="AK443:AM443"/>
    <mergeCell ref="AE444:AG444"/>
    <mergeCell ref="AH444:AJ444"/>
    <mergeCell ref="AK444:AM444"/>
    <mergeCell ref="AE445:AG445"/>
    <mergeCell ref="AH445:AJ445"/>
    <mergeCell ref="AK445:AM445"/>
    <mergeCell ref="AE446:AG446"/>
    <mergeCell ref="AH446:AJ446"/>
    <mergeCell ref="AK446:AM446"/>
  </mergeCells>
  <conditionalFormatting sqref="L8 AA3:AB3">
    <cfRule type="containsText" dxfId="722" priority="701" operator="containsText" text="NO">
      <formula>NOT(ISERROR(SEARCH("NO",L3)))</formula>
    </cfRule>
  </conditionalFormatting>
  <conditionalFormatting sqref="M3:M8">
    <cfRule type="containsText" dxfId="721" priority="700" operator="containsText" text="NO">
      <formula>NOT(ISERROR(SEARCH("NO",M3)))</formula>
    </cfRule>
  </conditionalFormatting>
  <conditionalFormatting sqref="K8">
    <cfRule type="cellIs" dxfId="720" priority="693" operator="equal">
      <formula>"NO"</formula>
    </cfRule>
  </conditionalFormatting>
  <conditionalFormatting sqref="AC3">
    <cfRule type="cellIs" dxfId="719" priority="685" operator="equal">
      <formula>"NO CUMPLE"</formula>
    </cfRule>
  </conditionalFormatting>
  <conditionalFormatting sqref="AC3:AC8">
    <cfRule type="cellIs" dxfId="718" priority="684" operator="equal">
      <formula>"NO CUMPLE"</formula>
    </cfRule>
  </conditionalFormatting>
  <conditionalFormatting sqref="U13:U14">
    <cfRule type="cellIs" dxfId="717" priority="681" operator="equal">
      <formula>"INGRESAR TASA"</formula>
    </cfRule>
  </conditionalFormatting>
  <conditionalFormatting sqref="V13:V14">
    <cfRule type="cellIs" dxfId="716" priority="680" operator="equal">
      <formula>"INGRESAR TASA USD"</formula>
    </cfRule>
  </conditionalFormatting>
  <conditionalFormatting sqref="K13:K14 K26 K29:K32 K43 K50 K19:K20">
    <cfRule type="cellIs" dxfId="715" priority="675" operator="equal">
      <formula>"NO"</formula>
    </cfRule>
  </conditionalFormatting>
  <conditionalFormatting sqref="L14 L43 L50 L26:L32 L19:L20">
    <cfRule type="containsText" dxfId="714" priority="674" operator="containsText" text="NO">
      <formula>NOT(ISERROR(SEARCH("NO",L14)))</formula>
    </cfRule>
  </conditionalFormatting>
  <conditionalFormatting sqref="M189:M368 M447:M452">
    <cfRule type="containsText" dxfId="713" priority="673" operator="containsText" text="NO">
      <formula>NOT(ISERROR(SEARCH("NO",M189)))</formula>
    </cfRule>
  </conditionalFormatting>
  <conditionalFormatting sqref="V15:V26 V87:V182 V187:V368 V184:V185 V447:V452 V28:V50 V53 V55:V80">
    <cfRule type="cellIs" dxfId="712" priority="671" operator="equal">
      <formula>"INGRESAR TASA USD"</formula>
    </cfRule>
  </conditionalFormatting>
  <conditionalFormatting sqref="AA9:AB9 AA15:AB15 AA21:AB21 AA27:AB27 AA33:AB33 AA39:AB39 AA45:AB45 AA51:AB51 AA57:AB57 AA63:AB63 AA69:AB69 AA75:AB75 AA87:AB87 AA93:AB93 AA99:AB99 AA105:AB105 AA111:AB111 AA117:AB117 AA123:AB123 AA129:AB129 AA135:AB135 AA141:AB141 AA147:AB147 AA153:AB153 AA159:AB159 AA165:AB165 AA171:AB171 AA177:AB177 AA183:AB183 AA189:AB189 AA195:AB195 AA201:AB201 AA207:AB207 AA213:AB213 AA219:AB219 AA225:AB225 AA231:AB231 AA237:AB237 AA243:AB243 AA249:AB249 AA255:AB255 AA261:AB261 AA267:AB267 AA273:AB273 AA279:AB279 AA285:AB285 AA291:AB291 AA297:AB297 AA303:AB303 AA309:AB309 AA315:AB315 AA321:AB321 AA327:AB327 AA333:AB333 AA339:AB339 AA345:AB345 AA351:AB351 AA357:AB357 AA363:AB363 AA447:AB447">
    <cfRule type="containsText" dxfId="711" priority="670" operator="containsText" text="NO">
      <formula>NOT(ISERROR(SEARCH("NO",AA9)))</formula>
    </cfRule>
  </conditionalFormatting>
  <conditionalFormatting sqref="AC9 AC21 AC27 AC33 AC39 AC45 AC51 AC57 AC63 AC69 AC75 AC87 AC93 AC99 AC105 AC111 AC117 AC123 AC129 AC135 AC141 AC147 AC153 AC159 AC165 AC171 AC177 AC183 AC189 AC195 AC201 AC207 AC213 AC219 AC225 AC231 AC237 AC243 AC249 AC255 AC261 AC267 AC273 AC279 AC285 AC291 AC297 AC303 AC309 AC315 AC321 AC327 AC333 AC339 AC345 AC351 AC357 AC363 AC15">
    <cfRule type="cellIs" dxfId="710" priority="669" operator="equal">
      <formula>"NO CUMPLE"</formula>
    </cfRule>
  </conditionalFormatting>
  <conditionalFormatting sqref="AC9:AC80 AC87:AC368">
    <cfRule type="cellIs" dxfId="709" priority="668" operator="equal">
      <formula>"NO CUMPLE"</formula>
    </cfRule>
  </conditionalFormatting>
  <conditionalFormatting sqref="AN15 AN21 AN27 AN39 AN51 AN57 AN63 AN69 AN75 AN81 AN87 AN93 AN99 AN105 AN111 AN117 AN123 AN129 AN135 AN141 AN147 AN153 AN159 AN165 AN171 AN177 AN183 AN189 AN195 AN201 AN255 AN261 AN267 AN273 AN279 AN285 AN291 AN297 AN303 AN309 AN315 AN321 AN327 AN333 AN339 AN345 AN351 AN357 AN363 AN447">
    <cfRule type="containsText" dxfId="708" priority="667" operator="containsText" text="NO">
      <formula>NOT(ISERROR(SEARCH("NO",AN15)))</formula>
    </cfRule>
  </conditionalFormatting>
  <conditionalFormatting sqref="AN16:AN20 AN22:AN26 AN28:AN32 AN40:AN44 AN52 AN58:AN62 AN64:AN68 AN70:AN74 AN76:AN80 AN82:AN86 AN88:AN92 AN94:AN98 AN100:AN104 AN106:AN110 AN112:AN116 AN118:AN122 AN124:AN128 AN130:AN134 AN136:AN140 AN142:AN143 AN148:AN152 AN154:AN158 AN160:AN164 AN166:AN170 AN172:AN176 AN178:AN182 AN184:AN188 AN190:AN194 AN196:AN200 AN202:AN206 AN252:AN254 AN256:AN260 AN262:AN266 AN268:AN272 AN274:AN278 AN280:AN284 AN286:AN290 AN292:AN296 AN298:AN302 AN304:AN308 AN310:AN314 AN316:AN320 AN322:AN326 AN328:AN332 AN334:AN338 AN340:AN344 AN346:AN350 AN352:AN356 AN358:AN362 AN364:AN368 AN448:AN452 AN145:AN146 AN54:AN56">
    <cfRule type="containsText" dxfId="707" priority="666" operator="containsText" text="NO">
      <formula>NOT(ISERROR(SEARCH("NO",AN16)))</formula>
    </cfRule>
  </conditionalFormatting>
  <conditionalFormatting sqref="U212:U296 U300:U368 U15:U26 U87:U182 U187:U206 U184:U185 U447:U452 U28:U50 U53 U55:U80">
    <cfRule type="cellIs" dxfId="706" priority="662" operator="equal">
      <formula>"INGRESAR TASA"</formula>
    </cfRule>
  </conditionalFormatting>
  <conditionalFormatting sqref="K10">
    <cfRule type="cellIs" dxfId="705" priority="660" operator="equal">
      <formula>"NO"</formula>
    </cfRule>
  </conditionalFormatting>
  <conditionalFormatting sqref="K11">
    <cfRule type="cellIs" dxfId="704" priority="658" operator="equal">
      <formula>"NO"</formula>
    </cfRule>
  </conditionalFormatting>
  <conditionalFormatting sqref="K12">
    <cfRule type="cellIs" dxfId="703" priority="656" operator="equal">
      <formula>"NO"</formula>
    </cfRule>
  </conditionalFormatting>
  <conditionalFormatting sqref="K27">
    <cfRule type="containsText" dxfId="702" priority="653" operator="containsText" text="NO">
      <formula>NOT(ISERROR(SEARCH("NO",K27)))</formula>
    </cfRule>
  </conditionalFormatting>
  <conditionalFormatting sqref="K28">
    <cfRule type="containsText" dxfId="701" priority="652" operator="containsText" text="NO">
      <formula>NOT(ISERROR(SEARCH("NO",K28)))</formula>
    </cfRule>
  </conditionalFormatting>
  <conditionalFormatting sqref="L53 L55:L56">
    <cfRule type="containsText" dxfId="700" priority="635" operator="containsText" text="NO">
      <formula>NOT(ISERROR(SEARCH("NO",L53)))</formula>
    </cfRule>
  </conditionalFormatting>
  <conditionalFormatting sqref="K53 K55:K56">
    <cfRule type="cellIs" dxfId="699" priority="634" operator="equal">
      <formula>"NO"</formula>
    </cfRule>
  </conditionalFormatting>
  <conditionalFormatting sqref="K62">
    <cfRule type="cellIs" dxfId="698" priority="633" operator="equal">
      <formula>"NO"</formula>
    </cfRule>
  </conditionalFormatting>
  <conditionalFormatting sqref="L62">
    <cfRule type="containsText" dxfId="697" priority="632" operator="containsText" text="NO">
      <formula>NOT(ISERROR(SEARCH("NO",L62)))</formula>
    </cfRule>
  </conditionalFormatting>
  <conditionalFormatting sqref="K134 K152 K159:K164">
    <cfRule type="cellIs" dxfId="696" priority="621" operator="equal">
      <formula>"NO"</formula>
    </cfRule>
  </conditionalFormatting>
  <conditionalFormatting sqref="L134 L152 L159:L164">
    <cfRule type="containsText" dxfId="695" priority="620" operator="containsText" text="NO">
      <formula>NOT(ISERROR(SEARCH("NO",L134)))</formula>
    </cfRule>
  </conditionalFormatting>
  <conditionalFormatting sqref="L128">
    <cfRule type="containsText" dxfId="694" priority="619" operator="containsText" text="NO">
      <formula>NOT(ISERROR(SEARCH("NO",L128)))</formula>
    </cfRule>
  </conditionalFormatting>
  <conditionalFormatting sqref="K128">
    <cfRule type="cellIs" dxfId="693" priority="618" operator="equal">
      <formula>"NO"</formula>
    </cfRule>
  </conditionalFormatting>
  <conditionalFormatting sqref="K139:K140">
    <cfRule type="cellIs" dxfId="692" priority="617" operator="equal">
      <formula>"NO"</formula>
    </cfRule>
  </conditionalFormatting>
  <conditionalFormatting sqref="L139:L140">
    <cfRule type="containsText" dxfId="691" priority="616" operator="containsText" text="NO">
      <formula>NOT(ISERROR(SEARCH("NO",L139)))</formula>
    </cfRule>
  </conditionalFormatting>
  <conditionalFormatting sqref="AN207 AN243 AN249">
    <cfRule type="containsText" dxfId="690" priority="603" operator="containsText" text="NO">
      <formula>NOT(ISERROR(SEARCH("NO",AN207)))</formula>
    </cfRule>
  </conditionalFormatting>
  <conditionalFormatting sqref="AN208:AN212 AN244:AN248 AN250:AN251">
    <cfRule type="containsText" dxfId="689" priority="602" operator="containsText" text="NO">
      <formula>NOT(ISERROR(SEARCH("NO",AN208)))</formula>
    </cfRule>
  </conditionalFormatting>
  <conditionalFormatting sqref="AN213:AN218">
    <cfRule type="containsText" dxfId="688" priority="601" operator="containsText" text="NO">
      <formula>NOT(ISERROR(SEARCH("NO",AN213)))</formula>
    </cfRule>
  </conditionalFormatting>
  <conditionalFormatting sqref="AN213">
    <cfRule type="containsText" dxfId="687" priority="600" operator="containsText" text="NO">
      <formula>NOT(ISERROR(SEARCH("NO",AN213)))</formula>
    </cfRule>
  </conditionalFormatting>
  <conditionalFormatting sqref="AN225:AN230">
    <cfRule type="containsText" dxfId="686" priority="599" operator="containsText" text="NO">
      <formula>NOT(ISERROR(SEARCH("NO",AN225)))</formula>
    </cfRule>
  </conditionalFormatting>
  <conditionalFormatting sqref="AN225:AN230">
    <cfRule type="containsText" dxfId="685" priority="598" operator="containsText" text="NO">
      <formula>NOT(ISERROR(SEARCH("NO",AN225)))</formula>
    </cfRule>
  </conditionalFormatting>
  <conditionalFormatting sqref="M15:M44 M58:M62 M64:M182 M184:M185 M49:M56">
    <cfRule type="containsText" dxfId="684" priority="446" operator="containsText" text="NO">
      <formula>NOT(ISERROR(SEARCH("NO",M15)))</formula>
    </cfRule>
  </conditionalFormatting>
  <conditionalFormatting sqref="U297:U299">
    <cfRule type="cellIs" dxfId="683" priority="466" operator="equal">
      <formula>"INGRESAR TASA"</formula>
    </cfRule>
  </conditionalFormatting>
  <conditionalFormatting sqref="U207:U211">
    <cfRule type="cellIs" dxfId="682" priority="465" operator="equal">
      <formula>"INGRESAR TASA"</formula>
    </cfRule>
  </conditionalFormatting>
  <conditionalFormatting sqref="AN231:AN236">
    <cfRule type="containsText" dxfId="681" priority="464" operator="containsText" text="NO">
      <formula>NOT(ISERROR(SEARCH("NO",AN231)))</formula>
    </cfRule>
  </conditionalFormatting>
  <conditionalFormatting sqref="AN231:AN236">
    <cfRule type="containsText" dxfId="680" priority="463" operator="containsText" text="NO">
      <formula>NOT(ISERROR(SEARCH("NO",AN231)))</formula>
    </cfRule>
  </conditionalFormatting>
  <conditionalFormatting sqref="AN237:AN242">
    <cfRule type="containsText" dxfId="679" priority="462" operator="containsText" text="NO">
      <formula>NOT(ISERROR(SEARCH("NO",AN237)))</formula>
    </cfRule>
  </conditionalFormatting>
  <conditionalFormatting sqref="AN237:AN242">
    <cfRule type="containsText" dxfId="678" priority="461" operator="containsText" text="NO">
      <formula>NOT(ISERROR(SEARCH("NO",AN237)))</formula>
    </cfRule>
  </conditionalFormatting>
  <conditionalFormatting sqref="AN219:AN224">
    <cfRule type="containsText" dxfId="677" priority="460" operator="containsText" text="NO">
      <formula>NOT(ISERROR(SEARCH("NO",AN219)))</formula>
    </cfRule>
  </conditionalFormatting>
  <conditionalFormatting sqref="AN219:AN224">
    <cfRule type="containsText" dxfId="676" priority="459" operator="containsText" text="NO">
      <formula>NOT(ISERROR(SEARCH("NO",AN219)))</formula>
    </cfRule>
  </conditionalFormatting>
  <conditionalFormatting sqref="AN45:AN50">
    <cfRule type="containsText" dxfId="675" priority="458" operator="containsText" text="NO">
      <formula>NOT(ISERROR(SEARCH("NO",AN45)))</formula>
    </cfRule>
  </conditionalFormatting>
  <conditionalFormatting sqref="AN45:AN50">
    <cfRule type="containsText" dxfId="674" priority="457" operator="containsText" text="NO">
      <formula>NOT(ISERROR(SEARCH("NO",AN45)))</formula>
    </cfRule>
  </conditionalFormatting>
  <conditionalFormatting sqref="L3:L7">
    <cfRule type="containsText" dxfId="673" priority="453" operator="containsText" text="NO">
      <formula>NOT(ISERROR(SEARCH("NO",L3)))</formula>
    </cfRule>
  </conditionalFormatting>
  <conditionalFormatting sqref="K3:K7">
    <cfRule type="cellIs" dxfId="672" priority="452" operator="equal">
      <formula>"NO"</formula>
    </cfRule>
  </conditionalFormatting>
  <conditionalFormatting sqref="L10:L13">
    <cfRule type="containsText" dxfId="671" priority="451" operator="containsText" text="NO">
      <formula>NOT(ISERROR(SEARCH("NO",L10)))</formula>
    </cfRule>
  </conditionalFormatting>
  <conditionalFormatting sqref="L9">
    <cfRule type="containsText" dxfId="670" priority="450" operator="containsText" text="NO">
      <formula>NOT(ISERROR(SEARCH("NO",L9)))</formula>
    </cfRule>
  </conditionalFormatting>
  <conditionalFormatting sqref="K9">
    <cfRule type="cellIs" dxfId="669" priority="449" operator="equal">
      <formula>"NO"</formula>
    </cfRule>
  </conditionalFormatting>
  <conditionalFormatting sqref="M9:M14">
    <cfRule type="containsText" dxfId="668" priority="447" operator="containsText" text="NO">
      <formula>NOT(ISERROR(SEARCH("NO",M9)))</formula>
    </cfRule>
  </conditionalFormatting>
  <conditionalFormatting sqref="V10">
    <cfRule type="cellIs" dxfId="667" priority="444" operator="equal">
      <formula>"INGRESAR TASA USD"</formula>
    </cfRule>
  </conditionalFormatting>
  <conditionalFormatting sqref="U10">
    <cfRule type="cellIs" dxfId="666" priority="443" operator="equal">
      <formula>"INGRESAR TASA"</formula>
    </cfRule>
  </conditionalFormatting>
  <conditionalFormatting sqref="V11">
    <cfRule type="cellIs" dxfId="665" priority="442" operator="equal">
      <formula>"INGRESAR TASA USD"</formula>
    </cfRule>
  </conditionalFormatting>
  <conditionalFormatting sqref="U11">
    <cfRule type="cellIs" dxfId="664" priority="441" operator="equal">
      <formula>"INGRESAR TASA"</formula>
    </cfRule>
  </conditionalFormatting>
  <conditionalFormatting sqref="V12">
    <cfRule type="cellIs" dxfId="663" priority="440" operator="equal">
      <formula>"INGRESAR TASA USD"</formula>
    </cfRule>
  </conditionalFormatting>
  <conditionalFormatting sqref="U12">
    <cfRule type="cellIs" dxfId="662" priority="439" operator="equal">
      <formula>"INGRESAR TASA"</formula>
    </cfRule>
  </conditionalFormatting>
  <conditionalFormatting sqref="L44">
    <cfRule type="containsText" dxfId="661" priority="432" operator="containsText" text="NO">
      <formula>NOT(ISERROR(SEARCH("NO",L44)))</formula>
    </cfRule>
  </conditionalFormatting>
  <conditionalFormatting sqref="K44">
    <cfRule type="cellIs" dxfId="660" priority="431" operator="equal">
      <formula>"NO"</formula>
    </cfRule>
  </conditionalFormatting>
  <conditionalFormatting sqref="AC36">
    <cfRule type="cellIs" dxfId="659" priority="435" operator="equal">
      <formula>"NO CUMPLE"</formula>
    </cfRule>
  </conditionalFormatting>
  <conditionalFormatting sqref="L39:L42">
    <cfRule type="containsText" dxfId="658" priority="434" operator="containsText" text="NO">
      <formula>NOT(ISERROR(SEARCH("NO",L39)))</formula>
    </cfRule>
  </conditionalFormatting>
  <conditionalFormatting sqref="K39:K42">
    <cfRule type="cellIs" dxfId="657" priority="433" operator="equal">
      <formula>"NO"</formula>
    </cfRule>
  </conditionalFormatting>
  <conditionalFormatting sqref="L49">
    <cfRule type="containsText" dxfId="656" priority="428" operator="containsText" text="NO">
      <formula>NOT(ISERROR(SEARCH("NO",L49)))</formula>
    </cfRule>
  </conditionalFormatting>
  <conditionalFormatting sqref="M57">
    <cfRule type="containsText" dxfId="655" priority="426" operator="containsText" text="NO">
      <formula>NOT(ISERROR(SEARCH("NO",M57)))</formula>
    </cfRule>
  </conditionalFormatting>
  <conditionalFormatting sqref="M63">
    <cfRule type="containsText" dxfId="654" priority="421" operator="containsText" text="NO">
      <formula>NOT(ISERROR(SEARCH("NO",M63)))</formula>
    </cfRule>
  </conditionalFormatting>
  <conditionalFormatting sqref="V81:V86">
    <cfRule type="cellIs" dxfId="653" priority="414" operator="equal">
      <formula>"INGRESAR TASA USD"</formula>
    </cfRule>
  </conditionalFormatting>
  <conditionalFormatting sqref="U81:U86">
    <cfRule type="cellIs" dxfId="652" priority="413" operator="equal">
      <formula>"INGRESAR TASA"</formula>
    </cfRule>
  </conditionalFormatting>
  <conditionalFormatting sqref="AA81:AB81">
    <cfRule type="containsText" dxfId="651" priority="412" operator="containsText" text="NO">
      <formula>NOT(ISERROR(SEARCH("NO",AA81)))</formula>
    </cfRule>
  </conditionalFormatting>
  <conditionalFormatting sqref="AC81">
    <cfRule type="cellIs" dxfId="650" priority="411" operator="equal">
      <formula>"NO CUMPLE"</formula>
    </cfRule>
  </conditionalFormatting>
  <conditionalFormatting sqref="AC81:AC86">
    <cfRule type="cellIs" dxfId="649" priority="410" operator="equal">
      <formula>"NO CUMPLE"</formula>
    </cfRule>
  </conditionalFormatting>
  <conditionalFormatting sqref="L135:L136">
    <cfRule type="containsText" dxfId="648" priority="397" operator="containsText" text="NO">
      <formula>NOT(ISERROR(SEARCH("NO",L135)))</formula>
    </cfRule>
  </conditionalFormatting>
  <conditionalFormatting sqref="K135:K136">
    <cfRule type="cellIs" dxfId="647" priority="396" operator="equal">
      <formula>"NO"</formula>
    </cfRule>
  </conditionalFormatting>
  <conditionalFormatting sqref="L137:L138">
    <cfRule type="containsText" dxfId="646" priority="395" operator="containsText" text="NO">
      <formula>NOT(ISERROR(SEARCH("NO",L137)))</formula>
    </cfRule>
  </conditionalFormatting>
  <conditionalFormatting sqref="K137:K138">
    <cfRule type="cellIs" dxfId="645" priority="394" operator="equal">
      <formula>"NO"</formula>
    </cfRule>
  </conditionalFormatting>
  <conditionalFormatting sqref="AN144">
    <cfRule type="containsText" dxfId="644" priority="387" operator="containsText" text="NO">
      <formula>NOT(ISERROR(SEARCH("NO",AN144)))</formula>
    </cfRule>
  </conditionalFormatting>
  <conditionalFormatting sqref="L147:L149">
    <cfRule type="containsText" dxfId="643" priority="385" operator="containsText" text="NO">
      <formula>NOT(ISERROR(SEARCH("NO",L147)))</formula>
    </cfRule>
  </conditionalFormatting>
  <conditionalFormatting sqref="K147:K149">
    <cfRule type="cellIs" dxfId="642" priority="384" operator="equal">
      <formula>"NO"</formula>
    </cfRule>
  </conditionalFormatting>
  <conditionalFormatting sqref="L150:L151">
    <cfRule type="containsText" dxfId="641" priority="383" operator="containsText" text="NO">
      <formula>NOT(ISERROR(SEARCH("NO",L150)))</formula>
    </cfRule>
  </conditionalFormatting>
  <conditionalFormatting sqref="K150:K151">
    <cfRule type="cellIs" dxfId="640" priority="382" operator="equal">
      <formula>"NO"</formula>
    </cfRule>
  </conditionalFormatting>
  <conditionalFormatting sqref="V186">
    <cfRule type="cellIs" dxfId="639" priority="375" operator="equal">
      <formula>"INGRESAR TASA USD"</formula>
    </cfRule>
  </conditionalFormatting>
  <conditionalFormatting sqref="U186">
    <cfRule type="cellIs" dxfId="638" priority="374" operator="equal">
      <formula>"INGRESAR TASA"</formula>
    </cfRule>
  </conditionalFormatting>
  <conditionalFormatting sqref="M186:M188">
    <cfRule type="containsText" dxfId="637" priority="373" operator="containsText" text="NO">
      <formula>NOT(ISERROR(SEARCH("NO",M186)))</formula>
    </cfRule>
  </conditionalFormatting>
  <conditionalFormatting sqref="V183">
    <cfRule type="cellIs" dxfId="636" priority="370" operator="equal">
      <formula>"INGRESAR TASA USD"</formula>
    </cfRule>
  </conditionalFormatting>
  <conditionalFormatting sqref="U183">
    <cfRule type="cellIs" dxfId="635" priority="369" operator="equal">
      <formula>"INGRESAR TASA"</formula>
    </cfRule>
  </conditionalFormatting>
  <conditionalFormatting sqref="M183">
    <cfRule type="containsText" dxfId="634" priority="368" operator="containsText" text="NO">
      <formula>NOT(ISERROR(SEARCH("NO",M183)))</formula>
    </cfRule>
  </conditionalFormatting>
  <conditionalFormatting sqref="L366:L367">
    <cfRule type="containsText" dxfId="633" priority="334" operator="containsText" text="NO">
      <formula>NOT(ISERROR(SEARCH("NO",L366)))</formula>
    </cfRule>
  </conditionalFormatting>
  <conditionalFormatting sqref="K327:K329 K340:K344 K368 K332:K338 K346:K347 K362 K365 K351 K353:K360 K447:K452">
    <cfRule type="cellIs" dxfId="632" priority="340" operator="equal">
      <formula>"NO"</formula>
    </cfRule>
  </conditionalFormatting>
  <conditionalFormatting sqref="L368 L327:L347 L351 L353:L365 L447:L452">
    <cfRule type="containsText" dxfId="631" priority="339" operator="containsText" text="NO">
      <formula>NOT(ISERROR(SEARCH("NO",L327)))</formula>
    </cfRule>
  </conditionalFormatting>
  <conditionalFormatting sqref="K339">
    <cfRule type="containsText" dxfId="630" priority="338" operator="containsText" text="NO">
      <formula>NOT(ISERROR(SEARCH("NO",K339)))</formula>
    </cfRule>
  </conditionalFormatting>
  <conditionalFormatting sqref="K345">
    <cfRule type="containsText" dxfId="629" priority="337" operator="containsText" text="NO">
      <formula>NOT(ISERROR(SEARCH("NO",K345)))</formula>
    </cfRule>
  </conditionalFormatting>
  <conditionalFormatting sqref="K363">
    <cfRule type="containsText" dxfId="628" priority="336" operator="containsText" text="NO">
      <formula>NOT(ISERROR(SEARCH("NO",K363)))</formula>
    </cfRule>
  </conditionalFormatting>
  <conditionalFormatting sqref="K364">
    <cfRule type="containsText" dxfId="627" priority="335" operator="containsText" text="NO">
      <formula>NOT(ISERROR(SEARCH("NO",K364)))</formula>
    </cfRule>
  </conditionalFormatting>
  <conditionalFormatting sqref="K330:K331">
    <cfRule type="containsText" dxfId="626" priority="333" operator="containsText" text="NO">
      <formula>NOT(ISERROR(SEARCH("NO",K330)))</formula>
    </cfRule>
  </conditionalFormatting>
  <conditionalFormatting sqref="K366">
    <cfRule type="containsText" dxfId="625" priority="332" operator="containsText" text="NO">
      <formula>NOT(ISERROR(SEARCH("NO",K366)))</formula>
    </cfRule>
  </conditionalFormatting>
  <conditionalFormatting sqref="K367">
    <cfRule type="containsText" dxfId="624" priority="331" operator="containsText" text="NO">
      <formula>NOT(ISERROR(SEARCH("NO",K367)))</formula>
    </cfRule>
  </conditionalFormatting>
  <conditionalFormatting sqref="K348:L348 K349">
    <cfRule type="containsText" dxfId="623" priority="330" operator="containsText" text="NO">
      <formula>NOT(ISERROR(SEARCH("NO",K348)))</formula>
    </cfRule>
  </conditionalFormatting>
  <conditionalFormatting sqref="K352">
    <cfRule type="cellIs" dxfId="622" priority="326" operator="equal">
      <formula>"NO"</formula>
    </cfRule>
  </conditionalFormatting>
  <conditionalFormatting sqref="L352">
    <cfRule type="containsText" dxfId="621" priority="325" operator="containsText" text="NO">
      <formula>NOT(ISERROR(SEARCH("NO",L352)))</formula>
    </cfRule>
  </conditionalFormatting>
  <conditionalFormatting sqref="L349">
    <cfRule type="containsText" dxfId="620" priority="323" operator="containsText" text="NO">
      <formula>NOT(ISERROR(SEARCH("NO",L349)))</formula>
    </cfRule>
  </conditionalFormatting>
  <conditionalFormatting sqref="K350">
    <cfRule type="cellIs" dxfId="619" priority="322" operator="equal">
      <formula>"NO"</formula>
    </cfRule>
  </conditionalFormatting>
  <conditionalFormatting sqref="L350">
    <cfRule type="containsText" dxfId="618" priority="321" operator="containsText" text="NO">
      <formula>NOT(ISERROR(SEARCH("NO",L350)))</formula>
    </cfRule>
  </conditionalFormatting>
  <conditionalFormatting sqref="K361">
    <cfRule type="cellIs" dxfId="617" priority="320" operator="equal">
      <formula>"NO"</formula>
    </cfRule>
  </conditionalFormatting>
  <conditionalFormatting sqref="AA369:AB369">
    <cfRule type="containsText" dxfId="616" priority="310" operator="containsText" text="NO">
      <formula>NOT(ISERROR(SEARCH("NO",AA369)))</formula>
    </cfRule>
  </conditionalFormatting>
  <conditionalFormatting sqref="V3:V9">
    <cfRule type="cellIs" dxfId="615" priority="314" operator="equal">
      <formula>"INGRESAR TASA USD"</formula>
    </cfRule>
  </conditionalFormatting>
  <conditionalFormatting sqref="U3:U9">
    <cfRule type="cellIs" dxfId="614" priority="313" operator="equal">
      <formula>"INGRESAR TASA"</formula>
    </cfRule>
  </conditionalFormatting>
  <conditionalFormatting sqref="M369:M374">
    <cfRule type="containsText" dxfId="613" priority="312" operator="containsText" text="NO">
      <formula>NOT(ISERROR(SEARCH("NO",M369)))</formula>
    </cfRule>
  </conditionalFormatting>
  <conditionalFormatting sqref="V369:V374">
    <cfRule type="cellIs" dxfId="612" priority="311" operator="equal">
      <formula>"INGRESAR TASA USD"</formula>
    </cfRule>
  </conditionalFormatting>
  <conditionalFormatting sqref="AN369">
    <cfRule type="containsText" dxfId="611" priority="307" operator="containsText" text="NO">
      <formula>NOT(ISERROR(SEARCH("NO",AN369)))</formula>
    </cfRule>
  </conditionalFormatting>
  <conditionalFormatting sqref="AN370:AN374">
    <cfRule type="containsText" dxfId="610" priority="306" operator="containsText" text="NO">
      <formula>NOT(ISERROR(SEARCH("NO",AN370)))</formula>
    </cfRule>
  </conditionalFormatting>
  <conditionalFormatting sqref="U369:U374">
    <cfRule type="cellIs" dxfId="609" priority="305" operator="equal">
      <formula>"INGRESAR TASA"</formula>
    </cfRule>
  </conditionalFormatting>
  <conditionalFormatting sqref="K369:K374">
    <cfRule type="cellIs" dxfId="608" priority="304" operator="equal">
      <formula>"NO"</formula>
    </cfRule>
  </conditionalFormatting>
  <conditionalFormatting sqref="L369:L374">
    <cfRule type="containsText" dxfId="607" priority="303" operator="containsText" text="NO">
      <formula>NOT(ISERROR(SEARCH("NO",L369)))</formula>
    </cfRule>
  </conditionalFormatting>
  <conditionalFormatting sqref="AN376:AN380 AN382:AN386 AN388:AN392 AN394:AN398 AN400:AN404 AN406:AN410 AN412:AN416 AN418:AN422 AN424:AN428 AN430:AN434 AN436:AN440">
    <cfRule type="containsText" dxfId="606" priority="293" operator="containsText" text="NO">
      <formula>NOT(ISERROR(SEARCH("NO",AN376)))</formula>
    </cfRule>
  </conditionalFormatting>
  <conditionalFormatting sqref="M375:M440">
    <cfRule type="containsText" dxfId="605" priority="299" operator="containsText" text="NO">
      <formula>NOT(ISERROR(SEARCH("NO",M375)))</formula>
    </cfRule>
  </conditionalFormatting>
  <conditionalFormatting sqref="V375:V440">
    <cfRule type="cellIs" dxfId="604" priority="298" operator="equal">
      <formula>"INGRESAR TASA USD"</formula>
    </cfRule>
  </conditionalFormatting>
  <conditionalFormatting sqref="AA375:AB375 AA381:AB381 AA387:AB387 AA393:AB393 AA399:AB399 AA405:AB405 AA411:AB411 AA417:AB417 AA423:AB423 AA429:AB429 AA435:AB435">
    <cfRule type="containsText" dxfId="603" priority="297" operator="containsText" text="NO">
      <formula>NOT(ISERROR(SEARCH("NO",AA375)))</formula>
    </cfRule>
  </conditionalFormatting>
  <conditionalFormatting sqref="AC375 AC381 AC387 AC393 AC399 AC405 AC411 AC417 AC423 AC429 AC435">
    <cfRule type="cellIs" dxfId="602" priority="296" operator="equal">
      <formula>"NO CUMPLE"</formula>
    </cfRule>
  </conditionalFormatting>
  <conditionalFormatting sqref="AC375:AC440">
    <cfRule type="cellIs" dxfId="601" priority="295" operator="equal">
      <formula>"NO CUMPLE"</formula>
    </cfRule>
  </conditionalFormatting>
  <conditionalFormatting sqref="AN375 AN381 AN387 AN393 AN399 AN405 AN411 AN417 AN423 AN429 AN435">
    <cfRule type="containsText" dxfId="600" priority="294" operator="containsText" text="NO">
      <formula>NOT(ISERROR(SEARCH("NO",AN375)))</formula>
    </cfRule>
  </conditionalFormatting>
  <conditionalFormatting sqref="U375:U440">
    <cfRule type="cellIs" dxfId="599" priority="292" operator="equal">
      <formula>"INGRESAR TASA"</formula>
    </cfRule>
  </conditionalFormatting>
  <conditionalFormatting sqref="K435">
    <cfRule type="containsText" dxfId="598" priority="282" operator="containsText" text="NO">
      <formula>NOT(ISERROR(SEARCH("NO",K435)))</formula>
    </cfRule>
  </conditionalFormatting>
  <conditionalFormatting sqref="L438:L439">
    <cfRule type="containsText" dxfId="597" priority="280" operator="containsText" text="NO">
      <formula>NOT(ISERROR(SEARCH("NO",L438)))</formula>
    </cfRule>
  </conditionalFormatting>
  <conditionalFormatting sqref="L393:L398">
    <cfRule type="containsText" dxfId="596" priority="288" operator="containsText" text="NO">
      <formula>NOT(ISERROR(SEARCH("NO",L393)))</formula>
    </cfRule>
  </conditionalFormatting>
  <conditionalFormatting sqref="K393:K398">
    <cfRule type="cellIs" dxfId="595" priority="287" operator="equal">
      <formula>"NO"</formula>
    </cfRule>
  </conditionalFormatting>
  <conditionalFormatting sqref="K399:K401 K412:K416 K440 K404:K410 K418:K419 K434 K437 K423 K425:K432">
    <cfRule type="cellIs" dxfId="594" priority="286" operator="equal">
      <formula>"NO"</formula>
    </cfRule>
  </conditionalFormatting>
  <conditionalFormatting sqref="L440 L399:L419 L423 L425:L437">
    <cfRule type="containsText" dxfId="593" priority="285" operator="containsText" text="NO">
      <formula>NOT(ISERROR(SEARCH("NO",L399)))</formula>
    </cfRule>
  </conditionalFormatting>
  <conditionalFormatting sqref="K411">
    <cfRule type="containsText" dxfId="592" priority="284" operator="containsText" text="NO">
      <formula>NOT(ISERROR(SEARCH("NO",K411)))</formula>
    </cfRule>
  </conditionalFormatting>
  <conditionalFormatting sqref="K417">
    <cfRule type="containsText" dxfId="591" priority="283" operator="containsText" text="NO">
      <formula>NOT(ISERROR(SEARCH("NO",K417)))</formula>
    </cfRule>
  </conditionalFormatting>
  <conditionalFormatting sqref="K436">
    <cfRule type="containsText" dxfId="590" priority="281" operator="containsText" text="NO">
      <formula>NOT(ISERROR(SEARCH("NO",K436)))</formula>
    </cfRule>
  </conditionalFormatting>
  <conditionalFormatting sqref="K402:K403">
    <cfRule type="containsText" dxfId="589" priority="279" operator="containsText" text="NO">
      <formula>NOT(ISERROR(SEARCH("NO",K402)))</formula>
    </cfRule>
  </conditionalFormatting>
  <conditionalFormatting sqref="K438">
    <cfRule type="containsText" dxfId="588" priority="278" operator="containsText" text="NO">
      <formula>NOT(ISERROR(SEARCH("NO",K438)))</formula>
    </cfRule>
  </conditionalFormatting>
  <conditionalFormatting sqref="K439">
    <cfRule type="containsText" dxfId="587" priority="277" operator="containsText" text="NO">
      <formula>NOT(ISERROR(SEARCH("NO",K439)))</formula>
    </cfRule>
  </conditionalFormatting>
  <conditionalFormatting sqref="K420:L420 K421">
    <cfRule type="containsText" dxfId="586" priority="276" operator="containsText" text="NO">
      <formula>NOT(ISERROR(SEARCH("NO",K420)))</formula>
    </cfRule>
  </conditionalFormatting>
  <conditionalFormatting sqref="K375:K392">
    <cfRule type="cellIs" dxfId="585" priority="275" operator="equal">
      <formula>"NO"</formula>
    </cfRule>
  </conditionalFormatting>
  <conditionalFormatting sqref="L375:L392">
    <cfRule type="containsText" dxfId="584" priority="274" operator="containsText" text="NO">
      <formula>NOT(ISERROR(SEARCH("NO",L375)))</formula>
    </cfRule>
  </conditionalFormatting>
  <conditionalFormatting sqref="K424">
    <cfRule type="cellIs" dxfId="583" priority="273" operator="equal">
      <formula>"NO"</formula>
    </cfRule>
  </conditionalFormatting>
  <conditionalFormatting sqref="L424">
    <cfRule type="containsText" dxfId="582" priority="272" operator="containsText" text="NO">
      <formula>NOT(ISERROR(SEARCH("NO",L424)))</formula>
    </cfRule>
  </conditionalFormatting>
  <conditionalFormatting sqref="L421">
    <cfRule type="containsText" dxfId="581" priority="271" operator="containsText" text="NO">
      <formula>NOT(ISERROR(SEARCH("NO",L421)))</formula>
    </cfRule>
  </conditionalFormatting>
  <conditionalFormatting sqref="K422">
    <cfRule type="cellIs" dxfId="580" priority="270" operator="equal">
      <formula>"NO"</formula>
    </cfRule>
  </conditionalFormatting>
  <conditionalFormatting sqref="L422">
    <cfRule type="containsText" dxfId="579" priority="269" operator="containsText" text="NO">
      <formula>NOT(ISERROR(SEARCH("NO",L422)))</formula>
    </cfRule>
  </conditionalFormatting>
  <conditionalFormatting sqref="K433">
    <cfRule type="cellIs" dxfId="578" priority="268" operator="equal">
      <formula>"NO"</formula>
    </cfRule>
  </conditionalFormatting>
  <conditionalFormatting sqref="AN442:AN446">
    <cfRule type="containsText" dxfId="577" priority="258" operator="containsText" text="NO">
      <formula>NOT(ISERROR(SEARCH("NO",AN442)))</formula>
    </cfRule>
  </conditionalFormatting>
  <conditionalFormatting sqref="M441:M446">
    <cfRule type="containsText" dxfId="576" priority="264" operator="containsText" text="NO">
      <formula>NOT(ISERROR(SEARCH("NO",M441)))</formula>
    </cfRule>
  </conditionalFormatting>
  <conditionalFormatting sqref="V441:V446">
    <cfRule type="cellIs" dxfId="575" priority="263" operator="equal">
      <formula>"INGRESAR TASA USD"</formula>
    </cfRule>
  </conditionalFormatting>
  <conditionalFormatting sqref="AA441:AB441">
    <cfRule type="containsText" dxfId="574" priority="262" operator="containsText" text="NO">
      <formula>NOT(ISERROR(SEARCH("NO",AA441)))</formula>
    </cfRule>
  </conditionalFormatting>
  <conditionalFormatting sqref="AN441">
    <cfRule type="containsText" dxfId="573" priority="259" operator="containsText" text="NO">
      <formula>NOT(ISERROR(SEARCH("NO",AN441)))</formula>
    </cfRule>
  </conditionalFormatting>
  <conditionalFormatting sqref="U441:U446">
    <cfRule type="cellIs" dxfId="572" priority="257" operator="equal">
      <formula>"INGRESAR TASA"</formula>
    </cfRule>
  </conditionalFormatting>
  <conditionalFormatting sqref="K441:K446">
    <cfRule type="cellIs" dxfId="571" priority="256" operator="equal">
      <formula>"NO"</formula>
    </cfRule>
  </conditionalFormatting>
  <conditionalFormatting sqref="L441:L446">
    <cfRule type="containsText" dxfId="570" priority="255" operator="containsText" text="NO">
      <formula>NOT(ISERROR(SEARCH("NO",L441)))</formula>
    </cfRule>
  </conditionalFormatting>
  <conditionalFormatting sqref="AN53">
    <cfRule type="containsText" dxfId="569" priority="251" operator="containsText" text="NO">
      <formula>NOT(ISERROR(SEARCH("NO",AN53)))</formula>
    </cfRule>
  </conditionalFormatting>
  <conditionalFormatting sqref="AO327 AO333 AO339 AO345 AO351 AO357 AO363 AO369 AO375 AO381 AO387 AO393 AO399 AO405 AO411 AO417 AO423 AO429 AO435 AO441 AO447">
    <cfRule type="containsText" dxfId="568" priority="160" operator="containsText" text="NO">
      <formula>NOT(ISERROR(SEARCH("NO",AO327)))</formula>
    </cfRule>
  </conditionalFormatting>
  <conditionalFormatting sqref="AO327:AO452">
    <cfRule type="cellIs" dxfId="567" priority="158" operator="equal">
      <formula>"PENDIENTE"</formula>
    </cfRule>
    <cfRule type="cellIs" dxfId="566" priority="159" operator="equal">
      <formula>"NO HÁBIL"</formula>
    </cfRule>
  </conditionalFormatting>
  <conditionalFormatting sqref="AC441">
    <cfRule type="cellIs" dxfId="565" priority="157" operator="equal">
      <formula>"NO CUMPLE"</formula>
    </cfRule>
  </conditionalFormatting>
  <conditionalFormatting sqref="AC441:AC446">
    <cfRule type="cellIs" dxfId="564" priority="156" operator="equal">
      <formula>"NO CUMPLE"</formula>
    </cfRule>
  </conditionalFormatting>
  <conditionalFormatting sqref="AC447">
    <cfRule type="cellIs" dxfId="563" priority="155" operator="equal">
      <formula>"NO CUMPLE"</formula>
    </cfRule>
  </conditionalFormatting>
  <conditionalFormatting sqref="AC447:AC452">
    <cfRule type="cellIs" dxfId="562" priority="154" operator="equal">
      <formula>"NO CUMPLE"</formula>
    </cfRule>
  </conditionalFormatting>
  <conditionalFormatting sqref="AC369">
    <cfRule type="cellIs" dxfId="561" priority="153" operator="equal">
      <formula>"NO CUMPLE"</formula>
    </cfRule>
  </conditionalFormatting>
  <conditionalFormatting sqref="AC369:AC374">
    <cfRule type="cellIs" dxfId="560" priority="152" operator="equal">
      <formula>"NO CUMPLE"</formula>
    </cfRule>
  </conditionalFormatting>
  <conditionalFormatting sqref="AN3">
    <cfRule type="containsText" dxfId="559" priority="151" operator="containsText" text="NO">
      <formula>NOT(ISERROR(SEARCH("NO",AN3)))</formula>
    </cfRule>
  </conditionalFormatting>
  <conditionalFormatting sqref="AN4:AN8">
    <cfRule type="containsText" dxfId="558" priority="150" operator="containsText" text="NO">
      <formula>NOT(ISERROR(SEARCH("NO",AN4)))</formula>
    </cfRule>
  </conditionalFormatting>
  <conditionalFormatting sqref="AO3 AO9 AO15 AO21 AO27 AO33 AO39 AO45 AO51 AO57 AO63 AO69 AO75 AO81 AO87 AO93 AO105 AO111 AO117 AO123 AO129 AO135 AO141 AO147 AO153 AO159 AO165 AO177 AO183 AO189 AO195 AO201 AO207 AO213 AO219 AO225 AO231 AO237 AO243 AO249 AO261 AO267 AO273 AO279 AO285 AO291 AO297 AO303 AO309 AO315 AO321 AO99 AO171 AO255">
    <cfRule type="containsText" dxfId="557" priority="149" operator="containsText" text="NO">
      <formula>NOT(ISERROR(SEARCH("NO",AO3)))</formula>
    </cfRule>
  </conditionalFormatting>
  <conditionalFormatting sqref="AO3:AO326">
    <cfRule type="cellIs" dxfId="556" priority="147" operator="equal">
      <formula>"PENDIENTE"</formula>
    </cfRule>
    <cfRule type="cellIs" dxfId="555" priority="148" operator="equal">
      <formula>"NO HÁBIL"</formula>
    </cfRule>
  </conditionalFormatting>
  <conditionalFormatting sqref="AN9">
    <cfRule type="containsText" dxfId="554" priority="146" operator="containsText" text="NO">
      <formula>NOT(ISERROR(SEARCH("NO",AN9)))</formula>
    </cfRule>
  </conditionalFormatting>
  <conditionalFormatting sqref="AN10:AN14">
    <cfRule type="containsText" dxfId="553" priority="145" operator="containsText" text="NO">
      <formula>NOT(ISERROR(SEARCH("NO",AN10)))</formula>
    </cfRule>
  </conditionalFormatting>
  <conditionalFormatting sqref="L15:L16">
    <cfRule type="containsText" dxfId="552" priority="141" operator="containsText" text="NO">
      <formula>NOT(ISERROR(SEARCH("NO",L15)))</formula>
    </cfRule>
  </conditionalFormatting>
  <conditionalFormatting sqref="K15:K16">
    <cfRule type="cellIs" dxfId="551" priority="140" operator="equal">
      <formula>"NO"</formula>
    </cfRule>
  </conditionalFormatting>
  <conditionalFormatting sqref="L17:L18">
    <cfRule type="containsText" dxfId="550" priority="139" operator="containsText" text="NO">
      <formula>NOT(ISERROR(SEARCH("NO",L17)))</formula>
    </cfRule>
  </conditionalFormatting>
  <conditionalFormatting sqref="K17:K18">
    <cfRule type="cellIs" dxfId="549" priority="138" operator="equal">
      <formula>"NO"</formula>
    </cfRule>
  </conditionalFormatting>
  <conditionalFormatting sqref="K25">
    <cfRule type="cellIs" dxfId="548" priority="137" operator="equal">
      <formula>"NO"</formula>
    </cfRule>
  </conditionalFormatting>
  <conditionalFormatting sqref="L25">
    <cfRule type="containsText" dxfId="547" priority="136" operator="containsText" text="NO">
      <formula>NOT(ISERROR(SEARCH("NO",L25)))</formula>
    </cfRule>
  </conditionalFormatting>
  <conditionalFormatting sqref="L21:L24">
    <cfRule type="containsText" dxfId="546" priority="135" operator="containsText" text="NO">
      <formula>NOT(ISERROR(SEARCH("NO",L21)))</formula>
    </cfRule>
  </conditionalFormatting>
  <conditionalFormatting sqref="K21:K24">
    <cfRule type="cellIs" dxfId="545" priority="134" operator="equal">
      <formula>"NO"</formula>
    </cfRule>
  </conditionalFormatting>
  <conditionalFormatting sqref="V27">
    <cfRule type="cellIs" dxfId="544" priority="133" operator="equal">
      <formula>"INGRESAR TASA USD"</formula>
    </cfRule>
  </conditionalFormatting>
  <conditionalFormatting sqref="U27">
    <cfRule type="cellIs" dxfId="543" priority="132" operator="equal">
      <formula>"INGRESAR TASA"</formula>
    </cfRule>
  </conditionalFormatting>
  <conditionalFormatting sqref="K37:K38">
    <cfRule type="cellIs" dxfId="542" priority="131" operator="equal">
      <formula>"NO"</formula>
    </cfRule>
  </conditionalFormatting>
  <conditionalFormatting sqref="L37:L38">
    <cfRule type="containsText" dxfId="541" priority="130" operator="containsText" text="NO">
      <formula>NOT(ISERROR(SEARCH("NO",L37)))</formula>
    </cfRule>
  </conditionalFormatting>
  <conditionalFormatting sqref="L33:L36">
    <cfRule type="containsText" dxfId="540" priority="129" operator="containsText" text="NO">
      <formula>NOT(ISERROR(SEARCH("NO",L33)))</formula>
    </cfRule>
  </conditionalFormatting>
  <conditionalFormatting sqref="K33:K36">
    <cfRule type="cellIs" dxfId="539" priority="128" operator="equal">
      <formula>"NO"</formula>
    </cfRule>
  </conditionalFormatting>
  <conditionalFormatting sqref="AN33">
    <cfRule type="containsText" dxfId="538" priority="127" operator="containsText" text="NO">
      <formula>NOT(ISERROR(SEARCH("NO",AN33)))</formula>
    </cfRule>
  </conditionalFormatting>
  <conditionalFormatting sqref="AN34:AN38">
    <cfRule type="containsText" dxfId="537" priority="126" operator="containsText" text="NO">
      <formula>NOT(ISERROR(SEARCH("NO",AN34)))</formula>
    </cfRule>
  </conditionalFormatting>
  <conditionalFormatting sqref="M45:M48">
    <cfRule type="containsText" dxfId="536" priority="122" operator="containsText" text="NO">
      <formula>NOT(ISERROR(SEARCH("NO",M45)))</formula>
    </cfRule>
  </conditionalFormatting>
  <conditionalFormatting sqref="K45:K48">
    <cfRule type="cellIs" dxfId="535" priority="121" operator="equal">
      <formula>"NO"</formula>
    </cfRule>
  </conditionalFormatting>
  <conditionalFormatting sqref="L45:L48">
    <cfRule type="containsText" dxfId="534" priority="120" operator="containsText" text="NO">
      <formula>NOT(ISERROR(SEARCH("NO",L45)))</formula>
    </cfRule>
  </conditionalFormatting>
  <conditionalFormatting sqref="K51:K52">
    <cfRule type="cellIs" dxfId="533" priority="118" operator="equal">
      <formula>"NO"</formula>
    </cfRule>
  </conditionalFormatting>
  <conditionalFormatting sqref="L51:L52">
    <cfRule type="containsText" dxfId="532" priority="119" operator="containsText" text="NO">
      <formula>NOT(ISERROR(SEARCH("NO",L51)))</formula>
    </cfRule>
  </conditionalFormatting>
  <conditionalFormatting sqref="V51:V52">
    <cfRule type="cellIs" dxfId="531" priority="117" operator="equal">
      <formula>"INGRESAR TASA USD"</formula>
    </cfRule>
  </conditionalFormatting>
  <conditionalFormatting sqref="U51:U52">
    <cfRule type="cellIs" dxfId="530" priority="116" operator="equal">
      <formula>"INGRESAR TASA"</formula>
    </cfRule>
  </conditionalFormatting>
  <conditionalFormatting sqref="L54">
    <cfRule type="containsText" dxfId="529" priority="115" operator="containsText" text="NO">
      <formula>NOT(ISERROR(SEARCH("NO",L54)))</formula>
    </cfRule>
  </conditionalFormatting>
  <conditionalFormatting sqref="K54">
    <cfRule type="cellIs" dxfId="528" priority="114" operator="equal">
      <formula>"NO"</formula>
    </cfRule>
  </conditionalFormatting>
  <conditionalFormatting sqref="U54">
    <cfRule type="cellIs" dxfId="527" priority="113" operator="equal">
      <formula>"INGRESAR TASA"</formula>
    </cfRule>
  </conditionalFormatting>
  <conditionalFormatting sqref="V54">
    <cfRule type="cellIs" dxfId="526" priority="112" operator="equal">
      <formula>"INGRESAR TASA USD"</formula>
    </cfRule>
  </conditionalFormatting>
  <conditionalFormatting sqref="K59:K60">
    <cfRule type="cellIs" dxfId="525" priority="111" operator="equal">
      <formula>"NO"</formula>
    </cfRule>
  </conditionalFormatting>
  <conditionalFormatting sqref="L57:L60">
    <cfRule type="containsText" dxfId="524" priority="110" operator="containsText" text="NO">
      <formula>NOT(ISERROR(SEARCH("NO",L57)))</formula>
    </cfRule>
  </conditionalFormatting>
  <conditionalFormatting sqref="K57:K58">
    <cfRule type="cellIs" dxfId="523" priority="109" operator="equal">
      <formula>"NO"</formula>
    </cfRule>
  </conditionalFormatting>
  <conditionalFormatting sqref="L61">
    <cfRule type="containsText" dxfId="522" priority="108" operator="containsText" text="NO">
      <formula>NOT(ISERROR(SEARCH("NO",L61)))</formula>
    </cfRule>
  </conditionalFormatting>
  <conditionalFormatting sqref="K61">
    <cfRule type="cellIs" dxfId="521" priority="107" operator="equal">
      <formula>"NO"</formula>
    </cfRule>
  </conditionalFormatting>
  <conditionalFormatting sqref="L69:L72 L77">
    <cfRule type="containsText" dxfId="520" priority="106" operator="containsText" text="NO">
      <formula>NOT(ISERROR(SEARCH("NO",L69)))</formula>
    </cfRule>
  </conditionalFormatting>
  <conditionalFormatting sqref="K70:K72 K77">
    <cfRule type="cellIs" dxfId="519" priority="105" operator="equal">
      <formula>"NO"</formula>
    </cfRule>
  </conditionalFormatting>
  <conditionalFormatting sqref="K63 K95:K104 K107 K109:K110 K112:K116 K121:K122 K87:K92">
    <cfRule type="cellIs" dxfId="518" priority="104" operator="equal">
      <formula>"NO"</formula>
    </cfRule>
  </conditionalFormatting>
  <conditionalFormatting sqref="L95:L100 L107 L109:L110 L112:L116 L121:L122 L63 L87:L92 L102:L104">
    <cfRule type="containsText" dxfId="517" priority="103" operator="containsText" text="NO">
      <formula>NOT(ISERROR(SEARCH("NO",L63)))</formula>
    </cfRule>
  </conditionalFormatting>
  <conditionalFormatting sqref="K69">
    <cfRule type="containsText" dxfId="516" priority="102" operator="containsText" text="NO">
      <formula>NOT(ISERROR(SEARCH("NO",K69)))</formula>
    </cfRule>
  </conditionalFormatting>
  <conditionalFormatting sqref="L123 L125:L127">
    <cfRule type="containsText" dxfId="515" priority="101" operator="containsText" text="NO">
      <formula>NOT(ISERROR(SEARCH("NO",L123)))</formula>
    </cfRule>
  </conditionalFormatting>
  <conditionalFormatting sqref="K123 K125:K127">
    <cfRule type="cellIs" dxfId="514" priority="100" operator="equal">
      <formula>"NO"</formula>
    </cfRule>
  </conditionalFormatting>
  <conditionalFormatting sqref="K64:K68">
    <cfRule type="cellIs" dxfId="513" priority="99" operator="equal">
      <formula>"NO"</formula>
    </cfRule>
  </conditionalFormatting>
  <conditionalFormatting sqref="K93:K94">
    <cfRule type="cellIs" dxfId="512" priority="98" operator="equal">
      <formula>"NO"</formula>
    </cfRule>
  </conditionalFormatting>
  <conditionalFormatting sqref="L105:L106">
    <cfRule type="containsText" dxfId="511" priority="97" operator="containsText" text="NO">
      <formula>NOT(ISERROR(SEARCH("NO",L105)))</formula>
    </cfRule>
  </conditionalFormatting>
  <conditionalFormatting sqref="K105:K106">
    <cfRule type="cellIs" dxfId="510" priority="96" operator="equal">
      <formula>"NO"</formula>
    </cfRule>
  </conditionalFormatting>
  <conditionalFormatting sqref="K108">
    <cfRule type="cellIs" dxfId="509" priority="95" operator="equal">
      <formula>"NO"</formula>
    </cfRule>
  </conditionalFormatting>
  <conditionalFormatting sqref="K111">
    <cfRule type="cellIs" dxfId="508" priority="94" operator="equal">
      <formula>"NO"</formula>
    </cfRule>
  </conditionalFormatting>
  <conditionalFormatting sqref="L117:L120">
    <cfRule type="containsText" dxfId="507" priority="93" operator="containsText" text="NO">
      <formula>NOT(ISERROR(SEARCH("NO",L117)))</formula>
    </cfRule>
  </conditionalFormatting>
  <conditionalFormatting sqref="K117:K120">
    <cfRule type="cellIs" dxfId="506" priority="92" operator="equal">
      <formula>"NO"</formula>
    </cfRule>
  </conditionalFormatting>
  <conditionalFormatting sqref="K124">
    <cfRule type="cellIs" dxfId="505" priority="91" operator="equal">
      <formula>"NO"</formula>
    </cfRule>
  </conditionalFormatting>
  <conditionalFormatting sqref="L124">
    <cfRule type="cellIs" dxfId="504" priority="90" operator="equal">
      <formula>"NO"</formula>
    </cfRule>
  </conditionalFormatting>
  <conditionalFormatting sqref="L64:L68">
    <cfRule type="cellIs" dxfId="503" priority="89" operator="equal">
      <formula>"NO"</formula>
    </cfRule>
  </conditionalFormatting>
  <conditionalFormatting sqref="L75:L76">
    <cfRule type="containsText" dxfId="502" priority="88" operator="containsText" text="NO">
      <formula>NOT(ISERROR(SEARCH("NO",L75)))</formula>
    </cfRule>
  </conditionalFormatting>
  <conditionalFormatting sqref="K75:K76">
    <cfRule type="cellIs" dxfId="501" priority="87" operator="equal">
      <formula>"NO"</formula>
    </cfRule>
  </conditionalFormatting>
  <conditionalFormatting sqref="K81 K84">
    <cfRule type="cellIs" dxfId="500" priority="86" operator="equal">
      <formula>"NO"</formula>
    </cfRule>
  </conditionalFormatting>
  <conditionalFormatting sqref="L81 L84">
    <cfRule type="containsText" dxfId="499" priority="85" operator="containsText" text="NO">
      <formula>NOT(ISERROR(SEARCH("NO",L81)))</formula>
    </cfRule>
  </conditionalFormatting>
  <conditionalFormatting sqref="L82">
    <cfRule type="containsText" dxfId="498" priority="84" operator="containsText" text="NO">
      <formula>NOT(ISERROR(SEARCH("NO",L82)))</formula>
    </cfRule>
  </conditionalFormatting>
  <conditionalFormatting sqref="K82">
    <cfRule type="cellIs" dxfId="497" priority="83" operator="equal">
      <formula>"NO"</formula>
    </cfRule>
  </conditionalFormatting>
  <conditionalFormatting sqref="K83">
    <cfRule type="cellIs" dxfId="496" priority="82" operator="equal">
      <formula>"NO"</formula>
    </cfRule>
  </conditionalFormatting>
  <conditionalFormatting sqref="L83">
    <cfRule type="containsText" dxfId="495" priority="81" operator="containsText" text="NO">
      <formula>NOT(ISERROR(SEARCH("NO",L83)))</formula>
    </cfRule>
  </conditionalFormatting>
  <conditionalFormatting sqref="K85">
    <cfRule type="cellIs" dxfId="494" priority="80" operator="equal">
      <formula>"NO"</formula>
    </cfRule>
  </conditionalFormatting>
  <conditionalFormatting sqref="L85">
    <cfRule type="containsText" dxfId="493" priority="79" operator="containsText" text="NO">
      <formula>NOT(ISERROR(SEARCH("NO",L85)))</formula>
    </cfRule>
  </conditionalFormatting>
  <conditionalFormatting sqref="K86">
    <cfRule type="cellIs" dxfId="492" priority="78" operator="equal">
      <formula>"NO"</formula>
    </cfRule>
  </conditionalFormatting>
  <conditionalFormatting sqref="L86">
    <cfRule type="containsText" dxfId="491" priority="77" operator="containsText" text="NO">
      <formula>NOT(ISERROR(SEARCH("NO",L86)))</formula>
    </cfRule>
  </conditionalFormatting>
  <conditionalFormatting sqref="L73:L74">
    <cfRule type="containsText" dxfId="490" priority="76" operator="containsText" text="NO">
      <formula>NOT(ISERROR(SEARCH("NO",L73)))</formula>
    </cfRule>
  </conditionalFormatting>
  <conditionalFormatting sqref="K74">
    <cfRule type="cellIs" dxfId="489" priority="75" operator="equal">
      <formula>"NO"</formula>
    </cfRule>
  </conditionalFormatting>
  <conditionalFormatting sqref="K73">
    <cfRule type="containsText" dxfId="488" priority="74" operator="containsText" text="NO">
      <formula>NOT(ISERROR(SEARCH("NO",K73)))</formula>
    </cfRule>
  </conditionalFormatting>
  <conditionalFormatting sqref="L78:L80">
    <cfRule type="containsText" dxfId="487" priority="73" operator="containsText" text="NO">
      <formula>NOT(ISERROR(SEARCH("NO",L78)))</formula>
    </cfRule>
  </conditionalFormatting>
  <conditionalFormatting sqref="K78:K80">
    <cfRule type="cellIs" dxfId="486" priority="72" operator="equal">
      <formula>"NO"</formula>
    </cfRule>
  </conditionalFormatting>
  <conditionalFormatting sqref="L94">
    <cfRule type="containsText" dxfId="485" priority="71" operator="containsText" text="NO">
      <formula>NOT(ISERROR(SEARCH("NO",L94)))</formula>
    </cfRule>
  </conditionalFormatting>
  <conditionalFormatting sqref="L93">
    <cfRule type="containsText" dxfId="484" priority="70" operator="containsText" text="NO">
      <formula>NOT(ISERROR(SEARCH("NO",L93)))</formula>
    </cfRule>
  </conditionalFormatting>
  <conditionalFormatting sqref="L101">
    <cfRule type="containsText" dxfId="483" priority="69" operator="containsText" text="NO">
      <formula>NOT(ISERROR(SEARCH("NO",L101)))</formula>
    </cfRule>
  </conditionalFormatting>
  <conditionalFormatting sqref="L108">
    <cfRule type="containsText" dxfId="482" priority="68" operator="containsText" text="NO">
      <formula>NOT(ISERROR(SEARCH("NO",L108)))</formula>
    </cfRule>
  </conditionalFormatting>
  <conditionalFormatting sqref="L111">
    <cfRule type="containsText" dxfId="481" priority="67" operator="containsText" text="NO">
      <formula>NOT(ISERROR(SEARCH("NO",L111)))</formula>
    </cfRule>
  </conditionalFormatting>
  <conditionalFormatting sqref="L130:L133">
    <cfRule type="containsText" dxfId="480" priority="64" operator="containsText" text="NO">
      <formula>NOT(ISERROR(SEARCH("NO",L130)))</formula>
    </cfRule>
  </conditionalFormatting>
  <conditionalFormatting sqref="K130:K133">
    <cfRule type="cellIs" dxfId="479" priority="63" operator="equal">
      <formula>"NO"</formula>
    </cfRule>
  </conditionalFormatting>
  <conditionalFormatting sqref="K129">
    <cfRule type="cellIs" dxfId="478" priority="62" operator="equal">
      <formula>"NO"</formula>
    </cfRule>
  </conditionalFormatting>
  <conditionalFormatting sqref="L129">
    <cfRule type="containsText" dxfId="477" priority="61" operator="containsText" text="NO">
      <formula>NOT(ISERROR(SEARCH("NO",L129)))</formula>
    </cfRule>
  </conditionalFormatting>
  <conditionalFormatting sqref="K146">
    <cfRule type="cellIs" dxfId="476" priority="60" operator="equal">
      <formula>"NO"</formula>
    </cfRule>
  </conditionalFormatting>
  <conditionalFormatting sqref="L145:L146">
    <cfRule type="containsText" dxfId="475" priority="59" operator="containsText" text="NO">
      <formula>NOT(ISERROR(SEARCH("NO",L145)))</formula>
    </cfRule>
  </conditionalFormatting>
  <conditionalFormatting sqref="K145">
    <cfRule type="cellIs" dxfId="474" priority="58" operator="equal">
      <formula>"NO"</formula>
    </cfRule>
  </conditionalFormatting>
  <conditionalFormatting sqref="K142">
    <cfRule type="cellIs" dxfId="473" priority="57" operator="equal">
      <formula>"NO"</formula>
    </cfRule>
  </conditionalFormatting>
  <conditionalFormatting sqref="L142">
    <cfRule type="containsText" dxfId="472" priority="56" operator="containsText" text="NO">
      <formula>NOT(ISERROR(SEARCH("NO",L142)))</formula>
    </cfRule>
  </conditionalFormatting>
  <conditionalFormatting sqref="L143">
    <cfRule type="containsText" dxfId="471" priority="55" operator="containsText" text="NO">
      <formula>NOT(ISERROR(SEARCH("NO",L143)))</formula>
    </cfRule>
  </conditionalFormatting>
  <conditionalFormatting sqref="K143">
    <cfRule type="cellIs" dxfId="470" priority="54" operator="equal">
      <formula>"NO"</formula>
    </cfRule>
  </conditionalFormatting>
  <conditionalFormatting sqref="L144">
    <cfRule type="containsText" dxfId="469" priority="53" operator="containsText" text="NO">
      <formula>NOT(ISERROR(SEARCH("NO",L144)))</formula>
    </cfRule>
  </conditionalFormatting>
  <conditionalFormatting sqref="K144">
    <cfRule type="cellIs" dxfId="468" priority="52" operator="equal">
      <formula>"NO"</formula>
    </cfRule>
  </conditionalFormatting>
  <conditionalFormatting sqref="K153 K156:K158">
    <cfRule type="cellIs" dxfId="467" priority="51" operator="equal">
      <formula>"NO"</formula>
    </cfRule>
  </conditionalFormatting>
  <conditionalFormatting sqref="L153 L157:L158">
    <cfRule type="containsText" dxfId="466" priority="50" operator="containsText" text="NO">
      <formula>NOT(ISERROR(SEARCH("NO",L153)))</formula>
    </cfRule>
  </conditionalFormatting>
  <conditionalFormatting sqref="L154:L156">
    <cfRule type="containsText" dxfId="465" priority="49" operator="containsText" text="NO">
      <formula>NOT(ISERROR(SEARCH("NO",L154)))</formula>
    </cfRule>
  </conditionalFormatting>
  <conditionalFormatting sqref="K154">
    <cfRule type="cellIs" dxfId="464" priority="48" operator="equal">
      <formula>"NO"</formula>
    </cfRule>
  </conditionalFormatting>
  <conditionalFormatting sqref="K155">
    <cfRule type="cellIs" dxfId="463" priority="47" operator="equal">
      <formula>"NO"</formula>
    </cfRule>
  </conditionalFormatting>
  <conditionalFormatting sqref="K165:K170 K181:K182 K187:K188 K184:K185 K176">
    <cfRule type="cellIs" dxfId="462" priority="46" operator="equal">
      <formula>"NO"</formula>
    </cfRule>
  </conditionalFormatting>
  <conditionalFormatting sqref="L165:L176 L187:L188 L184:L185">
    <cfRule type="containsText" dxfId="461" priority="45" operator="containsText" text="NO">
      <formula>NOT(ISERROR(SEARCH("NO",L165)))</formula>
    </cfRule>
  </conditionalFormatting>
  <conditionalFormatting sqref="K177:K180">
    <cfRule type="cellIs" dxfId="460" priority="44" operator="equal">
      <formula>"NO"</formula>
    </cfRule>
  </conditionalFormatting>
  <conditionalFormatting sqref="L186">
    <cfRule type="containsText" dxfId="459" priority="43" operator="containsText" text="NO">
      <formula>NOT(ISERROR(SEARCH("NO",L186)))</formula>
    </cfRule>
  </conditionalFormatting>
  <conditionalFormatting sqref="K186">
    <cfRule type="cellIs" dxfId="458" priority="42" operator="equal">
      <formula>"NO"</formula>
    </cfRule>
  </conditionalFormatting>
  <conditionalFormatting sqref="L183">
    <cfRule type="containsText" dxfId="457" priority="41" operator="containsText" text="NO">
      <formula>NOT(ISERROR(SEARCH("NO",L183)))</formula>
    </cfRule>
  </conditionalFormatting>
  <conditionalFormatting sqref="K183">
    <cfRule type="cellIs" dxfId="456" priority="40" operator="equal">
      <formula>"NO"</formula>
    </cfRule>
  </conditionalFormatting>
  <conditionalFormatting sqref="K194 K200 K205:K206 K254">
    <cfRule type="cellIs" dxfId="455" priority="39" operator="equal">
      <formula>"NO"</formula>
    </cfRule>
  </conditionalFormatting>
  <conditionalFormatting sqref="L194 L200 L205:L206 L254">
    <cfRule type="containsText" dxfId="454" priority="38" operator="containsText" text="NO">
      <formula>NOT(ISERROR(SEARCH("NO",L194)))</formula>
    </cfRule>
  </conditionalFormatting>
  <conditionalFormatting sqref="L189:L193">
    <cfRule type="containsText" dxfId="453" priority="37" operator="containsText" text="NO">
      <formula>NOT(ISERROR(SEARCH("NO",L189)))</formula>
    </cfRule>
  </conditionalFormatting>
  <conditionalFormatting sqref="K189:K193">
    <cfRule type="cellIs" dxfId="452" priority="36" operator="equal">
      <formula>"NO"</formula>
    </cfRule>
  </conditionalFormatting>
  <conditionalFormatting sqref="L201:L204">
    <cfRule type="containsText" dxfId="451" priority="35" operator="containsText" text="NO">
      <formula>NOT(ISERROR(SEARCH("NO",L201)))</formula>
    </cfRule>
  </conditionalFormatting>
  <conditionalFormatting sqref="K201:K204">
    <cfRule type="cellIs" dxfId="450" priority="34" operator="equal">
      <formula>"NO"</formula>
    </cfRule>
  </conditionalFormatting>
  <conditionalFormatting sqref="L207:L230 L243:L253 L235:L236">
    <cfRule type="containsText" dxfId="449" priority="33" operator="containsText" text="NO">
      <formula>NOT(ISERROR(SEARCH("NO",L207)))</formula>
    </cfRule>
  </conditionalFormatting>
  <conditionalFormatting sqref="K207:K217 K219:K230 K243:K253 K235:K236">
    <cfRule type="cellIs" dxfId="448" priority="32" operator="equal">
      <formula>"NO"</formula>
    </cfRule>
  </conditionalFormatting>
  <conditionalFormatting sqref="K218">
    <cfRule type="containsText" dxfId="447" priority="31" operator="containsText" text="NO">
      <formula>NOT(ISERROR(SEARCH("NO",K218)))</formula>
    </cfRule>
  </conditionalFormatting>
  <conditionalFormatting sqref="K255:K266">
    <cfRule type="cellIs" dxfId="446" priority="30" operator="equal">
      <formula>"NO"</formula>
    </cfRule>
  </conditionalFormatting>
  <conditionalFormatting sqref="L255:L266">
    <cfRule type="containsText" dxfId="445" priority="29" operator="containsText" text="NO">
      <formula>NOT(ISERROR(SEARCH("NO",L255)))</formula>
    </cfRule>
  </conditionalFormatting>
  <conditionalFormatting sqref="L231">
    <cfRule type="containsText" dxfId="444" priority="28" operator="containsText" text="NO">
      <formula>NOT(ISERROR(SEARCH("NO",L231)))</formula>
    </cfRule>
  </conditionalFormatting>
  <conditionalFormatting sqref="K231">
    <cfRule type="cellIs" dxfId="443" priority="27" operator="equal">
      <formula>"NO"</formula>
    </cfRule>
  </conditionalFormatting>
  <conditionalFormatting sqref="L232:L233">
    <cfRule type="containsText" dxfId="442" priority="26" operator="containsText" text="NO">
      <formula>NOT(ISERROR(SEARCH("NO",L232)))</formula>
    </cfRule>
  </conditionalFormatting>
  <conditionalFormatting sqref="K232:K233">
    <cfRule type="cellIs" dxfId="441" priority="25" operator="equal">
      <formula>"NO"</formula>
    </cfRule>
  </conditionalFormatting>
  <conditionalFormatting sqref="L234">
    <cfRule type="containsText" dxfId="440" priority="24" operator="containsText" text="NO">
      <formula>NOT(ISERROR(SEARCH("NO",L234)))</formula>
    </cfRule>
  </conditionalFormatting>
  <conditionalFormatting sqref="K234">
    <cfRule type="cellIs" dxfId="439" priority="23" operator="equal">
      <formula>"NO"</formula>
    </cfRule>
  </conditionalFormatting>
  <conditionalFormatting sqref="L237:L242">
    <cfRule type="containsText" dxfId="438" priority="22" operator="containsText" text="NO">
      <formula>NOT(ISERROR(SEARCH("NO",L237)))</formula>
    </cfRule>
  </conditionalFormatting>
  <conditionalFormatting sqref="K238:K242">
    <cfRule type="cellIs" dxfId="437" priority="21" operator="equal">
      <formula>"NO"</formula>
    </cfRule>
  </conditionalFormatting>
  <conditionalFormatting sqref="L321:L326">
    <cfRule type="containsText" dxfId="436" priority="20" operator="containsText" text="NO">
      <formula>NOT(ISERROR(SEARCH("NO",L321)))</formula>
    </cfRule>
  </conditionalFormatting>
  <conditionalFormatting sqref="K325:K326">
    <cfRule type="cellIs" dxfId="435" priority="19" operator="equal">
      <formula>"NO"</formula>
    </cfRule>
  </conditionalFormatting>
  <conditionalFormatting sqref="K269:K279 K281:K320">
    <cfRule type="cellIs" dxfId="434" priority="18" operator="equal">
      <formula>"NO"</formula>
    </cfRule>
  </conditionalFormatting>
  <conditionalFormatting sqref="L267:L320">
    <cfRule type="containsText" dxfId="433" priority="17" operator="containsText" text="NO">
      <formula>NOT(ISERROR(SEARCH("NO",L267)))</formula>
    </cfRule>
  </conditionalFormatting>
  <conditionalFormatting sqref="K280">
    <cfRule type="cellIs" dxfId="432" priority="16" operator="equal">
      <formula>"NO"</formula>
    </cfRule>
  </conditionalFormatting>
  <conditionalFormatting sqref="L177">
    <cfRule type="containsText" dxfId="431" priority="15" operator="containsText" text="NO">
      <formula>NOT(ISERROR(SEARCH("NO",L177)))</formula>
    </cfRule>
  </conditionalFormatting>
  <conditionalFormatting sqref="L181:L182 L178:L179">
    <cfRule type="containsText" dxfId="430" priority="14" operator="containsText" text="NO">
      <formula>NOT(ISERROR(SEARCH("NO",L178)))</formula>
    </cfRule>
  </conditionalFormatting>
  <conditionalFormatting sqref="L180">
    <cfRule type="containsText" dxfId="429" priority="13" operator="containsText" text="NO">
      <formula>NOT(ISERROR(SEARCH("NO",L180)))</formula>
    </cfRule>
  </conditionalFormatting>
  <conditionalFormatting sqref="L195:L199">
    <cfRule type="containsText" dxfId="428" priority="12" operator="containsText" text="NO">
      <formula>NOT(ISERROR(SEARCH("NO",L195)))</formula>
    </cfRule>
  </conditionalFormatting>
  <conditionalFormatting sqref="K195:K199">
    <cfRule type="containsText" dxfId="427" priority="10" operator="containsText" text="NO">
      <formula>NOT(ISERROR(SEARCH("NO",K195)))</formula>
    </cfRule>
  </conditionalFormatting>
  <conditionalFormatting sqref="K237">
    <cfRule type="containsText" dxfId="426" priority="9" operator="containsText" text="NO">
      <formula>NOT(ISERROR(SEARCH("NO",K237)))</formula>
    </cfRule>
  </conditionalFormatting>
  <conditionalFormatting sqref="K267:K268">
    <cfRule type="containsText" dxfId="425" priority="8" operator="containsText" text="NO">
      <formula>NOT(ISERROR(SEARCH("NO",K267)))</formula>
    </cfRule>
  </conditionalFormatting>
  <conditionalFormatting sqref="K173">
    <cfRule type="containsText" dxfId="424" priority="7" operator="containsText" text="NO">
      <formula>NOT(ISERROR(SEARCH("NO",K173)))</formula>
    </cfRule>
  </conditionalFormatting>
  <conditionalFormatting sqref="K174">
    <cfRule type="containsText" dxfId="423" priority="6" operator="containsText" text="NO">
      <formula>NOT(ISERROR(SEARCH("NO",K174)))</formula>
    </cfRule>
  </conditionalFormatting>
  <conditionalFormatting sqref="K175">
    <cfRule type="containsText" dxfId="422" priority="5" operator="containsText" text="NO">
      <formula>NOT(ISERROR(SEARCH("NO",K175)))</formula>
    </cfRule>
  </conditionalFormatting>
  <conditionalFormatting sqref="K172">
    <cfRule type="containsText" dxfId="421" priority="4" operator="containsText" text="NO">
      <formula>NOT(ISERROR(SEARCH("NO",K172)))</formula>
    </cfRule>
  </conditionalFormatting>
  <conditionalFormatting sqref="K49">
    <cfRule type="containsText" dxfId="420" priority="3" operator="containsText" text="NO">
      <formula>NOT(ISERROR(SEARCH("NO",K49)))</formula>
    </cfRule>
  </conditionalFormatting>
  <conditionalFormatting sqref="K321:K324">
    <cfRule type="containsText" dxfId="419" priority="2" operator="containsText" text="NO">
      <formula>NOT(ISERROR(SEARCH("NO",K321)))</formula>
    </cfRule>
  </conditionalFormatting>
  <conditionalFormatting sqref="K171">
    <cfRule type="containsText" dxfId="418" priority="1" operator="containsText" text="NO">
      <formula>NOT(ISERROR(SEARCH("NO",K171)))</formula>
    </cfRule>
  </conditionalFormatting>
  <dataValidations count="6">
    <dataValidation type="list" allowBlank="1" showInputMessage="1" showErrorMessage="1" sqref="AO3:AO452">
      <formula1>$AR$2:$AU$2</formula1>
    </dataValidation>
    <dataValidation type="list" allowBlank="1" showInputMessage="1" showErrorMessage="1" sqref="L3:L7 L9:L13 L15:L18 L39:L42 L21:L24 L44 L49 L453:M1048576 L57:L61 L75:L76 L135:L138 L130:L133 L147:L151 L143 L117:L120 L154:L156 L105:L106 L186 L183 L177 L180">
      <formula1>$AR$1:$AS$1</formula1>
    </dataValidation>
    <dataValidation type="list" allowBlank="1" showInputMessage="1" showErrorMessage="1" sqref="AH27:AJ28 AK28:AM28 AH171:AJ172 AK172:AM172">
      <formula1>$AO$1:$AP$1</formula1>
    </dataValidation>
    <dataValidation type="list" allowBlank="1" showInputMessage="1" showErrorMessage="1" sqref="L144 L82">
      <formula1>$BE$1:$BF$1</formula1>
    </dataValidation>
    <dataValidation type="list" allowBlank="1" showInputMessage="1" showErrorMessage="1" sqref="L33:L36 L51:L52">
      <formula1>$BE$1:$BG$1</formula1>
    </dataValidation>
    <dataValidation type="list" allowBlank="1" showInputMessage="1" showErrorMessage="1" sqref="L54">
      <formula1>$AJ$1:$AL$1</formula1>
    </dataValidation>
  </dataValidations>
  <pageMargins left="0.75" right="0.75" top="1" bottom="1" header="0.5" footer="0.5"/>
  <pageSetup orientation="portrait" horizontalDpi="4294967292" verticalDpi="4294967292"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249977111117893"/>
  </sheetPr>
  <dimension ref="A1:AP356"/>
  <sheetViews>
    <sheetView zoomScale="70" zoomScaleNormal="70" zoomScalePageLayoutView="75" workbookViewId="0">
      <pane xSplit="1" ySplit="2" topLeftCell="B199" activePane="bottomRight" state="frozen"/>
      <selection pane="topRight" activeCell="B1" sqref="B1"/>
      <selection pane="bottomLeft" activeCell="A3" sqref="A3"/>
      <selection pane="bottomRight" activeCell="AF203" sqref="AF203:AF206"/>
    </sheetView>
  </sheetViews>
  <sheetFormatPr baseColWidth="10" defaultColWidth="10.875" defaultRowHeight="15.75" zeroHeight="1" x14ac:dyDescent="0.25"/>
  <cols>
    <col min="1" max="1" width="10.875" style="338" bestFit="1" customWidth="1"/>
    <col min="2" max="2" width="8.875" style="338" customWidth="1"/>
    <col min="3" max="3" width="10.75" style="339" hidden="1" customWidth="1"/>
    <col min="4" max="4" width="25.5" style="340" customWidth="1"/>
    <col min="5" max="5" width="13.875" style="340" hidden="1" customWidth="1"/>
    <col min="6" max="6" width="22.125" style="340" customWidth="1"/>
    <col min="7" max="7" width="12.875" style="340" customWidth="1"/>
    <col min="8" max="8" width="14.5" style="340" customWidth="1"/>
    <col min="9" max="9" width="66.125" style="724" customWidth="1"/>
    <col min="10" max="10" width="21.25" style="341" customWidth="1"/>
    <col min="11" max="11" width="18.5" style="342" customWidth="1"/>
    <col min="12" max="12" width="21.5" style="342" customWidth="1"/>
    <col min="13" max="13" width="48.125" style="342" customWidth="1"/>
    <col min="14" max="14" width="15.5" style="342" hidden="1" customWidth="1"/>
    <col min="15" max="16" width="15.125" style="342" hidden="1" customWidth="1"/>
    <col min="17" max="17" width="18.875" style="342" customWidth="1"/>
    <col min="18" max="18" width="15.75" style="666" customWidth="1"/>
    <col min="19" max="19" width="10.625" style="343" customWidth="1"/>
    <col min="20" max="20" width="12.5" style="344" customWidth="1"/>
    <col min="21" max="21" width="11" style="345" customWidth="1"/>
    <col min="22" max="22" width="11" style="17" customWidth="1"/>
    <col min="23" max="23" width="20.5" style="464" customWidth="1"/>
    <col min="24" max="24" width="8.75" style="346" customWidth="1"/>
    <col min="25" max="25" width="13.875" style="17" customWidth="1"/>
    <col min="26" max="26" width="18.125" style="491" customWidth="1"/>
    <col min="27" max="27" width="12.5" style="17" customWidth="1"/>
    <col min="28" max="28" width="19.5" style="17" customWidth="1"/>
    <col min="29" max="29" width="15.5" style="876" customWidth="1"/>
    <col min="30" max="30" width="18.375" style="297" customWidth="1"/>
    <col min="31" max="31" width="19.5" style="347" customWidth="1"/>
    <col min="32" max="33" width="19.5" style="355" customWidth="1"/>
    <col min="34" max="34" width="59.125" style="348" customWidth="1"/>
    <col min="35" max="35" width="15.25" style="239" customWidth="1"/>
    <col min="36" max="37" width="10.875" style="223"/>
    <col min="38" max="38" width="19.125" style="397" bestFit="1" customWidth="1"/>
    <col min="39" max="39" width="19.125" style="357" bestFit="1" customWidth="1"/>
    <col min="40" max="40" width="10.875" style="357"/>
    <col min="41" max="42" width="10.875" style="394"/>
    <col min="43" max="16384" width="10.875" style="223"/>
  </cols>
  <sheetData>
    <row r="1" spans="1:42" s="221" customFormat="1" ht="15" customHeight="1" x14ac:dyDescent="0.25">
      <c r="A1" s="1169" t="s">
        <v>7</v>
      </c>
      <c r="B1" s="1169" t="s">
        <v>6</v>
      </c>
      <c r="C1" s="1169" t="s">
        <v>59</v>
      </c>
      <c r="D1" s="1169" t="s">
        <v>10</v>
      </c>
      <c r="E1" s="1186" t="s">
        <v>181</v>
      </c>
      <c r="F1" s="1169" t="s">
        <v>11</v>
      </c>
      <c r="G1" s="1190" t="s">
        <v>119</v>
      </c>
      <c r="H1" s="1170" t="s">
        <v>96</v>
      </c>
      <c r="I1" s="1171" t="s">
        <v>12</v>
      </c>
      <c r="J1" s="1228" t="s">
        <v>182</v>
      </c>
      <c r="K1" s="1180" t="s">
        <v>326</v>
      </c>
      <c r="L1" s="1180" t="s">
        <v>313</v>
      </c>
      <c r="M1" s="1180" t="s">
        <v>306</v>
      </c>
      <c r="N1" s="1180" t="s">
        <v>261</v>
      </c>
      <c r="O1" s="1180" t="s">
        <v>262</v>
      </c>
      <c r="P1" s="1180" t="s">
        <v>263</v>
      </c>
      <c r="Q1" s="1180" t="s">
        <v>60</v>
      </c>
      <c r="R1" s="1173" t="s">
        <v>71</v>
      </c>
      <c r="S1" s="1177" t="s">
        <v>13</v>
      </c>
      <c r="T1" s="1177" t="s">
        <v>14</v>
      </c>
      <c r="U1" s="1181" t="s">
        <v>40</v>
      </c>
      <c r="V1" s="1169" t="s">
        <v>39</v>
      </c>
      <c r="W1" s="1183" t="s">
        <v>15</v>
      </c>
      <c r="X1" s="1169" t="s">
        <v>16</v>
      </c>
      <c r="Y1" s="1179" t="s">
        <v>17</v>
      </c>
      <c r="Z1" s="1192" t="s">
        <v>18</v>
      </c>
      <c r="AA1" s="1179" t="s">
        <v>19</v>
      </c>
      <c r="AB1" s="1179" t="s">
        <v>20</v>
      </c>
      <c r="AC1" s="1221" t="s">
        <v>315</v>
      </c>
      <c r="AD1" s="1223" t="s">
        <v>268</v>
      </c>
      <c r="AE1" s="1223" t="s">
        <v>273</v>
      </c>
      <c r="AF1" s="1225" t="s">
        <v>259</v>
      </c>
      <c r="AG1" s="1226"/>
      <c r="AH1" s="1219" t="s">
        <v>3</v>
      </c>
      <c r="AI1" s="220"/>
      <c r="AJ1" s="221" t="s">
        <v>8</v>
      </c>
      <c r="AK1" s="221" t="s">
        <v>9</v>
      </c>
      <c r="AO1" s="392"/>
      <c r="AP1" s="392"/>
    </row>
    <row r="2" spans="1:42" s="221" customFormat="1" ht="120" customHeight="1" thickBot="1" x14ac:dyDescent="0.3">
      <c r="A2" s="1170"/>
      <c r="B2" s="1170"/>
      <c r="C2" s="1170"/>
      <c r="D2" s="1170"/>
      <c r="E2" s="1187"/>
      <c r="F2" s="1170"/>
      <c r="G2" s="1191"/>
      <c r="H2" s="1185"/>
      <c r="I2" s="1172"/>
      <c r="J2" s="1229"/>
      <c r="K2" s="1227"/>
      <c r="L2" s="1227"/>
      <c r="M2" s="1227"/>
      <c r="N2" s="1227"/>
      <c r="O2" s="1227"/>
      <c r="P2" s="1227"/>
      <c r="Q2" s="1227"/>
      <c r="R2" s="1174"/>
      <c r="S2" s="1178"/>
      <c r="T2" s="1178"/>
      <c r="U2" s="1182"/>
      <c r="V2" s="1170"/>
      <c r="W2" s="1184"/>
      <c r="X2" s="1170"/>
      <c r="Y2" s="1180"/>
      <c r="Z2" s="1193"/>
      <c r="AA2" s="1180"/>
      <c r="AB2" s="1180"/>
      <c r="AC2" s="1222"/>
      <c r="AD2" s="1224"/>
      <c r="AE2" s="1224"/>
      <c r="AF2" s="356" t="s">
        <v>260</v>
      </c>
      <c r="AG2" s="439" t="s">
        <v>274</v>
      </c>
      <c r="AH2" s="1220"/>
      <c r="AI2" s="220"/>
      <c r="AO2" s="392"/>
      <c r="AP2" s="392"/>
    </row>
    <row r="3" spans="1:42" s="222" customFormat="1" ht="75.75" customHeight="1" x14ac:dyDescent="0.25">
      <c r="A3" s="1111" t="s">
        <v>139</v>
      </c>
      <c r="B3" s="25" t="s">
        <v>48</v>
      </c>
      <c r="C3" s="26"/>
      <c r="D3" s="287" t="str">
        <f>IFERROR(INDEX(DESEMPATE!$D$3:$D$63,MATCH('EXP ESPEC.'!B3,DESEMPATE!$C$3:$C$63,0)),"")</f>
        <v xml:space="preserve">MAB INGENIERÍA DE VALOR S.A. </v>
      </c>
      <c r="E3" s="410" t="s">
        <v>8</v>
      </c>
      <c r="F3" s="32" t="s">
        <v>342</v>
      </c>
      <c r="G3" s="32" t="s">
        <v>343</v>
      </c>
      <c r="H3" s="32" t="s">
        <v>344</v>
      </c>
      <c r="I3" s="710" t="s">
        <v>345</v>
      </c>
      <c r="J3" s="32" t="s">
        <v>8</v>
      </c>
      <c r="K3" s="824" t="s">
        <v>8</v>
      </c>
      <c r="L3" s="824" t="s">
        <v>8</v>
      </c>
      <c r="M3" s="824" t="s">
        <v>9</v>
      </c>
      <c r="N3" s="364" t="str">
        <f>IF(OR(J3="",K3=""),"",IF(J3="NO","NO",K3))</f>
        <v>SI</v>
      </c>
      <c r="O3" s="364" t="str">
        <f>IF(OR(J3="",L3=""),"",IF(J3="NO","NO",L3))</f>
        <v>SI</v>
      </c>
      <c r="P3" s="364" t="str">
        <f>IF(OR(J3="",M3=""),"",IF(J3="NO","NO",M3))</f>
        <v>NO</v>
      </c>
      <c r="Q3" s="336" t="str">
        <f t="shared" ref="Q3:Q10" si="0">IFERROR(IF(S3="","",IF(S3&gt;=DATE(1990,1,1),"SI","NO")),"")</f>
        <v>SI</v>
      </c>
      <c r="R3" s="27">
        <v>0.7</v>
      </c>
      <c r="S3" s="316">
        <v>39615</v>
      </c>
      <c r="T3" s="316">
        <v>40406</v>
      </c>
      <c r="U3" s="29">
        <f>IFERROR(IF(T3="","",YEAR(T3)),"")</f>
        <v>2010</v>
      </c>
      <c r="V3" s="140">
        <f>IFERROR(INDEX(PARAMETROS!$B$53:$B$101,MATCH(U3,PARAMETROS!$A$53:$A$101,0)),"")</f>
        <v>515000</v>
      </c>
      <c r="W3" s="673" t="s">
        <v>264</v>
      </c>
      <c r="X3" s="23" t="s">
        <v>21</v>
      </c>
      <c r="Y3" s="436" t="str">
        <f>IFERROR(IF(X3="","",IF(X3="COP","N/A",IF(OR(X3="USD",X3="US"),1,IF(X3="EUR",VLOOKUP(T3,'SH EURO'!$A$6:$B$10372,2,FALSE),"INGRESAR TASA")))),"")</f>
        <v>N/A</v>
      </c>
      <c r="Z3" s="488" t="str">
        <f>IFERROR(IF(W3="","",IF(Y3="INGRESAR TASA","INGRESAR TASA USD",IF(Y3="N/A","N/A",W3*Y3))),"")</f>
        <v>N/A</v>
      </c>
      <c r="AA3" s="31">
        <f>IFERROR(IF(X3="","",IF(X3="COP",1,IF(Y3&lt;&gt;"N/A",VLOOKUP(T3,'SH TRM'!$A$9:$B$100372,2,FALSE),"REVISAR"))),"")</f>
        <v>1</v>
      </c>
      <c r="AB3" s="352" t="str">
        <f>IFERROR(IF(AA3&lt;&gt;"",IF(X3&lt;&gt;"COP",Z3*AA3,W3),""),"")</f>
        <v>N/A</v>
      </c>
      <c r="AC3" s="837">
        <v>50224.35</v>
      </c>
      <c r="AD3" s="298">
        <f t="shared" ref="AD3:AD6" si="1">IFERROR(IF(OR(J3="",J3="NO"),"",IF(E3="SI",IFERROR(AC3*R3,""),"")),"")</f>
        <v>35157.044999999998</v>
      </c>
      <c r="AE3" s="290" t="str">
        <f t="shared" ref="AE3:AE6" si="2">IFERROR(IF(AD3="","",IF(AD3&gt;=CM001EEM1,"CUMPLE","NO CUMPLE")),"")</f>
        <v>CUMPLE</v>
      </c>
      <c r="AF3" s="1203" t="str">
        <f t="shared" ref="AF3" si="3">IFERROR(IF(AND(COUNTIF(N3:N6,"SI")&gt;=1,COUNTIF(O3:O6,"SI")&gt;=1,COUNTIF(P3:P6,"SI")&gt;=1,COUNTIF(J3:J6,"SI")&lt;=4,AN3="OK"),"SI","NO"),"")</f>
        <v>SI</v>
      </c>
      <c r="AG3" s="1206">
        <f>IFERROR(IF(OR(E3="",E3="NO"),"N/A",IF(AND(COUNTIF(AE3:AE6,"CUMPLE")=4,AF3="SI"),90,(IF(AND(COUNTIF(AE3:AE6,"CUMPLE")=3,AF3="SI"),80,IF(AND(COUNTIF(AE3:AE6,"CUMPLE")=2,AF3="SI"),70,0))))),"")</f>
        <v>90</v>
      </c>
      <c r="AH3" s="301"/>
      <c r="AI3" s="237"/>
      <c r="AL3" s="395"/>
      <c r="AM3" s="358">
        <f t="shared" ref="AM3:AM66" si="4">COUNTIF(O3:P3,"SI")</f>
        <v>1</v>
      </c>
      <c r="AN3" s="358" t="str">
        <f>IF(OR(COUNTIF(AM3:AM6,2)=0,COUNTIF(AM3:AM6,2)&gt;1),"OK",IF(AND(COUNTIF(AM3:AM6,1)&gt;0,COUNTIF(AM3:AM6,2)&gt;0),"OK",1))</f>
        <v>OK</v>
      </c>
      <c r="AO3" s="393"/>
      <c r="AP3" s="393"/>
    </row>
    <row r="4" spans="1:42" s="222" customFormat="1" ht="75.75" customHeight="1" x14ac:dyDescent="0.25">
      <c r="A4" s="1112"/>
      <c r="B4" s="11" t="s">
        <v>48</v>
      </c>
      <c r="C4" s="12"/>
      <c r="D4" s="12" t="str">
        <f>IFERROR(INDEX(DESEMPATE!$D$3:$D$63,MATCH('EXP ESPEC.'!B4,DESEMPATE!$C$3:$C$63,0)),"")</f>
        <v xml:space="preserve">MAB INGENIERÍA DE VALOR S.A. </v>
      </c>
      <c r="E4" s="411" t="s">
        <v>8</v>
      </c>
      <c r="F4" s="19" t="s">
        <v>352</v>
      </c>
      <c r="G4" s="19" t="s">
        <v>343</v>
      </c>
      <c r="H4" s="19" t="s">
        <v>353</v>
      </c>
      <c r="I4" s="711" t="s">
        <v>354</v>
      </c>
      <c r="J4" s="142" t="s">
        <v>8</v>
      </c>
      <c r="K4" s="142" t="s">
        <v>8</v>
      </c>
      <c r="L4" s="142" t="s">
        <v>8</v>
      </c>
      <c r="M4" s="142" t="s">
        <v>8</v>
      </c>
      <c r="N4" s="362" t="str">
        <f>IF(OR(J4="",K4=""),"",IF(J4="NO","NO",K4))</f>
        <v>SI</v>
      </c>
      <c r="O4" s="362" t="str">
        <f>IF(OR(J4="",L4=""),"",IF(J4="NO","NO",L4))</f>
        <v>SI</v>
      </c>
      <c r="P4" s="362" t="str">
        <f>IF(OR(J4="",M4=""),"",IF(J4="NO","NO",M4))</f>
        <v>SI</v>
      </c>
      <c r="Q4" s="334" t="str">
        <f t="shared" si="0"/>
        <v>SI</v>
      </c>
      <c r="R4" s="20">
        <v>0.4</v>
      </c>
      <c r="S4" s="316">
        <v>40567</v>
      </c>
      <c r="T4" s="316">
        <v>43117</v>
      </c>
      <c r="U4" s="15">
        <f t="shared" ref="U4:U7" si="5">IFERROR(IF(T4="","",YEAR(T4)),"")</f>
        <v>2018</v>
      </c>
      <c r="V4" s="16">
        <f>IFERROR(INDEX(PARAMETROS!$B$53:$B$101,MATCH(U4,PARAMETROS!$A$53:$A$101,0)),"")</f>
        <v>781242</v>
      </c>
      <c r="W4" s="507">
        <v>62231888936</v>
      </c>
      <c r="X4" s="23" t="s">
        <v>21</v>
      </c>
      <c r="Y4" s="437" t="str">
        <f>IFERROR(IF(X4="","",IF(X4="COP","N/A",IF(OR(X4="USD",X4="US"),1,IF(X4="EUR",VLOOKUP(T4,'SH EURO'!$A$6:$B$10372,2,FALSE),"INGRESAR TASA")))),"")</f>
        <v>N/A</v>
      </c>
      <c r="Z4" s="489" t="str">
        <f t="shared" ref="Z4:Z6" si="6">IFERROR(IF(W4="","",IF(Y4="INGRESAR TASA","INGRESAR TASA USD",IF(Y4="N/A","N/A",W4*Y4))),"")</f>
        <v>N/A</v>
      </c>
      <c r="AA4" s="18">
        <f>IFERROR(IF(X4="","",IF(X4="COP",1,IF(Y4&lt;&gt;"N/A",VLOOKUP(T4,'SH TRM'!$A$9:$B$100372,2,FALSE),"REVISAR"))),"")</f>
        <v>1</v>
      </c>
      <c r="AB4" s="353">
        <f t="shared" ref="AB4:AB6" si="7">IFERROR(IF(AA4&lt;&gt;"",IF(X4&lt;&gt;"COP",Z4*AA4,W4),""),"")</f>
        <v>62231888936</v>
      </c>
      <c r="AC4" s="838">
        <f t="shared" ref="AC4" si="8">IFERROR(AB4/V4,"")</f>
        <v>79657.633532247375</v>
      </c>
      <c r="AD4" s="296">
        <f t="shared" si="1"/>
        <v>31863.053412898953</v>
      </c>
      <c r="AE4" s="337" t="str">
        <f t="shared" si="2"/>
        <v>CUMPLE</v>
      </c>
      <c r="AF4" s="1204"/>
      <c r="AG4" s="1207"/>
      <c r="AH4" s="302"/>
      <c r="AI4" s="237"/>
      <c r="AL4" s="395"/>
      <c r="AM4" s="358">
        <f t="shared" si="4"/>
        <v>2</v>
      </c>
      <c r="AN4" s="358"/>
      <c r="AO4" s="393"/>
      <c r="AP4" s="393"/>
    </row>
    <row r="5" spans="1:42" s="222" customFormat="1" ht="75.75" customHeight="1" x14ac:dyDescent="0.25">
      <c r="A5" s="1112"/>
      <c r="B5" s="11" t="s">
        <v>48</v>
      </c>
      <c r="C5" s="12"/>
      <c r="D5" s="12" t="str">
        <f>IFERROR(INDEX(DESEMPATE!$D$3:$D$63,MATCH('EXP ESPEC.'!B5,DESEMPATE!$C$3:$C$63,0)),"")</f>
        <v xml:space="preserve">MAB INGENIERÍA DE VALOR S.A. </v>
      </c>
      <c r="E5" s="411" t="s">
        <v>8</v>
      </c>
      <c r="F5" s="19" t="s">
        <v>346</v>
      </c>
      <c r="G5" s="19" t="s">
        <v>343</v>
      </c>
      <c r="H5" s="19" t="s">
        <v>347</v>
      </c>
      <c r="I5" s="711" t="s">
        <v>348</v>
      </c>
      <c r="J5" s="19" t="s">
        <v>8</v>
      </c>
      <c r="K5" s="822" t="s">
        <v>8</v>
      </c>
      <c r="L5" s="822" t="s">
        <v>8</v>
      </c>
      <c r="M5" s="822" t="s">
        <v>9</v>
      </c>
      <c r="N5" s="362" t="str">
        <f>IF(OR(J5="",K5=""),"",IF(J5="NO","NO",K5))</f>
        <v>SI</v>
      </c>
      <c r="O5" s="362" t="str">
        <f>IF(OR(J5="",L5=""),"",IF(J5="NO","NO",L5))</f>
        <v>SI</v>
      </c>
      <c r="P5" s="362" t="str">
        <f>IF(OR(J5="",M5=""),"",IF(J5="NO","NO",M5))</f>
        <v>NO</v>
      </c>
      <c r="Q5" s="334" t="str">
        <f t="shared" si="0"/>
        <v>SI</v>
      </c>
      <c r="R5" s="13">
        <v>0.55000000000000004</v>
      </c>
      <c r="S5" s="14">
        <v>39856</v>
      </c>
      <c r="T5" s="14">
        <v>40979</v>
      </c>
      <c r="U5" s="44">
        <f t="shared" si="5"/>
        <v>2012</v>
      </c>
      <c r="V5" s="16">
        <f>IFERROR(INDEX(PARAMETROS!$B$53:$B$101,MATCH(U5,PARAMETROS!$A$53:$A$101,0)),"")</f>
        <v>566700</v>
      </c>
      <c r="W5" s="671" t="s">
        <v>264</v>
      </c>
      <c r="X5" s="17" t="s">
        <v>21</v>
      </c>
      <c r="Y5" s="437" t="str">
        <f>IFERROR(IF(X5="","",IF(X5="COP","N/A",IF(OR(X5="USD",X5="US"),1,IF(X5="EUR",VLOOKUP(T5,'SH EURO'!$A$6:$B$10372,2,FALSE),"INGRESAR TASA")))),"")</f>
        <v>N/A</v>
      </c>
      <c r="Z5" s="489" t="str">
        <f t="shared" si="6"/>
        <v>N/A</v>
      </c>
      <c r="AA5" s="18">
        <f>IFERROR(IF(X5="","",IF(X5="COP",1,IF(Y5&lt;&gt;"N/A",VLOOKUP(T5,'SH TRM'!$A$9:$B$100372,2,FALSE),"REVISAR"))),"")</f>
        <v>1</v>
      </c>
      <c r="AB5" s="353" t="str">
        <f t="shared" si="7"/>
        <v>N/A</v>
      </c>
      <c r="AC5" s="838">
        <v>6565.94</v>
      </c>
      <c r="AD5" s="296">
        <f t="shared" si="1"/>
        <v>3611.2670000000003</v>
      </c>
      <c r="AE5" s="337" t="str">
        <f t="shared" si="2"/>
        <v>CUMPLE</v>
      </c>
      <c r="AF5" s="1204"/>
      <c r="AG5" s="1207"/>
      <c r="AH5" s="303"/>
      <c r="AI5" s="237"/>
      <c r="AL5" s="395"/>
      <c r="AM5" s="358">
        <f t="shared" si="4"/>
        <v>1</v>
      </c>
      <c r="AN5" s="358"/>
      <c r="AO5" s="393"/>
      <c r="AP5" s="393"/>
    </row>
    <row r="6" spans="1:42" s="222" customFormat="1" ht="75.75" customHeight="1" thickBot="1" x14ac:dyDescent="0.3">
      <c r="A6" s="1113"/>
      <c r="B6" s="33" t="s">
        <v>48</v>
      </c>
      <c r="C6" s="45"/>
      <c r="D6" s="45" t="str">
        <f>IFERROR(INDEX(DESEMPATE!$D$3:$D$63,MATCH('EXP ESPEC.'!B6,DESEMPATE!$C$3:$C$63,0)),"")</f>
        <v xml:space="preserve">MAB INGENIERÍA DE VALOR S.A. </v>
      </c>
      <c r="E6" s="412" t="s">
        <v>8</v>
      </c>
      <c r="F6" s="139" t="s">
        <v>349</v>
      </c>
      <c r="G6" s="139" t="s">
        <v>343</v>
      </c>
      <c r="H6" s="139" t="s">
        <v>350</v>
      </c>
      <c r="I6" s="712" t="s">
        <v>351</v>
      </c>
      <c r="J6" s="139" t="s">
        <v>8</v>
      </c>
      <c r="K6" s="823" t="s">
        <v>8</v>
      </c>
      <c r="L6" s="823" t="s">
        <v>8</v>
      </c>
      <c r="M6" s="823" t="s">
        <v>9</v>
      </c>
      <c r="N6" s="363" t="str">
        <f>IF(OR(J6="",K6=""),"",IF(J6="NO","NO",K6))</f>
        <v>SI</v>
      </c>
      <c r="O6" s="363" t="str">
        <f>IF(OR(J6="",L6=""),"",IF(J6="NO","NO",L6))</f>
        <v>SI</v>
      </c>
      <c r="P6" s="363" t="str">
        <f>IF(OR(J6="",M6=""),"",IF(J6="NO","NO",M6))</f>
        <v>NO</v>
      </c>
      <c r="Q6" s="335" t="str">
        <f t="shared" si="0"/>
        <v>SI</v>
      </c>
      <c r="R6" s="35">
        <v>1</v>
      </c>
      <c r="S6" s="318">
        <v>40617</v>
      </c>
      <c r="T6" s="318">
        <v>42400</v>
      </c>
      <c r="U6" s="36">
        <f t="shared" si="5"/>
        <v>2016</v>
      </c>
      <c r="V6" s="37">
        <f>IFERROR(INDEX(PARAMETROS!$B$53:$B$101,MATCH(U6,PARAMETROS!$A$53:$A$101,0)),"")</f>
        <v>689455</v>
      </c>
      <c r="W6" s="672" t="s">
        <v>264</v>
      </c>
      <c r="X6" s="38" t="s">
        <v>21</v>
      </c>
      <c r="Y6" s="438" t="str">
        <f>IFERROR(IF(X6="","",IF(X6="COP","N/A",IF(OR(X6="USD",X6="US"),1,IF(X6="EUR",VLOOKUP(T6,'SH EURO'!$A$6:$B$10372,2,FALSE),"INGRESAR TASA")))),"")</f>
        <v>N/A</v>
      </c>
      <c r="Z6" s="490" t="str">
        <f t="shared" si="6"/>
        <v>N/A</v>
      </c>
      <c r="AA6" s="39">
        <f>IFERROR(IF(X6="","",IF(X6="COP",1,IF(Y6&lt;&gt;"N/A",VLOOKUP(T6,'SH TRM'!$A$9:$B$100372,2,FALSE),"REVISAR"))),"")</f>
        <v>1</v>
      </c>
      <c r="AB6" s="354" t="str">
        <f t="shared" si="7"/>
        <v>N/A</v>
      </c>
      <c r="AC6" s="839">
        <v>10818.39</v>
      </c>
      <c r="AD6" s="295">
        <f t="shared" si="1"/>
        <v>10818.39</v>
      </c>
      <c r="AE6" s="300" t="str">
        <f t="shared" si="2"/>
        <v>CUMPLE</v>
      </c>
      <c r="AF6" s="1205"/>
      <c r="AG6" s="1208"/>
      <c r="AH6" s="304"/>
      <c r="AI6" s="237"/>
      <c r="AL6" s="395"/>
      <c r="AM6" s="358">
        <f t="shared" si="4"/>
        <v>1</v>
      </c>
      <c r="AN6" s="358"/>
      <c r="AO6" s="393"/>
      <c r="AP6" s="393"/>
    </row>
    <row r="7" spans="1:42" s="222" customFormat="1" ht="47.25" x14ac:dyDescent="0.25">
      <c r="A7" s="1111" t="s">
        <v>140</v>
      </c>
      <c r="B7" s="21" t="s">
        <v>51</v>
      </c>
      <c r="C7" s="138"/>
      <c r="D7" s="141" t="str">
        <f>IFERROR(INDEX(DESEMPATE!$D$3:$D$63,MATCH('EXP ESPEC.'!B7,DESEMPATE!$C$3:$C$63,0)),"")</f>
        <v>AYESA INGENIERIA Y ARQUITECTURA SAU SUCURSAL COLOMBIA</v>
      </c>
      <c r="E7" s="410" t="s">
        <v>8</v>
      </c>
      <c r="F7" s="32" t="s">
        <v>365</v>
      </c>
      <c r="G7" s="32" t="s">
        <v>356</v>
      </c>
      <c r="H7" s="32" t="s">
        <v>357</v>
      </c>
      <c r="I7" s="718" t="s">
        <v>358</v>
      </c>
      <c r="J7" s="690" t="s">
        <v>8</v>
      </c>
      <c r="K7" s="825" t="s">
        <v>8</v>
      </c>
      <c r="L7" s="824" t="s">
        <v>8</v>
      </c>
      <c r="M7" s="824" t="s">
        <v>9</v>
      </c>
      <c r="N7" s="400" t="str">
        <f t="shared" ref="N7:N70" si="9">IF(OR(J7="",K7=""),"",IF(J7="NO","NO",K7))</f>
        <v>SI</v>
      </c>
      <c r="O7" s="400" t="str">
        <f t="shared" ref="O7:O70" si="10">IF(OR(J7="",L7=""),"",IF(J7="NO","NO",L7))</f>
        <v>SI</v>
      </c>
      <c r="P7" s="400" t="str">
        <f t="shared" ref="P7:P70" si="11">IF(OR(J7="",M7=""),"",IF(J7="NO","NO",M7))</f>
        <v>NO</v>
      </c>
      <c r="Q7" s="640" t="str">
        <f t="shared" si="0"/>
        <v>SI</v>
      </c>
      <c r="R7" s="510">
        <v>1</v>
      </c>
      <c r="S7" s="14">
        <v>37591</v>
      </c>
      <c r="T7" s="14">
        <v>40116</v>
      </c>
      <c r="U7" s="29">
        <f t="shared" si="5"/>
        <v>2009</v>
      </c>
      <c r="V7" s="140">
        <f>IFERROR(INDEX(PARAMETROS!$B$53:$B$101,MATCH(U7,PARAMETROS!$A$53:$A$101,0)),"")</f>
        <v>496900</v>
      </c>
      <c r="W7" s="671" t="s">
        <v>264</v>
      </c>
      <c r="X7" s="17" t="s">
        <v>305</v>
      </c>
      <c r="Y7" s="436">
        <f>IFERROR(IF(X7="","",IF(X7="COP","N/A",IF(OR(X7="USD",X7="US"),1,IF(X7="EUR",VLOOKUP(T7,'SH EURO'!$A$6:$B$10372,2,FALSE),"INGRESAR TASA")))),"")</f>
        <v>1.4757800000000001</v>
      </c>
      <c r="Z7" s="488" t="s">
        <v>264</v>
      </c>
      <c r="AA7" s="31">
        <f>IFERROR(IF(X7="","",IF(X7="COP",1,IF(Y7&lt;&gt;"N/A",VLOOKUP(T7,'SH TRM'!$A$9:$B$100372,2,FALSE),"REVISAR"))),"")</f>
        <v>2004.37</v>
      </c>
      <c r="AB7" s="352" t="s">
        <v>264</v>
      </c>
      <c r="AC7" s="837">
        <v>19648.16</v>
      </c>
      <c r="AD7" s="298">
        <f t="shared" ref="AD7:AD70" si="12">IFERROR(IF(OR(J7="",J7="NO"),"",IF(E7="SI",IFERROR(AC7*R7,""),"")),"")</f>
        <v>19648.16</v>
      </c>
      <c r="AE7" s="290" t="str">
        <f t="shared" ref="AE7:AE70" si="13">IFERROR(IF(AD7="","",IF(AD7&gt;=CM001EEM1,"CUMPLE","NO CUMPLE")),"")</f>
        <v>CUMPLE</v>
      </c>
      <c r="AF7" s="1203" t="str">
        <f t="shared" ref="AF7:AF63" si="14">IFERROR(IF(AND(COUNTIF(N7:N10,"SI")&gt;=1,COUNTIF(O7:O10,"SI")&gt;=1,COUNTIF(P7:P10,"SI")&gt;=1,COUNTIF(J7:J10,"SI")&lt;=4,AN7="OK"),"SI","NO"),"")</f>
        <v>SI</v>
      </c>
      <c r="AG7" s="1206">
        <f t="shared" ref="AG7" si="15">IFERROR(IF(OR(E7="",E7="NO"),"N/A",IF(AND(COUNTIF(AE7:AE10,"CUMPLE")=4,AF7="SI"),90,(IF(AND(COUNTIF(AE7:AE10,"CUMPLE")=3,AF7="SI"),80,IF(AND(COUNTIF(AE7:AE10,"CUMPLE")=2,AF7="SI"),70,0))))),"")</f>
        <v>90</v>
      </c>
      <c r="AH7" s="305"/>
      <c r="AI7" s="237"/>
      <c r="AL7" s="395"/>
      <c r="AM7" s="358">
        <f t="shared" si="4"/>
        <v>1</v>
      </c>
      <c r="AN7" s="358" t="str">
        <f t="shared" ref="AN7" si="16">IF(OR(COUNTIF(AM7:AM10,2)=0,COUNTIF(AM7:AM10,2)&gt;1),"OK",IF(AND(COUNTIF(AM7:AM10,1)&gt;0,COUNTIF(AM7:AM10,2)&gt;0),"OK",1))</f>
        <v>OK</v>
      </c>
      <c r="AO7" s="393"/>
      <c r="AP7" s="393"/>
    </row>
    <row r="8" spans="1:42" s="222" customFormat="1" ht="51" x14ac:dyDescent="0.25">
      <c r="A8" s="1112"/>
      <c r="B8" s="11" t="s">
        <v>55</v>
      </c>
      <c r="C8" s="136"/>
      <c r="D8" s="12" t="str">
        <f>IFERROR(INDEX(DESEMPATE!$D$3:$D$63,MATCH('EXP ESPEC.'!B8,DESEMPATE!$C$3:$C$63,0)),"")</f>
        <v>INTERSA SA</v>
      </c>
      <c r="E8" s="411" t="s">
        <v>8</v>
      </c>
      <c r="F8" s="142" t="s">
        <v>352</v>
      </c>
      <c r="G8" s="142" t="s">
        <v>343</v>
      </c>
      <c r="H8" s="142" t="s">
        <v>359</v>
      </c>
      <c r="I8" s="711" t="s">
        <v>360</v>
      </c>
      <c r="J8" s="19" t="s">
        <v>8</v>
      </c>
      <c r="K8" s="822" t="s">
        <v>8</v>
      </c>
      <c r="L8" s="822" t="s">
        <v>8</v>
      </c>
      <c r="M8" s="822" t="s">
        <v>8</v>
      </c>
      <c r="N8" s="398" t="str">
        <f t="shared" si="9"/>
        <v>SI</v>
      </c>
      <c r="O8" s="398" t="str">
        <f t="shared" si="10"/>
        <v>SI</v>
      </c>
      <c r="P8" s="398" t="str">
        <f t="shared" si="11"/>
        <v>SI</v>
      </c>
      <c r="Q8" s="638" t="str">
        <f t="shared" si="0"/>
        <v>SI</v>
      </c>
      <c r="R8" s="509">
        <v>0.5</v>
      </c>
      <c r="S8" s="259">
        <v>38772</v>
      </c>
      <c r="T8" s="14">
        <v>40656</v>
      </c>
      <c r="U8" s="15">
        <f t="shared" ref="U8:U71" si="17">IFERROR(IF(T8="","",YEAR(T8)),"")</f>
        <v>2011</v>
      </c>
      <c r="V8" s="16">
        <f>IFERROR(INDEX(PARAMETROS!$B$53:$B$101,MATCH(U8,PARAMETROS!$A$53:$A$101,0)),"")</f>
        <v>535600</v>
      </c>
      <c r="W8" s="671" t="s">
        <v>264</v>
      </c>
      <c r="X8" s="16" t="s">
        <v>21</v>
      </c>
      <c r="Y8" s="437" t="str">
        <f>IFERROR(IF(X8="","",IF(X8="COP","N/A",IF(OR(X8="USD",X8="US"),1,IF(X8="EUR",VLOOKUP(T8,'SH EURO'!$A$6:$B$10372,2,FALSE),"INGRESAR TASA")))),"")</f>
        <v>N/A</v>
      </c>
      <c r="Z8" s="489" t="str">
        <f t="shared" ref="Z8:Z71" si="18">IFERROR(IF(W8="","",IF(Y8="INGRESAR TASA","INGRESAR TASA USD",IF(Y8="N/A","N/A",W8*Y8))),"")</f>
        <v>N/A</v>
      </c>
      <c r="AA8" s="18">
        <f>IFERROR(IF(X8="","",IF(X8="COP",1,IF(Y8&lt;&gt;"N/A",VLOOKUP(T8,'SH TRM'!$A$9:$B$100372,2,FALSE),"REVISAR"))),"")</f>
        <v>1</v>
      </c>
      <c r="AB8" s="353" t="str">
        <f t="shared" ref="AB8:AB71" si="19">IFERROR(IF(AA8&lt;&gt;"",IF(X8&lt;&gt;"COP",Z8*AA8,W8),""),"")</f>
        <v>N/A</v>
      </c>
      <c r="AC8" s="838">
        <v>8950.4</v>
      </c>
      <c r="AD8" s="296">
        <f t="shared" si="12"/>
        <v>4475.2</v>
      </c>
      <c r="AE8" s="775" t="str">
        <f t="shared" si="13"/>
        <v>CUMPLE</v>
      </c>
      <c r="AF8" s="1204"/>
      <c r="AG8" s="1207"/>
      <c r="AH8" s="302"/>
      <c r="AI8" s="237"/>
      <c r="AL8" s="395"/>
      <c r="AM8" s="358">
        <f t="shared" si="4"/>
        <v>2</v>
      </c>
      <c r="AN8" s="358"/>
      <c r="AO8" s="393"/>
      <c r="AP8" s="393"/>
    </row>
    <row r="9" spans="1:42" s="222" customFormat="1" ht="51" x14ac:dyDescent="0.25">
      <c r="A9" s="1112"/>
      <c r="B9" s="11" t="s">
        <v>55</v>
      </c>
      <c r="C9" s="136"/>
      <c r="D9" s="12" t="str">
        <f>IFERROR(INDEX(DESEMPATE!$D$3:$D$63,MATCH('EXP ESPEC.'!B9,DESEMPATE!$C$3:$C$63,0)),"")</f>
        <v>INTERSA SA</v>
      </c>
      <c r="E9" s="411" t="s">
        <v>8</v>
      </c>
      <c r="F9" s="142" t="s">
        <v>346</v>
      </c>
      <c r="G9" s="142" t="s">
        <v>343</v>
      </c>
      <c r="H9" s="142" t="s">
        <v>361</v>
      </c>
      <c r="I9" s="695" t="s">
        <v>362</v>
      </c>
      <c r="J9" s="142" t="s">
        <v>8</v>
      </c>
      <c r="K9" s="824" t="s">
        <v>8</v>
      </c>
      <c r="L9" s="822" t="s">
        <v>8</v>
      </c>
      <c r="M9" s="822" t="s">
        <v>9</v>
      </c>
      <c r="N9" s="398" t="str">
        <f t="shared" si="9"/>
        <v>SI</v>
      </c>
      <c r="O9" s="398" t="str">
        <f t="shared" si="10"/>
        <v>SI</v>
      </c>
      <c r="P9" s="398" t="str">
        <f t="shared" si="11"/>
        <v>NO</v>
      </c>
      <c r="Q9" s="638" t="str">
        <f t="shared" si="0"/>
        <v>SI</v>
      </c>
      <c r="R9" s="512">
        <v>0.75</v>
      </c>
      <c r="S9" s="316">
        <v>37308</v>
      </c>
      <c r="T9" s="316">
        <v>37986</v>
      </c>
      <c r="U9" s="44">
        <f t="shared" si="17"/>
        <v>2003</v>
      </c>
      <c r="V9" s="16">
        <f>IFERROR(INDEX(PARAMETROS!$B$53:$B$101,MATCH(U9,PARAMETROS!$A$53:$A$101,0)),"")</f>
        <v>332000</v>
      </c>
      <c r="W9" s="840" t="s">
        <v>264</v>
      </c>
      <c r="X9" s="17" t="s">
        <v>21</v>
      </c>
      <c r="Y9" s="437" t="str">
        <f>IFERROR(IF(X9="","",IF(X9="COP","N/A",IF(OR(X9="USD",X9="US"),1,IF(X9="EUR",VLOOKUP(T9,'SH EURO'!$A$6:$B$10372,2,FALSE),"INGRESAR TASA")))),"")</f>
        <v>N/A</v>
      </c>
      <c r="Z9" s="489" t="str">
        <f t="shared" si="18"/>
        <v>N/A</v>
      </c>
      <c r="AA9" s="18">
        <f>IFERROR(IF(X9="","",IF(X9="COP",1,IF(Y9&lt;&gt;"N/A",VLOOKUP(T9,'SH TRM'!$A$9:$B$100372,2,FALSE),"REVISAR"))),"")</f>
        <v>1</v>
      </c>
      <c r="AB9" s="353" t="str">
        <f t="shared" si="19"/>
        <v>N/A</v>
      </c>
      <c r="AC9" s="838">
        <v>4023.32</v>
      </c>
      <c r="AD9" s="296">
        <f t="shared" si="12"/>
        <v>3017.4900000000002</v>
      </c>
      <c r="AE9" s="775" t="str">
        <f t="shared" si="13"/>
        <v>CUMPLE</v>
      </c>
      <c r="AF9" s="1204"/>
      <c r="AG9" s="1207"/>
      <c r="AH9" s="302"/>
      <c r="AI9" s="237"/>
      <c r="AL9" s="395"/>
      <c r="AM9" s="358">
        <f t="shared" si="4"/>
        <v>1</v>
      </c>
      <c r="AN9" s="358"/>
      <c r="AO9" s="393"/>
      <c r="AP9" s="393"/>
    </row>
    <row r="10" spans="1:42" s="222" customFormat="1" ht="51.75" thickBot="1" x14ac:dyDescent="0.3">
      <c r="A10" s="1113"/>
      <c r="B10" s="11" t="s">
        <v>55</v>
      </c>
      <c r="C10" s="136"/>
      <c r="D10" s="12" t="str">
        <f>IFERROR(INDEX(DESEMPATE!$D$3:$D$63,MATCH('EXP ESPEC.'!B10,DESEMPATE!$C$3:$C$63,0)),"")</f>
        <v>INTERSA SA</v>
      </c>
      <c r="E10" s="412" t="s">
        <v>8</v>
      </c>
      <c r="F10" s="139" t="s">
        <v>346</v>
      </c>
      <c r="G10" s="139" t="s">
        <v>343</v>
      </c>
      <c r="H10" s="139" t="s">
        <v>363</v>
      </c>
      <c r="I10" s="708" t="s">
        <v>364</v>
      </c>
      <c r="J10" s="139" t="s">
        <v>8</v>
      </c>
      <c r="K10" s="823" t="s">
        <v>8</v>
      </c>
      <c r="L10" s="823" t="s">
        <v>8</v>
      </c>
      <c r="M10" s="823" t="s">
        <v>9</v>
      </c>
      <c r="N10" s="399" t="str">
        <f t="shared" si="9"/>
        <v>SI</v>
      </c>
      <c r="O10" s="399" t="str">
        <f t="shared" si="10"/>
        <v>SI</v>
      </c>
      <c r="P10" s="399" t="str">
        <f t="shared" si="11"/>
        <v>NO</v>
      </c>
      <c r="Q10" s="639" t="str">
        <f t="shared" si="0"/>
        <v>SI</v>
      </c>
      <c r="R10" s="511">
        <v>1</v>
      </c>
      <c r="S10" s="276">
        <v>36992</v>
      </c>
      <c r="T10" s="276">
        <v>37539</v>
      </c>
      <c r="U10" s="36">
        <f t="shared" si="17"/>
        <v>2002</v>
      </c>
      <c r="V10" s="37">
        <f>IFERROR(INDEX(PARAMETROS!$B$53:$B$101,MATCH(U10,PARAMETROS!$A$53:$A$101,0)),"")</f>
        <v>309000</v>
      </c>
      <c r="W10" s="841" t="s">
        <v>264</v>
      </c>
      <c r="X10" s="38" t="s">
        <v>21</v>
      </c>
      <c r="Y10" s="438" t="str">
        <f>IFERROR(IF(X10="","",IF(X10="COP","N/A",IF(OR(X10="USD",X10="US"),1,IF(X10="EUR",VLOOKUP(T10,'SH EURO'!$A$6:$B$10372,2,FALSE),"INGRESAR TASA")))),"")</f>
        <v>N/A</v>
      </c>
      <c r="Z10" s="490" t="str">
        <f t="shared" si="18"/>
        <v>N/A</v>
      </c>
      <c r="AA10" s="39">
        <f>IFERROR(IF(X10="","",IF(X10="COP",1,IF(Y10&lt;&gt;"N/A",VLOOKUP(T10,'SH TRM'!$A$9:$B$100372,2,FALSE),"REVISAR"))),"")</f>
        <v>1</v>
      </c>
      <c r="AB10" s="354" t="str">
        <f t="shared" si="19"/>
        <v>N/A</v>
      </c>
      <c r="AC10" s="839">
        <v>3236.02</v>
      </c>
      <c r="AD10" s="295">
        <f t="shared" si="12"/>
        <v>3236.02</v>
      </c>
      <c r="AE10" s="300" t="str">
        <f t="shared" si="13"/>
        <v>CUMPLE</v>
      </c>
      <c r="AF10" s="1205"/>
      <c r="AG10" s="1208"/>
      <c r="AH10" s="302"/>
      <c r="AI10" s="237"/>
      <c r="AL10" s="395"/>
      <c r="AM10" s="358">
        <f t="shared" si="4"/>
        <v>1</v>
      </c>
      <c r="AN10" s="358"/>
      <c r="AO10" s="393"/>
      <c r="AP10" s="393"/>
    </row>
    <row r="11" spans="1:42" s="222" customFormat="1" ht="63.75" x14ac:dyDescent="0.25">
      <c r="A11" s="1111" t="s">
        <v>141</v>
      </c>
      <c r="B11" s="25" t="s">
        <v>52</v>
      </c>
      <c r="C11" s="135"/>
      <c r="D11" s="26" t="str">
        <f>IFERROR(INDEX(DESEMPATE!$D$3:$D$63,MATCH('EXP ESPEC.'!B11,DESEMPATE!$C$3:$C$63,0)),"")</f>
        <v>INCGROUP SAS</v>
      </c>
      <c r="E11" s="410" t="s">
        <v>8</v>
      </c>
      <c r="F11" s="32" t="s">
        <v>365</v>
      </c>
      <c r="G11" s="32" t="s">
        <v>356</v>
      </c>
      <c r="H11" s="32" t="s">
        <v>366</v>
      </c>
      <c r="I11" s="710" t="s">
        <v>367</v>
      </c>
      <c r="J11" s="32" t="s">
        <v>8</v>
      </c>
      <c r="K11" s="826" t="s">
        <v>8</v>
      </c>
      <c r="L11" s="826" t="str">
        <f t="shared" ref="L11:L12" si="20">IFERROR(IF(N11="","",IF(N11&gt;=DATE(1990,1,1),"SI","NO")),"")</f>
        <v>SI</v>
      </c>
      <c r="M11" s="824" t="s">
        <v>9</v>
      </c>
      <c r="N11" s="400" t="str">
        <f t="shared" si="9"/>
        <v>SI</v>
      </c>
      <c r="O11" s="400" t="str">
        <f t="shared" si="10"/>
        <v>SI</v>
      </c>
      <c r="P11" s="400" t="str">
        <f t="shared" si="11"/>
        <v>NO</v>
      </c>
      <c r="Q11" s="640" t="str">
        <f t="shared" ref="Q11:Q74" si="21">IFERROR(IF(S11="","",IF(S11&gt;=DATE(1990,1,1),"SI","NO")),"")</f>
        <v>SI</v>
      </c>
      <c r="R11" s="510">
        <v>1</v>
      </c>
      <c r="S11" s="14">
        <v>39434</v>
      </c>
      <c r="T11" s="14">
        <v>40894</v>
      </c>
      <c r="U11" s="29">
        <f t="shared" si="17"/>
        <v>2011</v>
      </c>
      <c r="V11" s="140">
        <f>IFERROR(INDEX(PARAMETROS!$B$53:$B$101,MATCH(U11,PARAMETROS!$A$53:$A$101,0)),"")</f>
        <v>535600</v>
      </c>
      <c r="W11" s="671">
        <v>2092531.72</v>
      </c>
      <c r="X11" s="17" t="s">
        <v>305</v>
      </c>
      <c r="Y11" s="436">
        <f>IFERROR(IF(X11="","",IF(X11="COP","N/A",IF(OR(X11="USD",X11="US"),1,IF(X11="EUR",VLOOKUP(T11,'SH EURO'!$A$6:$B$10372,2,FALSE),"INGRESAR TASA")))),"")</f>
        <v>1.30307</v>
      </c>
      <c r="Z11" s="488">
        <f t="shared" si="18"/>
        <v>2726715.3083803998</v>
      </c>
      <c r="AA11" s="31">
        <f>IFERROR(IF(X11="","",IF(X11="COP",1,IF(Y11&lt;&gt;"N/A",VLOOKUP(T11,'SH TRM'!$A$9:$B$100372,2,FALSE),"REVISAR"))),"")</f>
        <v>1935.64</v>
      </c>
      <c r="AB11" s="352">
        <f t="shared" si="19"/>
        <v>5277939219.5134373</v>
      </c>
      <c r="AC11" s="837">
        <f t="shared" ref="AC11:AC42" si="22">IFERROR(AB11/V11,"")</f>
        <v>9854.2554509212787</v>
      </c>
      <c r="AD11" s="298">
        <f t="shared" si="12"/>
        <v>9854.2554509212787</v>
      </c>
      <c r="AE11" s="290" t="str">
        <f t="shared" si="13"/>
        <v>CUMPLE</v>
      </c>
      <c r="AF11" s="1203" t="str">
        <f t="shared" si="14"/>
        <v>SI</v>
      </c>
      <c r="AG11" s="1206">
        <f t="shared" ref="AG11" si="23">IFERROR(IF(OR(E11="",E11="NO"),"N/A",IF(AND(COUNTIF(AE11:AE14,"CUMPLE")=4,AF11="SI"),90,(IF(AND(COUNTIF(AE11:AE14,"CUMPLE")=3,AF11="SI"),80,IF(AND(COUNTIF(AE11:AE14,"CUMPLE")=2,AF11="SI"),70,0))))),"")</f>
        <v>90</v>
      </c>
      <c r="AH11" s="306"/>
      <c r="AI11" s="237"/>
      <c r="AJ11" s="253"/>
      <c r="AL11" s="395"/>
      <c r="AM11" s="358">
        <f t="shared" si="4"/>
        <v>1</v>
      </c>
      <c r="AN11" s="358" t="str">
        <f t="shared" ref="AN11" si="24">IF(OR(COUNTIF(AM11:AM14,2)=0,COUNTIF(AM11:AM14,2)&gt;1),"OK",IF(AND(COUNTIF(AM11:AM14,1)&gt;0,COUNTIF(AM11:AM14,2)&gt;0),"OK",1))</f>
        <v>OK</v>
      </c>
      <c r="AO11" s="393"/>
      <c r="AP11" s="393"/>
    </row>
    <row r="12" spans="1:42" s="222" customFormat="1" ht="89.25" customHeight="1" x14ac:dyDescent="0.25">
      <c r="A12" s="1112"/>
      <c r="B12" s="11" t="s">
        <v>52</v>
      </c>
      <c r="C12" s="136"/>
      <c r="D12" s="12" t="str">
        <f>IFERROR(INDEX(DESEMPATE!$D$3:$D$63,MATCH('EXP ESPEC.'!B12,DESEMPATE!$C$3:$C$63,0)),"")</f>
        <v>INCGROUP SAS</v>
      </c>
      <c r="E12" s="411" t="s">
        <v>8</v>
      </c>
      <c r="F12" s="142" t="s">
        <v>368</v>
      </c>
      <c r="G12" s="142" t="s">
        <v>343</v>
      </c>
      <c r="H12" s="142" t="s">
        <v>369</v>
      </c>
      <c r="I12" s="695" t="s">
        <v>370</v>
      </c>
      <c r="J12" s="142" t="s">
        <v>8</v>
      </c>
      <c r="K12" s="824" t="s">
        <v>8</v>
      </c>
      <c r="L12" s="822" t="str">
        <f t="shared" si="20"/>
        <v>SI</v>
      </c>
      <c r="M12" s="822" t="s">
        <v>8</v>
      </c>
      <c r="N12" s="398" t="str">
        <f t="shared" si="9"/>
        <v>SI</v>
      </c>
      <c r="O12" s="398" t="str">
        <f t="shared" si="10"/>
        <v>SI</v>
      </c>
      <c r="P12" s="398" t="str">
        <f t="shared" si="11"/>
        <v>SI</v>
      </c>
      <c r="Q12" s="638" t="str">
        <f t="shared" si="21"/>
        <v>SI</v>
      </c>
      <c r="R12" s="509">
        <v>0.65</v>
      </c>
      <c r="S12" s="259">
        <v>39615</v>
      </c>
      <c r="T12" s="14">
        <v>41152</v>
      </c>
      <c r="U12" s="15">
        <f t="shared" si="17"/>
        <v>2012</v>
      </c>
      <c r="V12" s="16">
        <f>IFERROR(INDEX(PARAMETROS!$B$53:$B$101,MATCH(U12,PARAMETROS!$A$53:$A$101,0)),"")</f>
        <v>566700</v>
      </c>
      <c r="W12" s="671">
        <v>19784751256</v>
      </c>
      <c r="X12" s="16" t="s">
        <v>21</v>
      </c>
      <c r="Y12" s="437" t="str">
        <f>IFERROR(IF(X12="","",IF(X12="COP","N/A",IF(OR(X12="USD",X12="US"),1,IF(X12="EUR",VLOOKUP(T12,'SH EURO'!$A$6:$B$10372,2,FALSE),"INGRESAR TASA")))),"")</f>
        <v>N/A</v>
      </c>
      <c r="Z12" s="489" t="str">
        <f t="shared" si="18"/>
        <v>N/A</v>
      </c>
      <c r="AA12" s="18">
        <f>IFERROR(IF(X12="","",IF(X12="COP",1,IF(Y12&lt;&gt;"N/A",VLOOKUP(T12,'SH TRM'!$A$9:$B$100372,2,FALSE),"REVISAR"))),"")</f>
        <v>1</v>
      </c>
      <c r="AB12" s="353">
        <f t="shared" si="19"/>
        <v>19784751256</v>
      </c>
      <c r="AC12" s="838">
        <f t="shared" si="22"/>
        <v>34912.213262749246</v>
      </c>
      <c r="AD12" s="296">
        <f t="shared" si="12"/>
        <v>22692.938620787012</v>
      </c>
      <c r="AE12" s="775" t="str">
        <f t="shared" si="13"/>
        <v>CUMPLE</v>
      </c>
      <c r="AF12" s="1204"/>
      <c r="AG12" s="1207"/>
      <c r="AH12" s="307"/>
      <c r="AI12" s="237"/>
      <c r="AJ12" s="253"/>
      <c r="AL12" s="395"/>
      <c r="AM12" s="358">
        <f t="shared" si="4"/>
        <v>2</v>
      </c>
      <c r="AN12" s="358"/>
      <c r="AO12" s="393"/>
      <c r="AP12" s="393"/>
    </row>
    <row r="13" spans="1:42" s="222" customFormat="1" ht="38.25" customHeight="1" x14ac:dyDescent="0.25">
      <c r="A13" s="1112"/>
      <c r="B13" s="11" t="s">
        <v>52</v>
      </c>
      <c r="C13" s="136"/>
      <c r="D13" s="12" t="str">
        <f>IFERROR(INDEX(DESEMPATE!$D$3:$D$63,MATCH('EXP ESPEC.'!B13,DESEMPATE!$C$3:$C$63,0)),"")</f>
        <v>INCGROUP SAS</v>
      </c>
      <c r="E13" s="411" t="s">
        <v>8</v>
      </c>
      <c r="F13" s="19" t="s">
        <v>365</v>
      </c>
      <c r="G13" s="19" t="s">
        <v>356</v>
      </c>
      <c r="H13" s="701" t="s">
        <v>66</v>
      </c>
      <c r="I13" s="711" t="s">
        <v>371</v>
      </c>
      <c r="J13" s="19" t="s">
        <v>8</v>
      </c>
      <c r="K13" s="822" t="s">
        <v>8</v>
      </c>
      <c r="L13" s="822" t="s">
        <v>8</v>
      </c>
      <c r="M13" s="822" t="s">
        <v>9</v>
      </c>
      <c r="N13" s="398" t="str">
        <f t="shared" si="9"/>
        <v>SI</v>
      </c>
      <c r="O13" s="398" t="str">
        <f t="shared" si="10"/>
        <v>SI</v>
      </c>
      <c r="P13" s="398" t="str">
        <f t="shared" si="11"/>
        <v>NO</v>
      </c>
      <c r="Q13" s="638" t="str">
        <f t="shared" si="21"/>
        <v>SI</v>
      </c>
      <c r="R13" s="512">
        <v>1</v>
      </c>
      <c r="S13" s="316">
        <v>38210</v>
      </c>
      <c r="T13" s="316">
        <v>38533</v>
      </c>
      <c r="U13" s="44">
        <f t="shared" si="17"/>
        <v>2005</v>
      </c>
      <c r="V13" s="16">
        <f>IFERROR(INDEX(PARAMETROS!$B$53:$B$101,MATCH(U13,PARAMETROS!$A$53:$A$101,0)),"")</f>
        <v>381500</v>
      </c>
      <c r="W13" s="840">
        <v>497582.16</v>
      </c>
      <c r="X13" s="17" t="s">
        <v>305</v>
      </c>
      <c r="Y13" s="437">
        <f>IFERROR(IF(X13="","",IF(X13="COP","N/A",IF(OR(X13="USD",X13="US"),1,IF(X13="EUR",VLOOKUP(T13,'SH EURO'!$A$6:$B$10372,2,FALSE),"INGRESAR TASA")))),"")</f>
        <v>1.2062999999999999</v>
      </c>
      <c r="Z13" s="489">
        <f t="shared" si="18"/>
        <v>600233.35960799991</v>
      </c>
      <c r="AA13" s="18">
        <f>IFERROR(IF(X13="","",IF(X13="COP",1,IF(Y13&lt;&gt;"N/A",VLOOKUP(T13,'SH TRM'!$A$9:$B$100372,2,FALSE),"REVISAR"))),"")</f>
        <v>2331.81</v>
      </c>
      <c r="AB13" s="353">
        <f t="shared" si="19"/>
        <v>1399630150.2675302</v>
      </c>
      <c r="AC13" s="838">
        <f t="shared" si="22"/>
        <v>3668.7553086960161</v>
      </c>
      <c r="AD13" s="296">
        <f t="shared" si="12"/>
        <v>3668.7553086960161</v>
      </c>
      <c r="AE13" s="775" t="str">
        <f t="shared" si="13"/>
        <v>CUMPLE</v>
      </c>
      <c r="AF13" s="1204"/>
      <c r="AG13" s="1207"/>
      <c r="AH13" s="307"/>
      <c r="AI13" s="237"/>
      <c r="AL13" s="395"/>
      <c r="AM13" s="358">
        <f t="shared" si="4"/>
        <v>1</v>
      </c>
      <c r="AN13" s="358"/>
      <c r="AO13" s="393"/>
      <c r="AP13" s="393"/>
    </row>
    <row r="14" spans="1:42" s="479" customFormat="1" ht="51.75" thickBot="1" x14ac:dyDescent="0.3">
      <c r="A14" s="1113"/>
      <c r="B14" s="33" t="s">
        <v>52</v>
      </c>
      <c r="C14" s="137"/>
      <c r="D14" s="45" t="str">
        <f>IFERROR(INDEX(DESEMPATE!$D$3:$D$63,MATCH('EXP ESPEC.'!B14,DESEMPATE!$C$3:$C$63,0)),"")</f>
        <v>INCGROUP SAS</v>
      </c>
      <c r="E14" s="412" t="s">
        <v>8</v>
      </c>
      <c r="F14" s="526" t="s">
        <v>352</v>
      </c>
      <c r="G14" s="139" t="s">
        <v>343</v>
      </c>
      <c r="H14" s="139" t="s">
        <v>376</v>
      </c>
      <c r="I14" s="712" t="s">
        <v>377</v>
      </c>
      <c r="J14" s="139" t="s">
        <v>8</v>
      </c>
      <c r="K14" s="842" t="s">
        <v>8</v>
      </c>
      <c r="L14" s="842" t="s">
        <v>8</v>
      </c>
      <c r="M14" s="842" t="s">
        <v>8</v>
      </c>
      <c r="N14" s="823" t="str">
        <f t="shared" si="9"/>
        <v>SI</v>
      </c>
      <c r="O14" s="823" t="str">
        <f t="shared" si="10"/>
        <v>SI</v>
      </c>
      <c r="P14" s="823" t="str">
        <f t="shared" si="11"/>
        <v>SI</v>
      </c>
      <c r="Q14" s="823" t="str">
        <f t="shared" si="21"/>
        <v>SI</v>
      </c>
      <c r="R14" s="511">
        <v>0.25</v>
      </c>
      <c r="S14" s="276">
        <v>41192</v>
      </c>
      <c r="T14" s="276">
        <v>42683</v>
      </c>
      <c r="U14" s="36">
        <f t="shared" si="17"/>
        <v>2016</v>
      </c>
      <c r="V14" s="37">
        <f>IFERROR(INDEX(PARAMETROS!$B$53:$B$101,MATCH(U14,PARAMETROS!$A$53:$A$101,0)),"")</f>
        <v>689455</v>
      </c>
      <c r="W14" s="841">
        <v>10180983338.91</v>
      </c>
      <c r="X14" s="38" t="s">
        <v>21</v>
      </c>
      <c r="Y14" s="438" t="str">
        <f>IFERROR(IF(X14="","",IF(X14="COP","N/A",IF(OR(X14="USD",X14="US"),1,IF(X14="EUR",VLOOKUP(T14,'SH EURO'!$A$6:$B$10372,2,FALSE),"INGRESAR TASA")))),"")</f>
        <v>N/A</v>
      </c>
      <c r="Z14" s="490" t="str">
        <f t="shared" si="18"/>
        <v>N/A</v>
      </c>
      <c r="AA14" s="39">
        <f>IFERROR(IF(X14="","",IF(X14="COP",1,IF(Y14&lt;&gt;"N/A",VLOOKUP(T14,'SH TRM'!$A$9:$B$100372,2,FALSE),"REVISAR"))),"")</f>
        <v>1</v>
      </c>
      <c r="AB14" s="354">
        <f t="shared" si="19"/>
        <v>10180983338.91</v>
      </c>
      <c r="AC14" s="839">
        <f t="shared" si="22"/>
        <v>14766.711879542538</v>
      </c>
      <c r="AD14" s="295">
        <f t="shared" si="12"/>
        <v>3691.6779698856344</v>
      </c>
      <c r="AE14" s="848" t="str">
        <f t="shared" si="13"/>
        <v>CUMPLE</v>
      </c>
      <c r="AF14" s="1205"/>
      <c r="AG14" s="1208"/>
      <c r="AH14" s="477"/>
      <c r="AI14" s="478"/>
      <c r="AL14" s="480"/>
      <c r="AM14" s="481">
        <f t="shared" si="4"/>
        <v>2</v>
      </c>
      <c r="AN14" s="481"/>
      <c r="AO14" s="482"/>
      <c r="AP14" s="482"/>
    </row>
    <row r="15" spans="1:42" s="222" customFormat="1" ht="76.5" x14ac:dyDescent="0.25">
      <c r="A15" s="1111" t="s">
        <v>142</v>
      </c>
      <c r="B15" s="21" t="s">
        <v>53</v>
      </c>
      <c r="C15" s="138"/>
      <c r="D15" s="141" t="str">
        <f>IFERROR(INDEX(DESEMPATE!$D$3:$D$63,MATCH('EXP ESPEC.'!B15,DESEMPATE!$C$3:$C$63,0)),"")</f>
        <v xml:space="preserve">SERVICIOS DE INGENIERÍA Y CONSTRUCCIÓN LIMITADA “SERVINC LTDA </v>
      </c>
      <c r="E15" s="467" t="s">
        <v>8</v>
      </c>
      <c r="F15" s="563" t="s">
        <v>352</v>
      </c>
      <c r="G15" s="32" t="s">
        <v>343</v>
      </c>
      <c r="H15" s="32" t="s">
        <v>378</v>
      </c>
      <c r="I15" s="710" t="s">
        <v>379</v>
      </c>
      <c r="J15" s="32" t="s">
        <v>8</v>
      </c>
      <c r="K15" s="826" t="s">
        <v>8</v>
      </c>
      <c r="L15" s="824" t="s">
        <v>8</v>
      </c>
      <c r="M15" s="824" t="s">
        <v>8</v>
      </c>
      <c r="N15" s="403" t="str">
        <f t="shared" si="9"/>
        <v>SI</v>
      </c>
      <c r="O15" s="403" t="str">
        <f t="shared" si="10"/>
        <v>SI</v>
      </c>
      <c r="P15" s="403" t="str">
        <f t="shared" si="11"/>
        <v>SI</v>
      </c>
      <c r="Q15" s="824" t="str">
        <f t="shared" si="21"/>
        <v>SI</v>
      </c>
      <c r="R15" s="512">
        <v>0.4</v>
      </c>
      <c r="S15" s="316">
        <v>41075</v>
      </c>
      <c r="T15" s="316">
        <v>43100</v>
      </c>
      <c r="U15" s="44">
        <f t="shared" si="17"/>
        <v>2017</v>
      </c>
      <c r="V15" s="843">
        <f>IFERROR(INDEX(PARAMETROS!$B$53:$B$101,MATCH(U15,PARAMETROS!$A$53:$A$101,0)),"")</f>
        <v>737717</v>
      </c>
      <c r="W15" s="673">
        <v>51860535716</v>
      </c>
      <c r="X15" s="23" t="s">
        <v>21</v>
      </c>
      <c r="Y15" s="844" t="str">
        <f>IFERROR(IF(X15="","",IF(X15="COP","N/A",IF(OR(X15="USD",X15="US"),1,IF(X15="EUR",VLOOKUP(T15,'SH EURO'!$A$6:$B$10372,2,FALSE),"INGRESAR TASA")))),"")</f>
        <v>N/A</v>
      </c>
      <c r="Z15" s="484" t="str">
        <f t="shared" si="18"/>
        <v>N/A</v>
      </c>
      <c r="AA15" s="24">
        <f>IFERROR(IF(X15="","",IF(X15="COP",1,IF(Y15&lt;&gt;"N/A",VLOOKUP(T15,'SH TRM'!$A$9:$B$100372,2,FALSE),"REVISAR"))),"")</f>
        <v>1</v>
      </c>
      <c r="AB15" s="845">
        <f t="shared" si="19"/>
        <v>51860535716</v>
      </c>
      <c r="AC15" s="875">
        <f t="shared" si="22"/>
        <v>70298.685967654266</v>
      </c>
      <c r="AD15" s="846">
        <f t="shared" si="12"/>
        <v>28119.474387061709</v>
      </c>
      <c r="AE15" s="300" t="str">
        <f t="shared" si="13"/>
        <v>CUMPLE</v>
      </c>
      <c r="AF15" s="1203" t="str">
        <f t="shared" si="14"/>
        <v>SI</v>
      </c>
      <c r="AG15" s="1206">
        <f t="shared" ref="AG15" si="25">IFERROR(IF(OR(E15="",E15="NO"),"N/A",IF(AND(COUNTIF(AE15:AE18,"CUMPLE")=4,AF15="SI"),90,(IF(AND(COUNTIF(AE15:AE18,"CUMPLE")=3,AF15="SI"),80,IF(AND(COUNTIF(AE15:AE18,"CUMPLE")=2,AF15="SI"),70,0))))),"")</f>
        <v>90</v>
      </c>
      <c r="AH15" s="1216"/>
      <c r="AI15" s="847"/>
      <c r="AJ15" s="253"/>
      <c r="AL15" s="395"/>
      <c r="AM15" s="358">
        <f t="shared" si="4"/>
        <v>2</v>
      </c>
      <c r="AN15" s="358" t="str">
        <f t="shared" ref="AN15" si="26">IF(OR(COUNTIF(AM15:AM18,2)=0,COUNTIF(AM15:AM18,2)&gt;1),"OK",IF(AND(COUNTIF(AM15:AM18,1)&gt;0,COUNTIF(AM15:AM18,2)&gt;0),"OK",1))</f>
        <v>OK</v>
      </c>
      <c r="AO15" s="393"/>
      <c r="AP15" s="393"/>
    </row>
    <row r="16" spans="1:42" s="222" customFormat="1" ht="76.5" x14ac:dyDescent="0.25">
      <c r="A16" s="1112"/>
      <c r="B16" s="11" t="s">
        <v>53</v>
      </c>
      <c r="C16" s="136"/>
      <c r="D16" s="12" t="str">
        <f>IFERROR(INDEX(DESEMPATE!$D$3:$D$63,MATCH('EXP ESPEC.'!B16,DESEMPATE!$C$3:$C$63,0)),"")</f>
        <v xml:space="preserve">SERVICIOS DE INGENIERÍA Y CONSTRUCCIÓN LIMITADA “SERVINC LTDA </v>
      </c>
      <c r="E16" s="411" t="s">
        <v>8</v>
      </c>
      <c r="F16" s="476" t="s">
        <v>352</v>
      </c>
      <c r="G16" s="142" t="s">
        <v>343</v>
      </c>
      <c r="H16" s="142" t="s">
        <v>380</v>
      </c>
      <c r="I16" s="695" t="s">
        <v>381</v>
      </c>
      <c r="J16" s="142" t="s">
        <v>8</v>
      </c>
      <c r="K16" s="824" t="s">
        <v>8</v>
      </c>
      <c r="L16" s="822" t="s">
        <v>8</v>
      </c>
      <c r="M16" s="822" t="s">
        <v>8</v>
      </c>
      <c r="N16" s="398" t="str">
        <f t="shared" si="9"/>
        <v>SI</v>
      </c>
      <c r="O16" s="398" t="str">
        <f t="shared" si="10"/>
        <v>SI</v>
      </c>
      <c r="P16" s="398" t="str">
        <f t="shared" si="11"/>
        <v>SI</v>
      </c>
      <c r="Q16" s="638" t="str">
        <f t="shared" si="21"/>
        <v>SI</v>
      </c>
      <c r="R16" s="509">
        <v>0.51</v>
      </c>
      <c r="S16" s="259">
        <v>41951</v>
      </c>
      <c r="T16" s="14">
        <v>43100</v>
      </c>
      <c r="U16" s="15">
        <f t="shared" si="17"/>
        <v>2017</v>
      </c>
      <c r="V16" s="16">
        <f>IFERROR(INDEX(PARAMETROS!$B$53:$B$101,MATCH(U16,PARAMETROS!$A$53:$A$101,0)),"")</f>
        <v>737717</v>
      </c>
      <c r="W16" s="671">
        <v>10941547103</v>
      </c>
      <c r="X16" s="16" t="s">
        <v>21</v>
      </c>
      <c r="Y16" s="437" t="str">
        <f>IFERROR(IF(X16="","",IF(X16="COP","N/A",IF(OR(X16="USD",X16="US"),1,IF(X16="EUR",VLOOKUP(T16,'SH EURO'!$A$6:$B$10372,2,FALSE),"INGRESAR TASA")))),"")</f>
        <v>N/A</v>
      </c>
      <c r="Z16" s="489" t="str">
        <f t="shared" si="18"/>
        <v>N/A</v>
      </c>
      <c r="AA16" s="18">
        <f>IFERROR(IF(X16="","",IF(X16="COP",1,IF(Y16&lt;&gt;"N/A",VLOOKUP(T16,'SH TRM'!$A$9:$B$100372,2,FALSE),"REVISAR"))),"")</f>
        <v>1</v>
      </c>
      <c r="AB16" s="353">
        <f t="shared" si="19"/>
        <v>10941547103</v>
      </c>
      <c r="AC16" s="838">
        <f t="shared" si="22"/>
        <v>14831.632052670604</v>
      </c>
      <c r="AD16" s="296">
        <f t="shared" si="12"/>
        <v>7564.1323468620085</v>
      </c>
      <c r="AE16" s="775" t="str">
        <f t="shared" si="13"/>
        <v>CUMPLE</v>
      </c>
      <c r="AF16" s="1204"/>
      <c r="AG16" s="1207"/>
      <c r="AH16" s="1217"/>
      <c r="AI16" s="602"/>
      <c r="AJ16" s="253"/>
      <c r="AL16" s="395"/>
      <c r="AM16" s="358">
        <f t="shared" si="4"/>
        <v>2</v>
      </c>
      <c r="AN16" s="358"/>
      <c r="AO16" s="393"/>
      <c r="AP16" s="393"/>
    </row>
    <row r="17" spans="1:42" s="222" customFormat="1" ht="76.5" customHeight="1" x14ac:dyDescent="0.25">
      <c r="A17" s="1112"/>
      <c r="B17" s="11" t="s">
        <v>53</v>
      </c>
      <c r="C17" s="136"/>
      <c r="D17" s="12" t="str">
        <f>IFERROR(INDEX(DESEMPATE!$D$3:$D$63,MATCH('EXP ESPEC.'!B17,DESEMPATE!$C$3:$C$63,0)),"")</f>
        <v xml:space="preserve">SERVICIOS DE INGENIERÍA Y CONSTRUCCIÓN LIMITADA “SERVINC LTDA </v>
      </c>
      <c r="E17" s="411" t="s">
        <v>8</v>
      </c>
      <c r="F17" s="142" t="s">
        <v>382</v>
      </c>
      <c r="G17" s="142" t="s">
        <v>343</v>
      </c>
      <c r="H17" s="142" t="s">
        <v>383</v>
      </c>
      <c r="I17" s="695" t="s">
        <v>384</v>
      </c>
      <c r="J17" s="142" t="s">
        <v>8</v>
      </c>
      <c r="K17" s="824" t="s">
        <v>8</v>
      </c>
      <c r="L17" s="822" t="s">
        <v>8</v>
      </c>
      <c r="M17" s="822" t="s">
        <v>9</v>
      </c>
      <c r="N17" s="398" t="str">
        <f t="shared" si="9"/>
        <v>SI</v>
      </c>
      <c r="O17" s="398" t="str">
        <f t="shared" si="10"/>
        <v>SI</v>
      </c>
      <c r="P17" s="398" t="str">
        <f t="shared" si="11"/>
        <v>NO</v>
      </c>
      <c r="Q17" s="638" t="str">
        <f t="shared" si="21"/>
        <v>SI</v>
      </c>
      <c r="R17" s="512">
        <v>1</v>
      </c>
      <c r="S17" s="316">
        <v>39021</v>
      </c>
      <c r="T17" s="316">
        <v>40480</v>
      </c>
      <c r="U17" s="44">
        <f t="shared" si="17"/>
        <v>2010</v>
      </c>
      <c r="V17" s="16">
        <f>IFERROR(INDEX(PARAMETROS!$B$53:$B$101,MATCH(U17,PARAMETROS!$A$53:$A$101,0)),"")</f>
        <v>515000</v>
      </c>
      <c r="W17" s="840" t="s">
        <v>264</v>
      </c>
      <c r="X17" s="17" t="s">
        <v>21</v>
      </c>
      <c r="Y17" s="437" t="str">
        <f>IFERROR(IF(X17="","",IF(X17="COP","N/A",IF(OR(X17="USD",X17="US"),1,IF(X17="EUR",VLOOKUP(T17,'SH EURO'!$A$6:$B$10372,2,FALSE),"INGRESAR TASA")))),"")</f>
        <v>N/A</v>
      </c>
      <c r="Z17" s="489" t="str">
        <f t="shared" si="18"/>
        <v>N/A</v>
      </c>
      <c r="AA17" s="18">
        <f>IFERROR(IF(X17="","",IF(X17="COP",1,IF(Y17&lt;&gt;"N/A",VLOOKUP(T17,'SH TRM'!$A$9:$B$100372,2,FALSE),"REVISAR"))),"")</f>
        <v>1</v>
      </c>
      <c r="AB17" s="353" t="str">
        <f t="shared" si="19"/>
        <v>N/A</v>
      </c>
      <c r="AC17" s="838">
        <v>10491.31</v>
      </c>
      <c r="AD17" s="296">
        <f t="shared" si="12"/>
        <v>10491.31</v>
      </c>
      <c r="AE17" s="775" t="str">
        <f t="shared" si="13"/>
        <v>CUMPLE</v>
      </c>
      <c r="AF17" s="1204"/>
      <c r="AG17" s="1207"/>
      <c r="AH17" s="1217"/>
      <c r="AI17" s="602"/>
      <c r="AL17" s="395"/>
      <c r="AM17" s="358">
        <f t="shared" si="4"/>
        <v>1</v>
      </c>
      <c r="AN17" s="358"/>
      <c r="AO17" s="393"/>
      <c r="AP17" s="393"/>
    </row>
    <row r="18" spans="1:42" s="222" customFormat="1" ht="64.5" thickBot="1" x14ac:dyDescent="0.3">
      <c r="A18" s="1113"/>
      <c r="B18" s="11" t="s">
        <v>53</v>
      </c>
      <c r="C18" s="136"/>
      <c r="D18" s="12" t="str">
        <f>IFERROR(INDEX(DESEMPATE!$D$3:$D$63,MATCH('EXP ESPEC.'!B18,DESEMPATE!$C$3:$C$63,0)),"")</f>
        <v xml:space="preserve">SERVICIOS DE INGENIERÍA Y CONSTRUCCIÓN LIMITADA “SERVINC LTDA </v>
      </c>
      <c r="E18" s="412" t="s">
        <v>8</v>
      </c>
      <c r="F18" s="19" t="s">
        <v>385</v>
      </c>
      <c r="G18" s="19" t="s">
        <v>343</v>
      </c>
      <c r="H18" s="19" t="s">
        <v>386</v>
      </c>
      <c r="I18" s="711" t="s">
        <v>387</v>
      </c>
      <c r="J18" s="139" t="s">
        <v>8</v>
      </c>
      <c r="K18" s="823" t="s">
        <v>8</v>
      </c>
      <c r="L18" s="823" t="s">
        <v>8</v>
      </c>
      <c r="M18" s="823" t="s">
        <v>9</v>
      </c>
      <c r="N18" s="399" t="str">
        <f t="shared" si="9"/>
        <v>SI</v>
      </c>
      <c r="O18" s="399" t="str">
        <f t="shared" si="10"/>
        <v>SI</v>
      </c>
      <c r="P18" s="399" t="str">
        <f t="shared" si="11"/>
        <v>NO</v>
      </c>
      <c r="Q18" s="639" t="str">
        <f t="shared" si="21"/>
        <v>SI</v>
      </c>
      <c r="R18" s="511">
        <v>0.6</v>
      </c>
      <c r="S18" s="276">
        <v>41543</v>
      </c>
      <c r="T18" s="276">
        <v>42114</v>
      </c>
      <c r="U18" s="36">
        <f t="shared" si="17"/>
        <v>2015</v>
      </c>
      <c r="V18" s="37">
        <f>IFERROR(INDEX(PARAMETROS!$B$53:$B$101,MATCH(U18,PARAMETROS!$A$53:$A$101,0)),"")</f>
        <v>644350</v>
      </c>
      <c r="W18" s="841" t="s">
        <v>264</v>
      </c>
      <c r="X18" s="38" t="s">
        <v>21</v>
      </c>
      <c r="Y18" s="438" t="str">
        <f>IFERROR(IF(X18="","",IF(X18="COP","N/A",IF(OR(X18="USD",X18="US"),1,IF(X18="EUR",VLOOKUP(T18,'SH EURO'!$A$6:$B$10372,2,FALSE),"INGRESAR TASA")))),"")</f>
        <v>N/A</v>
      </c>
      <c r="Z18" s="490" t="str">
        <f t="shared" si="18"/>
        <v>N/A</v>
      </c>
      <c r="AA18" s="39">
        <f>IFERROR(IF(X18="","",IF(X18="COP",1,IF(Y18&lt;&gt;"N/A",VLOOKUP(T18,'SH TRM'!$A$9:$B$100372,2,FALSE),"REVISAR"))),"")</f>
        <v>1</v>
      </c>
      <c r="AB18" s="354" t="str">
        <f t="shared" si="19"/>
        <v>N/A</v>
      </c>
      <c r="AC18" s="839">
        <v>5687.45</v>
      </c>
      <c r="AD18" s="295">
        <f t="shared" si="12"/>
        <v>3412.47</v>
      </c>
      <c r="AE18" s="300" t="str">
        <f t="shared" si="13"/>
        <v>CUMPLE</v>
      </c>
      <c r="AF18" s="1205"/>
      <c r="AG18" s="1208"/>
      <c r="AH18" s="1218"/>
      <c r="AI18" s="237"/>
      <c r="AJ18" s="253"/>
      <c r="AL18" s="395"/>
      <c r="AM18" s="358">
        <f t="shared" si="4"/>
        <v>1</v>
      </c>
      <c r="AN18" s="358"/>
      <c r="AO18" s="393"/>
      <c r="AP18" s="393"/>
    </row>
    <row r="19" spans="1:42" s="222" customFormat="1" ht="38.25" customHeight="1" x14ac:dyDescent="0.25">
      <c r="A19" s="1111" t="s">
        <v>143</v>
      </c>
      <c r="B19" s="25" t="s">
        <v>54</v>
      </c>
      <c r="C19" s="135"/>
      <c r="D19" s="26" t="str">
        <f>IFERROR(INDEX(DESEMPATE!$D$3:$D$63,MATCH('EXP ESPEC.'!B19,DESEMPATE!$C$3:$C$63,0)),"")</f>
        <v>GESTION INTEGRAL DEL SUELO SL COLOMBIA "GIS"</v>
      </c>
      <c r="E19" s="410" t="s">
        <v>8</v>
      </c>
      <c r="F19" s="32" t="s">
        <v>393</v>
      </c>
      <c r="G19" s="32" t="s">
        <v>356</v>
      </c>
      <c r="H19" s="32" t="s">
        <v>394</v>
      </c>
      <c r="I19" s="710" t="s">
        <v>395</v>
      </c>
      <c r="J19" s="824" t="s">
        <v>8</v>
      </c>
      <c r="K19" s="777" t="s">
        <v>8</v>
      </c>
      <c r="L19" s="777" t="s">
        <v>9</v>
      </c>
      <c r="M19" s="777" t="s">
        <v>9</v>
      </c>
      <c r="N19" s="400" t="str">
        <f t="shared" si="9"/>
        <v>SI</v>
      </c>
      <c r="O19" s="400" t="str">
        <f t="shared" si="10"/>
        <v>NO</v>
      </c>
      <c r="P19" s="400" t="str">
        <f t="shared" si="11"/>
        <v>NO</v>
      </c>
      <c r="Q19" s="640" t="str">
        <f t="shared" si="21"/>
        <v>SI</v>
      </c>
      <c r="R19" s="510">
        <v>0.4</v>
      </c>
      <c r="S19" s="14">
        <v>40735</v>
      </c>
      <c r="T19" s="14">
        <v>42350</v>
      </c>
      <c r="U19" s="29">
        <f t="shared" si="17"/>
        <v>2015</v>
      </c>
      <c r="V19" s="140">
        <f>IFERROR(INDEX(PARAMETROS!$B$53:$B$101,MATCH(U19,PARAMETROS!$A$53:$A$101,0)),"")</f>
        <v>644350</v>
      </c>
      <c r="W19" s="671">
        <v>2976106.58</v>
      </c>
      <c r="X19" s="17" t="s">
        <v>305</v>
      </c>
      <c r="Y19" s="436">
        <f>IFERROR(IF(X19="","",IF(X19="COP","N/A",IF(OR(X19="USD",X19="US"),1,IF(X19="EUR",VLOOKUP(T19,'SH EURO'!$A$6:$B$10372,2,FALSE),"INGRESAR TASA")))),"")</f>
        <v>1.0958399999999999</v>
      </c>
      <c r="Z19" s="484">
        <f t="shared" ref="Z19" si="27">IFERROR(IF(W19="","",IF(Y19="INGRESAR TASA","INGRESAR TASA USD",IF(Y19="N/A","N/A",W19*Y19))),"")</f>
        <v>3261336.6346271997</v>
      </c>
      <c r="AA19" s="24">
        <f>IFERROR(IF(X19="","",IF(X19="COP",1,IF(Y19&lt;&gt;"N/A",VLOOKUP(T19,'SH TRM'!$A$9:$B$100372,2,FALSE),"REVISAR"))),"")</f>
        <v>3299.36</v>
      </c>
      <c r="AB19" s="845">
        <f t="shared" ref="AB19" si="28">IFERROR(IF(AA19&lt;&gt;"",IF(X19&lt;&gt;"COP",Z19*AA19,W19),""),"")</f>
        <v>10760323638.823599</v>
      </c>
      <c r="AC19" s="875">
        <f t="shared" si="22"/>
        <v>16699.501263014819</v>
      </c>
      <c r="AD19" s="849">
        <f>IFERROR(IF(OR(J19="",J19="NO"),"",IF(E19="SI",IFERROR(AC19*R19,""),"")),"")</f>
        <v>6679.8005052059279</v>
      </c>
      <c r="AE19" s="290" t="str">
        <f t="shared" si="13"/>
        <v>CUMPLE</v>
      </c>
      <c r="AF19" s="1203" t="str">
        <f t="shared" si="14"/>
        <v>SI</v>
      </c>
      <c r="AG19" s="1206">
        <f t="shared" ref="AG19" si="29">IFERROR(IF(OR(E19="",E19="NO"),"N/A",IF(AND(COUNTIF(AE19:AE22,"CUMPLE")=4,AF19="SI"),90,(IF(AND(COUNTIF(AE19:AE22,"CUMPLE")=3,AF19="SI"),80,IF(AND(COUNTIF(AE19:AE22,"CUMPLE")=2,AF19="SI"),70,0))))),"")</f>
        <v>90</v>
      </c>
      <c r="AH19" s="308"/>
      <c r="AI19" s="237"/>
      <c r="AJ19" s="253"/>
      <c r="AL19" s="395"/>
      <c r="AM19" s="358">
        <f t="shared" si="4"/>
        <v>0</v>
      </c>
      <c r="AN19" s="358" t="str">
        <f t="shared" ref="AN19" si="30">IF(OR(COUNTIF(AM19:AM22,2)=0,COUNTIF(AM19:AM22,2)&gt;1),"OK",IF(AND(COUNTIF(AM19:AM22,1)&gt;0,COUNTIF(AM19:AM22,2)&gt;0),"OK",1))</f>
        <v>OK</v>
      </c>
      <c r="AO19" s="393"/>
      <c r="AP19" s="393"/>
    </row>
    <row r="20" spans="1:42" s="222" customFormat="1" ht="114.75" x14ac:dyDescent="0.25">
      <c r="A20" s="1112"/>
      <c r="B20" s="11" t="s">
        <v>54</v>
      </c>
      <c r="C20" s="136"/>
      <c r="D20" s="12" t="str">
        <f>IFERROR(INDEX(DESEMPATE!$D$3:$D$63,MATCH('EXP ESPEC.'!B20,DESEMPATE!$C$3:$C$63,0)),"")</f>
        <v>GESTION INTEGRAL DEL SUELO SL COLOMBIA "GIS"</v>
      </c>
      <c r="E20" s="411" t="s">
        <v>8</v>
      </c>
      <c r="F20" s="19" t="s">
        <v>352</v>
      </c>
      <c r="G20" s="19" t="s">
        <v>343</v>
      </c>
      <c r="H20" s="19" t="s">
        <v>396</v>
      </c>
      <c r="I20" s="711" t="s">
        <v>397</v>
      </c>
      <c r="J20" s="824" t="s">
        <v>8</v>
      </c>
      <c r="K20" s="771" t="s">
        <v>8</v>
      </c>
      <c r="L20" s="771" t="s">
        <v>8</v>
      </c>
      <c r="M20" s="771" t="s">
        <v>8</v>
      </c>
      <c r="N20" s="398" t="str">
        <f t="shared" si="9"/>
        <v>SI</v>
      </c>
      <c r="O20" s="398" t="str">
        <f t="shared" si="10"/>
        <v>SI</v>
      </c>
      <c r="P20" s="398" t="str">
        <f t="shared" si="11"/>
        <v>SI</v>
      </c>
      <c r="Q20" s="638" t="str">
        <f t="shared" si="21"/>
        <v>SI</v>
      </c>
      <c r="R20" s="509">
        <v>0.49</v>
      </c>
      <c r="S20" s="259">
        <v>42290</v>
      </c>
      <c r="T20" s="14">
        <v>43100</v>
      </c>
      <c r="U20" s="15">
        <f t="shared" si="17"/>
        <v>2017</v>
      </c>
      <c r="V20" s="16">
        <f>IFERROR(INDEX(PARAMETROS!$B$53:$B$101,MATCH(U20,PARAMETROS!$A$53:$A$101,0)),"")</f>
        <v>737717</v>
      </c>
      <c r="W20" s="671">
        <v>9747062981</v>
      </c>
      <c r="X20" s="16" t="s">
        <v>21</v>
      </c>
      <c r="Y20" s="437" t="str">
        <f>IFERROR(IF(X20="","",IF(X20="COP","N/A",IF(OR(X20="USD",X20="US"),1,IF(X20="EUR",VLOOKUP(T20,'SH EURO'!$A$6:$B$10372,2,FALSE),"INGRESAR TASA")))),"")</f>
        <v>N/A</v>
      </c>
      <c r="Z20" s="489" t="str">
        <f t="shared" si="18"/>
        <v>N/A</v>
      </c>
      <c r="AA20" s="18">
        <f>IFERROR(IF(X20="","",IF(X20="COP",1,IF(Y20&lt;&gt;"N/A",VLOOKUP(T20,'SH TRM'!$A$9:$B$100372,2,FALSE),"REVISAR"))),"")</f>
        <v>1</v>
      </c>
      <c r="AB20" s="353">
        <f t="shared" si="19"/>
        <v>9747062981</v>
      </c>
      <c r="AC20" s="838">
        <f t="shared" si="22"/>
        <v>13212.468983363538</v>
      </c>
      <c r="AD20" s="296">
        <f t="shared" si="12"/>
        <v>6474.1098018481334</v>
      </c>
      <c r="AE20" s="775" t="str">
        <f t="shared" si="13"/>
        <v>CUMPLE</v>
      </c>
      <c r="AF20" s="1204"/>
      <c r="AG20" s="1207"/>
      <c r="AH20" s="302"/>
      <c r="AI20" s="237"/>
      <c r="AJ20" s="253"/>
      <c r="AL20" s="396"/>
      <c r="AM20" s="358">
        <f t="shared" si="4"/>
        <v>2</v>
      </c>
      <c r="AN20" s="358"/>
      <c r="AO20" s="393"/>
      <c r="AP20" s="393"/>
    </row>
    <row r="21" spans="1:42" s="222" customFormat="1" ht="63.75" x14ac:dyDescent="0.25">
      <c r="A21" s="1112"/>
      <c r="B21" s="11" t="s">
        <v>54</v>
      </c>
      <c r="C21" s="136"/>
      <c r="D21" s="12" t="str">
        <f>IFERROR(INDEX(DESEMPATE!$D$3:$D$63,MATCH('EXP ESPEC.'!B21,DESEMPATE!$C$3:$C$63,0)),"")</f>
        <v>GESTION INTEGRAL DEL SUELO SL COLOMBIA "GIS"</v>
      </c>
      <c r="E21" s="411" t="s">
        <v>8</v>
      </c>
      <c r="F21" s="19" t="s">
        <v>398</v>
      </c>
      <c r="G21" s="19" t="s">
        <v>356</v>
      </c>
      <c r="H21" s="19" t="s">
        <v>399</v>
      </c>
      <c r="I21" s="711" t="s">
        <v>400</v>
      </c>
      <c r="J21" s="19" t="s">
        <v>8</v>
      </c>
      <c r="K21" s="771" t="s">
        <v>8</v>
      </c>
      <c r="L21" s="771" t="s">
        <v>8</v>
      </c>
      <c r="M21" s="771" t="s">
        <v>9</v>
      </c>
      <c r="N21" s="398" t="str">
        <f t="shared" si="9"/>
        <v>SI</v>
      </c>
      <c r="O21" s="398" t="str">
        <f t="shared" si="10"/>
        <v>SI</v>
      </c>
      <c r="P21" s="398" t="str">
        <f t="shared" si="11"/>
        <v>NO</v>
      </c>
      <c r="Q21" s="638" t="str">
        <f t="shared" si="21"/>
        <v>SI</v>
      </c>
      <c r="R21" s="512">
        <v>1</v>
      </c>
      <c r="S21" s="316">
        <v>37573</v>
      </c>
      <c r="T21" s="316">
        <v>39407</v>
      </c>
      <c r="U21" s="44">
        <f t="shared" si="17"/>
        <v>2007</v>
      </c>
      <c r="V21" s="16">
        <f>IFERROR(INDEX(PARAMETROS!$B$53:$B$101,MATCH(U21,PARAMETROS!$A$53:$A$101,0)),"")</f>
        <v>433700</v>
      </c>
      <c r="W21" s="840" t="s">
        <v>264</v>
      </c>
      <c r="X21" s="17" t="s">
        <v>305</v>
      </c>
      <c r="Y21" s="437">
        <f>IFERROR(IF(X21="","",IF(X21="COP","N/A",IF(OR(X21="USD",X21="US"),1,IF(X21="EUR",VLOOKUP(T21,'SH EURO'!$A$6:$B$10372,2,FALSE),"INGRESAR TASA")))),"")</f>
        <v>1.4722900000000001</v>
      </c>
      <c r="Z21" s="489" t="s">
        <v>264</v>
      </c>
      <c r="AA21" s="18">
        <f>IFERROR(IF(X21="","",IF(X21="COP",1,IF(Y21&lt;&gt;"N/A",VLOOKUP(T21,'SH TRM'!$A$9:$B$100372,2,FALSE),"REVISAR"))),"")</f>
        <v>2056.2800000000002</v>
      </c>
      <c r="AB21" s="353" t="s">
        <v>264</v>
      </c>
      <c r="AC21" s="838">
        <v>6597.06</v>
      </c>
      <c r="AD21" s="296">
        <f t="shared" si="12"/>
        <v>6597.06</v>
      </c>
      <c r="AE21" s="775" t="str">
        <f t="shared" si="13"/>
        <v>CUMPLE</v>
      </c>
      <c r="AF21" s="1204"/>
      <c r="AG21" s="1207"/>
      <c r="AH21" s="309"/>
      <c r="AI21" s="237"/>
      <c r="AL21" s="396"/>
      <c r="AM21" s="358">
        <f t="shared" si="4"/>
        <v>1</v>
      </c>
      <c r="AN21" s="358"/>
      <c r="AO21" s="393"/>
      <c r="AP21" s="393"/>
    </row>
    <row r="22" spans="1:42" s="503" customFormat="1" ht="51.75" thickBot="1" x14ac:dyDescent="0.3">
      <c r="A22" s="1113"/>
      <c r="B22" s="33" t="s">
        <v>54</v>
      </c>
      <c r="C22" s="137"/>
      <c r="D22" s="45" t="str">
        <f>IFERROR(INDEX(DESEMPATE!$D$3:$D$63,MATCH('EXP ESPEC.'!B22,DESEMPATE!$C$3:$C$63,0)),"")</f>
        <v>GESTION INTEGRAL DEL SUELO SL COLOMBIA "GIS"</v>
      </c>
      <c r="E22" s="412" t="s">
        <v>8</v>
      </c>
      <c r="F22" s="139" t="s">
        <v>398</v>
      </c>
      <c r="G22" s="139" t="s">
        <v>356</v>
      </c>
      <c r="H22" s="139" t="s">
        <v>399</v>
      </c>
      <c r="I22" s="712" t="s">
        <v>401</v>
      </c>
      <c r="J22" s="139" t="s">
        <v>8</v>
      </c>
      <c r="K22" s="823" t="s">
        <v>8</v>
      </c>
      <c r="L22" s="823" t="s">
        <v>8</v>
      </c>
      <c r="M22" s="823" t="s">
        <v>9</v>
      </c>
      <c r="N22" s="823" t="str">
        <f t="shared" si="9"/>
        <v>SI</v>
      </c>
      <c r="O22" s="823" t="str">
        <f t="shared" si="10"/>
        <v>SI</v>
      </c>
      <c r="P22" s="823" t="str">
        <f t="shared" si="11"/>
        <v>NO</v>
      </c>
      <c r="Q22" s="823" t="str">
        <f t="shared" si="21"/>
        <v>SI</v>
      </c>
      <c r="R22" s="511">
        <v>1</v>
      </c>
      <c r="S22" s="276">
        <v>38260</v>
      </c>
      <c r="T22" s="276">
        <v>39043</v>
      </c>
      <c r="U22" s="36">
        <f t="shared" si="17"/>
        <v>2006</v>
      </c>
      <c r="V22" s="37">
        <f>IFERROR(INDEX(PARAMETROS!$B$53:$B$101,MATCH(U22,PARAMETROS!$A$53:$A$101,0)),"")</f>
        <v>408000</v>
      </c>
      <c r="W22" s="841" t="s">
        <v>264</v>
      </c>
      <c r="X22" s="38" t="s">
        <v>305</v>
      </c>
      <c r="Y22" s="438">
        <f>IFERROR(IF(X22="","",IF(X22="COP","N/A",IF(OR(X22="USD",X22="US"),1,IF(X22="EUR",VLOOKUP(T22,'SH EURO'!$A$6:$B$10372,2,FALSE),"INGRESAR TASA")))),"")</f>
        <v>1.28182</v>
      </c>
      <c r="Z22" s="490" t="s">
        <v>264</v>
      </c>
      <c r="AA22" s="39">
        <f>IFERROR(IF(X22="","",IF(X22="COP",1,IF(Y22&lt;&gt;"N/A",VLOOKUP(T22,'SH TRM'!$A$9:$B$100372,2,FALSE),"REVISAR"))),"")</f>
        <v>2282.67</v>
      </c>
      <c r="AB22" s="354" t="s">
        <v>264</v>
      </c>
      <c r="AC22" s="839">
        <v>12333.21</v>
      </c>
      <c r="AD22" s="295">
        <f t="shared" si="12"/>
        <v>12333.21</v>
      </c>
      <c r="AE22" s="848" t="str">
        <f t="shared" si="13"/>
        <v>CUMPLE</v>
      </c>
      <c r="AF22" s="1205"/>
      <c r="AG22" s="1208"/>
      <c r="AH22" s="477"/>
      <c r="AI22" s="502"/>
      <c r="AL22" s="504"/>
      <c r="AM22" s="481">
        <f t="shared" si="4"/>
        <v>1</v>
      </c>
      <c r="AN22" s="481"/>
      <c r="AO22" s="505"/>
      <c r="AP22" s="505"/>
    </row>
    <row r="23" spans="1:42" s="222" customFormat="1" ht="51" x14ac:dyDescent="0.25">
      <c r="A23" s="1111" t="s">
        <v>144</v>
      </c>
      <c r="B23" s="21" t="s">
        <v>198</v>
      </c>
      <c r="C23" s="138"/>
      <c r="D23" s="141" t="str">
        <f>IFERROR(INDEX(DESEMPATE!$D$3:$D$63,MATCH('EXP ESPEC.'!B23,DESEMPATE!$C$3:$C$63,0)),"")</f>
        <v>INGENIERIA DE PROYECTOS SAS</v>
      </c>
      <c r="E23" s="467" t="s">
        <v>8</v>
      </c>
      <c r="F23" s="32" t="s">
        <v>346</v>
      </c>
      <c r="G23" s="32" t="s">
        <v>343</v>
      </c>
      <c r="H23" s="32" t="s">
        <v>417</v>
      </c>
      <c r="I23" s="710" t="s">
        <v>418</v>
      </c>
      <c r="J23" s="142" t="s">
        <v>8</v>
      </c>
      <c r="K23" s="834" t="s">
        <v>8</v>
      </c>
      <c r="L23" s="831" t="s">
        <v>8</v>
      </c>
      <c r="M23" s="832" t="s">
        <v>9</v>
      </c>
      <c r="N23" s="831" t="str">
        <f t="shared" si="9"/>
        <v>SI</v>
      </c>
      <c r="O23" s="831" t="str">
        <f t="shared" si="10"/>
        <v>SI</v>
      </c>
      <c r="P23" s="831" t="str">
        <f t="shared" si="11"/>
        <v>NO</v>
      </c>
      <c r="Q23" s="831" t="str">
        <f t="shared" si="21"/>
        <v>SI</v>
      </c>
      <c r="R23" s="27">
        <v>0.5</v>
      </c>
      <c r="S23" s="28">
        <v>38338</v>
      </c>
      <c r="T23" s="28">
        <v>40296</v>
      </c>
      <c r="U23" s="29">
        <f t="shared" si="17"/>
        <v>2010</v>
      </c>
      <c r="V23" s="140">
        <f>IFERROR(INDEX([2]PARAMETROS!$B$53:$B$101,MATCH(U23,[2]PARAMETROS!$A$53:$A$101,0)),"")</f>
        <v>515000</v>
      </c>
      <c r="W23" s="670" t="s">
        <v>264</v>
      </c>
      <c r="X23" s="30" t="s">
        <v>21</v>
      </c>
      <c r="Y23" s="32" t="str">
        <f>IFERROR(IF(X23="","",IF(X23="COP","N/A",IF(OR(X23="USD",X23="US"),1,IF(X23="EUR",VLOOKUP(T23,'[2]SH EURO'!$A$6:$B$10372,2,FALSE),"INGRESAR TASA")))),"")</f>
        <v>N/A</v>
      </c>
      <c r="Z23" s="488" t="str">
        <f t="shared" ref="Z23:Z24" si="31">IFERROR(IF(W23="","",IF(Y23="INGRESAR TASA","INGRESAR TASA USD",IF(Y23="N/A","N/A",W23*Y23))),"")</f>
        <v>N/A</v>
      </c>
      <c r="AA23" s="31">
        <f>IFERROR(IF(X23="","",IF(X23="COP",1,IF(Y23&lt;&gt;"N/A",VLOOKUP(T23,'[2]SH TRM'!$A$9:$B$100372,2,FALSE),"REVISAR"))),"")</f>
        <v>1</v>
      </c>
      <c r="AB23" s="352" t="str">
        <f t="shared" ref="AB23:AB26" si="32">IFERROR(IF(AA23&lt;&gt;"",IF(X23&lt;&gt;"COP",Z23*AA23,W23),""),"")</f>
        <v>N/A</v>
      </c>
      <c r="AC23" s="875">
        <v>10895.16</v>
      </c>
      <c r="AD23" s="846">
        <f t="shared" si="12"/>
        <v>5447.58</v>
      </c>
      <c r="AE23" s="300" t="str">
        <f t="shared" si="13"/>
        <v>CUMPLE</v>
      </c>
      <c r="AF23" s="1203" t="str">
        <f t="shared" si="14"/>
        <v>SI</v>
      </c>
      <c r="AG23" s="1206">
        <f t="shared" ref="AG23" si="33">IFERROR(IF(OR(E23="",E23="NO"),"N/A",IF(AND(COUNTIF(AE23:AE26,"CUMPLE")=4,AF23="SI"),90,(IF(AND(COUNTIF(AE23:AE26,"CUMPLE")=3,AF23="SI"),80,IF(AND(COUNTIF(AE23:AE26,"CUMPLE")=2,AF23="SI"),70,0))))),"")</f>
        <v>90</v>
      </c>
      <c r="AH23" s="501"/>
      <c r="AI23" s="237"/>
      <c r="AL23" s="395"/>
      <c r="AM23" s="358">
        <f t="shared" si="4"/>
        <v>1</v>
      </c>
      <c r="AN23" s="358" t="str">
        <f t="shared" ref="AN23" si="34">IF(OR(COUNTIF(AM23:AM26,2)=0,COUNTIF(AM23:AM26,2)&gt;1),"OK",IF(AND(COUNTIF(AM23:AM26,1)&gt;0,COUNTIF(AM23:AM26,2)&gt;0),"OK",1))</f>
        <v>OK</v>
      </c>
      <c r="AO23" s="393"/>
      <c r="AP23" s="393"/>
    </row>
    <row r="24" spans="1:42" s="222" customFormat="1" ht="63.75" x14ac:dyDescent="0.25">
      <c r="A24" s="1112"/>
      <c r="B24" s="11" t="s">
        <v>198</v>
      </c>
      <c r="C24" s="136"/>
      <c r="D24" s="12" t="str">
        <f>IFERROR(INDEX(DESEMPATE!$D$3:$D$63,MATCH('EXP ESPEC.'!B24,DESEMPATE!$C$3:$C$63,0)),"")</f>
        <v>INGENIERIA DE PROYECTOS SAS</v>
      </c>
      <c r="E24" s="411" t="s">
        <v>8</v>
      </c>
      <c r="F24" s="142" t="s">
        <v>422</v>
      </c>
      <c r="G24" s="142" t="s">
        <v>343</v>
      </c>
      <c r="H24" s="142" t="s">
        <v>423</v>
      </c>
      <c r="I24" s="695" t="s">
        <v>424</v>
      </c>
      <c r="J24" s="19" t="s">
        <v>8</v>
      </c>
      <c r="K24" s="832" t="s">
        <v>8</v>
      </c>
      <c r="L24" s="832" t="s">
        <v>8</v>
      </c>
      <c r="M24" s="832" t="s">
        <v>9</v>
      </c>
      <c r="N24" s="832" t="str">
        <f t="shared" si="9"/>
        <v>SI</v>
      </c>
      <c r="O24" s="832" t="str">
        <f t="shared" si="10"/>
        <v>SI</v>
      </c>
      <c r="P24" s="832" t="str">
        <f t="shared" si="11"/>
        <v>NO</v>
      </c>
      <c r="Q24" s="832" t="str">
        <f t="shared" si="21"/>
        <v>SI</v>
      </c>
      <c r="R24" s="465">
        <v>1</v>
      </c>
      <c r="S24" s="316">
        <v>40609</v>
      </c>
      <c r="T24" s="316">
        <v>41441</v>
      </c>
      <c r="U24" s="15">
        <f t="shared" si="17"/>
        <v>2013</v>
      </c>
      <c r="V24" s="16">
        <f>IFERROR(INDEX([2]PARAMETROS!$B$53:$B$101,MATCH(U24,[2]PARAMETROS!$A$53:$A$101,0)),"")</f>
        <v>589500</v>
      </c>
      <c r="W24" s="739" t="s">
        <v>264</v>
      </c>
      <c r="X24" s="17" t="s">
        <v>21</v>
      </c>
      <c r="Y24" s="19" t="str">
        <f>IFERROR(IF(X24="","",IF(X24="COP","N/A",IF(OR(X24="USD",X24="US"),1,IF(X24="EUR",VLOOKUP(T24,'[2]SH EURO'!$A$6:$B$10372,2,FALSE),"INGRESAR TASA")))),"")</f>
        <v>N/A</v>
      </c>
      <c r="Z24" s="489" t="str">
        <f t="shared" si="31"/>
        <v>N/A</v>
      </c>
      <c r="AA24" s="18">
        <f>IFERROR(IF(X24="","",IF(X24="COP",1,IF(Y24&lt;&gt;"N/A",VLOOKUP(T24,'[2]SH TRM'!$A$9:$B$100372,2,FALSE),"REVISAR"))),"")</f>
        <v>1</v>
      </c>
      <c r="AB24" s="353" t="str">
        <f t="shared" si="32"/>
        <v>N/A</v>
      </c>
      <c r="AC24" s="838">
        <v>2968.61</v>
      </c>
      <c r="AD24" s="296">
        <f t="shared" si="12"/>
        <v>2968.61</v>
      </c>
      <c r="AE24" s="775" t="str">
        <f t="shared" si="13"/>
        <v>CUMPLE</v>
      </c>
      <c r="AF24" s="1204"/>
      <c r="AG24" s="1207"/>
      <c r="AH24" s="302"/>
      <c r="AI24" s="237"/>
      <c r="AL24" s="395"/>
      <c r="AM24" s="358">
        <f t="shared" si="4"/>
        <v>1</v>
      </c>
      <c r="AN24" s="358"/>
      <c r="AO24" s="393"/>
      <c r="AP24" s="393"/>
    </row>
    <row r="25" spans="1:42" s="222" customFormat="1" ht="89.25" x14ac:dyDescent="0.25">
      <c r="A25" s="1112"/>
      <c r="B25" s="11" t="s">
        <v>198</v>
      </c>
      <c r="C25" s="136"/>
      <c r="D25" s="12" t="str">
        <f>IFERROR(INDEX(DESEMPATE!$D$3:$D$63,MATCH('EXP ESPEC.'!B25,DESEMPATE!$C$3:$C$63,0)),"")</f>
        <v>INGENIERIA DE PROYECTOS SAS</v>
      </c>
      <c r="E25" s="411" t="s">
        <v>8</v>
      </c>
      <c r="F25" s="19" t="s">
        <v>425</v>
      </c>
      <c r="G25" s="19" t="s">
        <v>343</v>
      </c>
      <c r="H25" s="19" t="s">
        <v>426</v>
      </c>
      <c r="I25" s="711" t="s">
        <v>427</v>
      </c>
      <c r="J25" s="19" t="s">
        <v>8</v>
      </c>
      <c r="K25" s="832" t="s">
        <v>8</v>
      </c>
      <c r="L25" s="771" t="s">
        <v>8</v>
      </c>
      <c r="M25" s="771" t="s">
        <v>9</v>
      </c>
      <c r="N25" s="398" t="str">
        <f t="shared" si="9"/>
        <v>SI</v>
      </c>
      <c r="O25" s="398" t="str">
        <f t="shared" si="10"/>
        <v>SI</v>
      </c>
      <c r="P25" s="398" t="str">
        <f t="shared" si="11"/>
        <v>NO</v>
      </c>
      <c r="Q25" s="638" t="str">
        <f t="shared" si="21"/>
        <v>SI</v>
      </c>
      <c r="R25" s="512">
        <v>1</v>
      </c>
      <c r="S25" s="316">
        <v>34320</v>
      </c>
      <c r="T25" s="522">
        <v>34622</v>
      </c>
      <c r="U25" s="15">
        <f t="shared" ref="U25" si="35">IF(T25="","",YEAR(T25))</f>
        <v>1994</v>
      </c>
      <c r="V25" s="22">
        <f>IFERROR(INDEX(PARAMETROS!$B$53:$B$101,MATCH(U25,PARAMETROS!$A$53:$A$101,0)),"")</f>
        <v>98700</v>
      </c>
      <c r="W25" s="674" t="s">
        <v>264</v>
      </c>
      <c r="X25" s="17" t="s">
        <v>21</v>
      </c>
      <c r="Y25" s="435" t="str">
        <f>IFERROR(IF(X25="","",IF(X25="COP","N/A",IF(OR(X25="USD",X25="US"),1,IF(X25="EUR",VLOOKUP(T25,'SH EURO'!$A$6:$B$10372,2,FALSE),"INGRESAR TASA")))),"")</f>
        <v>N/A</v>
      </c>
      <c r="Z25" s="489" t="str">
        <f t="shared" ref="Z25" si="36">IFERROR(IF(W25="","",IF(Y25="INGRESAR TASA","INGRESAR TASA USD",IF(Y25="N/A","N/A",Y25*W25))),"")</f>
        <v>N/A</v>
      </c>
      <c r="AA25" s="18">
        <f>IFERROR(IF(X25="","",IF(X25="COP",1,IF(Y25&lt;&gt;"N/A",VLOOKUP(T25,'SH TRM'!$A$9:$B$100372,2,FALSE),"REVISAR"))),"")</f>
        <v>1</v>
      </c>
      <c r="AB25" s="349" t="str">
        <f t="shared" si="32"/>
        <v>N/A</v>
      </c>
      <c r="AC25" s="838">
        <v>2868.75</v>
      </c>
      <c r="AD25" s="296">
        <f t="shared" si="12"/>
        <v>2868.75</v>
      </c>
      <c r="AE25" s="775" t="str">
        <f t="shared" si="13"/>
        <v>CUMPLE</v>
      </c>
      <c r="AF25" s="1204"/>
      <c r="AG25" s="1207"/>
      <c r="AH25" s="302"/>
      <c r="AI25" s="237"/>
      <c r="AL25" s="395"/>
      <c r="AM25" s="358">
        <f t="shared" si="4"/>
        <v>1</v>
      </c>
      <c r="AN25" s="358"/>
      <c r="AO25" s="393"/>
      <c r="AP25" s="393"/>
    </row>
    <row r="26" spans="1:42" s="222" customFormat="1" ht="57.75" thickBot="1" x14ac:dyDescent="0.3">
      <c r="A26" s="1113"/>
      <c r="B26" s="11" t="s">
        <v>280</v>
      </c>
      <c r="C26" s="136"/>
      <c r="D26" s="12" t="str">
        <f>IFERROR(INDEX(DESEMPATE!$D$3:$D$63,MATCH('EXP ESPEC.'!B26,DESEMPATE!$C$3:$C$63,0)),"")</f>
        <v>INGENIEROS CIVILES ESPECIALISTAS LTDA</v>
      </c>
      <c r="E26" s="412" t="s">
        <v>8</v>
      </c>
      <c r="F26" s="139" t="s">
        <v>431</v>
      </c>
      <c r="G26" s="139" t="s">
        <v>343</v>
      </c>
      <c r="H26" s="139" t="s">
        <v>432</v>
      </c>
      <c r="I26" s="712" t="s">
        <v>433</v>
      </c>
      <c r="J26" s="139" t="s">
        <v>8</v>
      </c>
      <c r="K26" s="833" t="s">
        <v>8</v>
      </c>
      <c r="L26" s="833" t="s">
        <v>8</v>
      </c>
      <c r="M26" s="835" t="s">
        <v>8</v>
      </c>
      <c r="N26" s="833" t="str">
        <f t="shared" si="9"/>
        <v>SI</v>
      </c>
      <c r="O26" s="833" t="str">
        <f t="shared" si="10"/>
        <v>SI</v>
      </c>
      <c r="P26" s="833" t="str">
        <f t="shared" si="11"/>
        <v>SI</v>
      </c>
      <c r="Q26" s="833" t="str">
        <f t="shared" si="21"/>
        <v>SI</v>
      </c>
      <c r="R26" s="35">
        <v>0.5</v>
      </c>
      <c r="S26" s="318">
        <v>37288</v>
      </c>
      <c r="T26" s="318">
        <v>42551</v>
      </c>
      <c r="U26" s="36">
        <f t="shared" ref="U26" si="37">IFERROR(IF(T26="","",YEAR(T26)),"")</f>
        <v>2016</v>
      </c>
      <c r="V26" s="843">
        <f>IFERROR(INDEX([2]PARAMETROS!$B$53:$B$101,MATCH(U26,[2]PARAMETROS!$A$53:$A$101,0)),"")</f>
        <v>689455</v>
      </c>
      <c r="W26" s="841" t="s">
        <v>264</v>
      </c>
      <c r="X26" s="38" t="s">
        <v>21</v>
      </c>
      <c r="Y26" s="139" t="str">
        <f>IFERROR(IF(X26="","",IF(X26="COP","N/A",IF(OR(X26="USD",X26="US"),1,IF(X26="EUR",VLOOKUP(T26,'[2]SH EURO'!$A$6:$B$10372,2,FALSE),"INGRESAR TASA")))),"")</f>
        <v>N/A</v>
      </c>
      <c r="Z26" s="490" t="str">
        <f t="shared" ref="Z26" si="38">IFERROR(IF(W26="","",IF(Y26="INGRESAR TASA","INGRESAR TASA USD",IF(Y26="N/A","N/A",W26*Y26))),"")</f>
        <v>N/A</v>
      </c>
      <c r="AA26" s="39">
        <f>IFERROR(IF(X26="","",IF(X26="COP",1,IF(Y26&lt;&gt;"N/A",VLOOKUP(T26,'[2]SH TRM'!$A$9:$B$100372,2,FALSE),"REVISAR"))),"")</f>
        <v>1</v>
      </c>
      <c r="AB26" s="354" t="str">
        <f t="shared" si="32"/>
        <v>N/A</v>
      </c>
      <c r="AC26" s="839">
        <v>16948.5</v>
      </c>
      <c r="AD26" s="295">
        <f t="shared" si="12"/>
        <v>8474.25</v>
      </c>
      <c r="AE26" s="300" t="str">
        <f t="shared" si="13"/>
        <v>CUMPLE</v>
      </c>
      <c r="AF26" s="1205"/>
      <c r="AG26" s="1208"/>
      <c r="AH26" s="302"/>
      <c r="AI26" s="237"/>
      <c r="AL26" s="395"/>
      <c r="AM26" s="358">
        <f t="shared" si="4"/>
        <v>2</v>
      </c>
      <c r="AN26" s="358"/>
      <c r="AO26" s="393"/>
      <c r="AP26" s="393"/>
    </row>
    <row r="27" spans="1:42" s="222" customFormat="1" ht="63.75" x14ac:dyDescent="0.25">
      <c r="A27" s="1111" t="s">
        <v>145</v>
      </c>
      <c r="B27" s="25" t="s">
        <v>405</v>
      </c>
      <c r="C27" s="135"/>
      <c r="D27" s="26" t="str">
        <f>IFERROR(INDEX(DESEMPATE!$D$3:$D$63,MATCH('EXP ESPEC.'!B27,DESEMPATE!$C$3:$C$63,0)),"")</f>
        <v>CONCOL CONSULTORES SAS</v>
      </c>
      <c r="E27" s="410" t="s">
        <v>8</v>
      </c>
      <c r="F27" s="563" t="s">
        <v>446</v>
      </c>
      <c r="G27" s="32" t="s">
        <v>343</v>
      </c>
      <c r="H27" s="32" t="s">
        <v>447</v>
      </c>
      <c r="I27" s="710" t="s">
        <v>449</v>
      </c>
      <c r="J27" s="32" t="s">
        <v>8</v>
      </c>
      <c r="K27" s="777" t="s">
        <v>8</v>
      </c>
      <c r="L27" s="777" t="s">
        <v>9</v>
      </c>
      <c r="M27" s="777" t="s">
        <v>8</v>
      </c>
      <c r="N27" s="400" t="str">
        <f t="shared" si="9"/>
        <v>SI</v>
      </c>
      <c r="O27" s="400" t="str">
        <f t="shared" si="10"/>
        <v>NO</v>
      </c>
      <c r="P27" s="400" t="str">
        <f t="shared" si="11"/>
        <v>SI</v>
      </c>
      <c r="Q27" s="640" t="str">
        <f t="shared" si="21"/>
        <v>SI</v>
      </c>
      <c r="R27" s="510">
        <v>0.5</v>
      </c>
      <c r="S27" s="14">
        <v>38916</v>
      </c>
      <c r="T27" s="14">
        <v>40267</v>
      </c>
      <c r="U27" s="29">
        <f t="shared" si="17"/>
        <v>2010</v>
      </c>
      <c r="V27" s="140">
        <f>IFERROR(INDEX(PARAMETROS!$B$53:$B$101,MATCH(U27,PARAMETROS!$A$53:$A$101,0)),"")</f>
        <v>515000</v>
      </c>
      <c r="W27" s="671" t="s">
        <v>264</v>
      </c>
      <c r="X27" s="17" t="s">
        <v>21</v>
      </c>
      <c r="Y27" s="436" t="str">
        <f>IFERROR(IF(X27="","",IF(X27="COP","N/A",IF(OR(X27="USD",X27="US"),1,IF(X27="EUR",VLOOKUP(T27,'SH EURO'!$A$6:$B$10372,2,FALSE),"INGRESAR TASA")))),"")</f>
        <v>N/A</v>
      </c>
      <c r="Z27" s="488" t="str">
        <f t="shared" si="18"/>
        <v>N/A</v>
      </c>
      <c r="AA27" s="31">
        <f>IFERROR(IF(X27="","",IF(X27="COP",1,IF(Y27&lt;&gt;"N/A",VLOOKUP(T27,'SH TRM'!$A$9:$B$100372,2,FALSE),"REVISAR"))),"")</f>
        <v>1</v>
      </c>
      <c r="AB27" s="352" t="str">
        <f t="shared" si="19"/>
        <v>N/A</v>
      </c>
      <c r="AC27" s="837">
        <v>14688.74</v>
      </c>
      <c r="AD27" s="298">
        <f t="shared" si="12"/>
        <v>7344.37</v>
      </c>
      <c r="AE27" s="290" t="str">
        <f t="shared" si="13"/>
        <v>CUMPLE</v>
      </c>
      <c r="AF27" s="1203" t="str">
        <f t="shared" si="14"/>
        <v>SI</v>
      </c>
      <c r="AG27" s="1206">
        <f t="shared" ref="AG27" si="39">IFERROR(IF(OR(E27="",E27="NO"),"N/A",IF(AND(COUNTIF(AE27:AE30,"CUMPLE")=4,AF27="SI"),90,(IF(AND(COUNTIF(AE27:AE30,"CUMPLE")=3,AF27="SI"),80,IF(AND(COUNTIF(AE27:AE30,"CUMPLE")=2,AF27="SI"),70,0))))),"")</f>
        <v>90</v>
      </c>
      <c r="AH27" s="308"/>
      <c r="AI27" s="237"/>
      <c r="AL27" s="395"/>
      <c r="AM27" s="358">
        <f t="shared" si="4"/>
        <v>1</v>
      </c>
      <c r="AN27" s="358" t="str">
        <f t="shared" ref="AN27" si="40">IF(OR(COUNTIF(AM27:AM30,2)=0,COUNTIF(AM27:AM30,2)&gt;1),"OK",IF(AND(COUNTIF(AM27:AM30,1)&gt;0,COUNTIF(AM27:AM30,2)&gt;0),"OK",1))</f>
        <v>OK</v>
      </c>
      <c r="AO27" s="393"/>
      <c r="AP27" s="393"/>
    </row>
    <row r="28" spans="1:42" s="222" customFormat="1" ht="63.75" x14ac:dyDescent="0.25">
      <c r="A28" s="1112"/>
      <c r="B28" s="11" t="s">
        <v>405</v>
      </c>
      <c r="C28" s="136"/>
      <c r="D28" s="12" t="str">
        <f>IFERROR(INDEX(DESEMPATE!$D$3:$D$63,MATCH('EXP ESPEC.'!B28,DESEMPATE!$C$3:$C$63,0)),"")</f>
        <v>CONCOL CONSULTORES SAS</v>
      </c>
      <c r="E28" s="411" t="s">
        <v>8</v>
      </c>
      <c r="F28" s="476" t="s">
        <v>446</v>
      </c>
      <c r="G28" s="142" t="s">
        <v>343</v>
      </c>
      <c r="H28" s="142" t="s">
        <v>448</v>
      </c>
      <c r="I28" s="695" t="s">
        <v>450</v>
      </c>
      <c r="J28" s="142" t="s">
        <v>8</v>
      </c>
      <c r="K28" s="771" t="s">
        <v>8</v>
      </c>
      <c r="L28" s="771" t="s">
        <v>8</v>
      </c>
      <c r="M28" s="771" t="s">
        <v>8</v>
      </c>
      <c r="N28" s="398" t="str">
        <f t="shared" si="9"/>
        <v>SI</v>
      </c>
      <c r="O28" s="398" t="str">
        <f t="shared" si="10"/>
        <v>SI</v>
      </c>
      <c r="P28" s="398" t="str">
        <f t="shared" si="11"/>
        <v>SI</v>
      </c>
      <c r="Q28" s="638" t="str">
        <f t="shared" si="21"/>
        <v>SI</v>
      </c>
      <c r="R28" s="509">
        <v>0.7</v>
      </c>
      <c r="S28" s="259">
        <v>39933</v>
      </c>
      <c r="T28" s="14">
        <v>41029</v>
      </c>
      <c r="U28" s="15">
        <f t="shared" si="17"/>
        <v>2012</v>
      </c>
      <c r="V28" s="16">
        <f>IFERROR(INDEX(PARAMETROS!$B$53:$B$101,MATCH(U28,PARAMETROS!$A$53:$A$101,0)),"")</f>
        <v>566700</v>
      </c>
      <c r="W28" s="671" t="s">
        <v>264</v>
      </c>
      <c r="X28" s="16" t="s">
        <v>21</v>
      </c>
      <c r="Y28" s="437" t="str">
        <f>IFERROR(IF(X28="","",IF(X28="COP","N/A",IF(OR(X28="USD",X28="US"),1,IF(X28="EUR",VLOOKUP(T28,'SH EURO'!$A$6:$B$10372,2,FALSE),"INGRESAR TASA")))),"")</f>
        <v>N/A</v>
      </c>
      <c r="Z28" s="489" t="str">
        <f t="shared" si="18"/>
        <v>N/A</v>
      </c>
      <c r="AA28" s="18">
        <f>IFERROR(IF(X28="","",IF(X28="COP",1,IF(Y28&lt;&gt;"N/A",VLOOKUP(T28,'SH TRM'!$A$9:$B$100372,2,FALSE),"REVISAR"))),"")</f>
        <v>1</v>
      </c>
      <c r="AB28" s="353" t="str">
        <f t="shared" si="19"/>
        <v>N/A</v>
      </c>
      <c r="AC28" s="838">
        <v>16943.419999999998</v>
      </c>
      <c r="AD28" s="296">
        <f t="shared" si="12"/>
        <v>11860.393999999998</v>
      </c>
      <c r="AE28" s="775" t="str">
        <f t="shared" si="13"/>
        <v>CUMPLE</v>
      </c>
      <c r="AF28" s="1204"/>
      <c r="AG28" s="1207"/>
      <c r="AH28" s="302"/>
      <c r="AI28" s="237"/>
      <c r="AL28" s="395"/>
      <c r="AM28" s="358">
        <f t="shared" si="4"/>
        <v>2</v>
      </c>
      <c r="AN28" s="358"/>
      <c r="AO28" s="393"/>
      <c r="AP28" s="393"/>
    </row>
    <row r="29" spans="1:42" s="222" customFormat="1" ht="51" x14ac:dyDescent="0.25">
      <c r="A29" s="1112"/>
      <c r="B29" s="11" t="s">
        <v>199</v>
      </c>
      <c r="C29" s="136"/>
      <c r="D29" s="12" t="str">
        <f>IFERROR(INDEX(DESEMPATE!$D$3:$D$63,MATCH('EXP ESPEC.'!B29,DESEMPATE!$C$3:$C$63,0)),"")</f>
        <v>WSP INGENIERIA COLOMBIA SAS</v>
      </c>
      <c r="E29" s="411" t="s">
        <v>8</v>
      </c>
      <c r="F29" s="142" t="s">
        <v>346</v>
      </c>
      <c r="G29" s="142" t="s">
        <v>343</v>
      </c>
      <c r="H29" s="142" t="s">
        <v>439</v>
      </c>
      <c r="I29" s="695" t="s">
        <v>440</v>
      </c>
      <c r="J29" s="142" t="s">
        <v>8</v>
      </c>
      <c r="K29" s="834" t="s">
        <v>8</v>
      </c>
      <c r="L29" s="771" t="s">
        <v>8</v>
      </c>
      <c r="M29" s="771" t="s">
        <v>9</v>
      </c>
      <c r="N29" s="398" t="str">
        <f t="shared" si="9"/>
        <v>SI</v>
      </c>
      <c r="O29" s="398" t="str">
        <f t="shared" si="10"/>
        <v>SI</v>
      </c>
      <c r="P29" s="398" t="str">
        <f t="shared" si="11"/>
        <v>NO</v>
      </c>
      <c r="Q29" s="638" t="str">
        <f t="shared" si="21"/>
        <v>SI</v>
      </c>
      <c r="R29" s="510">
        <v>1</v>
      </c>
      <c r="S29" s="14">
        <v>40064</v>
      </c>
      <c r="T29" s="14">
        <v>40074</v>
      </c>
      <c r="U29" s="44">
        <f t="shared" si="17"/>
        <v>2009</v>
      </c>
      <c r="V29" s="16">
        <f>IFERROR(INDEX(PARAMETROS!$B$53:$B$101,MATCH(U29,PARAMETROS!$A$53:$A$101,0)),"")</f>
        <v>496900</v>
      </c>
      <c r="W29" s="671" t="s">
        <v>264</v>
      </c>
      <c r="X29" s="17" t="s">
        <v>21</v>
      </c>
      <c r="Y29" s="435" t="str">
        <f>IFERROR(IF(X29="","",IF(X29="COP","N/A",IF(OR(X29="USD",X29="US"),1,IF(X29="EUR",VLOOKUP(T29,'SH EURO'!$A$6:$B$10372,2,FALSE),"INGRESAR TASA")))),"")</f>
        <v>N/A</v>
      </c>
      <c r="Z29" s="489" t="str">
        <f t="shared" ref="Z29:Z30" si="41">IFERROR(IF(W29="","",IF(Y29="INGRESAR TASA","INGRESAR TASA USD",IF(Y29="N/A","N/A",Y29*W29))),"")</f>
        <v>N/A</v>
      </c>
      <c r="AA29" s="18">
        <f>IFERROR(IF(X29="","",IF(X29="COP",1,IF(Y29&lt;&gt;"N/A",VLOOKUP(T29,'SH TRM'!$A$9:$B$100372,2,FALSE),"REVISAR"))),"")</f>
        <v>1</v>
      </c>
      <c r="AB29" s="349" t="str">
        <f t="shared" si="19"/>
        <v>N/A</v>
      </c>
      <c r="AC29" s="838">
        <v>5168.08</v>
      </c>
      <c r="AD29" s="296">
        <f t="shared" si="12"/>
        <v>5168.08</v>
      </c>
      <c r="AE29" s="775" t="str">
        <f t="shared" si="13"/>
        <v>CUMPLE</v>
      </c>
      <c r="AF29" s="1204"/>
      <c r="AG29" s="1207"/>
      <c r="AH29" s="302"/>
      <c r="AI29" s="237"/>
      <c r="AL29" s="395"/>
      <c r="AM29" s="358">
        <f t="shared" si="4"/>
        <v>1</v>
      </c>
      <c r="AN29" s="358"/>
      <c r="AO29" s="393"/>
      <c r="AP29" s="393"/>
    </row>
    <row r="30" spans="1:42" s="479" customFormat="1" ht="51.75" thickBot="1" x14ac:dyDescent="0.3">
      <c r="A30" s="1113"/>
      <c r="B30" s="33" t="s">
        <v>199</v>
      </c>
      <c r="C30" s="137"/>
      <c r="D30" s="45" t="str">
        <f>IFERROR(INDEX(DESEMPATE!$D$3:$D$63,MATCH('EXP ESPEC.'!B30,DESEMPATE!$C$3:$C$63,0)),"")</f>
        <v>WSP INGENIERIA COLOMBIA SAS</v>
      </c>
      <c r="E30" s="412" t="s">
        <v>8</v>
      </c>
      <c r="F30" s="139" t="s">
        <v>346</v>
      </c>
      <c r="G30" s="139" t="s">
        <v>343</v>
      </c>
      <c r="H30" s="139" t="s">
        <v>437</v>
      </c>
      <c r="I30" s="713" t="s">
        <v>438</v>
      </c>
      <c r="J30" s="139" t="s">
        <v>8</v>
      </c>
      <c r="K30" s="773" t="s">
        <v>8</v>
      </c>
      <c r="L30" s="773" t="s">
        <v>8</v>
      </c>
      <c r="M30" s="773" t="s">
        <v>9</v>
      </c>
      <c r="N30" s="461" t="str">
        <f t="shared" si="9"/>
        <v>SI</v>
      </c>
      <c r="O30" s="461" t="str">
        <f t="shared" si="10"/>
        <v>SI</v>
      </c>
      <c r="P30" s="461" t="str">
        <f t="shared" si="11"/>
        <v>NO</v>
      </c>
      <c r="Q30" s="639" t="str">
        <f t="shared" si="21"/>
        <v>SI</v>
      </c>
      <c r="R30" s="511">
        <v>0.5</v>
      </c>
      <c r="S30" s="276">
        <v>40074</v>
      </c>
      <c r="T30" s="276">
        <v>42369</v>
      </c>
      <c r="U30" s="36">
        <f t="shared" si="17"/>
        <v>2015</v>
      </c>
      <c r="V30" s="37">
        <f>IFERROR(INDEX(PARAMETROS!$B$53:$B$101,MATCH(U30,PARAMETROS!$A$53:$A$101,0)),"")</f>
        <v>644350</v>
      </c>
      <c r="W30" s="873" t="s">
        <v>264</v>
      </c>
      <c r="X30" s="874" t="s">
        <v>21</v>
      </c>
      <c r="Y30" s="433" t="str">
        <f>IFERROR(IF(X30="","",IF(X30="COP","N/A",IF(OR(X30="USD",X30="US"),1,IF(X30="EUR",VLOOKUP(T30,'SH EURO'!$A$6:$B$10372,2,FALSE),"INGRESAR TASA")))),"")</f>
        <v>N/A</v>
      </c>
      <c r="Z30" s="490" t="str">
        <f t="shared" si="41"/>
        <v>N/A</v>
      </c>
      <c r="AA30" s="39">
        <f>IFERROR(IF(X30="","",IF(X30="COP",1,IF(Y30&lt;&gt;"N/A",VLOOKUP(T30,'SH TRM'!$A$9:$B$100372,2,FALSE),"REVISAR"))),"")</f>
        <v>1</v>
      </c>
      <c r="AB30" s="350" t="str">
        <f t="shared" si="19"/>
        <v>N/A</v>
      </c>
      <c r="AC30" s="839">
        <v>23548.6</v>
      </c>
      <c r="AD30" s="295">
        <f t="shared" si="12"/>
        <v>11774.3</v>
      </c>
      <c r="AE30" s="300" t="str">
        <f t="shared" si="13"/>
        <v>CUMPLE</v>
      </c>
      <c r="AF30" s="1205"/>
      <c r="AG30" s="1208"/>
      <c r="AH30" s="304"/>
      <c r="AI30" s="478"/>
      <c r="AL30" s="480"/>
      <c r="AM30" s="481">
        <f t="shared" si="4"/>
        <v>1</v>
      </c>
      <c r="AN30" s="481"/>
      <c r="AO30" s="482"/>
      <c r="AP30" s="482"/>
    </row>
    <row r="31" spans="1:42" s="222" customFormat="1" ht="57" x14ac:dyDescent="0.25">
      <c r="A31" s="1111" t="s">
        <v>146</v>
      </c>
      <c r="B31" s="21" t="s">
        <v>408</v>
      </c>
      <c r="C31" s="138"/>
      <c r="D31" s="141" t="str">
        <f>IFERROR(INDEX(DESEMPATE!$D$3:$D$63,MATCH('EXP ESPEC.'!B31,DESEMPATE!$C$3:$C$63,0)),"")</f>
        <v>APPLUS SERVICIOS INTEGRALES SAS</v>
      </c>
      <c r="E31" s="467" t="s">
        <v>8</v>
      </c>
      <c r="F31" s="496" t="s">
        <v>459</v>
      </c>
      <c r="G31" s="19" t="s">
        <v>356</v>
      </c>
      <c r="H31" s="19" t="s">
        <v>66</v>
      </c>
      <c r="I31" s="711" t="s">
        <v>460</v>
      </c>
      <c r="J31" s="1025" t="s">
        <v>9</v>
      </c>
      <c r="K31" s="832" t="s">
        <v>8</v>
      </c>
      <c r="L31" s="777" t="s">
        <v>8</v>
      </c>
      <c r="M31" s="777" t="s">
        <v>9</v>
      </c>
      <c r="N31" s="403" t="str">
        <f t="shared" si="9"/>
        <v>NO</v>
      </c>
      <c r="O31" s="403" t="str">
        <f t="shared" si="10"/>
        <v>NO</v>
      </c>
      <c r="P31" s="403" t="str">
        <f t="shared" si="11"/>
        <v>NO</v>
      </c>
      <c r="Q31" s="640" t="str">
        <f t="shared" si="21"/>
        <v>SI</v>
      </c>
      <c r="R31" s="513">
        <v>1</v>
      </c>
      <c r="S31" s="538">
        <v>36815</v>
      </c>
      <c r="T31" s="498">
        <v>38168</v>
      </c>
      <c r="U31" s="15">
        <f t="shared" ref="U31" si="42">IF(T31="","",YEAR(T31))</f>
        <v>2004</v>
      </c>
      <c r="V31" s="16">
        <f>IFERROR(INDEX(PARAMETROS!$B$53:$B$101,MATCH(U31,PARAMETROS!$A$53:$A$101,0)),"")</f>
        <v>358000</v>
      </c>
      <c r="W31" s="676" t="s">
        <v>264</v>
      </c>
      <c r="X31" s="17" t="s">
        <v>305</v>
      </c>
      <c r="Y31" s="435">
        <f>IFERROR(IF(X31="","",IF(X31="COP","N/A",IF(OR(X31="USD",X31="US"),1,IF(X31="EUR",VLOOKUP(T31,'SH EURO'!$A$6:$B$10372,2,FALSE),"INGRESAR TASA")))),"")</f>
        <v>1.2081999999999999</v>
      </c>
      <c r="Z31" s="489" t="s">
        <v>264</v>
      </c>
      <c r="AA31" s="18">
        <f>IFERROR(IF(X31="","",IF(X31="COP",1,IF(Y31&lt;&gt;"N/A",VLOOKUP(T31,'SH TRM'!$A$9:$B$100372,2,FALSE),"REVISAR"))),"")</f>
        <v>2699.58</v>
      </c>
      <c r="AB31" s="349" t="s">
        <v>264</v>
      </c>
      <c r="AC31" s="838">
        <v>28757.47</v>
      </c>
      <c r="AD31" s="298" t="str">
        <f t="shared" si="12"/>
        <v/>
      </c>
      <c r="AE31" s="290" t="str">
        <f t="shared" si="13"/>
        <v/>
      </c>
      <c r="AF31" s="1203" t="s">
        <v>1272</v>
      </c>
      <c r="AG31" s="1206">
        <f t="shared" ref="AG31" si="43">IFERROR(IF(OR(E31="",E31="NO"),"N/A",IF(AND(COUNTIF(AE31:AE34,"CUMPLE")=4,AF31="SI"),90,(IF(AND(COUNTIF(AE31:AE34,"CUMPLE")=3,AF31="SI"),80,IF(AND(COUNTIF(AE31:AE34,"CUMPLE")=2,AF31="SI"),70,0))))),"")</f>
        <v>0</v>
      </c>
      <c r="AH31" s="501"/>
      <c r="AI31" s="237"/>
      <c r="AL31" s="395"/>
      <c r="AM31" s="358">
        <f t="shared" si="4"/>
        <v>0</v>
      </c>
      <c r="AN31" s="358" t="str">
        <f t="shared" ref="AN31" si="44">IF(OR(COUNTIF(AM31:AM34,2)=0,COUNTIF(AM31:AM34,2)&gt;1),"OK",IF(AND(COUNTIF(AM31:AM34,1)&gt;0,COUNTIF(AM31:AM34,2)&gt;0),"OK",1))</f>
        <v>OK</v>
      </c>
      <c r="AO31" s="393"/>
      <c r="AP31" s="393"/>
    </row>
    <row r="32" spans="1:42" s="222" customFormat="1" ht="42.75" x14ac:dyDescent="0.25">
      <c r="A32" s="1112"/>
      <c r="B32" s="11" t="s">
        <v>200</v>
      </c>
      <c r="C32" s="136"/>
      <c r="D32" s="12" t="str">
        <f>IFERROR(INDEX(DESEMPATE!$D$3:$D$63,MATCH('EXP ESPEC.'!B32,DESEMPATE!$C$3:$C$63,0)),"")</f>
        <v>INGEANDINA CONSULTORES DE INGENIERIA SAS</v>
      </c>
      <c r="E32" s="411" t="s">
        <v>8</v>
      </c>
      <c r="F32" s="19" t="s">
        <v>456</v>
      </c>
      <c r="G32" s="19" t="s">
        <v>451</v>
      </c>
      <c r="H32" s="19"/>
      <c r="I32" s="231" t="s">
        <v>453</v>
      </c>
      <c r="J32" s="19" t="s">
        <v>8</v>
      </c>
      <c r="K32" s="832" t="s">
        <v>8</v>
      </c>
      <c r="L32" s="832" t="s">
        <v>8</v>
      </c>
      <c r="M32" s="832" t="s">
        <v>9</v>
      </c>
      <c r="N32" s="832" t="str">
        <f t="shared" si="9"/>
        <v>SI</v>
      </c>
      <c r="O32" s="832" t="str">
        <f t="shared" si="10"/>
        <v>SI</v>
      </c>
      <c r="P32" s="832" t="str">
        <f t="shared" si="11"/>
        <v>NO</v>
      </c>
      <c r="Q32" s="832" t="str">
        <f t="shared" si="21"/>
        <v>SI</v>
      </c>
      <c r="R32" s="509">
        <v>0.25</v>
      </c>
      <c r="S32" s="259">
        <v>36363</v>
      </c>
      <c r="T32" s="259">
        <v>37843</v>
      </c>
      <c r="U32" s="15">
        <f t="shared" si="17"/>
        <v>2003</v>
      </c>
      <c r="V32" s="16">
        <f>IFERROR(INDEX(PARAMETROS!$B$53:$B$101,MATCH(U32,PARAMETROS!$A$53:$A$101,0)),"")</f>
        <v>332000</v>
      </c>
      <c r="W32" s="671" t="s">
        <v>264</v>
      </c>
      <c r="X32" s="16" t="s">
        <v>458</v>
      </c>
      <c r="Y32" s="19">
        <f>IFERROR(IF(X32="","",IF(X32="COP","N/A",IF(OR(X32="USD",X32="US"),1,IF(X32="EUR",VLOOKUP(T32,'[2]SH EURO'!$A$6:$B$10372,2,FALSE),"INGRESAR TASA")))),"")</f>
        <v>1</v>
      </c>
      <c r="Z32" s="489" t="s">
        <v>264</v>
      </c>
      <c r="AA32" s="18">
        <f>IFERROR(IF(X32="","",IF(X32="COP",1,IF(Y32&lt;&gt;"N/A",VLOOKUP(T32,'[2]SH TRM'!$A$9:$B$100372,2,FALSE),"REVISAR"))),"")</f>
        <v>2875.18</v>
      </c>
      <c r="AB32" s="353" t="s">
        <v>264</v>
      </c>
      <c r="AC32" s="838">
        <v>14162.35</v>
      </c>
      <c r="AD32" s="296">
        <f t="shared" si="12"/>
        <v>3540.5875000000001</v>
      </c>
      <c r="AE32" s="775" t="str">
        <f t="shared" si="13"/>
        <v>CUMPLE</v>
      </c>
      <c r="AF32" s="1204"/>
      <c r="AG32" s="1207"/>
      <c r="AH32" s="302"/>
      <c r="AI32" s="237"/>
      <c r="AL32" s="395"/>
      <c r="AM32" s="358">
        <f t="shared" si="4"/>
        <v>1</v>
      </c>
      <c r="AN32" s="358"/>
      <c r="AO32" s="393"/>
      <c r="AP32" s="393"/>
    </row>
    <row r="33" spans="1:42" s="222" customFormat="1" ht="42.75" x14ac:dyDescent="0.25">
      <c r="A33" s="1112"/>
      <c r="B33" s="11" t="s">
        <v>200</v>
      </c>
      <c r="C33" s="136"/>
      <c r="D33" s="12" t="str">
        <f>IFERROR(INDEX(DESEMPATE!$D$3:$D$63,MATCH('EXP ESPEC.'!B33,DESEMPATE!$C$3:$C$63,0)),"")</f>
        <v>INGEANDINA CONSULTORES DE INGENIERIA SAS</v>
      </c>
      <c r="E33" s="411" t="s">
        <v>8</v>
      </c>
      <c r="F33" s="19" t="s">
        <v>456</v>
      </c>
      <c r="G33" s="19" t="s">
        <v>451</v>
      </c>
      <c r="H33" s="19"/>
      <c r="I33" s="231" t="s">
        <v>452</v>
      </c>
      <c r="J33" s="19" t="s">
        <v>8</v>
      </c>
      <c r="K33" s="832" t="s">
        <v>8</v>
      </c>
      <c r="L33" s="832" t="s">
        <v>8</v>
      </c>
      <c r="M33" s="832" t="s">
        <v>9</v>
      </c>
      <c r="N33" s="832" t="str">
        <f t="shared" si="9"/>
        <v>SI</v>
      </c>
      <c r="O33" s="832" t="str">
        <f t="shared" si="10"/>
        <v>SI</v>
      </c>
      <c r="P33" s="832" t="str">
        <f t="shared" si="11"/>
        <v>NO</v>
      </c>
      <c r="Q33" s="832" t="str">
        <f t="shared" si="21"/>
        <v>SI</v>
      </c>
      <c r="R33" s="510">
        <v>1</v>
      </c>
      <c r="S33" s="259">
        <v>38049</v>
      </c>
      <c r="T33" s="259">
        <v>40545</v>
      </c>
      <c r="U33" s="44">
        <f t="shared" si="17"/>
        <v>2011</v>
      </c>
      <c r="V33" s="16">
        <f>IFERROR(INDEX(PARAMETROS!$B$53:$B$101,MATCH(U33,PARAMETROS!$A$53:$A$101,0)),"")</f>
        <v>535600</v>
      </c>
      <c r="W33" s="739" t="s">
        <v>264</v>
      </c>
      <c r="X33" s="17" t="s">
        <v>458</v>
      </c>
      <c r="Y33" s="19">
        <f>IFERROR(IF(X33="","",IF(X33="COP","N/A",IF(OR(X33="USD",X33="US"),1,IF(X33="EUR",VLOOKUP(T33,'[2]SH EURO'!$A$6:$B$10372,2,FALSE),"INGRESAR TASA")))),"")</f>
        <v>1</v>
      </c>
      <c r="Z33" s="489" t="s">
        <v>264</v>
      </c>
      <c r="AA33" s="18">
        <f>IFERROR(IF(X33="","",IF(X33="COP",1,IF(Y33&lt;&gt;"N/A",VLOOKUP(T33,'[2]SH TRM'!$A$9:$B$100372,2,FALSE),"REVISAR"))),"")</f>
        <v>1913.98</v>
      </c>
      <c r="AB33" s="353" t="s">
        <v>264</v>
      </c>
      <c r="AC33" s="875">
        <v>34193.85</v>
      </c>
      <c r="AD33" s="296">
        <f t="shared" si="12"/>
        <v>34193.85</v>
      </c>
      <c r="AE33" s="775" t="str">
        <f t="shared" si="13"/>
        <v>CUMPLE</v>
      </c>
      <c r="AF33" s="1204"/>
      <c r="AG33" s="1207"/>
      <c r="AH33" s="302"/>
      <c r="AI33" s="237"/>
      <c r="AL33" s="395"/>
      <c r="AM33" s="358">
        <f t="shared" si="4"/>
        <v>1</v>
      </c>
      <c r="AN33" s="358"/>
      <c r="AO33" s="393"/>
      <c r="AP33" s="393"/>
    </row>
    <row r="34" spans="1:42" s="222" customFormat="1" ht="72" thickBot="1" x14ac:dyDescent="0.3">
      <c r="A34" s="1113"/>
      <c r="B34" s="11" t="s">
        <v>200</v>
      </c>
      <c r="C34" s="136"/>
      <c r="D34" s="45" t="str">
        <f>IFERROR(INDEX(DESEMPATE!$D$3:$D$63,MATCH('EXP ESPEC.'!B34,DESEMPATE!$C$3:$C$63,0)),"")</f>
        <v>INGEANDINA CONSULTORES DE INGENIERIA SAS</v>
      </c>
      <c r="E34" s="412" t="s">
        <v>8</v>
      </c>
      <c r="F34" s="526" t="s">
        <v>352</v>
      </c>
      <c r="G34" s="526" t="s">
        <v>343</v>
      </c>
      <c r="H34" s="526" t="s">
        <v>461</v>
      </c>
      <c r="I34" s="735" t="s">
        <v>462</v>
      </c>
      <c r="J34" s="526" t="s">
        <v>8</v>
      </c>
      <c r="K34" s="836" t="s">
        <v>8</v>
      </c>
      <c r="L34" s="836" t="s">
        <v>8</v>
      </c>
      <c r="M34" s="836" t="s">
        <v>8</v>
      </c>
      <c r="N34" s="833" t="str">
        <f t="shared" si="9"/>
        <v>SI</v>
      </c>
      <c r="O34" s="833" t="str">
        <f t="shared" si="10"/>
        <v>SI</v>
      </c>
      <c r="P34" s="833" t="str">
        <f t="shared" si="11"/>
        <v>SI</v>
      </c>
      <c r="Q34" s="833" t="str">
        <f t="shared" si="21"/>
        <v>SI</v>
      </c>
      <c r="R34" s="659">
        <v>0.6</v>
      </c>
      <c r="S34" s="877">
        <v>41187</v>
      </c>
      <c r="T34" s="877">
        <v>43135</v>
      </c>
      <c r="U34" s="36">
        <f t="shared" si="17"/>
        <v>2018</v>
      </c>
      <c r="V34" s="37">
        <f>IFERROR(INDEX(PARAMETROS!$B$53:$B$101,MATCH(U34,PARAMETROS!$A$53:$A$101,0)),"")</f>
        <v>781242</v>
      </c>
      <c r="W34" s="873">
        <v>14885840272.02</v>
      </c>
      <c r="X34" s="874" t="s">
        <v>21</v>
      </c>
      <c r="Y34" s="438" t="str">
        <f>IFERROR(IF(X34="","",IF(X34="COP","N/A",IF(OR(X34="USD",X34="US"),1,IF(X34="EUR",VLOOKUP(T34,'SH EURO'!$A$6:$B$10372,2,FALSE),"INGRESAR TASA")))),"")</f>
        <v>N/A</v>
      </c>
      <c r="Z34" s="490" t="str">
        <f t="shared" si="18"/>
        <v>N/A</v>
      </c>
      <c r="AA34" s="39">
        <f>IFERROR(IF(X34="","",IF(X34="COP",1,IF(Y34&lt;&gt;"N/A",VLOOKUP(T34,'SH TRM'!$A$9:$B$100372,2,FALSE),"REVISAR"))),"")</f>
        <v>1</v>
      </c>
      <c r="AB34" s="354">
        <f t="shared" si="19"/>
        <v>14885840272.02</v>
      </c>
      <c r="AC34" s="839">
        <f t="shared" si="22"/>
        <v>19054.070661869177</v>
      </c>
      <c r="AD34" s="295">
        <f t="shared" si="12"/>
        <v>11432.442397121506</v>
      </c>
      <c r="AE34" s="300" t="str">
        <f t="shared" si="13"/>
        <v>CUMPLE</v>
      </c>
      <c r="AF34" s="1205"/>
      <c r="AG34" s="1208"/>
      <c r="AH34" s="302"/>
      <c r="AI34" s="237"/>
      <c r="AL34" s="395"/>
      <c r="AM34" s="358">
        <f t="shared" si="4"/>
        <v>2</v>
      </c>
      <c r="AN34" s="358"/>
      <c r="AO34" s="393"/>
      <c r="AP34" s="393"/>
    </row>
    <row r="35" spans="1:42" s="222" customFormat="1" ht="38.25" customHeight="1" x14ac:dyDescent="0.25">
      <c r="A35" s="1111" t="s">
        <v>147</v>
      </c>
      <c r="B35" s="25" t="s">
        <v>201</v>
      </c>
      <c r="C35" s="26"/>
      <c r="D35" s="141" t="str">
        <f>IFERROR(INDEX(DESEMPATE!$D$3:$D$63,MATCH('EXP ESPEC.'!B35,DESEMPATE!$C$3:$C$63,0)),"")</f>
        <v>GEOTECNIA Y CIMIENTOS INGEOCIM SAS</v>
      </c>
      <c r="E35" s="467" t="s">
        <v>8</v>
      </c>
      <c r="F35" s="142" t="s">
        <v>463</v>
      </c>
      <c r="G35" s="142" t="s">
        <v>343</v>
      </c>
      <c r="H35" s="142" t="s">
        <v>464</v>
      </c>
      <c r="I35" s="695" t="s">
        <v>465</v>
      </c>
      <c r="J35" s="142" t="s">
        <v>8</v>
      </c>
      <c r="K35" s="834" t="s">
        <v>8</v>
      </c>
      <c r="L35" s="777" t="s">
        <v>8</v>
      </c>
      <c r="M35" s="777" t="s">
        <v>9</v>
      </c>
      <c r="N35" s="400" t="str">
        <f t="shared" si="9"/>
        <v>SI</v>
      </c>
      <c r="O35" s="400" t="str">
        <f t="shared" si="10"/>
        <v>SI</v>
      </c>
      <c r="P35" s="400" t="str">
        <f t="shared" si="11"/>
        <v>NO</v>
      </c>
      <c r="Q35" s="640" t="str">
        <f t="shared" si="21"/>
        <v>SI</v>
      </c>
      <c r="R35" s="20">
        <v>0.9</v>
      </c>
      <c r="S35" s="259">
        <v>35730</v>
      </c>
      <c r="T35" s="14">
        <v>36459</v>
      </c>
      <c r="U35" s="44">
        <f t="shared" ref="U35:U37" si="45">IF(T35="","",YEAR(T35))</f>
        <v>1999</v>
      </c>
      <c r="V35" s="22">
        <f>IFERROR(INDEX([2]PARAMETROS!$B$53:$B$101,MATCH(U35,[2]PARAMETROS!$A$53:$A$101,0)),"")</f>
        <v>236460</v>
      </c>
      <c r="W35" s="671" t="s">
        <v>264</v>
      </c>
      <c r="X35" s="16" t="s">
        <v>21</v>
      </c>
      <c r="Y35" s="434" t="str">
        <f>IFERROR(IF(X35="","",IF(X35="COP","N/A",IF(OR(X35="USD",X35="US"),1,IF(X35="EUR",VLOOKUP(T35,'[2]SH EURO'!$A$6:$B$10372,2,FALSE),"INGRESAR TASA")))),"")</f>
        <v>N/A</v>
      </c>
      <c r="Z35" s="484" t="str">
        <f t="shared" ref="Z35:Z37" si="46">IFERROR(IF(W35="","",IF(Y35="INGRESAR TASA","INGRESAR TASA USD",IF(Y35="N/A","N/A",Y35*W35))),"")</f>
        <v>N/A</v>
      </c>
      <c r="AA35" s="24">
        <f>IFERROR(IF(X35="","",IF(X35="COP",1,IF(Y35&lt;&gt;"N/A",VLOOKUP(T35,'[2]SH TRM'!$A$9:$B$100372,2,FALSE),"REVISAR"))),"")</f>
        <v>1</v>
      </c>
      <c r="AB35" s="351" t="str">
        <f t="shared" si="19"/>
        <v>N/A</v>
      </c>
      <c r="AC35" s="875">
        <v>5682.99</v>
      </c>
      <c r="AD35" s="298">
        <f t="shared" si="12"/>
        <v>5114.6909999999998</v>
      </c>
      <c r="AE35" s="290" t="str">
        <f t="shared" si="13"/>
        <v>CUMPLE</v>
      </c>
      <c r="AF35" s="1203" t="str">
        <f t="shared" si="14"/>
        <v>SI</v>
      </c>
      <c r="AG35" s="1206">
        <f t="shared" ref="AG35" si="47">IFERROR(IF(OR(E35="",E35="NO"),"N/A",IF(AND(COUNTIF(AE35:AE38,"CUMPLE")=4,AF35="SI"),90,(IF(AND(COUNTIF(AE35:AE38,"CUMPLE")=3,AF35="SI"),80,IF(AND(COUNTIF(AE35:AE38,"CUMPLE")=2,AF35="SI"),70,0))))),"")</f>
        <v>90</v>
      </c>
      <c r="AH35" s="308"/>
      <c r="AI35" s="237"/>
      <c r="AL35" s="395"/>
      <c r="AM35" s="358">
        <f t="shared" si="4"/>
        <v>1</v>
      </c>
      <c r="AN35" s="358" t="str">
        <f t="shared" ref="AN35" si="48">IF(OR(COUNTIF(AM35:AM38,2)=0,COUNTIF(AM35:AM38,2)&gt;1),"OK",IF(AND(COUNTIF(AM35:AM38,1)&gt;0,COUNTIF(AM35:AM38,2)&gt;0),"OK",1))</f>
        <v>OK</v>
      </c>
      <c r="AO35" s="393"/>
      <c r="AP35" s="393"/>
    </row>
    <row r="36" spans="1:42" s="222" customFormat="1" ht="115.5" customHeight="1" x14ac:dyDescent="0.25">
      <c r="A36" s="1112"/>
      <c r="B36" s="11" t="s">
        <v>201</v>
      </c>
      <c r="C36" s="12"/>
      <c r="D36" s="12" t="str">
        <f>IFERROR(INDEX(DESEMPATE!$D$3:$D$63,MATCH('EXP ESPEC.'!B36,DESEMPATE!$C$3:$C$63,0)),"")</f>
        <v>GEOTECNIA Y CIMIENTOS INGEOCIM SAS</v>
      </c>
      <c r="E36" s="411" t="s">
        <v>8</v>
      </c>
      <c r="F36" s="142" t="s">
        <v>466</v>
      </c>
      <c r="G36" s="142" t="s">
        <v>343</v>
      </c>
      <c r="H36" s="142" t="s">
        <v>359</v>
      </c>
      <c r="I36" s="695" t="s">
        <v>467</v>
      </c>
      <c r="J36" s="142" t="s">
        <v>8</v>
      </c>
      <c r="K36" s="834" t="s">
        <v>8</v>
      </c>
      <c r="L36" s="771" t="s">
        <v>8</v>
      </c>
      <c r="M36" s="771" t="s">
        <v>8</v>
      </c>
      <c r="N36" s="398" t="str">
        <f t="shared" si="9"/>
        <v>SI</v>
      </c>
      <c r="O36" s="398" t="str">
        <f t="shared" si="10"/>
        <v>SI</v>
      </c>
      <c r="P36" s="398" t="str">
        <f t="shared" si="11"/>
        <v>SI</v>
      </c>
      <c r="Q36" s="638" t="str">
        <f t="shared" si="21"/>
        <v>SI</v>
      </c>
      <c r="R36" s="13">
        <v>0.5</v>
      </c>
      <c r="S36" s="14">
        <v>38772</v>
      </c>
      <c r="T36" s="14">
        <v>40656</v>
      </c>
      <c r="U36" s="15">
        <f t="shared" si="45"/>
        <v>2011</v>
      </c>
      <c r="V36" s="16">
        <f>IFERROR(INDEX([2]PARAMETROS!$B$53:$B$101,MATCH(U36,[2]PARAMETROS!$A$53:$A$101,0)),"")</f>
        <v>535600</v>
      </c>
      <c r="W36" s="671" t="s">
        <v>264</v>
      </c>
      <c r="X36" s="17" t="s">
        <v>21</v>
      </c>
      <c r="Y36" s="435" t="str">
        <f>IFERROR(IF(X36="","",IF(X36="COP","N/A",IF(OR(X36="USD",X36="US"),1,IF(X36="EUR",VLOOKUP(T36,'[2]SH EURO'!$A$6:$B$10372,2,FALSE),"INGRESAR TASA")))),"")</f>
        <v>N/A</v>
      </c>
      <c r="Z36" s="489" t="str">
        <f t="shared" si="46"/>
        <v>N/A</v>
      </c>
      <c r="AA36" s="18">
        <f>IFERROR(IF(X36="","",IF(X36="COP",1,IF(Y36&lt;&gt;"N/A",VLOOKUP(T36,'[2]SH TRM'!$A$9:$B$100372,2,FALSE),"REVISAR"))),"")</f>
        <v>1</v>
      </c>
      <c r="AB36" s="349" t="str">
        <f t="shared" si="19"/>
        <v>N/A</v>
      </c>
      <c r="AC36" s="838">
        <v>9262.19</v>
      </c>
      <c r="AD36" s="296">
        <f t="shared" si="12"/>
        <v>4631.0950000000003</v>
      </c>
      <c r="AE36" s="775" t="str">
        <f t="shared" si="13"/>
        <v>CUMPLE</v>
      </c>
      <c r="AF36" s="1204"/>
      <c r="AG36" s="1207"/>
      <c r="AH36" s="302"/>
      <c r="AI36" s="237"/>
      <c r="AL36" s="395"/>
      <c r="AM36" s="358">
        <f t="shared" si="4"/>
        <v>2</v>
      </c>
      <c r="AN36" s="358"/>
      <c r="AO36" s="393"/>
      <c r="AP36" s="393"/>
    </row>
    <row r="37" spans="1:42" s="222" customFormat="1" ht="89.25" x14ac:dyDescent="0.25">
      <c r="A37" s="1112"/>
      <c r="B37" s="11" t="s">
        <v>201</v>
      </c>
      <c r="C37" s="12"/>
      <c r="D37" s="12" t="str">
        <f>IFERROR(INDEX(DESEMPATE!$D$3:$D$63,MATCH('EXP ESPEC.'!B37,DESEMPATE!$C$3:$C$63,0)),"")</f>
        <v>GEOTECNIA Y CIMIENTOS INGEOCIM SAS</v>
      </c>
      <c r="E37" s="411" t="s">
        <v>8</v>
      </c>
      <c r="F37" s="496" t="s">
        <v>346</v>
      </c>
      <c r="G37" s="19" t="s">
        <v>343</v>
      </c>
      <c r="H37" s="19" t="s">
        <v>468</v>
      </c>
      <c r="I37" s="711" t="s">
        <v>469</v>
      </c>
      <c r="J37" s="19" t="s">
        <v>8</v>
      </c>
      <c r="K37" s="832" t="s">
        <v>8</v>
      </c>
      <c r="L37" s="771" t="s">
        <v>8</v>
      </c>
      <c r="M37" s="771" t="s">
        <v>9</v>
      </c>
      <c r="N37" s="398" t="str">
        <f t="shared" si="9"/>
        <v>SI</v>
      </c>
      <c r="O37" s="398" t="str">
        <f t="shared" si="10"/>
        <v>SI</v>
      </c>
      <c r="P37" s="398" t="str">
        <f t="shared" si="11"/>
        <v>NO</v>
      </c>
      <c r="Q37" s="638" t="str">
        <f t="shared" si="21"/>
        <v>SI</v>
      </c>
      <c r="R37" s="13">
        <v>0.5</v>
      </c>
      <c r="S37" s="498">
        <v>41255</v>
      </c>
      <c r="T37" s="498">
        <v>42368</v>
      </c>
      <c r="U37" s="15">
        <f t="shared" si="45"/>
        <v>2015</v>
      </c>
      <c r="V37" s="16">
        <f>IFERROR(INDEX(PARAMETROS!$B$53:$B$101,MATCH(U37,PARAMETROS!$A$53:$A$101,0)),"")</f>
        <v>644350</v>
      </c>
      <c r="W37" s="671" t="s">
        <v>264</v>
      </c>
      <c r="X37" s="17" t="s">
        <v>21</v>
      </c>
      <c r="Y37" s="435" t="str">
        <f>IFERROR(IF(X37="","",IF(X37="COP","N/A",IF(OR(X37="USD",X37="US"),1,IF(X37="EUR",VLOOKUP(T37,'SH EURO'!$A$6:$B$10372,2,FALSE),"INGRESAR TASA")))),"")</f>
        <v>N/A</v>
      </c>
      <c r="Z37" s="489" t="str">
        <f t="shared" si="46"/>
        <v>N/A</v>
      </c>
      <c r="AA37" s="18">
        <f>IFERROR(IF(X37="","",IF(X37="COP",1,IF(Y37&lt;&gt;"N/A",VLOOKUP(T37,'SH TRM'!$A$9:$B$100372,2,FALSE),"REVISAR"))),"")</f>
        <v>1</v>
      </c>
      <c r="AB37" s="349" t="str">
        <f t="shared" si="19"/>
        <v>N/A</v>
      </c>
      <c r="AC37" s="838">
        <v>6427.46</v>
      </c>
      <c r="AD37" s="296">
        <f t="shared" si="12"/>
        <v>3213.73</v>
      </c>
      <c r="AE37" s="775" t="str">
        <f t="shared" si="13"/>
        <v>CUMPLE</v>
      </c>
      <c r="AF37" s="1204"/>
      <c r="AG37" s="1207"/>
      <c r="AH37" s="302"/>
      <c r="AI37" s="237"/>
      <c r="AL37" s="395"/>
      <c r="AM37" s="358">
        <f t="shared" si="4"/>
        <v>1</v>
      </c>
      <c r="AN37" s="358"/>
      <c r="AO37" s="393"/>
      <c r="AP37" s="393"/>
    </row>
    <row r="38" spans="1:42" s="479" customFormat="1" ht="84" customHeight="1" thickBot="1" x14ac:dyDescent="0.3">
      <c r="A38" s="1113"/>
      <c r="B38" s="33" t="s">
        <v>201</v>
      </c>
      <c r="C38" s="45"/>
      <c r="D38" s="45" t="str">
        <f>IFERROR(INDEX(DESEMPATE!$D$3:$D$63,MATCH('EXP ESPEC.'!B38,DESEMPATE!$C$3:$C$63,0)),"")</f>
        <v>GEOTECNIA Y CIMIENTOS INGEOCIM SAS</v>
      </c>
      <c r="E38" s="412" t="s">
        <v>8</v>
      </c>
      <c r="F38" s="476" t="s">
        <v>352</v>
      </c>
      <c r="G38" s="476" t="s">
        <v>343</v>
      </c>
      <c r="H38" s="19" t="s">
        <v>470</v>
      </c>
      <c r="I38" s="711" t="s">
        <v>471</v>
      </c>
      <c r="J38" s="19" t="s">
        <v>8</v>
      </c>
      <c r="K38" s="832" t="s">
        <v>8</v>
      </c>
      <c r="L38" s="773" t="s">
        <v>8</v>
      </c>
      <c r="M38" s="773" t="s">
        <v>8</v>
      </c>
      <c r="N38" s="646" t="str">
        <f t="shared" si="9"/>
        <v>SI</v>
      </c>
      <c r="O38" s="646" t="str">
        <f t="shared" si="10"/>
        <v>SI</v>
      </c>
      <c r="P38" s="646" t="str">
        <f t="shared" si="11"/>
        <v>SI</v>
      </c>
      <c r="Q38" s="646" t="str">
        <f t="shared" si="21"/>
        <v>SI</v>
      </c>
      <c r="R38" s="13">
        <v>0.6</v>
      </c>
      <c r="S38" s="591">
        <v>41568</v>
      </c>
      <c r="T38" s="591">
        <v>42786</v>
      </c>
      <c r="U38" s="36">
        <f t="shared" ref="U38" si="49">IFERROR(IF(T38="","",YEAR(T38)),"")</f>
        <v>2017</v>
      </c>
      <c r="V38" s="37">
        <f>IFERROR(INDEX([2]PARAMETROS!$B$53:$B$101,MATCH(U38,[2]PARAMETROS!$A$53:$A$101,0)),"")</f>
        <v>737717</v>
      </c>
      <c r="W38" s="879" t="s">
        <v>264</v>
      </c>
      <c r="X38" s="37" t="s">
        <v>21</v>
      </c>
      <c r="Y38" s="139" t="str">
        <f>IFERROR(IF(X38="","",IF(X38="COP","N/A",IF(OR(X38="USD",X38="US"),1,IF(X38="EUR",VLOOKUP(T38,'[2]SH EURO'!$A$6:$B$10372,2,FALSE),"INGRESAR TASA")))),"")</f>
        <v>N/A</v>
      </c>
      <c r="Z38" s="490" t="str">
        <f t="shared" ref="Z38" si="50">IFERROR(IF(W38="","",IF(Y38="INGRESAR TASA","INGRESAR TASA USD",IF(Y38="N/A","N/A",W38*Y38))),"")</f>
        <v>N/A</v>
      </c>
      <c r="AA38" s="39">
        <f>IFERROR(IF(X38="","",IF(X38="COP",1,IF(Y38&lt;&gt;"N/A",VLOOKUP(T38,'[2]SH TRM'!$A$9:$B$100372,2,FALSE),"REVISAR"))),"")</f>
        <v>1</v>
      </c>
      <c r="AB38" s="354" t="str">
        <f t="shared" si="19"/>
        <v>N/A</v>
      </c>
      <c r="AC38" s="839">
        <v>6490.68</v>
      </c>
      <c r="AD38" s="295">
        <f t="shared" si="12"/>
        <v>3894.4079999999999</v>
      </c>
      <c r="AE38" s="300" t="str">
        <f t="shared" si="13"/>
        <v>CUMPLE</v>
      </c>
      <c r="AF38" s="1205"/>
      <c r="AG38" s="1208"/>
      <c r="AH38" s="310"/>
      <c r="AI38" s="478"/>
      <c r="AL38" s="480"/>
      <c r="AM38" s="481">
        <f t="shared" si="4"/>
        <v>2</v>
      </c>
      <c r="AN38" s="481"/>
      <c r="AO38" s="482"/>
      <c r="AP38" s="482"/>
    </row>
    <row r="39" spans="1:42" s="222" customFormat="1" ht="51" x14ac:dyDescent="0.25">
      <c r="A39" s="1111" t="s">
        <v>148</v>
      </c>
      <c r="B39" s="21" t="s">
        <v>202</v>
      </c>
      <c r="C39" s="138"/>
      <c r="D39" s="141" t="str">
        <f>IFERROR(INDEX(DESEMPATE!$D$3:$D$63,MATCH('EXP ESPEC.'!B39,DESEMPATE!$C$3:$C$63,0)),"")</f>
        <v>AFA CONSULTORES Y CONSTRUCTORES SA</v>
      </c>
      <c r="E39" s="467" t="s">
        <v>8</v>
      </c>
      <c r="F39" s="32" t="s">
        <v>475</v>
      </c>
      <c r="G39" s="32" t="s">
        <v>343</v>
      </c>
      <c r="H39" s="32" t="s">
        <v>476</v>
      </c>
      <c r="I39" s="710" t="s">
        <v>477</v>
      </c>
      <c r="J39" s="32" t="s">
        <v>8</v>
      </c>
      <c r="K39" s="831" t="s">
        <v>8</v>
      </c>
      <c r="L39" s="834" t="s">
        <v>8</v>
      </c>
      <c r="M39" s="834" t="s">
        <v>8</v>
      </c>
      <c r="N39" s="403" t="str">
        <f t="shared" si="9"/>
        <v>SI</v>
      </c>
      <c r="O39" s="403" t="str">
        <f t="shared" si="10"/>
        <v>SI</v>
      </c>
      <c r="P39" s="403" t="str">
        <f t="shared" si="11"/>
        <v>SI</v>
      </c>
      <c r="Q39" s="644" t="str">
        <f t="shared" si="21"/>
        <v>SI</v>
      </c>
      <c r="R39" s="508">
        <v>0.45</v>
      </c>
      <c r="S39" s="28">
        <v>34338</v>
      </c>
      <c r="T39" s="28">
        <v>36305</v>
      </c>
      <c r="U39" s="44">
        <f t="shared" si="17"/>
        <v>1999</v>
      </c>
      <c r="V39" s="843">
        <f>IFERROR(INDEX(PARAMETROS!$B$53:$B$101,MATCH(U39,PARAMETROS!$A$53:$A$101,0)),"")</f>
        <v>236460</v>
      </c>
      <c r="W39" s="592" t="s">
        <v>264</v>
      </c>
      <c r="X39" s="524" t="s">
        <v>21</v>
      </c>
      <c r="Y39" s="844" t="str">
        <f>IFERROR(IF(X39="","",IF(X39="COP","N/A",IF(OR(X39="USD",X39="US"),1,IF(X39="EUR",VLOOKUP(T39,'SH EURO'!$A$6:$B$10372,2,FALSE),"INGRESAR TASA")))),"")</f>
        <v>N/A</v>
      </c>
      <c r="Z39" s="484" t="str">
        <f t="shared" si="18"/>
        <v>N/A</v>
      </c>
      <c r="AA39" s="24">
        <f>IFERROR(IF(X39="","",IF(X39="COP",1,IF(Y39&lt;&gt;"N/A",VLOOKUP(T39,'SH TRM'!$A$9:$B$100372,2,FALSE),"REVISAR"))),"")</f>
        <v>1</v>
      </c>
      <c r="AB39" s="845" t="str">
        <f t="shared" si="19"/>
        <v>N/A</v>
      </c>
      <c r="AC39" s="875">
        <v>18995.05</v>
      </c>
      <c r="AD39" s="298">
        <f t="shared" si="12"/>
        <v>8547.7724999999991</v>
      </c>
      <c r="AE39" s="290" t="str">
        <f t="shared" si="13"/>
        <v>CUMPLE</v>
      </c>
      <c r="AF39" s="1203" t="str">
        <f t="shared" si="14"/>
        <v>SI</v>
      </c>
      <c r="AG39" s="1206">
        <f t="shared" ref="AG39" si="51">IFERROR(IF(OR(E39="",E39="NO"),"N/A",IF(AND(COUNTIF(AE39:AE42,"CUMPLE")=4,AF39="SI"),90,(IF(AND(COUNTIF(AE39:AE42,"CUMPLE")=3,AF39="SI"),80,IF(AND(COUNTIF(AE39:AE42,"CUMPLE")=2,AF39="SI"),70,0))))),"")</f>
        <v>90</v>
      </c>
      <c r="AH39" s="501"/>
      <c r="AI39" s="237"/>
      <c r="AL39" s="395"/>
      <c r="AM39" s="358">
        <f t="shared" si="4"/>
        <v>2</v>
      </c>
      <c r="AN39" s="358" t="str">
        <f t="shared" ref="AN39" si="52">IF(OR(COUNTIF(AM39:AM42,2)=0,COUNTIF(AM39:AM42,2)&gt;1),"OK",IF(AND(COUNTIF(AM39:AM42,1)&gt;0,COUNTIF(AM39:AM42,2)&gt;0),"OK",1))</f>
        <v>OK</v>
      </c>
      <c r="AO39" s="393"/>
      <c r="AP39" s="393"/>
    </row>
    <row r="40" spans="1:42" s="222" customFormat="1" ht="31.5" customHeight="1" x14ac:dyDescent="0.25">
      <c r="A40" s="1112"/>
      <c r="B40" s="11" t="s">
        <v>202</v>
      </c>
      <c r="C40" s="136"/>
      <c r="D40" s="12" t="str">
        <f>IFERROR(INDEX(DESEMPATE!$D$3:$D$63,MATCH('EXP ESPEC.'!B40,DESEMPATE!$C$3:$C$63,0)),"")</f>
        <v>AFA CONSULTORES Y CONSTRUCTORES SA</v>
      </c>
      <c r="E40" s="411" t="s">
        <v>8</v>
      </c>
      <c r="F40" s="142" t="s">
        <v>478</v>
      </c>
      <c r="G40" s="142" t="s">
        <v>343</v>
      </c>
      <c r="H40" s="142" t="s">
        <v>479</v>
      </c>
      <c r="I40" s="695" t="s">
        <v>480</v>
      </c>
      <c r="J40" s="142" t="s">
        <v>8</v>
      </c>
      <c r="K40" s="834" t="s">
        <v>8</v>
      </c>
      <c r="L40" s="832" t="s">
        <v>8</v>
      </c>
      <c r="M40" s="832" t="s">
        <v>8</v>
      </c>
      <c r="N40" s="398" t="str">
        <f t="shared" si="9"/>
        <v>SI</v>
      </c>
      <c r="O40" s="398" t="str">
        <f t="shared" si="10"/>
        <v>SI</v>
      </c>
      <c r="P40" s="398" t="str">
        <f t="shared" si="11"/>
        <v>SI</v>
      </c>
      <c r="Q40" s="638" t="str">
        <f t="shared" si="21"/>
        <v>SI</v>
      </c>
      <c r="R40" s="512">
        <v>1</v>
      </c>
      <c r="S40" s="316">
        <v>39142</v>
      </c>
      <c r="T40" s="316">
        <v>40920</v>
      </c>
      <c r="U40" s="15">
        <f t="shared" si="17"/>
        <v>2012</v>
      </c>
      <c r="V40" s="16">
        <f>IFERROR(INDEX(PARAMETROS!$B$53:$B$101,MATCH(U40,PARAMETROS!$A$53:$A$101,0)),"")</f>
        <v>566700</v>
      </c>
      <c r="W40" s="671" t="s">
        <v>264</v>
      </c>
      <c r="X40" s="17" t="s">
        <v>21</v>
      </c>
      <c r="Y40" s="437" t="str">
        <f>IFERROR(IF(X40="","",IF(X40="COP","N/A",IF(OR(X40="USD",X40="US"),1,IF(X40="EUR",VLOOKUP(T40,'SH EURO'!$A$6:$B$10372,2,FALSE),"INGRESAR TASA")))),"")</f>
        <v>N/A</v>
      </c>
      <c r="Z40" s="489" t="str">
        <f t="shared" si="18"/>
        <v>N/A</v>
      </c>
      <c r="AA40" s="18">
        <f>IFERROR(IF(X40="","",IF(X40="COP",1,IF(Y40&lt;&gt;"N/A",VLOOKUP(T40,'SH TRM'!$A$9:$B$100372,2,FALSE),"REVISAR"))),"")</f>
        <v>1</v>
      </c>
      <c r="AB40" s="353" t="str">
        <f t="shared" si="19"/>
        <v>N/A</v>
      </c>
      <c r="AC40" s="838">
        <v>5579.2</v>
      </c>
      <c r="AD40" s="296">
        <f t="shared" si="12"/>
        <v>5579.2</v>
      </c>
      <c r="AE40" s="775" t="str">
        <f t="shared" si="13"/>
        <v>CUMPLE</v>
      </c>
      <c r="AF40" s="1204"/>
      <c r="AG40" s="1207"/>
      <c r="AH40" s="302"/>
      <c r="AI40" s="237"/>
      <c r="AL40" s="395"/>
      <c r="AM40" s="358">
        <f t="shared" si="4"/>
        <v>2</v>
      </c>
      <c r="AN40" s="358"/>
      <c r="AO40" s="393"/>
      <c r="AP40" s="393"/>
    </row>
    <row r="41" spans="1:42" s="222" customFormat="1" ht="31.5" customHeight="1" x14ac:dyDescent="0.25">
      <c r="A41" s="1112"/>
      <c r="B41" s="11" t="s">
        <v>202</v>
      </c>
      <c r="C41" s="136"/>
      <c r="D41" s="12" t="str">
        <f>IFERROR(INDEX(DESEMPATE!$D$3:$D$63,MATCH('EXP ESPEC.'!B41,DESEMPATE!$C$3:$C$63,0)),"")</f>
        <v>AFA CONSULTORES Y CONSTRUCTORES SA</v>
      </c>
      <c r="E41" s="411" t="s">
        <v>8</v>
      </c>
      <c r="F41" s="19" t="s">
        <v>481</v>
      </c>
      <c r="G41" s="19" t="s">
        <v>343</v>
      </c>
      <c r="H41" s="523" t="s">
        <v>482</v>
      </c>
      <c r="I41" s="722" t="s">
        <v>714</v>
      </c>
      <c r="J41" s="294" t="s">
        <v>8</v>
      </c>
      <c r="K41" s="834" t="s">
        <v>8</v>
      </c>
      <c r="L41" s="832" t="s">
        <v>8</v>
      </c>
      <c r="M41" s="832" t="s">
        <v>8</v>
      </c>
      <c r="N41" s="398" t="str">
        <f t="shared" si="9"/>
        <v>SI</v>
      </c>
      <c r="O41" s="398" t="str">
        <f t="shared" si="10"/>
        <v>SI</v>
      </c>
      <c r="P41" s="398" t="str">
        <f t="shared" si="11"/>
        <v>SI</v>
      </c>
      <c r="Q41" s="638" t="str">
        <f t="shared" si="21"/>
        <v>SI</v>
      </c>
      <c r="R41" s="510">
        <v>0.55000000000000004</v>
      </c>
      <c r="S41" s="14">
        <v>39125</v>
      </c>
      <c r="T41" s="14">
        <v>43136</v>
      </c>
      <c r="U41" s="44">
        <f t="shared" si="17"/>
        <v>2018</v>
      </c>
      <c r="V41" s="16">
        <f>IFERROR(INDEX(PARAMETROS!$B$53:$B$101,MATCH(U41,PARAMETROS!$A$53:$A$101,0)),"")</f>
        <v>781242</v>
      </c>
      <c r="W41" s="462">
        <v>30196823866.400002</v>
      </c>
      <c r="X41" s="17" t="s">
        <v>21</v>
      </c>
      <c r="Y41" s="437" t="str">
        <f>IFERROR(IF(X41="","",IF(X41="COP","N/A",IF(OR(X41="USD",X41="US"),1,IF(X41="EUR",VLOOKUP(T41,'SH EURO'!$A$6:$B$10372,2,FALSE),"INGRESAR TASA")))),"")</f>
        <v>N/A</v>
      </c>
      <c r="Z41" s="489" t="str">
        <f t="shared" si="18"/>
        <v>N/A</v>
      </c>
      <c r="AA41" s="18">
        <f>IFERROR(IF(X41="","",IF(X41="COP",1,IF(Y41&lt;&gt;"N/A",VLOOKUP(T41,'SH TRM'!$A$9:$B$100372,2,FALSE),"REVISAR"))),"")</f>
        <v>1</v>
      </c>
      <c r="AB41" s="353">
        <f t="shared" si="19"/>
        <v>30196823866.400002</v>
      </c>
      <c r="AC41" s="838">
        <f t="shared" si="22"/>
        <v>38652.330348854775</v>
      </c>
      <c r="AD41" s="296">
        <f t="shared" si="12"/>
        <v>21258.781691870128</v>
      </c>
      <c r="AE41" s="775" t="str">
        <f t="shared" si="13"/>
        <v>CUMPLE</v>
      </c>
      <c r="AF41" s="1204"/>
      <c r="AG41" s="1207"/>
      <c r="AH41" s="302"/>
      <c r="AI41" s="237"/>
      <c r="AL41" s="395"/>
      <c r="AM41" s="358">
        <f t="shared" si="4"/>
        <v>2</v>
      </c>
      <c r="AN41" s="358"/>
      <c r="AO41" s="393"/>
      <c r="AP41" s="393"/>
    </row>
    <row r="42" spans="1:42" s="479" customFormat="1" ht="77.25" thickBot="1" x14ac:dyDescent="0.3">
      <c r="A42" s="1113"/>
      <c r="B42" s="33" t="s">
        <v>202</v>
      </c>
      <c r="C42" s="137"/>
      <c r="D42" s="45" t="str">
        <f>IFERROR(INDEX(DESEMPATE!$D$3:$D$63,MATCH('EXP ESPEC.'!B42,DESEMPATE!$C$3:$C$63,0)),"")</f>
        <v>AFA CONSULTORES Y CONSTRUCTORES SA</v>
      </c>
      <c r="E42" s="412" t="s">
        <v>8</v>
      </c>
      <c r="F42" s="526" t="s">
        <v>352</v>
      </c>
      <c r="G42" s="139" t="s">
        <v>343</v>
      </c>
      <c r="H42" s="525" t="s">
        <v>484</v>
      </c>
      <c r="I42" s="712" t="s">
        <v>485</v>
      </c>
      <c r="J42" s="139" t="s">
        <v>8</v>
      </c>
      <c r="K42" s="834" t="s">
        <v>8</v>
      </c>
      <c r="L42" s="833" t="s">
        <v>8</v>
      </c>
      <c r="M42" s="833" t="s">
        <v>8</v>
      </c>
      <c r="N42" s="646" t="str">
        <f t="shared" si="9"/>
        <v>SI</v>
      </c>
      <c r="O42" s="646" t="str">
        <f t="shared" si="10"/>
        <v>SI</v>
      </c>
      <c r="P42" s="646" t="str">
        <f t="shared" si="11"/>
        <v>SI</v>
      </c>
      <c r="Q42" s="646" t="str">
        <f t="shared" si="21"/>
        <v>SI</v>
      </c>
      <c r="R42" s="880">
        <v>0.55000000000000004</v>
      </c>
      <c r="S42" s="276">
        <v>42076</v>
      </c>
      <c r="T42" s="591">
        <v>43159</v>
      </c>
      <c r="U42" s="36">
        <f t="shared" si="17"/>
        <v>2018</v>
      </c>
      <c r="V42" s="37">
        <f>IFERROR(INDEX(PARAMETROS!$B$53:$B$101,MATCH(U42,PARAMETROS!$A$53:$A$101,0)),"")</f>
        <v>781242</v>
      </c>
      <c r="W42" s="881">
        <v>16612037743</v>
      </c>
      <c r="X42" s="874" t="s">
        <v>21</v>
      </c>
      <c r="Y42" s="438" t="str">
        <f>IFERROR(IF(X42="","",IF(X42="COP","N/A",IF(OR(X42="USD",X42="US"),1,IF(X42="EUR",VLOOKUP(T42,'SH EURO'!$A$6:$B$10372,2,FALSE),"INGRESAR TASA")))),"")</f>
        <v>N/A</v>
      </c>
      <c r="Z42" s="490" t="str">
        <f t="shared" si="18"/>
        <v>N/A</v>
      </c>
      <c r="AA42" s="39">
        <f>IFERROR(IF(X42="","",IF(X42="COP",1,IF(Y42&lt;&gt;"N/A",VLOOKUP(T42,'SH TRM'!$A$9:$B$100372,2,FALSE),"REVISAR"))),"")</f>
        <v>1</v>
      </c>
      <c r="AB42" s="354">
        <f t="shared" si="19"/>
        <v>16612037743</v>
      </c>
      <c r="AC42" s="839">
        <f t="shared" si="22"/>
        <v>21263.626050570758</v>
      </c>
      <c r="AD42" s="295">
        <f t="shared" si="12"/>
        <v>11694.994327813918</v>
      </c>
      <c r="AE42" s="300" t="str">
        <f t="shared" si="13"/>
        <v>CUMPLE</v>
      </c>
      <c r="AF42" s="1205"/>
      <c r="AG42" s="1208"/>
      <c r="AH42" s="310"/>
      <c r="AI42" s="478"/>
      <c r="AL42" s="480"/>
      <c r="AM42" s="481">
        <f t="shared" si="4"/>
        <v>2</v>
      </c>
      <c r="AN42" s="481"/>
      <c r="AO42" s="482"/>
      <c r="AP42" s="482"/>
    </row>
    <row r="43" spans="1:42" s="222" customFormat="1" ht="51" x14ac:dyDescent="0.25">
      <c r="A43" s="1111" t="s">
        <v>149</v>
      </c>
      <c r="B43" s="25" t="s">
        <v>203</v>
      </c>
      <c r="C43" s="138"/>
      <c r="D43" s="141" t="str">
        <f>IFERROR(INDEX(DESEMPATE!$D$3:$D$63,MATCH('EXP ESPEC.'!B43,DESEMPATE!$C$3:$C$63,0)),"")</f>
        <v>SONDEOS ESTRUCTURAS Y GEOTECNIA SUCURSAL COLOMBIA</v>
      </c>
      <c r="E43" s="467" t="s">
        <v>8</v>
      </c>
      <c r="F43" s="142" t="s">
        <v>630</v>
      </c>
      <c r="G43" s="142" t="s">
        <v>356</v>
      </c>
      <c r="H43" s="142" t="s">
        <v>631</v>
      </c>
      <c r="I43" s="695" t="s">
        <v>632</v>
      </c>
      <c r="J43" s="856" t="s">
        <v>8</v>
      </c>
      <c r="K43" s="857" t="s">
        <v>8</v>
      </c>
      <c r="L43" s="857" t="s">
        <v>9</v>
      </c>
      <c r="M43" s="857" t="s">
        <v>9</v>
      </c>
      <c r="N43" s="403" t="str">
        <f t="shared" si="9"/>
        <v>SI</v>
      </c>
      <c r="O43" s="403" t="str">
        <f t="shared" si="10"/>
        <v>NO</v>
      </c>
      <c r="P43" s="403" t="str">
        <f t="shared" si="11"/>
        <v>NO</v>
      </c>
      <c r="Q43" s="644" t="str">
        <f t="shared" si="21"/>
        <v>SI</v>
      </c>
      <c r="R43" s="510">
        <v>0.23</v>
      </c>
      <c r="S43" s="14">
        <v>35473</v>
      </c>
      <c r="T43" s="14">
        <v>35459</v>
      </c>
      <c r="U43" s="29">
        <f t="shared" si="17"/>
        <v>1997</v>
      </c>
      <c r="V43" s="140">
        <f>IFERROR(INDEX(PARAMETROS!$B$53:$B$101,MATCH(U43,PARAMETROS!$A$53:$A$101,0)),"")</f>
        <v>172005</v>
      </c>
      <c r="W43" s="671" t="s">
        <v>264</v>
      </c>
      <c r="X43" s="17" t="s">
        <v>305</v>
      </c>
      <c r="Y43" s="436" t="s">
        <v>264</v>
      </c>
      <c r="Z43" s="488" t="s">
        <v>264</v>
      </c>
      <c r="AA43" s="31" t="s">
        <v>66</v>
      </c>
      <c r="AB43" s="352" t="s">
        <v>264</v>
      </c>
      <c r="AC43" s="837">
        <v>53421.31</v>
      </c>
      <c r="AD43" s="298">
        <f t="shared" si="12"/>
        <v>12286.9013</v>
      </c>
      <c r="AE43" s="290" t="str">
        <f t="shared" si="13"/>
        <v>CUMPLE</v>
      </c>
      <c r="AF43" s="1203" t="str">
        <f t="shared" si="14"/>
        <v>SI</v>
      </c>
      <c r="AG43" s="1206">
        <f t="shared" ref="AG43" si="53">IFERROR(IF(OR(E43="",E43="NO"),"N/A",IF(AND(COUNTIF(AE43:AE46,"CUMPLE")=4,AF43="SI"),90,(IF(AND(COUNTIF(AE43:AE46,"CUMPLE")=3,AF43="SI"),80,IF(AND(COUNTIF(AE43:AE46,"CUMPLE")=2,AF43="SI"),70,0))))),"")</f>
        <v>90</v>
      </c>
      <c r="AH43" s="501"/>
      <c r="AI43" s="237"/>
      <c r="AL43" s="395"/>
      <c r="AM43" s="358">
        <f t="shared" si="4"/>
        <v>0</v>
      </c>
      <c r="AN43" s="358" t="str">
        <f t="shared" ref="AN43" si="54">IF(OR(COUNTIF(AM43:AM46,2)=0,COUNTIF(AM43:AM46,2)&gt;1),"OK",IF(AND(COUNTIF(AM43:AM46,1)&gt;0,COUNTIF(AM43:AM46,2)&gt;0),"OK",1))</f>
        <v>OK</v>
      </c>
      <c r="AO43" s="393"/>
      <c r="AP43" s="393"/>
    </row>
    <row r="44" spans="1:42" s="222" customFormat="1" ht="76.5" x14ac:dyDescent="0.25">
      <c r="A44" s="1112"/>
      <c r="B44" s="11" t="s">
        <v>203</v>
      </c>
      <c r="C44" s="136"/>
      <c r="D44" s="12" t="str">
        <f>IFERROR(INDEX(DESEMPATE!$D$3:$D$63,MATCH('EXP ESPEC.'!B44,DESEMPATE!$C$3:$C$63,0)),"")</f>
        <v>SONDEOS ESTRUCTURAS Y GEOTECNIA SUCURSAL COLOMBIA</v>
      </c>
      <c r="E44" s="411" t="s">
        <v>8</v>
      </c>
      <c r="F44" s="19" t="s">
        <v>352</v>
      </c>
      <c r="G44" s="19" t="s">
        <v>343</v>
      </c>
      <c r="H44" s="476" t="s">
        <v>633</v>
      </c>
      <c r="I44" s="695" t="s">
        <v>634</v>
      </c>
      <c r="J44" s="142" t="s">
        <v>8</v>
      </c>
      <c r="K44" s="853" t="s">
        <v>8</v>
      </c>
      <c r="L44" s="853" t="s">
        <v>9</v>
      </c>
      <c r="M44" s="853" t="s">
        <v>8</v>
      </c>
      <c r="N44" s="398" t="str">
        <f t="shared" si="9"/>
        <v>SI</v>
      </c>
      <c r="O44" s="398" t="str">
        <f t="shared" si="10"/>
        <v>NO</v>
      </c>
      <c r="P44" s="398" t="str">
        <f t="shared" si="11"/>
        <v>SI</v>
      </c>
      <c r="Q44" s="638" t="str">
        <f t="shared" si="21"/>
        <v>SI</v>
      </c>
      <c r="R44" s="509">
        <v>0.34499999999999997</v>
      </c>
      <c r="S44" s="259">
        <v>41660</v>
      </c>
      <c r="T44" s="498">
        <v>43131</v>
      </c>
      <c r="U44" s="15">
        <f t="shared" si="17"/>
        <v>2018</v>
      </c>
      <c r="V44" s="16">
        <f>IFERROR(INDEX(PARAMETROS!$B$53:$B$101,MATCH(U44,PARAMETROS!$A$53:$A$101,0)),"")</f>
        <v>781242</v>
      </c>
      <c r="W44" s="462">
        <v>8004858326.3299999</v>
      </c>
      <c r="X44" s="16" t="s">
        <v>21</v>
      </c>
      <c r="Y44" s="437" t="str">
        <f>IFERROR(IF(X44="","",IF(X44="COP","N/A",IF(OR(X44="USD",X44="US"),1,IF(X44="EUR",VLOOKUP(T44,'SH EURO'!$A$6:$B$10372,2,FALSE),"INGRESAR TASA")))),"")</f>
        <v>N/A</v>
      </c>
      <c r="Z44" s="489" t="str">
        <f t="shared" si="18"/>
        <v>N/A</v>
      </c>
      <c r="AA44" s="18">
        <f>IFERROR(IF(X44="","",IF(X44="COP",1,IF(Y44&lt;&gt;"N/A",VLOOKUP(T44,'SH TRM'!$A$9:$B$100372,2,FALSE),"REVISAR"))),"")</f>
        <v>1</v>
      </c>
      <c r="AB44" s="353">
        <f t="shared" si="19"/>
        <v>8004858326.3299999</v>
      </c>
      <c r="AC44" s="838">
        <f t="shared" ref="AC44:AC83" si="55">IFERROR(AB44/V44,"")</f>
        <v>10246.32358005586</v>
      </c>
      <c r="AD44" s="296">
        <f t="shared" si="12"/>
        <v>3534.9816351192712</v>
      </c>
      <c r="AE44" s="775" t="str">
        <f t="shared" si="13"/>
        <v>CUMPLE</v>
      </c>
      <c r="AF44" s="1204"/>
      <c r="AG44" s="1207"/>
      <c r="AH44" s="302"/>
      <c r="AI44" s="237"/>
      <c r="AL44" s="395"/>
      <c r="AM44" s="358">
        <f t="shared" si="4"/>
        <v>1</v>
      </c>
      <c r="AN44" s="358"/>
      <c r="AO44" s="393"/>
      <c r="AP44" s="393"/>
    </row>
    <row r="45" spans="1:42" s="222" customFormat="1" ht="57" x14ac:dyDescent="0.25">
      <c r="A45" s="1112"/>
      <c r="B45" s="11" t="s">
        <v>281</v>
      </c>
      <c r="C45" s="136"/>
      <c r="D45" s="12" t="str">
        <f>IFERROR(INDEX(DESEMPATE!$D$3:$D$63,MATCH('EXP ESPEC.'!B45,DESEMPATE!$C$3:$C$63,0)),"")</f>
        <v>PLANES S.A.S.</v>
      </c>
      <c r="E45" s="411" t="s">
        <v>8</v>
      </c>
      <c r="F45" s="19" t="s">
        <v>635</v>
      </c>
      <c r="G45" s="19" t="s">
        <v>343</v>
      </c>
      <c r="H45" s="19" t="s">
        <v>523</v>
      </c>
      <c r="I45" s="711" t="s">
        <v>524</v>
      </c>
      <c r="J45" s="19" t="s">
        <v>8</v>
      </c>
      <c r="K45" s="853" t="s">
        <v>8</v>
      </c>
      <c r="L45" s="853" t="s">
        <v>8</v>
      </c>
      <c r="M45" s="853" t="s">
        <v>8</v>
      </c>
      <c r="N45" s="398" t="str">
        <f t="shared" si="9"/>
        <v>SI</v>
      </c>
      <c r="O45" s="398" t="str">
        <f t="shared" si="10"/>
        <v>SI</v>
      </c>
      <c r="P45" s="398" t="str">
        <f t="shared" si="11"/>
        <v>SI</v>
      </c>
      <c r="Q45" s="638" t="str">
        <f t="shared" si="21"/>
        <v>SI</v>
      </c>
      <c r="R45" s="512">
        <v>0.5</v>
      </c>
      <c r="S45" s="316">
        <v>37288</v>
      </c>
      <c r="T45" s="316">
        <v>42592</v>
      </c>
      <c r="U45" s="44">
        <f t="shared" si="17"/>
        <v>2016</v>
      </c>
      <c r="V45" s="16">
        <f>IFERROR(INDEX(PARAMETROS!$B$53:$B$101,MATCH(U45,PARAMETROS!$A$53:$A$101,0)),"")</f>
        <v>689455</v>
      </c>
      <c r="W45" s="840" t="s">
        <v>264</v>
      </c>
      <c r="X45" s="17" t="s">
        <v>21</v>
      </c>
      <c r="Y45" s="437" t="str">
        <f>IFERROR(IF(X45="","",IF(X45="COP","N/A",IF(OR(X45="USD",X45="US"),1,IF(X45="EUR",VLOOKUP(T45,'SH EURO'!$A$6:$B$10372,2,FALSE),"INGRESAR TASA")))),"")</f>
        <v>N/A</v>
      </c>
      <c r="Z45" s="489" t="str">
        <f t="shared" si="18"/>
        <v>N/A</v>
      </c>
      <c r="AA45" s="18">
        <f>IFERROR(IF(X45="","",IF(X45="COP",1,IF(Y45&lt;&gt;"N/A",VLOOKUP(T45,'SH TRM'!$A$9:$B$100372,2,FALSE),"REVISAR"))),"")</f>
        <v>1</v>
      </c>
      <c r="AB45" s="353" t="str">
        <f t="shared" si="19"/>
        <v>N/A</v>
      </c>
      <c r="AC45" s="838">
        <v>16948.5</v>
      </c>
      <c r="AD45" s="296">
        <f t="shared" si="12"/>
        <v>8474.25</v>
      </c>
      <c r="AE45" s="775" t="str">
        <f t="shared" si="13"/>
        <v>CUMPLE</v>
      </c>
      <c r="AF45" s="1204"/>
      <c r="AG45" s="1207"/>
      <c r="AH45" s="302"/>
      <c r="AI45" s="237"/>
      <c r="AL45" s="395"/>
      <c r="AM45" s="358">
        <f t="shared" si="4"/>
        <v>2</v>
      </c>
      <c r="AN45" s="358"/>
      <c r="AO45" s="393"/>
      <c r="AP45" s="393"/>
    </row>
    <row r="46" spans="1:42" s="479" customFormat="1" ht="64.5" thickBot="1" x14ac:dyDescent="0.3">
      <c r="A46" s="1113"/>
      <c r="B46" s="33" t="s">
        <v>281</v>
      </c>
      <c r="C46" s="137"/>
      <c r="D46" s="45" t="str">
        <f>IFERROR(INDEX(DESEMPATE!$D$3:$D$63,MATCH('EXP ESPEC.'!B46,DESEMPATE!$C$3:$C$63,0)),"")</f>
        <v>PLANES S.A.S.</v>
      </c>
      <c r="E46" s="412" t="s">
        <v>8</v>
      </c>
      <c r="F46" s="139" t="s">
        <v>636</v>
      </c>
      <c r="G46" s="139" t="s">
        <v>343</v>
      </c>
      <c r="H46" s="139" t="s">
        <v>637</v>
      </c>
      <c r="I46" s="712" t="s">
        <v>638</v>
      </c>
      <c r="J46" s="139" t="s">
        <v>8</v>
      </c>
      <c r="K46" s="854" t="s">
        <v>8</v>
      </c>
      <c r="L46" s="854" t="s">
        <v>8</v>
      </c>
      <c r="M46" s="854" t="s">
        <v>8</v>
      </c>
      <c r="N46" s="494" t="str">
        <f t="shared" si="9"/>
        <v>SI</v>
      </c>
      <c r="O46" s="494" t="str">
        <f t="shared" si="10"/>
        <v>SI</v>
      </c>
      <c r="P46" s="494" t="str">
        <f t="shared" si="11"/>
        <v>SI</v>
      </c>
      <c r="Q46" s="639" t="str">
        <f t="shared" si="21"/>
        <v>SI</v>
      </c>
      <c r="R46" s="511">
        <v>0.25</v>
      </c>
      <c r="S46" s="276">
        <v>38718</v>
      </c>
      <c r="T46" s="877">
        <v>42399</v>
      </c>
      <c r="U46" s="36">
        <f t="shared" si="17"/>
        <v>2016</v>
      </c>
      <c r="V46" s="37">
        <f>IFERROR(INDEX(PARAMETROS!$B$53:$B$101,MATCH(U46,PARAMETROS!$A$53:$A$101,0)),"")</f>
        <v>689455</v>
      </c>
      <c r="W46" s="926">
        <v>9471953326</v>
      </c>
      <c r="X46" s="38" t="s">
        <v>21</v>
      </c>
      <c r="Y46" s="438" t="str">
        <f>IFERROR(IF(X46="","",IF(X46="COP","N/A",IF(OR(X46="USD",X46="US"),1,IF(X46="EUR",VLOOKUP(T46,'SH EURO'!$A$6:$B$10372,2,FALSE),"INGRESAR TASA")))),"")</f>
        <v>N/A</v>
      </c>
      <c r="Z46" s="490" t="str">
        <f t="shared" si="18"/>
        <v>N/A</v>
      </c>
      <c r="AA46" s="39">
        <f>IFERROR(IF(X46="","",IF(X46="COP",1,IF(Y46&lt;&gt;"N/A",VLOOKUP(T46,'SH TRM'!$A$9:$B$100372,2,FALSE),"REVISAR"))),"")</f>
        <v>1</v>
      </c>
      <c r="AB46" s="354">
        <f t="shared" si="19"/>
        <v>9471953326</v>
      </c>
      <c r="AC46" s="838">
        <f t="shared" si="55"/>
        <v>13738.31987004228</v>
      </c>
      <c r="AD46" s="295">
        <f t="shared" si="12"/>
        <v>3434.57996751057</v>
      </c>
      <c r="AE46" s="300" t="str">
        <f t="shared" si="13"/>
        <v>CUMPLE</v>
      </c>
      <c r="AF46" s="1205"/>
      <c r="AG46" s="1208"/>
      <c r="AH46" s="310"/>
      <c r="AI46" s="478"/>
      <c r="AL46" s="480"/>
      <c r="AM46" s="481">
        <f t="shared" si="4"/>
        <v>2</v>
      </c>
      <c r="AN46" s="481"/>
      <c r="AO46" s="482"/>
      <c r="AP46" s="482"/>
    </row>
    <row r="47" spans="1:42" s="222" customFormat="1" ht="76.5" x14ac:dyDescent="0.25">
      <c r="A47" s="1111" t="s">
        <v>150</v>
      </c>
      <c r="B47" s="21" t="s">
        <v>204</v>
      </c>
      <c r="C47" s="138"/>
      <c r="D47" s="141" t="str">
        <f>IFERROR(INDEX(DESEMPATE!$D$3:$D$63,MATCH('EXP ESPEC.'!B47,DESEMPATE!$C$3:$C$63,0)),"")</f>
        <v>JORGE PIDDO SEGUIDO DE LA EXPRESION SUCURSAL COLOMBIA</v>
      </c>
      <c r="E47" s="467" t="s">
        <v>8</v>
      </c>
      <c r="F47" s="142" t="s">
        <v>352</v>
      </c>
      <c r="G47" s="32" t="s">
        <v>343</v>
      </c>
      <c r="H47" s="917" t="s">
        <v>528</v>
      </c>
      <c r="I47" s="710" t="s">
        <v>639</v>
      </c>
      <c r="J47" s="32" t="s">
        <v>8</v>
      </c>
      <c r="K47" s="858" t="s">
        <v>8</v>
      </c>
      <c r="L47" s="857" t="s">
        <v>8</v>
      </c>
      <c r="M47" s="857" t="s">
        <v>8</v>
      </c>
      <c r="N47" s="403" t="str">
        <f t="shared" si="9"/>
        <v>SI</v>
      </c>
      <c r="O47" s="403" t="str">
        <f t="shared" si="10"/>
        <v>SI</v>
      </c>
      <c r="P47" s="403" t="str">
        <f t="shared" si="11"/>
        <v>SI</v>
      </c>
      <c r="Q47" s="640" t="str">
        <f t="shared" si="21"/>
        <v>SI</v>
      </c>
      <c r="R47" s="27">
        <v>1</v>
      </c>
      <c r="S47" s="28">
        <v>41185</v>
      </c>
      <c r="T47" s="28">
        <v>42521</v>
      </c>
      <c r="U47" s="29">
        <f t="shared" si="17"/>
        <v>2016</v>
      </c>
      <c r="V47" s="140">
        <f>IFERROR(INDEX(PARAMETROS!$B$53:$B$101,MATCH(U47,PARAMETROS!$A$53:$A$101,0)),"")</f>
        <v>689455</v>
      </c>
      <c r="W47" s="671" t="s">
        <v>264</v>
      </c>
      <c r="X47" s="17" t="s">
        <v>21</v>
      </c>
      <c r="Y47" s="436" t="str">
        <f>IFERROR(IF(X47="","",IF(X47="COP","N/A",IF(OR(X47="USD",X47="US"),1,IF(X47="EUR",VLOOKUP(T47,'SH EURO'!$A$6:$B$10372,2,FALSE),"INGRESAR TASA")))),"")</f>
        <v>N/A</v>
      </c>
      <c r="Z47" s="488" t="str">
        <f t="shared" si="18"/>
        <v>N/A</v>
      </c>
      <c r="AA47" s="31">
        <f>IFERROR(IF(X47="","",IF(X47="COP",1,IF(Y47&lt;&gt;"N/A",VLOOKUP(T47,'SH TRM'!$A$9:$B$100372,2,FALSE),"REVISAR"))),"")</f>
        <v>1</v>
      </c>
      <c r="AB47" s="352" t="str">
        <f t="shared" si="19"/>
        <v>N/A</v>
      </c>
      <c r="AC47" s="837">
        <v>8563.34</v>
      </c>
      <c r="AD47" s="298">
        <f t="shared" si="12"/>
        <v>8563.34</v>
      </c>
      <c r="AE47" s="290" t="str">
        <f t="shared" si="13"/>
        <v>CUMPLE</v>
      </c>
      <c r="AF47" s="1203" t="str">
        <f t="shared" si="14"/>
        <v>SI</v>
      </c>
      <c r="AG47" s="1206">
        <f t="shared" ref="AG47" si="56">IFERROR(IF(OR(E47="",E47="NO"),"N/A",IF(AND(COUNTIF(AE47:AE50,"CUMPLE")=4,AF47="SI"),90,(IF(AND(COUNTIF(AE47:AE50,"CUMPLE")=3,AF47="SI"),80,IF(AND(COUNTIF(AE47:AE50,"CUMPLE")=2,AF47="SI"),70,0))))),"")</f>
        <v>90</v>
      </c>
      <c r="AH47" s="501"/>
      <c r="AI47" s="237"/>
      <c r="AL47" s="395"/>
      <c r="AM47" s="358">
        <f t="shared" si="4"/>
        <v>2</v>
      </c>
      <c r="AN47" s="358" t="str">
        <f t="shared" ref="AN47" si="57">IF(OR(COUNTIF(AM47:AM50,2)=0,COUNTIF(AM47:AM50,2)&gt;1),"OK",IF(AND(COUNTIF(AM47:AM50,1)&gt;0,COUNTIF(AM47:AM50,2)&gt;0),"OK",1))</f>
        <v>OK</v>
      </c>
      <c r="AO47" s="393"/>
      <c r="AP47" s="393"/>
    </row>
    <row r="48" spans="1:42" s="222" customFormat="1" ht="63.75" x14ac:dyDescent="0.25">
      <c r="A48" s="1112"/>
      <c r="B48" s="11" t="s">
        <v>204</v>
      </c>
      <c r="C48" s="136"/>
      <c r="D48" s="12" t="str">
        <f>IFERROR(INDEX(DESEMPATE!$D$3:$D$63,MATCH('EXP ESPEC.'!B48,DESEMPATE!$C$3:$C$63,0)),"")</f>
        <v>JORGE PIDDO SEGUIDO DE LA EXPRESION SUCURSAL COLOMBIA</v>
      </c>
      <c r="E48" s="411" t="s">
        <v>8</v>
      </c>
      <c r="F48" s="319" t="s">
        <v>352</v>
      </c>
      <c r="G48" s="142" t="s">
        <v>343</v>
      </c>
      <c r="H48" s="142" t="s">
        <v>530</v>
      </c>
      <c r="I48" s="695" t="s">
        <v>640</v>
      </c>
      <c r="J48" s="19" t="s">
        <v>8</v>
      </c>
      <c r="K48" s="853" t="s">
        <v>8</v>
      </c>
      <c r="L48" s="853" t="s">
        <v>8</v>
      </c>
      <c r="M48" s="853" t="s">
        <v>8</v>
      </c>
      <c r="N48" s="398" t="str">
        <f t="shared" si="9"/>
        <v>SI</v>
      </c>
      <c r="O48" s="398" t="str">
        <f t="shared" si="10"/>
        <v>SI</v>
      </c>
      <c r="P48" s="398" t="str">
        <f t="shared" si="11"/>
        <v>SI</v>
      </c>
      <c r="Q48" s="638" t="str">
        <f t="shared" si="21"/>
        <v>SI</v>
      </c>
      <c r="R48" s="465">
        <v>0.5</v>
      </c>
      <c r="S48" s="316">
        <v>41059</v>
      </c>
      <c r="T48" s="316">
        <v>43028</v>
      </c>
      <c r="U48" s="15">
        <f t="shared" si="17"/>
        <v>2017</v>
      </c>
      <c r="V48" s="16">
        <f>IFERROR(INDEX(PARAMETROS!$B$53:$B$101,MATCH(U48,PARAMETROS!$A$53:$A$101,0)),"")</f>
        <v>737717</v>
      </c>
      <c r="W48" s="671">
        <v>17433955121.601376</v>
      </c>
      <c r="X48" s="16" t="s">
        <v>21</v>
      </c>
      <c r="Y48" s="437" t="str">
        <f>IFERROR(IF(X48="","",IF(X48="COP","N/A",IF(OR(X48="USD",X48="US"),1,IF(X48="EUR",VLOOKUP(T48,'SH EURO'!$A$6:$B$10372,2,FALSE),"INGRESAR TASA")))),"")</f>
        <v>N/A</v>
      </c>
      <c r="Z48" s="489" t="str">
        <f t="shared" si="18"/>
        <v>N/A</v>
      </c>
      <c r="AA48" s="18">
        <f>IFERROR(IF(X48="","",IF(X48="COP",1,IF(Y48&lt;&gt;"N/A",VLOOKUP(T48,'SH TRM'!$A$9:$B$100372,2,FALSE),"REVISAR"))),"")</f>
        <v>1</v>
      </c>
      <c r="AB48" s="353">
        <f t="shared" si="19"/>
        <v>17433955121.601376</v>
      </c>
      <c r="AC48" s="838">
        <f t="shared" si="55"/>
        <v>23632.307675709486</v>
      </c>
      <c r="AD48" s="296">
        <f t="shared" si="12"/>
        <v>11816.153837854743</v>
      </c>
      <c r="AE48" s="775" t="str">
        <f t="shared" si="13"/>
        <v>CUMPLE</v>
      </c>
      <c r="AF48" s="1204"/>
      <c r="AG48" s="1207"/>
      <c r="AH48" s="302"/>
      <c r="AI48" s="237"/>
      <c r="AL48" s="395"/>
      <c r="AM48" s="358">
        <f t="shared" si="4"/>
        <v>2</v>
      </c>
      <c r="AN48" s="358"/>
      <c r="AO48" s="393"/>
      <c r="AP48" s="393"/>
    </row>
    <row r="49" spans="1:42" s="222" customFormat="1" ht="71.25" x14ac:dyDescent="0.25">
      <c r="A49" s="1112"/>
      <c r="B49" s="11" t="s">
        <v>204</v>
      </c>
      <c r="C49" s="136"/>
      <c r="D49" s="12" t="str">
        <f>IFERROR(INDEX(DESEMPATE!$D$3:$D$63,MATCH('EXP ESPEC.'!B49,DESEMPATE!$C$3:$C$63,0)),"")</f>
        <v>JORGE PIDDO SEGUIDO DE LA EXPRESION SUCURSAL COLOMBIA</v>
      </c>
      <c r="E49" s="411" t="s">
        <v>8</v>
      </c>
      <c r="F49" s="19" t="s">
        <v>532</v>
      </c>
      <c r="G49" s="19" t="s">
        <v>451</v>
      </c>
      <c r="H49" s="19" t="s">
        <v>264</v>
      </c>
      <c r="I49" s="711" t="s">
        <v>641</v>
      </c>
      <c r="J49" s="19" t="s">
        <v>8</v>
      </c>
      <c r="K49" s="853" t="s">
        <v>8</v>
      </c>
      <c r="L49" s="853" t="s">
        <v>8</v>
      </c>
      <c r="M49" s="853" t="s">
        <v>9</v>
      </c>
      <c r="N49" s="398" t="str">
        <f t="shared" si="9"/>
        <v>SI</v>
      </c>
      <c r="O49" s="398" t="str">
        <f t="shared" si="10"/>
        <v>SI</v>
      </c>
      <c r="P49" s="398" t="str">
        <f t="shared" si="11"/>
        <v>NO</v>
      </c>
      <c r="Q49" s="638" t="str">
        <f t="shared" si="21"/>
        <v>SI</v>
      </c>
      <c r="R49" s="13">
        <v>0.5</v>
      </c>
      <c r="S49" s="498">
        <v>36363</v>
      </c>
      <c r="T49" s="498">
        <v>37843</v>
      </c>
      <c r="U49" s="44">
        <f t="shared" si="17"/>
        <v>2003</v>
      </c>
      <c r="V49" s="16">
        <f>IFERROR(INDEX(PARAMETROS!$B$53:$B$101,MATCH(U49,PARAMETROS!$A$53:$A$101,0)),"")</f>
        <v>332000</v>
      </c>
      <c r="W49" s="840" t="s">
        <v>264</v>
      </c>
      <c r="X49" s="17" t="s">
        <v>629</v>
      </c>
      <c r="Y49" s="437" t="s">
        <v>264</v>
      </c>
      <c r="Z49" s="489" t="s">
        <v>264</v>
      </c>
      <c r="AA49" s="18" t="s">
        <v>66</v>
      </c>
      <c r="AB49" s="353" t="s">
        <v>264</v>
      </c>
      <c r="AC49" s="838">
        <v>56649.39</v>
      </c>
      <c r="AD49" s="296">
        <f t="shared" si="12"/>
        <v>28324.695</v>
      </c>
      <c r="AE49" s="775" t="str">
        <f t="shared" si="13"/>
        <v>CUMPLE</v>
      </c>
      <c r="AF49" s="1204"/>
      <c r="AG49" s="1207"/>
      <c r="AH49" s="302"/>
      <c r="AI49" s="237"/>
      <c r="AL49" s="395"/>
      <c r="AM49" s="358">
        <f t="shared" si="4"/>
        <v>1</v>
      </c>
      <c r="AN49" s="358"/>
      <c r="AO49" s="393"/>
      <c r="AP49" s="393"/>
    </row>
    <row r="50" spans="1:42" s="479" customFormat="1" ht="72" customHeight="1" thickBot="1" x14ac:dyDescent="0.3">
      <c r="A50" s="1113"/>
      <c r="B50" s="732" t="s">
        <v>204</v>
      </c>
      <c r="C50" s="137"/>
      <c r="D50" s="45" t="str">
        <f>IFERROR(INDEX(DESEMPATE!$D$3:$D$63,MATCH('EXP ESPEC.'!B50,DESEMPATE!$C$3:$C$63,0)),"")</f>
        <v>JORGE PIDDO SEGUIDO DE LA EXPRESION SUCURSAL COLOMBIA</v>
      </c>
      <c r="E50" s="412" t="s">
        <v>8</v>
      </c>
      <c r="F50" s="319" t="s">
        <v>534</v>
      </c>
      <c r="G50" s="319" t="s">
        <v>343</v>
      </c>
      <c r="H50" s="319" t="s">
        <v>535</v>
      </c>
      <c r="I50" s="744" t="s">
        <v>642</v>
      </c>
      <c r="J50" s="319" t="s">
        <v>8</v>
      </c>
      <c r="K50" s="896" t="s">
        <v>8</v>
      </c>
      <c r="L50" s="896" t="s">
        <v>8</v>
      </c>
      <c r="M50" s="896" t="s">
        <v>9</v>
      </c>
      <c r="N50" s="595" t="str">
        <f t="shared" si="9"/>
        <v>SI</v>
      </c>
      <c r="O50" s="595" t="str">
        <f t="shared" si="10"/>
        <v>SI</v>
      </c>
      <c r="P50" s="595" t="str">
        <f t="shared" si="11"/>
        <v>NO</v>
      </c>
      <c r="Q50" s="639" t="str">
        <f t="shared" si="21"/>
        <v>SI</v>
      </c>
      <c r="R50" s="900">
        <v>0.5</v>
      </c>
      <c r="S50" s="535">
        <v>41568</v>
      </c>
      <c r="T50" s="535">
        <v>42734</v>
      </c>
      <c r="U50" s="36">
        <f t="shared" si="17"/>
        <v>2016</v>
      </c>
      <c r="V50" s="37">
        <f>IFERROR(INDEX(PARAMETROS!$B$53:$B$101,MATCH(U50,PARAMETROS!$A$53:$A$101,0)),"")</f>
        <v>689455</v>
      </c>
      <c r="W50" s="927" t="s">
        <v>264</v>
      </c>
      <c r="X50" s="928" t="s">
        <v>21</v>
      </c>
      <c r="Y50" s="438" t="str">
        <f>IFERROR(IF(X50="","",IF(X50="COP","N/A",IF(OR(X50="USD",X50="US"),1,IF(X50="EUR",VLOOKUP(T50,'SH EURO'!$A$6:$B$10372,2,FALSE),"INGRESAR TASA")))),"")</f>
        <v>N/A</v>
      </c>
      <c r="Z50" s="490" t="str">
        <f t="shared" si="18"/>
        <v>N/A</v>
      </c>
      <c r="AA50" s="39">
        <f>IFERROR(IF(X50="","",IF(X50="COP",1,IF(Y50&lt;&gt;"N/A",VLOOKUP(T50,'SH TRM'!$A$9:$B$100372,2,FALSE),"REVISAR"))),"")</f>
        <v>1</v>
      </c>
      <c r="AB50" s="354" t="str">
        <f t="shared" si="19"/>
        <v>N/A</v>
      </c>
      <c r="AC50" s="932">
        <v>11324.58</v>
      </c>
      <c r="AD50" s="295">
        <f t="shared" si="12"/>
        <v>5662.29</v>
      </c>
      <c r="AE50" s="300" t="str">
        <f t="shared" si="13"/>
        <v>CUMPLE</v>
      </c>
      <c r="AF50" s="1205"/>
      <c r="AG50" s="1208"/>
      <c r="AH50" s="310"/>
      <c r="AI50" s="478"/>
      <c r="AL50" s="480"/>
      <c r="AM50" s="481">
        <f t="shared" si="4"/>
        <v>1</v>
      </c>
      <c r="AN50" s="481"/>
      <c r="AO50" s="482"/>
      <c r="AP50" s="482"/>
    </row>
    <row r="51" spans="1:42" s="222" customFormat="1" ht="42.75" customHeight="1" x14ac:dyDescent="0.25">
      <c r="A51" s="1111" t="s">
        <v>151</v>
      </c>
      <c r="B51" s="25" t="s">
        <v>205</v>
      </c>
      <c r="C51" s="138"/>
      <c r="D51" s="141" t="str">
        <f>IFERROR(INDEX(DESEMPATE!$D$3:$D$63,MATCH('EXP ESPEC.'!B51,DESEMPATE!$C$3:$C$63,0)),"")</f>
        <v>CANO JIMÉNEZ ESTUDIOS S.A.</v>
      </c>
      <c r="E51" s="467" t="s">
        <v>8</v>
      </c>
      <c r="F51" s="32" t="s">
        <v>466</v>
      </c>
      <c r="G51" s="32" t="s">
        <v>343</v>
      </c>
      <c r="H51" s="32" t="s">
        <v>537</v>
      </c>
      <c r="I51" s="710" t="s">
        <v>538</v>
      </c>
      <c r="J51" s="32" t="s">
        <v>8</v>
      </c>
      <c r="K51" s="857" t="s">
        <v>8</v>
      </c>
      <c r="L51" s="857" t="s">
        <v>8</v>
      </c>
      <c r="M51" s="857" t="s">
        <v>8</v>
      </c>
      <c r="N51" s="403" t="str">
        <f t="shared" si="9"/>
        <v>SI</v>
      </c>
      <c r="O51" s="403" t="str">
        <f t="shared" si="10"/>
        <v>SI</v>
      </c>
      <c r="P51" s="403" t="str">
        <f t="shared" si="11"/>
        <v>SI</v>
      </c>
      <c r="Q51" s="640" t="str">
        <f t="shared" si="21"/>
        <v>SI</v>
      </c>
      <c r="R51" s="508">
        <v>1</v>
      </c>
      <c r="S51" s="28">
        <v>38622</v>
      </c>
      <c r="T51" s="28">
        <v>39930</v>
      </c>
      <c r="U51" s="29">
        <f t="shared" si="17"/>
        <v>2009</v>
      </c>
      <c r="V51" s="140">
        <f>IFERROR(INDEX(PARAMETROS!$B$53:$B$101,MATCH(U51,PARAMETROS!$A$53:$A$101,0)),"")</f>
        <v>496900</v>
      </c>
      <c r="W51" s="929" t="s">
        <v>264</v>
      </c>
      <c r="X51" s="30" t="s">
        <v>21</v>
      </c>
      <c r="Y51" s="436" t="str">
        <f>IFERROR(IF(X51="","",IF(X51="COP","N/A",IF(OR(X51="USD",X51="US"),1,IF(X51="EUR",VLOOKUP(T51,'SH EURO'!$A$6:$B$10372,2,FALSE),"INGRESAR TASA")))),"")</f>
        <v>N/A</v>
      </c>
      <c r="Z51" s="488" t="str">
        <f t="shared" si="18"/>
        <v>N/A</v>
      </c>
      <c r="AA51" s="31">
        <f>IFERROR(IF(X51="","",IF(X51="COP",1,IF(Y51&lt;&gt;"N/A",VLOOKUP(T51,'SH TRM'!$A$9:$B$100372,2,FALSE),"REVISAR"))),"")</f>
        <v>1</v>
      </c>
      <c r="AB51" s="352" t="str">
        <f t="shared" si="19"/>
        <v>N/A</v>
      </c>
      <c r="AC51" s="837">
        <v>14156.71</v>
      </c>
      <c r="AD51" s="298">
        <f t="shared" si="12"/>
        <v>14156.71</v>
      </c>
      <c r="AE51" s="290" t="str">
        <f t="shared" si="13"/>
        <v>CUMPLE</v>
      </c>
      <c r="AF51" s="1203" t="str">
        <f t="shared" si="14"/>
        <v>SI</v>
      </c>
      <c r="AG51" s="1206">
        <f t="shared" ref="AG51" si="58">IFERROR(IF(OR(E51="",E51="NO"),"N/A",IF(AND(COUNTIF(AE51:AE54,"CUMPLE")=4,AF51="SI"),90,(IF(AND(COUNTIF(AE51:AE54,"CUMPLE")=3,AF51="SI"),80,IF(AND(COUNTIF(AE51:AE54,"CUMPLE")=2,AF51="SI"),70,0))))),"")</f>
        <v>90</v>
      </c>
      <c r="AH51" s="501"/>
      <c r="AI51" s="237"/>
      <c r="AL51" s="395"/>
      <c r="AM51" s="358">
        <f t="shared" si="4"/>
        <v>2</v>
      </c>
      <c r="AN51" s="358" t="str">
        <f t="shared" ref="AN51" si="59">IF(OR(COUNTIF(AM51:AM54,2)=0,COUNTIF(AM51:AM54,2)&gt;1),"OK",IF(AND(COUNTIF(AM51:AM54,1)&gt;0,COUNTIF(AM51:AM54,2)&gt;0),"OK",1))</f>
        <v>OK</v>
      </c>
      <c r="AO51" s="393"/>
      <c r="AP51" s="393"/>
    </row>
    <row r="52" spans="1:42" s="222" customFormat="1" ht="25.5" customHeight="1" x14ac:dyDescent="0.25">
      <c r="A52" s="1112"/>
      <c r="B52" s="11" t="s">
        <v>205</v>
      </c>
      <c r="C52" s="136"/>
      <c r="D52" s="12" t="str">
        <f>IFERROR(INDEX(DESEMPATE!$D$3:$D$63,MATCH('EXP ESPEC.'!B52,DESEMPATE!$C$3:$C$63,0)),"")</f>
        <v>CANO JIMÉNEZ ESTUDIOS S.A.</v>
      </c>
      <c r="E52" s="411" t="s">
        <v>8</v>
      </c>
      <c r="F52" s="142" t="s">
        <v>352</v>
      </c>
      <c r="G52" s="142" t="s">
        <v>343</v>
      </c>
      <c r="H52" s="142" t="s">
        <v>539</v>
      </c>
      <c r="I52" s="695" t="s">
        <v>540</v>
      </c>
      <c r="J52" s="19" t="s">
        <v>8</v>
      </c>
      <c r="K52" s="853" t="s">
        <v>8</v>
      </c>
      <c r="L52" s="853" t="s">
        <v>8</v>
      </c>
      <c r="M52" s="853" t="s">
        <v>8</v>
      </c>
      <c r="N52" s="398" t="str">
        <f t="shared" si="9"/>
        <v>SI</v>
      </c>
      <c r="O52" s="398" t="str">
        <f t="shared" si="10"/>
        <v>SI</v>
      </c>
      <c r="P52" s="398" t="str">
        <f t="shared" si="11"/>
        <v>SI</v>
      </c>
      <c r="Q52" s="638" t="str">
        <f t="shared" si="21"/>
        <v>SI</v>
      </c>
      <c r="R52" s="509">
        <v>1</v>
      </c>
      <c r="S52" s="259">
        <v>40669</v>
      </c>
      <c r="T52" s="14">
        <v>39542</v>
      </c>
      <c r="U52" s="15">
        <f t="shared" si="17"/>
        <v>2008</v>
      </c>
      <c r="V52" s="16">
        <f>IFERROR(INDEX(PARAMETROS!$B$53:$B$101,MATCH(U52,PARAMETROS!$A$53:$A$101,0)),"")</f>
        <v>461500</v>
      </c>
      <c r="W52" s="671" t="s">
        <v>264</v>
      </c>
      <c r="X52" s="16" t="s">
        <v>21</v>
      </c>
      <c r="Y52" s="437" t="str">
        <f>IFERROR(IF(X52="","",IF(X52="COP","N/A",IF(OR(X52="USD",X52="US"),1,IF(X52="EUR",VLOOKUP(T52,'SH EURO'!$A$6:$B$10372,2,FALSE),"INGRESAR TASA")))),"")</f>
        <v>N/A</v>
      </c>
      <c r="Z52" s="489" t="str">
        <f t="shared" si="18"/>
        <v>N/A</v>
      </c>
      <c r="AA52" s="18">
        <f>IFERROR(IF(X52="","",IF(X52="COP",1,IF(Y52&lt;&gt;"N/A",VLOOKUP(T52,'SH TRM'!$A$9:$B$100372,2,FALSE),"REVISAR"))),"")</f>
        <v>1</v>
      </c>
      <c r="AB52" s="353" t="str">
        <f t="shared" si="19"/>
        <v>N/A</v>
      </c>
      <c r="AC52" s="838">
        <v>8186.88</v>
      </c>
      <c r="AD52" s="296">
        <f t="shared" si="12"/>
        <v>8186.88</v>
      </c>
      <c r="AE52" s="775" t="str">
        <f t="shared" si="13"/>
        <v>CUMPLE</v>
      </c>
      <c r="AF52" s="1204"/>
      <c r="AG52" s="1207"/>
      <c r="AH52" s="302"/>
      <c r="AI52" s="237"/>
      <c r="AL52" s="395"/>
      <c r="AM52" s="358">
        <f t="shared" si="4"/>
        <v>2</v>
      </c>
      <c r="AN52" s="358"/>
      <c r="AO52" s="393"/>
      <c r="AP52" s="393"/>
    </row>
    <row r="53" spans="1:42" s="222" customFormat="1" ht="51" x14ac:dyDescent="0.25">
      <c r="A53" s="1112"/>
      <c r="B53" s="11" t="s">
        <v>205</v>
      </c>
      <c r="C53" s="136"/>
      <c r="D53" s="12" t="str">
        <f>IFERROR(INDEX(DESEMPATE!$D$3:$D$63,MATCH('EXP ESPEC.'!B53,DESEMPATE!$C$3:$C$63,0)),"")</f>
        <v>CANO JIMÉNEZ ESTUDIOS S.A.</v>
      </c>
      <c r="E53" s="411" t="s">
        <v>8</v>
      </c>
      <c r="F53" s="142" t="s">
        <v>466</v>
      </c>
      <c r="G53" s="142" t="s">
        <v>343</v>
      </c>
      <c r="H53" s="142" t="s">
        <v>541</v>
      </c>
      <c r="I53" s="695" t="s">
        <v>542</v>
      </c>
      <c r="J53" s="19" t="s">
        <v>8</v>
      </c>
      <c r="K53" s="853" t="s">
        <v>8</v>
      </c>
      <c r="L53" s="853" t="s">
        <v>8</v>
      </c>
      <c r="M53" s="853" t="s">
        <v>8</v>
      </c>
      <c r="N53" s="398" t="str">
        <f t="shared" si="9"/>
        <v>SI</v>
      </c>
      <c r="O53" s="398" t="str">
        <f t="shared" si="10"/>
        <v>SI</v>
      </c>
      <c r="P53" s="398" t="str">
        <f t="shared" si="11"/>
        <v>SI</v>
      </c>
      <c r="Q53" s="638" t="str">
        <f t="shared" si="21"/>
        <v>SI</v>
      </c>
      <c r="R53" s="512">
        <v>1</v>
      </c>
      <c r="S53" s="316">
        <v>41186</v>
      </c>
      <c r="T53" s="316">
        <v>39909</v>
      </c>
      <c r="U53" s="44">
        <f t="shared" si="17"/>
        <v>2009</v>
      </c>
      <c r="V53" s="16">
        <f>IFERROR(INDEX(PARAMETROS!$B$53:$B$101,MATCH(U53,PARAMETROS!$A$53:$A$101,0)),"")</f>
        <v>496900</v>
      </c>
      <c r="W53" s="840" t="s">
        <v>264</v>
      </c>
      <c r="X53" s="16" t="s">
        <v>21</v>
      </c>
      <c r="Y53" s="437" t="str">
        <f>IFERROR(IF(X53="","",IF(X53="COP","N/A",IF(OR(X53="USD",X53="US"),1,IF(X53="EUR",VLOOKUP(T53,'SH EURO'!$A$6:$B$10372,2,FALSE),"INGRESAR TASA")))),"")</f>
        <v>N/A</v>
      </c>
      <c r="Z53" s="489" t="str">
        <f t="shared" si="18"/>
        <v>N/A</v>
      </c>
      <c r="AA53" s="18">
        <f>IFERROR(IF(X53="","",IF(X53="COP",1,IF(Y53&lt;&gt;"N/A",VLOOKUP(T53,'SH TRM'!$A$9:$B$100372,2,FALSE),"REVISAR"))),"")</f>
        <v>1</v>
      </c>
      <c r="AB53" s="353" t="str">
        <f t="shared" si="19"/>
        <v>N/A</v>
      </c>
      <c r="AC53" s="838">
        <v>17993.29</v>
      </c>
      <c r="AD53" s="296">
        <f t="shared" si="12"/>
        <v>17993.29</v>
      </c>
      <c r="AE53" s="775" t="str">
        <f t="shared" si="13"/>
        <v>CUMPLE</v>
      </c>
      <c r="AF53" s="1204"/>
      <c r="AG53" s="1207"/>
      <c r="AH53" s="302"/>
      <c r="AI53" s="237"/>
      <c r="AL53" s="395"/>
      <c r="AM53" s="358">
        <f t="shared" si="4"/>
        <v>2</v>
      </c>
      <c r="AN53" s="358"/>
      <c r="AO53" s="393"/>
      <c r="AP53" s="393"/>
    </row>
    <row r="54" spans="1:42" s="479" customFormat="1" ht="64.5" thickBot="1" x14ac:dyDescent="0.3">
      <c r="A54" s="1113"/>
      <c r="B54" s="33" t="s">
        <v>205</v>
      </c>
      <c r="C54" s="137"/>
      <c r="D54" s="45" t="str">
        <f>IFERROR(INDEX(DESEMPATE!$D$3:$D$63,MATCH('EXP ESPEC.'!B54,DESEMPATE!$C$3:$C$63,0)),"")</f>
        <v>CANO JIMÉNEZ ESTUDIOS S.A.</v>
      </c>
      <c r="E54" s="412" t="s">
        <v>8</v>
      </c>
      <c r="F54" s="553" t="s">
        <v>352</v>
      </c>
      <c r="G54" s="553" t="s">
        <v>343</v>
      </c>
      <c r="H54" s="553" t="s">
        <v>643</v>
      </c>
      <c r="I54" s="708" t="s">
        <v>644</v>
      </c>
      <c r="J54" s="139" t="s">
        <v>8</v>
      </c>
      <c r="K54" s="854" t="s">
        <v>8</v>
      </c>
      <c r="L54" s="854" t="s">
        <v>8</v>
      </c>
      <c r="M54" s="854" t="s">
        <v>8</v>
      </c>
      <c r="N54" s="662" t="str">
        <f t="shared" si="9"/>
        <v>SI</v>
      </c>
      <c r="O54" s="662" t="str">
        <f t="shared" si="10"/>
        <v>SI</v>
      </c>
      <c r="P54" s="662" t="str">
        <f t="shared" si="11"/>
        <v>SI</v>
      </c>
      <c r="Q54" s="662" t="str">
        <f t="shared" si="21"/>
        <v>SI</v>
      </c>
      <c r="R54" s="511">
        <v>1</v>
      </c>
      <c r="S54" s="276">
        <v>39906</v>
      </c>
      <c r="T54" s="276">
        <v>41482</v>
      </c>
      <c r="U54" s="36">
        <f t="shared" si="17"/>
        <v>2013</v>
      </c>
      <c r="V54" s="37">
        <f>IFERROR(INDEX(PARAMETROS!$B$53:$B$101,MATCH(U54,PARAMETROS!$A$53:$A$101,0)),"")</f>
        <v>589500</v>
      </c>
      <c r="W54" s="841" t="s">
        <v>264</v>
      </c>
      <c r="X54" s="38" t="s">
        <v>21</v>
      </c>
      <c r="Y54" s="438" t="str">
        <f>IFERROR(IF(X54="","",IF(X54="COP","N/A",IF(OR(X54="USD",X54="US"),1,IF(X54="EUR",VLOOKUP(T54,'SH EURO'!$A$6:$B$10372,2,FALSE),"INGRESAR TASA")))),"")</f>
        <v>N/A</v>
      </c>
      <c r="Z54" s="490" t="str">
        <f t="shared" si="18"/>
        <v>N/A</v>
      </c>
      <c r="AA54" s="39">
        <f>IFERROR(IF(X54="","",IF(X54="COP",1,IF(Y54&lt;&gt;"N/A",VLOOKUP(T54,'SH TRM'!$A$9:$B$100372,2,FALSE),"REVISAR"))),"")</f>
        <v>1</v>
      </c>
      <c r="AB54" s="354" t="str">
        <f t="shared" si="19"/>
        <v>N/A</v>
      </c>
      <c r="AC54" s="839">
        <v>6370.27</v>
      </c>
      <c r="AD54" s="295">
        <f t="shared" si="12"/>
        <v>6370.27</v>
      </c>
      <c r="AE54" s="300" t="str">
        <f t="shared" si="13"/>
        <v>CUMPLE</v>
      </c>
      <c r="AF54" s="1205"/>
      <c r="AG54" s="1208"/>
      <c r="AH54" s="310"/>
      <c r="AI54" s="478"/>
      <c r="AL54" s="480"/>
      <c r="AM54" s="481">
        <f t="shared" si="4"/>
        <v>2</v>
      </c>
      <c r="AN54" s="481"/>
      <c r="AO54" s="482"/>
      <c r="AP54" s="482"/>
    </row>
    <row r="55" spans="1:42" s="222" customFormat="1" ht="51" x14ac:dyDescent="0.25">
      <c r="A55" s="1133" t="s">
        <v>152</v>
      </c>
      <c r="B55" s="21" t="s">
        <v>206</v>
      </c>
      <c r="C55" s="138"/>
      <c r="D55" s="141" t="str">
        <f>IFERROR(INDEX(DESEMPATE!$D$3:$D$63,MATCH('EXP ESPEC.'!B55,DESEMPATE!$C$3:$C$63,0)),"")</f>
        <v>CONSULTORES TÉCNICOS Y ECONÓMICOS S.A.S.</v>
      </c>
      <c r="E55" s="467" t="s">
        <v>8</v>
      </c>
      <c r="F55" s="19" t="s">
        <v>547</v>
      </c>
      <c r="G55" s="19" t="s">
        <v>343</v>
      </c>
      <c r="H55" s="142" t="s">
        <v>645</v>
      </c>
      <c r="I55" s="695" t="s">
        <v>549</v>
      </c>
      <c r="J55" s="142" t="s">
        <v>8</v>
      </c>
      <c r="K55" s="856" t="s">
        <v>8</v>
      </c>
      <c r="L55" s="853" t="s">
        <v>8</v>
      </c>
      <c r="M55" s="853" t="s">
        <v>8</v>
      </c>
      <c r="N55" s="599" t="str">
        <f t="shared" si="9"/>
        <v>SI</v>
      </c>
      <c r="O55" s="599" t="str">
        <f t="shared" si="10"/>
        <v>SI</v>
      </c>
      <c r="P55" s="599" t="str">
        <f t="shared" si="11"/>
        <v>SI</v>
      </c>
      <c r="Q55" s="660" t="str">
        <f t="shared" si="21"/>
        <v>SI</v>
      </c>
      <c r="R55" s="13">
        <v>0.5</v>
      </c>
      <c r="S55" s="14">
        <v>38034</v>
      </c>
      <c r="T55" s="14">
        <v>40760</v>
      </c>
      <c r="U55" s="29">
        <f t="shared" si="17"/>
        <v>2011</v>
      </c>
      <c r="V55" s="140">
        <f>IFERROR(INDEX(PARAMETROS!$B$53:$B$101,MATCH(U55,PARAMETROS!$A$53:$A$101,0)),"")</f>
        <v>535600</v>
      </c>
      <c r="W55" s="673" t="s">
        <v>264</v>
      </c>
      <c r="X55" s="23" t="s">
        <v>21</v>
      </c>
      <c r="Y55" s="436" t="str">
        <f>IFERROR(IF(X55="","",IF(X55="COP","N/A",IF(OR(X55="USD",X55="US"),1,IF(X55="EUR",VLOOKUP(T55,'SH EURO'!$A$6:$B$10372,2,FALSE),"INGRESAR TASA")))),"")</f>
        <v>N/A</v>
      </c>
      <c r="Z55" s="488" t="str">
        <f t="shared" si="18"/>
        <v>N/A</v>
      </c>
      <c r="AA55" s="31">
        <f>IFERROR(IF(X55="","",IF(X55="COP",1,IF(Y55&lt;&gt;"N/A",VLOOKUP(T55,'SH TRM'!$A$9:$B$100372,2,FALSE),"REVISAR"))),"")</f>
        <v>1</v>
      </c>
      <c r="AB55" s="352" t="str">
        <f t="shared" si="19"/>
        <v>N/A</v>
      </c>
      <c r="AC55" s="875">
        <v>17049.349999999999</v>
      </c>
      <c r="AD55" s="298">
        <f t="shared" si="12"/>
        <v>8524.6749999999993</v>
      </c>
      <c r="AE55" s="290" t="str">
        <f t="shared" si="13"/>
        <v>CUMPLE</v>
      </c>
      <c r="AF55" s="1203" t="str">
        <f t="shared" si="14"/>
        <v>SI</v>
      </c>
      <c r="AG55" s="1206">
        <f t="shared" ref="AG55" si="60">IFERROR(IF(OR(E55="",E55="NO"),"N/A",IF(AND(COUNTIF(AE55:AE58,"CUMPLE")=4,AF55="SI"),90,(IF(AND(COUNTIF(AE55:AE58,"CUMPLE")=3,AF55="SI"),80,IF(AND(COUNTIF(AE55:AE58,"CUMPLE")=2,AF55="SI"),70,0))))),"")</f>
        <v>90</v>
      </c>
      <c r="AH55" s="1213"/>
      <c r="AI55" s="237"/>
      <c r="AL55" s="395"/>
      <c r="AM55" s="358">
        <f t="shared" si="4"/>
        <v>2</v>
      </c>
      <c r="AN55" s="358" t="str">
        <f t="shared" ref="AN55" si="61">IF(OR(COUNTIF(AM55:AM58,2)=0,COUNTIF(AM55:AM58,2)&gt;1),"OK",IF(AND(COUNTIF(AM55:AM58,1)&gt;0,COUNTIF(AM55:AM58,2)&gt;0),"OK",1))</f>
        <v>OK</v>
      </c>
      <c r="AO55" s="393"/>
      <c r="AP55" s="393"/>
    </row>
    <row r="56" spans="1:42" s="222" customFormat="1" ht="76.5" x14ac:dyDescent="0.25">
      <c r="A56" s="1134"/>
      <c r="B56" s="11" t="s">
        <v>206</v>
      </c>
      <c r="C56" s="136"/>
      <c r="D56" s="12" t="str">
        <f>IFERROR(INDEX(DESEMPATE!$D$3:$D$63,MATCH('EXP ESPEC.'!B56,DESEMPATE!$C$3:$C$63,0)),"")</f>
        <v>CONSULTORES TÉCNICOS Y ECONÓMICOS S.A.S.</v>
      </c>
      <c r="E56" s="411" t="s">
        <v>8</v>
      </c>
      <c r="F56" s="496" t="s">
        <v>352</v>
      </c>
      <c r="G56" s="496" t="s">
        <v>343</v>
      </c>
      <c r="H56" s="573" t="s">
        <v>545</v>
      </c>
      <c r="I56" s="695" t="s">
        <v>546</v>
      </c>
      <c r="J56" s="142" t="s">
        <v>8</v>
      </c>
      <c r="K56" s="853" t="s">
        <v>8</v>
      </c>
      <c r="L56" s="853" t="s">
        <v>8</v>
      </c>
      <c r="M56" s="853" t="s">
        <v>8</v>
      </c>
      <c r="N56" s="601" t="str">
        <f t="shared" si="9"/>
        <v>SI</v>
      </c>
      <c r="O56" s="601" t="str">
        <f t="shared" si="10"/>
        <v>SI</v>
      </c>
      <c r="P56" s="601" t="str">
        <f t="shared" si="11"/>
        <v>SI</v>
      </c>
      <c r="Q56" s="638" t="str">
        <f t="shared" si="21"/>
        <v>SI</v>
      </c>
      <c r="R56" s="512">
        <v>0.75</v>
      </c>
      <c r="S56" s="14">
        <v>38374</v>
      </c>
      <c r="T56" s="14">
        <v>39512</v>
      </c>
      <c r="U56" s="15">
        <f t="shared" si="17"/>
        <v>2008</v>
      </c>
      <c r="V56" s="16">
        <f>IFERROR(INDEX(PARAMETROS!$B$53:$B$101,MATCH(U56,PARAMETROS!$A$53:$A$101,0)),"")</f>
        <v>461500</v>
      </c>
      <c r="W56" s="671" t="s">
        <v>264</v>
      </c>
      <c r="X56" s="16" t="s">
        <v>21</v>
      </c>
      <c r="Y56" s="437" t="str">
        <f>IFERROR(IF(X56="","",IF(X56="COP","N/A",IF(OR(X56="USD",X56="US"),1,IF(X56="EUR",VLOOKUP(T56,'SH EURO'!$A$6:$B$10372,2,FALSE),"INGRESAR TASA")))),"")</f>
        <v>N/A</v>
      </c>
      <c r="Z56" s="489" t="str">
        <f t="shared" si="18"/>
        <v>N/A</v>
      </c>
      <c r="AA56" s="18">
        <f>IFERROR(IF(X56="","",IF(X56="COP",1,IF(Y56&lt;&gt;"N/A",VLOOKUP(T56,'SH TRM'!$A$9:$B$100372,2,FALSE),"REVISAR"))),"")</f>
        <v>1</v>
      </c>
      <c r="AB56" s="353" t="str">
        <f t="shared" si="19"/>
        <v>N/A</v>
      </c>
      <c r="AC56" s="838">
        <v>9763.67</v>
      </c>
      <c r="AD56" s="296">
        <f t="shared" si="12"/>
        <v>7322.7525000000005</v>
      </c>
      <c r="AE56" s="775" t="str">
        <f t="shared" si="13"/>
        <v>CUMPLE</v>
      </c>
      <c r="AF56" s="1204"/>
      <c r="AG56" s="1207"/>
      <c r="AH56" s="1214"/>
      <c r="AI56" s="237"/>
      <c r="AL56" s="395"/>
      <c r="AM56" s="358">
        <f t="shared" si="4"/>
        <v>2</v>
      </c>
      <c r="AN56" s="358"/>
      <c r="AO56" s="393"/>
      <c r="AP56" s="393"/>
    </row>
    <row r="57" spans="1:42" s="222" customFormat="1" ht="51" x14ac:dyDescent="0.25">
      <c r="A57" s="1134"/>
      <c r="B57" s="11" t="s">
        <v>206</v>
      </c>
      <c r="C57" s="136"/>
      <c r="D57" s="12" t="str">
        <f>IFERROR(INDEX(DESEMPATE!$D$3:$D$63,MATCH('EXP ESPEC.'!B57,DESEMPATE!$C$3:$C$63,0)),"")</f>
        <v>CONSULTORES TÉCNICOS Y ECONÓMICOS S.A.S.</v>
      </c>
      <c r="E57" s="411" t="s">
        <v>8</v>
      </c>
      <c r="F57" s="496" t="s">
        <v>346</v>
      </c>
      <c r="G57" s="496" t="s">
        <v>343</v>
      </c>
      <c r="H57" s="496" t="s">
        <v>550</v>
      </c>
      <c r="I57" s="711" t="s">
        <v>551</v>
      </c>
      <c r="J57" s="496" t="s">
        <v>8</v>
      </c>
      <c r="K57" s="853" t="s">
        <v>8</v>
      </c>
      <c r="L57" s="853" t="s">
        <v>8</v>
      </c>
      <c r="M57" s="853" t="s">
        <v>9</v>
      </c>
      <c r="N57" s="601" t="str">
        <f t="shared" si="9"/>
        <v>SI</v>
      </c>
      <c r="O57" s="601" t="str">
        <f t="shared" si="10"/>
        <v>SI</v>
      </c>
      <c r="P57" s="601" t="str">
        <f t="shared" si="11"/>
        <v>NO</v>
      </c>
      <c r="Q57" s="638" t="str">
        <f t="shared" si="21"/>
        <v>SI</v>
      </c>
      <c r="R57" s="512">
        <v>1</v>
      </c>
      <c r="S57" s="316">
        <v>38337</v>
      </c>
      <c r="T57" s="923">
        <v>39401</v>
      </c>
      <c r="U57" s="44">
        <f t="shared" si="17"/>
        <v>2007</v>
      </c>
      <c r="V57" s="16">
        <f>IFERROR(INDEX(PARAMETROS!$B$53:$B$101,MATCH(U57,PARAMETROS!$A$53:$A$101,0)),"")</f>
        <v>433700</v>
      </c>
      <c r="W57" s="840" t="s">
        <v>264</v>
      </c>
      <c r="X57" s="17" t="s">
        <v>21</v>
      </c>
      <c r="Y57" s="437" t="str">
        <f>IFERROR(IF(X57="","",IF(X57="COP","N/A",IF(OR(X57="USD",X57="US"),1,IF(X57="EUR",VLOOKUP(T57,'SH EURO'!$A$6:$B$10372,2,FALSE),"INGRESAR TASA")))),"")</f>
        <v>N/A</v>
      </c>
      <c r="Z57" s="489" t="str">
        <f t="shared" si="18"/>
        <v>N/A</v>
      </c>
      <c r="AA57" s="18">
        <f>IFERROR(IF(X57="","",IF(X57="COP",1,IF(Y57&lt;&gt;"N/A",VLOOKUP(T57,'SH TRM'!$A$9:$B$100372,2,FALSE),"REVISAR"))),"")</f>
        <v>1</v>
      </c>
      <c r="AB57" s="353" t="str">
        <f t="shared" si="19"/>
        <v>N/A</v>
      </c>
      <c r="AC57" s="838">
        <v>5868.08</v>
      </c>
      <c r="AD57" s="296">
        <f t="shared" si="12"/>
        <v>5868.08</v>
      </c>
      <c r="AE57" s="775" t="str">
        <f t="shared" si="13"/>
        <v>CUMPLE</v>
      </c>
      <c r="AF57" s="1204"/>
      <c r="AG57" s="1207"/>
      <c r="AH57" s="1214"/>
      <c r="AI57" s="237"/>
      <c r="AL57" s="395"/>
      <c r="AM57" s="358">
        <f t="shared" si="4"/>
        <v>1</v>
      </c>
      <c r="AN57" s="358"/>
      <c r="AO57" s="393"/>
      <c r="AP57" s="393"/>
    </row>
    <row r="58" spans="1:42" s="479" customFormat="1" ht="51.75" thickBot="1" x14ac:dyDescent="0.3">
      <c r="A58" s="1135"/>
      <c r="B58" s="33" t="s">
        <v>206</v>
      </c>
      <c r="C58" s="137"/>
      <c r="D58" s="45" t="str">
        <f>IFERROR(INDEX(DESEMPATE!$D$3:$D$63,MATCH('EXP ESPEC.'!B58,DESEMPATE!$C$3:$C$63,0)),"")</f>
        <v>CONSULTORES TÉCNICOS Y ECONÓMICOS S.A.S.</v>
      </c>
      <c r="E58" s="412" t="s">
        <v>8</v>
      </c>
      <c r="F58" s="554" t="s">
        <v>346</v>
      </c>
      <c r="G58" s="554" t="s">
        <v>343</v>
      </c>
      <c r="H58" s="554" t="s">
        <v>646</v>
      </c>
      <c r="I58" s="717" t="s">
        <v>647</v>
      </c>
      <c r="J58" s="526" t="s">
        <v>8</v>
      </c>
      <c r="K58" s="854" t="s">
        <v>8</v>
      </c>
      <c r="L58" s="854" t="s">
        <v>8</v>
      </c>
      <c r="M58" s="854" t="s">
        <v>9</v>
      </c>
      <c r="N58" s="527" t="str">
        <f t="shared" si="9"/>
        <v>SI</v>
      </c>
      <c r="O58" s="527" t="str">
        <f t="shared" si="10"/>
        <v>SI</v>
      </c>
      <c r="P58" s="527" t="str">
        <f t="shared" si="11"/>
        <v>NO</v>
      </c>
      <c r="Q58" s="639" t="str">
        <f t="shared" si="21"/>
        <v>SI</v>
      </c>
      <c r="R58" s="511">
        <v>0.5</v>
      </c>
      <c r="S58" s="276">
        <v>39630</v>
      </c>
      <c r="T58" s="276">
        <v>42303</v>
      </c>
      <c r="U58" s="36">
        <f t="shared" si="17"/>
        <v>2015</v>
      </c>
      <c r="V58" s="37">
        <f>IFERROR(INDEX(PARAMETROS!$B$53:$B$101,MATCH(U58,PARAMETROS!$A$53:$A$101,0)),"")</f>
        <v>644350</v>
      </c>
      <c r="W58" s="841" t="s">
        <v>264</v>
      </c>
      <c r="X58" s="38" t="s">
        <v>21</v>
      </c>
      <c r="Y58" s="438" t="str">
        <f>IFERROR(IF(X58="","",IF(X58="COP","N/A",IF(OR(X58="USD",X58="US"),1,IF(X58="EUR",VLOOKUP(T58,'SH EURO'!$A$6:$B$10372,2,FALSE),"INGRESAR TASA")))),"")</f>
        <v>N/A</v>
      </c>
      <c r="Z58" s="490" t="str">
        <f t="shared" si="18"/>
        <v>N/A</v>
      </c>
      <c r="AA58" s="39">
        <f>IFERROR(IF(X58="","",IF(X58="COP",1,IF(Y58&lt;&gt;"N/A",VLOOKUP(T58,'SH TRM'!$A$9:$B$100372,2,FALSE),"REVISAR"))),"")</f>
        <v>1</v>
      </c>
      <c r="AB58" s="354" t="str">
        <f t="shared" si="19"/>
        <v>N/A</v>
      </c>
      <c r="AC58" s="839">
        <v>18855.740000000002</v>
      </c>
      <c r="AD58" s="295">
        <f t="shared" si="12"/>
        <v>9427.8700000000008</v>
      </c>
      <c r="AE58" s="300" t="str">
        <f t="shared" si="13"/>
        <v>CUMPLE</v>
      </c>
      <c r="AF58" s="1205"/>
      <c r="AG58" s="1208"/>
      <c r="AH58" s="1215"/>
      <c r="AI58" s="478"/>
      <c r="AL58" s="480"/>
      <c r="AM58" s="481">
        <f t="shared" si="4"/>
        <v>1</v>
      </c>
      <c r="AN58" s="481"/>
      <c r="AO58" s="482"/>
      <c r="AP58" s="482"/>
    </row>
    <row r="59" spans="1:42" s="222" customFormat="1" ht="51" x14ac:dyDescent="0.25">
      <c r="A59" s="1111" t="s">
        <v>153</v>
      </c>
      <c r="B59" s="25" t="s">
        <v>316</v>
      </c>
      <c r="C59" s="138"/>
      <c r="D59" s="141" t="str">
        <f>IFERROR(INDEX(DESEMPATE!$D$3:$D$63,MATCH('EXP ESPEC.'!B59,DESEMPATE!$C$3:$C$63,0)),"")</f>
        <v>JOSE MANUEL GUARDO POLO</v>
      </c>
      <c r="E59" s="467" t="s">
        <v>8</v>
      </c>
      <c r="F59" s="32" t="s">
        <v>346</v>
      </c>
      <c r="G59" s="32" t="s">
        <v>343</v>
      </c>
      <c r="H59" s="32" t="s">
        <v>417</v>
      </c>
      <c r="I59" s="718" t="s">
        <v>648</v>
      </c>
      <c r="J59" s="690" t="s">
        <v>8</v>
      </c>
      <c r="K59" s="857" t="s">
        <v>8</v>
      </c>
      <c r="L59" s="857" t="s">
        <v>8</v>
      </c>
      <c r="M59" s="857" t="s">
        <v>9</v>
      </c>
      <c r="N59" s="403" t="str">
        <f t="shared" si="9"/>
        <v>SI</v>
      </c>
      <c r="O59" s="403" t="str">
        <f t="shared" si="10"/>
        <v>SI</v>
      </c>
      <c r="P59" s="403" t="str">
        <f t="shared" si="11"/>
        <v>NO</v>
      </c>
      <c r="Q59" s="640" t="str">
        <f t="shared" si="21"/>
        <v>SI</v>
      </c>
      <c r="R59" s="508">
        <v>0.5</v>
      </c>
      <c r="S59" s="28">
        <v>38338</v>
      </c>
      <c r="T59" s="28">
        <v>40296</v>
      </c>
      <c r="U59" s="29">
        <f t="shared" si="17"/>
        <v>2010</v>
      </c>
      <c r="V59" s="140">
        <f>IFERROR(INDEX(PARAMETROS!$B$53:$B$101,MATCH(U59,PARAMETROS!$A$53:$A$101,0)),"")</f>
        <v>515000</v>
      </c>
      <c r="W59" s="929">
        <v>5611007439</v>
      </c>
      <c r="X59" s="30" t="s">
        <v>21</v>
      </c>
      <c r="Y59" s="436" t="str">
        <f>IFERROR(IF(X59="","",IF(X59="COP","N/A",IF(OR(X59="USD",X59="US"),1,IF(X59="EUR",VLOOKUP(T59,'SH EURO'!$A$6:$B$10372,2,FALSE),"INGRESAR TASA")))),"")</f>
        <v>N/A</v>
      </c>
      <c r="Z59" s="488" t="str">
        <f t="shared" si="18"/>
        <v>N/A</v>
      </c>
      <c r="AA59" s="31">
        <f>IFERROR(IF(X59="","",IF(X59="COP",1,IF(Y59&lt;&gt;"N/A",VLOOKUP(T59,'SH TRM'!$A$9:$B$100372,2,FALSE),"REVISAR"))),"")</f>
        <v>1</v>
      </c>
      <c r="AB59" s="352">
        <f t="shared" si="19"/>
        <v>5611007439</v>
      </c>
      <c r="AC59" s="837">
        <f t="shared" si="55"/>
        <v>10895.160075728156</v>
      </c>
      <c r="AD59" s="298">
        <f t="shared" si="12"/>
        <v>5447.5800378640779</v>
      </c>
      <c r="AE59" s="290" t="str">
        <f t="shared" si="13"/>
        <v>CUMPLE</v>
      </c>
      <c r="AF59" s="1203" t="str">
        <f t="shared" si="14"/>
        <v>SI</v>
      </c>
      <c r="AG59" s="1206">
        <f t="shared" ref="AG59" si="62">IFERROR(IF(OR(E59="",E59="NO"),"N/A",IF(AND(COUNTIF(AE59:AE62,"CUMPLE")=4,AF59="SI"),90,(IF(AND(COUNTIF(AE59:AE62,"CUMPLE")=3,AF59="SI"),80,IF(AND(COUNTIF(AE59:AE62,"CUMPLE")=2,AF59="SI"),70,0))))),"")</f>
        <v>90</v>
      </c>
      <c r="AH59" s="501"/>
      <c r="AI59" s="237"/>
      <c r="AL59" s="395"/>
      <c r="AM59" s="358">
        <f t="shared" si="4"/>
        <v>1</v>
      </c>
      <c r="AN59" s="358" t="str">
        <f t="shared" ref="AN59" si="63">IF(OR(COUNTIF(AM59:AM62,2)=0,COUNTIF(AM59:AM62,2)&gt;1),"OK",IF(AND(COUNTIF(AM59:AM62,1)&gt;0,COUNTIF(AM59:AM62,2)&gt;0),"OK",1))</f>
        <v>OK</v>
      </c>
      <c r="AO59" s="393"/>
      <c r="AP59" s="393"/>
    </row>
    <row r="60" spans="1:42" s="222" customFormat="1" ht="38.25" customHeight="1" x14ac:dyDescent="0.25">
      <c r="A60" s="1112"/>
      <c r="B60" s="11" t="s">
        <v>316</v>
      </c>
      <c r="C60" s="136"/>
      <c r="D60" s="12" t="str">
        <f>IFERROR(INDEX(DESEMPATE!$D$3:$D$63,MATCH('EXP ESPEC.'!B60,DESEMPATE!$C$3:$C$63,0)),"")</f>
        <v>JOSE MANUEL GUARDO POLO</v>
      </c>
      <c r="E60" s="411" t="s">
        <v>8</v>
      </c>
      <c r="F60" s="142" t="s">
        <v>649</v>
      </c>
      <c r="G60" s="142" t="s">
        <v>343</v>
      </c>
      <c r="H60" s="142" t="s">
        <v>625</v>
      </c>
      <c r="I60" s="711" t="s">
        <v>650</v>
      </c>
      <c r="J60" s="19" t="s">
        <v>8</v>
      </c>
      <c r="K60" s="853" t="s">
        <v>8</v>
      </c>
      <c r="L60" s="853" t="s">
        <v>8</v>
      </c>
      <c r="M60" s="853" t="s">
        <v>8</v>
      </c>
      <c r="N60" s="398" t="str">
        <f t="shared" si="9"/>
        <v>SI</v>
      </c>
      <c r="O60" s="398" t="str">
        <f t="shared" si="10"/>
        <v>SI</v>
      </c>
      <c r="P60" s="398" t="str">
        <f t="shared" si="11"/>
        <v>SI</v>
      </c>
      <c r="Q60" s="638" t="str">
        <f t="shared" si="21"/>
        <v>SI</v>
      </c>
      <c r="R60" s="509">
        <v>0.5</v>
      </c>
      <c r="S60" s="259">
        <v>36752</v>
      </c>
      <c r="T60" s="259">
        <v>42736</v>
      </c>
      <c r="U60" s="15">
        <f t="shared" si="17"/>
        <v>2017</v>
      </c>
      <c r="V60" s="16">
        <f>IFERROR(INDEX(PARAMETROS!$B$53:$B$101,MATCH(U60,PARAMETROS!$A$53:$A$101,0)),"")</f>
        <v>737717</v>
      </c>
      <c r="W60" s="671">
        <v>5800389657.6700001</v>
      </c>
      <c r="X60" s="16" t="s">
        <v>21</v>
      </c>
      <c r="Y60" s="437" t="str">
        <f>IFERROR(IF(X60="","",IF(X60="COP","N/A",IF(OR(X60="USD",X60="US"),1,IF(X60="EUR",VLOOKUP(T60,'SH EURO'!$A$6:$B$10372,2,FALSE),"INGRESAR TASA")))),"")</f>
        <v>N/A</v>
      </c>
      <c r="Z60" s="489" t="str">
        <f t="shared" si="18"/>
        <v>N/A</v>
      </c>
      <c r="AA60" s="18">
        <f>IFERROR(IF(X60="","",IF(X60="COP",1,IF(Y60&lt;&gt;"N/A",VLOOKUP(T60,'SH TRM'!$A$9:$B$100372,2,FALSE),"REVISAR"))),"")</f>
        <v>1</v>
      </c>
      <c r="AB60" s="353">
        <f t="shared" si="19"/>
        <v>5800389657.6700001</v>
      </c>
      <c r="AC60" s="838">
        <f t="shared" si="55"/>
        <v>7862.6216525713789</v>
      </c>
      <c r="AD60" s="296">
        <f t="shared" si="12"/>
        <v>3931.3108262856895</v>
      </c>
      <c r="AE60" s="775" t="str">
        <f t="shared" si="13"/>
        <v>CUMPLE</v>
      </c>
      <c r="AF60" s="1204"/>
      <c r="AG60" s="1207"/>
      <c r="AH60" s="302"/>
      <c r="AI60" s="237"/>
      <c r="AL60" s="395"/>
      <c r="AM60" s="358">
        <f t="shared" si="4"/>
        <v>2</v>
      </c>
      <c r="AN60" s="358"/>
      <c r="AO60" s="393"/>
      <c r="AP60" s="393"/>
    </row>
    <row r="61" spans="1:42" s="222" customFormat="1" ht="51" x14ac:dyDescent="0.25">
      <c r="A61" s="1112"/>
      <c r="B61" s="11" t="s">
        <v>207</v>
      </c>
      <c r="C61" s="136"/>
      <c r="D61" s="12" t="str">
        <f>IFERROR(INDEX(DESEMPATE!$D$3:$D$63,MATCH('EXP ESPEC.'!B61,DESEMPATE!$C$3:$C$63,0)),"")</f>
        <v>GRUPO POSSO S.A.S.</v>
      </c>
      <c r="E61" s="411" t="s">
        <v>8</v>
      </c>
      <c r="F61" s="142" t="s">
        <v>651</v>
      </c>
      <c r="G61" s="142" t="s">
        <v>343</v>
      </c>
      <c r="H61" s="142" t="s">
        <v>652</v>
      </c>
      <c r="I61" s="695" t="s">
        <v>653</v>
      </c>
      <c r="J61" s="142" t="s">
        <v>8</v>
      </c>
      <c r="K61" s="853" t="s">
        <v>8</v>
      </c>
      <c r="L61" s="853" t="s">
        <v>8</v>
      </c>
      <c r="M61" s="853" t="s">
        <v>9</v>
      </c>
      <c r="N61" s="398" t="str">
        <f t="shared" si="9"/>
        <v>SI</v>
      </c>
      <c r="O61" s="398" t="str">
        <f t="shared" si="10"/>
        <v>SI</v>
      </c>
      <c r="P61" s="398" t="str">
        <f t="shared" si="11"/>
        <v>NO</v>
      </c>
      <c r="Q61" s="638" t="str">
        <f t="shared" si="21"/>
        <v>SI</v>
      </c>
      <c r="R61" s="512">
        <v>0.95</v>
      </c>
      <c r="S61" s="316">
        <v>41995</v>
      </c>
      <c r="T61" s="316">
        <v>42588</v>
      </c>
      <c r="U61" s="44">
        <f t="shared" si="17"/>
        <v>2016</v>
      </c>
      <c r="V61" s="16">
        <f>IFERROR(INDEX(PARAMETROS!$B$53:$B$101,MATCH(U61,PARAMETROS!$A$53:$A$101,0)),"")</f>
        <v>689455</v>
      </c>
      <c r="W61" s="840">
        <v>3101291060</v>
      </c>
      <c r="X61" s="16" t="s">
        <v>21</v>
      </c>
      <c r="Y61" s="437" t="str">
        <f>IFERROR(IF(X61="","",IF(X61="COP","N/A",IF(OR(X61="USD",X61="US"),1,IF(X61="EUR",VLOOKUP(T61,'SH EURO'!$A$6:$B$10372,2,FALSE),"INGRESAR TASA")))),"")</f>
        <v>N/A</v>
      </c>
      <c r="Z61" s="489" t="str">
        <f t="shared" si="18"/>
        <v>N/A</v>
      </c>
      <c r="AA61" s="18">
        <f>IFERROR(IF(X61="","",IF(X61="COP",1,IF(Y61&lt;&gt;"N/A",VLOOKUP(T61,'SH TRM'!$A$9:$B$100372,2,FALSE),"REVISAR"))),"")</f>
        <v>1</v>
      </c>
      <c r="AB61" s="353">
        <f t="shared" si="19"/>
        <v>3101291060</v>
      </c>
      <c r="AC61" s="838">
        <f t="shared" si="55"/>
        <v>4498.1776330579951</v>
      </c>
      <c r="AD61" s="296">
        <f t="shared" si="12"/>
        <v>4273.2687514050949</v>
      </c>
      <c r="AE61" s="775" t="str">
        <f t="shared" si="13"/>
        <v>CUMPLE</v>
      </c>
      <c r="AF61" s="1204"/>
      <c r="AG61" s="1207"/>
      <c r="AH61" s="302"/>
      <c r="AI61" s="237"/>
      <c r="AL61" s="395"/>
      <c r="AM61" s="358">
        <f t="shared" si="4"/>
        <v>1</v>
      </c>
      <c r="AN61" s="358"/>
      <c r="AO61" s="393"/>
      <c r="AP61" s="393"/>
    </row>
    <row r="62" spans="1:42" s="479" customFormat="1" ht="51.75" thickBot="1" x14ac:dyDescent="0.3">
      <c r="A62" s="1113"/>
      <c r="B62" s="33" t="s">
        <v>207</v>
      </c>
      <c r="C62" s="137"/>
      <c r="D62" s="45" t="str">
        <f>IFERROR(INDEX(DESEMPATE!$D$3:$D$63,MATCH('EXP ESPEC.'!B62,DESEMPATE!$C$3:$C$63,0)),"")</f>
        <v>GRUPO POSSO S.A.S.</v>
      </c>
      <c r="E62" s="412" t="s">
        <v>8</v>
      </c>
      <c r="F62" s="553" t="s">
        <v>651</v>
      </c>
      <c r="G62" s="139" t="s">
        <v>343</v>
      </c>
      <c r="H62" s="139" t="s">
        <v>557</v>
      </c>
      <c r="I62" s="708" t="s">
        <v>558</v>
      </c>
      <c r="J62" s="139" t="s">
        <v>8</v>
      </c>
      <c r="K62" s="854" t="s">
        <v>8</v>
      </c>
      <c r="L62" s="854" t="s">
        <v>8</v>
      </c>
      <c r="M62" s="854" t="s">
        <v>9</v>
      </c>
      <c r="N62" s="662" t="str">
        <f t="shared" si="9"/>
        <v>SI</v>
      </c>
      <c r="O62" s="662" t="str">
        <f t="shared" si="10"/>
        <v>SI</v>
      </c>
      <c r="P62" s="662" t="str">
        <f t="shared" si="11"/>
        <v>NO</v>
      </c>
      <c r="Q62" s="662" t="str">
        <f t="shared" si="21"/>
        <v>SI</v>
      </c>
      <c r="R62" s="511">
        <v>0.95</v>
      </c>
      <c r="S62" s="276">
        <v>41815</v>
      </c>
      <c r="T62" s="276">
        <v>42667</v>
      </c>
      <c r="U62" s="36">
        <f t="shared" si="17"/>
        <v>2016</v>
      </c>
      <c r="V62" s="37">
        <f>IFERROR(INDEX(PARAMETROS!$B$53:$B$101,MATCH(U62,PARAMETROS!$A$53:$A$101,0)),"")</f>
        <v>689455</v>
      </c>
      <c r="W62" s="930">
        <v>12816018720</v>
      </c>
      <c r="X62" s="38" t="s">
        <v>21</v>
      </c>
      <c r="Y62" s="438" t="str">
        <f>IFERROR(IF(X62="","",IF(X62="COP","N/A",IF(OR(X62="USD",X62="US"),1,IF(X62="EUR",VLOOKUP(T62,'SH EURO'!$A$6:$B$10372,2,FALSE),"INGRESAR TASA")))),"")</f>
        <v>N/A</v>
      </c>
      <c r="Z62" s="490" t="str">
        <f t="shared" si="18"/>
        <v>N/A</v>
      </c>
      <c r="AA62" s="39">
        <f>IFERROR(IF(X62="","",IF(X62="COP",1,IF(Y62&lt;&gt;"N/A",VLOOKUP(T62,'SH TRM'!$A$9:$B$100372,2,FALSE),"REVISAR"))),"")</f>
        <v>1</v>
      </c>
      <c r="AB62" s="354">
        <f t="shared" si="19"/>
        <v>12816018720</v>
      </c>
      <c r="AC62" s="839">
        <f t="shared" si="55"/>
        <v>18588.622491678208</v>
      </c>
      <c r="AD62" s="295">
        <f t="shared" si="12"/>
        <v>17659.191367094296</v>
      </c>
      <c r="AE62" s="300" t="str">
        <f t="shared" si="13"/>
        <v>CUMPLE</v>
      </c>
      <c r="AF62" s="1205"/>
      <c r="AG62" s="1208"/>
      <c r="AH62" s="310"/>
      <c r="AI62" s="478"/>
      <c r="AL62" s="480"/>
      <c r="AM62" s="481">
        <f t="shared" si="4"/>
        <v>1</v>
      </c>
      <c r="AN62" s="481"/>
      <c r="AO62" s="482"/>
      <c r="AP62" s="482"/>
    </row>
    <row r="63" spans="1:42" s="222" customFormat="1" ht="47.25" x14ac:dyDescent="0.25">
      <c r="A63" s="1111" t="s">
        <v>154</v>
      </c>
      <c r="B63" s="21" t="s">
        <v>289</v>
      </c>
      <c r="C63" s="138"/>
      <c r="D63" s="141" t="str">
        <f>IFERROR(INDEX(DESEMPATE!$D$3:$D$63,MATCH('EXP ESPEC.'!B63,DESEMPATE!$C$3:$C$63,0)),"")</f>
        <v>COMPAÑÍA COLOMBIANA DE CONSULTORES S.A.S. (CCC)</v>
      </c>
      <c r="E63" s="467" t="s">
        <v>8</v>
      </c>
      <c r="F63" s="142" t="s">
        <v>567</v>
      </c>
      <c r="G63" s="142" t="s">
        <v>343</v>
      </c>
      <c r="H63" s="142" t="s">
        <v>654</v>
      </c>
      <c r="I63" s="695" t="s">
        <v>569</v>
      </c>
      <c r="J63" s="142" t="s">
        <v>8</v>
      </c>
      <c r="K63" s="860" t="s">
        <v>8</v>
      </c>
      <c r="L63" s="860" t="s">
        <v>8</v>
      </c>
      <c r="M63" s="860" t="s">
        <v>9</v>
      </c>
      <c r="N63" s="403" t="str">
        <f t="shared" si="9"/>
        <v>SI</v>
      </c>
      <c r="O63" s="403" t="str">
        <f t="shared" si="10"/>
        <v>SI</v>
      </c>
      <c r="P63" s="403" t="str">
        <f t="shared" si="11"/>
        <v>NO</v>
      </c>
      <c r="Q63" s="660" t="str">
        <f t="shared" si="21"/>
        <v>SI</v>
      </c>
      <c r="R63" s="20">
        <v>1</v>
      </c>
      <c r="S63" s="259">
        <v>34991</v>
      </c>
      <c r="T63" s="14">
        <v>35919</v>
      </c>
      <c r="U63" s="29">
        <f t="shared" si="17"/>
        <v>1998</v>
      </c>
      <c r="V63" s="140">
        <f>IFERROR(INDEX(PARAMETROS!$B$53:$B$101,MATCH(U63,PARAMETROS!$A$53:$A$101,0)),"")</f>
        <v>203826</v>
      </c>
      <c r="W63" s="673" t="s">
        <v>264</v>
      </c>
      <c r="X63" s="23" t="s">
        <v>21</v>
      </c>
      <c r="Y63" s="436" t="str">
        <f>IFERROR(IF(X63="","",IF(X63="COP","N/A",IF(OR(X63="USD",X63="US"),1,IF(X63="EUR",VLOOKUP(T63,'SH EURO'!$A$6:$B$10372,2,FALSE),"INGRESAR TASA")))),"")</f>
        <v>N/A</v>
      </c>
      <c r="Z63" s="488" t="str">
        <f t="shared" si="18"/>
        <v>N/A</v>
      </c>
      <c r="AA63" s="31">
        <f>IFERROR(IF(X63="","",IF(X63="COP",1,IF(Y63&lt;&gt;"N/A",VLOOKUP(T63,'SH TRM'!$A$9:$B$100372,2,FALSE),"REVISAR"))),"")</f>
        <v>1</v>
      </c>
      <c r="AB63" s="352" t="str">
        <f t="shared" si="19"/>
        <v>N/A</v>
      </c>
      <c r="AC63" s="875">
        <v>13669.29</v>
      </c>
      <c r="AD63" s="298">
        <f t="shared" si="12"/>
        <v>13669.29</v>
      </c>
      <c r="AE63" s="290" t="str">
        <f t="shared" si="13"/>
        <v>CUMPLE</v>
      </c>
      <c r="AF63" s="1203" t="str">
        <f t="shared" si="14"/>
        <v>SI</v>
      </c>
      <c r="AG63" s="1206">
        <f t="shared" ref="AG63" si="64">IFERROR(IF(OR(E63="",E63="NO"),"N/A",IF(AND(COUNTIF(AE63:AE66,"CUMPLE")=4,AF63="SI"),90,(IF(AND(COUNTIF(AE63:AE66,"CUMPLE")=3,AF63="SI"),80,IF(AND(COUNTIF(AE63:AE66,"CUMPLE")=2,AF63="SI"),70,0))))),"")</f>
        <v>90</v>
      </c>
      <c r="AH63" s="501"/>
      <c r="AI63" s="237"/>
      <c r="AL63" s="395"/>
      <c r="AM63" s="358">
        <f t="shared" si="4"/>
        <v>1</v>
      </c>
      <c r="AN63" s="358" t="str">
        <f t="shared" ref="AN63" si="65">IF(OR(COUNTIF(AM63:AM66,2)=0,COUNTIF(AM63:AM66,2)&gt;1),"OK",IF(AND(COUNTIF(AM63:AM66,1)&gt;0,COUNTIF(AM63:AM66,2)&gt;0),"OK",1))</f>
        <v>OK</v>
      </c>
      <c r="AO63" s="393"/>
      <c r="AP63" s="393"/>
    </row>
    <row r="64" spans="1:42" s="222" customFormat="1" ht="38.25" customHeight="1" x14ac:dyDescent="0.25">
      <c r="A64" s="1112"/>
      <c r="B64" s="11" t="s">
        <v>504</v>
      </c>
      <c r="C64" s="136"/>
      <c r="D64" s="12" t="str">
        <f>IFERROR(INDEX(DESEMPATE!$D$3:$D$63,MATCH('EXP ESPEC.'!B64,DESEMPATE!$C$3:$C$63,0)),"")</f>
        <v>CONSULTORES EN INGENIERÍA S.A.S.</v>
      </c>
      <c r="E64" s="411" t="s">
        <v>8</v>
      </c>
      <c r="F64" s="142" t="s">
        <v>346</v>
      </c>
      <c r="G64" s="142" t="s">
        <v>343</v>
      </c>
      <c r="H64" s="142" t="s">
        <v>655</v>
      </c>
      <c r="I64" s="711" t="s">
        <v>575</v>
      </c>
      <c r="J64" s="142" t="s">
        <v>8</v>
      </c>
      <c r="K64" s="853" t="s">
        <v>8</v>
      </c>
      <c r="L64" s="853" t="s">
        <v>8</v>
      </c>
      <c r="M64" s="853" t="s">
        <v>8</v>
      </c>
      <c r="N64" s="398" t="str">
        <f t="shared" si="9"/>
        <v>SI</v>
      </c>
      <c r="O64" s="398" t="str">
        <f t="shared" si="10"/>
        <v>SI</v>
      </c>
      <c r="P64" s="398" t="str">
        <f t="shared" si="11"/>
        <v>SI</v>
      </c>
      <c r="Q64" s="638" t="str">
        <f t="shared" si="21"/>
        <v>SI</v>
      </c>
      <c r="R64" s="13">
        <v>1</v>
      </c>
      <c r="S64" s="14">
        <v>35019</v>
      </c>
      <c r="T64" s="14">
        <v>36114</v>
      </c>
      <c r="U64" s="15">
        <f t="shared" si="17"/>
        <v>1998</v>
      </c>
      <c r="V64" s="16">
        <f>IFERROR(INDEX(PARAMETROS!$B$53:$B$101,MATCH(U64,PARAMETROS!$A$53:$A$101,0)),"")</f>
        <v>203826</v>
      </c>
      <c r="W64" s="671" t="s">
        <v>264</v>
      </c>
      <c r="X64" s="16" t="s">
        <v>21</v>
      </c>
      <c r="Y64" s="437" t="str">
        <f>IFERROR(IF(X64="","",IF(X64="COP","N/A",IF(OR(X64="USD",X64="US"),1,IF(X64="EUR",VLOOKUP(T64,'SH EURO'!$A$6:$B$10372,2,FALSE),"INGRESAR TASA")))),"")</f>
        <v>N/A</v>
      </c>
      <c r="Z64" s="489" t="str">
        <f t="shared" si="18"/>
        <v>N/A</v>
      </c>
      <c r="AA64" s="18">
        <f>IFERROR(IF(X64="","",IF(X64="COP",1,IF(Y64&lt;&gt;"N/A",VLOOKUP(T64,'SH TRM'!$A$9:$B$100372,2,FALSE),"REVISAR"))),"")</f>
        <v>1</v>
      </c>
      <c r="AB64" s="353" t="str">
        <f t="shared" si="19"/>
        <v>N/A</v>
      </c>
      <c r="AC64" s="838">
        <v>9372.81</v>
      </c>
      <c r="AD64" s="296">
        <f t="shared" si="12"/>
        <v>9372.81</v>
      </c>
      <c r="AE64" s="775" t="str">
        <f t="shared" si="13"/>
        <v>CUMPLE</v>
      </c>
      <c r="AF64" s="1204"/>
      <c r="AG64" s="1207"/>
      <c r="AH64" s="302"/>
      <c r="AI64" s="237"/>
      <c r="AL64" s="395"/>
      <c r="AM64" s="358">
        <f t="shared" si="4"/>
        <v>2</v>
      </c>
      <c r="AN64" s="358"/>
      <c r="AO64" s="393"/>
      <c r="AP64" s="393"/>
    </row>
    <row r="65" spans="1:42" s="222" customFormat="1" ht="76.5" x14ac:dyDescent="0.25">
      <c r="A65" s="1112"/>
      <c r="B65" s="11" t="s">
        <v>504</v>
      </c>
      <c r="C65" s="136"/>
      <c r="D65" s="12" t="str">
        <f>IFERROR(INDEX(DESEMPATE!$D$3:$D$63,MATCH('EXP ESPEC.'!B65,DESEMPATE!$C$3:$C$63,0)),"")</f>
        <v>CONSULTORES EN INGENIERÍA S.A.S.</v>
      </c>
      <c r="E65" s="411" t="s">
        <v>8</v>
      </c>
      <c r="F65" s="476" t="s">
        <v>346</v>
      </c>
      <c r="G65" s="142" t="s">
        <v>343</v>
      </c>
      <c r="H65" s="19" t="s">
        <v>656</v>
      </c>
      <c r="I65" s="711" t="s">
        <v>577</v>
      </c>
      <c r="J65" s="19" t="s">
        <v>8</v>
      </c>
      <c r="K65" s="853" t="s">
        <v>8</v>
      </c>
      <c r="L65" s="853" t="s">
        <v>8</v>
      </c>
      <c r="M65" s="853" t="s">
        <v>9</v>
      </c>
      <c r="N65" s="398" t="str">
        <f t="shared" si="9"/>
        <v>SI</v>
      </c>
      <c r="O65" s="398" t="str">
        <f t="shared" si="10"/>
        <v>SI</v>
      </c>
      <c r="P65" s="398" t="str">
        <f t="shared" si="11"/>
        <v>NO</v>
      </c>
      <c r="Q65" s="638" t="str">
        <f t="shared" si="21"/>
        <v>SI</v>
      </c>
      <c r="R65" s="13">
        <v>0.81799999999999995</v>
      </c>
      <c r="S65" s="14">
        <v>35507</v>
      </c>
      <c r="T65" s="14">
        <v>36543</v>
      </c>
      <c r="U65" s="44">
        <f t="shared" si="17"/>
        <v>2000</v>
      </c>
      <c r="V65" s="16">
        <f>IFERROR(INDEX(PARAMETROS!$B$53:$B$101,MATCH(U65,PARAMETROS!$A$53:$A$101,0)),"")</f>
        <v>260100</v>
      </c>
      <c r="W65" s="840" t="s">
        <v>264</v>
      </c>
      <c r="X65" s="17" t="s">
        <v>21</v>
      </c>
      <c r="Y65" s="437" t="str">
        <f>IFERROR(IF(X65="","",IF(X65="COP","N/A",IF(OR(X65="USD",X65="US"),1,IF(X65="EUR",VLOOKUP(T65,'SH EURO'!$A$6:$B$10372,2,FALSE),"INGRESAR TASA")))),"")</f>
        <v>N/A</v>
      </c>
      <c r="Z65" s="489" t="str">
        <f t="shared" si="18"/>
        <v>N/A</v>
      </c>
      <c r="AA65" s="18">
        <f>IFERROR(IF(X65="","",IF(X65="COP",1,IF(Y65&lt;&gt;"N/A",VLOOKUP(T65,'SH TRM'!$A$9:$B$100372,2,FALSE),"REVISAR"))),"")</f>
        <v>1</v>
      </c>
      <c r="AB65" s="353" t="str">
        <f t="shared" si="19"/>
        <v>N/A</v>
      </c>
      <c r="AC65" s="838">
        <v>17105.18</v>
      </c>
      <c r="AD65" s="296">
        <f t="shared" si="12"/>
        <v>13992.03724</v>
      </c>
      <c r="AE65" s="775" t="str">
        <f t="shared" si="13"/>
        <v>CUMPLE</v>
      </c>
      <c r="AF65" s="1204"/>
      <c r="AG65" s="1207"/>
      <c r="AH65" s="302"/>
      <c r="AI65" s="237"/>
      <c r="AL65" s="395"/>
      <c r="AM65" s="358">
        <f t="shared" si="4"/>
        <v>1</v>
      </c>
      <c r="AN65" s="358"/>
      <c r="AO65" s="393"/>
      <c r="AP65" s="393"/>
    </row>
    <row r="66" spans="1:42" s="479" customFormat="1" ht="77.25" thickBot="1" x14ac:dyDescent="0.3">
      <c r="A66" s="1113"/>
      <c r="B66" s="33" t="s">
        <v>504</v>
      </c>
      <c r="C66" s="137"/>
      <c r="D66" s="45" t="str">
        <f>IFERROR(INDEX(DESEMPATE!$D$3:$D$63,MATCH('EXP ESPEC.'!B66,DESEMPATE!$C$3:$C$63,0)),"")</f>
        <v>CONSULTORES EN INGENIERÍA S.A.S.</v>
      </c>
      <c r="E66" s="412" t="s">
        <v>8</v>
      </c>
      <c r="F66" s="139" t="s">
        <v>352</v>
      </c>
      <c r="G66" s="139" t="s">
        <v>343</v>
      </c>
      <c r="H66" s="139" t="s">
        <v>657</v>
      </c>
      <c r="I66" s="712" t="s">
        <v>658</v>
      </c>
      <c r="J66" s="139" t="s">
        <v>8</v>
      </c>
      <c r="K66" s="854" t="s">
        <v>8</v>
      </c>
      <c r="L66" s="854" t="s">
        <v>8</v>
      </c>
      <c r="M66" s="854" t="s">
        <v>8</v>
      </c>
      <c r="N66" s="662" t="str">
        <f t="shared" si="9"/>
        <v>SI</v>
      </c>
      <c r="O66" s="662" t="str">
        <f t="shared" si="10"/>
        <v>SI</v>
      </c>
      <c r="P66" s="662" t="str">
        <f t="shared" si="11"/>
        <v>SI</v>
      </c>
      <c r="Q66" s="662" t="str">
        <f t="shared" si="21"/>
        <v>SI</v>
      </c>
      <c r="R66" s="511">
        <v>0.4</v>
      </c>
      <c r="S66" s="276">
        <v>41012</v>
      </c>
      <c r="T66" s="318">
        <v>42735</v>
      </c>
      <c r="U66" s="36">
        <f t="shared" si="17"/>
        <v>2016</v>
      </c>
      <c r="V66" s="37">
        <f>IFERROR(INDEX(PARAMETROS!$B$53:$B$101,MATCH(U66,PARAMETROS!$A$53:$A$101,0)),"")</f>
        <v>689455</v>
      </c>
      <c r="W66" s="841">
        <v>40284432271</v>
      </c>
      <c r="X66" s="38" t="s">
        <v>21</v>
      </c>
      <c r="Y66" s="438" t="str">
        <f>IFERROR(IF(X66="","",IF(X66="COP","N/A",IF(OR(X66="USD",X66="US"),1,IF(X66="EUR",VLOOKUP(T66,'SH EURO'!$A$6:$B$10372,2,FALSE),"INGRESAR TASA")))),"")</f>
        <v>N/A</v>
      </c>
      <c r="Z66" s="490" t="str">
        <f t="shared" si="18"/>
        <v>N/A</v>
      </c>
      <c r="AA66" s="39">
        <f>IFERROR(IF(X66="","",IF(X66="COP",1,IF(Y66&lt;&gt;"N/A",VLOOKUP(T66,'SH TRM'!$A$9:$B$100372,2,FALSE),"REVISAR"))),"")</f>
        <v>1</v>
      </c>
      <c r="AB66" s="354">
        <f t="shared" si="19"/>
        <v>40284432271</v>
      </c>
      <c r="AC66" s="839">
        <f t="shared" si="55"/>
        <v>58429.385922213922</v>
      </c>
      <c r="AD66" s="295">
        <f t="shared" si="12"/>
        <v>23371.754368885569</v>
      </c>
      <c r="AE66" s="300" t="str">
        <f t="shared" si="13"/>
        <v>CUMPLE</v>
      </c>
      <c r="AF66" s="1205"/>
      <c r="AG66" s="1208"/>
      <c r="AH66" s="310"/>
      <c r="AI66" s="478"/>
      <c r="AL66" s="480"/>
      <c r="AM66" s="481">
        <f t="shared" si="4"/>
        <v>2</v>
      </c>
      <c r="AN66" s="481"/>
      <c r="AO66" s="482"/>
      <c r="AP66" s="482"/>
    </row>
    <row r="67" spans="1:42" s="222" customFormat="1" ht="25.5" customHeight="1" x14ac:dyDescent="0.25">
      <c r="A67" s="1111" t="s">
        <v>155</v>
      </c>
      <c r="B67" s="21" t="s">
        <v>245</v>
      </c>
      <c r="C67" s="138"/>
      <c r="D67" s="141" t="str">
        <f>IFERROR(INDEX(DESEMPATE!$D$3:$D$63,MATCH('EXP ESPEC.'!B67,DESEMPATE!$C$3:$C$63,0)),"")</f>
        <v>GRUPO METRO COLOMBIA -GMC INGENIEROS SA</v>
      </c>
      <c r="E67" s="467" t="s">
        <v>8</v>
      </c>
      <c r="F67" s="142" t="s">
        <v>547</v>
      </c>
      <c r="G67" s="142" t="s">
        <v>343</v>
      </c>
      <c r="H67" s="548" t="s">
        <v>580</v>
      </c>
      <c r="I67" s="695" t="s">
        <v>659</v>
      </c>
      <c r="J67" s="470" t="s">
        <v>8</v>
      </c>
      <c r="K67" s="857" t="s">
        <v>8</v>
      </c>
      <c r="L67" s="857" t="s">
        <v>8</v>
      </c>
      <c r="M67" s="857" t="s">
        <v>9</v>
      </c>
      <c r="N67" s="403" t="str">
        <f t="shared" si="9"/>
        <v>SI</v>
      </c>
      <c r="O67" s="403" t="str">
        <f t="shared" si="10"/>
        <v>SI</v>
      </c>
      <c r="P67" s="403" t="str">
        <f t="shared" si="11"/>
        <v>NO</v>
      </c>
      <c r="Q67" s="660" t="str">
        <f t="shared" si="21"/>
        <v>SI</v>
      </c>
      <c r="R67" s="510">
        <v>0.9</v>
      </c>
      <c r="S67" s="14">
        <v>39167</v>
      </c>
      <c r="T67" s="14">
        <v>39758</v>
      </c>
      <c r="U67" s="29">
        <f t="shared" si="17"/>
        <v>2008</v>
      </c>
      <c r="V67" s="140">
        <f>IFERROR(INDEX(PARAMETROS!$B$53:$B$101,MATCH(U67,PARAMETROS!$A$53:$A$101,0)),"")</f>
        <v>461500</v>
      </c>
      <c r="W67" s="671" t="s">
        <v>264</v>
      </c>
      <c r="X67" s="17" t="s">
        <v>21</v>
      </c>
      <c r="Y67" s="436" t="str">
        <f>IFERROR(IF(X67="","",IF(X67="COP","N/A",IF(OR(X67="USD",X67="US"),1,IF(X67="EUR",VLOOKUP(T67,'SH EURO'!$A$6:$B$10372,2,FALSE),"INGRESAR TASA")))),"")</f>
        <v>N/A</v>
      </c>
      <c r="Z67" s="488" t="str">
        <f t="shared" si="18"/>
        <v>N/A</v>
      </c>
      <c r="AA67" s="31">
        <f>IFERROR(IF(X67="","",IF(X67="COP",1,IF(Y67&lt;&gt;"N/A",VLOOKUP(T67,'SH TRM'!$A$9:$B$100372,2,FALSE),"REVISAR"))),"")</f>
        <v>1</v>
      </c>
      <c r="AB67" s="352" t="str">
        <f t="shared" si="19"/>
        <v>N/A</v>
      </c>
      <c r="AC67" s="875">
        <v>3671.41</v>
      </c>
      <c r="AD67" s="298">
        <f t="shared" si="12"/>
        <v>3304.2689999999998</v>
      </c>
      <c r="AE67" s="290" t="str">
        <f t="shared" si="13"/>
        <v>CUMPLE</v>
      </c>
      <c r="AF67" s="1203" t="s">
        <v>1272</v>
      </c>
      <c r="AG67" s="1206">
        <f t="shared" ref="AG67" si="66">IFERROR(IF(OR(E67="",E67="NO"),"N/A",IF(AND(COUNTIF(AE67:AE70,"CUMPLE")=4,AF67="SI"),90,(IF(AND(COUNTIF(AE67:AE70,"CUMPLE")=3,AF67="SI"),80,IF(AND(COUNTIF(AE67:AE70,"CUMPLE")=2,AF67="SI"),70,0))))),"")</f>
        <v>0</v>
      </c>
      <c r="AH67" s="501"/>
      <c r="AI67" s="237"/>
      <c r="AL67" s="395"/>
      <c r="AM67" s="358">
        <f t="shared" ref="AM67:AM130" si="67">COUNTIF(O67:P67,"SI")</f>
        <v>1</v>
      </c>
      <c r="AN67" s="358" t="str">
        <f t="shared" ref="AN67" si="68">IF(OR(COUNTIF(AM67:AM70,2)=0,COUNTIF(AM67:AM70,2)&gt;1),"OK",IF(AND(COUNTIF(AM67:AM70,1)&gt;0,COUNTIF(AM67:AM70,2)&gt;0),"OK",1))</f>
        <v>OK</v>
      </c>
      <c r="AO67" s="393"/>
      <c r="AP67" s="393"/>
    </row>
    <row r="68" spans="1:42" s="222" customFormat="1" ht="51" x14ac:dyDescent="0.25">
      <c r="A68" s="1112"/>
      <c r="B68" s="11" t="s">
        <v>245</v>
      </c>
      <c r="C68" s="136"/>
      <c r="D68" s="12" t="str">
        <f>IFERROR(INDEX(DESEMPATE!$D$3:$D$63,MATCH('EXP ESPEC.'!B68,DESEMPATE!$C$3:$C$63,0)),"")</f>
        <v>GRUPO METRO COLOMBIA -GMC INGENIEROS SA</v>
      </c>
      <c r="E68" s="411" t="s">
        <v>8</v>
      </c>
      <c r="F68" s="496" t="s">
        <v>582</v>
      </c>
      <c r="G68" s="496" t="s">
        <v>343</v>
      </c>
      <c r="H68" s="533" t="s">
        <v>583</v>
      </c>
      <c r="I68" s="711" t="s">
        <v>584</v>
      </c>
      <c r="J68" s="294" t="s">
        <v>8</v>
      </c>
      <c r="K68" s="853" t="s">
        <v>8</v>
      </c>
      <c r="L68" s="853" t="s">
        <v>8</v>
      </c>
      <c r="M68" s="853" t="s">
        <v>9</v>
      </c>
      <c r="N68" s="398" t="str">
        <f t="shared" si="9"/>
        <v>SI</v>
      </c>
      <c r="O68" s="398" t="str">
        <f t="shared" si="10"/>
        <v>SI</v>
      </c>
      <c r="P68" s="398" t="str">
        <f t="shared" si="11"/>
        <v>NO</v>
      </c>
      <c r="Q68" s="638" t="str">
        <f t="shared" si="21"/>
        <v>SI</v>
      </c>
      <c r="R68" s="509">
        <v>0.9</v>
      </c>
      <c r="S68" s="259">
        <v>41523</v>
      </c>
      <c r="T68" s="14">
        <v>42094</v>
      </c>
      <c r="U68" s="15">
        <f t="shared" si="17"/>
        <v>2015</v>
      </c>
      <c r="V68" s="16">
        <f>IFERROR(INDEX(PARAMETROS!$B$53:$B$101,MATCH(U68,PARAMETROS!$A$53:$A$101,0)),"")</f>
        <v>644350</v>
      </c>
      <c r="W68" s="671" t="s">
        <v>264</v>
      </c>
      <c r="X68" s="16" t="s">
        <v>21</v>
      </c>
      <c r="Y68" s="437" t="str">
        <f>IFERROR(IF(X68="","",IF(X68="COP","N/A",IF(OR(X68="USD",X68="US"),1,IF(X68="EUR",VLOOKUP(T68,'SH EURO'!$A$6:$B$10372,2,FALSE),"INGRESAR TASA")))),"")</f>
        <v>N/A</v>
      </c>
      <c r="Z68" s="489" t="str">
        <f t="shared" si="18"/>
        <v>N/A</v>
      </c>
      <c r="AA68" s="18">
        <f>IFERROR(IF(X68="","",IF(X68="COP",1,IF(Y68&lt;&gt;"N/A",VLOOKUP(T68,'SH TRM'!$A$9:$B$100372,2,FALSE),"REVISAR"))),"")</f>
        <v>1</v>
      </c>
      <c r="AB68" s="353" t="str">
        <f t="shared" si="19"/>
        <v>N/A</v>
      </c>
      <c r="AC68" s="838">
        <v>7351.85</v>
      </c>
      <c r="AD68" s="296">
        <f t="shared" si="12"/>
        <v>6616.6650000000009</v>
      </c>
      <c r="AE68" s="775" t="str">
        <f t="shared" si="13"/>
        <v>CUMPLE</v>
      </c>
      <c r="AF68" s="1204"/>
      <c r="AG68" s="1207"/>
      <c r="AH68" s="302"/>
      <c r="AI68" s="237"/>
      <c r="AL68" s="395"/>
      <c r="AM68" s="358">
        <f t="shared" si="67"/>
        <v>1</v>
      </c>
      <c r="AN68" s="358"/>
      <c r="AO68" s="393"/>
      <c r="AP68" s="393"/>
    </row>
    <row r="69" spans="1:42" s="222" customFormat="1" ht="114.75" x14ac:dyDescent="0.25">
      <c r="A69" s="1112"/>
      <c r="B69" s="11" t="s">
        <v>245</v>
      </c>
      <c r="C69" s="143"/>
      <c r="D69" s="12" t="str">
        <f>IFERROR(INDEX(DESEMPATE!$D$3:$D$63,MATCH('EXP ESPEC.'!B69,DESEMPATE!$C$3:$C$63,0)),"")</f>
        <v>GRUPO METRO COLOMBIA -GMC INGENIEROS SA</v>
      </c>
      <c r="E69" s="411" t="s">
        <v>8</v>
      </c>
      <c r="F69" s="496" t="s">
        <v>352</v>
      </c>
      <c r="G69" s="19" t="s">
        <v>343</v>
      </c>
      <c r="H69" s="523" t="s">
        <v>585</v>
      </c>
      <c r="I69" s="711" t="s">
        <v>660</v>
      </c>
      <c r="J69" s="852" t="s">
        <v>8</v>
      </c>
      <c r="K69" s="853" t="s">
        <v>8</v>
      </c>
      <c r="L69" s="853" t="s">
        <v>8</v>
      </c>
      <c r="M69" s="853" t="s">
        <v>8</v>
      </c>
      <c r="N69" s="398" t="str">
        <f t="shared" si="9"/>
        <v>SI</v>
      </c>
      <c r="O69" s="398" t="str">
        <f t="shared" si="10"/>
        <v>SI</v>
      </c>
      <c r="P69" s="398" t="str">
        <f t="shared" si="11"/>
        <v>SI</v>
      </c>
      <c r="Q69" s="638" t="str">
        <f t="shared" si="21"/>
        <v>SI</v>
      </c>
      <c r="R69" s="512">
        <v>0.49</v>
      </c>
      <c r="S69" s="316">
        <v>42208</v>
      </c>
      <c r="T69" s="498">
        <v>43008</v>
      </c>
      <c r="U69" s="44">
        <f t="shared" si="17"/>
        <v>2017</v>
      </c>
      <c r="V69" s="16">
        <f>IFERROR(INDEX(PARAMETROS!$B$53:$B$101,MATCH(U69,PARAMETROS!$A$53:$A$101,0)),"")</f>
        <v>737717</v>
      </c>
      <c r="W69" s="931">
        <v>12090356343</v>
      </c>
      <c r="X69" s="17" t="s">
        <v>21</v>
      </c>
      <c r="Y69" s="437" t="str">
        <f>IFERROR(IF(X69="","",IF(X69="COP","N/A",IF(OR(X69="USD",X69="US"),1,IF(X69="EUR",VLOOKUP(T69,'SH EURO'!$A$6:$B$10372,2,FALSE),"INGRESAR TASA")))),"")</f>
        <v>N/A</v>
      </c>
      <c r="Z69" s="489" t="str">
        <f t="shared" si="18"/>
        <v>N/A</v>
      </c>
      <c r="AA69" s="18">
        <f>IFERROR(IF(X69="","",IF(X69="COP",1,IF(Y69&lt;&gt;"N/A",VLOOKUP(T69,'SH TRM'!$A$9:$B$100372,2,FALSE),"REVISAR"))),"")</f>
        <v>1</v>
      </c>
      <c r="AB69" s="353">
        <f t="shared" si="19"/>
        <v>12090356343</v>
      </c>
      <c r="AC69" s="875">
        <f t="shared" ref="AC69" si="69">IFERROR(AB69/V69,"")</f>
        <v>16388.881295944109</v>
      </c>
      <c r="AD69" s="296">
        <f t="shared" si="12"/>
        <v>8030.5518350126131</v>
      </c>
      <c r="AE69" s="775" t="str">
        <f t="shared" si="13"/>
        <v>CUMPLE</v>
      </c>
      <c r="AF69" s="1204"/>
      <c r="AG69" s="1207"/>
      <c r="AH69" s="302"/>
      <c r="AI69" s="237"/>
      <c r="AL69" s="395"/>
      <c r="AM69" s="358">
        <f t="shared" si="67"/>
        <v>2</v>
      </c>
      <c r="AN69" s="358"/>
      <c r="AO69" s="393"/>
      <c r="AP69" s="393"/>
    </row>
    <row r="70" spans="1:42" s="479" customFormat="1" ht="77.25" thickBot="1" x14ac:dyDescent="0.3">
      <c r="A70" s="1113"/>
      <c r="B70" s="33" t="s">
        <v>282</v>
      </c>
      <c r="C70" s="145"/>
      <c r="D70" s="45" t="str">
        <f>IFERROR(INDEX(DESEMPATE!$D$3:$D$63,MATCH('EXP ESPEC.'!B70,DESEMPATE!$C$3:$C$63,0)),"")</f>
        <v>GC&amp;Q INGENIEROS CONSULTORES SAS</v>
      </c>
      <c r="E70" s="412" t="s">
        <v>8</v>
      </c>
      <c r="F70" s="526" t="s">
        <v>352</v>
      </c>
      <c r="G70" s="139" t="s">
        <v>343</v>
      </c>
      <c r="H70" s="737" t="s">
        <v>378</v>
      </c>
      <c r="I70" s="712" t="s">
        <v>661</v>
      </c>
      <c r="J70" s="550" t="s">
        <v>8</v>
      </c>
      <c r="K70" s="854" t="s">
        <v>8</v>
      </c>
      <c r="L70" s="854" t="s">
        <v>8</v>
      </c>
      <c r="M70" s="854" t="s">
        <v>8</v>
      </c>
      <c r="N70" s="494" t="str">
        <f t="shared" si="9"/>
        <v>SI</v>
      </c>
      <c r="O70" s="494" t="str">
        <f t="shared" si="10"/>
        <v>SI</v>
      </c>
      <c r="P70" s="494" t="str">
        <f t="shared" si="11"/>
        <v>SI</v>
      </c>
      <c r="Q70" s="639" t="str">
        <f t="shared" si="21"/>
        <v>SI</v>
      </c>
      <c r="R70" s="511">
        <v>0.6</v>
      </c>
      <c r="S70" s="276">
        <v>41075</v>
      </c>
      <c r="T70" s="276">
        <v>43100</v>
      </c>
      <c r="U70" s="36">
        <f t="shared" si="17"/>
        <v>2017</v>
      </c>
      <c r="V70" s="37">
        <f>IFERROR(INDEX(PARAMETROS!$B$53:$B$101,MATCH(U70,PARAMETROS!$A$53:$A$101,0)),"")</f>
        <v>737717</v>
      </c>
      <c r="W70" s="841">
        <v>51860535716</v>
      </c>
      <c r="X70" s="38" t="s">
        <v>21</v>
      </c>
      <c r="Y70" s="438" t="str">
        <f>IFERROR(IF(X70="","",IF(X70="COP","N/A",IF(OR(X70="USD",X70="US"),1,IF(X70="EUR",VLOOKUP(T70,'SH EURO'!$A$6:$B$10372,2,FALSE),"INGRESAR TASA")))),"")</f>
        <v>N/A</v>
      </c>
      <c r="Z70" s="490" t="str">
        <f t="shared" si="18"/>
        <v>N/A</v>
      </c>
      <c r="AA70" s="39">
        <f>IFERROR(IF(X70="","",IF(X70="COP",1,IF(Y70&lt;&gt;"N/A",VLOOKUP(T70,'SH TRM'!$A$9:$B$100372,2,FALSE),"REVISAR"))),"")</f>
        <v>1</v>
      </c>
      <c r="AB70" s="354">
        <f t="shared" si="19"/>
        <v>51860535716</v>
      </c>
      <c r="AC70" s="839">
        <f t="shared" si="55"/>
        <v>70298.685967654266</v>
      </c>
      <c r="AD70" s="295">
        <f t="shared" si="12"/>
        <v>42179.211580592557</v>
      </c>
      <c r="AE70" s="300" t="str">
        <f t="shared" si="13"/>
        <v>CUMPLE</v>
      </c>
      <c r="AF70" s="1205"/>
      <c r="AG70" s="1208"/>
      <c r="AH70" s="310"/>
      <c r="AI70" s="478"/>
      <c r="AL70" s="480"/>
      <c r="AM70" s="481">
        <f t="shared" si="67"/>
        <v>2</v>
      </c>
      <c r="AN70" s="481"/>
      <c r="AO70" s="482"/>
      <c r="AP70" s="482"/>
    </row>
    <row r="71" spans="1:42" s="222" customFormat="1" ht="93" customHeight="1" x14ac:dyDescent="0.25">
      <c r="A71" s="1111" t="s">
        <v>156</v>
      </c>
      <c r="B71" s="21" t="s">
        <v>237</v>
      </c>
      <c r="C71" s="555"/>
      <c r="D71" s="141" t="str">
        <f>IFERROR(INDEX(DESEMPATE!$D$3:$D$63,MATCH('EXP ESPEC.'!B71,DESEMPATE!$C$3:$C$63,0)),"")</f>
        <v>PAULO EMILIO BRAVO CONSULTORES S.A.S.</v>
      </c>
      <c r="E71" s="467" t="s">
        <v>8</v>
      </c>
      <c r="F71" s="476" t="s">
        <v>352</v>
      </c>
      <c r="G71" s="19" t="s">
        <v>343</v>
      </c>
      <c r="H71" s="19" t="s">
        <v>590</v>
      </c>
      <c r="I71" s="918" t="s">
        <v>591</v>
      </c>
      <c r="J71" s="19" t="s">
        <v>8</v>
      </c>
      <c r="K71" s="857" t="s">
        <v>8</v>
      </c>
      <c r="L71" s="857" t="s">
        <v>8</v>
      </c>
      <c r="M71" s="857" t="s">
        <v>8</v>
      </c>
      <c r="N71" s="403" t="str">
        <f t="shared" ref="N71:N134" si="70">IF(OR(J71="",K71=""),"",IF(J71="NO","NO",K71))</f>
        <v>SI</v>
      </c>
      <c r="O71" s="403" t="str">
        <f t="shared" ref="O71:O134" si="71">IF(OR(J71="",L71=""),"",IF(J71="NO","NO",L71))</f>
        <v>SI</v>
      </c>
      <c r="P71" s="403" t="str">
        <f t="shared" ref="P71:P134" si="72">IF(OR(J71="",M71=""),"",IF(J71="NO","NO",M71))</f>
        <v>SI</v>
      </c>
      <c r="Q71" s="640" t="str">
        <f t="shared" si="21"/>
        <v>SI</v>
      </c>
      <c r="R71" s="510">
        <v>0.33329999999999999</v>
      </c>
      <c r="S71" s="14">
        <v>41015</v>
      </c>
      <c r="T71" s="14">
        <v>42893</v>
      </c>
      <c r="U71" s="29">
        <f t="shared" si="17"/>
        <v>2017</v>
      </c>
      <c r="V71" s="140">
        <f>IFERROR(INDEX(PARAMETROS!$B$53:$B$101,MATCH(U71,PARAMETROS!$A$53:$A$101,0)),"")</f>
        <v>737717</v>
      </c>
      <c r="W71" s="462">
        <v>53546337042</v>
      </c>
      <c r="X71" s="17" t="s">
        <v>21</v>
      </c>
      <c r="Y71" s="436" t="str">
        <f>IFERROR(IF(X71="","",IF(X71="COP","N/A",IF(OR(X71="USD",X71="US"),1,IF(X71="EUR",VLOOKUP(T71,'SH EURO'!$A$6:$B$10372,2,FALSE),"INGRESAR TASA")))),"")</f>
        <v>N/A</v>
      </c>
      <c r="Z71" s="488" t="str">
        <f t="shared" si="18"/>
        <v>N/A</v>
      </c>
      <c r="AA71" s="31">
        <f>IFERROR(IF(X71="","",IF(X71="COP",1,IF(Y71&lt;&gt;"N/A",VLOOKUP(T71,'SH TRM'!$A$9:$B$100372,2,FALSE),"REVISAR"))),"")</f>
        <v>1</v>
      </c>
      <c r="AB71" s="352">
        <f t="shared" si="19"/>
        <v>53546337042</v>
      </c>
      <c r="AC71" s="837">
        <f t="shared" si="55"/>
        <v>72583.845894835016</v>
      </c>
      <c r="AD71" s="298">
        <f t="shared" ref="AD71:AD134" si="73">IFERROR(IF(OR(J71="",J71="NO"),"",IF(E71="SI",IFERROR(AC71*R71,""),"")),"")</f>
        <v>24192.195836748509</v>
      </c>
      <c r="AE71" s="290" t="str">
        <f t="shared" ref="AE71:AE134" si="74">IFERROR(IF(AD71="","",IF(AD71&gt;=CM001EEM1,"CUMPLE","NO CUMPLE")),"")</f>
        <v>CUMPLE</v>
      </c>
      <c r="AF71" s="1203" t="str">
        <f t="shared" ref="AF71:AF99" si="75">IFERROR(IF(AND(COUNTIF(N71:N74,"SI")&gt;=1,COUNTIF(O71:O74,"SI")&gt;=1,COUNTIF(P71:P74,"SI")&gt;=1,COUNTIF(J71:J74,"SI")&lt;=4,AN71="OK"),"SI","NO"),"")</f>
        <v>SI</v>
      </c>
      <c r="AG71" s="1206">
        <f t="shared" ref="AG71" si="76">IFERROR(IF(OR(E71="",E71="NO"),"N/A",IF(AND(COUNTIF(AE71:AE74,"CUMPLE")=4,AF71="SI"),90,(IF(AND(COUNTIF(AE71:AE74,"CUMPLE")=3,AF71="SI"),80,IF(AND(COUNTIF(AE71:AE74,"CUMPLE")=2,AF71="SI"),70,0))))),"")</f>
        <v>90</v>
      </c>
      <c r="AH71" s="501"/>
      <c r="AI71" s="237"/>
      <c r="AL71" s="395"/>
      <c r="AM71" s="358">
        <f t="shared" si="67"/>
        <v>2</v>
      </c>
      <c r="AN71" s="358" t="str">
        <f t="shared" ref="AN71" si="77">IF(OR(COUNTIF(AM71:AM74,2)=0,COUNTIF(AM71:AM74,2)&gt;1),"OK",IF(AND(COUNTIF(AM71:AM74,1)&gt;0,COUNTIF(AM71:AM74,2)&gt;0),"OK",1))</f>
        <v>OK</v>
      </c>
      <c r="AO71" s="393"/>
      <c r="AP71" s="393"/>
    </row>
    <row r="72" spans="1:42" s="222" customFormat="1" ht="38.25" customHeight="1" x14ac:dyDescent="0.25">
      <c r="A72" s="1112"/>
      <c r="B72" s="21" t="s">
        <v>237</v>
      </c>
      <c r="C72" s="143"/>
      <c r="D72" s="12" t="str">
        <f>IFERROR(INDEX(DESEMPATE!$D$3:$D$63,MATCH('EXP ESPEC.'!B72,DESEMPATE!$C$3:$C$63,0)),"")</f>
        <v>PAULO EMILIO BRAVO CONSULTORES S.A.S.</v>
      </c>
      <c r="E72" s="411" t="s">
        <v>8</v>
      </c>
      <c r="F72" s="496" t="s">
        <v>346</v>
      </c>
      <c r="G72" s="496" t="s">
        <v>343</v>
      </c>
      <c r="H72" s="533" t="s">
        <v>592</v>
      </c>
      <c r="I72" s="721" t="s">
        <v>662</v>
      </c>
      <c r="J72" s="19" t="s">
        <v>8</v>
      </c>
      <c r="K72" s="853" t="s">
        <v>8</v>
      </c>
      <c r="L72" s="853" t="s">
        <v>8</v>
      </c>
      <c r="M72" s="853" t="s">
        <v>9</v>
      </c>
      <c r="N72" s="398" t="str">
        <f t="shared" si="70"/>
        <v>SI</v>
      </c>
      <c r="O72" s="398" t="str">
        <f t="shared" si="71"/>
        <v>SI</v>
      </c>
      <c r="P72" s="398" t="str">
        <f t="shared" si="72"/>
        <v>NO</v>
      </c>
      <c r="Q72" s="638" t="str">
        <f t="shared" si="21"/>
        <v>SI</v>
      </c>
      <c r="R72" s="509">
        <v>0.5</v>
      </c>
      <c r="S72" s="259">
        <v>36312</v>
      </c>
      <c r="T72" s="14">
        <v>37833</v>
      </c>
      <c r="U72" s="15">
        <f t="shared" ref="U72:U135" si="78">IFERROR(IF(T72="","",YEAR(T72)),"")</f>
        <v>2003</v>
      </c>
      <c r="V72" s="16">
        <f>IFERROR(INDEX(PARAMETROS!$B$53:$B$101,MATCH(U72,PARAMETROS!$A$53:$A$101,0)),"")</f>
        <v>332000</v>
      </c>
      <c r="W72" s="671" t="s">
        <v>264</v>
      </c>
      <c r="X72" s="16" t="s">
        <v>21</v>
      </c>
      <c r="Y72" s="437" t="str">
        <f>IFERROR(IF(X72="","",IF(X72="COP","N/A",IF(OR(X72="USD",X72="US"),1,IF(X72="EUR",VLOOKUP(T72,'SH EURO'!$A$6:$B$10372,2,FALSE),"INGRESAR TASA")))),"")</f>
        <v>N/A</v>
      </c>
      <c r="Z72" s="489" t="str">
        <f t="shared" ref="Z72:Z135" si="79">IFERROR(IF(W72="","",IF(Y72="INGRESAR TASA","INGRESAR TASA USD",IF(Y72="N/A","N/A",W72*Y72))),"")</f>
        <v>N/A</v>
      </c>
      <c r="AA72" s="18">
        <f>IFERROR(IF(X72="","",IF(X72="COP",1,IF(Y72&lt;&gt;"N/A",VLOOKUP(T72,'SH TRM'!$A$9:$B$100372,2,FALSE),"REVISAR"))),"")</f>
        <v>1</v>
      </c>
      <c r="AB72" s="353" t="str">
        <f t="shared" ref="AB72:AB135" si="80">IFERROR(IF(AA72&lt;&gt;"",IF(X72&lt;&gt;"COP",Z72*AA72,W72),""),"")</f>
        <v>N/A</v>
      </c>
      <c r="AC72" s="838">
        <v>16058.55</v>
      </c>
      <c r="AD72" s="296">
        <f t="shared" si="73"/>
        <v>8029.2749999999996</v>
      </c>
      <c r="AE72" s="775" t="str">
        <f t="shared" si="74"/>
        <v>CUMPLE</v>
      </c>
      <c r="AF72" s="1204"/>
      <c r="AG72" s="1207"/>
      <c r="AH72" s="302"/>
      <c r="AI72" s="237"/>
      <c r="AL72" s="395"/>
      <c r="AM72" s="358">
        <f t="shared" si="67"/>
        <v>1</v>
      </c>
      <c r="AN72" s="358"/>
      <c r="AO72" s="393"/>
      <c r="AP72" s="393"/>
    </row>
    <row r="73" spans="1:42" s="222" customFormat="1" ht="42.75" customHeight="1" x14ac:dyDescent="0.25">
      <c r="A73" s="1112"/>
      <c r="B73" s="21" t="s">
        <v>237</v>
      </c>
      <c r="C73" s="143"/>
      <c r="D73" s="12" t="str">
        <f>IFERROR(INDEX(DESEMPATE!$D$3:$D$63,MATCH('EXP ESPEC.'!B73,DESEMPATE!$C$3:$C$63,0)),"")</f>
        <v>PAULO EMILIO BRAVO CONSULTORES S.A.S.</v>
      </c>
      <c r="E73" s="411" t="s">
        <v>8</v>
      </c>
      <c r="F73" s="19" t="s">
        <v>466</v>
      </c>
      <c r="G73" s="19" t="s">
        <v>343</v>
      </c>
      <c r="H73" s="19" t="s">
        <v>663</v>
      </c>
      <c r="I73" s="722" t="s">
        <v>664</v>
      </c>
      <c r="J73" s="19" t="s">
        <v>8</v>
      </c>
      <c r="K73" s="853" t="s">
        <v>8</v>
      </c>
      <c r="L73" s="853" t="s">
        <v>8</v>
      </c>
      <c r="M73" s="853" t="s">
        <v>8</v>
      </c>
      <c r="N73" s="398" t="str">
        <f t="shared" si="70"/>
        <v>SI</v>
      </c>
      <c r="O73" s="398" t="str">
        <f t="shared" si="71"/>
        <v>SI</v>
      </c>
      <c r="P73" s="398" t="str">
        <f t="shared" si="72"/>
        <v>SI</v>
      </c>
      <c r="Q73" s="638" t="str">
        <f t="shared" si="21"/>
        <v>SI</v>
      </c>
      <c r="R73" s="512">
        <v>0.75</v>
      </c>
      <c r="S73" s="316">
        <v>39534</v>
      </c>
      <c r="T73" s="316">
        <v>40628</v>
      </c>
      <c r="U73" s="44">
        <f t="shared" si="78"/>
        <v>2011</v>
      </c>
      <c r="V73" s="16">
        <f>IFERROR(INDEX(PARAMETROS!$B$53:$B$101,MATCH(U73,PARAMETROS!$A$53:$A$101,0)),"")</f>
        <v>535600</v>
      </c>
      <c r="W73" s="840" t="s">
        <v>264</v>
      </c>
      <c r="X73" s="17" t="s">
        <v>21</v>
      </c>
      <c r="Y73" s="437" t="str">
        <f>IFERROR(IF(X73="","",IF(X73="COP","N/A",IF(OR(X73="USD",X73="US"),1,IF(X73="EUR",VLOOKUP(T73,'SH EURO'!$A$6:$B$10372,2,FALSE),"INGRESAR TASA")))),"")</f>
        <v>N/A</v>
      </c>
      <c r="Z73" s="489" t="str">
        <f t="shared" si="79"/>
        <v>N/A</v>
      </c>
      <c r="AA73" s="18">
        <f>IFERROR(IF(X73="","",IF(X73="COP",1,IF(Y73&lt;&gt;"N/A",VLOOKUP(T73,'SH TRM'!$A$9:$B$100372,2,FALSE),"REVISAR"))),"")</f>
        <v>1</v>
      </c>
      <c r="AB73" s="353" t="str">
        <f t="shared" si="80"/>
        <v>N/A</v>
      </c>
      <c r="AC73" s="838">
        <v>7008.28</v>
      </c>
      <c r="AD73" s="296">
        <f t="shared" si="73"/>
        <v>5256.21</v>
      </c>
      <c r="AE73" s="775" t="str">
        <f t="shared" si="74"/>
        <v>CUMPLE</v>
      </c>
      <c r="AF73" s="1204"/>
      <c r="AG73" s="1207"/>
      <c r="AH73" s="302"/>
      <c r="AI73" s="237"/>
      <c r="AL73" s="395"/>
      <c r="AM73" s="358">
        <f t="shared" si="67"/>
        <v>2</v>
      </c>
      <c r="AN73" s="358"/>
      <c r="AO73" s="393"/>
      <c r="AP73" s="393"/>
    </row>
    <row r="74" spans="1:42" s="479" customFormat="1" ht="32.25" customHeight="1" thickBot="1" x14ac:dyDescent="0.3">
      <c r="A74" s="1113"/>
      <c r="B74" s="33" t="s">
        <v>237</v>
      </c>
      <c r="C74" s="145"/>
      <c r="D74" s="45" t="str">
        <f>IFERROR(INDEX(DESEMPATE!$D$3:$D$63,MATCH('EXP ESPEC.'!B74,DESEMPATE!$C$3:$C$63,0)),"")</f>
        <v>PAULO EMILIO BRAVO CONSULTORES S.A.S.</v>
      </c>
      <c r="E74" s="412" t="s">
        <v>8</v>
      </c>
      <c r="F74" s="139" t="s">
        <v>346</v>
      </c>
      <c r="G74" s="139" t="s">
        <v>343</v>
      </c>
      <c r="H74" s="139" t="s">
        <v>665</v>
      </c>
      <c r="I74" s="919" t="s">
        <v>666</v>
      </c>
      <c r="J74" s="139" t="s">
        <v>8</v>
      </c>
      <c r="K74" s="854" t="s">
        <v>8</v>
      </c>
      <c r="L74" s="854" t="s">
        <v>8</v>
      </c>
      <c r="M74" s="854" t="s">
        <v>9</v>
      </c>
      <c r="N74" s="494" t="str">
        <f t="shared" si="70"/>
        <v>SI</v>
      </c>
      <c r="O74" s="494" t="str">
        <f t="shared" si="71"/>
        <v>SI</v>
      </c>
      <c r="P74" s="494" t="str">
        <f t="shared" si="72"/>
        <v>NO</v>
      </c>
      <c r="Q74" s="639" t="str">
        <f t="shared" si="21"/>
        <v>SI</v>
      </c>
      <c r="R74" s="511">
        <v>0.5</v>
      </c>
      <c r="S74" s="276">
        <v>35612</v>
      </c>
      <c r="T74" s="276">
        <v>36311</v>
      </c>
      <c r="U74" s="36">
        <f t="shared" si="78"/>
        <v>1999</v>
      </c>
      <c r="V74" s="37">
        <f>IFERROR(INDEX(PARAMETROS!$B$53:$B$101,MATCH(U74,PARAMETROS!$A$53:$A$101,0)),"")</f>
        <v>236460</v>
      </c>
      <c r="W74" s="841" t="s">
        <v>264</v>
      </c>
      <c r="X74" s="38" t="s">
        <v>21</v>
      </c>
      <c r="Y74" s="438" t="str">
        <f>IFERROR(IF(X74="","",IF(X74="COP","N/A",IF(OR(X74="USD",X74="US"),1,IF(X74="EUR",VLOOKUP(T74,'SH EURO'!$A$6:$B$10372,2,FALSE),"INGRESAR TASA")))),"")</f>
        <v>N/A</v>
      </c>
      <c r="Z74" s="490" t="str">
        <f t="shared" si="79"/>
        <v>N/A</v>
      </c>
      <c r="AA74" s="39">
        <f>IFERROR(IF(X74="","",IF(X74="COP",1,IF(Y74&lt;&gt;"N/A",VLOOKUP(T74,'SH TRM'!$A$9:$B$100372,2,FALSE),"REVISAR"))),"")</f>
        <v>1</v>
      </c>
      <c r="AB74" s="354" t="str">
        <f t="shared" si="80"/>
        <v>N/A</v>
      </c>
      <c r="AC74" s="839">
        <v>6555</v>
      </c>
      <c r="AD74" s="295">
        <f t="shared" si="73"/>
        <v>3277.5</v>
      </c>
      <c r="AE74" s="300" t="str">
        <f t="shared" si="74"/>
        <v>CUMPLE</v>
      </c>
      <c r="AF74" s="1205"/>
      <c r="AG74" s="1208"/>
      <c r="AH74" s="310"/>
      <c r="AI74" s="478"/>
      <c r="AL74" s="480"/>
      <c r="AM74" s="481">
        <f t="shared" si="67"/>
        <v>1</v>
      </c>
      <c r="AN74" s="481"/>
      <c r="AO74" s="482"/>
      <c r="AP74" s="482"/>
    </row>
    <row r="75" spans="1:42" s="222" customFormat="1" ht="63.75" x14ac:dyDescent="0.25">
      <c r="A75" s="1111" t="s">
        <v>157</v>
      </c>
      <c r="B75" s="21" t="s">
        <v>283</v>
      </c>
      <c r="C75" s="555"/>
      <c r="D75" s="141" t="str">
        <f>IFERROR(INDEX(DESEMPATE!$D$3:$D$63,MATCH('EXP ESPEC.'!B75,DESEMPATE!$C$3:$C$63,0)),"")</f>
        <v>INTERDISEÑOS INTERNACIONAL S.A.S.</v>
      </c>
      <c r="E75" s="467" t="s">
        <v>8</v>
      </c>
      <c r="F75" s="476" t="s">
        <v>605</v>
      </c>
      <c r="G75" s="19" t="s">
        <v>343</v>
      </c>
      <c r="H75" s="19" t="s">
        <v>606</v>
      </c>
      <c r="I75" s="918" t="s">
        <v>607</v>
      </c>
      <c r="J75" s="32" t="s">
        <v>8</v>
      </c>
      <c r="K75" s="857" t="s">
        <v>8</v>
      </c>
      <c r="L75" s="857" t="s">
        <v>8</v>
      </c>
      <c r="M75" s="857" t="s">
        <v>8</v>
      </c>
      <c r="N75" s="403" t="str">
        <f t="shared" si="70"/>
        <v>SI</v>
      </c>
      <c r="O75" s="403" t="str">
        <f t="shared" si="71"/>
        <v>SI</v>
      </c>
      <c r="P75" s="403" t="str">
        <f t="shared" si="72"/>
        <v>SI</v>
      </c>
      <c r="Q75" s="640" t="str">
        <f t="shared" ref="Q75:Q138" si="81">IFERROR(IF(S75="","",IF(S75&gt;=DATE(1990,1,1),"SI","NO")),"")</f>
        <v>SI</v>
      </c>
      <c r="R75" s="534">
        <v>1</v>
      </c>
      <c r="S75" s="904">
        <v>39934</v>
      </c>
      <c r="T75" s="905">
        <v>40724</v>
      </c>
      <c r="U75" s="29">
        <f t="shared" si="78"/>
        <v>2011</v>
      </c>
      <c r="V75" s="140">
        <f>IFERROR(INDEX(PARAMETROS!$B$53:$B$101,MATCH(U75,PARAMETROS!$A$53:$A$101,0)),"")</f>
        <v>535600</v>
      </c>
      <c r="W75" s="671" t="s">
        <v>264</v>
      </c>
      <c r="X75" s="17" t="s">
        <v>21</v>
      </c>
      <c r="Y75" s="436" t="str">
        <f>IFERROR(IF(X75="","",IF(X75="COP","N/A",IF(OR(X75="USD",X75="US"),1,IF(X75="EUR",VLOOKUP(T75,'SH EURO'!$A$6:$B$10372,2,FALSE),"INGRESAR TASA")))),"")</f>
        <v>N/A</v>
      </c>
      <c r="Z75" s="488" t="str">
        <f t="shared" si="79"/>
        <v>N/A</v>
      </c>
      <c r="AA75" s="31">
        <f>IFERROR(IF(X75="","",IF(X75="COP",1,IF(Y75&lt;&gt;"N/A",VLOOKUP(T75,'SH TRM'!$A$9:$B$100372,2,FALSE),"REVISAR"))),"")</f>
        <v>1</v>
      </c>
      <c r="AB75" s="352" t="str">
        <f t="shared" si="80"/>
        <v>N/A</v>
      </c>
      <c r="AC75" s="837">
        <v>17529.939999999999</v>
      </c>
      <c r="AD75" s="298">
        <f t="shared" si="73"/>
        <v>17529.939999999999</v>
      </c>
      <c r="AE75" s="290" t="str">
        <f t="shared" si="74"/>
        <v>CUMPLE</v>
      </c>
      <c r="AF75" s="1203" t="str">
        <f t="shared" si="75"/>
        <v>SI</v>
      </c>
      <c r="AG75" s="1206">
        <f t="shared" ref="AG75" si="82">IFERROR(IF(OR(E75="",E75="NO"),"N/A",IF(AND(COUNTIF(AE75:AE78,"CUMPLE")=4,AF75="SI"),90,(IF(AND(COUNTIF(AE75:AE78,"CUMPLE")=3,AF75="SI"),80,IF(AND(COUNTIF(AE75:AE78,"CUMPLE")=2,AF75="SI"),70,0))))),"")</f>
        <v>90</v>
      </c>
      <c r="AH75" s="501"/>
      <c r="AI75" s="237"/>
      <c r="AL75" s="395"/>
      <c r="AM75" s="358">
        <f t="shared" si="67"/>
        <v>2</v>
      </c>
      <c r="AN75" s="358" t="str">
        <f t="shared" ref="AN75" si="83">IF(OR(COUNTIF(AM75:AM78,2)=0,COUNTIF(AM75:AM78,2)&gt;1),"OK",IF(AND(COUNTIF(AM75:AM78,1)&gt;0,COUNTIF(AM75:AM78,2)&gt;0),"OK",1))</f>
        <v>OK</v>
      </c>
      <c r="AO75" s="393"/>
      <c r="AP75" s="393"/>
    </row>
    <row r="76" spans="1:42" s="222" customFormat="1" ht="34.5" customHeight="1" x14ac:dyDescent="0.25">
      <c r="A76" s="1112"/>
      <c r="B76" s="11" t="s">
        <v>238</v>
      </c>
      <c r="C76" s="143"/>
      <c r="D76" s="12" t="str">
        <f>IFERROR(INDEX(DESEMPATE!$D$3:$D$63,MATCH('EXP ESPEC.'!B76,DESEMPATE!$C$3:$C$63,0)),"")</f>
        <v>INTERVENTORÍAS Y DISEÑOS S.A.</v>
      </c>
      <c r="E76" s="411" t="s">
        <v>8</v>
      </c>
      <c r="F76" s="496" t="s">
        <v>346</v>
      </c>
      <c r="G76" s="496" t="s">
        <v>343</v>
      </c>
      <c r="H76" s="533" t="s">
        <v>601</v>
      </c>
      <c r="I76" s="721" t="s">
        <v>602</v>
      </c>
      <c r="J76" s="19" t="s">
        <v>8</v>
      </c>
      <c r="K76" s="853" t="s">
        <v>8</v>
      </c>
      <c r="L76" s="853" t="s">
        <v>8</v>
      </c>
      <c r="M76" s="853" t="s">
        <v>9</v>
      </c>
      <c r="N76" s="398" t="str">
        <f t="shared" si="70"/>
        <v>SI</v>
      </c>
      <c r="O76" s="398" t="str">
        <f t="shared" si="71"/>
        <v>SI</v>
      </c>
      <c r="P76" s="398" t="str">
        <f t="shared" si="72"/>
        <v>NO</v>
      </c>
      <c r="Q76" s="638" t="str">
        <f t="shared" si="81"/>
        <v>SI</v>
      </c>
      <c r="R76" s="509">
        <v>0.5</v>
      </c>
      <c r="S76" s="259">
        <v>37411</v>
      </c>
      <c r="T76" s="259">
        <v>38776</v>
      </c>
      <c r="U76" s="15">
        <f t="shared" si="78"/>
        <v>2006</v>
      </c>
      <c r="V76" s="16">
        <f>IFERROR(INDEX(PARAMETROS!$B$53:$B$101,MATCH(U76,PARAMETROS!$A$53:$A$101,0)),"")</f>
        <v>408000</v>
      </c>
      <c r="W76" s="671" t="s">
        <v>264</v>
      </c>
      <c r="X76" s="16" t="s">
        <v>21</v>
      </c>
      <c r="Y76" s="437" t="str">
        <f>IFERROR(IF(X76="","",IF(X76="COP","N/A",IF(OR(X76="USD",X76="US"),1,IF(X76="EUR",VLOOKUP(T76,'SH EURO'!$A$6:$B$10372,2,FALSE),"INGRESAR TASA")))),"")</f>
        <v>N/A</v>
      </c>
      <c r="Z76" s="489" t="str">
        <f t="shared" si="79"/>
        <v>N/A</v>
      </c>
      <c r="AA76" s="18">
        <f>IFERROR(IF(X76="","",IF(X76="COP",1,IF(Y76&lt;&gt;"N/A",VLOOKUP(T76,'SH TRM'!$A$9:$B$100372,2,FALSE),"REVISAR"))),"")</f>
        <v>1</v>
      </c>
      <c r="AB76" s="353" t="str">
        <f t="shared" si="80"/>
        <v>N/A</v>
      </c>
      <c r="AC76" s="838">
        <v>9292.1200000000008</v>
      </c>
      <c r="AD76" s="296">
        <f t="shared" si="73"/>
        <v>4646.0600000000004</v>
      </c>
      <c r="AE76" s="775" t="str">
        <f t="shared" si="74"/>
        <v>CUMPLE</v>
      </c>
      <c r="AF76" s="1204"/>
      <c r="AG76" s="1207"/>
      <c r="AH76" s="302"/>
      <c r="AI76" s="237"/>
      <c r="AL76" s="395"/>
      <c r="AM76" s="358">
        <f t="shared" si="67"/>
        <v>1</v>
      </c>
      <c r="AN76" s="358"/>
      <c r="AO76" s="393"/>
      <c r="AP76" s="393"/>
    </row>
    <row r="77" spans="1:42" s="222" customFormat="1" ht="63.75" x14ac:dyDescent="0.25">
      <c r="A77" s="1112"/>
      <c r="B77" s="11" t="s">
        <v>238</v>
      </c>
      <c r="C77" s="143"/>
      <c r="D77" s="12" t="str">
        <f>IFERROR(INDEX(DESEMPATE!$D$3:$D$63,MATCH('EXP ESPEC.'!B77,DESEMPATE!$C$3:$C$63,0)),"")</f>
        <v>INTERVENTORÍAS Y DISEÑOS S.A.</v>
      </c>
      <c r="E77" s="411" t="s">
        <v>8</v>
      </c>
      <c r="F77" s="19" t="s">
        <v>547</v>
      </c>
      <c r="G77" s="19" t="s">
        <v>343</v>
      </c>
      <c r="H77" s="19" t="s">
        <v>667</v>
      </c>
      <c r="I77" s="722" t="s">
        <v>668</v>
      </c>
      <c r="J77" s="19" t="s">
        <v>8</v>
      </c>
      <c r="K77" s="853" t="s">
        <v>8</v>
      </c>
      <c r="L77" s="853" t="s">
        <v>8</v>
      </c>
      <c r="M77" s="853" t="s">
        <v>8</v>
      </c>
      <c r="N77" s="398" t="str">
        <f t="shared" si="70"/>
        <v>SI</v>
      </c>
      <c r="O77" s="398" t="str">
        <f t="shared" si="71"/>
        <v>SI</v>
      </c>
      <c r="P77" s="398" t="str">
        <f t="shared" si="72"/>
        <v>SI</v>
      </c>
      <c r="Q77" s="638" t="str">
        <f t="shared" si="81"/>
        <v>SI</v>
      </c>
      <c r="R77" s="512">
        <v>0.4</v>
      </c>
      <c r="S77" s="259">
        <v>37910</v>
      </c>
      <c r="T77" s="259">
        <v>40939</v>
      </c>
      <c r="U77" s="44">
        <f t="shared" si="78"/>
        <v>2012</v>
      </c>
      <c r="V77" s="16">
        <f>IFERROR(INDEX(PARAMETROS!$B$53:$B$101,MATCH(U77,PARAMETROS!$A$53:$A$101,0)),"")</f>
        <v>566700</v>
      </c>
      <c r="W77" s="840" t="s">
        <v>264</v>
      </c>
      <c r="X77" s="17" t="s">
        <v>21</v>
      </c>
      <c r="Y77" s="437" t="str">
        <f>IFERROR(IF(X77="","",IF(X77="COP","N/A",IF(OR(X77="USD",X77="US"),1,IF(X77="EUR",VLOOKUP(T77,'SH EURO'!$A$6:$B$10372,2,FALSE),"INGRESAR TASA")))),"")</f>
        <v>N/A</v>
      </c>
      <c r="Z77" s="489" t="str">
        <f t="shared" si="79"/>
        <v>N/A</v>
      </c>
      <c r="AA77" s="18">
        <f>IFERROR(IF(X77="","",IF(X77="COP",1,IF(Y77&lt;&gt;"N/A",VLOOKUP(T77,'SH TRM'!$A$9:$B$100372,2,FALSE),"REVISAR"))),"")</f>
        <v>1</v>
      </c>
      <c r="AB77" s="353" t="str">
        <f t="shared" si="80"/>
        <v>N/A</v>
      </c>
      <c r="AC77" s="838">
        <v>20730.45</v>
      </c>
      <c r="AD77" s="296">
        <f t="shared" si="73"/>
        <v>8292.18</v>
      </c>
      <c r="AE77" s="775" t="str">
        <f t="shared" si="74"/>
        <v>CUMPLE</v>
      </c>
      <c r="AF77" s="1204"/>
      <c r="AG77" s="1207"/>
      <c r="AH77" s="302"/>
      <c r="AI77" s="237"/>
      <c r="AL77" s="395"/>
      <c r="AM77" s="358">
        <f t="shared" si="67"/>
        <v>2</v>
      </c>
      <c r="AN77" s="358"/>
      <c r="AO77" s="393"/>
      <c r="AP77" s="393"/>
    </row>
    <row r="78" spans="1:42" s="479" customFormat="1" ht="51.75" thickBot="1" x14ac:dyDescent="0.3">
      <c r="A78" s="1113"/>
      <c r="B78" s="732" t="s">
        <v>238</v>
      </c>
      <c r="C78" s="145"/>
      <c r="D78" s="45" t="str">
        <f>IFERROR(INDEX(DESEMPATE!$D$3:$D$63,MATCH('EXP ESPEC.'!B78,DESEMPATE!$C$3:$C$63,0)),"")</f>
        <v>INTERVENTORÍAS Y DISEÑOS S.A.</v>
      </c>
      <c r="E78" s="412" t="s">
        <v>8</v>
      </c>
      <c r="F78" s="319" t="s">
        <v>547</v>
      </c>
      <c r="G78" s="319" t="s">
        <v>343</v>
      </c>
      <c r="H78" s="319" t="s">
        <v>603</v>
      </c>
      <c r="I78" s="920" t="s">
        <v>604</v>
      </c>
      <c r="J78" s="319" t="s">
        <v>8</v>
      </c>
      <c r="K78" s="896" t="s">
        <v>8</v>
      </c>
      <c r="L78" s="896" t="s">
        <v>8</v>
      </c>
      <c r="M78" s="896" t="s">
        <v>8</v>
      </c>
      <c r="N78" s="494" t="str">
        <f t="shared" si="70"/>
        <v>SI</v>
      </c>
      <c r="O78" s="494" t="str">
        <f t="shared" si="71"/>
        <v>SI</v>
      </c>
      <c r="P78" s="494" t="str">
        <f t="shared" si="72"/>
        <v>SI</v>
      </c>
      <c r="Q78" s="639" t="str">
        <f t="shared" si="81"/>
        <v>SI</v>
      </c>
      <c r="R78" s="924">
        <v>0.6</v>
      </c>
      <c r="S78" s="925">
        <v>37978</v>
      </c>
      <c r="T78" s="925">
        <v>40748</v>
      </c>
      <c r="U78" s="36">
        <f t="shared" si="78"/>
        <v>2011</v>
      </c>
      <c r="V78" s="37">
        <f>IFERROR(INDEX(PARAMETROS!$B$53:$B$101,MATCH(U78,PARAMETROS!$A$53:$A$101,0)),"")</f>
        <v>535600</v>
      </c>
      <c r="W78" s="927" t="s">
        <v>264</v>
      </c>
      <c r="X78" s="928" t="s">
        <v>21</v>
      </c>
      <c r="Y78" s="438" t="str">
        <f>IFERROR(IF(X78="","",IF(X78="COP","N/A",IF(OR(X78="USD",X78="US"),1,IF(X78="EUR",VLOOKUP(T78,'SH EURO'!$A$6:$B$10372,2,FALSE),"INGRESAR TASA")))),"")</f>
        <v>N/A</v>
      </c>
      <c r="Z78" s="490" t="str">
        <f t="shared" si="79"/>
        <v>N/A</v>
      </c>
      <c r="AA78" s="39">
        <f>IFERROR(IF(X78="","",IF(X78="COP",1,IF(Y78&lt;&gt;"N/A",VLOOKUP(T78,'SH TRM'!$A$9:$B$100372,2,FALSE),"REVISAR"))),"")</f>
        <v>1</v>
      </c>
      <c r="AB78" s="354" t="str">
        <f t="shared" si="80"/>
        <v>N/A</v>
      </c>
      <c r="AC78" s="932">
        <v>15025.73</v>
      </c>
      <c r="AD78" s="295">
        <f t="shared" si="73"/>
        <v>9015.4380000000001</v>
      </c>
      <c r="AE78" s="300" t="str">
        <f t="shared" si="74"/>
        <v>CUMPLE</v>
      </c>
      <c r="AF78" s="1205"/>
      <c r="AG78" s="1208"/>
      <c r="AH78" s="310"/>
      <c r="AI78" s="478"/>
      <c r="AL78" s="480"/>
      <c r="AM78" s="481">
        <f t="shared" si="67"/>
        <v>2</v>
      </c>
      <c r="AN78" s="481"/>
      <c r="AO78" s="482"/>
      <c r="AP78" s="482"/>
    </row>
    <row r="79" spans="1:42" s="222" customFormat="1" ht="82.5" customHeight="1" x14ac:dyDescent="0.25">
      <c r="A79" s="1111" t="s">
        <v>158</v>
      </c>
      <c r="B79" s="25" t="s">
        <v>246</v>
      </c>
      <c r="C79" s="555"/>
      <c r="D79" s="141" t="str">
        <f>IFERROR(INDEX(DESEMPATE!$D$3:$D$63,MATCH('EXP ESPEC.'!B79,DESEMPATE!$C$3:$C$63,0)),"")</f>
        <v>GIC GERENCIA INTERVENTORÍA Y CONSULTORÍA S.A.S (GIC S.A.S.)</v>
      </c>
      <c r="E79" s="467" t="s">
        <v>8</v>
      </c>
      <c r="F79" s="32" t="s">
        <v>610</v>
      </c>
      <c r="G79" s="563" t="s">
        <v>356</v>
      </c>
      <c r="H79" s="563" t="s">
        <v>66</v>
      </c>
      <c r="I79" s="921" t="s">
        <v>669</v>
      </c>
      <c r="J79" s="32" t="s">
        <v>8</v>
      </c>
      <c r="K79" s="858" t="s">
        <v>8</v>
      </c>
      <c r="L79" s="858" t="s">
        <v>8</v>
      </c>
      <c r="M79" s="858" t="s">
        <v>9</v>
      </c>
      <c r="N79" s="403" t="str">
        <f t="shared" si="70"/>
        <v>SI</v>
      </c>
      <c r="O79" s="403" t="str">
        <f t="shared" si="71"/>
        <v>SI</v>
      </c>
      <c r="P79" s="403" t="str">
        <f t="shared" si="72"/>
        <v>NO</v>
      </c>
      <c r="Q79" s="640" t="str">
        <f t="shared" si="81"/>
        <v>SI</v>
      </c>
      <c r="R79" s="508">
        <v>1</v>
      </c>
      <c r="S79" s="28">
        <v>37572</v>
      </c>
      <c r="T79" s="28">
        <v>38330</v>
      </c>
      <c r="U79" s="29">
        <f t="shared" si="78"/>
        <v>2004</v>
      </c>
      <c r="V79" s="140">
        <f>IFERROR(INDEX(PARAMETROS!$B$53:$B$101,MATCH(U79,PARAMETROS!$A$53:$A$101,0)),"")</f>
        <v>358000</v>
      </c>
      <c r="W79" s="929">
        <v>610050.4</v>
      </c>
      <c r="X79" s="30" t="s">
        <v>305</v>
      </c>
      <c r="Y79" s="436">
        <f>IFERROR(IF(X79="","",IF(X79="COP","N/A",IF(OR(X79="USD",X79="US"),1,IF(X79="EUR",VLOOKUP(T79,'SH EURO'!$A$6:$B$10372,2,FALSE),"INGRESAR TASA")))),"")</f>
        <v>1.3329</v>
      </c>
      <c r="Z79" s="488">
        <f t="shared" si="79"/>
        <v>813136.17816000001</v>
      </c>
      <c r="AA79" s="31">
        <f>IFERROR(IF(X79="","",IF(X79="COP",1,IF(Y79&lt;&gt;"N/A",VLOOKUP(T79,'SH TRM'!$A$9:$B$100372,2,FALSE),"REVISAR"))),"")</f>
        <v>2455.12</v>
      </c>
      <c r="AB79" s="352">
        <f t="shared" si="80"/>
        <v>1996346893.724179</v>
      </c>
      <c r="AC79" s="837">
        <f t="shared" si="55"/>
        <v>5576.3879712965891</v>
      </c>
      <c r="AD79" s="298">
        <f t="shared" si="73"/>
        <v>5576.3879712965891</v>
      </c>
      <c r="AE79" s="290" t="str">
        <f t="shared" si="74"/>
        <v>CUMPLE</v>
      </c>
      <c r="AF79" s="1203" t="str">
        <f t="shared" si="75"/>
        <v>SI</v>
      </c>
      <c r="AG79" s="1206">
        <f t="shared" ref="AG79" si="84">IFERROR(IF(OR(E79="",E79="NO"),"N/A",IF(AND(COUNTIF(AE79:AE82,"CUMPLE")=4,AF79="SI"),90,(IF(AND(COUNTIF(AE79:AE82,"CUMPLE")=3,AF79="SI"),80,IF(AND(COUNTIF(AE79:AE82,"CUMPLE")=2,AF79="SI"),70,0))))),"")</f>
        <v>90</v>
      </c>
      <c r="AH79" s="501"/>
      <c r="AI79" s="237"/>
      <c r="AL79" s="395"/>
      <c r="AM79" s="358">
        <f t="shared" si="67"/>
        <v>1</v>
      </c>
      <c r="AN79" s="358" t="str">
        <f t="shared" ref="AN79" si="85">IF(OR(COUNTIF(AM79:AM82,2)=0,COUNTIF(AM79:AM82,2)&gt;1),"OK",IF(AND(COUNTIF(AM79:AM82,1)&gt;0,COUNTIF(AM79:AM82,2)&gt;0),"OK",1))</f>
        <v>OK</v>
      </c>
      <c r="AO79" s="393"/>
      <c r="AP79" s="393"/>
    </row>
    <row r="80" spans="1:42" s="222" customFormat="1" ht="75" customHeight="1" x14ac:dyDescent="0.25">
      <c r="A80" s="1112"/>
      <c r="B80" s="11" t="s">
        <v>246</v>
      </c>
      <c r="C80" s="143"/>
      <c r="D80" s="12" t="str">
        <f>IFERROR(INDEX(DESEMPATE!$D$3:$D$63,MATCH('EXP ESPEC.'!B80,DESEMPATE!$C$3:$C$63,0)),"")</f>
        <v>GIC GERENCIA INTERVENTORÍA Y CONSULTORÍA S.A.S (GIC S.A.S.)</v>
      </c>
      <c r="E80" s="411" t="s">
        <v>8</v>
      </c>
      <c r="F80" s="19" t="s">
        <v>610</v>
      </c>
      <c r="G80" s="19" t="s">
        <v>356</v>
      </c>
      <c r="H80" s="19" t="s">
        <v>66</v>
      </c>
      <c r="I80" s="711" t="s">
        <v>670</v>
      </c>
      <c r="J80" s="19" t="s">
        <v>8</v>
      </c>
      <c r="K80" s="853" t="s">
        <v>8</v>
      </c>
      <c r="L80" s="853" t="s">
        <v>8</v>
      </c>
      <c r="M80" s="853" t="s">
        <v>9</v>
      </c>
      <c r="N80" s="398" t="str">
        <f t="shared" si="70"/>
        <v>SI</v>
      </c>
      <c r="O80" s="398" t="str">
        <f t="shared" si="71"/>
        <v>SI</v>
      </c>
      <c r="P80" s="398" t="str">
        <f t="shared" si="72"/>
        <v>NO</v>
      </c>
      <c r="Q80" s="638" t="str">
        <f t="shared" si="81"/>
        <v>SI</v>
      </c>
      <c r="R80" s="509">
        <v>1</v>
      </c>
      <c r="S80" s="259">
        <v>39839</v>
      </c>
      <c r="T80" s="14">
        <v>40339</v>
      </c>
      <c r="U80" s="15">
        <f t="shared" si="78"/>
        <v>2010</v>
      </c>
      <c r="V80" s="16">
        <f>IFERROR(INDEX(PARAMETROS!$B$53:$B$101,MATCH(U80,PARAMETROS!$A$53:$A$101,0)),"")</f>
        <v>515000</v>
      </c>
      <c r="W80" s="671">
        <v>864969.84</v>
      </c>
      <c r="X80" s="17" t="s">
        <v>305</v>
      </c>
      <c r="Y80" s="437">
        <f>IFERROR(IF(X80="","",IF(X80="COP","N/A",IF(OR(X80="USD",X80="US"),1,IF(X80="EUR",VLOOKUP(T80,'SH EURO'!$A$6:$B$10372,2,FALSE),"INGRESAR TASA")))),"")</f>
        <v>1.1988799999999999</v>
      </c>
      <c r="Z80" s="489">
        <f t="shared" si="79"/>
        <v>1036995.0417792</v>
      </c>
      <c r="AA80" s="18">
        <f>IFERROR(IF(X80="","",IF(X80="COP",1,IF(Y80&lt;&gt;"N/A",VLOOKUP(T80,'SH TRM'!$A$9:$B$100372,2,FALSE),"REVISAR"))),"")</f>
        <v>1943.41</v>
      </c>
      <c r="AB80" s="353">
        <f t="shared" si="80"/>
        <v>2015306534.144115</v>
      </c>
      <c r="AC80" s="838">
        <f t="shared" si="55"/>
        <v>3913.2165711536213</v>
      </c>
      <c r="AD80" s="296">
        <f t="shared" si="73"/>
        <v>3913.2165711536213</v>
      </c>
      <c r="AE80" s="775" t="str">
        <f t="shared" si="74"/>
        <v>CUMPLE</v>
      </c>
      <c r="AF80" s="1204"/>
      <c r="AG80" s="1207"/>
      <c r="AH80" s="302"/>
      <c r="AI80" s="237"/>
      <c r="AL80" s="395"/>
      <c r="AM80" s="358">
        <f t="shared" si="67"/>
        <v>1</v>
      </c>
      <c r="AN80" s="358"/>
      <c r="AO80" s="393"/>
      <c r="AP80" s="393"/>
    </row>
    <row r="81" spans="1:42" s="222" customFormat="1" ht="102" x14ac:dyDescent="0.25">
      <c r="A81" s="1112"/>
      <c r="B81" s="11" t="s">
        <v>290</v>
      </c>
      <c r="C81" s="143"/>
      <c r="D81" s="12" t="str">
        <f>IFERROR(INDEX(DESEMPATE!$D$3:$D$63,MATCH('EXP ESPEC.'!B81,DESEMPATE!$C$3:$C$63,0)),"")</f>
        <v>CONSULTORES INTERVENTORES COLOMBIANOS S.A.S (CONCIC S.A.S)</v>
      </c>
      <c r="E81" s="411" t="s">
        <v>8</v>
      </c>
      <c r="F81" s="19" t="s">
        <v>346</v>
      </c>
      <c r="G81" s="19" t="s">
        <v>343</v>
      </c>
      <c r="H81" s="19" t="s">
        <v>618</v>
      </c>
      <c r="I81" s="711" t="s">
        <v>619</v>
      </c>
      <c r="J81" s="922" t="s">
        <v>8</v>
      </c>
      <c r="K81" s="853" t="s">
        <v>8</v>
      </c>
      <c r="L81" s="853" t="s">
        <v>8</v>
      </c>
      <c r="M81" s="853" t="s">
        <v>9</v>
      </c>
      <c r="N81" s="398" t="str">
        <f t="shared" si="70"/>
        <v>SI</v>
      </c>
      <c r="O81" s="398" t="str">
        <f t="shared" si="71"/>
        <v>SI</v>
      </c>
      <c r="P81" s="398" t="str">
        <f t="shared" si="72"/>
        <v>NO</v>
      </c>
      <c r="Q81" s="638" t="str">
        <f t="shared" si="81"/>
        <v>SI</v>
      </c>
      <c r="R81" s="510">
        <v>0.6</v>
      </c>
      <c r="S81" s="14">
        <v>41123</v>
      </c>
      <c r="T81" s="14">
        <v>42809</v>
      </c>
      <c r="U81" s="44">
        <f t="shared" si="78"/>
        <v>2017</v>
      </c>
      <c r="V81" s="16">
        <f>IFERROR(INDEX(PARAMETROS!$B$53:$B$101,MATCH(U81,PARAMETROS!$A$53:$A$101,0)),"")</f>
        <v>737717</v>
      </c>
      <c r="W81" s="739" t="s">
        <v>264</v>
      </c>
      <c r="X81" s="17" t="s">
        <v>21</v>
      </c>
      <c r="Y81" s="437" t="str">
        <f>IFERROR(IF(X81="","",IF(X81="COP","N/A",IF(OR(X81="USD",X81="US"),1,IF(X81="EUR",VLOOKUP(T81,'SH EURO'!$A$6:$B$10372,2,FALSE),"INGRESAR TASA")))),"")</f>
        <v>N/A</v>
      </c>
      <c r="Z81" s="489" t="str">
        <f t="shared" si="79"/>
        <v>N/A</v>
      </c>
      <c r="AA81" s="18">
        <f>IFERROR(IF(X81="","",IF(X81="COP",1,IF(Y81&lt;&gt;"N/A",VLOOKUP(T81,'SH TRM'!$A$9:$B$100372,2,FALSE),"REVISAR"))),"")</f>
        <v>1</v>
      </c>
      <c r="AB81" s="353" t="str">
        <f t="shared" si="80"/>
        <v>N/A</v>
      </c>
      <c r="AC81" s="838">
        <v>13911.68</v>
      </c>
      <c r="AD81" s="296">
        <f t="shared" si="73"/>
        <v>8347.0079999999998</v>
      </c>
      <c r="AE81" s="775" t="str">
        <f t="shared" si="74"/>
        <v>CUMPLE</v>
      </c>
      <c r="AF81" s="1204"/>
      <c r="AG81" s="1207"/>
      <c r="AH81" s="302"/>
      <c r="AI81" s="237"/>
      <c r="AL81" s="395"/>
      <c r="AM81" s="358">
        <f t="shared" si="67"/>
        <v>1</v>
      </c>
      <c r="AN81" s="358"/>
      <c r="AO81" s="393"/>
      <c r="AP81" s="393"/>
    </row>
    <row r="82" spans="1:42" s="222" customFormat="1" ht="63.75" thickBot="1" x14ac:dyDescent="0.3">
      <c r="A82" s="1113"/>
      <c r="B82" s="33" t="s">
        <v>290</v>
      </c>
      <c r="C82" s="143"/>
      <c r="D82" s="45" t="str">
        <f>IFERROR(INDEX(DESEMPATE!$D$3:$D$63,MATCH('EXP ESPEC.'!B82,DESEMPATE!$C$3:$C$63,0)),"")</f>
        <v>CONSULTORES INTERVENTORES COLOMBIANOS S.A.S (CONCIC S.A.S)</v>
      </c>
      <c r="E82" s="412" t="s">
        <v>8</v>
      </c>
      <c r="F82" s="139" t="s">
        <v>352</v>
      </c>
      <c r="G82" s="139" t="s">
        <v>343</v>
      </c>
      <c r="H82" s="139" t="s">
        <v>614</v>
      </c>
      <c r="I82" s="712" t="s">
        <v>615</v>
      </c>
      <c r="J82" s="139" t="s">
        <v>8</v>
      </c>
      <c r="K82" s="854" t="s">
        <v>8</v>
      </c>
      <c r="L82" s="854" t="s">
        <v>9</v>
      </c>
      <c r="M82" s="854" t="s">
        <v>8</v>
      </c>
      <c r="N82" s="399" t="str">
        <f t="shared" si="70"/>
        <v>SI</v>
      </c>
      <c r="O82" s="399" t="str">
        <f t="shared" si="71"/>
        <v>NO</v>
      </c>
      <c r="P82" s="399" t="str">
        <f t="shared" si="72"/>
        <v>SI</v>
      </c>
      <c r="Q82" s="639" t="str">
        <f t="shared" si="81"/>
        <v>SI</v>
      </c>
      <c r="R82" s="511">
        <v>0.51</v>
      </c>
      <c r="S82" s="276">
        <v>42514</v>
      </c>
      <c r="T82" s="276">
        <v>43316</v>
      </c>
      <c r="U82" s="36">
        <f t="shared" si="78"/>
        <v>2018</v>
      </c>
      <c r="V82" s="37">
        <f>IFERROR(INDEX(PARAMETROS!$B$53:$B$101,MATCH(U82,PARAMETROS!$A$53:$A$101,0)),"")</f>
        <v>781242</v>
      </c>
      <c r="W82" s="672">
        <v>4384285934</v>
      </c>
      <c r="X82" s="38" t="s">
        <v>21</v>
      </c>
      <c r="Y82" s="438" t="str">
        <f>IFERROR(IF(X82="","",IF(X82="COP","N/A",IF(OR(X82="USD",X82="US"),1,IF(X82="EUR",VLOOKUP(T82,'SH EURO'!$A$6:$B$10372,2,FALSE),"INGRESAR TASA")))),"")</f>
        <v>N/A</v>
      </c>
      <c r="Z82" s="490" t="str">
        <f t="shared" si="79"/>
        <v>N/A</v>
      </c>
      <c r="AA82" s="39">
        <f>IFERROR(IF(X82="","",IF(X82="COP",1,IF(Y82&lt;&gt;"N/A",VLOOKUP(T82,'SH TRM'!$A$9:$B$100372,2,FALSE),"REVISAR"))),"")</f>
        <v>1</v>
      </c>
      <c r="AB82" s="354">
        <f t="shared" si="80"/>
        <v>4384285934</v>
      </c>
      <c r="AC82" s="839">
        <f t="shared" si="55"/>
        <v>5611.9434618210489</v>
      </c>
      <c r="AD82" s="295">
        <f t="shared" si="73"/>
        <v>2862.091165528735</v>
      </c>
      <c r="AE82" s="300" t="str">
        <f t="shared" si="74"/>
        <v>CUMPLE</v>
      </c>
      <c r="AF82" s="1205"/>
      <c r="AG82" s="1208"/>
      <c r="AH82" s="310"/>
      <c r="AI82" s="237"/>
      <c r="AL82" s="395"/>
      <c r="AM82" s="358">
        <f t="shared" si="67"/>
        <v>1</v>
      </c>
      <c r="AN82" s="358"/>
      <c r="AO82" s="393"/>
      <c r="AP82" s="393"/>
    </row>
    <row r="83" spans="1:42" s="222" customFormat="1" ht="38.25" customHeight="1" x14ac:dyDescent="0.25">
      <c r="A83" s="1133" t="s">
        <v>159</v>
      </c>
      <c r="B83" s="21" t="s">
        <v>239</v>
      </c>
      <c r="C83" s="144"/>
      <c r="D83" s="26" t="str">
        <f>IFERROR(INDEX(DESEMPATE!$D$3:$D$63,MATCH('EXP ESPEC.'!B83,DESEMPATE!$C$3:$C$63,0)),"")</f>
        <v>ECOVIAS S.A.S.</v>
      </c>
      <c r="E83" s="410" t="s">
        <v>8</v>
      </c>
      <c r="F83" s="476" t="s">
        <v>649</v>
      </c>
      <c r="G83" s="142" t="s">
        <v>343</v>
      </c>
      <c r="H83" s="142" t="s">
        <v>625</v>
      </c>
      <c r="I83" s="695" t="s">
        <v>650</v>
      </c>
      <c r="J83" s="142" t="s">
        <v>8</v>
      </c>
      <c r="K83" s="860" t="s">
        <v>8</v>
      </c>
      <c r="L83" s="860" t="s">
        <v>8</v>
      </c>
      <c r="M83" s="860" t="s">
        <v>8</v>
      </c>
      <c r="N83" s="400" t="str">
        <f t="shared" si="70"/>
        <v>SI</v>
      </c>
      <c r="O83" s="400" t="str">
        <f t="shared" si="71"/>
        <v>SI</v>
      </c>
      <c r="P83" s="400" t="str">
        <f t="shared" si="72"/>
        <v>SI</v>
      </c>
      <c r="Q83" s="640" t="str">
        <f t="shared" si="81"/>
        <v>SI</v>
      </c>
      <c r="R83" s="512">
        <v>0.5</v>
      </c>
      <c r="S83" s="316">
        <v>36752</v>
      </c>
      <c r="T83" s="316">
        <v>42736</v>
      </c>
      <c r="U83" s="29">
        <f t="shared" si="78"/>
        <v>2017</v>
      </c>
      <c r="V83" s="140">
        <f>IFERROR(INDEX(PARAMETROS!$B$53:$B$101,MATCH(U83,PARAMETROS!$A$53:$A$101,0)),"")</f>
        <v>737717</v>
      </c>
      <c r="W83" s="671">
        <v>5800389657.6700001</v>
      </c>
      <c r="X83" s="23" t="s">
        <v>21</v>
      </c>
      <c r="Y83" s="436" t="str">
        <f>IFERROR(IF(X83="","",IF(X83="COP","N/A",IF(OR(X83="USD",X83="US"),1,IF(X83="EUR",VLOOKUP(T83,'SH EURO'!$A$6:$B$10372,2,FALSE),"INGRESAR TASA")))),"")</f>
        <v>N/A</v>
      </c>
      <c r="Z83" s="488" t="str">
        <f t="shared" si="79"/>
        <v>N/A</v>
      </c>
      <c r="AA83" s="31">
        <f>IFERROR(IF(X83="","",IF(X83="COP",1,IF(Y83&lt;&gt;"N/A",VLOOKUP(T83,'SH TRM'!$A$9:$B$100372,2,FALSE),"REVISAR"))),"")</f>
        <v>1</v>
      </c>
      <c r="AB83" s="352">
        <f t="shared" si="80"/>
        <v>5800389657.6700001</v>
      </c>
      <c r="AC83" s="875">
        <f t="shared" si="55"/>
        <v>7862.6216525713789</v>
      </c>
      <c r="AD83" s="298">
        <f t="shared" si="73"/>
        <v>3931.3108262856895</v>
      </c>
      <c r="AE83" s="290" t="str">
        <f t="shared" si="74"/>
        <v>CUMPLE</v>
      </c>
      <c r="AF83" s="1203" t="str">
        <f t="shared" si="75"/>
        <v>SI</v>
      </c>
      <c r="AG83" s="1206">
        <f t="shared" ref="AG83" si="86">IFERROR(IF(OR(E83="",E83="NO"),"N/A",IF(AND(COUNTIF(AE83:AE86,"CUMPLE")=4,AF83="SI"),90,(IF(AND(COUNTIF(AE83:AE86,"CUMPLE")=3,AF83="SI"),80,IF(AND(COUNTIF(AE83:AE86,"CUMPLE")=2,AF83="SI"),70,0))))),"")</f>
        <v>90</v>
      </c>
      <c r="AH83" s="308"/>
      <c r="AI83" s="237"/>
      <c r="AL83" s="395"/>
      <c r="AM83" s="358">
        <f t="shared" si="67"/>
        <v>2</v>
      </c>
      <c r="AN83" s="358" t="str">
        <f t="shared" ref="AN83" si="87">IF(OR(COUNTIF(AM83:AM86,2)=0,COUNTIF(AM83:AM86,2)&gt;1),"OK",IF(AND(COUNTIF(AM83:AM86,1)&gt;0,COUNTIF(AM83:AM86,2)&gt;0),"OK",1))</f>
        <v>OK</v>
      </c>
      <c r="AO83" s="393"/>
      <c r="AP83" s="393"/>
    </row>
    <row r="84" spans="1:42" s="222" customFormat="1" ht="76.5" x14ac:dyDescent="0.25">
      <c r="A84" s="1134"/>
      <c r="B84" s="11" t="s">
        <v>239</v>
      </c>
      <c r="C84" s="143"/>
      <c r="D84" s="12" t="str">
        <f>IFERROR(INDEX(DESEMPATE!$D$3:$D$63,MATCH('EXP ESPEC.'!B84,DESEMPATE!$C$3:$C$63,0)),"")</f>
        <v>ECOVIAS S.A.S.</v>
      </c>
      <c r="E84" s="411" t="s">
        <v>8</v>
      </c>
      <c r="F84" s="142" t="s">
        <v>443</v>
      </c>
      <c r="G84" s="19" t="s">
        <v>343</v>
      </c>
      <c r="H84" s="523" t="s">
        <v>620</v>
      </c>
      <c r="I84" s="711" t="s">
        <v>671</v>
      </c>
      <c r="J84" s="294" t="s">
        <v>8</v>
      </c>
      <c r="K84" s="853" t="s">
        <v>8</v>
      </c>
      <c r="L84" s="853" t="s">
        <v>8</v>
      </c>
      <c r="M84" s="853" t="s">
        <v>8</v>
      </c>
      <c r="N84" s="398" t="str">
        <f t="shared" si="70"/>
        <v>SI</v>
      </c>
      <c r="O84" s="398" t="str">
        <f t="shared" si="71"/>
        <v>SI</v>
      </c>
      <c r="P84" s="398" t="str">
        <f t="shared" si="72"/>
        <v>SI</v>
      </c>
      <c r="Q84" s="638" t="str">
        <f t="shared" si="81"/>
        <v>SI</v>
      </c>
      <c r="R84" s="509">
        <v>0.5</v>
      </c>
      <c r="S84" s="259">
        <v>40099</v>
      </c>
      <c r="T84" s="14">
        <v>40558</v>
      </c>
      <c r="U84" s="15">
        <f t="shared" si="78"/>
        <v>2011</v>
      </c>
      <c r="V84" s="16">
        <f>IFERROR(INDEX(PARAMETROS!$B$53:$B$101,MATCH(U84,PARAMETROS!$A$53:$A$101,0)),"")</f>
        <v>535600</v>
      </c>
      <c r="W84" s="671" t="s">
        <v>264</v>
      </c>
      <c r="X84" s="16" t="s">
        <v>21</v>
      </c>
      <c r="Y84" s="437" t="str">
        <f>IFERROR(IF(X84="","",IF(X84="COP","N/A",IF(OR(X84="USD",X84="US"),1,IF(X84="EUR",VLOOKUP(T84,'SH EURO'!$A$6:$B$10372,2,FALSE),"INGRESAR TASA")))),"")</f>
        <v>N/A</v>
      </c>
      <c r="Z84" s="489" t="str">
        <f t="shared" si="79"/>
        <v>N/A</v>
      </c>
      <c r="AA84" s="18">
        <f>IFERROR(IF(X84="","",IF(X84="COP",1,IF(Y84&lt;&gt;"N/A",VLOOKUP(T84,'SH TRM'!$A$9:$B$100372,2,FALSE),"REVISAR"))),"")</f>
        <v>1</v>
      </c>
      <c r="AB84" s="353" t="str">
        <f t="shared" si="80"/>
        <v>N/A</v>
      </c>
      <c r="AC84" s="838">
        <v>8515.77</v>
      </c>
      <c r="AD84" s="296">
        <f t="shared" si="73"/>
        <v>4257.8850000000002</v>
      </c>
      <c r="AE84" s="775" t="str">
        <f t="shared" si="74"/>
        <v>CUMPLE</v>
      </c>
      <c r="AF84" s="1204"/>
      <c r="AG84" s="1207"/>
      <c r="AH84" s="302"/>
      <c r="AI84" s="237"/>
      <c r="AL84" s="395"/>
      <c r="AM84" s="358">
        <f t="shared" si="67"/>
        <v>2</v>
      </c>
      <c r="AN84" s="358"/>
      <c r="AO84" s="393"/>
      <c r="AP84" s="393"/>
    </row>
    <row r="85" spans="1:42" s="222" customFormat="1" ht="38.25" customHeight="1" x14ac:dyDescent="0.25">
      <c r="A85" s="1134"/>
      <c r="B85" s="11" t="s">
        <v>284</v>
      </c>
      <c r="C85" s="143"/>
      <c r="D85" s="12" t="str">
        <f>IFERROR(INDEX(DESEMPATE!$D$3:$D$63,MATCH('EXP ESPEC.'!B85,DESEMPATE!$C$3:$C$63,0)),"")</f>
        <v>BATEMAN INGENIERIA</v>
      </c>
      <c r="E85" s="411" t="s">
        <v>8</v>
      </c>
      <c r="F85" s="19" t="s">
        <v>672</v>
      </c>
      <c r="G85" s="19" t="s">
        <v>343</v>
      </c>
      <c r="H85" s="19" t="s">
        <v>673</v>
      </c>
      <c r="I85" s="711" t="s">
        <v>674</v>
      </c>
      <c r="J85" s="19" t="s">
        <v>8</v>
      </c>
      <c r="K85" s="853" t="s">
        <v>8</v>
      </c>
      <c r="L85" s="853" t="s">
        <v>8</v>
      </c>
      <c r="M85" s="853" t="s">
        <v>9</v>
      </c>
      <c r="N85" s="398" t="str">
        <f t="shared" si="70"/>
        <v>SI</v>
      </c>
      <c r="O85" s="398" t="str">
        <f t="shared" si="71"/>
        <v>SI</v>
      </c>
      <c r="P85" s="398" t="str">
        <f t="shared" si="72"/>
        <v>NO</v>
      </c>
      <c r="Q85" s="638" t="str">
        <f t="shared" si="81"/>
        <v>SI</v>
      </c>
      <c r="R85" s="512">
        <v>0.75</v>
      </c>
      <c r="S85" s="316">
        <v>35730</v>
      </c>
      <c r="T85" s="316">
        <v>36218</v>
      </c>
      <c r="U85" s="44">
        <f t="shared" si="78"/>
        <v>1999</v>
      </c>
      <c r="V85" s="16">
        <f>IFERROR(INDEX(PARAMETROS!$B$53:$B$101,MATCH(U85,PARAMETROS!$A$53:$A$101,0)),"")</f>
        <v>236460</v>
      </c>
      <c r="W85" s="840" t="s">
        <v>264</v>
      </c>
      <c r="X85" s="17" t="s">
        <v>21</v>
      </c>
      <c r="Y85" s="437" t="str">
        <f>IFERROR(IF(X85="","",IF(X85="COP","N/A",IF(OR(X85="USD",X85="US"),1,IF(X85="EUR",VLOOKUP(T85,'SH EURO'!$A$6:$B$10372,2,FALSE),"INGRESAR TASA")))),"")</f>
        <v>N/A</v>
      </c>
      <c r="Z85" s="489" t="str">
        <f t="shared" si="79"/>
        <v>N/A</v>
      </c>
      <c r="AA85" s="18">
        <f>IFERROR(IF(X85="","",IF(X85="COP",1,IF(Y85&lt;&gt;"N/A",VLOOKUP(T85,'SH TRM'!$A$9:$B$100372,2,FALSE),"REVISAR"))),"")</f>
        <v>1</v>
      </c>
      <c r="AB85" s="353" t="str">
        <f t="shared" si="80"/>
        <v>N/A</v>
      </c>
      <c r="AC85" s="838">
        <v>3812.01</v>
      </c>
      <c r="AD85" s="296">
        <f t="shared" si="73"/>
        <v>2859.0075000000002</v>
      </c>
      <c r="AE85" s="775" t="str">
        <f t="shared" si="74"/>
        <v>CUMPLE</v>
      </c>
      <c r="AF85" s="1204"/>
      <c r="AG85" s="1207"/>
      <c r="AH85" s="302"/>
      <c r="AI85" s="237"/>
      <c r="AL85" s="395"/>
      <c r="AM85" s="358">
        <f t="shared" si="67"/>
        <v>1</v>
      </c>
      <c r="AN85" s="358"/>
      <c r="AO85" s="393"/>
      <c r="AP85" s="393"/>
    </row>
    <row r="86" spans="1:42" s="222" customFormat="1" ht="43.5" customHeight="1" thickBot="1" x14ac:dyDescent="0.3">
      <c r="A86" s="1135"/>
      <c r="B86" s="33" t="s">
        <v>284</v>
      </c>
      <c r="C86" s="145"/>
      <c r="D86" s="45" t="str">
        <f>IFERROR(INDEX(DESEMPATE!$D$3:$D$63,MATCH('EXP ESPEC.'!B86,DESEMPATE!$C$3:$C$63,0)),"")</f>
        <v>BATEMAN INGENIERIA</v>
      </c>
      <c r="E86" s="412" t="s">
        <v>8</v>
      </c>
      <c r="F86" s="139" t="s">
        <v>466</v>
      </c>
      <c r="G86" s="139" t="s">
        <v>343</v>
      </c>
      <c r="H86" s="139" t="s">
        <v>675</v>
      </c>
      <c r="I86" s="712" t="s">
        <v>676</v>
      </c>
      <c r="J86" s="139" t="s">
        <v>8</v>
      </c>
      <c r="K86" s="854" t="s">
        <v>8</v>
      </c>
      <c r="L86" s="854" t="s">
        <v>8</v>
      </c>
      <c r="M86" s="854" t="s">
        <v>8</v>
      </c>
      <c r="N86" s="399" t="str">
        <f t="shared" si="70"/>
        <v>SI</v>
      </c>
      <c r="O86" s="399" t="str">
        <f t="shared" si="71"/>
        <v>SI</v>
      </c>
      <c r="P86" s="399" t="str">
        <f t="shared" si="72"/>
        <v>SI</v>
      </c>
      <c r="Q86" s="639" t="str">
        <f t="shared" si="81"/>
        <v>SI</v>
      </c>
      <c r="R86" s="511">
        <v>0.75</v>
      </c>
      <c r="S86" s="276">
        <v>38343</v>
      </c>
      <c r="T86" s="276">
        <v>39804</v>
      </c>
      <c r="U86" s="36">
        <f t="shared" si="78"/>
        <v>2008</v>
      </c>
      <c r="V86" s="37">
        <f>IFERROR(INDEX(PARAMETROS!$B$53:$B$101,MATCH(U86,PARAMETROS!$A$53:$A$101,0)),"")</f>
        <v>461500</v>
      </c>
      <c r="W86" s="841" t="s">
        <v>264</v>
      </c>
      <c r="X86" s="38" t="s">
        <v>21</v>
      </c>
      <c r="Y86" s="438" t="str">
        <f>IFERROR(IF(X86="","",IF(X86="COP","N/A",IF(OR(X86="USD",X86="US"),1,IF(X86="EUR",VLOOKUP(T86,'SH EURO'!$A$6:$B$10372,2,FALSE),"INGRESAR TASA")))),"")</f>
        <v>N/A</v>
      </c>
      <c r="Z86" s="490" t="str">
        <f t="shared" si="79"/>
        <v>N/A</v>
      </c>
      <c r="AA86" s="39">
        <f>IFERROR(IF(X86="","",IF(X86="COP",1,IF(Y86&lt;&gt;"N/A",VLOOKUP(T86,'SH TRM'!$A$9:$B$100372,2,FALSE),"REVISAR"))),"")</f>
        <v>1</v>
      </c>
      <c r="AB86" s="354" t="str">
        <f t="shared" si="80"/>
        <v>N/A</v>
      </c>
      <c r="AC86" s="839">
        <v>5501.58</v>
      </c>
      <c r="AD86" s="295">
        <f t="shared" si="73"/>
        <v>4126.1849999999995</v>
      </c>
      <c r="AE86" s="300" t="str">
        <f t="shared" si="74"/>
        <v>CUMPLE</v>
      </c>
      <c r="AF86" s="1205"/>
      <c r="AG86" s="1208"/>
      <c r="AH86" s="310"/>
      <c r="AI86" s="237"/>
      <c r="AL86" s="395"/>
      <c r="AM86" s="358">
        <f t="shared" si="67"/>
        <v>2</v>
      </c>
      <c r="AN86" s="358"/>
      <c r="AO86" s="393"/>
      <c r="AP86" s="393"/>
    </row>
    <row r="87" spans="1:42" s="222" customFormat="1" ht="99" customHeight="1" x14ac:dyDescent="0.25">
      <c r="A87" s="1111" t="s">
        <v>160</v>
      </c>
      <c r="B87" s="25" t="s">
        <v>679</v>
      </c>
      <c r="C87" s="144"/>
      <c r="D87" s="26" t="str">
        <f>IFERROR(INDEX(DESEMPATE!$D$3:$D$63,MATCH('EXP ESPEC.'!B87,DESEMPATE!$C$3:$C$63,0)),"")</f>
        <v>SERTIC S.A.S</v>
      </c>
      <c r="E87" s="410" t="s">
        <v>8</v>
      </c>
      <c r="F87" s="949" t="s">
        <v>352</v>
      </c>
      <c r="G87" s="690" t="s">
        <v>343</v>
      </c>
      <c r="H87" s="690" t="s">
        <v>723</v>
      </c>
      <c r="I87" s="718" t="s">
        <v>724</v>
      </c>
      <c r="J87" s="319" t="s">
        <v>8</v>
      </c>
      <c r="K87" s="896" t="s">
        <v>8</v>
      </c>
      <c r="L87" s="896" t="s">
        <v>9</v>
      </c>
      <c r="M87" s="896" t="s">
        <v>8</v>
      </c>
      <c r="N87" s="400" t="str">
        <f t="shared" si="70"/>
        <v>SI</v>
      </c>
      <c r="O87" s="400" t="str">
        <f t="shared" si="71"/>
        <v>NO</v>
      </c>
      <c r="P87" s="400" t="str">
        <f t="shared" si="72"/>
        <v>SI</v>
      </c>
      <c r="Q87" s="640" t="str">
        <f t="shared" si="81"/>
        <v>SI</v>
      </c>
      <c r="R87" s="950">
        <v>0.25</v>
      </c>
      <c r="S87" s="951">
        <v>40954</v>
      </c>
      <c r="T87" s="952">
        <v>43159</v>
      </c>
      <c r="U87" s="29">
        <f t="shared" si="78"/>
        <v>2018</v>
      </c>
      <c r="V87" s="140">
        <f>IFERROR(INDEX(PARAMETROS!$B$53:$B$101,MATCH(U87,PARAMETROS!$A$53:$A$101,0)),"")</f>
        <v>781242</v>
      </c>
      <c r="W87" s="954">
        <v>10756166032</v>
      </c>
      <c r="X87" s="955" t="s">
        <v>21</v>
      </c>
      <c r="Y87" s="436" t="str">
        <f>IFERROR(IF(X87="","",IF(X87="COP","N/A",IF(OR(X87="USD",X87="US"),1,IF(X87="EUR",VLOOKUP(T87,'SH EURO'!$A$6:$B$10372,2,FALSE),"INGRESAR TASA")))),"")</f>
        <v>N/A</v>
      </c>
      <c r="Z87" s="488" t="str">
        <f t="shared" si="79"/>
        <v>N/A</v>
      </c>
      <c r="AA87" s="31">
        <f>IFERROR(IF(X87="","",IF(X87="COP",1,IF(Y87&lt;&gt;"N/A",VLOOKUP(T87,'SH TRM'!$A$9:$B$100372,2,FALSE),"REVISAR"))),"")</f>
        <v>1</v>
      </c>
      <c r="AB87" s="352">
        <f t="shared" si="80"/>
        <v>10756166032</v>
      </c>
      <c r="AC87" s="837">
        <f t="shared" ref="AC87:AC102" si="88">IFERROR(AB87/V87,"")</f>
        <v>13768.033505623098</v>
      </c>
      <c r="AD87" s="298">
        <f t="shared" si="73"/>
        <v>3442.0083764057745</v>
      </c>
      <c r="AE87" s="290" t="str">
        <f t="shared" si="74"/>
        <v>CUMPLE</v>
      </c>
      <c r="AF87" s="1203" t="str">
        <f t="shared" si="75"/>
        <v>SI</v>
      </c>
      <c r="AG87" s="1206">
        <f t="shared" ref="AG87" si="89">IFERROR(IF(OR(E87="",E87="NO"),"N/A",IF(AND(COUNTIF(AE87:AE90,"CUMPLE")=4,AF87="SI"),90,(IF(AND(COUNTIF(AE87:AE90,"CUMPLE")=3,AF87="SI"),80,IF(AND(COUNTIF(AE87:AE90,"CUMPLE")=2,AF87="SI"),70,0))))),"")</f>
        <v>90</v>
      </c>
      <c r="AH87" s="308"/>
      <c r="AI87" s="237"/>
      <c r="AL87" s="395"/>
      <c r="AM87" s="358">
        <f t="shared" si="67"/>
        <v>1</v>
      </c>
      <c r="AN87" s="358" t="str">
        <f t="shared" ref="AN87" si="90">IF(OR(COUNTIF(AM87:AM90,2)=0,COUNTIF(AM87:AM90,2)&gt;1),"OK",IF(AND(COUNTIF(AM87:AM90,1)&gt;0,COUNTIF(AM87:AM90,2)&gt;0),"OK",1))</f>
        <v>OK</v>
      </c>
      <c r="AO87" s="393"/>
      <c r="AP87" s="393"/>
    </row>
    <row r="88" spans="1:42" s="222" customFormat="1" ht="51" x14ac:dyDescent="0.25">
      <c r="A88" s="1112"/>
      <c r="B88" s="11" t="s">
        <v>240</v>
      </c>
      <c r="C88" s="143"/>
      <c r="D88" s="12" t="str">
        <f>IFERROR(INDEX(DESEMPATE!$D$3:$D$63,MATCH('EXP ESPEC.'!B88,DESEMPATE!$C$3:$C$63,0)),"")</f>
        <v>SALGADO MELENDEZ Y ASOCIADOS INGENIEROS  CONSULTORES S.A.S.</v>
      </c>
      <c r="E88" s="411" t="s">
        <v>8</v>
      </c>
      <c r="F88" s="19" t="s">
        <v>342</v>
      </c>
      <c r="G88" s="19" t="s">
        <v>343</v>
      </c>
      <c r="H88" s="19" t="s">
        <v>719</v>
      </c>
      <c r="I88" s="711" t="s">
        <v>725</v>
      </c>
      <c r="J88" s="496" t="s">
        <v>8</v>
      </c>
      <c r="K88" s="496" t="s">
        <v>8</v>
      </c>
      <c r="L88" s="855" t="s">
        <v>8</v>
      </c>
      <c r="M88" s="861" t="s">
        <v>8</v>
      </c>
      <c r="N88" s="398" t="str">
        <f t="shared" si="70"/>
        <v>SI</v>
      </c>
      <c r="O88" s="398" t="str">
        <f t="shared" si="71"/>
        <v>SI</v>
      </c>
      <c r="P88" s="398" t="str">
        <f t="shared" si="72"/>
        <v>SI</v>
      </c>
      <c r="Q88" s="638" t="str">
        <f t="shared" si="81"/>
        <v>SI</v>
      </c>
      <c r="R88" s="635">
        <v>0.9</v>
      </c>
      <c r="S88" s="538">
        <v>40157</v>
      </c>
      <c r="T88" s="538">
        <v>41965</v>
      </c>
      <c r="U88" s="15">
        <f t="shared" si="78"/>
        <v>2014</v>
      </c>
      <c r="V88" s="16">
        <f>IFERROR(INDEX(PARAMETROS!$B$53:$B$101,MATCH(U88,PARAMETROS!$A$53:$A$101,0)),"")</f>
        <v>616000</v>
      </c>
      <c r="W88" s="956" t="s">
        <v>264</v>
      </c>
      <c r="X88" s="516" t="s">
        <v>21</v>
      </c>
      <c r="Y88" s="437" t="str">
        <f>IFERROR(IF(X88="","",IF(X88="COP","N/A",IF(OR(X88="USD",X88="US"),1,IF(X88="EUR",VLOOKUP(T88,'SH EURO'!$A$6:$B$10372,2,FALSE),"INGRESAR TASA")))),"")</f>
        <v>N/A</v>
      </c>
      <c r="Z88" s="489" t="str">
        <f t="shared" si="79"/>
        <v>N/A</v>
      </c>
      <c r="AA88" s="18">
        <f>IFERROR(IF(X88="","",IF(X88="COP",1,IF(Y88&lt;&gt;"N/A",VLOOKUP(T88,'SH TRM'!$A$9:$B$100372,2,FALSE),"REVISAR"))),"")</f>
        <v>1</v>
      </c>
      <c r="AB88" s="353" t="str">
        <f t="shared" si="80"/>
        <v>N/A</v>
      </c>
      <c r="AC88" s="838">
        <v>5102.6099999999997</v>
      </c>
      <c r="AD88" s="296">
        <f t="shared" si="73"/>
        <v>4592.3490000000002</v>
      </c>
      <c r="AE88" s="775" t="str">
        <f t="shared" si="74"/>
        <v>CUMPLE</v>
      </c>
      <c r="AF88" s="1204"/>
      <c r="AG88" s="1207"/>
      <c r="AH88" s="302"/>
      <c r="AI88" s="237"/>
      <c r="AL88" s="395"/>
      <c r="AM88" s="358">
        <f t="shared" si="67"/>
        <v>2</v>
      </c>
      <c r="AN88" s="358"/>
      <c r="AO88" s="393"/>
      <c r="AP88" s="393"/>
    </row>
    <row r="89" spans="1:42" s="222" customFormat="1" ht="47.25" x14ac:dyDescent="0.25">
      <c r="A89" s="1112"/>
      <c r="B89" s="11" t="s">
        <v>240</v>
      </c>
      <c r="C89" s="143"/>
      <c r="D89" s="12" t="str">
        <f>IFERROR(INDEX(DESEMPATE!$D$3:$D$63,MATCH('EXP ESPEC.'!B89,DESEMPATE!$C$3:$C$63,0)),"")</f>
        <v>SALGADO MELENDEZ Y ASOCIADOS INGENIEROS  CONSULTORES S.A.S.</v>
      </c>
      <c r="E89" s="411" t="s">
        <v>8</v>
      </c>
      <c r="F89" s="496" t="s">
        <v>715</v>
      </c>
      <c r="G89" s="496" t="s">
        <v>343</v>
      </c>
      <c r="H89" s="496" t="s">
        <v>482</v>
      </c>
      <c r="I89" s="722" t="s">
        <v>714</v>
      </c>
      <c r="J89" s="496" t="s">
        <v>8</v>
      </c>
      <c r="K89" s="855" t="s">
        <v>8</v>
      </c>
      <c r="L89" s="855" t="s">
        <v>8</v>
      </c>
      <c r="M89" s="855" t="s">
        <v>8</v>
      </c>
      <c r="N89" s="398" t="str">
        <f t="shared" si="70"/>
        <v>SI</v>
      </c>
      <c r="O89" s="398" t="str">
        <f t="shared" si="71"/>
        <v>SI</v>
      </c>
      <c r="P89" s="398" t="str">
        <f t="shared" si="72"/>
        <v>SI</v>
      </c>
      <c r="Q89" s="638" t="str">
        <f t="shared" si="81"/>
        <v>SI</v>
      </c>
      <c r="R89" s="510">
        <v>0.45</v>
      </c>
      <c r="S89" s="538">
        <v>39125</v>
      </c>
      <c r="T89" s="498">
        <v>42858</v>
      </c>
      <c r="U89" s="44">
        <f t="shared" si="78"/>
        <v>2017</v>
      </c>
      <c r="V89" s="16">
        <f>IFERROR(INDEX(PARAMETROS!$B$53:$B$101,MATCH(U89,PARAMETROS!$A$53:$A$101,0)),"")</f>
        <v>737717</v>
      </c>
      <c r="W89" s="739" t="s">
        <v>264</v>
      </c>
      <c r="X89" s="17" t="s">
        <v>21</v>
      </c>
      <c r="Y89" s="437" t="str">
        <f>IFERROR(IF(X89="","",IF(X89="COP","N/A",IF(OR(X89="USD",X89="US"),1,IF(X89="EUR",VLOOKUP(T89,'SH EURO'!$A$6:$B$10372,2,FALSE),"INGRESAR TASA")))),"")</f>
        <v>N/A</v>
      </c>
      <c r="Z89" s="489" t="str">
        <f t="shared" si="79"/>
        <v>N/A</v>
      </c>
      <c r="AA89" s="18">
        <f>IFERROR(IF(X89="","",IF(X89="COP",1,IF(Y89&lt;&gt;"N/A",VLOOKUP(T89,'SH TRM'!$A$9:$B$100372,2,FALSE),"REVISAR"))),"")</f>
        <v>1</v>
      </c>
      <c r="AB89" s="353" t="str">
        <f t="shared" si="80"/>
        <v>N/A</v>
      </c>
      <c r="AC89" s="838">
        <v>38035.492065385508</v>
      </c>
      <c r="AD89" s="296">
        <f t="shared" si="73"/>
        <v>17115.97142942348</v>
      </c>
      <c r="AE89" s="775" t="str">
        <f t="shared" si="74"/>
        <v>CUMPLE</v>
      </c>
      <c r="AF89" s="1204"/>
      <c r="AG89" s="1207"/>
      <c r="AH89" s="302"/>
      <c r="AI89" s="237"/>
      <c r="AL89" s="395"/>
      <c r="AM89" s="358">
        <f t="shared" si="67"/>
        <v>2</v>
      </c>
      <c r="AN89" s="358"/>
      <c r="AO89" s="393"/>
      <c r="AP89" s="393"/>
    </row>
    <row r="90" spans="1:42" s="222" customFormat="1" ht="64.5" thickBot="1" x14ac:dyDescent="0.3">
      <c r="A90" s="1113"/>
      <c r="B90" s="33" t="s">
        <v>240</v>
      </c>
      <c r="C90" s="145"/>
      <c r="D90" s="45" t="str">
        <f>IFERROR(INDEX(DESEMPATE!$D$3:$D$63,MATCH('EXP ESPEC.'!B90,DESEMPATE!$C$3:$C$63,0)),"")</f>
        <v>SALGADO MELENDEZ Y ASOCIADOS INGENIEROS  CONSULTORES S.A.S.</v>
      </c>
      <c r="E90" s="412" t="s">
        <v>8</v>
      </c>
      <c r="F90" s="139" t="s">
        <v>346</v>
      </c>
      <c r="G90" s="139" t="s">
        <v>343</v>
      </c>
      <c r="H90" s="139" t="s">
        <v>717</v>
      </c>
      <c r="I90" s="712" t="s">
        <v>726</v>
      </c>
      <c r="J90" s="526" t="s">
        <v>8</v>
      </c>
      <c r="K90" s="854" t="s">
        <v>8</v>
      </c>
      <c r="L90" s="854" t="s">
        <v>8</v>
      </c>
      <c r="M90" s="854" t="s">
        <v>9</v>
      </c>
      <c r="N90" s="399" t="str">
        <f t="shared" si="70"/>
        <v>SI</v>
      </c>
      <c r="O90" s="399" t="str">
        <f t="shared" si="71"/>
        <v>SI</v>
      </c>
      <c r="P90" s="399" t="str">
        <f t="shared" si="72"/>
        <v>NO</v>
      </c>
      <c r="Q90" s="639" t="str">
        <f t="shared" si="81"/>
        <v>SI</v>
      </c>
      <c r="R90" s="953">
        <v>0.9</v>
      </c>
      <c r="S90" s="276" t="s">
        <v>727</v>
      </c>
      <c r="T90" s="276">
        <v>40694</v>
      </c>
      <c r="U90" s="36">
        <f t="shared" si="78"/>
        <v>2011</v>
      </c>
      <c r="V90" s="37">
        <f>IFERROR(INDEX(PARAMETROS!$B$53:$B$101,MATCH(U90,PARAMETROS!$A$53:$A$101,0)),"")</f>
        <v>535600</v>
      </c>
      <c r="W90" s="957" t="s">
        <v>264</v>
      </c>
      <c r="X90" s="38" t="s">
        <v>21</v>
      </c>
      <c r="Y90" s="438" t="str">
        <f>IFERROR(IF(X90="","",IF(X90="COP","N/A",IF(OR(X90="USD",X90="US"),1,IF(X90="EUR",VLOOKUP(T90,'SH EURO'!$A$6:$B$10372,2,FALSE),"INGRESAR TASA")))),"")</f>
        <v>N/A</v>
      </c>
      <c r="Z90" s="490" t="str">
        <f t="shared" si="79"/>
        <v>N/A</v>
      </c>
      <c r="AA90" s="39">
        <f>IFERROR(IF(X90="","",IF(X90="COP",1,IF(Y90&lt;&gt;"N/A",VLOOKUP(T90,'SH TRM'!$A$9:$B$100372,2,FALSE),"REVISAR"))),"")</f>
        <v>1</v>
      </c>
      <c r="AB90" s="354" t="str">
        <f t="shared" si="80"/>
        <v>N/A</v>
      </c>
      <c r="AC90" s="839">
        <v>10101.64</v>
      </c>
      <c r="AD90" s="295">
        <f t="shared" si="73"/>
        <v>9091.4760000000006</v>
      </c>
      <c r="AE90" s="300" t="str">
        <f t="shared" si="74"/>
        <v>CUMPLE</v>
      </c>
      <c r="AF90" s="1205"/>
      <c r="AG90" s="1208"/>
      <c r="AH90" s="310"/>
      <c r="AI90" s="237"/>
      <c r="AL90" s="395"/>
      <c r="AM90" s="358">
        <f t="shared" si="67"/>
        <v>1</v>
      </c>
      <c r="AN90" s="358"/>
      <c r="AO90" s="393"/>
      <c r="AP90" s="393"/>
    </row>
    <row r="91" spans="1:42" s="222" customFormat="1" ht="38.25" customHeight="1" x14ac:dyDescent="0.25">
      <c r="A91" s="1111" t="s">
        <v>161</v>
      </c>
      <c r="B91" s="21" t="s">
        <v>249</v>
      </c>
      <c r="C91" s="144"/>
      <c r="D91" s="26" t="str">
        <f>IFERROR(INDEX(DESEMPATE!$D$3:$D$63,MATCH('EXP ESPEC.'!B91,DESEMPATE!$C$3:$C$63,0)),"")</f>
        <v>PROYECTOS E INTERVENTORIAS LIMITADA</v>
      </c>
      <c r="E91" s="410" t="s">
        <v>8</v>
      </c>
      <c r="F91" s="142" t="s">
        <v>730</v>
      </c>
      <c r="G91" s="142" t="s">
        <v>343</v>
      </c>
      <c r="H91" s="142" t="s">
        <v>731</v>
      </c>
      <c r="I91" s="695" t="s">
        <v>732</v>
      </c>
      <c r="J91" s="142" t="s">
        <v>8</v>
      </c>
      <c r="K91" s="887" t="s">
        <v>8</v>
      </c>
      <c r="L91" s="887" t="s">
        <v>8</v>
      </c>
      <c r="M91" s="887" t="s">
        <v>9</v>
      </c>
      <c r="N91" s="400" t="str">
        <f t="shared" si="70"/>
        <v>SI</v>
      </c>
      <c r="O91" s="400" t="str">
        <f t="shared" si="71"/>
        <v>SI</v>
      </c>
      <c r="P91" s="400" t="str">
        <f t="shared" si="72"/>
        <v>NO</v>
      </c>
      <c r="Q91" s="640" t="str">
        <f t="shared" si="81"/>
        <v>SI</v>
      </c>
      <c r="R91" s="465">
        <v>1</v>
      </c>
      <c r="S91" s="316">
        <v>39804</v>
      </c>
      <c r="T91" s="316">
        <v>40390</v>
      </c>
      <c r="U91" s="29">
        <f t="shared" si="78"/>
        <v>2010</v>
      </c>
      <c r="V91" s="140">
        <f>IFERROR(INDEX(PARAMETROS!$B$53:$B$101,MATCH(U91,PARAMETROS!$A$53:$A$101,0)),"")</f>
        <v>515000</v>
      </c>
      <c r="W91" s="671" t="s">
        <v>264</v>
      </c>
      <c r="X91" s="17" t="s">
        <v>21</v>
      </c>
      <c r="Y91" s="436" t="str">
        <f>IFERROR(IF(X91="","",IF(X91="COP","N/A",IF(OR(X91="USD",X91="US"),1,IF(X91="EUR",VLOOKUP(T91,'SH EURO'!$A$6:$B$10372,2,FALSE),"INGRESAR TASA")))),"")</f>
        <v>N/A</v>
      </c>
      <c r="Z91" s="488" t="str">
        <f t="shared" si="79"/>
        <v>N/A</v>
      </c>
      <c r="AA91" s="31">
        <f>IFERROR(IF(X91="","",IF(X91="COP",1,IF(Y91&lt;&gt;"N/A",VLOOKUP(T91,'SH TRM'!$A$9:$B$100372,2,FALSE),"REVISAR"))),"")</f>
        <v>1</v>
      </c>
      <c r="AB91" s="352" t="str">
        <f t="shared" si="80"/>
        <v>N/A</v>
      </c>
      <c r="AC91" s="837">
        <v>5335.96</v>
      </c>
      <c r="AD91" s="298">
        <f t="shared" si="73"/>
        <v>5335.96</v>
      </c>
      <c r="AE91" s="290" t="str">
        <f t="shared" si="74"/>
        <v>CUMPLE</v>
      </c>
      <c r="AF91" s="1203" t="str">
        <f t="shared" si="75"/>
        <v>SI</v>
      </c>
      <c r="AG91" s="1206">
        <f t="shared" ref="AG91" si="91">IFERROR(IF(OR(E91="",E91="NO"),"N/A",IF(AND(COUNTIF(AE91:AE94,"CUMPLE")=4,AF91="SI"),90,(IF(AND(COUNTIF(AE91:AE94,"CUMPLE")=3,AF91="SI"),80,IF(AND(COUNTIF(AE91:AE94,"CUMPLE")=2,AF91="SI"),70,0))))),"")</f>
        <v>90</v>
      </c>
      <c r="AH91" s="308"/>
      <c r="AI91" s="237"/>
      <c r="AL91" s="395"/>
      <c r="AM91" s="358">
        <f t="shared" si="67"/>
        <v>1</v>
      </c>
      <c r="AN91" s="358" t="str">
        <f t="shared" ref="AN91" si="92">IF(OR(COUNTIF(AM91:AM94,2)=0,COUNTIF(AM91:AM94,2)&gt;1),"OK",IF(AND(COUNTIF(AM91:AM94,1)&gt;0,COUNTIF(AM91:AM94,2)&gt;0),"OK",1))</f>
        <v>OK</v>
      </c>
      <c r="AO91" s="393"/>
      <c r="AP91" s="393"/>
    </row>
    <row r="92" spans="1:42" s="222" customFormat="1" ht="38.25" customHeight="1" x14ac:dyDescent="0.25">
      <c r="A92" s="1112"/>
      <c r="B92" s="11" t="s">
        <v>249</v>
      </c>
      <c r="C92" s="143"/>
      <c r="D92" s="12" t="str">
        <f>IFERROR(INDEX(DESEMPATE!$D$3:$D$63,MATCH('EXP ESPEC.'!B92,DESEMPATE!$C$3:$C$63,0)),"")</f>
        <v>PROYECTOS E INTERVENTORIAS LIMITADA</v>
      </c>
      <c r="E92" s="411" t="s">
        <v>8</v>
      </c>
      <c r="F92" s="142" t="s">
        <v>352</v>
      </c>
      <c r="G92" s="142" t="s">
        <v>343</v>
      </c>
      <c r="H92" s="142" t="s">
        <v>739</v>
      </c>
      <c r="I92" s="695" t="s">
        <v>740</v>
      </c>
      <c r="J92" s="142" t="s">
        <v>8</v>
      </c>
      <c r="K92" s="883" t="s">
        <v>8</v>
      </c>
      <c r="L92" s="883" t="s">
        <v>8</v>
      </c>
      <c r="M92" s="883" t="s">
        <v>8</v>
      </c>
      <c r="N92" s="398" t="str">
        <f t="shared" si="70"/>
        <v>SI</v>
      </c>
      <c r="O92" s="398" t="str">
        <f t="shared" si="71"/>
        <v>SI</v>
      </c>
      <c r="P92" s="398" t="str">
        <f t="shared" si="72"/>
        <v>SI</v>
      </c>
      <c r="Q92" s="638" t="str">
        <f t="shared" si="81"/>
        <v>SI</v>
      </c>
      <c r="R92" s="509">
        <v>0.25</v>
      </c>
      <c r="S92" s="259">
        <v>38790</v>
      </c>
      <c r="T92" s="14">
        <v>40999</v>
      </c>
      <c r="U92" s="15">
        <f t="shared" si="78"/>
        <v>2012</v>
      </c>
      <c r="V92" s="16">
        <f>IFERROR(INDEX(PARAMETROS!$B$53:$B$101,MATCH(U92,PARAMETROS!$A$53:$A$101,0)),"")</f>
        <v>566700</v>
      </c>
      <c r="W92" s="671" t="s">
        <v>264</v>
      </c>
      <c r="X92" s="16" t="s">
        <v>21</v>
      </c>
      <c r="Y92" s="437" t="str">
        <f>IFERROR(IF(X92="","",IF(X92="COP","N/A",IF(OR(X92="USD",X92="US"),1,IF(X92="EUR",VLOOKUP(T92,'SH EURO'!$A$6:$B$10372,2,FALSE),"INGRESAR TASA")))),"")</f>
        <v>N/A</v>
      </c>
      <c r="Z92" s="489" t="str">
        <f t="shared" si="79"/>
        <v>N/A</v>
      </c>
      <c r="AA92" s="18">
        <f>IFERROR(IF(X92="","",IF(X92="COP",1,IF(Y92&lt;&gt;"N/A",VLOOKUP(T92,'SH TRM'!$A$9:$B$100372,2,FALSE),"REVISAR"))),"")</f>
        <v>1</v>
      </c>
      <c r="AB92" s="353" t="str">
        <f t="shared" si="80"/>
        <v>N/A</v>
      </c>
      <c r="AC92" s="838">
        <v>12480.97</v>
      </c>
      <c r="AD92" s="296">
        <f t="shared" si="73"/>
        <v>3120.2424999999998</v>
      </c>
      <c r="AE92" s="775" t="str">
        <f t="shared" si="74"/>
        <v>CUMPLE</v>
      </c>
      <c r="AF92" s="1204"/>
      <c r="AG92" s="1207"/>
      <c r="AH92" s="302"/>
      <c r="AI92" s="237"/>
      <c r="AL92" s="395"/>
      <c r="AM92" s="358">
        <f t="shared" si="67"/>
        <v>2</v>
      </c>
      <c r="AN92" s="358"/>
      <c r="AO92" s="393"/>
      <c r="AP92" s="393"/>
    </row>
    <row r="93" spans="1:42" s="222" customFormat="1" ht="51" x14ac:dyDescent="0.25">
      <c r="A93" s="1112"/>
      <c r="B93" s="11" t="s">
        <v>249</v>
      </c>
      <c r="C93" s="143"/>
      <c r="D93" s="12" t="str">
        <f>IFERROR(INDEX(DESEMPATE!$D$3:$D$63,MATCH('EXP ESPEC.'!B93,DESEMPATE!$C$3:$C$63,0)),"")</f>
        <v>PROYECTOS E INTERVENTORIAS LIMITADA</v>
      </c>
      <c r="E93" s="411" t="s">
        <v>8</v>
      </c>
      <c r="F93" s="19" t="s">
        <v>342</v>
      </c>
      <c r="G93" s="19" t="s">
        <v>343</v>
      </c>
      <c r="H93" s="19" t="s">
        <v>741</v>
      </c>
      <c r="I93" s="711" t="s">
        <v>742</v>
      </c>
      <c r="J93" s="19" t="s">
        <v>8</v>
      </c>
      <c r="K93" s="883" t="s">
        <v>8</v>
      </c>
      <c r="L93" s="883" t="s">
        <v>8</v>
      </c>
      <c r="M93" s="883" t="s">
        <v>9</v>
      </c>
      <c r="N93" s="398" t="str">
        <f t="shared" si="70"/>
        <v>SI</v>
      </c>
      <c r="O93" s="398" t="str">
        <f t="shared" si="71"/>
        <v>SI</v>
      </c>
      <c r="P93" s="398" t="str">
        <f t="shared" si="72"/>
        <v>NO</v>
      </c>
      <c r="Q93" s="638" t="str">
        <f t="shared" si="81"/>
        <v>SI</v>
      </c>
      <c r="R93" s="512">
        <v>0.7</v>
      </c>
      <c r="S93" s="316">
        <v>39860</v>
      </c>
      <c r="T93" s="316">
        <v>41337</v>
      </c>
      <c r="U93" s="44">
        <f t="shared" si="78"/>
        <v>2013</v>
      </c>
      <c r="V93" s="16">
        <f>IFERROR(INDEX(PARAMETROS!$B$53:$B$101,MATCH(U93,PARAMETROS!$A$53:$A$101,0)),"")</f>
        <v>589500</v>
      </c>
      <c r="W93" s="840" t="s">
        <v>264</v>
      </c>
      <c r="X93" s="17" t="s">
        <v>21</v>
      </c>
      <c r="Y93" s="437" t="str">
        <f>IFERROR(IF(X93="","",IF(X93="COP","N/A",IF(OR(X93="USD",X93="US"),1,IF(X93="EUR",VLOOKUP(T93,'SH EURO'!$A$6:$B$10372,2,FALSE),"INGRESAR TASA")))),"")</f>
        <v>N/A</v>
      </c>
      <c r="Z93" s="489" t="str">
        <f t="shared" si="79"/>
        <v>N/A</v>
      </c>
      <c r="AA93" s="18">
        <f>IFERROR(IF(X93="","",IF(X93="COP",1,IF(Y93&lt;&gt;"N/A",VLOOKUP(T93,'SH TRM'!$A$9:$B$100372,2,FALSE),"REVISAR"))),"")</f>
        <v>1</v>
      </c>
      <c r="AB93" s="353" t="str">
        <f t="shared" si="80"/>
        <v>N/A</v>
      </c>
      <c r="AC93" s="838">
        <v>22320.54</v>
      </c>
      <c r="AD93" s="296">
        <f t="shared" si="73"/>
        <v>15624.377999999999</v>
      </c>
      <c r="AE93" s="775" t="str">
        <f t="shared" si="74"/>
        <v>CUMPLE</v>
      </c>
      <c r="AF93" s="1204"/>
      <c r="AG93" s="1207"/>
      <c r="AH93" s="302"/>
      <c r="AI93" s="237"/>
      <c r="AL93" s="395"/>
      <c r="AM93" s="358">
        <f t="shared" si="67"/>
        <v>1</v>
      </c>
      <c r="AN93" s="358"/>
      <c r="AO93" s="393"/>
      <c r="AP93" s="393"/>
    </row>
    <row r="94" spans="1:42" s="222" customFormat="1" ht="51.75" thickBot="1" x14ac:dyDescent="0.3">
      <c r="A94" s="1113"/>
      <c r="B94" s="33" t="s">
        <v>683</v>
      </c>
      <c r="C94" s="145"/>
      <c r="D94" s="45" t="str">
        <f>IFERROR(INDEX(DESEMPATE!$D$3:$D$63,MATCH('EXP ESPEC.'!B94,DESEMPATE!$C$3:$C$63,0)),"")</f>
        <v xml:space="preserve">INGENIERIA DE ESTUDIOS Y ASESORIAS SAS INESAS </v>
      </c>
      <c r="E94" s="412" t="s">
        <v>8</v>
      </c>
      <c r="F94" s="526" t="s">
        <v>736</v>
      </c>
      <c r="G94" s="139" t="s">
        <v>343</v>
      </c>
      <c r="H94" s="139" t="s">
        <v>737</v>
      </c>
      <c r="I94" s="712" t="s">
        <v>738</v>
      </c>
      <c r="J94" s="139" t="s">
        <v>8</v>
      </c>
      <c r="K94" s="884" t="s">
        <v>8</v>
      </c>
      <c r="L94" s="884" t="s">
        <v>8</v>
      </c>
      <c r="M94" s="884" t="s">
        <v>9</v>
      </c>
      <c r="N94" s="399" t="str">
        <f t="shared" si="70"/>
        <v>SI</v>
      </c>
      <c r="O94" s="399" t="str">
        <f t="shared" si="71"/>
        <v>SI</v>
      </c>
      <c r="P94" s="399" t="str">
        <f t="shared" si="72"/>
        <v>NO</v>
      </c>
      <c r="Q94" s="639" t="str">
        <f t="shared" si="81"/>
        <v>SI</v>
      </c>
      <c r="R94" s="511">
        <v>0.75</v>
      </c>
      <c r="S94" s="318">
        <v>38343</v>
      </c>
      <c r="T94" s="318">
        <v>40459</v>
      </c>
      <c r="U94" s="36">
        <f t="shared" si="78"/>
        <v>2010</v>
      </c>
      <c r="V94" s="37">
        <f>IFERROR(INDEX(PARAMETROS!$B$53:$B$101,MATCH(U94,PARAMETROS!$A$53:$A$101,0)),"")</f>
        <v>515000</v>
      </c>
      <c r="W94" s="841" t="s">
        <v>264</v>
      </c>
      <c r="X94" s="38" t="s">
        <v>21</v>
      </c>
      <c r="Y94" s="438" t="str">
        <f>IFERROR(IF(X94="","",IF(X94="COP","N/A",IF(OR(X94="USD",X94="US"),1,IF(X94="EUR",VLOOKUP(T94,'SH EURO'!$A$6:$B$10372,2,FALSE),"INGRESAR TASA")))),"")</f>
        <v>N/A</v>
      </c>
      <c r="Z94" s="490" t="str">
        <f t="shared" si="79"/>
        <v>N/A</v>
      </c>
      <c r="AA94" s="39">
        <f>IFERROR(IF(X94="","",IF(X94="COP",1,IF(Y94&lt;&gt;"N/A",VLOOKUP(T94,'SH TRM'!$A$9:$B$100372,2,FALSE),"REVISAR"))),"")</f>
        <v>1</v>
      </c>
      <c r="AB94" s="354" t="str">
        <f t="shared" si="80"/>
        <v>N/A</v>
      </c>
      <c r="AC94" s="839">
        <v>11108.36</v>
      </c>
      <c r="AD94" s="295">
        <f t="shared" si="73"/>
        <v>8331.27</v>
      </c>
      <c r="AE94" s="300" t="str">
        <f t="shared" si="74"/>
        <v>CUMPLE</v>
      </c>
      <c r="AF94" s="1205"/>
      <c r="AG94" s="1208"/>
      <c r="AH94" s="310"/>
      <c r="AI94" s="237"/>
      <c r="AL94" s="395"/>
      <c r="AM94" s="358">
        <f t="shared" si="67"/>
        <v>1</v>
      </c>
      <c r="AN94" s="358"/>
      <c r="AO94" s="393"/>
      <c r="AP94" s="393"/>
    </row>
    <row r="95" spans="1:42" s="222" customFormat="1" ht="76.5" x14ac:dyDescent="0.25">
      <c r="A95" s="1111" t="s">
        <v>162</v>
      </c>
      <c r="B95" s="563" t="s">
        <v>247</v>
      </c>
      <c r="C95" s="144"/>
      <c r="D95" s="26" t="str">
        <f>IFERROR(INDEX(DESEMPATE!$D$3:$D$63,MATCH('EXP ESPEC.'!B95,DESEMPATE!$C$3:$C$63,0)),"")</f>
        <v>EPYPSA COLOMBIA</v>
      </c>
      <c r="E95" s="410" t="s">
        <v>8</v>
      </c>
      <c r="F95" s="476" t="s">
        <v>352</v>
      </c>
      <c r="G95" s="476" t="s">
        <v>343</v>
      </c>
      <c r="H95" s="476" t="s">
        <v>743</v>
      </c>
      <c r="I95" s="741" t="s">
        <v>744</v>
      </c>
      <c r="J95" s="476" t="s">
        <v>8</v>
      </c>
      <c r="K95" s="960" t="s">
        <v>8</v>
      </c>
      <c r="L95" s="960" t="s">
        <v>9</v>
      </c>
      <c r="M95" s="960" t="s">
        <v>8</v>
      </c>
      <c r="N95" s="400" t="str">
        <f t="shared" si="70"/>
        <v>SI</v>
      </c>
      <c r="O95" s="400" t="str">
        <f t="shared" si="71"/>
        <v>NO</v>
      </c>
      <c r="P95" s="400" t="str">
        <f t="shared" si="72"/>
        <v>SI</v>
      </c>
      <c r="Q95" s="640" t="str">
        <f t="shared" si="81"/>
        <v>SI</v>
      </c>
      <c r="R95" s="510">
        <v>0.51</v>
      </c>
      <c r="S95" s="14">
        <v>41907</v>
      </c>
      <c r="T95" s="14">
        <v>43093</v>
      </c>
      <c r="U95" s="29">
        <f t="shared" si="78"/>
        <v>2017</v>
      </c>
      <c r="V95" s="140">
        <f>IFERROR(INDEX(PARAMETROS!$B$53:$B$101,MATCH(U95,PARAMETROS!$A$53:$A$101,0)),"")</f>
        <v>737717</v>
      </c>
      <c r="W95" s="671">
        <v>7234429760</v>
      </c>
      <c r="X95" s="17" t="s">
        <v>21</v>
      </c>
      <c r="Y95" s="436" t="str">
        <f>IFERROR(IF(X95="","",IF(X95="COP","N/A",IF(OR(X95="USD",X95="US"),1,IF(X95="EUR",VLOOKUP(T95,'SH EURO'!$A$6:$B$10372,2,FALSE),"INGRESAR TASA")))),"")</f>
        <v>N/A</v>
      </c>
      <c r="Z95" s="488" t="str">
        <f t="shared" si="79"/>
        <v>N/A</v>
      </c>
      <c r="AA95" s="31">
        <f>IFERROR(IF(X95="","",IF(X95="COP",1,IF(Y95&lt;&gt;"N/A",VLOOKUP(T95,'SH TRM'!$A$9:$B$100372,2,FALSE),"REVISAR"))),"")</f>
        <v>1</v>
      </c>
      <c r="AB95" s="352">
        <f t="shared" si="80"/>
        <v>7234429760</v>
      </c>
      <c r="AC95" s="837">
        <f t="shared" si="88"/>
        <v>9806.5108435890725</v>
      </c>
      <c r="AD95" s="298">
        <f t="shared" si="73"/>
        <v>5001.3205302304268</v>
      </c>
      <c r="AE95" s="290" t="str">
        <f t="shared" si="74"/>
        <v>CUMPLE</v>
      </c>
      <c r="AF95" s="1203" t="str">
        <f t="shared" si="75"/>
        <v>SI</v>
      </c>
      <c r="AG95" s="1206">
        <f t="shared" ref="AG95" si="93">IFERROR(IF(OR(E95="",E95="NO"),"N/A",IF(AND(COUNTIF(AE95:AE98,"CUMPLE")=4,AF95="SI"),90,(IF(AND(COUNTIF(AE95:AE98,"CUMPLE")=3,AF95="SI"),80,IF(AND(COUNTIF(AE95:AE98,"CUMPLE")=2,AF95="SI"),70,0))))),"")</f>
        <v>90</v>
      </c>
      <c r="AH95" s="308"/>
      <c r="AI95" s="237"/>
      <c r="AL95" s="395"/>
      <c r="AM95" s="358">
        <f t="shared" si="67"/>
        <v>1</v>
      </c>
      <c r="AN95" s="358" t="str">
        <f t="shared" ref="AN95" si="94">IF(OR(COUNTIF(AM95:AM98,2)=0,COUNTIF(AM95:AM98,2)&gt;1),"OK",IF(AND(COUNTIF(AM95:AM98,1)&gt;0,COUNTIF(AM95:AM98,2)&gt;0),"OK",1))</f>
        <v>OK</v>
      </c>
      <c r="AO95" s="393"/>
      <c r="AP95" s="393"/>
    </row>
    <row r="96" spans="1:42" s="222" customFormat="1" ht="57" x14ac:dyDescent="0.25">
      <c r="A96" s="1112"/>
      <c r="B96" s="496" t="s">
        <v>285</v>
      </c>
      <c r="C96" s="143"/>
      <c r="D96" s="12" t="str">
        <f>IFERROR(INDEX(DESEMPATE!$D$3:$D$63,MATCH('EXP ESPEC.'!B96,DESEMPATE!$C$3:$C$63,0)),"")</f>
        <v>CONSULTORES DE INGENIERIA UG21 SL</v>
      </c>
      <c r="E96" s="411" t="s">
        <v>8</v>
      </c>
      <c r="F96" s="496" t="s">
        <v>745</v>
      </c>
      <c r="G96" s="496" t="s">
        <v>356</v>
      </c>
      <c r="H96" s="476"/>
      <c r="I96" s="961" t="s">
        <v>746</v>
      </c>
      <c r="J96" s="476" t="s">
        <v>8</v>
      </c>
      <c r="K96" s="885" t="s">
        <v>8</v>
      </c>
      <c r="L96" s="885" t="s">
        <v>9</v>
      </c>
      <c r="M96" s="885" t="s">
        <v>9</v>
      </c>
      <c r="N96" s="398" t="str">
        <f t="shared" si="70"/>
        <v>SI</v>
      </c>
      <c r="O96" s="398" t="str">
        <f t="shared" si="71"/>
        <v>NO</v>
      </c>
      <c r="P96" s="398" t="str">
        <f t="shared" si="72"/>
        <v>NO</v>
      </c>
      <c r="Q96" s="638" t="str">
        <f t="shared" si="81"/>
        <v>SI</v>
      </c>
      <c r="R96" s="509">
        <v>1</v>
      </c>
      <c r="S96" s="259">
        <v>38338</v>
      </c>
      <c r="T96" s="14">
        <v>39082</v>
      </c>
      <c r="U96" s="15">
        <f t="shared" si="78"/>
        <v>2006</v>
      </c>
      <c r="V96" s="16">
        <f>IFERROR(INDEX(PARAMETROS!$B$53:$B$101,MATCH(U96,PARAMETROS!$A$53:$A$101,0)),"")</f>
        <v>408000</v>
      </c>
      <c r="W96" s="671" t="s">
        <v>264</v>
      </c>
      <c r="X96" s="16" t="s">
        <v>305</v>
      </c>
      <c r="Y96" s="437">
        <f>IFERROR(IF(X96="","",IF(X96="COP","N/A",IF(OR(X96="USD",X96="US"),1,IF(X96="EUR",VLOOKUP(T96,'SH EURO'!$A$6:$B$10372,2,FALSE),"INGRESAR TASA")))),"")</f>
        <v>1.3192999999999999</v>
      </c>
      <c r="Z96" s="489" t="s">
        <v>264</v>
      </c>
      <c r="AA96" s="18">
        <f>IFERROR(IF(X96="","",IF(X96="COP",1,IF(Y96&lt;&gt;"N/A",VLOOKUP(T96,'SH TRM'!$A$9:$B$100372,2,FALSE),"REVISAR"))),"")</f>
        <v>2238.79</v>
      </c>
      <c r="AB96" s="353" t="s">
        <v>264</v>
      </c>
      <c r="AC96" s="838">
        <v>3381.33</v>
      </c>
      <c r="AD96" s="296">
        <f t="shared" si="73"/>
        <v>3381.33</v>
      </c>
      <c r="AE96" s="775" t="str">
        <f t="shared" si="74"/>
        <v>CUMPLE</v>
      </c>
      <c r="AF96" s="1204"/>
      <c r="AG96" s="1207"/>
      <c r="AH96" s="302"/>
      <c r="AI96" s="237"/>
      <c r="AL96" s="395"/>
      <c r="AM96" s="358">
        <f t="shared" si="67"/>
        <v>0</v>
      </c>
      <c r="AN96" s="358"/>
      <c r="AO96" s="393"/>
      <c r="AP96" s="393"/>
    </row>
    <row r="97" spans="1:42" s="222" customFormat="1" ht="57" x14ac:dyDescent="0.25">
      <c r="A97" s="1112"/>
      <c r="B97" s="496" t="s">
        <v>285</v>
      </c>
      <c r="C97" s="143"/>
      <c r="D97" s="12" t="str">
        <f>IFERROR(INDEX(DESEMPATE!$D$3:$D$63,MATCH('EXP ESPEC.'!B97,DESEMPATE!$C$3:$C$63,0)),"")</f>
        <v>CONSULTORES DE INGENIERIA UG21 SL</v>
      </c>
      <c r="E97" s="411" t="s">
        <v>8</v>
      </c>
      <c r="F97" s="476" t="s">
        <v>747</v>
      </c>
      <c r="G97" s="476" t="s">
        <v>343</v>
      </c>
      <c r="H97" s="476" t="s">
        <v>748</v>
      </c>
      <c r="I97" s="961" t="s">
        <v>749</v>
      </c>
      <c r="J97" s="19" t="s">
        <v>8</v>
      </c>
      <c r="K97" s="883" t="s">
        <v>8</v>
      </c>
      <c r="L97" s="883" t="s">
        <v>9</v>
      </c>
      <c r="M97" s="883" t="s">
        <v>9</v>
      </c>
      <c r="N97" s="398" t="str">
        <f t="shared" si="70"/>
        <v>SI</v>
      </c>
      <c r="O97" s="398" t="str">
        <f t="shared" si="71"/>
        <v>NO</v>
      </c>
      <c r="P97" s="398" t="str">
        <f t="shared" si="72"/>
        <v>NO</v>
      </c>
      <c r="Q97" s="638" t="str">
        <f t="shared" si="81"/>
        <v>SI</v>
      </c>
      <c r="R97" s="512">
        <v>0.4</v>
      </c>
      <c r="S97" s="316">
        <v>41282</v>
      </c>
      <c r="T97" s="316">
        <v>42459</v>
      </c>
      <c r="U97" s="44">
        <f t="shared" si="78"/>
        <v>2016</v>
      </c>
      <c r="V97" s="16">
        <f>IFERROR(INDEX(PARAMETROS!$B$53:$B$101,MATCH(U97,PARAMETROS!$A$53:$A$101,0)),"")</f>
        <v>689455</v>
      </c>
      <c r="W97" s="840" t="s">
        <v>264</v>
      </c>
      <c r="X97" s="17" t="s">
        <v>21</v>
      </c>
      <c r="Y97" s="437" t="str">
        <f>IFERROR(IF(X97="","",IF(X97="COP","N/A",IF(OR(X97="USD",X97="US"),1,IF(X97="EUR",VLOOKUP(T97,'SH EURO'!$A$6:$B$10372,2,FALSE),"INGRESAR TASA")))),"")</f>
        <v>N/A</v>
      </c>
      <c r="Z97" s="489" t="str">
        <f t="shared" si="79"/>
        <v>N/A</v>
      </c>
      <c r="AA97" s="18">
        <f>IFERROR(IF(X97="","",IF(X97="COP",1,IF(Y97&lt;&gt;"N/A",VLOOKUP(T97,'SH TRM'!$A$9:$B$100372,2,FALSE),"REVISAR"))),"")</f>
        <v>1</v>
      </c>
      <c r="AB97" s="353" t="str">
        <f t="shared" si="80"/>
        <v>N/A</v>
      </c>
      <c r="AC97" s="838">
        <v>25250.7</v>
      </c>
      <c r="AD97" s="296">
        <f t="shared" si="73"/>
        <v>10100.280000000001</v>
      </c>
      <c r="AE97" s="775" t="str">
        <f t="shared" si="74"/>
        <v>CUMPLE</v>
      </c>
      <c r="AF97" s="1204"/>
      <c r="AG97" s="1207"/>
      <c r="AH97" s="302"/>
      <c r="AI97" s="237"/>
      <c r="AL97" s="395"/>
      <c r="AM97" s="358">
        <f t="shared" si="67"/>
        <v>0</v>
      </c>
      <c r="AN97" s="358"/>
      <c r="AO97" s="393"/>
      <c r="AP97" s="393"/>
    </row>
    <row r="98" spans="1:42" s="222" customFormat="1" ht="64.5" thickBot="1" x14ac:dyDescent="0.3">
      <c r="A98" s="1113"/>
      <c r="B98" s="554" t="s">
        <v>320</v>
      </c>
      <c r="C98" s="145"/>
      <c r="D98" s="45" t="str">
        <f>IFERROR(INDEX(DESEMPATE!$D$3:$D$63,MATCH('EXP ESPEC.'!B98,DESEMPATE!$C$3:$C$63,0)),"")</f>
        <v xml:space="preserve">ICEACSA CONSULTORES SUCURSAL COLOMBIA </v>
      </c>
      <c r="E98" s="412" t="s">
        <v>8</v>
      </c>
      <c r="F98" s="139" t="s">
        <v>756</v>
      </c>
      <c r="G98" s="139" t="s">
        <v>356</v>
      </c>
      <c r="H98" s="139"/>
      <c r="I98" s="712" t="s">
        <v>757</v>
      </c>
      <c r="J98" s="139" t="s">
        <v>8</v>
      </c>
      <c r="K98" s="884" t="s">
        <v>8</v>
      </c>
      <c r="L98" s="884" t="s">
        <v>8</v>
      </c>
      <c r="M98" s="884" t="s">
        <v>9</v>
      </c>
      <c r="N98" s="399" t="str">
        <f t="shared" si="70"/>
        <v>SI</v>
      </c>
      <c r="O98" s="399" t="str">
        <f t="shared" si="71"/>
        <v>SI</v>
      </c>
      <c r="P98" s="399" t="str">
        <f t="shared" si="72"/>
        <v>NO</v>
      </c>
      <c r="Q98" s="639" t="str">
        <f t="shared" si="81"/>
        <v>SI</v>
      </c>
      <c r="R98" s="511">
        <v>1</v>
      </c>
      <c r="S98" s="276">
        <v>37839</v>
      </c>
      <c r="T98" s="276">
        <v>38869</v>
      </c>
      <c r="U98" s="36">
        <f t="shared" si="78"/>
        <v>2006</v>
      </c>
      <c r="V98" s="37">
        <f>IFERROR(INDEX(PARAMETROS!$B$53:$B$101,MATCH(U98,PARAMETROS!$A$53:$A$101,0)),"")</f>
        <v>408000</v>
      </c>
      <c r="W98" s="841" t="s">
        <v>264</v>
      </c>
      <c r="X98" s="38" t="s">
        <v>305</v>
      </c>
      <c r="Y98" s="438">
        <f>IFERROR(IF(X98="","",IF(X98="COP","N/A",IF(OR(X98="USD",X98="US"),1,IF(X98="EUR",VLOOKUP(T98,'SH EURO'!$A$6:$B$10372,2,FALSE),"INGRESAR TASA")))),"")</f>
        <v>1.2858799999999999</v>
      </c>
      <c r="Z98" s="490" t="s">
        <v>264</v>
      </c>
      <c r="AA98" s="39">
        <f>IFERROR(IF(X98="","",IF(X98="COP",1,IF(Y98&lt;&gt;"N/A",VLOOKUP(T98,'SH TRM'!$A$9:$B$100372,2,FALSE),"REVISAR"))),"")</f>
        <v>2486.0700000000002</v>
      </c>
      <c r="AB98" s="354" t="s">
        <v>264</v>
      </c>
      <c r="AC98" s="839">
        <v>8715.7999999999993</v>
      </c>
      <c r="AD98" s="295">
        <f t="shared" si="73"/>
        <v>8715.7999999999993</v>
      </c>
      <c r="AE98" s="300" t="str">
        <f t="shared" si="74"/>
        <v>CUMPLE</v>
      </c>
      <c r="AF98" s="1205"/>
      <c r="AG98" s="1208"/>
      <c r="AH98" s="310"/>
      <c r="AI98" s="237"/>
      <c r="AL98" s="395"/>
      <c r="AM98" s="358">
        <f t="shared" si="67"/>
        <v>1</v>
      </c>
      <c r="AN98" s="358"/>
      <c r="AO98" s="393"/>
      <c r="AP98" s="393"/>
    </row>
    <row r="99" spans="1:42" s="222" customFormat="1" ht="89.25" x14ac:dyDescent="0.25">
      <c r="A99" s="1111" t="s">
        <v>163</v>
      </c>
      <c r="B99" s="25" t="s">
        <v>241</v>
      </c>
      <c r="C99" s="144"/>
      <c r="D99" s="26" t="str">
        <f>IFERROR(INDEX(DESEMPATE!$D$3:$D$63,MATCH('EXP ESPEC.'!B99,DESEMPATE!$C$3:$C$63,0)),"")</f>
        <v>CONSULTORES DONOVAN S.A.S</v>
      </c>
      <c r="E99" s="410" t="s">
        <v>8</v>
      </c>
      <c r="F99" s="142" t="s">
        <v>352</v>
      </c>
      <c r="G99" s="142" t="s">
        <v>343</v>
      </c>
      <c r="H99" s="142" t="s">
        <v>764</v>
      </c>
      <c r="I99" s="695" t="s">
        <v>765</v>
      </c>
      <c r="J99" s="142" t="s">
        <v>8</v>
      </c>
      <c r="K99" s="887" t="s">
        <v>8</v>
      </c>
      <c r="L99" s="887" t="s">
        <v>8</v>
      </c>
      <c r="M99" s="887" t="s">
        <v>8</v>
      </c>
      <c r="N99" s="400" t="str">
        <f t="shared" si="70"/>
        <v>SI</v>
      </c>
      <c r="O99" s="400" t="str">
        <f t="shared" si="71"/>
        <v>SI</v>
      </c>
      <c r="P99" s="400" t="str">
        <f t="shared" si="72"/>
        <v>SI</v>
      </c>
      <c r="Q99" s="640" t="str">
        <f t="shared" si="81"/>
        <v>SI</v>
      </c>
      <c r="R99" s="510">
        <v>0.15</v>
      </c>
      <c r="S99" s="14">
        <v>42050</v>
      </c>
      <c r="T99" s="14">
        <v>43100</v>
      </c>
      <c r="U99" s="29">
        <f t="shared" si="78"/>
        <v>2017</v>
      </c>
      <c r="V99" s="140">
        <f>IFERROR(INDEX(PARAMETROS!$B$53:$B$101,MATCH(U99,PARAMETROS!$A$53:$A$101,0)),"")</f>
        <v>737717</v>
      </c>
      <c r="W99" s="671">
        <v>14540934788.9</v>
      </c>
      <c r="X99" s="17" t="s">
        <v>21</v>
      </c>
      <c r="Y99" s="436" t="str">
        <f>IFERROR(IF(X99="","",IF(X99="COP","N/A",IF(OR(X99="USD",X99="US"),1,IF(X99="EUR",VLOOKUP(T99,'SH EURO'!$A$6:$B$10372,2,FALSE),"INGRESAR TASA")))),"")</f>
        <v>N/A</v>
      </c>
      <c r="Z99" s="488" t="str">
        <f t="shared" si="79"/>
        <v>N/A</v>
      </c>
      <c r="AA99" s="31">
        <f>IFERROR(IF(X99="","",IF(X99="COP",1,IF(Y99&lt;&gt;"N/A",VLOOKUP(T99,'SH TRM'!$A$9:$B$100372,2,FALSE),"REVISAR"))),"")</f>
        <v>1</v>
      </c>
      <c r="AB99" s="352">
        <f t="shared" si="80"/>
        <v>14540934788.9</v>
      </c>
      <c r="AC99" s="837">
        <f t="shared" si="88"/>
        <v>19710.722118237751</v>
      </c>
      <c r="AD99" s="298">
        <f t="shared" si="73"/>
        <v>2956.6083177356627</v>
      </c>
      <c r="AE99" s="290" t="str">
        <f t="shared" si="74"/>
        <v>CUMPLE</v>
      </c>
      <c r="AF99" s="1203" t="str">
        <f t="shared" si="75"/>
        <v>SI</v>
      </c>
      <c r="AG99" s="1206">
        <f t="shared" ref="AG99" si="95">IFERROR(IF(OR(E99="",E99="NO"),"N/A",IF(AND(COUNTIF(AE99:AE102,"CUMPLE")=4,AF99="SI"),90,(IF(AND(COUNTIF(AE99:AE102,"CUMPLE")=3,AF99="SI"),80,IF(AND(COUNTIF(AE99:AE102,"CUMPLE")=2,AF99="SI"),70,0))))),"")</f>
        <v>90</v>
      </c>
      <c r="AH99" s="308"/>
      <c r="AI99" s="237"/>
      <c r="AL99" s="395"/>
      <c r="AM99" s="358">
        <f t="shared" si="67"/>
        <v>2</v>
      </c>
      <c r="AN99" s="358" t="str">
        <f t="shared" ref="AN99" si="96">IF(OR(COUNTIF(AM99:AM102,2)=0,COUNTIF(AM99:AM102,2)&gt;1),"OK",IF(AND(COUNTIF(AM99:AM102,1)&gt;0,COUNTIF(AM99:AM102,2)&gt;0),"OK",1))</f>
        <v>OK</v>
      </c>
      <c r="AO99" s="393"/>
      <c r="AP99" s="393"/>
    </row>
    <row r="100" spans="1:42" s="222" customFormat="1" ht="63" x14ac:dyDescent="0.25">
      <c r="A100" s="1112"/>
      <c r="B100" s="11" t="s">
        <v>321</v>
      </c>
      <c r="C100" s="143"/>
      <c r="D100" s="12" t="str">
        <f>IFERROR(INDEX(DESEMPATE!$D$3:$D$63,MATCH('EXP ESPEC.'!B100,DESEMPATE!$C$3:$C$63,0)),"")</f>
        <v>CPS INFRAESTRUCTURA MOVILIDAD Y MEDIO AMBIENTE SL, SUCURSAL COLOMBIA</v>
      </c>
      <c r="E100" s="411" t="s">
        <v>8</v>
      </c>
      <c r="F100" s="496" t="s">
        <v>365</v>
      </c>
      <c r="G100" s="496" t="s">
        <v>356</v>
      </c>
      <c r="H100" s="496" t="s">
        <v>758</v>
      </c>
      <c r="I100" s="716" t="s">
        <v>759</v>
      </c>
      <c r="J100" s="19" t="s">
        <v>8</v>
      </c>
      <c r="K100" s="883" t="s">
        <v>8</v>
      </c>
      <c r="L100" s="883" t="s">
        <v>8</v>
      </c>
      <c r="M100" s="883" t="s">
        <v>9</v>
      </c>
      <c r="N100" s="398" t="str">
        <f t="shared" si="70"/>
        <v>SI</v>
      </c>
      <c r="O100" s="398" t="str">
        <f t="shared" si="71"/>
        <v>SI</v>
      </c>
      <c r="P100" s="398" t="str">
        <f t="shared" si="72"/>
        <v>NO</v>
      </c>
      <c r="Q100" s="638" t="str">
        <f t="shared" si="81"/>
        <v>SI</v>
      </c>
      <c r="R100" s="509">
        <v>1</v>
      </c>
      <c r="S100" s="259">
        <v>39070</v>
      </c>
      <c r="T100" s="14">
        <v>40359</v>
      </c>
      <c r="U100" s="15">
        <f t="shared" si="78"/>
        <v>2010</v>
      </c>
      <c r="V100" s="16">
        <f>IFERROR(INDEX(PARAMETROS!$B$53:$B$101,MATCH(U100,PARAMETROS!$A$53:$A$101,0)),"")</f>
        <v>515000</v>
      </c>
      <c r="W100" s="671" t="s">
        <v>264</v>
      </c>
      <c r="X100" s="16" t="s">
        <v>305</v>
      </c>
      <c r="Y100" s="437">
        <f>IFERROR(IF(X100="","",IF(X100="COP","N/A",IF(OR(X100="USD",X100="US"),1,IF(X100="EUR",VLOOKUP(T100,'SH EURO'!$A$6:$B$10372,2,FALSE),"INGRESAR TASA")))),"")</f>
        <v>1.22055</v>
      </c>
      <c r="Z100" s="489" t="s">
        <v>264</v>
      </c>
      <c r="AA100" s="18">
        <f>IFERROR(IF(X100="","",IF(X100="COP",1,IF(Y100&lt;&gt;"N/A",VLOOKUP(T100,'SH TRM'!$A$9:$B$100372,2,FALSE),"REVISAR"))),"")</f>
        <v>1916.46</v>
      </c>
      <c r="AB100" s="353" t="s">
        <v>264</v>
      </c>
      <c r="AC100" s="838">
        <v>4456.1099999999997</v>
      </c>
      <c r="AD100" s="296">
        <f t="shared" si="73"/>
        <v>4456.1099999999997</v>
      </c>
      <c r="AE100" s="775" t="str">
        <f t="shared" si="74"/>
        <v>CUMPLE</v>
      </c>
      <c r="AF100" s="1204"/>
      <c r="AG100" s="1207"/>
      <c r="AH100" s="302"/>
      <c r="AI100" s="237"/>
      <c r="AL100" s="395"/>
      <c r="AM100" s="358">
        <f t="shared" si="67"/>
        <v>1</v>
      </c>
      <c r="AN100" s="358"/>
      <c r="AO100" s="393"/>
      <c r="AP100" s="393"/>
    </row>
    <row r="101" spans="1:42" s="222" customFormat="1" ht="85.5" x14ac:dyDescent="0.25">
      <c r="A101" s="1112"/>
      <c r="B101" s="11" t="s">
        <v>321</v>
      </c>
      <c r="C101" s="143"/>
      <c r="D101" s="12" t="str">
        <f>IFERROR(INDEX(DESEMPATE!$D$3:$D$63,MATCH('EXP ESPEC.'!B101,DESEMPATE!$C$3:$C$63,0)),"")</f>
        <v>CPS INFRAESTRUCTURA MOVILIDAD Y MEDIO AMBIENTE SL, SUCURSAL COLOMBIA</v>
      </c>
      <c r="E101" s="411" t="s">
        <v>8</v>
      </c>
      <c r="F101" s="496" t="s">
        <v>760</v>
      </c>
      <c r="G101" s="496" t="s">
        <v>356</v>
      </c>
      <c r="H101" s="496" t="s">
        <v>766</v>
      </c>
      <c r="I101" s="716" t="s">
        <v>761</v>
      </c>
      <c r="J101" s="19" t="s">
        <v>8</v>
      </c>
      <c r="K101" s="883" t="s">
        <v>8</v>
      </c>
      <c r="L101" s="883" t="s">
        <v>8</v>
      </c>
      <c r="M101" s="883" t="s">
        <v>9</v>
      </c>
      <c r="N101" s="398" t="str">
        <f t="shared" si="70"/>
        <v>SI</v>
      </c>
      <c r="O101" s="398" t="str">
        <f t="shared" si="71"/>
        <v>SI</v>
      </c>
      <c r="P101" s="398" t="str">
        <f t="shared" si="72"/>
        <v>NO</v>
      </c>
      <c r="Q101" s="638" t="str">
        <f t="shared" si="81"/>
        <v>SI</v>
      </c>
      <c r="R101" s="512">
        <v>1</v>
      </c>
      <c r="S101" s="316">
        <v>39024</v>
      </c>
      <c r="T101" s="316">
        <v>40189</v>
      </c>
      <c r="U101" s="44">
        <f t="shared" si="78"/>
        <v>2010</v>
      </c>
      <c r="V101" s="16">
        <f>IFERROR(INDEX(PARAMETROS!$B$53:$B$101,MATCH(U101,PARAMETROS!$A$53:$A$101,0)),"")</f>
        <v>515000</v>
      </c>
      <c r="W101" s="840" t="s">
        <v>264</v>
      </c>
      <c r="X101" s="17" t="s">
        <v>305</v>
      </c>
      <c r="Y101" s="437">
        <f>IFERROR(IF(X101="","",IF(X101="COP","N/A",IF(OR(X101="USD",X101="US"),1,IF(X101="EUR",VLOOKUP(T101,'SH EURO'!$A$6:$B$10372,2,FALSE),"INGRESAR TASA")))),"")</f>
        <v>1.44072</v>
      </c>
      <c r="Z101" s="489" t="s">
        <v>264</v>
      </c>
      <c r="AA101" s="18">
        <f>IFERROR(IF(X101="","",IF(X101="COP",1,IF(Y101&lt;&gt;"N/A",VLOOKUP(T101,'SH TRM'!$A$9:$B$100372,2,FALSE),"REVISAR"))),"")</f>
        <v>1968.24</v>
      </c>
      <c r="AB101" s="353" t="s">
        <v>264</v>
      </c>
      <c r="AC101" s="838">
        <v>4083.44</v>
      </c>
      <c r="AD101" s="296">
        <f t="shared" si="73"/>
        <v>4083.44</v>
      </c>
      <c r="AE101" s="775" t="str">
        <f t="shared" si="74"/>
        <v>CUMPLE</v>
      </c>
      <c r="AF101" s="1204"/>
      <c r="AG101" s="1207"/>
      <c r="AH101" s="302"/>
      <c r="AI101" s="237"/>
      <c r="AL101" s="395"/>
      <c r="AM101" s="358">
        <f t="shared" si="67"/>
        <v>1</v>
      </c>
      <c r="AN101" s="358"/>
      <c r="AO101" s="393"/>
      <c r="AP101" s="393"/>
    </row>
    <row r="102" spans="1:42" s="222" customFormat="1" ht="86.25" thickBot="1" x14ac:dyDescent="0.3">
      <c r="A102" s="1113"/>
      <c r="B102" s="33" t="s">
        <v>321</v>
      </c>
      <c r="C102" s="145"/>
      <c r="D102" s="45" t="str">
        <f>IFERROR(INDEX(DESEMPATE!$D$3:$D$63,MATCH('EXP ESPEC.'!B102,DESEMPATE!$C$3:$C$63,0)),"")</f>
        <v>CPS INFRAESTRUCTURA MOVILIDAD Y MEDIO AMBIENTE SL, SUCURSAL COLOMBIA</v>
      </c>
      <c r="E102" s="412" t="s">
        <v>8</v>
      </c>
      <c r="F102" s="139" t="s">
        <v>767</v>
      </c>
      <c r="G102" s="139" t="s">
        <v>356</v>
      </c>
      <c r="H102" s="139" t="s">
        <v>768</v>
      </c>
      <c r="I102" s="712" t="s">
        <v>769</v>
      </c>
      <c r="J102" s="139" t="s">
        <v>8</v>
      </c>
      <c r="K102" s="884" t="s">
        <v>8</v>
      </c>
      <c r="L102" s="884" t="s">
        <v>8</v>
      </c>
      <c r="M102" s="884" t="s">
        <v>9</v>
      </c>
      <c r="N102" s="399" t="str">
        <f t="shared" si="70"/>
        <v>SI</v>
      </c>
      <c r="O102" s="399" t="str">
        <f t="shared" si="71"/>
        <v>SI</v>
      </c>
      <c r="P102" s="399" t="str">
        <f t="shared" si="72"/>
        <v>NO</v>
      </c>
      <c r="Q102" s="639" t="str">
        <f t="shared" si="81"/>
        <v>SI</v>
      </c>
      <c r="R102" s="511">
        <v>1</v>
      </c>
      <c r="S102" s="276">
        <v>38107</v>
      </c>
      <c r="T102" s="276">
        <v>40747</v>
      </c>
      <c r="U102" s="36">
        <f t="shared" si="78"/>
        <v>2011</v>
      </c>
      <c r="V102" s="37">
        <f>IFERROR(INDEX(PARAMETROS!$B$53:$B$101,MATCH(U102,PARAMETROS!$A$53:$A$101,0)),"")</f>
        <v>535600</v>
      </c>
      <c r="W102" s="841">
        <v>1048263.23</v>
      </c>
      <c r="X102" s="38" t="s">
        <v>305</v>
      </c>
      <c r="Y102" s="438">
        <f>IFERROR(IF(X102="","",IF(X102="COP","N/A",IF(OR(X102="USD",X102="US"),1,IF(X102="EUR",VLOOKUP(T102,'SH EURO'!$A$6:$B$10372,2,FALSE),"INGRESAR TASA")))),"")</f>
        <v>1.43862</v>
      </c>
      <c r="Z102" s="490">
        <f t="shared" si="79"/>
        <v>1508052.4479425999</v>
      </c>
      <c r="AA102" s="39">
        <f>IFERROR(IF(X102="","",IF(X102="COP",1,IF(Y102&lt;&gt;"N/A",VLOOKUP(T102,'SH TRM'!$A$9:$B$100372,2,FALSE),"REVISAR"))),"")</f>
        <v>1757.35</v>
      </c>
      <c r="AB102" s="354">
        <f t="shared" si="80"/>
        <v>2650175969.3919277</v>
      </c>
      <c r="AC102" s="839">
        <f t="shared" si="88"/>
        <v>4948.0507270200296</v>
      </c>
      <c r="AD102" s="295">
        <f t="shared" si="73"/>
        <v>4948.0507270200296</v>
      </c>
      <c r="AE102" s="300" t="str">
        <f t="shared" si="74"/>
        <v>CUMPLE</v>
      </c>
      <c r="AF102" s="1205"/>
      <c r="AG102" s="1208"/>
      <c r="AH102" s="310"/>
      <c r="AI102" s="237"/>
      <c r="AL102" s="395"/>
      <c r="AM102" s="358">
        <f t="shared" si="67"/>
        <v>1</v>
      </c>
      <c r="AN102" s="358"/>
      <c r="AO102" s="393"/>
      <c r="AP102" s="393"/>
    </row>
    <row r="103" spans="1:42" s="222" customFormat="1" ht="57" customHeight="1" x14ac:dyDescent="0.25">
      <c r="A103" s="1111" t="s">
        <v>164</v>
      </c>
      <c r="B103" s="25" t="s">
        <v>248</v>
      </c>
      <c r="C103" s="144"/>
      <c r="D103" s="26" t="str">
        <f>IFERROR(INDEX(DESEMPATE!$D$3:$D$63,MATCH('EXP ESPEC.'!B103,DESEMPATE!$C$3:$C$63,0)),"")</f>
        <v>JOYCO SAS</v>
      </c>
      <c r="E103" s="410" t="s">
        <v>8</v>
      </c>
      <c r="F103" s="32" t="s">
        <v>770</v>
      </c>
      <c r="G103" s="32" t="s">
        <v>343</v>
      </c>
      <c r="H103" s="32" t="s">
        <v>771</v>
      </c>
      <c r="I103" s="710" t="s">
        <v>772</v>
      </c>
      <c r="J103" s="32" t="s">
        <v>8</v>
      </c>
      <c r="K103" s="888" t="s">
        <v>8</v>
      </c>
      <c r="L103" s="888" t="s">
        <v>8</v>
      </c>
      <c r="M103" s="888" t="s">
        <v>8</v>
      </c>
      <c r="N103" s="400" t="str">
        <f t="shared" si="70"/>
        <v>SI</v>
      </c>
      <c r="O103" s="400" t="str">
        <f t="shared" si="71"/>
        <v>SI</v>
      </c>
      <c r="P103" s="400" t="str">
        <f t="shared" si="72"/>
        <v>SI</v>
      </c>
      <c r="Q103" s="640" t="str">
        <f t="shared" si="81"/>
        <v>SI</v>
      </c>
      <c r="R103" s="510">
        <v>1</v>
      </c>
      <c r="S103" s="14">
        <v>38321</v>
      </c>
      <c r="T103" s="14">
        <v>39901</v>
      </c>
      <c r="U103" s="29">
        <f t="shared" si="78"/>
        <v>2009</v>
      </c>
      <c r="V103" s="140">
        <f>IFERROR(INDEX(PARAMETROS!$B$53:$B$101,MATCH(U103,PARAMETROS!$A$53:$A$101,0)),"")</f>
        <v>496900</v>
      </c>
      <c r="W103" s="671" t="s">
        <v>264</v>
      </c>
      <c r="X103" s="17" t="s">
        <v>21</v>
      </c>
      <c r="Y103" s="436" t="str">
        <f>IFERROR(IF(X103="","",IF(X103="COP","N/A",IF(OR(X103="USD",X103="US"),1,IF(X103="EUR",VLOOKUP(T103,'SH EURO'!$A$6:$B$10372,2,FALSE),"INGRESAR TASA")))),"")</f>
        <v>N/A</v>
      </c>
      <c r="Z103" s="488" t="str">
        <f t="shared" si="79"/>
        <v>N/A</v>
      </c>
      <c r="AA103" s="31">
        <f>IFERROR(IF(X103="","",IF(X103="COP",1,IF(Y103&lt;&gt;"N/A",VLOOKUP(T103,'SH TRM'!$A$9:$B$100372,2,FALSE),"REVISAR"))),"")</f>
        <v>1</v>
      </c>
      <c r="AB103" s="352" t="str">
        <f t="shared" si="80"/>
        <v>N/A</v>
      </c>
      <c r="AC103" s="837">
        <v>3373.32</v>
      </c>
      <c r="AD103" s="298">
        <f t="shared" si="73"/>
        <v>3373.32</v>
      </c>
      <c r="AE103" s="290" t="str">
        <f t="shared" si="74"/>
        <v>CUMPLE</v>
      </c>
      <c r="AF103" s="1203" t="str">
        <f t="shared" ref="AF103" si="97">IFERROR(IF(AND(COUNTIF(N103:N106,"SI")&gt;=1,COUNTIF(O103:O106,"SI")&gt;=1,COUNTIF(P103:P106,"SI")&gt;=1,COUNTIF(J103:J106,"SI")&lt;=4,AN103="OK"),"SI","NO"),"")</f>
        <v>SI</v>
      </c>
      <c r="AG103" s="1206">
        <f t="shared" ref="AG103" si="98">IFERROR(IF(OR(E103="",E103="NO"),"N/A",IF(AND(COUNTIF(AE103:AE106,"CUMPLE")=4,AF103="SI"),90,(IF(AND(COUNTIF(AE103:AE106,"CUMPLE")=3,AF103="SI"),80,IF(AND(COUNTIF(AE103:AE106,"CUMPLE")=2,AF103="SI"),70,0))))),"")</f>
        <v>90</v>
      </c>
      <c r="AH103" s="308"/>
      <c r="AI103" s="237"/>
      <c r="AL103" s="395"/>
      <c r="AM103" s="358">
        <f t="shared" si="67"/>
        <v>2</v>
      </c>
      <c r="AN103" s="358" t="str">
        <f t="shared" ref="AN103" si="99">IF(OR(COUNTIF(AM103:AM106,2)=0,COUNTIF(AM103:AM106,2)&gt;1),"OK",IF(AND(COUNTIF(AM103:AM106,1)&gt;0,COUNTIF(AM103:AM106,2)&gt;0),"OK",1))</f>
        <v>OK</v>
      </c>
      <c r="AO103" s="393"/>
      <c r="AP103" s="393"/>
    </row>
    <row r="104" spans="1:42" s="222" customFormat="1" ht="84.75" customHeight="1" x14ac:dyDescent="0.25">
      <c r="A104" s="1112"/>
      <c r="B104" s="11" t="s">
        <v>248</v>
      </c>
      <c r="C104" s="143"/>
      <c r="D104" s="12" t="str">
        <f>IFERROR(INDEX(DESEMPATE!$D$3:$D$63,MATCH('EXP ESPEC.'!B104,DESEMPATE!$C$3:$C$63,0)),"")</f>
        <v>JOYCO SAS</v>
      </c>
      <c r="E104" s="411" t="s">
        <v>8</v>
      </c>
      <c r="F104" s="19" t="s">
        <v>346</v>
      </c>
      <c r="G104" s="19" t="s">
        <v>343</v>
      </c>
      <c r="H104" s="19" t="s">
        <v>773</v>
      </c>
      <c r="I104" s="711" t="s">
        <v>774</v>
      </c>
      <c r="J104" s="19" t="s">
        <v>8</v>
      </c>
      <c r="K104" s="883" t="s">
        <v>8</v>
      </c>
      <c r="L104" s="883" t="s">
        <v>8</v>
      </c>
      <c r="M104" s="883" t="s">
        <v>9</v>
      </c>
      <c r="N104" s="398" t="str">
        <f t="shared" si="70"/>
        <v>SI</v>
      </c>
      <c r="O104" s="398" t="str">
        <f t="shared" si="71"/>
        <v>SI</v>
      </c>
      <c r="P104" s="398" t="str">
        <f t="shared" si="72"/>
        <v>NO</v>
      </c>
      <c r="Q104" s="638" t="str">
        <f t="shared" si="81"/>
        <v>SI</v>
      </c>
      <c r="R104" s="509">
        <v>1</v>
      </c>
      <c r="S104" s="259">
        <v>38658</v>
      </c>
      <c r="T104" s="14">
        <v>39813</v>
      </c>
      <c r="U104" s="15">
        <f t="shared" si="78"/>
        <v>2008</v>
      </c>
      <c r="V104" s="16">
        <f>IFERROR(INDEX(PARAMETROS!$B$53:$B$101,MATCH(U104,PARAMETROS!$A$53:$A$101,0)),"")</f>
        <v>461500</v>
      </c>
      <c r="W104" s="671" t="s">
        <v>264</v>
      </c>
      <c r="X104" s="16" t="s">
        <v>21</v>
      </c>
      <c r="Y104" s="437" t="str">
        <f>IFERROR(IF(X104="","",IF(X104="COP","N/A",IF(OR(X104="USD",X104="US"),1,IF(X104="EUR",VLOOKUP(T104,'SH EURO'!$A$6:$B$10372,2,FALSE),"INGRESAR TASA")))),"")</f>
        <v>N/A</v>
      </c>
      <c r="Z104" s="489" t="str">
        <f t="shared" si="79"/>
        <v>N/A</v>
      </c>
      <c r="AA104" s="18">
        <f>IFERROR(IF(X104="","",IF(X104="COP",1,IF(Y104&lt;&gt;"N/A",VLOOKUP(T104,'SH TRM'!$A$9:$B$100372,2,FALSE),"REVISAR"))),"")</f>
        <v>1</v>
      </c>
      <c r="AB104" s="353" t="str">
        <f t="shared" si="80"/>
        <v>N/A</v>
      </c>
      <c r="AC104" s="838">
        <v>6294.49</v>
      </c>
      <c r="AD104" s="296">
        <f t="shared" si="73"/>
        <v>6294.49</v>
      </c>
      <c r="AE104" s="775" t="str">
        <f t="shared" si="74"/>
        <v>CUMPLE</v>
      </c>
      <c r="AF104" s="1204"/>
      <c r="AG104" s="1207"/>
      <c r="AH104" s="302"/>
      <c r="AI104" s="237"/>
      <c r="AL104" s="395"/>
      <c r="AM104" s="358">
        <f t="shared" si="67"/>
        <v>1</v>
      </c>
      <c r="AN104" s="358"/>
      <c r="AO104" s="393"/>
      <c r="AP104" s="393"/>
    </row>
    <row r="105" spans="1:42" s="222" customFormat="1" ht="77.25" customHeight="1" x14ac:dyDescent="0.25">
      <c r="A105" s="1112"/>
      <c r="B105" s="11" t="s">
        <v>248</v>
      </c>
      <c r="C105" s="143"/>
      <c r="D105" s="12" t="str">
        <f>IFERROR(INDEX(DESEMPATE!$D$3:$D$63,MATCH('EXP ESPEC.'!B105,DESEMPATE!$C$3:$C$63,0)),"")</f>
        <v>JOYCO SAS</v>
      </c>
      <c r="E105" s="411" t="s">
        <v>8</v>
      </c>
      <c r="F105" s="19" t="s">
        <v>346</v>
      </c>
      <c r="G105" s="19" t="s">
        <v>343</v>
      </c>
      <c r="H105" s="19" t="s">
        <v>781</v>
      </c>
      <c r="I105" s="711" t="s">
        <v>782</v>
      </c>
      <c r="J105" s="19" t="s">
        <v>8</v>
      </c>
      <c r="K105" s="883" t="s">
        <v>8</v>
      </c>
      <c r="L105" s="883" t="s">
        <v>8</v>
      </c>
      <c r="M105" s="883" t="s">
        <v>9</v>
      </c>
      <c r="N105" s="398" t="str">
        <f t="shared" si="70"/>
        <v>SI</v>
      </c>
      <c r="O105" s="398" t="str">
        <f t="shared" si="71"/>
        <v>SI</v>
      </c>
      <c r="P105" s="398" t="str">
        <f t="shared" si="72"/>
        <v>NO</v>
      </c>
      <c r="Q105" s="638" t="str">
        <f t="shared" si="81"/>
        <v>SI</v>
      </c>
      <c r="R105" s="512">
        <v>1</v>
      </c>
      <c r="S105" s="316">
        <v>38673</v>
      </c>
      <c r="T105" s="316">
        <v>39675</v>
      </c>
      <c r="U105" s="44">
        <f t="shared" si="78"/>
        <v>2008</v>
      </c>
      <c r="V105" s="16">
        <f>IFERROR(INDEX(PARAMETROS!$B$53:$B$101,MATCH(U105,PARAMETROS!$A$53:$A$101,0)),"")</f>
        <v>461500</v>
      </c>
      <c r="W105" s="840" t="s">
        <v>264</v>
      </c>
      <c r="X105" s="17" t="s">
        <v>21</v>
      </c>
      <c r="Y105" s="437" t="str">
        <f>IFERROR(IF(X105="","",IF(X105="COP","N/A",IF(OR(X105="USD",X105="US"),1,IF(X105="EUR",VLOOKUP(T105,'SH EURO'!$A$6:$B$10372,2,FALSE),"INGRESAR TASA")))),"")</f>
        <v>N/A</v>
      </c>
      <c r="Z105" s="489" t="str">
        <f t="shared" si="79"/>
        <v>N/A</v>
      </c>
      <c r="AA105" s="18">
        <f>IFERROR(IF(X105="","",IF(X105="COP",1,IF(Y105&lt;&gt;"N/A",VLOOKUP(T105,'SH TRM'!$A$9:$B$100372,2,FALSE),"REVISAR"))),"")</f>
        <v>1</v>
      </c>
      <c r="AB105" s="353" t="str">
        <f t="shared" si="80"/>
        <v>N/A</v>
      </c>
      <c r="AC105" s="838">
        <v>4777.9799999999996</v>
      </c>
      <c r="AD105" s="296">
        <f t="shared" si="73"/>
        <v>4777.9799999999996</v>
      </c>
      <c r="AE105" s="775" t="str">
        <f t="shared" si="74"/>
        <v>CUMPLE</v>
      </c>
      <c r="AF105" s="1204"/>
      <c r="AG105" s="1207"/>
      <c r="AH105" s="302"/>
      <c r="AI105" s="237"/>
      <c r="AL105" s="395"/>
      <c r="AM105" s="358">
        <f t="shared" si="67"/>
        <v>1</v>
      </c>
      <c r="AN105" s="358"/>
      <c r="AO105" s="393"/>
      <c r="AP105" s="393"/>
    </row>
    <row r="106" spans="1:42" s="222" customFormat="1" ht="90" thickBot="1" x14ac:dyDescent="0.3">
      <c r="A106" s="1113"/>
      <c r="B106" s="33" t="s">
        <v>248</v>
      </c>
      <c r="C106" s="145"/>
      <c r="D106" s="45" t="str">
        <f>IFERROR(INDEX(DESEMPATE!$D$3:$D$63,MATCH('EXP ESPEC.'!B106,DESEMPATE!$C$3:$C$63,0)),"")</f>
        <v>JOYCO SAS</v>
      </c>
      <c r="E106" s="412" t="s">
        <v>8</v>
      </c>
      <c r="F106" s="553" t="s">
        <v>346</v>
      </c>
      <c r="G106" s="553" t="s">
        <v>343</v>
      </c>
      <c r="H106" s="553" t="s">
        <v>777</v>
      </c>
      <c r="I106" s="708" t="s">
        <v>778</v>
      </c>
      <c r="J106" s="139" t="s">
        <v>8</v>
      </c>
      <c r="K106" s="884" t="s">
        <v>8</v>
      </c>
      <c r="L106" s="884" t="s">
        <v>8</v>
      </c>
      <c r="M106" s="884" t="s">
        <v>9</v>
      </c>
      <c r="N106" s="399" t="str">
        <f t="shared" si="70"/>
        <v>SI</v>
      </c>
      <c r="O106" s="399" t="str">
        <f t="shared" si="71"/>
        <v>SI</v>
      </c>
      <c r="P106" s="399" t="str">
        <f t="shared" si="72"/>
        <v>NO</v>
      </c>
      <c r="Q106" s="639" t="str">
        <f t="shared" si="81"/>
        <v>SI</v>
      </c>
      <c r="R106" s="511">
        <v>0.5</v>
      </c>
      <c r="S106" s="276">
        <v>39778</v>
      </c>
      <c r="T106" s="276">
        <v>41496</v>
      </c>
      <c r="U106" s="36">
        <f t="shared" si="78"/>
        <v>2013</v>
      </c>
      <c r="V106" s="37">
        <f>IFERROR(INDEX(PARAMETROS!$B$53:$B$101,MATCH(U106,PARAMETROS!$A$53:$A$101,0)),"")</f>
        <v>589500</v>
      </c>
      <c r="W106" s="841" t="s">
        <v>264</v>
      </c>
      <c r="X106" s="38" t="s">
        <v>21</v>
      </c>
      <c r="Y106" s="438" t="str">
        <f>IFERROR(IF(X106="","",IF(X106="COP","N/A",IF(OR(X106="USD",X106="US"),1,IF(X106="EUR",VLOOKUP(T106,'SH EURO'!$A$6:$B$10372,2,FALSE),"INGRESAR TASA")))),"")</f>
        <v>N/A</v>
      </c>
      <c r="Z106" s="490" t="str">
        <f t="shared" si="79"/>
        <v>N/A</v>
      </c>
      <c r="AA106" s="39">
        <f>IFERROR(IF(X106="","",IF(X106="COP",1,IF(Y106&lt;&gt;"N/A",VLOOKUP(T106,'SH TRM'!$A$9:$B$100372,2,FALSE),"REVISAR"))),"")</f>
        <v>1</v>
      </c>
      <c r="AB106" s="354" t="str">
        <f t="shared" si="80"/>
        <v>N/A</v>
      </c>
      <c r="AC106" s="839">
        <v>9182.99</v>
      </c>
      <c r="AD106" s="295">
        <f t="shared" si="73"/>
        <v>4591.4949999999999</v>
      </c>
      <c r="AE106" s="300" t="str">
        <f t="shared" si="74"/>
        <v>CUMPLE</v>
      </c>
      <c r="AF106" s="1205"/>
      <c r="AG106" s="1208"/>
      <c r="AH106" s="310"/>
      <c r="AI106" s="237"/>
      <c r="AL106" s="395"/>
      <c r="AM106" s="358">
        <f t="shared" si="67"/>
        <v>1</v>
      </c>
      <c r="AN106" s="358"/>
      <c r="AO106" s="393"/>
      <c r="AP106" s="393"/>
    </row>
    <row r="107" spans="1:42" s="222" customFormat="1" ht="51" x14ac:dyDescent="0.25">
      <c r="A107" s="1111" t="s">
        <v>165</v>
      </c>
      <c r="B107" s="25" t="s">
        <v>242</v>
      </c>
      <c r="C107" s="144"/>
      <c r="D107" s="26" t="str">
        <f>IFERROR(INDEX(DESEMPATE!$D$3:$D$63,MATCH('EXP ESPEC.'!B107,DESEMPATE!$C$3:$C$63,0)),"")</f>
        <v>SUPERING</v>
      </c>
      <c r="E107" s="410" t="s">
        <v>8</v>
      </c>
      <c r="F107" s="32" t="s">
        <v>352</v>
      </c>
      <c r="G107" s="32" t="s">
        <v>343</v>
      </c>
      <c r="H107" s="32" t="s">
        <v>787</v>
      </c>
      <c r="I107" s="710" t="s">
        <v>783</v>
      </c>
      <c r="J107" s="142" t="s">
        <v>8</v>
      </c>
      <c r="K107" s="887" t="s">
        <v>8</v>
      </c>
      <c r="L107" s="887" t="s">
        <v>9</v>
      </c>
      <c r="M107" s="887" t="s">
        <v>8</v>
      </c>
      <c r="N107" s="400" t="str">
        <f t="shared" si="70"/>
        <v>SI</v>
      </c>
      <c r="O107" s="400" t="str">
        <f t="shared" si="71"/>
        <v>NO</v>
      </c>
      <c r="P107" s="400" t="str">
        <f t="shared" si="72"/>
        <v>SI</v>
      </c>
      <c r="Q107" s="640" t="str">
        <f t="shared" si="81"/>
        <v>SI</v>
      </c>
      <c r="R107" s="510">
        <v>0.3</v>
      </c>
      <c r="S107" s="14">
        <v>37229</v>
      </c>
      <c r="T107" s="14">
        <v>40168</v>
      </c>
      <c r="U107" s="29">
        <f t="shared" si="78"/>
        <v>2009</v>
      </c>
      <c r="V107" s="140">
        <f>IFERROR(INDEX(PARAMETROS!$B$53:$B$101,MATCH(U107,PARAMETROS!$A$53:$A$101,0)),"")</f>
        <v>496900</v>
      </c>
      <c r="W107" s="671" t="s">
        <v>264</v>
      </c>
      <c r="X107" s="17" t="s">
        <v>21</v>
      </c>
      <c r="Y107" s="436" t="str">
        <f>IFERROR(IF(X107="","",IF(X107="COP","N/A",IF(OR(X107="USD",X107="US"),1,IF(X107="EUR",VLOOKUP(T107,'SH EURO'!$A$6:$B$10372,2,FALSE),"INGRESAR TASA")))),"")</f>
        <v>N/A</v>
      </c>
      <c r="Z107" s="488" t="str">
        <f t="shared" si="79"/>
        <v>N/A</v>
      </c>
      <c r="AA107" s="31">
        <f>IFERROR(IF(X107="","",IF(X107="COP",1,IF(Y107&lt;&gt;"N/A",VLOOKUP(T107,'SH TRM'!$A$9:$B$100372,2,FALSE),"REVISAR"))),"")</f>
        <v>1</v>
      </c>
      <c r="AB107" s="352" t="str">
        <f t="shared" si="80"/>
        <v>N/A</v>
      </c>
      <c r="AC107" s="837">
        <v>46651.71</v>
      </c>
      <c r="AD107" s="298">
        <f t="shared" si="73"/>
        <v>13995.512999999999</v>
      </c>
      <c r="AE107" s="290" t="str">
        <f t="shared" si="74"/>
        <v>CUMPLE</v>
      </c>
      <c r="AF107" s="1203" t="str">
        <f t="shared" ref="AF107:AF167" si="100">IFERROR(IF(AND(COUNTIF(N107:N110,"SI")&gt;=1,COUNTIF(O107:O110,"SI")&gt;=1,COUNTIF(P107:P110,"SI")&gt;=1,COUNTIF(J107:J110,"SI")&lt;=4,AN107="OK"),"SI","NO"),"")</f>
        <v>SI</v>
      </c>
      <c r="AG107" s="1206">
        <f t="shared" ref="AG107" si="101">IFERROR(IF(OR(E107="",E107="NO"),"N/A",IF(AND(COUNTIF(AE107:AE110,"CUMPLE")=4,AF107="SI"),90,(IF(AND(COUNTIF(AE107:AE110,"CUMPLE")=3,AF107="SI"),80,IF(AND(COUNTIF(AE107:AE110,"CUMPLE")=2,AF107="SI"),70,0))))),"")</f>
        <v>90</v>
      </c>
      <c r="AH107" s="308"/>
      <c r="AI107" s="237"/>
      <c r="AL107" s="395"/>
      <c r="AM107" s="358">
        <f t="shared" si="67"/>
        <v>1</v>
      </c>
      <c r="AN107" s="358" t="str">
        <f t="shared" ref="AN107" si="102">IF(OR(COUNTIF(AM107:AM110,2)=0,COUNTIF(AM107:AM110,2)&gt;1),"OK",IF(AND(COUNTIF(AM107:AM110,1)&gt;0,COUNTIF(AM107:AM110,2)&gt;0),"OK",1))</f>
        <v>OK</v>
      </c>
      <c r="AO107" s="393"/>
      <c r="AP107" s="393"/>
    </row>
    <row r="108" spans="1:42" s="222" customFormat="1" ht="56.25" customHeight="1" x14ac:dyDescent="0.25">
      <c r="A108" s="1112"/>
      <c r="B108" s="11" t="s">
        <v>242</v>
      </c>
      <c r="C108" s="143"/>
      <c r="D108" s="12" t="str">
        <f>IFERROR(INDEX(DESEMPATE!$D$3:$D$63,MATCH('EXP ESPEC.'!B108,DESEMPATE!$C$3:$C$63,0)),"")</f>
        <v>SUPERING</v>
      </c>
      <c r="E108" s="411" t="s">
        <v>8</v>
      </c>
      <c r="F108" s="19" t="s">
        <v>352</v>
      </c>
      <c r="G108" s="19" t="s">
        <v>343</v>
      </c>
      <c r="H108" s="19" t="s">
        <v>788</v>
      </c>
      <c r="I108" s="711" t="s">
        <v>784</v>
      </c>
      <c r="J108" s="19" t="s">
        <v>8</v>
      </c>
      <c r="K108" s="883" t="s">
        <v>8</v>
      </c>
      <c r="L108" s="883" t="s">
        <v>8</v>
      </c>
      <c r="M108" s="883" t="s">
        <v>9</v>
      </c>
      <c r="N108" s="398" t="str">
        <f t="shared" si="70"/>
        <v>SI</v>
      </c>
      <c r="O108" s="398" t="str">
        <f t="shared" si="71"/>
        <v>SI</v>
      </c>
      <c r="P108" s="398" t="str">
        <f t="shared" si="72"/>
        <v>NO</v>
      </c>
      <c r="Q108" s="638" t="str">
        <f t="shared" si="81"/>
        <v>SI</v>
      </c>
      <c r="R108" s="509">
        <v>0.75</v>
      </c>
      <c r="S108" s="259">
        <v>37790</v>
      </c>
      <c r="T108" s="14">
        <v>38612</v>
      </c>
      <c r="U108" s="15">
        <f t="shared" si="78"/>
        <v>2005</v>
      </c>
      <c r="V108" s="16">
        <f>IFERROR(INDEX(PARAMETROS!$B$53:$B$101,MATCH(U108,PARAMETROS!$A$53:$A$101,0)),"")</f>
        <v>381500</v>
      </c>
      <c r="W108" s="671" t="s">
        <v>264</v>
      </c>
      <c r="X108" s="16" t="s">
        <v>21</v>
      </c>
      <c r="Y108" s="437" t="str">
        <f>IFERROR(IF(X108="","",IF(X108="COP","N/A",IF(OR(X108="USD",X108="US"),1,IF(X108="EUR",VLOOKUP(T108,'SH EURO'!$A$6:$B$10372,2,FALSE),"INGRESAR TASA")))),"")</f>
        <v>N/A</v>
      </c>
      <c r="Z108" s="489" t="str">
        <f t="shared" si="79"/>
        <v>N/A</v>
      </c>
      <c r="AA108" s="18">
        <f>IFERROR(IF(X108="","",IF(X108="COP",1,IF(Y108&lt;&gt;"N/A",VLOOKUP(T108,'SH TRM'!$A$9:$B$100372,2,FALSE),"REVISAR"))),"")</f>
        <v>1</v>
      </c>
      <c r="AB108" s="353" t="str">
        <f t="shared" si="80"/>
        <v>N/A</v>
      </c>
      <c r="AC108" s="838">
        <v>6194.48</v>
      </c>
      <c r="AD108" s="296">
        <f t="shared" si="73"/>
        <v>4645.8599999999997</v>
      </c>
      <c r="AE108" s="775" t="str">
        <f t="shared" si="74"/>
        <v>CUMPLE</v>
      </c>
      <c r="AF108" s="1204"/>
      <c r="AG108" s="1207"/>
      <c r="AH108" s="302"/>
      <c r="AI108" s="237"/>
      <c r="AL108" s="395"/>
      <c r="AM108" s="358">
        <f t="shared" si="67"/>
        <v>1</v>
      </c>
      <c r="AN108" s="358"/>
      <c r="AO108" s="393"/>
      <c r="AP108" s="393"/>
    </row>
    <row r="109" spans="1:42" s="222" customFormat="1" ht="42.75" customHeight="1" x14ac:dyDescent="0.25">
      <c r="A109" s="1112"/>
      <c r="B109" s="11" t="s">
        <v>242</v>
      </c>
      <c r="C109" s="143"/>
      <c r="D109" s="12" t="str">
        <f>IFERROR(INDEX(DESEMPATE!$D$3:$D$63,MATCH('EXP ESPEC.'!B109,DESEMPATE!$C$3:$C$63,0)),"")</f>
        <v>SUPERING</v>
      </c>
      <c r="E109" s="411" t="s">
        <v>8</v>
      </c>
      <c r="F109" s="19" t="s">
        <v>789</v>
      </c>
      <c r="G109" s="19" t="s">
        <v>790</v>
      </c>
      <c r="H109" s="19"/>
      <c r="I109" s="711" t="s">
        <v>785</v>
      </c>
      <c r="J109" s="19" t="s">
        <v>8</v>
      </c>
      <c r="K109" s="883" t="s">
        <v>8</v>
      </c>
      <c r="L109" s="883" t="s">
        <v>8</v>
      </c>
      <c r="M109" s="883" t="s">
        <v>9</v>
      </c>
      <c r="N109" s="398" t="str">
        <f t="shared" si="70"/>
        <v>SI</v>
      </c>
      <c r="O109" s="398" t="str">
        <f t="shared" si="71"/>
        <v>SI</v>
      </c>
      <c r="P109" s="398" t="str">
        <f t="shared" si="72"/>
        <v>NO</v>
      </c>
      <c r="Q109" s="638" t="str">
        <f t="shared" si="81"/>
        <v>SI</v>
      </c>
      <c r="R109" s="512">
        <v>1</v>
      </c>
      <c r="S109" s="316">
        <v>38807</v>
      </c>
      <c r="T109" s="316">
        <v>39813</v>
      </c>
      <c r="U109" s="44">
        <f t="shared" si="78"/>
        <v>2008</v>
      </c>
      <c r="V109" s="16">
        <f>IFERROR(INDEX(PARAMETROS!$B$53:$B$101,MATCH(U109,PARAMETROS!$A$53:$A$101,0)),"")</f>
        <v>461500</v>
      </c>
      <c r="W109" s="840" t="s">
        <v>264</v>
      </c>
      <c r="X109" s="17" t="s">
        <v>792</v>
      </c>
      <c r="Y109" s="437" t="s">
        <v>264</v>
      </c>
      <c r="Z109" s="489" t="str">
        <f t="shared" si="79"/>
        <v>N/A</v>
      </c>
      <c r="AA109" s="18" t="s">
        <v>66</v>
      </c>
      <c r="AB109" s="353" t="s">
        <v>264</v>
      </c>
      <c r="AC109" s="838">
        <v>16758.919999999998</v>
      </c>
      <c r="AD109" s="296">
        <f t="shared" si="73"/>
        <v>16758.919999999998</v>
      </c>
      <c r="AE109" s="775" t="str">
        <f t="shared" si="74"/>
        <v>CUMPLE</v>
      </c>
      <c r="AF109" s="1204"/>
      <c r="AG109" s="1207"/>
      <c r="AH109" s="302"/>
      <c r="AI109" s="237"/>
      <c r="AL109" s="395"/>
      <c r="AM109" s="358">
        <f t="shared" si="67"/>
        <v>1</v>
      </c>
      <c r="AN109" s="358"/>
      <c r="AO109" s="393"/>
      <c r="AP109" s="393"/>
    </row>
    <row r="110" spans="1:42" s="222" customFormat="1" ht="39" customHeight="1" thickBot="1" x14ac:dyDescent="0.3">
      <c r="A110" s="1113"/>
      <c r="B110" s="33" t="s">
        <v>242</v>
      </c>
      <c r="C110" s="145"/>
      <c r="D110" s="45" t="str">
        <f>IFERROR(INDEX(DESEMPATE!$D$3:$D$63,MATCH('EXP ESPEC.'!B110,DESEMPATE!$C$3:$C$63,0)),"")</f>
        <v>SUPERING</v>
      </c>
      <c r="E110" s="412" t="s">
        <v>8</v>
      </c>
      <c r="F110" s="139" t="s">
        <v>791</v>
      </c>
      <c r="G110" s="139" t="s">
        <v>790</v>
      </c>
      <c r="H110" s="139"/>
      <c r="I110" s="712" t="s">
        <v>786</v>
      </c>
      <c r="J110" s="19" t="s">
        <v>8</v>
      </c>
      <c r="K110" s="884" t="s">
        <v>8</v>
      </c>
      <c r="L110" s="884" t="s">
        <v>8</v>
      </c>
      <c r="M110" s="884" t="s">
        <v>9</v>
      </c>
      <c r="N110" s="399" t="str">
        <f t="shared" si="70"/>
        <v>SI</v>
      </c>
      <c r="O110" s="399" t="str">
        <f t="shared" si="71"/>
        <v>SI</v>
      </c>
      <c r="P110" s="399" t="str">
        <f t="shared" si="72"/>
        <v>NO</v>
      </c>
      <c r="Q110" s="639" t="str">
        <f t="shared" si="81"/>
        <v>SI</v>
      </c>
      <c r="R110" s="511">
        <v>1</v>
      </c>
      <c r="S110" s="276">
        <v>39692</v>
      </c>
      <c r="T110" s="276">
        <v>40724</v>
      </c>
      <c r="U110" s="36">
        <f t="shared" si="78"/>
        <v>2011</v>
      </c>
      <c r="V110" s="37">
        <f>IFERROR(INDEX(PARAMETROS!$B$53:$B$101,MATCH(U110,PARAMETROS!$A$53:$A$101,0)),"")</f>
        <v>535600</v>
      </c>
      <c r="W110" s="841" t="s">
        <v>264</v>
      </c>
      <c r="X110" s="38" t="s">
        <v>792</v>
      </c>
      <c r="Y110" s="438" t="s">
        <v>264</v>
      </c>
      <c r="Z110" s="490" t="str">
        <f t="shared" si="79"/>
        <v>N/A</v>
      </c>
      <c r="AA110" s="39" t="s">
        <v>66</v>
      </c>
      <c r="AB110" s="354" t="s">
        <v>264</v>
      </c>
      <c r="AC110" s="839">
        <v>10838.88</v>
      </c>
      <c r="AD110" s="295">
        <f t="shared" si="73"/>
        <v>10838.88</v>
      </c>
      <c r="AE110" s="300" t="str">
        <f t="shared" si="74"/>
        <v>CUMPLE</v>
      </c>
      <c r="AF110" s="1205"/>
      <c r="AG110" s="1208"/>
      <c r="AH110" s="310"/>
      <c r="AI110" s="237"/>
      <c r="AL110" s="395"/>
      <c r="AM110" s="358">
        <f t="shared" si="67"/>
        <v>1</v>
      </c>
      <c r="AN110" s="358"/>
      <c r="AO110" s="393"/>
      <c r="AP110" s="393"/>
    </row>
    <row r="111" spans="1:42" s="222" customFormat="1" ht="31.5" customHeight="1" x14ac:dyDescent="0.25">
      <c r="A111" s="1111" t="s">
        <v>166</v>
      </c>
      <c r="B111" s="11" t="s">
        <v>250</v>
      </c>
      <c r="C111" s="144"/>
      <c r="D111" s="287" t="str">
        <f>IFERROR(INDEX(DESEMPATE!$D$3:$D$200,MATCH('EXP ESPEC.'!B111,DESEMPATE!$C$3:$C$200,0)),"")</f>
        <v>SAITEC S.A SUCURSAL EN COLOMBIA</v>
      </c>
      <c r="E111" s="410" t="s">
        <v>8</v>
      </c>
      <c r="F111" s="32" t="s">
        <v>925</v>
      </c>
      <c r="G111" s="32" t="s">
        <v>356</v>
      </c>
      <c r="H111" s="32"/>
      <c r="I111" s="710" t="s">
        <v>1200</v>
      </c>
      <c r="J111" s="32" t="s">
        <v>8</v>
      </c>
      <c r="K111" s="970" t="s">
        <v>8</v>
      </c>
      <c r="L111" s="970" t="s">
        <v>8</v>
      </c>
      <c r="M111" s="970" t="s">
        <v>9</v>
      </c>
      <c r="N111" s="400" t="str">
        <f t="shared" si="70"/>
        <v>SI</v>
      </c>
      <c r="O111" s="400" t="str">
        <f t="shared" si="71"/>
        <v>SI</v>
      </c>
      <c r="P111" s="400" t="str">
        <f t="shared" si="72"/>
        <v>NO</v>
      </c>
      <c r="Q111" s="640" t="str">
        <f t="shared" si="81"/>
        <v>SI</v>
      </c>
      <c r="R111" s="510">
        <v>1</v>
      </c>
      <c r="S111" s="14">
        <v>38562</v>
      </c>
      <c r="T111" s="14">
        <v>39521</v>
      </c>
      <c r="U111" s="29">
        <f t="shared" si="78"/>
        <v>2008</v>
      </c>
      <c r="V111" s="140">
        <f>IFERROR(INDEX(PARAMETROS!$B$53:$B$101,MATCH(U111,PARAMETROS!$A$53:$A$101,0)),"")</f>
        <v>461500</v>
      </c>
      <c r="W111" s="671" t="s">
        <v>264</v>
      </c>
      <c r="X111" s="17" t="s">
        <v>305</v>
      </c>
      <c r="Y111" s="436">
        <f>IFERROR(IF(X111="","",IF(X111="COP","N/A",IF(OR(X111="USD",X111="US"),1,IF(X111="EUR",VLOOKUP(T111,'SH EURO'!$A$6:$B$10372,2,FALSE),"INGRESAR TASA")))),"")</f>
        <v>1.5567</v>
      </c>
      <c r="Z111" s="488" t="str">
        <f t="shared" si="79"/>
        <v/>
      </c>
      <c r="AA111" s="31">
        <f>IFERROR(IF(X111="","",IF(X111="COP",1,IF(Y111&lt;&gt;"N/A",VLOOKUP(T111,'SH TRM'!$A$9:$B$100372,2,FALSE),"REVISAR"))),"")</f>
        <v>1856.01</v>
      </c>
      <c r="AB111" s="352" t="str">
        <f t="shared" si="80"/>
        <v/>
      </c>
      <c r="AC111" s="837">
        <v>17822.400000000001</v>
      </c>
      <c r="AD111" s="298">
        <f t="shared" si="73"/>
        <v>17822.400000000001</v>
      </c>
      <c r="AE111" s="290" t="str">
        <f t="shared" si="74"/>
        <v>CUMPLE</v>
      </c>
      <c r="AF111" s="1203" t="str">
        <f t="shared" si="100"/>
        <v>SI</v>
      </c>
      <c r="AG111" s="1206">
        <f t="shared" ref="AG111" si="103">IFERROR(IF(OR(E111="",E111="NO"),"N/A",IF(AND(COUNTIF(AE111:AE114,"CUMPLE")=4,AF111="SI"),90,(IF(AND(COUNTIF(AE111:AE114,"CUMPLE")=3,AF111="SI"),80,IF(AND(COUNTIF(AE111:AE114,"CUMPLE")=2,AF111="SI"),70,0))))),"")</f>
        <v>90</v>
      </c>
      <c r="AH111" s="308"/>
      <c r="AI111" s="237"/>
      <c r="AL111" s="395"/>
      <c r="AM111" s="358">
        <f t="shared" si="67"/>
        <v>1</v>
      </c>
      <c r="AN111" s="358" t="str">
        <f t="shared" ref="AN111" si="104">IF(OR(COUNTIF(AM111:AM114,2)=0,COUNTIF(AM111:AM114,2)&gt;1),"OK",IF(AND(COUNTIF(AM111:AM114,1)&gt;0,COUNTIF(AM111:AM114,2)&gt;0),"OK",1))</f>
        <v>OK</v>
      </c>
      <c r="AO111" s="393"/>
      <c r="AP111" s="393"/>
    </row>
    <row r="112" spans="1:42" s="222" customFormat="1" ht="38.25" customHeight="1" x14ac:dyDescent="0.25">
      <c r="A112" s="1112"/>
      <c r="B112" s="11" t="s">
        <v>250</v>
      </c>
      <c r="C112" s="143"/>
      <c r="D112" s="12" t="str">
        <f>IFERROR(INDEX(DESEMPATE!$D$3:$D$200,MATCH('EXP ESPEC.'!B112,DESEMPATE!$C$3:$C$200,0)),"")</f>
        <v>SAITEC S.A SUCURSAL EN COLOMBIA</v>
      </c>
      <c r="E112" s="411" t="s">
        <v>8</v>
      </c>
      <c r="F112" s="19" t="s">
        <v>927</v>
      </c>
      <c r="G112" s="19" t="s">
        <v>356</v>
      </c>
      <c r="H112" s="19" t="s">
        <v>928</v>
      </c>
      <c r="I112" s="711" t="s">
        <v>1201</v>
      </c>
      <c r="J112" s="19" t="s">
        <v>8</v>
      </c>
      <c r="K112" s="965" t="s">
        <v>8</v>
      </c>
      <c r="L112" s="965" t="s">
        <v>8</v>
      </c>
      <c r="M112" s="965" t="s">
        <v>9</v>
      </c>
      <c r="N112" s="398" t="str">
        <f t="shared" si="70"/>
        <v>SI</v>
      </c>
      <c r="O112" s="398" t="str">
        <f t="shared" si="71"/>
        <v>SI</v>
      </c>
      <c r="P112" s="398" t="str">
        <f t="shared" si="72"/>
        <v>NO</v>
      </c>
      <c r="Q112" s="638" t="str">
        <f t="shared" si="81"/>
        <v>SI</v>
      </c>
      <c r="R112" s="509">
        <v>1</v>
      </c>
      <c r="S112" s="259">
        <v>38701</v>
      </c>
      <c r="T112" s="14">
        <v>40085</v>
      </c>
      <c r="U112" s="15">
        <f t="shared" si="78"/>
        <v>2009</v>
      </c>
      <c r="V112" s="16">
        <f>IFERROR(INDEX(PARAMETROS!$B$53:$B$101,MATCH(U112,PARAMETROS!$A$53:$A$101,0)),"")</f>
        <v>496900</v>
      </c>
      <c r="W112" s="671" t="s">
        <v>264</v>
      </c>
      <c r="X112" s="16" t="s">
        <v>305</v>
      </c>
      <c r="Y112" s="437">
        <f>IFERROR(IF(X112="","",IF(X112="COP","N/A",IF(OR(X112="USD",X112="US"),1,IF(X112="EUR",VLOOKUP(T112,'SH EURO'!$A$6:$B$10372,2,FALSE),"INGRESAR TASA")))),"")</f>
        <v>1.46326</v>
      </c>
      <c r="Z112" s="489" t="str">
        <f t="shared" si="79"/>
        <v/>
      </c>
      <c r="AA112" s="18">
        <f>IFERROR(IF(X112="","",IF(X112="COP",1,IF(Y112&lt;&gt;"N/A",VLOOKUP(T112,'SH TRM'!$A$9:$B$100372,2,FALSE),"REVISAR"))),"")</f>
        <v>1921.64</v>
      </c>
      <c r="AB112" s="353" t="str">
        <f t="shared" si="80"/>
        <v/>
      </c>
      <c r="AC112" s="838">
        <v>6655.1</v>
      </c>
      <c r="AD112" s="296">
        <f t="shared" si="73"/>
        <v>6655.1</v>
      </c>
      <c r="AE112" s="775" t="str">
        <f t="shared" si="74"/>
        <v>CUMPLE</v>
      </c>
      <c r="AF112" s="1204"/>
      <c r="AG112" s="1207"/>
      <c r="AH112" s="302"/>
      <c r="AI112" s="237"/>
      <c r="AL112" s="395"/>
      <c r="AM112" s="358">
        <f t="shared" si="67"/>
        <v>1</v>
      </c>
      <c r="AN112" s="358"/>
      <c r="AO112" s="393"/>
      <c r="AP112" s="393"/>
    </row>
    <row r="113" spans="1:42" s="222" customFormat="1" ht="51" x14ac:dyDescent="0.25">
      <c r="A113" s="1112"/>
      <c r="B113" s="11" t="s">
        <v>286</v>
      </c>
      <c r="C113" s="143"/>
      <c r="D113" s="12" t="str">
        <f>IFERROR(INDEX(DESEMPATE!$D$3:$D$200,MATCH('EXP ESPEC.'!B113,DESEMPATE!$C$3:$C$200,0)),"")</f>
        <v>INGENIERIA CONSULTORIA Y PLANEACION S.A</v>
      </c>
      <c r="E113" s="411" t="s">
        <v>8</v>
      </c>
      <c r="F113" s="19" t="s">
        <v>352</v>
      </c>
      <c r="G113" s="19" t="s">
        <v>343</v>
      </c>
      <c r="H113" s="19" t="s">
        <v>921</v>
      </c>
      <c r="I113" s="711" t="s">
        <v>1202</v>
      </c>
      <c r="J113" s="19" t="s">
        <v>8</v>
      </c>
      <c r="K113" s="965" t="s">
        <v>8</v>
      </c>
      <c r="L113" s="965" t="s">
        <v>9</v>
      </c>
      <c r="M113" s="965" t="s">
        <v>8</v>
      </c>
      <c r="N113" s="398" t="str">
        <f t="shared" si="70"/>
        <v>SI</v>
      </c>
      <c r="O113" s="398" t="str">
        <f t="shared" si="71"/>
        <v>NO</v>
      </c>
      <c r="P113" s="398" t="str">
        <f t="shared" si="72"/>
        <v>SI</v>
      </c>
      <c r="Q113" s="638" t="str">
        <f t="shared" si="81"/>
        <v>SI</v>
      </c>
      <c r="R113" s="512">
        <v>0.6</v>
      </c>
      <c r="S113" s="316">
        <v>39970</v>
      </c>
      <c r="T113" s="316">
        <v>39447</v>
      </c>
      <c r="U113" s="44">
        <f t="shared" si="78"/>
        <v>2007</v>
      </c>
      <c r="V113" s="16">
        <f>IFERROR(INDEX(PARAMETROS!$B$53:$B$101,MATCH(U113,PARAMETROS!$A$53:$A$101,0)),"")</f>
        <v>433700</v>
      </c>
      <c r="W113" s="840" t="s">
        <v>264</v>
      </c>
      <c r="X113" s="17" t="s">
        <v>21</v>
      </c>
      <c r="Y113" s="437" t="str">
        <f>IFERROR(IF(X113="","",IF(X113="COP","N/A",IF(OR(X113="USD",X113="US"),1,IF(X113="EUR",VLOOKUP(T113,'SH EURO'!$A$6:$B$10372,2,FALSE),"INGRESAR TASA")))),"")</f>
        <v>N/A</v>
      </c>
      <c r="Z113" s="489" t="str">
        <f t="shared" si="79"/>
        <v>N/A</v>
      </c>
      <c r="AA113" s="18">
        <f>IFERROR(IF(X113="","",IF(X113="COP",1,IF(Y113&lt;&gt;"N/A",VLOOKUP(T113,'SH TRM'!$A$9:$B$100372,2,FALSE),"REVISAR"))),"")</f>
        <v>1</v>
      </c>
      <c r="AB113" s="353" t="str">
        <f t="shared" si="80"/>
        <v>N/A</v>
      </c>
      <c r="AC113" s="838">
        <v>21237.407544385522</v>
      </c>
      <c r="AD113" s="296">
        <f t="shared" si="73"/>
        <v>12742.444526631312</v>
      </c>
      <c r="AE113" s="775" t="str">
        <f t="shared" si="74"/>
        <v>CUMPLE</v>
      </c>
      <c r="AF113" s="1204"/>
      <c r="AG113" s="1207"/>
      <c r="AH113" s="302"/>
      <c r="AI113" s="237"/>
      <c r="AL113" s="395"/>
      <c r="AM113" s="358">
        <f t="shared" si="67"/>
        <v>1</v>
      </c>
      <c r="AN113" s="358"/>
      <c r="AO113" s="393"/>
      <c r="AP113" s="393"/>
    </row>
    <row r="114" spans="1:42" s="222" customFormat="1" ht="51.75" thickBot="1" x14ac:dyDescent="0.3">
      <c r="A114" s="1113"/>
      <c r="B114" s="11" t="s">
        <v>286</v>
      </c>
      <c r="C114" s="145"/>
      <c r="D114" s="141" t="str">
        <f>IFERROR(INDEX(DESEMPATE!$D$3:$D$200,MATCH('EXP ESPEC.'!B114,DESEMPATE!$C$3:$C$200,0)),"")</f>
        <v>INGENIERIA CONSULTORIA Y PLANEACION S.A</v>
      </c>
      <c r="E114" s="412" t="s">
        <v>8</v>
      </c>
      <c r="F114" s="139" t="s">
        <v>352</v>
      </c>
      <c r="G114" s="139" t="s">
        <v>343</v>
      </c>
      <c r="H114" s="139" t="s">
        <v>923</v>
      </c>
      <c r="I114" s="712" t="s">
        <v>1203</v>
      </c>
      <c r="J114" s="139" t="s">
        <v>8</v>
      </c>
      <c r="K114" s="966" t="s">
        <v>8</v>
      </c>
      <c r="L114" s="966" t="s">
        <v>9</v>
      </c>
      <c r="M114" s="966" t="s">
        <v>8</v>
      </c>
      <c r="N114" s="399" t="str">
        <f t="shared" si="70"/>
        <v>SI</v>
      </c>
      <c r="O114" s="399" t="str">
        <f t="shared" si="71"/>
        <v>NO</v>
      </c>
      <c r="P114" s="399" t="str">
        <f t="shared" si="72"/>
        <v>SI</v>
      </c>
      <c r="Q114" s="639" t="str">
        <f t="shared" si="81"/>
        <v>SI</v>
      </c>
      <c r="R114" s="511">
        <v>0.45</v>
      </c>
      <c r="S114" s="276">
        <v>40954</v>
      </c>
      <c r="T114" s="276">
        <v>43153</v>
      </c>
      <c r="U114" s="36">
        <f t="shared" si="78"/>
        <v>2018</v>
      </c>
      <c r="V114" s="37">
        <f>IFERROR(INDEX(PARAMETROS!$B$53:$B$101,MATCH(U114,PARAMETROS!$A$53:$A$101,0)),"")</f>
        <v>781242</v>
      </c>
      <c r="W114" s="841" t="s">
        <v>264</v>
      </c>
      <c r="X114" s="38" t="s">
        <v>21</v>
      </c>
      <c r="Y114" s="438" t="str">
        <f>IFERROR(IF(X114="","",IF(X114="COP","N/A",IF(OR(X114="USD",X114="US"),1,IF(X114="EUR",VLOOKUP(T114,'SH EURO'!$A$6:$B$10372,2,FALSE),"INGRESAR TASA")))),"")</f>
        <v>N/A</v>
      </c>
      <c r="Z114" s="490" t="str">
        <f t="shared" si="79"/>
        <v>N/A</v>
      </c>
      <c r="AA114" s="39">
        <f>IFERROR(IF(X114="","",IF(X114="COP",1,IF(Y114&lt;&gt;"N/A",VLOOKUP(T114,'SH TRM'!$A$9:$B$100372,2,FALSE),"REVISAR"))),"")</f>
        <v>1</v>
      </c>
      <c r="AB114" s="354" t="str">
        <f t="shared" si="80"/>
        <v>N/A</v>
      </c>
      <c r="AC114" s="839">
        <v>13594.896695262159</v>
      </c>
      <c r="AD114" s="295">
        <f t="shared" si="73"/>
        <v>6117.7035128679718</v>
      </c>
      <c r="AE114" s="300" t="str">
        <f t="shared" si="74"/>
        <v>CUMPLE</v>
      </c>
      <c r="AF114" s="1205"/>
      <c r="AG114" s="1208"/>
      <c r="AH114" s="310"/>
      <c r="AI114" s="237"/>
      <c r="AL114" s="395"/>
      <c r="AM114" s="358">
        <f t="shared" si="67"/>
        <v>1</v>
      </c>
      <c r="AN114" s="358"/>
      <c r="AO114" s="393"/>
      <c r="AP114" s="393"/>
    </row>
    <row r="115" spans="1:42" s="222" customFormat="1" ht="63" x14ac:dyDescent="0.25">
      <c r="A115" s="1111" t="s">
        <v>167</v>
      </c>
      <c r="B115" s="1022" t="s">
        <v>251</v>
      </c>
      <c r="C115" s="144"/>
      <c r="D115" s="287" t="str">
        <f>IFERROR(INDEX(DESEMPATE!$D$3:$D$200,MATCH('EXP ESPEC.'!B115,DESEMPATE!$C$3:$C$200,0)),"")</f>
        <v>COBA CONSULTORES DE INGENIERIA Y MEDIO AMBIENTE S.A SUCURSAL COLOMBIA</v>
      </c>
      <c r="E115" s="410" t="s">
        <v>8</v>
      </c>
      <c r="F115" s="32" t="s">
        <v>930</v>
      </c>
      <c r="G115" s="32" t="s">
        <v>931</v>
      </c>
      <c r="H115" s="32"/>
      <c r="I115" s="710" t="s">
        <v>1204</v>
      </c>
      <c r="J115" s="1050" t="s">
        <v>8</v>
      </c>
      <c r="K115" s="970" t="s">
        <v>8</v>
      </c>
      <c r="L115" s="970" t="s">
        <v>8</v>
      </c>
      <c r="M115" s="970" t="s">
        <v>9</v>
      </c>
      <c r="N115" s="400" t="str">
        <f t="shared" si="70"/>
        <v>SI</v>
      </c>
      <c r="O115" s="400" t="str">
        <f t="shared" si="71"/>
        <v>SI</v>
      </c>
      <c r="P115" s="400" t="str">
        <f t="shared" si="72"/>
        <v>NO</v>
      </c>
      <c r="Q115" s="640" t="str">
        <f t="shared" si="81"/>
        <v>SI</v>
      </c>
      <c r="R115" s="609">
        <v>0.55000000000000004</v>
      </c>
      <c r="S115" s="522">
        <v>35968</v>
      </c>
      <c r="T115" s="522">
        <v>37105</v>
      </c>
      <c r="U115" s="29">
        <f t="shared" si="78"/>
        <v>2001</v>
      </c>
      <c r="V115" s="140">
        <f>IFERROR(INDEX(PARAMETROS!$B$53:$B$101,MATCH(U115,PARAMETROS!$A$53:$A$101,0)),"")</f>
        <v>286000</v>
      </c>
      <c r="W115" s="671" t="s">
        <v>264</v>
      </c>
      <c r="X115" s="17" t="s">
        <v>458</v>
      </c>
      <c r="Y115" s="436">
        <f>IFERROR(IF(X115="","",IF(X115="COP","N/A",IF(OR(X115="USD",X115="US"),1,IF(X115="EUR",VLOOKUP(T115,'SH EURO'!$A$6:$B$10372,2,FALSE),"INGRESAR TASA")))),"")</f>
        <v>1</v>
      </c>
      <c r="Z115" s="488" t="str">
        <f t="shared" si="79"/>
        <v/>
      </c>
      <c r="AA115" s="31">
        <f>IFERROR(IF(X115="","",IF(X115="COP",1,IF(Y115&lt;&gt;"N/A",VLOOKUP(T115,'SH TRM'!$A$9:$B$100372,2,FALSE),"REVISAR"))),"")</f>
        <v>2295.19</v>
      </c>
      <c r="AB115" s="352" t="str">
        <f t="shared" si="80"/>
        <v/>
      </c>
      <c r="AC115" s="837">
        <v>7318.93</v>
      </c>
      <c r="AD115" s="298">
        <f t="shared" si="73"/>
        <v>4025.4115000000006</v>
      </c>
      <c r="AE115" s="290" t="str">
        <f t="shared" si="74"/>
        <v>CUMPLE</v>
      </c>
      <c r="AF115" s="1203" t="s">
        <v>1272</v>
      </c>
      <c r="AG115" s="1206">
        <f t="shared" ref="AG115" si="105">IFERROR(IF(OR(E115="",E115="NO"),"N/A",IF(AND(COUNTIF(AE115:AE118,"CUMPLE")=4,AF115="SI"),90,(IF(AND(COUNTIF(AE115:AE118,"CUMPLE")=3,AF115="SI"),80,IF(AND(COUNTIF(AE115:AE118,"CUMPLE")=2,AF115="SI"),70,0))))),"")</f>
        <v>0</v>
      </c>
      <c r="AH115" s="308"/>
      <c r="AI115" s="237"/>
      <c r="AL115" s="395"/>
      <c r="AM115" s="358">
        <f t="shared" si="67"/>
        <v>1</v>
      </c>
      <c r="AN115" s="358" t="str">
        <f t="shared" ref="AN115" si="106">IF(OR(COUNTIF(AM115:AM118,2)=0,COUNTIF(AM115:AM118,2)&gt;1),"OK",IF(AND(COUNTIF(AM115:AM118,1)&gt;0,COUNTIF(AM115:AM118,2)&gt;0),"OK",1))</f>
        <v>OK</v>
      </c>
      <c r="AO115" s="393"/>
      <c r="AP115" s="393"/>
    </row>
    <row r="116" spans="1:42" s="222" customFormat="1" ht="28.5" customHeight="1" x14ac:dyDescent="0.25">
      <c r="A116" s="1112"/>
      <c r="B116" s="620" t="s">
        <v>700</v>
      </c>
      <c r="C116" s="143"/>
      <c r="D116" s="12" t="str">
        <f>IFERROR(INDEX(DESEMPATE!$D$3:$D$200,MATCH('EXP ESPEC.'!B116,DESEMPATE!$C$3:$C$200,0)),"")</f>
        <v>INGENIERIA DF. SAS</v>
      </c>
      <c r="E116" s="411" t="s">
        <v>8</v>
      </c>
      <c r="F116" s="496" t="s">
        <v>1265</v>
      </c>
      <c r="G116" s="19" t="s">
        <v>343</v>
      </c>
      <c r="H116" s="19"/>
      <c r="I116" s="716" t="s">
        <v>1205</v>
      </c>
      <c r="J116" s="1025" t="s">
        <v>9</v>
      </c>
      <c r="K116" s="1025" t="s">
        <v>9</v>
      </c>
      <c r="L116" s="965" t="s">
        <v>9</v>
      </c>
      <c r="M116" s="965" t="s">
        <v>9</v>
      </c>
      <c r="N116" s="398" t="str">
        <f t="shared" si="70"/>
        <v>NO</v>
      </c>
      <c r="O116" s="398" t="str">
        <f t="shared" si="71"/>
        <v>NO</v>
      </c>
      <c r="P116" s="398" t="str">
        <f t="shared" si="72"/>
        <v>NO</v>
      </c>
      <c r="Q116" s="638" t="str">
        <f t="shared" si="81"/>
        <v>SI</v>
      </c>
      <c r="R116" s="509">
        <v>1</v>
      </c>
      <c r="S116" s="259">
        <v>40268</v>
      </c>
      <c r="T116" s="14">
        <v>40847</v>
      </c>
      <c r="U116" s="15">
        <f t="shared" si="78"/>
        <v>2011</v>
      </c>
      <c r="V116" s="16">
        <f>IFERROR(INDEX(PARAMETROS!$B$53:$B$101,MATCH(U116,PARAMETROS!$A$53:$A$101,0)),"")</f>
        <v>535600</v>
      </c>
      <c r="W116" s="671" t="s">
        <v>264</v>
      </c>
      <c r="X116" s="16" t="s">
        <v>21</v>
      </c>
      <c r="Y116" s="437" t="str">
        <f>IFERROR(IF(X116="","",IF(X116="COP","N/A",IF(OR(X116="USD",X116="US"),1,IF(X116="EUR",VLOOKUP(T116,'SH EURO'!$A$6:$B$10372,2,FALSE),"INGRESAR TASA")))),"")</f>
        <v>N/A</v>
      </c>
      <c r="Z116" s="489" t="str">
        <f t="shared" si="79"/>
        <v>N/A</v>
      </c>
      <c r="AA116" s="18">
        <f>IFERROR(IF(X116="","",IF(X116="COP",1,IF(Y116&lt;&gt;"N/A",VLOOKUP(T116,'SH TRM'!$A$9:$B$100372,2,FALSE),"REVISAR"))),"")</f>
        <v>1</v>
      </c>
      <c r="AB116" s="353" t="str">
        <f t="shared" si="80"/>
        <v>N/A</v>
      </c>
      <c r="AC116" s="838">
        <v>2943.96</v>
      </c>
      <c r="AD116" s="296" t="str">
        <f t="shared" si="73"/>
        <v/>
      </c>
      <c r="AE116" s="775" t="str">
        <f t="shared" si="74"/>
        <v/>
      </c>
      <c r="AF116" s="1204"/>
      <c r="AG116" s="1207"/>
      <c r="AH116" s="302"/>
      <c r="AI116" s="237"/>
      <c r="AL116" s="395"/>
      <c r="AM116" s="358">
        <f t="shared" si="67"/>
        <v>0</v>
      </c>
      <c r="AN116" s="358"/>
      <c r="AO116" s="393"/>
      <c r="AP116" s="393"/>
    </row>
    <row r="117" spans="1:42" s="222" customFormat="1" ht="89.25" x14ac:dyDescent="0.25">
      <c r="A117" s="1112"/>
      <c r="B117" s="620" t="s">
        <v>700</v>
      </c>
      <c r="C117" s="143"/>
      <c r="D117" s="12" t="str">
        <f>IFERROR(INDEX(DESEMPATE!$D$3:$D$200,MATCH('EXP ESPEC.'!B117,DESEMPATE!$C$3:$C$200,0)),"")</f>
        <v>INGENIERIA DF. SAS</v>
      </c>
      <c r="E117" s="411" t="s">
        <v>8</v>
      </c>
      <c r="F117" s="19" t="s">
        <v>342</v>
      </c>
      <c r="G117" s="19" t="s">
        <v>343</v>
      </c>
      <c r="H117" s="19" t="s">
        <v>934</v>
      </c>
      <c r="I117" s="711" t="s">
        <v>1206</v>
      </c>
      <c r="J117" s="1025" t="s">
        <v>9</v>
      </c>
      <c r="K117" s="965" t="s">
        <v>8</v>
      </c>
      <c r="L117" s="965" t="s">
        <v>8</v>
      </c>
      <c r="M117" s="965" t="s">
        <v>9</v>
      </c>
      <c r="N117" s="398" t="str">
        <f t="shared" si="70"/>
        <v>NO</v>
      </c>
      <c r="O117" s="398" t="str">
        <f t="shared" si="71"/>
        <v>NO</v>
      </c>
      <c r="P117" s="398" t="str">
        <f t="shared" si="72"/>
        <v>NO</v>
      </c>
      <c r="Q117" s="638" t="str">
        <f t="shared" si="81"/>
        <v>SI</v>
      </c>
      <c r="R117" s="13">
        <v>0.5</v>
      </c>
      <c r="S117" s="14">
        <v>40136</v>
      </c>
      <c r="T117" s="14">
        <v>41232</v>
      </c>
      <c r="U117" s="44">
        <f t="shared" si="78"/>
        <v>2012</v>
      </c>
      <c r="V117" s="16">
        <f>IFERROR(INDEX(PARAMETROS!$B$53:$B$101,MATCH(U117,PARAMETROS!$A$53:$A$101,0)),"")</f>
        <v>566700</v>
      </c>
      <c r="W117" s="840" t="s">
        <v>264</v>
      </c>
      <c r="X117" s="17" t="s">
        <v>21</v>
      </c>
      <c r="Y117" s="437" t="str">
        <f>IFERROR(IF(X117="","",IF(X117="COP","N/A",IF(OR(X117="USD",X117="US"),1,IF(X117="EUR",VLOOKUP(T117,'SH EURO'!$A$6:$B$10372,2,FALSE),"INGRESAR TASA")))),"")</f>
        <v>N/A</v>
      </c>
      <c r="Z117" s="489" t="str">
        <f t="shared" si="79"/>
        <v>N/A</v>
      </c>
      <c r="AA117" s="18">
        <f>IFERROR(IF(X117="","",IF(X117="COP",1,IF(Y117&lt;&gt;"N/A",VLOOKUP(T117,'SH TRM'!$A$9:$B$100372,2,FALSE),"REVISAR"))),"")</f>
        <v>1</v>
      </c>
      <c r="AB117" s="353" t="str">
        <f t="shared" si="80"/>
        <v>N/A</v>
      </c>
      <c r="AC117" s="838">
        <v>8401.5499999999993</v>
      </c>
      <c r="AD117" s="296" t="str">
        <f t="shared" si="73"/>
        <v/>
      </c>
      <c r="AE117" s="775" t="str">
        <f t="shared" si="74"/>
        <v/>
      </c>
      <c r="AF117" s="1204"/>
      <c r="AG117" s="1207"/>
      <c r="AH117" s="302"/>
      <c r="AI117" s="237"/>
      <c r="AL117" s="395"/>
      <c r="AM117" s="358">
        <f t="shared" si="67"/>
        <v>0</v>
      </c>
      <c r="AN117" s="358"/>
      <c r="AO117" s="393"/>
      <c r="AP117" s="393"/>
    </row>
    <row r="118" spans="1:42" s="222" customFormat="1" ht="63.75" thickBot="1" x14ac:dyDescent="0.3">
      <c r="A118" s="1113"/>
      <c r="B118" s="1023" t="s">
        <v>251</v>
      </c>
      <c r="C118" s="145"/>
      <c r="D118" s="141" t="str">
        <f>IFERROR(INDEX(DESEMPATE!$D$3:$D$200,MATCH('EXP ESPEC.'!B118,DESEMPATE!$C$3:$C$200,0)),"")</f>
        <v>COBA CONSULTORES DE INGENIERIA Y MEDIO AMBIENTE S.A SUCURSAL COLOMBIA</v>
      </c>
      <c r="E118" s="412" t="s">
        <v>8</v>
      </c>
      <c r="F118" s="19" t="s">
        <v>930</v>
      </c>
      <c r="G118" s="19" t="s">
        <v>1268</v>
      </c>
      <c r="H118" s="19" t="s">
        <v>1269</v>
      </c>
      <c r="I118" s="711" t="s">
        <v>1207</v>
      </c>
      <c r="J118" s="1050" t="s">
        <v>8</v>
      </c>
      <c r="K118" s="966" t="s">
        <v>8</v>
      </c>
      <c r="L118" s="966" t="s">
        <v>8</v>
      </c>
      <c r="M118" s="966" t="s">
        <v>9</v>
      </c>
      <c r="N118" s="399" t="str">
        <f t="shared" si="70"/>
        <v>SI</v>
      </c>
      <c r="O118" s="399" t="str">
        <f t="shared" si="71"/>
        <v>SI</v>
      </c>
      <c r="P118" s="399" t="str">
        <f t="shared" si="72"/>
        <v>NO</v>
      </c>
      <c r="Q118" s="639" t="str">
        <f t="shared" si="81"/>
        <v>SI</v>
      </c>
      <c r="R118" s="900">
        <v>0.5</v>
      </c>
      <c r="S118" s="535">
        <v>35522</v>
      </c>
      <c r="T118" s="519">
        <v>37562</v>
      </c>
      <c r="U118" s="36">
        <f t="shared" si="78"/>
        <v>2002</v>
      </c>
      <c r="V118" s="37">
        <f>IFERROR(INDEX(PARAMETROS!$B$53:$B$101,MATCH(U118,PARAMETROS!$A$53:$A$101,0)),"")</f>
        <v>309000</v>
      </c>
      <c r="W118" s="841" t="s">
        <v>264</v>
      </c>
      <c r="X118" s="38" t="s">
        <v>458</v>
      </c>
      <c r="Y118" s="438">
        <f>IFERROR(IF(X118="","",IF(X118="COP","N/A",IF(OR(X118="USD",X118="US"),1,IF(X118="EUR",VLOOKUP(T118,'SH EURO'!$A$6:$B$10372,2,FALSE),"INGRESAR TASA")))),"")</f>
        <v>1</v>
      </c>
      <c r="Z118" s="490" t="str">
        <f t="shared" si="79"/>
        <v/>
      </c>
      <c r="AA118" s="39">
        <f>IFERROR(IF(X118="","",IF(X118="COP",1,IF(Y118&lt;&gt;"N/A",VLOOKUP(T118,'SH TRM'!$A$9:$B$100372,2,FALSE),"REVISAR"))),"")</f>
        <v>2778.47</v>
      </c>
      <c r="AB118" s="354" t="str">
        <f t="shared" si="80"/>
        <v/>
      </c>
      <c r="AC118" s="839">
        <v>34294.410000000003</v>
      </c>
      <c r="AD118" s="295">
        <f t="shared" si="73"/>
        <v>17147.205000000002</v>
      </c>
      <c r="AE118" s="300" t="str">
        <f t="shared" si="74"/>
        <v>CUMPLE</v>
      </c>
      <c r="AF118" s="1205"/>
      <c r="AG118" s="1208"/>
      <c r="AH118" s="310"/>
      <c r="AI118" s="237"/>
      <c r="AL118" s="395"/>
      <c r="AM118" s="358">
        <f t="shared" si="67"/>
        <v>1</v>
      </c>
      <c r="AN118" s="358"/>
      <c r="AO118" s="393"/>
      <c r="AP118" s="393"/>
    </row>
    <row r="119" spans="1:42" s="222" customFormat="1" ht="63.75" x14ac:dyDescent="0.25">
      <c r="A119" s="1111" t="s">
        <v>168</v>
      </c>
      <c r="B119" s="1024" t="s">
        <v>243</v>
      </c>
      <c r="C119" s="144"/>
      <c r="D119" s="287" t="str">
        <f>IFERROR(INDEX(DESEMPATE!$D$3:$D$200,MATCH('EXP ESPEC.'!B119,DESEMPATE!$C$3:$C$200,0)),"")</f>
        <v xml:space="preserve">JUAN AMADO LIZARAZO </v>
      </c>
      <c r="E119" s="410" t="s">
        <v>8</v>
      </c>
      <c r="F119" s="32" t="s">
        <v>346</v>
      </c>
      <c r="G119" s="32" t="s">
        <v>343</v>
      </c>
      <c r="H119" s="32" t="s">
        <v>941</v>
      </c>
      <c r="I119" s="710" t="s">
        <v>942</v>
      </c>
      <c r="J119" s="142" t="s">
        <v>8</v>
      </c>
      <c r="K119" s="970" t="s">
        <v>8</v>
      </c>
      <c r="L119" s="970" t="s">
        <v>8</v>
      </c>
      <c r="M119" s="970" t="s">
        <v>9</v>
      </c>
      <c r="N119" s="400" t="str">
        <f t="shared" si="70"/>
        <v>SI</v>
      </c>
      <c r="O119" s="400" t="str">
        <f t="shared" si="71"/>
        <v>SI</v>
      </c>
      <c r="P119" s="400" t="str">
        <f t="shared" si="72"/>
        <v>NO</v>
      </c>
      <c r="Q119" s="640" t="str">
        <f t="shared" si="81"/>
        <v>SI</v>
      </c>
      <c r="R119" s="27">
        <v>0.95</v>
      </c>
      <c r="S119" s="28">
        <v>38327</v>
      </c>
      <c r="T119" s="28">
        <v>40668</v>
      </c>
      <c r="U119" s="29">
        <f t="shared" si="78"/>
        <v>2011</v>
      </c>
      <c r="V119" s="140">
        <f>IFERROR(INDEX(PARAMETROS!$B$53:$B$101,MATCH(U119,PARAMETROS!$A$53:$A$101,0)),"")</f>
        <v>535600</v>
      </c>
      <c r="W119" s="671" t="s">
        <v>264</v>
      </c>
      <c r="X119" s="17" t="s">
        <v>21</v>
      </c>
      <c r="Y119" s="436" t="str">
        <f>IFERROR(IF(X119="","",IF(X119="COP","N/A",IF(OR(X119="USD",X119="US"),1,IF(X119="EUR",VLOOKUP(T119,'SH EURO'!$A$6:$B$10372,2,FALSE),"INGRESAR TASA")))),"")</f>
        <v>N/A</v>
      </c>
      <c r="Z119" s="488" t="str">
        <f t="shared" si="79"/>
        <v>N/A</v>
      </c>
      <c r="AA119" s="31">
        <f>IFERROR(IF(X119="","",IF(X119="COP",1,IF(Y119&lt;&gt;"N/A",VLOOKUP(T119,'SH TRM'!$A$9:$B$100372,2,FALSE),"REVISAR"))),"")</f>
        <v>1</v>
      </c>
      <c r="AB119" s="352" t="str">
        <f t="shared" si="80"/>
        <v>N/A</v>
      </c>
      <c r="AC119" s="837">
        <v>12256.66</v>
      </c>
      <c r="AD119" s="298">
        <f t="shared" si="73"/>
        <v>11643.826999999999</v>
      </c>
      <c r="AE119" s="290" t="str">
        <f t="shared" si="74"/>
        <v>CUMPLE</v>
      </c>
      <c r="AF119" s="1203" t="str">
        <f t="shared" si="100"/>
        <v>SI</v>
      </c>
      <c r="AG119" s="1206">
        <f t="shared" ref="AG119" si="107">IFERROR(IF(OR(E119="",E119="NO"),"N/A",IF(AND(COUNTIF(AE119:AE122,"CUMPLE")=4,AF119="SI"),90,(IF(AND(COUNTIF(AE119:AE122,"CUMPLE")=3,AF119="SI"),80,IF(AND(COUNTIF(AE119:AE122,"CUMPLE")=2,AF119="SI"),70,0))))),"")</f>
        <v>90</v>
      </c>
      <c r="AH119" s="308"/>
      <c r="AI119" s="237"/>
      <c r="AL119" s="395"/>
      <c r="AM119" s="358">
        <f t="shared" si="67"/>
        <v>1</v>
      </c>
      <c r="AN119" s="358" t="str">
        <f t="shared" ref="AN119" si="108">IF(OR(COUNTIF(AM119:AM122,2)=0,COUNTIF(AM119:AM122,2)&gt;1),"OK",IF(AND(COUNTIF(AM119:AM122,1)&gt;0,COUNTIF(AM119:AM122,2)&gt;0),"OK",1))</f>
        <v>OK</v>
      </c>
      <c r="AO119" s="393"/>
      <c r="AP119" s="393"/>
    </row>
    <row r="120" spans="1:42" s="222" customFormat="1" ht="38.25" customHeight="1" x14ac:dyDescent="0.25">
      <c r="A120" s="1112"/>
      <c r="B120" s="11" t="s">
        <v>243</v>
      </c>
      <c r="C120" s="143"/>
      <c r="D120" s="12" t="str">
        <f>IFERROR(INDEX(DESEMPATE!$D$3:$D$200,MATCH('EXP ESPEC.'!B120,DESEMPATE!$C$3:$C$200,0)),"")</f>
        <v xml:space="preserve">JUAN AMADO LIZARAZO </v>
      </c>
      <c r="E120" s="411" t="s">
        <v>8</v>
      </c>
      <c r="F120" s="142" t="s">
        <v>346</v>
      </c>
      <c r="G120" s="142" t="s">
        <v>343</v>
      </c>
      <c r="H120" s="142" t="s">
        <v>1208</v>
      </c>
      <c r="I120" s="695" t="s">
        <v>1209</v>
      </c>
      <c r="J120" s="142" t="s">
        <v>8</v>
      </c>
      <c r="K120" s="965" t="s">
        <v>8</v>
      </c>
      <c r="L120" s="965" t="s">
        <v>8</v>
      </c>
      <c r="M120" s="965" t="s">
        <v>9</v>
      </c>
      <c r="N120" s="398" t="str">
        <f t="shared" si="70"/>
        <v>SI</v>
      </c>
      <c r="O120" s="398" t="str">
        <f t="shared" si="71"/>
        <v>SI</v>
      </c>
      <c r="P120" s="398" t="str">
        <f t="shared" si="72"/>
        <v>NO</v>
      </c>
      <c r="Q120" s="638" t="str">
        <f t="shared" si="81"/>
        <v>SI</v>
      </c>
      <c r="R120" s="509">
        <v>1</v>
      </c>
      <c r="S120" s="259">
        <v>41250</v>
      </c>
      <c r="T120" s="14">
        <v>42175</v>
      </c>
      <c r="U120" s="15">
        <f t="shared" si="78"/>
        <v>2015</v>
      </c>
      <c r="V120" s="16">
        <f>IFERROR(INDEX(PARAMETROS!$B$53:$B$101,MATCH(U120,PARAMETROS!$A$53:$A$101,0)),"")</f>
        <v>644350</v>
      </c>
      <c r="W120" s="671" t="s">
        <v>264</v>
      </c>
      <c r="X120" s="16" t="s">
        <v>21</v>
      </c>
      <c r="Y120" s="437" t="str">
        <f>IFERROR(IF(X120="","",IF(X120="COP","N/A",IF(OR(X120="USD",X120="US"),1,IF(X120="EUR",VLOOKUP(T120,'SH EURO'!$A$6:$B$10372,2,FALSE),"INGRESAR TASA")))),"")</f>
        <v>N/A</v>
      </c>
      <c r="Z120" s="489" t="str">
        <f t="shared" si="79"/>
        <v>N/A</v>
      </c>
      <c r="AA120" s="18">
        <f>IFERROR(IF(X120="","",IF(X120="COP",1,IF(Y120&lt;&gt;"N/A",VLOOKUP(T120,'SH TRM'!$A$9:$B$100372,2,FALSE),"REVISAR"))),"")</f>
        <v>1</v>
      </c>
      <c r="AB120" s="353" t="str">
        <f t="shared" si="80"/>
        <v>N/A</v>
      </c>
      <c r="AC120" s="838">
        <v>4440.13</v>
      </c>
      <c r="AD120" s="296">
        <f t="shared" si="73"/>
        <v>4440.13</v>
      </c>
      <c r="AE120" s="775" t="str">
        <f t="shared" si="74"/>
        <v>CUMPLE</v>
      </c>
      <c r="AF120" s="1204"/>
      <c r="AG120" s="1207"/>
      <c r="AH120" s="302"/>
      <c r="AI120" s="237"/>
      <c r="AL120" s="395"/>
      <c r="AM120" s="358">
        <f t="shared" si="67"/>
        <v>1</v>
      </c>
      <c r="AN120" s="358"/>
      <c r="AO120" s="393"/>
      <c r="AP120" s="393"/>
    </row>
    <row r="121" spans="1:42" s="222" customFormat="1" ht="38.25" customHeight="1" x14ac:dyDescent="0.25">
      <c r="A121" s="1112"/>
      <c r="B121" s="11" t="s">
        <v>287</v>
      </c>
      <c r="C121" s="143"/>
      <c r="D121" s="12" t="str">
        <f>IFERROR(INDEX(DESEMPATE!$D$3:$D$200,MATCH('EXP ESPEC.'!B121,DESEMPATE!$C$3:$C$200,0)),"")</f>
        <v>JESUS ALBERTO ALMEIDA SAAIBI</v>
      </c>
      <c r="E121" s="411" t="s">
        <v>8</v>
      </c>
      <c r="F121" s="142" t="s">
        <v>943</v>
      </c>
      <c r="G121" s="142" t="s">
        <v>343</v>
      </c>
      <c r="H121" s="142" t="s">
        <v>944</v>
      </c>
      <c r="I121" s="695" t="s">
        <v>945</v>
      </c>
      <c r="J121" s="19" t="s">
        <v>8</v>
      </c>
      <c r="K121" s="965" t="s">
        <v>8</v>
      </c>
      <c r="L121" s="965" t="s">
        <v>8</v>
      </c>
      <c r="M121" s="965" t="s">
        <v>9</v>
      </c>
      <c r="N121" s="398" t="str">
        <f t="shared" si="70"/>
        <v>SI</v>
      </c>
      <c r="O121" s="398" t="str">
        <f t="shared" si="71"/>
        <v>SI</v>
      </c>
      <c r="P121" s="398" t="str">
        <f t="shared" si="72"/>
        <v>NO</v>
      </c>
      <c r="Q121" s="638" t="str">
        <f t="shared" si="81"/>
        <v>SI</v>
      </c>
      <c r="R121" s="465">
        <v>0.95</v>
      </c>
      <c r="S121" s="316">
        <v>40162</v>
      </c>
      <c r="T121" s="316">
        <v>40015</v>
      </c>
      <c r="U121" s="44">
        <f t="shared" si="78"/>
        <v>2009</v>
      </c>
      <c r="V121" s="16">
        <f>IFERROR(INDEX(PARAMETROS!$B$53:$B$101,MATCH(U121,PARAMETROS!$A$53:$A$101,0)),"")</f>
        <v>496900</v>
      </c>
      <c r="W121" s="840" t="s">
        <v>264</v>
      </c>
      <c r="X121" s="17" t="s">
        <v>21</v>
      </c>
      <c r="Y121" s="437" t="str">
        <f>IFERROR(IF(X121="","",IF(X121="COP","N/A",IF(OR(X121="USD",X121="US"),1,IF(X121="EUR",VLOOKUP(T121,'SH EURO'!$A$6:$B$10372,2,FALSE),"INGRESAR TASA")))),"")</f>
        <v>N/A</v>
      </c>
      <c r="Z121" s="489" t="str">
        <f t="shared" si="79"/>
        <v>N/A</v>
      </c>
      <c r="AA121" s="18">
        <f>IFERROR(IF(X121="","",IF(X121="COP",1,IF(Y121&lt;&gt;"N/A",VLOOKUP(T121,'SH TRM'!$A$9:$B$100372,2,FALSE),"REVISAR"))),"")</f>
        <v>1</v>
      </c>
      <c r="AB121" s="353" t="str">
        <f t="shared" si="80"/>
        <v>N/A</v>
      </c>
      <c r="AC121" s="838">
        <v>3126.26</v>
      </c>
      <c r="AD121" s="296">
        <f t="shared" si="73"/>
        <v>2969.9470000000001</v>
      </c>
      <c r="AE121" s="775" t="str">
        <f t="shared" si="74"/>
        <v>CUMPLE</v>
      </c>
      <c r="AF121" s="1204"/>
      <c r="AG121" s="1207"/>
      <c r="AH121" s="302"/>
      <c r="AI121" s="237"/>
      <c r="AL121" s="395"/>
      <c r="AM121" s="358">
        <f t="shared" si="67"/>
        <v>1</v>
      </c>
      <c r="AN121" s="358"/>
      <c r="AO121" s="393"/>
      <c r="AP121" s="393"/>
    </row>
    <row r="122" spans="1:42" s="222" customFormat="1" ht="39" customHeight="1" thickBot="1" x14ac:dyDescent="0.3">
      <c r="A122" s="1113"/>
      <c r="B122" s="1023" t="s">
        <v>287</v>
      </c>
      <c r="C122" s="145"/>
      <c r="D122" s="141" t="str">
        <f>IFERROR(INDEX(DESEMPATE!$D$3:$D$200,MATCH('EXP ESPEC.'!B122,DESEMPATE!$C$3:$C$200,0)),"")</f>
        <v>JESUS ALBERTO ALMEIDA SAAIBI</v>
      </c>
      <c r="E122" s="412" t="s">
        <v>8</v>
      </c>
      <c r="F122" s="526" t="s">
        <v>352</v>
      </c>
      <c r="G122" s="526" t="s">
        <v>343</v>
      </c>
      <c r="H122" s="526" t="s">
        <v>1105</v>
      </c>
      <c r="I122" s="745" t="s">
        <v>1210</v>
      </c>
      <c r="J122" s="139" t="s">
        <v>8</v>
      </c>
      <c r="K122" s="966" t="s">
        <v>8</v>
      </c>
      <c r="L122" s="966" t="s">
        <v>9</v>
      </c>
      <c r="M122" s="966" t="s">
        <v>8</v>
      </c>
      <c r="N122" s="399" t="str">
        <f t="shared" si="70"/>
        <v>SI</v>
      </c>
      <c r="O122" s="399" t="str">
        <f t="shared" si="71"/>
        <v>NO</v>
      </c>
      <c r="P122" s="399" t="str">
        <f t="shared" si="72"/>
        <v>SI</v>
      </c>
      <c r="Q122" s="639" t="str">
        <f t="shared" si="81"/>
        <v>SI</v>
      </c>
      <c r="R122" s="511">
        <v>0.24</v>
      </c>
      <c r="S122" s="276">
        <v>42334</v>
      </c>
      <c r="T122" s="877">
        <v>43189</v>
      </c>
      <c r="U122" s="36">
        <f t="shared" si="78"/>
        <v>2018</v>
      </c>
      <c r="V122" s="37">
        <f>IFERROR(INDEX(PARAMETROS!$B$53:$B$101,MATCH(U122,PARAMETROS!$A$53:$A$101,0)),"")</f>
        <v>781242</v>
      </c>
      <c r="W122" s="841">
        <v>12452661552</v>
      </c>
      <c r="X122" s="38" t="s">
        <v>21</v>
      </c>
      <c r="Y122" s="438" t="str">
        <f>IFERROR(IF(X122="","",IF(X122="COP","N/A",IF(OR(X122="USD",X122="US"),1,IF(X122="EUR",VLOOKUP(T122,'SH EURO'!$A$6:$B$10372,2,FALSE),"INGRESAR TASA")))),"")</f>
        <v>N/A</v>
      </c>
      <c r="Z122" s="490" t="str">
        <f t="shared" si="79"/>
        <v>N/A</v>
      </c>
      <c r="AA122" s="39">
        <f>IFERROR(IF(X122="","",IF(X122="COP",1,IF(Y122&lt;&gt;"N/A",VLOOKUP(T122,'SH TRM'!$A$9:$B$100372,2,FALSE),"REVISAR"))),"")</f>
        <v>1</v>
      </c>
      <c r="AB122" s="354">
        <f t="shared" si="80"/>
        <v>12452661552</v>
      </c>
      <c r="AC122" s="839">
        <f t="shared" ref="AC122" si="109">IFERROR(AB122/V122,"")</f>
        <v>15939.57000775688</v>
      </c>
      <c r="AD122" s="295">
        <f t="shared" si="73"/>
        <v>3825.496801861651</v>
      </c>
      <c r="AE122" s="300" t="str">
        <f t="shared" si="74"/>
        <v>CUMPLE</v>
      </c>
      <c r="AF122" s="1205"/>
      <c r="AG122" s="1208"/>
      <c r="AH122" s="310"/>
      <c r="AI122" s="237"/>
      <c r="AL122" s="395"/>
      <c r="AM122" s="358">
        <f t="shared" si="67"/>
        <v>1</v>
      </c>
      <c r="AN122" s="358"/>
      <c r="AO122" s="393"/>
      <c r="AP122" s="393"/>
    </row>
    <row r="123" spans="1:42" s="222" customFormat="1" ht="42.75" customHeight="1" x14ac:dyDescent="0.25">
      <c r="A123" s="1111" t="s">
        <v>169</v>
      </c>
      <c r="B123" s="25" t="s">
        <v>244</v>
      </c>
      <c r="C123" s="144"/>
      <c r="D123" s="287" t="str">
        <f>IFERROR(INDEX(DESEMPATE!$D$3:$D$200,MATCH('EXP ESPEC.'!B123,DESEMPATE!$C$3:$C$200,0)),"")</f>
        <v>AECOM TECHNICAL SERVICES INC</v>
      </c>
      <c r="E123" s="410" t="s">
        <v>8</v>
      </c>
      <c r="F123" s="142" t="s">
        <v>946</v>
      </c>
      <c r="G123" s="142" t="s">
        <v>947</v>
      </c>
      <c r="H123" s="142">
        <v>1962</v>
      </c>
      <c r="I123" s="695" t="s">
        <v>948</v>
      </c>
      <c r="J123" s="142" t="s">
        <v>8</v>
      </c>
      <c r="K123" s="970" t="s">
        <v>8</v>
      </c>
      <c r="L123" s="970" t="s">
        <v>8</v>
      </c>
      <c r="M123" s="970" t="s">
        <v>9</v>
      </c>
      <c r="N123" s="400" t="str">
        <f t="shared" si="70"/>
        <v>SI</v>
      </c>
      <c r="O123" s="400" t="str">
        <f t="shared" si="71"/>
        <v>SI</v>
      </c>
      <c r="P123" s="400" t="str">
        <f t="shared" si="72"/>
        <v>NO</v>
      </c>
      <c r="Q123" s="640" t="str">
        <f t="shared" si="81"/>
        <v>SI</v>
      </c>
      <c r="R123" s="510">
        <v>1</v>
      </c>
      <c r="S123" s="14">
        <v>37364</v>
      </c>
      <c r="T123" s="14">
        <v>39782</v>
      </c>
      <c r="U123" s="29">
        <f t="shared" si="78"/>
        <v>2008</v>
      </c>
      <c r="V123" s="140">
        <f>IFERROR(INDEX(PARAMETROS!$B$53:$B$101,MATCH(U123,PARAMETROS!$A$53:$A$101,0)),"")</f>
        <v>461500</v>
      </c>
      <c r="W123" s="671" t="s">
        <v>264</v>
      </c>
      <c r="X123" s="17" t="s">
        <v>458</v>
      </c>
      <c r="Y123" s="436">
        <f>IFERROR(IF(X123="","",IF(X123="COP","N/A",IF(OR(X123="USD",X123="US"),1,IF(X123="EUR",VLOOKUP(T123,'SH EURO'!$A$6:$B$10372,2,FALSE),"INGRESAR TASA")))),"")</f>
        <v>1</v>
      </c>
      <c r="Z123" s="488" t="str">
        <f t="shared" si="79"/>
        <v/>
      </c>
      <c r="AA123" s="31">
        <f>IFERROR(IF(X123="","",IF(X123="COP",1,IF(Y123&lt;&gt;"N/A",VLOOKUP(T123,'SH TRM'!$A$9:$B$100372,2,FALSE),"REVISAR"))),"")</f>
        <v>2318</v>
      </c>
      <c r="AB123" s="352" t="str">
        <f t="shared" si="80"/>
        <v/>
      </c>
      <c r="AC123" s="837">
        <v>63990.49</v>
      </c>
      <c r="AD123" s="298">
        <f t="shared" si="73"/>
        <v>63990.49</v>
      </c>
      <c r="AE123" s="290" t="str">
        <f t="shared" si="74"/>
        <v>CUMPLE</v>
      </c>
      <c r="AF123" s="1203" t="str">
        <f t="shared" si="100"/>
        <v>SI</v>
      </c>
      <c r="AG123" s="1206">
        <f t="shared" ref="AG123" si="110">IFERROR(IF(OR(E123="",E123="NO"),"N/A",IF(AND(COUNTIF(AE123:AE126,"CUMPLE")=4,AF123="SI"),90,(IF(AND(COUNTIF(AE123:AE126,"CUMPLE")=3,AF123="SI"),80,IF(AND(COUNTIF(AE123:AE126,"CUMPLE")=2,AF123="SI"),70,0))))),"")</f>
        <v>90</v>
      </c>
      <c r="AH123" s="308"/>
      <c r="AI123" s="237"/>
      <c r="AL123" s="395"/>
      <c r="AM123" s="358">
        <f t="shared" si="67"/>
        <v>1</v>
      </c>
      <c r="AN123" s="358" t="str">
        <f t="shared" ref="AN123" si="111">IF(OR(COUNTIF(AM123:AM126,2)=0,COUNTIF(AM123:AM126,2)&gt;1),"OK",IF(AND(COUNTIF(AM123:AM126,1)&gt;0,COUNTIF(AM123:AM126,2)&gt;0),"OK",1))</f>
        <v>OK</v>
      </c>
      <c r="AO123" s="393"/>
      <c r="AP123" s="393"/>
    </row>
    <row r="124" spans="1:42" s="222" customFormat="1" ht="51" x14ac:dyDescent="0.25">
      <c r="A124" s="1112"/>
      <c r="B124" s="11" t="s">
        <v>244</v>
      </c>
      <c r="C124" s="143"/>
      <c r="D124" s="12" t="str">
        <f>IFERROR(INDEX(DESEMPATE!$D$3:$D$200,MATCH('EXP ESPEC.'!B124,DESEMPATE!$C$3:$C$200,0)),"")</f>
        <v>AECOM TECHNICAL SERVICES INC</v>
      </c>
      <c r="E124" s="411" t="s">
        <v>8</v>
      </c>
      <c r="F124" s="19" t="s">
        <v>352</v>
      </c>
      <c r="G124" s="19" t="s">
        <v>343</v>
      </c>
      <c r="H124" s="19" t="s">
        <v>1211</v>
      </c>
      <c r="I124" s="711" t="s">
        <v>1212</v>
      </c>
      <c r="J124" s="19" t="s">
        <v>8</v>
      </c>
      <c r="K124" s="965" t="s">
        <v>8</v>
      </c>
      <c r="L124" s="965" t="s">
        <v>9</v>
      </c>
      <c r="M124" s="965" t="s">
        <v>8</v>
      </c>
      <c r="N124" s="398" t="str">
        <f t="shared" si="70"/>
        <v>SI</v>
      </c>
      <c r="O124" s="398" t="str">
        <f t="shared" si="71"/>
        <v>NO</v>
      </c>
      <c r="P124" s="398" t="str">
        <f t="shared" si="72"/>
        <v>SI</v>
      </c>
      <c r="Q124" s="638" t="str">
        <f t="shared" si="81"/>
        <v>SI</v>
      </c>
      <c r="R124" s="509">
        <v>0.49</v>
      </c>
      <c r="S124" s="259">
        <v>42584</v>
      </c>
      <c r="T124" s="14">
        <v>43100</v>
      </c>
      <c r="U124" s="15">
        <f t="shared" si="78"/>
        <v>2017</v>
      </c>
      <c r="V124" s="16">
        <f>IFERROR(INDEX(PARAMETROS!$B$53:$B$101,MATCH(U124,PARAMETROS!$A$53:$A$101,0)),"")</f>
        <v>737717</v>
      </c>
      <c r="W124" s="671">
        <v>4304392981</v>
      </c>
      <c r="X124" s="16" t="s">
        <v>21</v>
      </c>
      <c r="Y124" s="437" t="str">
        <f>IFERROR(IF(X124="","",IF(X124="COP","N/A",IF(OR(X124="USD",X124="US"),1,IF(X124="EUR",VLOOKUP(T124,'SH EURO'!$A$6:$B$10372,2,FALSE),"INGRESAR TASA")))),"")</f>
        <v>N/A</v>
      </c>
      <c r="Z124" s="489" t="str">
        <f t="shared" si="79"/>
        <v>N/A</v>
      </c>
      <c r="AA124" s="18">
        <f>IFERROR(IF(X124="","",IF(X124="COP",1,IF(Y124&lt;&gt;"N/A",VLOOKUP(T124,'SH TRM'!$A$9:$B$100372,2,FALSE),"REVISAR"))),"")</f>
        <v>1</v>
      </c>
      <c r="AB124" s="353">
        <f t="shared" si="80"/>
        <v>4304392981</v>
      </c>
      <c r="AC124" s="1032">
        <f t="shared" ref="AC124" si="112">IFERROR(AB124/V124,"")</f>
        <v>5834.7482584785221</v>
      </c>
      <c r="AD124" s="296">
        <f t="shared" si="73"/>
        <v>2859.0266466544758</v>
      </c>
      <c r="AE124" s="775" t="str">
        <f t="shared" si="74"/>
        <v>CUMPLE</v>
      </c>
      <c r="AF124" s="1204"/>
      <c r="AG124" s="1207"/>
      <c r="AH124" s="302"/>
      <c r="AI124" s="237"/>
      <c r="AL124" s="395"/>
      <c r="AM124" s="358">
        <f t="shared" si="67"/>
        <v>1</v>
      </c>
      <c r="AN124" s="358"/>
      <c r="AO124" s="393"/>
      <c r="AP124" s="393"/>
    </row>
    <row r="125" spans="1:42" s="222" customFormat="1" ht="38.25" customHeight="1" x14ac:dyDescent="0.25">
      <c r="A125" s="1112"/>
      <c r="B125" s="11" t="s">
        <v>707</v>
      </c>
      <c r="C125" s="143"/>
      <c r="D125" s="12" t="str">
        <f>IFERROR(INDEX(DESEMPATE!$D$3:$D$200,MATCH('EXP ESPEC.'!B125,DESEMPATE!$C$3:$C$200,0)),"")</f>
        <v xml:space="preserve">GPO COLOMBIA S.A.S </v>
      </c>
      <c r="E125" s="411" t="s">
        <v>8</v>
      </c>
      <c r="F125" s="19" t="s">
        <v>949</v>
      </c>
      <c r="G125" s="19" t="s">
        <v>356</v>
      </c>
      <c r="H125" s="19" t="s">
        <v>950</v>
      </c>
      <c r="I125" s="711" t="s">
        <v>951</v>
      </c>
      <c r="J125" s="142" t="s">
        <v>8</v>
      </c>
      <c r="K125" s="965" t="s">
        <v>8</v>
      </c>
      <c r="L125" s="965" t="s">
        <v>8</v>
      </c>
      <c r="M125" s="965" t="s">
        <v>9</v>
      </c>
      <c r="N125" s="697" t="str">
        <f t="shared" ref="N125:N126" si="113">IF(OR(J125="",K125=""),"",IF(J125="NO","NO",K125))</f>
        <v>SI</v>
      </c>
      <c r="O125" s="697" t="str">
        <f t="shared" ref="O125:O126" si="114">IF(OR(J125="",L125=""),"",IF(J125="NO","NO",L125))</f>
        <v>SI</v>
      </c>
      <c r="P125" s="697" t="str">
        <f t="shared" ref="P125:P126" si="115">IF(OR(J125="",M125=""),"",IF(J125="NO","NO",M125))</f>
        <v>NO</v>
      </c>
      <c r="Q125" s="697" t="str">
        <f t="shared" ref="Q125:Q126" si="116">IFERROR(IF(S125="","",IF(S125&gt;=DATE(1990,1,1),"SI","NO")),"")</f>
        <v>SI</v>
      </c>
      <c r="R125" s="512">
        <v>1</v>
      </c>
      <c r="S125" s="316">
        <v>38426</v>
      </c>
      <c r="T125" s="316">
        <v>39938</v>
      </c>
      <c r="U125" s="44">
        <f t="shared" si="78"/>
        <v>2009</v>
      </c>
      <c r="V125" s="16">
        <f>IFERROR(INDEX(PARAMETROS!$B$53:$B$101,MATCH(U125,PARAMETROS!$A$53:$A$101,0)),"")</f>
        <v>496900</v>
      </c>
      <c r="W125" s="840" t="s">
        <v>264</v>
      </c>
      <c r="X125" s="17" t="s">
        <v>305</v>
      </c>
      <c r="Y125" s="437">
        <f>IFERROR(IF(X125="","",IF(X125="COP","N/A",IF(OR(X125="USD",X125="US"),1,IF(X125="EUR",VLOOKUP(T125,'SH EURO'!$A$6:$B$10372,2,FALSE),"INGRESAR TASA")))),"")</f>
        <v>1.3310299999999999</v>
      </c>
      <c r="Z125" s="489" t="str">
        <f t="shared" si="79"/>
        <v/>
      </c>
      <c r="AA125" s="18">
        <f>IFERROR(IF(X125="","",IF(X125="COP",1,IF(Y125&lt;&gt;"N/A",VLOOKUP(T125,'SH TRM'!$A$9:$B$100372,2,FALSE),"REVISAR"))),"")</f>
        <v>2272.5500000000002</v>
      </c>
      <c r="AB125" s="353" t="str">
        <f t="shared" si="80"/>
        <v/>
      </c>
      <c r="AC125" s="1032">
        <v>10478.49</v>
      </c>
      <c r="AD125" s="296">
        <f t="shared" si="73"/>
        <v>10478.49</v>
      </c>
      <c r="AE125" s="775" t="str">
        <f t="shared" si="74"/>
        <v>CUMPLE</v>
      </c>
      <c r="AF125" s="1204"/>
      <c r="AG125" s="1207"/>
      <c r="AH125" s="302"/>
      <c r="AI125" s="237"/>
      <c r="AL125" s="395"/>
      <c r="AM125" s="358">
        <f t="shared" si="67"/>
        <v>1</v>
      </c>
      <c r="AN125" s="358"/>
      <c r="AO125" s="393"/>
      <c r="AP125" s="393"/>
    </row>
    <row r="126" spans="1:42" s="479" customFormat="1" ht="39" customHeight="1" thickBot="1" x14ac:dyDescent="0.3">
      <c r="A126" s="1113"/>
      <c r="B126" s="11" t="s">
        <v>707</v>
      </c>
      <c r="C126" s="145"/>
      <c r="D126" s="141" t="str">
        <f>IFERROR(INDEX(DESEMPATE!$D$3:$D$200,MATCH('EXP ESPEC.'!B126,DESEMPATE!$C$3:$C$200,0)),"")</f>
        <v xml:space="preserve">GPO COLOMBIA S.A.S </v>
      </c>
      <c r="E126" s="412" t="s">
        <v>8</v>
      </c>
      <c r="F126" s="526" t="s">
        <v>949</v>
      </c>
      <c r="G126" s="139" t="s">
        <v>356</v>
      </c>
      <c r="H126" s="139" t="s">
        <v>952</v>
      </c>
      <c r="I126" s="712" t="s">
        <v>953</v>
      </c>
      <c r="J126" s="709" t="s">
        <v>8</v>
      </c>
      <c r="K126" s="966" t="s">
        <v>8</v>
      </c>
      <c r="L126" s="966" t="s">
        <v>8</v>
      </c>
      <c r="M126" s="966" t="s">
        <v>9</v>
      </c>
      <c r="N126" s="698" t="str">
        <f t="shared" si="113"/>
        <v>SI</v>
      </c>
      <c r="O126" s="698" t="str">
        <f t="shared" si="114"/>
        <v>SI</v>
      </c>
      <c r="P126" s="698" t="str">
        <f t="shared" si="115"/>
        <v>NO</v>
      </c>
      <c r="Q126" s="698" t="str">
        <f t="shared" si="116"/>
        <v>SI</v>
      </c>
      <c r="R126" s="511">
        <v>1</v>
      </c>
      <c r="S126" s="276">
        <v>38712</v>
      </c>
      <c r="T126" s="276">
        <v>40099</v>
      </c>
      <c r="U126" s="36">
        <f t="shared" si="78"/>
        <v>2009</v>
      </c>
      <c r="V126" s="37">
        <f>IFERROR(INDEX(PARAMETROS!$B$53:$B$101,MATCH(U126,PARAMETROS!$A$53:$A$101,0)),"")</f>
        <v>496900</v>
      </c>
      <c r="W126" s="841" t="s">
        <v>264</v>
      </c>
      <c r="X126" s="38" t="s">
        <v>305</v>
      </c>
      <c r="Y126" s="438">
        <f>IFERROR(IF(X126="","",IF(X126="COP","N/A",IF(OR(X126="USD",X126="US"),1,IF(X126="EUR",VLOOKUP(T126,'SH EURO'!$A$6:$B$10372,2,FALSE),"INGRESAR TASA")))),"")</f>
        <v>1.4742500000000001</v>
      </c>
      <c r="Z126" s="490" t="str">
        <f t="shared" si="79"/>
        <v/>
      </c>
      <c r="AA126" s="39">
        <f>IFERROR(IF(X126="","",IF(X126="COP",1,IF(Y126&lt;&gt;"N/A",VLOOKUP(T126,'SH TRM'!$A$9:$B$100372,2,FALSE),"REVISAR"))),"")</f>
        <v>1857.21</v>
      </c>
      <c r="AB126" s="354" t="str">
        <f t="shared" si="80"/>
        <v/>
      </c>
      <c r="AC126" s="1033">
        <v>6827.63</v>
      </c>
      <c r="AD126" s="295">
        <f t="shared" si="73"/>
        <v>6827.63</v>
      </c>
      <c r="AE126" s="300" t="str">
        <f t="shared" si="74"/>
        <v>CUMPLE</v>
      </c>
      <c r="AF126" s="1205"/>
      <c r="AG126" s="1208"/>
      <c r="AH126" s="310"/>
      <c r="AI126" s="478"/>
      <c r="AL126" s="480"/>
      <c r="AM126" s="481">
        <f t="shared" si="67"/>
        <v>1</v>
      </c>
      <c r="AN126" s="481"/>
      <c r="AO126" s="482"/>
      <c r="AP126" s="482"/>
    </row>
    <row r="127" spans="1:42" s="222" customFormat="1" ht="57" x14ac:dyDescent="0.25">
      <c r="A127" s="1111" t="s">
        <v>170</v>
      </c>
      <c r="B127" s="613" t="s">
        <v>252</v>
      </c>
      <c r="C127" s="141"/>
      <c r="D127" s="287" t="str">
        <f>IFERROR(INDEX(DESEMPATE!$D$3:$D$200,MATCH('EXP ESPEC.'!B127,DESEMPATE!$C$3:$C$200,0)),"")</f>
        <v>CONSULTORIA INTEGRAL EN INGENIERIA SA DE CV</v>
      </c>
      <c r="E127" s="467" t="s">
        <v>8</v>
      </c>
      <c r="F127" s="142" t="s">
        <v>960</v>
      </c>
      <c r="G127" s="142" t="s">
        <v>790</v>
      </c>
      <c r="H127" s="548" t="s">
        <v>961</v>
      </c>
      <c r="I127" s="556" t="s">
        <v>962</v>
      </c>
      <c r="J127" s="32" t="s">
        <v>8</v>
      </c>
      <c r="K127" s="970" t="s">
        <v>8</v>
      </c>
      <c r="L127" s="970" t="s">
        <v>8</v>
      </c>
      <c r="M127" s="970" t="s">
        <v>9</v>
      </c>
      <c r="N127" s="696" t="str">
        <f t="shared" si="70"/>
        <v>SI</v>
      </c>
      <c r="O127" s="696" t="str">
        <f t="shared" si="71"/>
        <v>SI</v>
      </c>
      <c r="P127" s="696" t="str">
        <f t="shared" si="72"/>
        <v>NO</v>
      </c>
      <c r="Q127" s="696" t="str">
        <f t="shared" si="81"/>
        <v>SI</v>
      </c>
      <c r="R127" s="510">
        <v>1</v>
      </c>
      <c r="S127" s="14">
        <v>37495</v>
      </c>
      <c r="T127" s="14">
        <v>37796</v>
      </c>
      <c r="U127" s="29">
        <f t="shared" si="78"/>
        <v>2003</v>
      </c>
      <c r="V127" s="140">
        <f>IFERROR(INDEX(PARAMETROS!$B$53:$B$101,MATCH(U127,PARAMETROS!$A$53:$A$101,0)),"")</f>
        <v>332000</v>
      </c>
      <c r="W127" s="671" t="s">
        <v>264</v>
      </c>
      <c r="X127" s="17" t="s">
        <v>792</v>
      </c>
      <c r="Y127" s="436" t="s">
        <v>264</v>
      </c>
      <c r="Z127" s="488" t="str">
        <f t="shared" si="79"/>
        <v>N/A</v>
      </c>
      <c r="AA127" s="31" t="s">
        <v>66</v>
      </c>
      <c r="AB127" s="352" t="str">
        <f t="shared" si="80"/>
        <v/>
      </c>
      <c r="AC127" s="1034">
        <v>18382.21</v>
      </c>
      <c r="AD127" s="298">
        <f t="shared" si="73"/>
        <v>18382.21</v>
      </c>
      <c r="AE127" s="290" t="str">
        <f t="shared" si="74"/>
        <v>CUMPLE</v>
      </c>
      <c r="AF127" s="1203" t="str">
        <f t="shared" si="100"/>
        <v>SI</v>
      </c>
      <c r="AG127" s="1206">
        <f t="shared" ref="AG127" si="117">IFERROR(IF(OR(E127="",E127="NO"),"N/A",IF(AND(COUNTIF(AE127:AE130,"CUMPLE")=4,AF127="SI"),90,(IF(AND(COUNTIF(AE127:AE130,"CUMPLE")=3,AF127="SI"),80,IF(AND(COUNTIF(AE127:AE130,"CUMPLE")=2,AF127="SI"),70,0))))),"")</f>
        <v>90</v>
      </c>
      <c r="AH127" s="501"/>
      <c r="AI127" s="237"/>
      <c r="AL127" s="395"/>
      <c r="AM127" s="358">
        <f t="shared" si="67"/>
        <v>1</v>
      </c>
      <c r="AN127" s="358" t="str">
        <f t="shared" ref="AN127" si="118">IF(OR(COUNTIF(AM127:AM130,2)=0,COUNTIF(AM127:AM130,2)&gt;1),"OK",IF(AND(COUNTIF(AM127:AM130,1)&gt;0,COUNTIF(AM127:AM130,2)&gt;0),"OK",1))</f>
        <v>OK</v>
      </c>
      <c r="AO127" s="393"/>
      <c r="AP127" s="393"/>
    </row>
    <row r="128" spans="1:42" s="222" customFormat="1" ht="57" x14ac:dyDescent="0.25">
      <c r="A128" s="1112"/>
      <c r="B128" s="620" t="s">
        <v>252</v>
      </c>
      <c r="C128" s="12"/>
      <c r="D128" s="12" t="str">
        <f>IFERROR(INDEX(DESEMPATE!$D$3:$D$200,MATCH('EXP ESPEC.'!B128,DESEMPATE!$C$3:$C$200,0)),"")</f>
        <v>CONSULTORIA INTEGRAL EN INGENIERIA SA DE CV</v>
      </c>
      <c r="E128" s="411" t="s">
        <v>8</v>
      </c>
      <c r="F128" s="19" t="s">
        <v>960</v>
      </c>
      <c r="G128" s="19" t="s">
        <v>790</v>
      </c>
      <c r="H128" s="523" t="s">
        <v>963</v>
      </c>
      <c r="I128" s="572" t="s">
        <v>964</v>
      </c>
      <c r="J128" s="19" t="s">
        <v>8</v>
      </c>
      <c r="K128" s="965" t="s">
        <v>8</v>
      </c>
      <c r="L128" s="965" t="s">
        <v>8</v>
      </c>
      <c r="M128" s="965" t="s">
        <v>9</v>
      </c>
      <c r="N128" s="398" t="str">
        <f t="shared" si="70"/>
        <v>SI</v>
      </c>
      <c r="O128" s="398" t="str">
        <f t="shared" si="71"/>
        <v>SI</v>
      </c>
      <c r="P128" s="398" t="str">
        <f t="shared" si="72"/>
        <v>NO</v>
      </c>
      <c r="Q128" s="638" t="str">
        <f t="shared" si="81"/>
        <v>SI</v>
      </c>
      <c r="R128" s="509">
        <v>1</v>
      </c>
      <c r="S128" s="259">
        <v>37809</v>
      </c>
      <c r="T128" s="14">
        <v>38260</v>
      </c>
      <c r="U128" s="15">
        <f t="shared" si="78"/>
        <v>2004</v>
      </c>
      <c r="V128" s="16">
        <f>IFERROR(INDEX(PARAMETROS!$B$53:$B$101,MATCH(U128,PARAMETROS!$A$53:$A$101,0)),"")</f>
        <v>358000</v>
      </c>
      <c r="W128" s="671" t="s">
        <v>264</v>
      </c>
      <c r="X128" s="16" t="s">
        <v>792</v>
      </c>
      <c r="Y128" s="437" t="s">
        <v>264</v>
      </c>
      <c r="Z128" s="489" t="str">
        <f t="shared" si="79"/>
        <v>N/A</v>
      </c>
      <c r="AA128" s="18" t="s">
        <v>66</v>
      </c>
      <c r="AB128" s="353" t="str">
        <f t="shared" si="80"/>
        <v/>
      </c>
      <c r="AC128" s="1032">
        <v>12416.84</v>
      </c>
      <c r="AD128" s="296">
        <f t="shared" si="73"/>
        <v>12416.84</v>
      </c>
      <c r="AE128" s="775" t="str">
        <f t="shared" si="74"/>
        <v>CUMPLE</v>
      </c>
      <c r="AF128" s="1204"/>
      <c r="AG128" s="1207"/>
      <c r="AH128" s="302"/>
      <c r="AI128" s="237"/>
      <c r="AL128" s="395"/>
      <c r="AM128" s="358">
        <f t="shared" si="67"/>
        <v>1</v>
      </c>
      <c r="AN128" s="358"/>
      <c r="AO128" s="393"/>
      <c r="AP128" s="393"/>
    </row>
    <row r="129" spans="1:42" s="222" customFormat="1" ht="57" x14ac:dyDescent="0.25">
      <c r="A129" s="1112"/>
      <c r="B129" s="620" t="s">
        <v>288</v>
      </c>
      <c r="C129" s="12"/>
      <c r="D129" s="12" t="str">
        <f>IFERROR(INDEX(DESEMPATE!$D$3:$D$200,MATCH('EXP ESPEC.'!B129,DESEMPATE!$C$3:$C$200,0)),"")</f>
        <v>INGENIERIA Y CONSULTORIA INGECON SAS</v>
      </c>
      <c r="E129" s="411" t="s">
        <v>8</v>
      </c>
      <c r="F129" s="19" t="s">
        <v>547</v>
      </c>
      <c r="G129" s="19" t="s">
        <v>343</v>
      </c>
      <c r="H129" s="523" t="s">
        <v>1213</v>
      </c>
      <c r="I129" s="1026" t="s">
        <v>1214</v>
      </c>
      <c r="J129" s="19" t="s">
        <v>8</v>
      </c>
      <c r="K129" s="965" t="s">
        <v>8</v>
      </c>
      <c r="L129" s="965" t="s">
        <v>8</v>
      </c>
      <c r="M129" s="967" t="s">
        <v>8</v>
      </c>
      <c r="N129" s="398" t="str">
        <f t="shared" si="70"/>
        <v>SI</v>
      </c>
      <c r="O129" s="398" t="str">
        <f t="shared" si="71"/>
        <v>SI</v>
      </c>
      <c r="P129" s="398" t="str">
        <f t="shared" si="72"/>
        <v>SI</v>
      </c>
      <c r="Q129" s="638" t="str">
        <f t="shared" si="81"/>
        <v>SI</v>
      </c>
      <c r="R129" s="512">
        <v>0.65</v>
      </c>
      <c r="S129" s="316">
        <v>37838</v>
      </c>
      <c r="T129" s="316">
        <v>38612</v>
      </c>
      <c r="U129" s="44">
        <f t="shared" si="78"/>
        <v>2005</v>
      </c>
      <c r="V129" s="16">
        <f>IFERROR(INDEX(PARAMETROS!$B$53:$B$101,MATCH(U129,PARAMETROS!$A$53:$A$101,0)),"")</f>
        <v>381500</v>
      </c>
      <c r="W129" s="840" t="s">
        <v>1263</v>
      </c>
      <c r="X129" s="17" t="s">
        <v>1264</v>
      </c>
      <c r="Y129" s="437" t="s">
        <v>264</v>
      </c>
      <c r="Z129" s="489" t="str">
        <f t="shared" si="79"/>
        <v>N/A</v>
      </c>
      <c r="AA129" s="18" t="s">
        <v>66</v>
      </c>
      <c r="AB129" s="353" t="str">
        <f t="shared" si="80"/>
        <v/>
      </c>
      <c r="AC129" s="1032">
        <v>12416.84</v>
      </c>
      <c r="AD129" s="296">
        <f t="shared" si="73"/>
        <v>8070.9460000000008</v>
      </c>
      <c r="AE129" s="775" t="str">
        <f t="shared" si="74"/>
        <v>CUMPLE</v>
      </c>
      <c r="AF129" s="1204"/>
      <c r="AG129" s="1207"/>
      <c r="AH129" s="302"/>
      <c r="AI129" s="237"/>
      <c r="AL129" s="395"/>
      <c r="AM129" s="358">
        <f t="shared" si="67"/>
        <v>2</v>
      </c>
      <c r="AN129" s="358"/>
      <c r="AO129" s="393"/>
      <c r="AP129" s="393"/>
    </row>
    <row r="130" spans="1:42" s="222" customFormat="1" ht="100.5" thickBot="1" x14ac:dyDescent="0.3">
      <c r="A130" s="1113"/>
      <c r="B130" s="624" t="s">
        <v>288</v>
      </c>
      <c r="C130" s="45"/>
      <c r="D130" s="141" t="str">
        <f>IFERROR(INDEX(DESEMPATE!$D$3:$D$200,MATCH('EXP ESPEC.'!B130,DESEMPATE!$C$3:$C$200,0)),"")</f>
        <v>INGENIERIA Y CONSULTORIA INGECON SAS</v>
      </c>
      <c r="E130" s="412" t="s">
        <v>8</v>
      </c>
      <c r="F130" s="139" t="s">
        <v>352</v>
      </c>
      <c r="G130" s="139" t="s">
        <v>343</v>
      </c>
      <c r="H130" s="139" t="s">
        <v>1215</v>
      </c>
      <c r="I130" s="735" t="s">
        <v>1216</v>
      </c>
      <c r="J130" s="139" t="s">
        <v>8</v>
      </c>
      <c r="K130" s="966" t="s">
        <v>8</v>
      </c>
      <c r="L130" s="966" t="s">
        <v>8</v>
      </c>
      <c r="M130" s="859" t="s">
        <v>8</v>
      </c>
      <c r="N130" s="399" t="str">
        <f t="shared" si="70"/>
        <v>SI</v>
      </c>
      <c r="O130" s="399" t="str">
        <f t="shared" si="71"/>
        <v>SI</v>
      </c>
      <c r="P130" s="399" t="str">
        <f t="shared" si="72"/>
        <v>SI</v>
      </c>
      <c r="Q130" s="639" t="str">
        <f t="shared" si="81"/>
        <v>SI</v>
      </c>
      <c r="R130" s="511">
        <v>0.6</v>
      </c>
      <c r="S130" s="276">
        <v>42041</v>
      </c>
      <c r="T130" s="276">
        <v>42856</v>
      </c>
      <c r="U130" s="36">
        <f t="shared" si="78"/>
        <v>2017</v>
      </c>
      <c r="V130" s="37">
        <f>IFERROR(INDEX(PARAMETROS!$B$53:$B$101,MATCH(U130,PARAMETROS!$A$53:$A$101,0)),"")</f>
        <v>737717</v>
      </c>
      <c r="W130" s="841">
        <v>10856993174.690001</v>
      </c>
      <c r="X130" s="38" t="s">
        <v>1264</v>
      </c>
      <c r="Y130" s="438" t="s">
        <v>264</v>
      </c>
      <c r="Z130" s="490" t="str">
        <f t="shared" si="79"/>
        <v>N/A</v>
      </c>
      <c r="AA130" s="39" t="s">
        <v>66</v>
      </c>
      <c r="AB130" s="354" t="str">
        <f t="shared" si="80"/>
        <v/>
      </c>
      <c r="AC130" s="1033">
        <v>9467.6200000000008</v>
      </c>
      <c r="AD130" s="295">
        <f t="shared" si="73"/>
        <v>5680.5720000000001</v>
      </c>
      <c r="AE130" s="300" t="str">
        <f t="shared" si="74"/>
        <v>CUMPLE</v>
      </c>
      <c r="AF130" s="1205"/>
      <c r="AG130" s="1208"/>
      <c r="AH130" s="310"/>
      <c r="AI130" s="237"/>
      <c r="AL130" s="395"/>
      <c r="AM130" s="358">
        <f t="shared" si="67"/>
        <v>2</v>
      </c>
      <c r="AN130" s="358"/>
      <c r="AO130" s="393"/>
      <c r="AP130" s="393"/>
    </row>
    <row r="131" spans="1:42" s="222" customFormat="1" ht="90" customHeight="1" x14ac:dyDescent="0.25">
      <c r="A131" s="1111" t="s">
        <v>171</v>
      </c>
      <c r="B131" s="21" t="s">
        <v>802</v>
      </c>
      <c r="C131" s="138"/>
      <c r="D131" s="287" t="str">
        <f>IFERROR(INDEX(DESEMPATE!$D$3:$D$200,MATCH('EXP ESPEC.'!B131,DESEMPATE!$C$3:$C$200,0)),"")</f>
        <v>CEMOSA INGENIERIA Y CONTROL S.A.S.</v>
      </c>
      <c r="E131" s="410" t="s">
        <v>8</v>
      </c>
      <c r="F131" s="476" t="s">
        <v>352</v>
      </c>
      <c r="G131" s="476" t="s">
        <v>343</v>
      </c>
      <c r="H131" s="573" t="s">
        <v>976</v>
      </c>
      <c r="I131" s="752" t="s">
        <v>977</v>
      </c>
      <c r="J131" s="142" t="s">
        <v>8</v>
      </c>
      <c r="K131" s="970" t="s">
        <v>8</v>
      </c>
      <c r="L131" s="970" t="s">
        <v>9</v>
      </c>
      <c r="M131" s="970" t="s">
        <v>8</v>
      </c>
      <c r="N131" s="400" t="str">
        <f t="shared" si="70"/>
        <v>SI</v>
      </c>
      <c r="O131" s="400" t="str">
        <f t="shared" si="71"/>
        <v>NO</v>
      </c>
      <c r="P131" s="400" t="str">
        <f t="shared" si="72"/>
        <v>SI</v>
      </c>
      <c r="Q131" s="640" t="str">
        <f t="shared" si="81"/>
        <v>SI</v>
      </c>
      <c r="R131" s="510">
        <v>0.49</v>
      </c>
      <c r="S131" s="14">
        <v>41892</v>
      </c>
      <c r="T131" s="14">
        <v>42490</v>
      </c>
      <c r="U131" s="29">
        <f t="shared" si="78"/>
        <v>2016</v>
      </c>
      <c r="V131" s="140">
        <f>IFERROR(INDEX(PARAMETROS!$B$53:$B$101,MATCH(U131,PARAMETROS!$A$53:$A$101,0)),"")</f>
        <v>689455</v>
      </c>
      <c r="W131" s="671" t="s">
        <v>264</v>
      </c>
      <c r="X131" s="17" t="s">
        <v>21</v>
      </c>
      <c r="Y131" s="436" t="str">
        <f>IFERROR(IF(X131="","",IF(X131="COP","N/A",IF(OR(X131="USD",X131="US"),1,IF(X131="EUR",VLOOKUP(T131,'SH EURO'!$A$6:$B$10372,2,FALSE),"INGRESAR TASA")))),"")</f>
        <v>N/A</v>
      </c>
      <c r="Z131" s="488" t="str">
        <f t="shared" si="79"/>
        <v>N/A</v>
      </c>
      <c r="AA131" s="31">
        <f>IFERROR(IF(X131="","",IF(X131="COP",1,IF(Y131&lt;&gt;"N/A",VLOOKUP(T131,'SH TRM'!$A$9:$B$100372,2,FALSE),"REVISAR"))),"")</f>
        <v>1</v>
      </c>
      <c r="AB131" s="352" t="str">
        <f t="shared" si="80"/>
        <v>N/A</v>
      </c>
      <c r="AC131" s="837">
        <v>9965.2800000000007</v>
      </c>
      <c r="AD131" s="298">
        <f t="shared" si="73"/>
        <v>4882.9872000000005</v>
      </c>
      <c r="AE131" s="290" t="str">
        <f t="shared" si="74"/>
        <v>CUMPLE</v>
      </c>
      <c r="AF131" s="1203" t="str">
        <f t="shared" si="100"/>
        <v>SI</v>
      </c>
      <c r="AG131" s="1206">
        <f t="shared" ref="AG131" si="119">IFERROR(IF(OR(E131="",E131="NO"),"N/A",IF(AND(COUNTIF(AE131:AE134,"CUMPLE")=4,AF131="SI"),90,(IF(AND(COUNTIF(AE131:AE134,"CUMPLE")=3,AF131="SI"),80,IF(AND(COUNTIF(AE131:AE134,"CUMPLE")=2,AF131="SI"),70,0))))),"")</f>
        <v>90</v>
      </c>
      <c r="AH131" s="308"/>
      <c r="AI131" s="237"/>
      <c r="AL131" s="395"/>
      <c r="AM131" s="358">
        <f t="shared" ref="AM131:AM194" si="120">COUNTIF(O131:P131,"SI")</f>
        <v>1</v>
      </c>
      <c r="AN131" s="358" t="str">
        <f t="shared" ref="AN131" si="121">IF(OR(COUNTIF(AM131:AM134,2)=0,COUNTIF(AM131:AM134,2)&gt;1),"OK",IF(AND(COUNTIF(AM131:AM134,1)&gt;0,COUNTIF(AM131:AM134,2)&gt;0),"OK",1))</f>
        <v>OK</v>
      </c>
      <c r="AO131" s="393"/>
      <c r="AP131" s="393"/>
    </row>
    <row r="132" spans="1:42" s="222" customFormat="1" ht="90" customHeight="1" x14ac:dyDescent="0.25">
      <c r="A132" s="1112"/>
      <c r="B132" s="11" t="s">
        <v>802</v>
      </c>
      <c r="C132" s="136"/>
      <c r="D132" s="12" t="str">
        <f>IFERROR(INDEX(DESEMPATE!$D$3:$D$200,MATCH('EXP ESPEC.'!B132,DESEMPATE!$C$3:$C$200,0)),"")</f>
        <v>CEMOSA INGENIERIA Y CONTROL S.A.S.</v>
      </c>
      <c r="E132" s="411" t="s">
        <v>8</v>
      </c>
      <c r="F132" s="496" t="s">
        <v>973</v>
      </c>
      <c r="G132" s="496" t="s">
        <v>343</v>
      </c>
      <c r="H132" s="549" t="s">
        <v>974</v>
      </c>
      <c r="I132" s="593" t="s">
        <v>975</v>
      </c>
      <c r="J132" s="19" t="s">
        <v>8</v>
      </c>
      <c r="K132" s="965" t="s">
        <v>8</v>
      </c>
      <c r="L132" s="965" t="s">
        <v>8</v>
      </c>
      <c r="M132" s="965" t="s">
        <v>9</v>
      </c>
      <c r="N132" s="398" t="str">
        <f t="shared" si="70"/>
        <v>SI</v>
      </c>
      <c r="O132" s="398" t="str">
        <f t="shared" si="71"/>
        <v>SI</v>
      </c>
      <c r="P132" s="398" t="str">
        <f t="shared" si="72"/>
        <v>NO</v>
      </c>
      <c r="Q132" s="638" t="str">
        <f t="shared" si="81"/>
        <v>SI</v>
      </c>
      <c r="R132" s="512">
        <v>0.25</v>
      </c>
      <c r="S132" s="316">
        <v>41983</v>
      </c>
      <c r="T132" s="316">
        <v>42735</v>
      </c>
      <c r="U132" s="15">
        <f t="shared" si="78"/>
        <v>2016</v>
      </c>
      <c r="V132" s="16">
        <f>IFERROR(INDEX(PARAMETROS!$B$53:$B$101,MATCH(U132,PARAMETROS!$A$53:$A$101,0)),"")</f>
        <v>689455</v>
      </c>
      <c r="W132" s="671" t="s">
        <v>264</v>
      </c>
      <c r="X132" s="16" t="s">
        <v>21</v>
      </c>
      <c r="Y132" s="437" t="str">
        <f>IFERROR(IF(X132="","",IF(X132="COP","N/A",IF(OR(X132="USD",X132="US"),1,IF(X132="EUR",VLOOKUP(T132,'SH EURO'!$A$6:$B$10372,2,FALSE),"INGRESAR TASA")))),"")</f>
        <v>N/A</v>
      </c>
      <c r="Z132" s="489" t="str">
        <f t="shared" si="79"/>
        <v>N/A</v>
      </c>
      <c r="AA132" s="18">
        <f>IFERROR(IF(X132="","",IF(X132="COP",1,IF(Y132&lt;&gt;"N/A",VLOOKUP(T132,'SH TRM'!$A$9:$B$100372,2,FALSE),"REVISAR"))),"")</f>
        <v>1</v>
      </c>
      <c r="AB132" s="353" t="str">
        <f t="shared" si="80"/>
        <v>N/A</v>
      </c>
      <c r="AC132" s="838">
        <v>19140.919999999998</v>
      </c>
      <c r="AD132" s="296">
        <f t="shared" si="73"/>
        <v>4785.2299999999996</v>
      </c>
      <c r="AE132" s="775" t="str">
        <f t="shared" si="74"/>
        <v>CUMPLE</v>
      </c>
      <c r="AF132" s="1204"/>
      <c r="AG132" s="1207"/>
      <c r="AH132" s="302"/>
      <c r="AI132" s="237"/>
      <c r="AL132" s="395"/>
      <c r="AM132" s="358">
        <f t="shared" si="120"/>
        <v>1</v>
      </c>
      <c r="AN132" s="358"/>
      <c r="AO132" s="393"/>
      <c r="AP132" s="393"/>
    </row>
    <row r="133" spans="1:42" s="222" customFormat="1" ht="90" customHeight="1" x14ac:dyDescent="0.25">
      <c r="A133" s="1112"/>
      <c r="B133" s="11" t="s">
        <v>800</v>
      </c>
      <c r="C133" s="136"/>
      <c r="D133" s="12" t="str">
        <f>IFERROR(INDEX(DESEMPATE!$D$3:$D$200,MATCH('EXP ESPEC.'!B133,DESEMPATE!$C$3:$C$200,0)),"")</f>
        <v>CEMOSA (COLOMBIA)</v>
      </c>
      <c r="E133" s="411" t="s">
        <v>8</v>
      </c>
      <c r="F133" s="496" t="s">
        <v>365</v>
      </c>
      <c r="G133" s="496" t="s">
        <v>356</v>
      </c>
      <c r="H133" s="497" t="s">
        <v>968</v>
      </c>
      <c r="I133" s="532" t="s">
        <v>969</v>
      </c>
      <c r="J133" s="19" t="s">
        <v>8</v>
      </c>
      <c r="K133" s="965" t="s">
        <v>8</v>
      </c>
      <c r="L133" s="965" t="s">
        <v>9</v>
      </c>
      <c r="M133" s="965" t="s">
        <v>9</v>
      </c>
      <c r="N133" s="398" t="str">
        <f t="shared" si="70"/>
        <v>SI</v>
      </c>
      <c r="O133" s="398" t="str">
        <f t="shared" si="71"/>
        <v>NO</v>
      </c>
      <c r="P133" s="398" t="str">
        <f t="shared" si="72"/>
        <v>NO</v>
      </c>
      <c r="Q133" s="638" t="str">
        <f t="shared" si="81"/>
        <v>SI</v>
      </c>
      <c r="R133" s="514">
        <v>1</v>
      </c>
      <c r="S133" s="499">
        <v>39525</v>
      </c>
      <c r="T133" s="499">
        <v>41580</v>
      </c>
      <c r="U133" s="44">
        <f t="shared" si="78"/>
        <v>2013</v>
      </c>
      <c r="V133" s="16">
        <f>IFERROR(INDEX(PARAMETROS!$B$53:$B$101,MATCH(U133,PARAMETROS!$A$53:$A$101,0)),"")</f>
        <v>589500</v>
      </c>
      <c r="W133" s="840" t="s">
        <v>264</v>
      </c>
      <c r="X133" s="17" t="s">
        <v>305</v>
      </c>
      <c r="Y133" s="437">
        <f>IFERROR(IF(X133="","",IF(X133="COP","N/A",IF(OR(X133="USD",X133="US"),1,IF(X133="EUR",VLOOKUP(T133,'SH EURO'!$A$6:$B$10372,2,FALSE),"INGRESAR TASA")))),"")</f>
        <v>1.3530599999999999</v>
      </c>
      <c r="Z133" s="489" t="str">
        <f t="shared" si="79"/>
        <v/>
      </c>
      <c r="AA133" s="18">
        <f>IFERROR(IF(X133="","",IF(X133="COP",1,IF(Y133&lt;&gt;"N/A",VLOOKUP(T133,'SH TRM'!$A$9:$B$100372,2,FALSE),"REVISAR"))),"")</f>
        <v>1901.22</v>
      </c>
      <c r="AB133" s="353" t="str">
        <f t="shared" si="80"/>
        <v/>
      </c>
      <c r="AC133" s="838">
        <v>6390.98</v>
      </c>
      <c r="AD133" s="296">
        <f t="shared" si="73"/>
        <v>6390.98</v>
      </c>
      <c r="AE133" s="775" t="str">
        <f t="shared" si="74"/>
        <v>CUMPLE</v>
      </c>
      <c r="AF133" s="1204"/>
      <c r="AG133" s="1207"/>
      <c r="AH133" s="302"/>
      <c r="AI133" s="237"/>
      <c r="AL133" s="395"/>
      <c r="AM133" s="358">
        <f t="shared" si="120"/>
        <v>0</v>
      </c>
      <c r="AN133" s="358"/>
      <c r="AO133" s="393"/>
      <c r="AP133" s="393"/>
    </row>
    <row r="134" spans="1:42" s="222" customFormat="1" ht="90" customHeight="1" thickBot="1" x14ac:dyDescent="0.3">
      <c r="A134" s="1113"/>
      <c r="B134" s="11" t="s">
        <v>800</v>
      </c>
      <c r="C134" s="136"/>
      <c r="D134" s="141" t="str">
        <f>IFERROR(INDEX(DESEMPATE!$D$3:$D$200,MATCH('EXP ESPEC.'!B134,DESEMPATE!$C$3:$C$200,0)),"")</f>
        <v>CEMOSA (COLOMBIA)</v>
      </c>
      <c r="E134" s="412" t="s">
        <v>8</v>
      </c>
      <c r="F134" s="526" t="s">
        <v>365</v>
      </c>
      <c r="G134" s="526" t="s">
        <v>356</v>
      </c>
      <c r="H134" s="588"/>
      <c r="I134" s="588" t="s">
        <v>970</v>
      </c>
      <c r="J134" s="139" t="s">
        <v>8</v>
      </c>
      <c r="K134" s="966" t="s">
        <v>8</v>
      </c>
      <c r="L134" s="966" t="s">
        <v>8</v>
      </c>
      <c r="M134" s="966" t="s">
        <v>9</v>
      </c>
      <c r="N134" s="399" t="str">
        <f t="shared" si="70"/>
        <v>SI</v>
      </c>
      <c r="O134" s="399" t="str">
        <f t="shared" si="71"/>
        <v>SI</v>
      </c>
      <c r="P134" s="399" t="str">
        <f t="shared" si="72"/>
        <v>NO</v>
      </c>
      <c r="Q134" s="639" t="str">
        <f t="shared" si="81"/>
        <v>SI</v>
      </c>
      <c r="R134" s="513">
        <v>0.5</v>
      </c>
      <c r="S134" s="498">
        <v>37916</v>
      </c>
      <c r="T134" s="498">
        <v>40421</v>
      </c>
      <c r="U134" s="36">
        <f t="shared" si="78"/>
        <v>2010</v>
      </c>
      <c r="V134" s="37">
        <f>IFERROR(INDEX(PARAMETROS!$B$53:$B$101,MATCH(U134,PARAMETROS!$A$53:$A$101,0)),"")</f>
        <v>515000</v>
      </c>
      <c r="W134" s="841" t="s">
        <v>264</v>
      </c>
      <c r="X134" s="38" t="s">
        <v>305</v>
      </c>
      <c r="Y134" s="438">
        <f>IFERROR(IF(X134="","",IF(X134="COP","N/A",IF(OR(X134="USD",X134="US"),1,IF(X134="EUR",VLOOKUP(T134,'SH EURO'!$A$6:$B$10372,2,FALSE),"INGRESAR TASA")))),"")</f>
        <v>1.2700199999999999</v>
      </c>
      <c r="Z134" s="490" t="str">
        <f t="shared" si="79"/>
        <v/>
      </c>
      <c r="AA134" s="39">
        <f>IFERROR(IF(X134="","",IF(X134="COP",1,IF(Y134&lt;&gt;"N/A",VLOOKUP(T134,'SH TRM'!$A$9:$B$100372,2,FALSE),"REVISAR"))),"")</f>
        <v>1823.74</v>
      </c>
      <c r="AB134" s="354" t="str">
        <f t="shared" si="80"/>
        <v/>
      </c>
      <c r="AC134" s="839">
        <v>7279.71</v>
      </c>
      <c r="AD134" s="295">
        <f t="shared" si="73"/>
        <v>3639.855</v>
      </c>
      <c r="AE134" s="300" t="str">
        <f t="shared" si="74"/>
        <v>CUMPLE</v>
      </c>
      <c r="AF134" s="1205"/>
      <c r="AG134" s="1208"/>
      <c r="AH134" s="310"/>
      <c r="AI134" s="237"/>
      <c r="AL134" s="395"/>
      <c r="AM134" s="358">
        <f t="shared" si="120"/>
        <v>1</v>
      </c>
      <c r="AN134" s="358"/>
      <c r="AO134" s="393"/>
      <c r="AP134" s="393"/>
    </row>
    <row r="135" spans="1:42" s="222" customFormat="1" ht="84" customHeight="1" x14ac:dyDescent="0.25">
      <c r="A135" s="1111" t="s">
        <v>172</v>
      </c>
      <c r="B135" s="25" t="s">
        <v>805</v>
      </c>
      <c r="C135" s="135"/>
      <c r="D135" s="287" t="str">
        <f>IFERROR(INDEX(DESEMPATE!$D$3:$D$200,MATCH('EXP ESPEC.'!B135,DESEMPATE!$C$3:$C$200,0)),"")</f>
        <v>PROJECT PARTNERS LTD. CONSULTING ENGINEERS COLOMBIA - PPENG CO</v>
      </c>
      <c r="E135" s="410" t="s">
        <v>8</v>
      </c>
      <c r="F135" s="576" t="s">
        <v>978</v>
      </c>
      <c r="G135" s="576" t="s">
        <v>979</v>
      </c>
      <c r="H135" s="577" t="s">
        <v>980</v>
      </c>
      <c r="I135" s="577" t="s">
        <v>981</v>
      </c>
      <c r="J135" s="142" t="s">
        <v>8</v>
      </c>
      <c r="K135" s="970" t="s">
        <v>8</v>
      </c>
      <c r="L135" s="970" t="s">
        <v>8</v>
      </c>
      <c r="M135" s="970" t="s">
        <v>9</v>
      </c>
      <c r="N135" s="400" t="str">
        <f t="shared" ref="N135:N198" si="122">IF(OR(J135="",K135=""),"",IF(J135="NO","NO",K135))</f>
        <v>SI</v>
      </c>
      <c r="O135" s="400" t="str">
        <f t="shared" ref="O135:O198" si="123">IF(OR(J135="",L135=""),"",IF(J135="NO","NO",L135))</f>
        <v>SI</v>
      </c>
      <c r="P135" s="400" t="str">
        <f t="shared" ref="P135:P198" si="124">IF(OR(J135="",M135=""),"",IF(J135="NO","NO",M135))</f>
        <v>NO</v>
      </c>
      <c r="Q135" s="640" t="str">
        <f t="shared" si="81"/>
        <v>SI</v>
      </c>
      <c r="R135" s="510">
        <v>1</v>
      </c>
      <c r="S135" s="14">
        <v>36906</v>
      </c>
      <c r="T135" s="14">
        <v>38635</v>
      </c>
      <c r="U135" s="29">
        <f t="shared" si="78"/>
        <v>2005</v>
      </c>
      <c r="V135" s="140">
        <f>IFERROR(INDEX(PARAMETROS!$B$53:$B$101,MATCH(U135,PARAMETROS!$A$53:$A$101,0)),"")</f>
        <v>381500</v>
      </c>
      <c r="W135" s="671" t="s">
        <v>264</v>
      </c>
      <c r="X135" s="17" t="s">
        <v>1197</v>
      </c>
      <c r="Y135" s="436" t="s">
        <v>264</v>
      </c>
      <c r="Z135" s="488" t="str">
        <f t="shared" si="79"/>
        <v>N/A</v>
      </c>
      <c r="AA135" s="31" t="str">
        <f>IFERROR(IF(X135="","",IF(X135="COP",1,IF(Y135&lt;&gt;"N/A",VLOOKUP(T135,'SH TRM'!$A$9:$B$100372,2,FALSE),"REVISAR"))),"")</f>
        <v>REVISAR</v>
      </c>
      <c r="AB135" s="352" t="str">
        <f t="shared" si="80"/>
        <v/>
      </c>
      <c r="AC135" s="837">
        <v>5218.24</v>
      </c>
      <c r="AD135" s="298">
        <f t="shared" ref="AD135:AD198" si="125">IFERROR(IF(OR(J135="",J135="NO"),"",IF(E135="SI",IFERROR(AC135*R135,""),"")),"")</f>
        <v>5218.24</v>
      </c>
      <c r="AE135" s="290" t="str">
        <f t="shared" ref="AE135:AE198" si="126">IFERROR(IF(AD135="","",IF(AD135&gt;=CM001EEM1,"CUMPLE","NO CUMPLE")),"")</f>
        <v>CUMPLE</v>
      </c>
      <c r="AF135" s="1203" t="s">
        <v>1272</v>
      </c>
      <c r="AG135" s="1206">
        <f t="shared" ref="AG135" si="127">IFERROR(IF(OR(E135="",E135="NO"),"N/A",IF(AND(COUNTIF(AE135:AE138,"CUMPLE")=4,AF135="SI"),90,(IF(AND(COUNTIF(AE135:AE138,"CUMPLE")=3,AF135="SI"),80,IF(AND(COUNTIF(AE135:AE138,"CUMPLE")=2,AF135="SI"),70,0))))),"")</f>
        <v>0</v>
      </c>
      <c r="AH135" s="308"/>
      <c r="AI135" s="237"/>
      <c r="AL135" s="395"/>
      <c r="AM135" s="358">
        <f t="shared" si="120"/>
        <v>1</v>
      </c>
      <c r="AN135" s="358" t="str">
        <f t="shared" ref="AN135" si="128">IF(OR(COUNTIF(AM135:AM138,2)=0,COUNTIF(AM135:AM138,2)&gt;1),"OK",IF(AND(COUNTIF(AM135:AM138,1)&gt;0,COUNTIF(AM135:AM138,2)&gt;0),"OK",1))</f>
        <v>OK</v>
      </c>
      <c r="AO135" s="393"/>
      <c r="AP135" s="393"/>
    </row>
    <row r="136" spans="1:42" s="222" customFormat="1" ht="84" customHeight="1" x14ac:dyDescent="0.25">
      <c r="A136" s="1112"/>
      <c r="B136" s="11" t="s">
        <v>805</v>
      </c>
      <c r="C136" s="136"/>
      <c r="D136" s="12" t="str">
        <f>IFERROR(INDEX(DESEMPATE!$D$3:$D$200,MATCH('EXP ESPEC.'!B136,DESEMPATE!$C$3:$C$200,0)),"")</f>
        <v>PROJECT PARTNERS LTD. CONSULTING ENGINEERS COLOMBIA - PPENG CO</v>
      </c>
      <c r="E136" s="411" t="s">
        <v>8</v>
      </c>
      <c r="F136" s="578" t="s">
        <v>978</v>
      </c>
      <c r="G136" s="578" t="s">
        <v>979</v>
      </c>
      <c r="H136" s="579" t="s">
        <v>982</v>
      </c>
      <c r="I136" s="579" t="s">
        <v>983</v>
      </c>
      <c r="J136" s="19" t="s">
        <v>8</v>
      </c>
      <c r="K136" s="965" t="s">
        <v>8</v>
      </c>
      <c r="L136" s="965" t="s">
        <v>8</v>
      </c>
      <c r="M136" s="965" t="s">
        <v>9</v>
      </c>
      <c r="N136" s="398" t="str">
        <f t="shared" si="122"/>
        <v>SI</v>
      </c>
      <c r="O136" s="398" t="str">
        <f t="shared" si="123"/>
        <v>SI</v>
      </c>
      <c r="P136" s="398" t="str">
        <f t="shared" si="124"/>
        <v>NO</v>
      </c>
      <c r="Q136" s="638" t="str">
        <f t="shared" si="81"/>
        <v>SI</v>
      </c>
      <c r="R136" s="509">
        <v>1</v>
      </c>
      <c r="S136" s="259">
        <v>39570</v>
      </c>
      <c r="T136" s="14">
        <v>42173</v>
      </c>
      <c r="U136" s="15">
        <f t="shared" ref="U136:U199" si="129">IFERROR(IF(T136="","",YEAR(T136)),"")</f>
        <v>2015</v>
      </c>
      <c r="V136" s="16">
        <f>IFERROR(INDEX(PARAMETROS!$B$53:$B$101,MATCH(U136,PARAMETROS!$A$53:$A$101,0)),"")</f>
        <v>644350</v>
      </c>
      <c r="W136" s="671" t="s">
        <v>264</v>
      </c>
      <c r="X136" s="16" t="s">
        <v>1197</v>
      </c>
      <c r="Y136" s="437" t="s">
        <v>264</v>
      </c>
      <c r="Z136" s="489" t="str">
        <f t="shared" ref="Z136:Z199" si="130">IFERROR(IF(W136="","",IF(Y136="INGRESAR TASA","INGRESAR TASA USD",IF(Y136="N/A","N/A",W136*Y136))),"")</f>
        <v>N/A</v>
      </c>
      <c r="AA136" s="18" t="str">
        <f>IFERROR(IF(X136="","",IF(X136="COP",1,IF(Y136&lt;&gt;"N/A",VLOOKUP(T136,'SH TRM'!$A$9:$B$100372,2,FALSE),"REVISAR"))),"")</f>
        <v>REVISAR</v>
      </c>
      <c r="AB136" s="353" t="str">
        <f t="shared" ref="AB136:AB199" si="131">IFERROR(IF(AA136&lt;&gt;"",IF(X136&lt;&gt;"COP",Z136*AA136,W136),""),"")</f>
        <v/>
      </c>
      <c r="AC136" s="838">
        <v>22956.18</v>
      </c>
      <c r="AD136" s="296">
        <f t="shared" si="125"/>
        <v>22956.18</v>
      </c>
      <c r="AE136" s="775" t="str">
        <f t="shared" si="126"/>
        <v>CUMPLE</v>
      </c>
      <c r="AF136" s="1204"/>
      <c r="AG136" s="1207"/>
      <c r="AH136" s="302"/>
      <c r="AI136" s="237"/>
      <c r="AL136" s="395"/>
      <c r="AM136" s="358">
        <f t="shared" si="120"/>
        <v>1</v>
      </c>
      <c r="AN136" s="358"/>
      <c r="AO136" s="393"/>
      <c r="AP136" s="393"/>
    </row>
    <row r="137" spans="1:42" s="222" customFormat="1" ht="84" customHeight="1" x14ac:dyDescent="0.25">
      <c r="A137" s="1112"/>
      <c r="B137" s="11" t="s">
        <v>805</v>
      </c>
      <c r="C137" s="136"/>
      <c r="D137" s="12" t="str">
        <f>IFERROR(INDEX(DESEMPATE!$D$3:$D$200,MATCH('EXP ESPEC.'!B137,DESEMPATE!$C$3:$C$200,0)),"")</f>
        <v>PROJECT PARTNERS LTD. CONSULTING ENGINEERS COLOMBIA - PPENG CO</v>
      </c>
      <c r="E137" s="411" t="s">
        <v>8</v>
      </c>
      <c r="F137" s="19" t="s">
        <v>984</v>
      </c>
      <c r="G137" s="496" t="s">
        <v>979</v>
      </c>
      <c r="H137" s="497" t="s">
        <v>985</v>
      </c>
      <c r="I137" s="497" t="s">
        <v>986</v>
      </c>
      <c r="J137" s="19" t="s">
        <v>8</v>
      </c>
      <c r="K137" s="965" t="s">
        <v>8</v>
      </c>
      <c r="L137" s="965" t="s">
        <v>8</v>
      </c>
      <c r="M137" s="965" t="s">
        <v>9</v>
      </c>
      <c r="N137" s="398" t="str">
        <f t="shared" si="122"/>
        <v>SI</v>
      </c>
      <c r="O137" s="398" t="str">
        <f t="shared" si="123"/>
        <v>SI</v>
      </c>
      <c r="P137" s="398" t="str">
        <f t="shared" si="124"/>
        <v>NO</v>
      </c>
      <c r="Q137" s="638" t="str">
        <f t="shared" si="81"/>
        <v>SI</v>
      </c>
      <c r="R137" s="512">
        <v>1</v>
      </c>
      <c r="S137" s="316">
        <v>39692</v>
      </c>
      <c r="T137" s="316">
        <v>40359</v>
      </c>
      <c r="U137" s="44">
        <f t="shared" si="129"/>
        <v>2010</v>
      </c>
      <c r="V137" s="16">
        <f>IFERROR(INDEX(PARAMETROS!$B$53:$B$101,MATCH(U137,PARAMETROS!$A$53:$A$101,0)),"")</f>
        <v>515000</v>
      </c>
      <c r="W137" s="840" t="s">
        <v>264</v>
      </c>
      <c r="X137" s="17" t="s">
        <v>1197</v>
      </c>
      <c r="Y137" s="437" t="s">
        <v>264</v>
      </c>
      <c r="Z137" s="489" t="str">
        <f t="shared" si="130"/>
        <v>N/A</v>
      </c>
      <c r="AA137" s="18" t="str">
        <f>IFERROR(IF(X137="","",IF(X137="COP",1,IF(Y137&lt;&gt;"N/A",VLOOKUP(T137,'SH TRM'!$A$9:$B$100372,2,FALSE),"REVISAR"))),"")</f>
        <v>REVISAR</v>
      </c>
      <c r="AB137" s="353" t="str">
        <f t="shared" si="131"/>
        <v/>
      </c>
      <c r="AC137" s="838">
        <v>5696.69</v>
      </c>
      <c r="AD137" s="296">
        <f t="shared" si="125"/>
        <v>5696.69</v>
      </c>
      <c r="AE137" s="775" t="str">
        <f t="shared" si="126"/>
        <v>CUMPLE</v>
      </c>
      <c r="AF137" s="1204"/>
      <c r="AG137" s="1207"/>
      <c r="AH137" s="302"/>
      <c r="AI137" s="237"/>
      <c r="AL137" s="395"/>
      <c r="AM137" s="358">
        <f t="shared" si="120"/>
        <v>1</v>
      </c>
      <c r="AN137" s="358"/>
      <c r="AO137" s="393"/>
      <c r="AP137" s="393"/>
    </row>
    <row r="138" spans="1:42" s="222" customFormat="1" ht="84" customHeight="1" thickBot="1" x14ac:dyDescent="0.3">
      <c r="A138" s="1113"/>
      <c r="B138" s="11" t="s">
        <v>808</v>
      </c>
      <c r="C138" s="136"/>
      <c r="D138" s="141" t="str">
        <f>IFERROR(INDEX(DESEMPATE!$D$3:$D$200,MATCH('EXP ESPEC.'!B138,DESEMPATE!$C$3:$C$200,0)),"")</f>
        <v>GAVINCO INGENIEROS CONSULTORES S.A.S.</v>
      </c>
      <c r="E138" s="412" t="s">
        <v>8</v>
      </c>
      <c r="F138" s="526" t="s">
        <v>987</v>
      </c>
      <c r="G138" s="526" t="s">
        <v>343</v>
      </c>
      <c r="H138" s="588" t="s">
        <v>988</v>
      </c>
      <c r="I138" s="588" t="s">
        <v>989</v>
      </c>
      <c r="J138" s="139" t="s">
        <v>8</v>
      </c>
      <c r="K138" s="966" t="s">
        <v>8</v>
      </c>
      <c r="L138" s="966" t="s">
        <v>8</v>
      </c>
      <c r="M138" s="966" t="s">
        <v>8</v>
      </c>
      <c r="N138" s="399" t="str">
        <f t="shared" si="122"/>
        <v>SI</v>
      </c>
      <c r="O138" s="399" t="str">
        <f t="shared" si="123"/>
        <v>SI</v>
      </c>
      <c r="P138" s="399" t="str">
        <f t="shared" si="124"/>
        <v>SI</v>
      </c>
      <c r="Q138" s="639" t="str">
        <f t="shared" si="81"/>
        <v>SI</v>
      </c>
      <c r="R138" s="511">
        <v>1</v>
      </c>
      <c r="S138" s="276">
        <v>41295</v>
      </c>
      <c r="T138" s="276">
        <v>41841</v>
      </c>
      <c r="U138" s="36">
        <f t="shared" si="129"/>
        <v>2014</v>
      </c>
      <c r="V138" s="37">
        <f>IFERROR(INDEX(PARAMETROS!$B$53:$B$101,MATCH(U138,PARAMETROS!$A$53:$A$101,0)),"")</f>
        <v>616000</v>
      </c>
      <c r="W138" s="841" t="s">
        <v>264</v>
      </c>
      <c r="X138" s="38" t="s">
        <v>21</v>
      </c>
      <c r="Y138" s="438" t="str">
        <f>IFERROR(IF(X138="","",IF(X138="COP","N/A",IF(OR(X138="USD",X138="US"),1,IF(X138="EUR",VLOOKUP(T138,'SH EURO'!$A$6:$B$10372,2,FALSE),"INGRESAR TASA")))),"")</f>
        <v>N/A</v>
      </c>
      <c r="Z138" s="490" t="str">
        <f t="shared" si="130"/>
        <v>N/A</v>
      </c>
      <c r="AA138" s="39">
        <f>IFERROR(IF(X138="","",IF(X138="COP",1,IF(Y138&lt;&gt;"N/A",VLOOKUP(T138,'SH TRM'!$A$9:$B$100372,2,FALSE),"REVISAR"))),"")</f>
        <v>1</v>
      </c>
      <c r="AB138" s="354" t="str">
        <f t="shared" si="131"/>
        <v>N/A</v>
      </c>
      <c r="AC138" s="839">
        <v>5199.68</v>
      </c>
      <c r="AD138" s="295">
        <f t="shared" si="125"/>
        <v>5199.68</v>
      </c>
      <c r="AE138" s="300" t="str">
        <f t="shared" si="126"/>
        <v>CUMPLE</v>
      </c>
      <c r="AF138" s="1205"/>
      <c r="AG138" s="1208"/>
      <c r="AH138" s="310"/>
      <c r="AI138" s="237"/>
      <c r="AL138" s="395"/>
      <c r="AM138" s="358">
        <f t="shared" si="120"/>
        <v>2</v>
      </c>
      <c r="AN138" s="358"/>
      <c r="AO138" s="393"/>
      <c r="AP138" s="393"/>
    </row>
    <row r="139" spans="1:42" s="222" customFormat="1" ht="71.25" x14ac:dyDescent="0.25">
      <c r="A139" s="1111" t="s">
        <v>173</v>
      </c>
      <c r="B139" s="25" t="s">
        <v>813</v>
      </c>
      <c r="C139" s="135"/>
      <c r="D139" s="287" t="str">
        <f>IFERROR(INDEX(DESEMPATE!$D$3:$D$200,MATCH('EXP ESPEC.'!B139,DESEMPATE!$C$3:$C$200,0)),"")</f>
        <v>PROYECTOS TECNICOS DE COLOMBIA - PROYTECO S.A.S.</v>
      </c>
      <c r="E139" s="410" t="s">
        <v>8</v>
      </c>
      <c r="F139" s="142" t="s">
        <v>547</v>
      </c>
      <c r="G139" s="142" t="s">
        <v>343</v>
      </c>
      <c r="H139" s="142" t="s">
        <v>995</v>
      </c>
      <c r="I139" s="234" t="s">
        <v>996</v>
      </c>
      <c r="J139" s="142" t="s">
        <v>8</v>
      </c>
      <c r="K139" s="970" t="s">
        <v>8</v>
      </c>
      <c r="L139" s="970" t="s">
        <v>8</v>
      </c>
      <c r="M139" s="970" t="s">
        <v>9</v>
      </c>
      <c r="N139" s="400" t="str">
        <f t="shared" si="122"/>
        <v>SI</v>
      </c>
      <c r="O139" s="400" t="str">
        <f t="shared" si="123"/>
        <v>SI</v>
      </c>
      <c r="P139" s="400" t="str">
        <f t="shared" si="124"/>
        <v>NO</v>
      </c>
      <c r="Q139" s="640" t="str">
        <f t="shared" ref="Q139:Q202" si="132">IFERROR(IF(S139="","",IF(S139&gt;=DATE(1990,1,1),"SI","NO")),"")</f>
        <v>SI</v>
      </c>
      <c r="R139" s="510">
        <v>0.5</v>
      </c>
      <c r="S139" s="14">
        <v>39860</v>
      </c>
      <c r="T139" s="14">
        <v>40878</v>
      </c>
      <c r="U139" s="29">
        <f t="shared" si="129"/>
        <v>2011</v>
      </c>
      <c r="V139" s="140">
        <f>IFERROR(INDEX(PARAMETROS!$B$53:$B$101,MATCH(U139,PARAMETROS!$A$53:$A$101,0)),"")</f>
        <v>535600</v>
      </c>
      <c r="W139" s="671" t="s">
        <v>264</v>
      </c>
      <c r="X139" s="17" t="s">
        <v>21</v>
      </c>
      <c r="Y139" s="436" t="str">
        <f>IFERROR(IF(X139="","",IF(X139="COP","N/A",IF(OR(X139="USD",X139="US"),1,IF(X139="EUR",VLOOKUP(T139,'SH EURO'!$A$6:$B$10372,2,FALSE),"INGRESAR TASA")))),"")</f>
        <v>N/A</v>
      </c>
      <c r="Z139" s="488" t="str">
        <f t="shared" si="130"/>
        <v>N/A</v>
      </c>
      <c r="AA139" s="31">
        <f>IFERROR(IF(X139="","",IF(X139="COP",1,IF(Y139&lt;&gt;"N/A",VLOOKUP(T139,'SH TRM'!$A$9:$B$100372,2,FALSE),"REVISAR"))),"")</f>
        <v>1</v>
      </c>
      <c r="AB139" s="352" t="str">
        <f t="shared" si="131"/>
        <v>N/A</v>
      </c>
      <c r="AC139" s="838">
        <v>14717.17</v>
      </c>
      <c r="AD139" s="298">
        <f t="shared" si="125"/>
        <v>7358.585</v>
      </c>
      <c r="AE139" s="290" t="str">
        <f t="shared" si="126"/>
        <v>CUMPLE</v>
      </c>
      <c r="AF139" s="1203" t="str">
        <f t="shared" si="100"/>
        <v>SI</v>
      </c>
      <c r="AG139" s="1206">
        <f t="shared" ref="AG139" si="133">IFERROR(IF(OR(E139="",E139="NO"),"N/A",IF(AND(COUNTIF(AE139:AE142,"CUMPLE")=4,AF139="SI"),90,(IF(AND(COUNTIF(AE139:AE142,"CUMPLE")=3,AF139="SI"),80,IF(AND(COUNTIF(AE139:AE142,"CUMPLE")=2,AF139="SI"),70,0))))),"")</f>
        <v>90</v>
      </c>
      <c r="AH139" s="308"/>
      <c r="AI139" s="237"/>
      <c r="AL139" s="395"/>
      <c r="AM139" s="358">
        <f t="shared" si="120"/>
        <v>1</v>
      </c>
      <c r="AN139" s="358" t="str">
        <f t="shared" ref="AN139" si="134">IF(OR(COUNTIF(AM139:AM142,2)=0,COUNTIF(AM139:AM142,2)&gt;1),"OK",IF(AND(COUNTIF(AM139:AM142,1)&gt;0,COUNTIF(AM139:AM142,2)&gt;0),"OK",1))</f>
        <v>OK</v>
      </c>
      <c r="AO139" s="393"/>
      <c r="AP139" s="393"/>
    </row>
    <row r="140" spans="1:42" s="222" customFormat="1" ht="63" x14ac:dyDescent="0.25">
      <c r="A140" s="1112"/>
      <c r="B140" s="11" t="s">
        <v>811</v>
      </c>
      <c r="C140" s="136"/>
      <c r="D140" s="12" t="str">
        <f>IFERROR(INDEX(DESEMPATE!$D$3:$D$200,MATCH('EXP ESPEC.'!B140,DESEMPATE!$C$3:$C$200,0)),"")</f>
        <v>TECNOLOGIAS Y CONSULTAS AMBIENTALES Y DE GESTION - TECNICONSULTA S.A.S.</v>
      </c>
      <c r="E140" s="411" t="s">
        <v>8</v>
      </c>
      <c r="F140" s="19" t="s">
        <v>352</v>
      </c>
      <c r="G140" s="580" t="s">
        <v>343</v>
      </c>
      <c r="H140" s="19" t="s">
        <v>1105</v>
      </c>
      <c r="I140" s="234" t="s">
        <v>1217</v>
      </c>
      <c r="J140" s="19" t="s">
        <v>8</v>
      </c>
      <c r="K140" s="965" t="s">
        <v>8</v>
      </c>
      <c r="L140" s="965" t="s">
        <v>9</v>
      </c>
      <c r="M140" s="965" t="s">
        <v>8</v>
      </c>
      <c r="N140" s="398" t="str">
        <f t="shared" si="122"/>
        <v>SI</v>
      </c>
      <c r="O140" s="398" t="str">
        <f t="shared" si="123"/>
        <v>NO</v>
      </c>
      <c r="P140" s="398" t="str">
        <f t="shared" si="124"/>
        <v>SI</v>
      </c>
      <c r="Q140" s="638" t="str">
        <f t="shared" si="132"/>
        <v>SI</v>
      </c>
      <c r="R140" s="509">
        <v>0.51</v>
      </c>
      <c r="S140" s="259">
        <v>42334</v>
      </c>
      <c r="T140" s="14">
        <v>42793</v>
      </c>
      <c r="U140" s="15">
        <f t="shared" si="129"/>
        <v>2017</v>
      </c>
      <c r="V140" s="16">
        <f>IFERROR(INDEX(PARAMETROS!$B$53:$B$101,MATCH(U140,PARAMETROS!$A$53:$A$101,0)),"")</f>
        <v>737717</v>
      </c>
      <c r="W140" s="671">
        <v>5484379786</v>
      </c>
      <c r="X140" s="16" t="s">
        <v>21</v>
      </c>
      <c r="Y140" s="437" t="str">
        <f>IFERROR(IF(X140="","",IF(X140="COP","N/A",IF(OR(X140="USD",X140="US"),1,IF(X140="EUR",VLOOKUP(T140,'SH EURO'!$A$6:$B$10372,2,FALSE),"INGRESAR TASA")))),"")</f>
        <v>N/A</v>
      </c>
      <c r="Z140" s="489" t="str">
        <f t="shared" si="130"/>
        <v>N/A</v>
      </c>
      <c r="AA140" s="18">
        <f>IFERROR(IF(X140="","",IF(X140="COP",1,IF(Y140&lt;&gt;"N/A",VLOOKUP(T140,'SH TRM'!$A$9:$B$100372,2,FALSE),"REVISAR"))),"")</f>
        <v>1</v>
      </c>
      <c r="AB140" s="353">
        <f t="shared" si="131"/>
        <v>5484379786</v>
      </c>
      <c r="AC140" s="838">
        <f t="shared" ref="AC140" si="135">IFERROR(AB140/V140,"")</f>
        <v>7434.259731035072</v>
      </c>
      <c r="AD140" s="296">
        <f t="shared" si="125"/>
        <v>3791.4724628278868</v>
      </c>
      <c r="AE140" s="775" t="str">
        <f t="shared" si="126"/>
        <v>CUMPLE</v>
      </c>
      <c r="AF140" s="1204"/>
      <c r="AG140" s="1207"/>
      <c r="AH140" s="302"/>
      <c r="AI140" s="237"/>
      <c r="AL140" s="395"/>
      <c r="AM140" s="358">
        <f t="shared" si="120"/>
        <v>1</v>
      </c>
      <c r="AN140" s="358"/>
      <c r="AO140" s="393"/>
      <c r="AP140" s="393"/>
    </row>
    <row r="141" spans="1:42" s="222" customFormat="1" ht="71.25" x14ac:dyDescent="0.25">
      <c r="A141" s="1112"/>
      <c r="B141" s="11" t="s">
        <v>811</v>
      </c>
      <c r="C141" s="136"/>
      <c r="D141" s="12" t="str">
        <f>IFERROR(INDEX(DESEMPATE!$D$3:$D$200,MATCH('EXP ESPEC.'!B141,DESEMPATE!$C$3:$C$200,0)),"")</f>
        <v>TECNOLOGIAS Y CONSULTAS AMBIENTALES Y DE GESTION - TECNICONSULTA S.A.S.</v>
      </c>
      <c r="E141" s="411" t="s">
        <v>8</v>
      </c>
      <c r="F141" s="19" t="s">
        <v>547</v>
      </c>
      <c r="G141" s="19" t="s">
        <v>343</v>
      </c>
      <c r="H141" s="19" t="s">
        <v>990</v>
      </c>
      <c r="I141" s="231" t="s">
        <v>991</v>
      </c>
      <c r="J141" s="19" t="s">
        <v>8</v>
      </c>
      <c r="K141" s="965" t="s">
        <v>8</v>
      </c>
      <c r="L141" s="965" t="s">
        <v>8</v>
      </c>
      <c r="M141" s="965" t="s">
        <v>9</v>
      </c>
      <c r="N141" s="398" t="str">
        <f t="shared" si="122"/>
        <v>SI</v>
      </c>
      <c r="O141" s="398" t="str">
        <f t="shared" si="123"/>
        <v>SI</v>
      </c>
      <c r="P141" s="398" t="str">
        <f t="shared" si="124"/>
        <v>NO</v>
      </c>
      <c r="Q141" s="638" t="str">
        <f t="shared" si="132"/>
        <v>SI</v>
      </c>
      <c r="R141" s="512">
        <v>0.6</v>
      </c>
      <c r="S141" s="316">
        <v>39860</v>
      </c>
      <c r="T141" s="316">
        <v>41260</v>
      </c>
      <c r="U141" s="44">
        <f t="shared" si="129"/>
        <v>2012</v>
      </c>
      <c r="V141" s="16">
        <f>IFERROR(INDEX(PARAMETROS!$B$53:$B$101,MATCH(U141,PARAMETROS!$A$53:$A$101,0)),"")</f>
        <v>566700</v>
      </c>
      <c r="W141" s="840" t="s">
        <v>264</v>
      </c>
      <c r="X141" s="17" t="s">
        <v>21</v>
      </c>
      <c r="Y141" s="437" t="str">
        <f>IFERROR(IF(X141="","",IF(X141="COP","N/A",IF(OR(X141="USD",X141="US"),1,IF(X141="EUR",VLOOKUP(T141,'SH EURO'!$A$6:$B$10372,2,FALSE),"INGRESAR TASA")))),"")</f>
        <v>N/A</v>
      </c>
      <c r="Z141" s="489" t="str">
        <f t="shared" si="130"/>
        <v>N/A</v>
      </c>
      <c r="AA141" s="18">
        <f>IFERROR(IF(X141="","",IF(X141="COP",1,IF(Y141&lt;&gt;"N/A",VLOOKUP(T141,'SH TRM'!$A$9:$B$100372,2,FALSE),"REVISAR"))),"")</f>
        <v>1</v>
      </c>
      <c r="AB141" s="353" t="str">
        <f t="shared" si="131"/>
        <v>N/A</v>
      </c>
      <c r="AC141" s="875">
        <v>15643.56</v>
      </c>
      <c r="AD141" s="296">
        <f t="shared" si="125"/>
        <v>9386.1359999999986</v>
      </c>
      <c r="AE141" s="775" t="str">
        <f t="shared" si="126"/>
        <v>CUMPLE</v>
      </c>
      <c r="AF141" s="1204"/>
      <c r="AG141" s="1207"/>
      <c r="AH141" s="302"/>
      <c r="AI141" s="237"/>
      <c r="AL141" s="395"/>
      <c r="AM141" s="358">
        <f t="shared" si="120"/>
        <v>1</v>
      </c>
      <c r="AN141" s="358"/>
      <c r="AO141" s="393"/>
      <c r="AP141" s="393"/>
    </row>
    <row r="142" spans="1:42" s="222" customFormat="1" ht="63.75" thickBot="1" x14ac:dyDescent="0.3">
      <c r="A142" s="1113"/>
      <c r="B142" s="11" t="s">
        <v>811</v>
      </c>
      <c r="C142" s="136"/>
      <c r="D142" s="141" t="str">
        <f>IFERROR(INDEX(DESEMPATE!$D$3:$D$200,MATCH('EXP ESPEC.'!B142,DESEMPATE!$C$3:$C$200,0)),"")</f>
        <v>TECNOLOGIAS Y CONSULTAS AMBIENTALES Y DE GESTION - TECNICONSULTA S.A.S.</v>
      </c>
      <c r="E142" s="412" t="s">
        <v>8</v>
      </c>
      <c r="F142" s="139" t="s">
        <v>992</v>
      </c>
      <c r="G142" s="139" t="s">
        <v>343</v>
      </c>
      <c r="H142" s="139" t="s">
        <v>993</v>
      </c>
      <c r="I142" s="753" t="s">
        <v>994</v>
      </c>
      <c r="J142" s="139" t="s">
        <v>8</v>
      </c>
      <c r="K142" s="966" t="s">
        <v>8</v>
      </c>
      <c r="L142" s="966" t="s">
        <v>8</v>
      </c>
      <c r="M142" s="966" t="s">
        <v>9</v>
      </c>
      <c r="N142" s="399" t="str">
        <f t="shared" si="122"/>
        <v>SI</v>
      </c>
      <c r="O142" s="399" t="str">
        <f t="shared" si="123"/>
        <v>SI</v>
      </c>
      <c r="P142" s="399" t="str">
        <f t="shared" si="124"/>
        <v>NO</v>
      </c>
      <c r="Q142" s="639" t="str">
        <f t="shared" si="132"/>
        <v>SI</v>
      </c>
      <c r="R142" s="511">
        <v>0.7</v>
      </c>
      <c r="S142" s="276">
        <v>41404</v>
      </c>
      <c r="T142" s="276">
        <v>42137</v>
      </c>
      <c r="U142" s="36">
        <f t="shared" si="129"/>
        <v>2015</v>
      </c>
      <c r="V142" s="37">
        <f>IFERROR(INDEX(PARAMETROS!$B$53:$B$101,MATCH(U142,PARAMETROS!$A$53:$A$101,0)),"")</f>
        <v>644350</v>
      </c>
      <c r="W142" s="841" t="s">
        <v>264</v>
      </c>
      <c r="X142" s="38" t="s">
        <v>21</v>
      </c>
      <c r="Y142" s="438" t="str">
        <f>IFERROR(IF(X142="","",IF(X142="COP","N/A",IF(OR(X142="USD",X142="US"),1,IF(X142="EUR",VLOOKUP(T142,'SH EURO'!$A$6:$B$10372,2,FALSE),"INGRESAR TASA")))),"")</f>
        <v>N/A</v>
      </c>
      <c r="Z142" s="490" t="str">
        <f t="shared" si="130"/>
        <v>N/A</v>
      </c>
      <c r="AA142" s="39">
        <f>IFERROR(IF(X142="","",IF(X142="COP",1,IF(Y142&lt;&gt;"N/A",VLOOKUP(T142,'SH TRM'!$A$9:$B$100372,2,FALSE),"REVISAR"))),"")</f>
        <v>1</v>
      </c>
      <c r="AB142" s="354" t="str">
        <f t="shared" si="131"/>
        <v>N/A</v>
      </c>
      <c r="AC142" s="838">
        <v>8200.7800000000007</v>
      </c>
      <c r="AD142" s="295">
        <f t="shared" si="125"/>
        <v>5740.5460000000003</v>
      </c>
      <c r="AE142" s="300" t="str">
        <f t="shared" si="126"/>
        <v>CUMPLE</v>
      </c>
      <c r="AF142" s="1205"/>
      <c r="AG142" s="1208"/>
      <c r="AH142" s="310"/>
      <c r="AI142" s="237"/>
      <c r="AL142" s="395"/>
      <c r="AM142" s="358">
        <f t="shared" si="120"/>
        <v>1</v>
      </c>
      <c r="AN142" s="358"/>
      <c r="AO142" s="393"/>
      <c r="AP142" s="393"/>
    </row>
    <row r="143" spans="1:42" s="222" customFormat="1" ht="54" customHeight="1" x14ac:dyDescent="0.25">
      <c r="A143" s="1111" t="s">
        <v>174</v>
      </c>
      <c r="B143" s="25" t="s">
        <v>816</v>
      </c>
      <c r="C143" s="135"/>
      <c r="D143" s="287" t="str">
        <f>IFERROR(INDEX(DESEMPATE!$D$3:$D$200,MATCH('EXP ESPEC.'!B143,DESEMPATE!$C$3:$C$200,0)),"")</f>
        <v>EUROCONTROL S.A.</v>
      </c>
      <c r="E143" s="410" t="s">
        <v>8</v>
      </c>
      <c r="F143" s="32" t="s">
        <v>365</v>
      </c>
      <c r="G143" s="32" t="s">
        <v>356</v>
      </c>
      <c r="H143" s="32" t="s">
        <v>1218</v>
      </c>
      <c r="I143" s="232" t="s">
        <v>1219</v>
      </c>
      <c r="J143" s="32" t="s">
        <v>8</v>
      </c>
      <c r="K143" s="970" t="s">
        <v>8</v>
      </c>
      <c r="L143" s="970" t="s">
        <v>8</v>
      </c>
      <c r="M143" s="970" t="s">
        <v>9</v>
      </c>
      <c r="N143" s="400" t="str">
        <f t="shared" si="122"/>
        <v>SI</v>
      </c>
      <c r="O143" s="400" t="str">
        <f t="shared" si="123"/>
        <v>SI</v>
      </c>
      <c r="P143" s="400" t="str">
        <f t="shared" si="124"/>
        <v>NO</v>
      </c>
      <c r="Q143" s="640" t="str">
        <f t="shared" si="132"/>
        <v>SI</v>
      </c>
      <c r="R143" s="510">
        <v>1</v>
      </c>
      <c r="S143" s="14">
        <v>38661</v>
      </c>
      <c r="T143" s="14">
        <v>40122</v>
      </c>
      <c r="U143" s="29">
        <f t="shared" si="129"/>
        <v>2009</v>
      </c>
      <c r="V143" s="140">
        <f>IFERROR(INDEX(PARAMETROS!$B$53:$B$101,MATCH(U143,PARAMETROS!$A$53:$A$101,0)),"")</f>
        <v>496900</v>
      </c>
      <c r="W143" s="671">
        <v>949157.05</v>
      </c>
      <c r="X143" s="17" t="s">
        <v>305</v>
      </c>
      <c r="Y143" s="436">
        <f>IFERROR(IF(X143="","",IF(X143="COP","N/A",IF(OR(X143="USD",X143="US"),1,IF(X143="EUR",VLOOKUP(T143,'SH EURO'!$A$6:$B$10372,2,FALSE),"INGRESAR TASA")))),"")</f>
        <v>1.47681</v>
      </c>
      <c r="Z143" s="488">
        <f t="shared" si="130"/>
        <v>1401724.6230105001</v>
      </c>
      <c r="AA143" s="31">
        <f>IFERROR(IF(X143="","",IF(X143="COP",1,IF(Y143&lt;&gt;"N/A",VLOOKUP(T143,'SH TRM'!$A$9:$B$100372,2,FALSE),"REVISAR"))),"")</f>
        <v>1963.7</v>
      </c>
      <c r="AB143" s="352">
        <f t="shared" si="131"/>
        <v>2752566642.205719</v>
      </c>
      <c r="AC143" s="837">
        <f t="shared" ref="AC143:AC185" si="136">IFERROR(AB143/V143,"")</f>
        <v>5539.4780483109662</v>
      </c>
      <c r="AD143" s="298">
        <f t="shared" si="125"/>
        <v>5539.4780483109662</v>
      </c>
      <c r="AE143" s="290" t="str">
        <f t="shared" si="126"/>
        <v>CUMPLE</v>
      </c>
      <c r="AF143" s="1203" t="str">
        <f t="shared" si="100"/>
        <v>SI</v>
      </c>
      <c r="AG143" s="1206">
        <f t="shared" ref="AG143" si="137">IFERROR(IF(OR(E143="",E143="NO"),"N/A",IF(AND(COUNTIF(AE143:AE146,"CUMPLE")=4,AF143="SI"),90,(IF(AND(COUNTIF(AE143:AE146,"CUMPLE")=3,AF143="SI"),80,IF(AND(COUNTIF(AE143:AE146,"CUMPLE")=2,AF143="SI"),70,0))))),"")</f>
        <v>90</v>
      </c>
      <c r="AH143" s="308"/>
      <c r="AI143" s="237"/>
      <c r="AL143" s="395"/>
      <c r="AM143" s="358">
        <f t="shared" si="120"/>
        <v>1</v>
      </c>
      <c r="AN143" s="358" t="str">
        <f t="shared" ref="AN143" si="138">IF(OR(COUNTIF(AM143:AM146,2)=0,COUNTIF(AM143:AM146,2)&gt;1),"OK",IF(AND(COUNTIF(AM143:AM146,1)&gt;0,COUNTIF(AM143:AM146,2)&gt;0),"OK",1))</f>
        <v>OK</v>
      </c>
      <c r="AO143" s="393"/>
      <c r="AP143" s="393"/>
    </row>
    <row r="144" spans="1:42" s="222" customFormat="1" ht="48.75" customHeight="1" x14ac:dyDescent="0.25">
      <c r="A144" s="1112"/>
      <c r="B144" s="11" t="s">
        <v>816</v>
      </c>
      <c r="C144" s="136"/>
      <c r="D144" s="12" t="str">
        <f>IFERROR(INDEX(DESEMPATE!$D$3:$D$200,MATCH('EXP ESPEC.'!B144,DESEMPATE!$C$3:$C$200,0)),"")</f>
        <v>EUROCONTROL S.A.</v>
      </c>
      <c r="E144" s="411" t="s">
        <v>8</v>
      </c>
      <c r="F144" s="19" t="s">
        <v>365</v>
      </c>
      <c r="G144" s="19" t="s">
        <v>356</v>
      </c>
      <c r="H144" s="19" t="s">
        <v>999</v>
      </c>
      <c r="I144" s="231" t="s">
        <v>1000</v>
      </c>
      <c r="J144" s="19" t="s">
        <v>8</v>
      </c>
      <c r="K144" s="965" t="s">
        <v>8</v>
      </c>
      <c r="L144" s="965" t="s">
        <v>8</v>
      </c>
      <c r="M144" s="965" t="s">
        <v>9</v>
      </c>
      <c r="N144" s="398" t="str">
        <f t="shared" si="122"/>
        <v>SI</v>
      </c>
      <c r="O144" s="398" t="str">
        <f t="shared" si="123"/>
        <v>SI</v>
      </c>
      <c r="P144" s="398" t="str">
        <f t="shared" si="124"/>
        <v>NO</v>
      </c>
      <c r="Q144" s="638" t="str">
        <f t="shared" si="132"/>
        <v>SI</v>
      </c>
      <c r="R144" s="509">
        <v>1</v>
      </c>
      <c r="S144" s="259">
        <v>38296</v>
      </c>
      <c r="T144" s="14">
        <v>39360</v>
      </c>
      <c r="U144" s="15">
        <f t="shared" si="129"/>
        <v>2007</v>
      </c>
      <c r="V144" s="16">
        <f>IFERROR(INDEX(PARAMETROS!$B$53:$B$101,MATCH(U144,PARAMETROS!$A$53:$A$101,0)),"")</f>
        <v>433700</v>
      </c>
      <c r="W144" s="671">
        <v>1248500.53</v>
      </c>
      <c r="X144" s="16" t="s">
        <v>305</v>
      </c>
      <c r="Y144" s="437">
        <f>IFERROR(IF(X144="","",IF(X144="COP","N/A",IF(OR(X144="USD",X144="US"),1,IF(X144="EUR",VLOOKUP(T144,'SH EURO'!$A$6:$B$10372,2,FALSE),"INGRESAR TASA")))),"")</f>
        <v>1.4105700000000001</v>
      </c>
      <c r="Z144" s="489">
        <f t="shared" si="130"/>
        <v>1761097.3926021003</v>
      </c>
      <c r="AA144" s="18">
        <f>IFERROR(IF(X144="","",IF(X144="COP",1,IF(Y144&lt;&gt;"N/A",VLOOKUP(T144,'SH TRM'!$A$9:$B$100372,2,FALSE),"REVISAR"))),"")</f>
        <v>2018.45</v>
      </c>
      <c r="AB144" s="353">
        <f t="shared" si="131"/>
        <v>3554687032.0977092</v>
      </c>
      <c r="AC144" s="838">
        <f t="shared" si="136"/>
        <v>8196.188683647013</v>
      </c>
      <c r="AD144" s="296">
        <f t="shared" si="125"/>
        <v>8196.188683647013</v>
      </c>
      <c r="AE144" s="775" t="str">
        <f t="shared" si="126"/>
        <v>CUMPLE</v>
      </c>
      <c r="AF144" s="1204"/>
      <c r="AG144" s="1207"/>
      <c r="AH144" s="302"/>
      <c r="AI144" s="237"/>
      <c r="AL144" s="395"/>
      <c r="AM144" s="358">
        <f t="shared" si="120"/>
        <v>1</v>
      </c>
      <c r="AN144" s="358"/>
      <c r="AO144" s="393"/>
      <c r="AP144" s="393"/>
    </row>
    <row r="145" spans="1:42" s="222" customFormat="1" ht="86.25" customHeight="1" x14ac:dyDescent="0.25">
      <c r="A145" s="1112"/>
      <c r="B145" s="11" t="s">
        <v>818</v>
      </c>
      <c r="C145" s="136"/>
      <c r="D145" s="12" t="str">
        <f>IFERROR(INDEX(DESEMPATE!$D$3:$D$200,MATCH('EXP ESPEC.'!B145,DESEMPATE!$C$3:$C$200,0)),"")</f>
        <v>COMPAÑÍA DE PROYECTOS TECNICOS CPT S.A.</v>
      </c>
      <c r="E145" s="411" t="s">
        <v>8</v>
      </c>
      <c r="F145" s="19" t="s">
        <v>352</v>
      </c>
      <c r="G145" s="19" t="s">
        <v>343</v>
      </c>
      <c r="H145" s="19" t="s">
        <v>1220</v>
      </c>
      <c r="I145" s="231" t="s">
        <v>1221</v>
      </c>
      <c r="J145" s="965" t="s">
        <v>8</v>
      </c>
      <c r="K145" s="965" t="s">
        <v>8</v>
      </c>
      <c r="L145" s="965" t="s">
        <v>8</v>
      </c>
      <c r="M145" s="965" t="s">
        <v>8</v>
      </c>
      <c r="N145" s="398" t="str">
        <f t="shared" si="122"/>
        <v>SI</v>
      </c>
      <c r="O145" s="398" t="str">
        <f t="shared" si="123"/>
        <v>SI</v>
      </c>
      <c r="P145" s="398" t="str">
        <f t="shared" si="124"/>
        <v>SI</v>
      </c>
      <c r="Q145" s="638" t="str">
        <f t="shared" si="132"/>
        <v>SI</v>
      </c>
      <c r="R145" s="512">
        <v>0.35</v>
      </c>
      <c r="S145" s="316" t="s">
        <v>1262</v>
      </c>
      <c r="T145" s="316">
        <v>42429</v>
      </c>
      <c r="U145" s="44">
        <f t="shared" si="129"/>
        <v>2016</v>
      </c>
      <c r="V145" s="16">
        <f>IFERROR(INDEX(PARAMETROS!$B$53:$B$101,MATCH(U145,PARAMETROS!$A$53:$A$101,0)),"")</f>
        <v>689455</v>
      </c>
      <c r="W145" s="840">
        <v>7802498085</v>
      </c>
      <c r="X145" s="17" t="s">
        <v>21</v>
      </c>
      <c r="Y145" s="437" t="str">
        <f>IFERROR(IF(X145="","",IF(X145="COP","N/A",IF(OR(X145="USD",X145="US"),1,IF(X145="EUR",VLOOKUP(T145,'SH EURO'!$A$6:$B$10372,2,FALSE),"INGRESAR TASA")))),"")</f>
        <v>N/A</v>
      </c>
      <c r="Z145" s="489" t="str">
        <f t="shared" si="130"/>
        <v>N/A</v>
      </c>
      <c r="AA145" s="18">
        <f>IFERROR(IF(X145="","",IF(X145="COP",1,IF(Y145&lt;&gt;"N/A",VLOOKUP(T145,'SH TRM'!$A$9:$B$100372,2,FALSE),"REVISAR"))),"")</f>
        <v>1</v>
      </c>
      <c r="AB145" s="353">
        <f t="shared" si="131"/>
        <v>7802498085</v>
      </c>
      <c r="AC145" s="838">
        <f t="shared" si="136"/>
        <v>11316.906955493832</v>
      </c>
      <c r="AD145" s="296">
        <f t="shared" si="125"/>
        <v>3960.9174344228409</v>
      </c>
      <c r="AE145" s="775" t="str">
        <f t="shared" si="126"/>
        <v>CUMPLE</v>
      </c>
      <c r="AF145" s="1204"/>
      <c r="AG145" s="1207"/>
      <c r="AH145" s="302"/>
      <c r="AI145" s="237"/>
      <c r="AL145" s="395"/>
      <c r="AM145" s="358">
        <f t="shared" si="120"/>
        <v>2</v>
      </c>
      <c r="AN145" s="358"/>
      <c r="AO145" s="393"/>
      <c r="AP145" s="393"/>
    </row>
    <row r="146" spans="1:42" s="222" customFormat="1" ht="86.25" customHeight="1" thickBot="1" x14ac:dyDescent="0.3">
      <c r="A146" s="1113"/>
      <c r="B146" s="11" t="s">
        <v>820</v>
      </c>
      <c r="C146" s="136"/>
      <c r="D146" s="141" t="str">
        <f>IFERROR(INDEX(DESEMPATE!$D$3:$D$200,MATCH('EXP ESPEC.'!B146,DESEMPATE!$C$3:$C$200,0)),"")</f>
        <v>INYPSA INFORME Y PROYECTOS S.A. SUCURSAL COLOMBIA</v>
      </c>
      <c r="E146" s="412" t="s">
        <v>8</v>
      </c>
      <c r="F146" s="139" t="s">
        <v>547</v>
      </c>
      <c r="G146" s="139" t="s">
        <v>343</v>
      </c>
      <c r="H146" s="139" t="s">
        <v>1003</v>
      </c>
      <c r="I146" s="233" t="s">
        <v>1004</v>
      </c>
      <c r="J146" s="139" t="s">
        <v>8</v>
      </c>
      <c r="K146" s="966" t="s">
        <v>8</v>
      </c>
      <c r="L146" s="966" t="s">
        <v>8</v>
      </c>
      <c r="M146" s="966" t="s">
        <v>9</v>
      </c>
      <c r="N146" s="399" t="str">
        <f t="shared" si="122"/>
        <v>SI</v>
      </c>
      <c r="O146" s="399" t="str">
        <f t="shared" si="123"/>
        <v>SI</v>
      </c>
      <c r="P146" s="399" t="str">
        <f t="shared" si="124"/>
        <v>NO</v>
      </c>
      <c r="Q146" s="639" t="str">
        <f t="shared" si="132"/>
        <v>SI</v>
      </c>
      <c r="R146" s="511">
        <v>1</v>
      </c>
      <c r="S146" s="276">
        <v>39387</v>
      </c>
      <c r="T146" s="276">
        <v>40087</v>
      </c>
      <c r="U146" s="36">
        <f t="shared" si="129"/>
        <v>2009</v>
      </c>
      <c r="V146" s="37">
        <f>IFERROR(INDEX(PARAMETROS!$B$53:$B$101,MATCH(U146,PARAMETROS!$A$53:$A$101,0)),"")</f>
        <v>496900</v>
      </c>
      <c r="W146" s="841" t="s">
        <v>264</v>
      </c>
      <c r="X146" s="38" t="s">
        <v>21</v>
      </c>
      <c r="Y146" s="438" t="str">
        <f>IFERROR(IF(X146="","",IF(X146="COP","N/A",IF(OR(X146="USD",X146="US"),1,IF(X146="EUR",VLOOKUP(T146,'SH EURO'!$A$6:$B$10372,2,FALSE),"INGRESAR TASA")))),"")</f>
        <v>N/A</v>
      </c>
      <c r="Z146" s="490" t="str">
        <f t="shared" si="130"/>
        <v>N/A</v>
      </c>
      <c r="AA146" s="39">
        <f>IFERROR(IF(X146="","",IF(X146="COP",1,IF(Y146&lt;&gt;"N/A",VLOOKUP(T146,'SH TRM'!$A$9:$B$100372,2,FALSE),"REVISAR"))),"")</f>
        <v>1</v>
      </c>
      <c r="AB146" s="354" t="str">
        <f t="shared" si="131"/>
        <v>N/A</v>
      </c>
      <c r="AC146" s="839">
        <v>3598.07</v>
      </c>
      <c r="AD146" s="295">
        <f t="shared" si="125"/>
        <v>3598.07</v>
      </c>
      <c r="AE146" s="300" t="str">
        <f t="shared" si="126"/>
        <v>CUMPLE</v>
      </c>
      <c r="AF146" s="1205"/>
      <c r="AG146" s="1208"/>
      <c r="AH146" s="310"/>
      <c r="AI146" s="237"/>
      <c r="AL146" s="395"/>
      <c r="AM146" s="358">
        <f t="shared" si="120"/>
        <v>1</v>
      </c>
      <c r="AN146" s="358"/>
      <c r="AO146" s="393"/>
      <c r="AP146" s="393"/>
    </row>
    <row r="147" spans="1:42" s="222" customFormat="1" ht="71.25" x14ac:dyDescent="0.25">
      <c r="A147" s="1111" t="s">
        <v>175</v>
      </c>
      <c r="B147" s="25" t="s">
        <v>825</v>
      </c>
      <c r="C147" s="135"/>
      <c r="D147" s="287" t="str">
        <f>IFERROR(INDEX(DESEMPATE!$D$3:$D$200,MATCH('EXP ESPEC.'!B147,DESEMPATE!$C$3:$C$200,0)),"")</f>
        <v>CB INGENIEROS S.A.S.</v>
      </c>
      <c r="E147" s="410" t="s">
        <v>8</v>
      </c>
      <c r="F147" s="563" t="s">
        <v>346</v>
      </c>
      <c r="G147" s="563" t="s">
        <v>343</v>
      </c>
      <c r="H147" s="563" t="s">
        <v>1018</v>
      </c>
      <c r="I147" s="594" t="s">
        <v>1019</v>
      </c>
      <c r="J147" s="32" t="s">
        <v>8</v>
      </c>
      <c r="K147" s="970" t="s">
        <v>8</v>
      </c>
      <c r="L147" s="970" t="s">
        <v>8</v>
      </c>
      <c r="M147" s="970" t="s">
        <v>8</v>
      </c>
      <c r="N147" s="400" t="str">
        <f t="shared" si="122"/>
        <v>SI</v>
      </c>
      <c r="O147" s="400" t="str">
        <f t="shared" si="123"/>
        <v>SI</v>
      </c>
      <c r="P147" s="400" t="str">
        <f t="shared" si="124"/>
        <v>SI</v>
      </c>
      <c r="Q147" s="640" t="str">
        <f t="shared" si="132"/>
        <v>SI</v>
      </c>
      <c r="R147" s="510">
        <v>0.2</v>
      </c>
      <c r="S147" s="14">
        <v>40079</v>
      </c>
      <c r="T147" s="14">
        <v>42094</v>
      </c>
      <c r="U147" s="29">
        <f t="shared" si="129"/>
        <v>2015</v>
      </c>
      <c r="V147" s="140">
        <f>IFERROR(INDEX(PARAMETROS!$B$53:$B$101,MATCH(U147,PARAMETROS!$A$53:$A$101,0)),"")</f>
        <v>644350</v>
      </c>
      <c r="W147" s="671" t="s">
        <v>264</v>
      </c>
      <c r="X147" s="17" t="s">
        <v>21</v>
      </c>
      <c r="Y147" s="436" t="str">
        <f>IFERROR(IF(X147="","",IF(X147="COP","N/A",IF(OR(X147="USD",X147="US"),1,IF(X147="EUR",VLOOKUP(T147,'SH EURO'!$A$6:$B$10372,2,FALSE),"INGRESAR TASA")))),"")</f>
        <v>N/A</v>
      </c>
      <c r="Z147" s="488" t="str">
        <f t="shared" si="130"/>
        <v>N/A</v>
      </c>
      <c r="AA147" s="31">
        <f>IFERROR(IF(X147="","",IF(X147="COP",1,IF(Y147&lt;&gt;"N/A",VLOOKUP(T147,'SH TRM'!$A$9:$B$100372,2,FALSE),"REVISAR"))),"")</f>
        <v>1</v>
      </c>
      <c r="AB147" s="352" t="str">
        <f t="shared" si="131"/>
        <v>N/A</v>
      </c>
      <c r="AC147" s="837">
        <v>21741.32</v>
      </c>
      <c r="AD147" s="298">
        <f t="shared" si="125"/>
        <v>4348.2640000000001</v>
      </c>
      <c r="AE147" s="290" t="str">
        <f t="shared" si="126"/>
        <v>CUMPLE</v>
      </c>
      <c r="AF147" s="1203" t="str">
        <f t="shared" si="100"/>
        <v>SI</v>
      </c>
      <c r="AG147" s="1206">
        <f t="shared" ref="AG147" si="139">IFERROR(IF(OR(E147="",E147="NO"),"N/A",IF(AND(COUNTIF(AE147:AE150,"CUMPLE")=4,AF147="SI"),90,(IF(AND(COUNTIF(AE147:AE150,"CUMPLE")=3,AF147="SI"),80,IF(AND(COUNTIF(AE147:AE150,"CUMPLE")=2,AF147="SI"),70,0))))),"")</f>
        <v>90</v>
      </c>
      <c r="AH147" s="308"/>
      <c r="AI147" s="237"/>
      <c r="AL147" s="395"/>
      <c r="AM147" s="358">
        <f t="shared" si="120"/>
        <v>2</v>
      </c>
      <c r="AN147" s="358" t="str">
        <f t="shared" ref="AN147" si="140">IF(OR(COUNTIF(AM147:AM150,2)=0,COUNTIF(AM147:AM150,2)&gt;1),"OK",IF(AND(COUNTIF(AM147:AM150,1)&gt;0,COUNTIF(AM147:AM150,2)&gt;0),"OK",1))</f>
        <v>OK</v>
      </c>
      <c r="AO147" s="393"/>
      <c r="AP147" s="393"/>
    </row>
    <row r="148" spans="1:42" s="222" customFormat="1" ht="57" x14ac:dyDescent="0.25">
      <c r="A148" s="1112"/>
      <c r="B148" s="11" t="s">
        <v>823</v>
      </c>
      <c r="C148" s="136"/>
      <c r="D148" s="12" t="str">
        <f>IFERROR(INDEX(DESEMPATE!$D$3:$D$200,MATCH('EXP ESPEC.'!B148,DESEMPATE!$C$3:$C$200,0)),"")</f>
        <v>SEDIC S.A.</v>
      </c>
      <c r="E148" s="411" t="s">
        <v>8</v>
      </c>
      <c r="F148" s="496" t="s">
        <v>1011</v>
      </c>
      <c r="G148" s="496" t="s">
        <v>343</v>
      </c>
      <c r="H148" s="496" t="s">
        <v>1012</v>
      </c>
      <c r="I148" s="497" t="s">
        <v>1013</v>
      </c>
      <c r="J148" s="19" t="s">
        <v>8</v>
      </c>
      <c r="K148" s="965" t="s">
        <v>8</v>
      </c>
      <c r="L148" s="965" t="s">
        <v>8</v>
      </c>
      <c r="M148" s="965" t="s">
        <v>8</v>
      </c>
      <c r="N148" s="398" t="str">
        <f t="shared" si="122"/>
        <v>SI</v>
      </c>
      <c r="O148" s="398" t="str">
        <f t="shared" si="123"/>
        <v>SI</v>
      </c>
      <c r="P148" s="398" t="str">
        <f t="shared" si="124"/>
        <v>SI</v>
      </c>
      <c r="Q148" s="638" t="str">
        <f t="shared" si="132"/>
        <v>SI</v>
      </c>
      <c r="R148" s="509">
        <v>1</v>
      </c>
      <c r="S148" s="259">
        <v>36298</v>
      </c>
      <c r="T148" s="14">
        <v>37425</v>
      </c>
      <c r="U148" s="15">
        <f t="shared" si="129"/>
        <v>2002</v>
      </c>
      <c r="V148" s="16">
        <f>IFERROR(INDEX(PARAMETROS!$B$53:$B$101,MATCH(U148,PARAMETROS!$A$53:$A$101,0)),"")</f>
        <v>309000</v>
      </c>
      <c r="W148" s="671" t="s">
        <v>264</v>
      </c>
      <c r="X148" s="16" t="s">
        <v>21</v>
      </c>
      <c r="Y148" s="437" t="str">
        <f>IFERROR(IF(X148="","",IF(X148="COP","N/A",IF(OR(X148="USD",X148="US"),1,IF(X148="EUR",VLOOKUP(T148,'SH EURO'!$A$6:$B$10372,2,FALSE),"INGRESAR TASA")))),"")</f>
        <v>N/A</v>
      </c>
      <c r="Z148" s="489" t="str">
        <f t="shared" si="130"/>
        <v>N/A</v>
      </c>
      <c r="AA148" s="18">
        <f>IFERROR(IF(X148="","",IF(X148="COP",1,IF(Y148&lt;&gt;"N/A",VLOOKUP(T148,'SH TRM'!$A$9:$B$100372,2,FALSE),"REVISAR"))),"")</f>
        <v>1</v>
      </c>
      <c r="AB148" s="353" t="str">
        <f t="shared" si="131"/>
        <v>N/A</v>
      </c>
      <c r="AC148" s="838">
        <v>12298.96</v>
      </c>
      <c r="AD148" s="296">
        <f t="shared" si="125"/>
        <v>12298.96</v>
      </c>
      <c r="AE148" s="775" t="str">
        <f t="shared" si="126"/>
        <v>CUMPLE</v>
      </c>
      <c r="AF148" s="1204"/>
      <c r="AG148" s="1207"/>
      <c r="AH148" s="302"/>
      <c r="AI148" s="237"/>
      <c r="AL148" s="395"/>
      <c r="AM148" s="358">
        <f t="shared" si="120"/>
        <v>2</v>
      </c>
      <c r="AN148" s="358"/>
      <c r="AO148" s="393"/>
      <c r="AP148" s="393"/>
    </row>
    <row r="149" spans="1:42" s="222" customFormat="1" ht="42.75" customHeight="1" x14ac:dyDescent="0.25">
      <c r="A149" s="1112"/>
      <c r="B149" s="11" t="s">
        <v>823</v>
      </c>
      <c r="C149" s="136"/>
      <c r="D149" s="12" t="str">
        <f>IFERROR(INDEX(DESEMPATE!$D$3:$D$200,MATCH('EXP ESPEC.'!B149,DESEMPATE!$C$3:$C$200,0)),"")</f>
        <v>SEDIC S.A.</v>
      </c>
      <c r="E149" s="411" t="s">
        <v>8</v>
      </c>
      <c r="F149" s="496" t="s">
        <v>1008</v>
      </c>
      <c r="G149" s="496" t="s">
        <v>343</v>
      </c>
      <c r="H149" s="496" t="s">
        <v>1009</v>
      </c>
      <c r="I149" s="497" t="s">
        <v>1010</v>
      </c>
      <c r="J149" s="19" t="s">
        <v>8</v>
      </c>
      <c r="K149" s="965" t="s">
        <v>8</v>
      </c>
      <c r="L149" s="965" t="s">
        <v>8</v>
      </c>
      <c r="M149" s="965" t="s">
        <v>9</v>
      </c>
      <c r="N149" s="398" t="str">
        <f t="shared" si="122"/>
        <v>SI</v>
      </c>
      <c r="O149" s="398" t="str">
        <f t="shared" si="123"/>
        <v>SI</v>
      </c>
      <c r="P149" s="398" t="str">
        <f t="shared" si="124"/>
        <v>NO</v>
      </c>
      <c r="Q149" s="638" t="str">
        <f t="shared" si="132"/>
        <v>SI</v>
      </c>
      <c r="R149" s="512">
        <v>1</v>
      </c>
      <c r="S149" s="316">
        <v>34358</v>
      </c>
      <c r="T149" s="316">
        <v>35828</v>
      </c>
      <c r="U149" s="44">
        <f t="shared" si="129"/>
        <v>1998</v>
      </c>
      <c r="V149" s="16">
        <f>IFERROR(INDEX(PARAMETROS!$B$53:$B$101,MATCH(U149,PARAMETROS!$A$53:$A$101,0)),"")</f>
        <v>203826</v>
      </c>
      <c r="W149" s="840" t="s">
        <v>264</v>
      </c>
      <c r="X149" s="17" t="s">
        <v>21</v>
      </c>
      <c r="Y149" s="437" t="str">
        <f>IFERROR(IF(X149="","",IF(X149="COP","N/A",IF(OR(X149="USD",X149="US"),1,IF(X149="EUR",VLOOKUP(T149,'SH EURO'!$A$6:$B$10372,2,FALSE),"INGRESAR TASA")))),"")</f>
        <v>N/A</v>
      </c>
      <c r="Z149" s="489" t="str">
        <f t="shared" si="130"/>
        <v>N/A</v>
      </c>
      <c r="AA149" s="18">
        <f>IFERROR(IF(X149="","",IF(X149="COP",1,IF(Y149&lt;&gt;"N/A",VLOOKUP(T149,'SH TRM'!$A$9:$B$100372,2,FALSE),"REVISAR"))),"")</f>
        <v>1</v>
      </c>
      <c r="AB149" s="353" t="str">
        <f t="shared" si="131"/>
        <v>N/A</v>
      </c>
      <c r="AC149" s="838">
        <v>13906.22</v>
      </c>
      <c r="AD149" s="296">
        <f t="shared" si="125"/>
        <v>13906.22</v>
      </c>
      <c r="AE149" s="775" t="str">
        <f t="shared" si="126"/>
        <v>CUMPLE</v>
      </c>
      <c r="AF149" s="1204"/>
      <c r="AG149" s="1207"/>
      <c r="AH149" s="302"/>
      <c r="AI149" s="237"/>
      <c r="AL149" s="395"/>
      <c r="AM149" s="358">
        <f t="shared" si="120"/>
        <v>1</v>
      </c>
      <c r="AN149" s="358"/>
      <c r="AO149" s="393"/>
      <c r="AP149" s="393"/>
    </row>
    <row r="150" spans="1:42" s="222" customFormat="1" ht="57.75" thickBot="1" x14ac:dyDescent="0.3">
      <c r="A150" s="1113"/>
      <c r="B150" s="11" t="s">
        <v>823</v>
      </c>
      <c r="C150" s="136"/>
      <c r="D150" s="141" t="str">
        <f>IFERROR(INDEX(DESEMPATE!$D$3:$D$200,MATCH('EXP ESPEC.'!B150,DESEMPATE!$C$3:$C$200,0)),"")</f>
        <v>SEDIC S.A.</v>
      </c>
      <c r="E150" s="412" t="s">
        <v>8</v>
      </c>
      <c r="F150" s="139" t="s">
        <v>346</v>
      </c>
      <c r="G150" s="139" t="s">
        <v>343</v>
      </c>
      <c r="H150" s="139" t="s">
        <v>1222</v>
      </c>
      <c r="I150" s="233" t="s">
        <v>1223</v>
      </c>
      <c r="J150" s="139" t="s">
        <v>8</v>
      </c>
      <c r="K150" s="966" t="s">
        <v>8</v>
      </c>
      <c r="L150" s="966" t="s">
        <v>8</v>
      </c>
      <c r="M150" s="966" t="s">
        <v>9</v>
      </c>
      <c r="N150" s="399" t="str">
        <f t="shared" si="122"/>
        <v>SI</v>
      </c>
      <c r="O150" s="399" t="str">
        <f t="shared" si="123"/>
        <v>SI</v>
      </c>
      <c r="P150" s="399" t="str">
        <f t="shared" si="124"/>
        <v>NO</v>
      </c>
      <c r="Q150" s="639" t="str">
        <f t="shared" si="132"/>
        <v>SI</v>
      </c>
      <c r="R150" s="511">
        <v>0.5</v>
      </c>
      <c r="S150" s="276">
        <v>35019</v>
      </c>
      <c r="T150" s="276">
        <v>35812</v>
      </c>
      <c r="U150" s="36">
        <f t="shared" si="129"/>
        <v>1998</v>
      </c>
      <c r="V150" s="37">
        <f>IFERROR(INDEX(PARAMETROS!$B$53:$B$101,MATCH(U150,PARAMETROS!$A$53:$A$101,0)),"")</f>
        <v>203826</v>
      </c>
      <c r="W150" s="841" t="s">
        <v>264</v>
      </c>
      <c r="X150" s="38" t="s">
        <v>21</v>
      </c>
      <c r="Y150" s="438" t="str">
        <f>IFERROR(IF(X150="","",IF(X150="COP","N/A",IF(OR(X150="USD",X150="US"),1,IF(X150="EUR",VLOOKUP(T150,'SH EURO'!$A$6:$B$10372,2,FALSE),"INGRESAR TASA")))),"")</f>
        <v>N/A</v>
      </c>
      <c r="Z150" s="490" t="str">
        <f t="shared" si="130"/>
        <v>N/A</v>
      </c>
      <c r="AA150" s="39">
        <f>IFERROR(IF(X150="","",IF(X150="COP",1,IF(Y150&lt;&gt;"N/A",VLOOKUP(T150,'SH TRM'!$A$9:$B$100372,2,FALSE),"REVISAR"))),"")</f>
        <v>1</v>
      </c>
      <c r="AB150" s="354" t="str">
        <f t="shared" si="131"/>
        <v>N/A</v>
      </c>
      <c r="AC150" s="839">
        <v>6269.61</v>
      </c>
      <c r="AD150" s="295">
        <f t="shared" si="125"/>
        <v>3134.8049999999998</v>
      </c>
      <c r="AE150" s="300" t="str">
        <f t="shared" si="126"/>
        <v>CUMPLE</v>
      </c>
      <c r="AF150" s="1205"/>
      <c r="AG150" s="1208"/>
      <c r="AH150" s="310"/>
      <c r="AI150" s="237"/>
      <c r="AL150" s="395"/>
      <c r="AM150" s="358">
        <f t="shared" si="120"/>
        <v>1</v>
      </c>
      <c r="AN150" s="358"/>
      <c r="AO150" s="393"/>
      <c r="AP150" s="393"/>
    </row>
    <row r="151" spans="1:42" s="222" customFormat="1" ht="71.25" x14ac:dyDescent="0.25">
      <c r="A151" s="1111" t="s">
        <v>176</v>
      </c>
      <c r="B151" s="25" t="s">
        <v>828</v>
      </c>
      <c r="C151" s="135"/>
      <c r="D151" s="287" t="str">
        <f>IFERROR(INDEX(DESEMPATE!$D$3:$D$200,MATCH('EXP ESPEC.'!B151,DESEMPATE!$C$3:$C$200,0)),"")</f>
        <v>DICONSULTORIA S.A.</v>
      </c>
      <c r="E151" s="410" t="s">
        <v>8</v>
      </c>
      <c r="F151" s="32" t="s">
        <v>1020</v>
      </c>
      <c r="G151" s="32" t="s">
        <v>343</v>
      </c>
      <c r="H151" s="32" t="s">
        <v>1021</v>
      </c>
      <c r="I151" s="232" t="s">
        <v>1022</v>
      </c>
      <c r="J151" s="32" t="s">
        <v>8</v>
      </c>
      <c r="K151" s="970" t="s">
        <v>8</v>
      </c>
      <c r="L151" s="970" t="s">
        <v>8</v>
      </c>
      <c r="M151" s="970" t="s">
        <v>9</v>
      </c>
      <c r="N151" s="400" t="str">
        <f t="shared" si="122"/>
        <v>SI</v>
      </c>
      <c r="O151" s="400" t="str">
        <f t="shared" si="123"/>
        <v>SI</v>
      </c>
      <c r="P151" s="400" t="str">
        <f t="shared" si="124"/>
        <v>NO</v>
      </c>
      <c r="Q151" s="640" t="str">
        <f t="shared" si="132"/>
        <v>SI</v>
      </c>
      <c r="R151" s="510">
        <v>1</v>
      </c>
      <c r="S151" s="14">
        <v>38762</v>
      </c>
      <c r="T151" s="14">
        <v>39710</v>
      </c>
      <c r="U151" s="29">
        <f t="shared" si="129"/>
        <v>2008</v>
      </c>
      <c r="V151" s="140">
        <f>IFERROR(INDEX(PARAMETROS!$B$53:$B$101,MATCH(U151,PARAMETROS!$A$53:$A$101,0)),"")</f>
        <v>461500</v>
      </c>
      <c r="W151" s="671" t="s">
        <v>264</v>
      </c>
      <c r="X151" s="17" t="s">
        <v>21</v>
      </c>
      <c r="Y151" s="436" t="str">
        <f>IFERROR(IF(X151="","",IF(X151="COP","N/A",IF(OR(X151="USD",X151="US"),1,IF(X151="EUR",VLOOKUP(T151,'SH EURO'!$A$6:$B$10372,2,FALSE),"INGRESAR TASA")))),"")</f>
        <v>N/A</v>
      </c>
      <c r="Z151" s="488" t="str">
        <f t="shared" si="130"/>
        <v>N/A</v>
      </c>
      <c r="AA151" s="31">
        <f>IFERROR(IF(X151="","",IF(X151="COP",1,IF(Y151&lt;&gt;"N/A",VLOOKUP(T151,'SH TRM'!$A$9:$B$100372,2,FALSE),"REVISAR"))),"")</f>
        <v>1</v>
      </c>
      <c r="AB151" s="352" t="str">
        <f t="shared" si="131"/>
        <v>N/A</v>
      </c>
      <c r="AC151" s="837">
        <v>7877.53</v>
      </c>
      <c r="AD151" s="298">
        <f t="shared" si="125"/>
        <v>7877.53</v>
      </c>
      <c r="AE151" s="290" t="str">
        <f t="shared" si="126"/>
        <v>CUMPLE</v>
      </c>
      <c r="AF151" s="1203" t="str">
        <f t="shared" si="100"/>
        <v>SI</v>
      </c>
      <c r="AG151" s="1206">
        <f t="shared" ref="AG151" si="141">IFERROR(IF(OR(E151="",E151="NO"),"N/A",IF(AND(COUNTIF(AE151:AE154,"CUMPLE")=4,AF151="SI"),90,(IF(AND(COUNTIF(AE151:AE154,"CUMPLE")=3,AF151="SI"),80,IF(AND(COUNTIF(AE151:AE154,"CUMPLE")=2,AF151="SI"),70,0))))),"")</f>
        <v>90</v>
      </c>
      <c r="AH151" s="308"/>
      <c r="AI151" s="237"/>
      <c r="AL151" s="395"/>
      <c r="AM151" s="358">
        <f t="shared" si="120"/>
        <v>1</v>
      </c>
      <c r="AN151" s="358" t="str">
        <f t="shared" ref="AN151" si="142">IF(OR(COUNTIF(AM151:AM154,2)=0,COUNTIF(AM151:AM154,2)&gt;1),"OK",IF(AND(COUNTIF(AM151:AM154,1)&gt;0,COUNTIF(AM151:AM154,2)&gt;0),"OK",1))</f>
        <v>OK</v>
      </c>
      <c r="AO151" s="393"/>
      <c r="AP151" s="393"/>
    </row>
    <row r="152" spans="1:42" s="222" customFormat="1" ht="42.75" customHeight="1" x14ac:dyDescent="0.25">
      <c r="A152" s="1112"/>
      <c r="B152" s="11" t="s">
        <v>828</v>
      </c>
      <c r="C152" s="136"/>
      <c r="D152" s="12" t="str">
        <f>IFERROR(INDEX(DESEMPATE!$D$3:$D$200,MATCH('EXP ESPEC.'!B152,DESEMPATE!$C$3:$C$200,0)),"")</f>
        <v>DICONSULTORIA S.A.</v>
      </c>
      <c r="E152" s="411" t="s">
        <v>8</v>
      </c>
      <c r="F152" s="19" t="s">
        <v>1026</v>
      </c>
      <c r="G152" s="19" t="s">
        <v>343</v>
      </c>
      <c r="H152" s="19" t="s">
        <v>66</v>
      </c>
      <c r="I152" s="231" t="s">
        <v>1027</v>
      </c>
      <c r="J152" s="19" t="s">
        <v>8</v>
      </c>
      <c r="K152" s="965" t="s">
        <v>8</v>
      </c>
      <c r="L152" s="965" t="s">
        <v>8</v>
      </c>
      <c r="M152" s="965" t="s">
        <v>9</v>
      </c>
      <c r="N152" s="398" t="str">
        <f t="shared" si="122"/>
        <v>SI</v>
      </c>
      <c r="O152" s="398" t="str">
        <f t="shared" si="123"/>
        <v>SI</v>
      </c>
      <c r="P152" s="398" t="str">
        <f t="shared" si="124"/>
        <v>NO</v>
      </c>
      <c r="Q152" s="638" t="str">
        <f t="shared" si="132"/>
        <v>SI</v>
      </c>
      <c r="R152" s="509">
        <v>1</v>
      </c>
      <c r="S152" s="259">
        <v>37956</v>
      </c>
      <c r="T152" s="14">
        <v>39051</v>
      </c>
      <c r="U152" s="15">
        <f t="shared" si="129"/>
        <v>2006</v>
      </c>
      <c r="V152" s="16">
        <f>IFERROR(INDEX(PARAMETROS!$B$53:$B$101,MATCH(U152,PARAMETROS!$A$53:$A$101,0)),"")</f>
        <v>408000</v>
      </c>
      <c r="W152" s="671" t="s">
        <v>264</v>
      </c>
      <c r="X152" s="16" t="s">
        <v>21</v>
      </c>
      <c r="Y152" s="437" t="str">
        <f>IFERROR(IF(X152="","",IF(X152="COP","N/A",IF(OR(X152="USD",X152="US"),1,IF(X152="EUR",VLOOKUP(T152,'SH EURO'!$A$6:$B$10372,2,FALSE),"INGRESAR TASA")))),"")</f>
        <v>N/A</v>
      </c>
      <c r="Z152" s="489" t="str">
        <f t="shared" si="130"/>
        <v>N/A</v>
      </c>
      <c r="AA152" s="18">
        <f>IFERROR(IF(X152="","",IF(X152="COP",1,IF(Y152&lt;&gt;"N/A",VLOOKUP(T152,'SH TRM'!$A$9:$B$100372,2,FALSE),"REVISAR"))),"")</f>
        <v>1</v>
      </c>
      <c r="AB152" s="353" t="str">
        <f t="shared" si="131"/>
        <v>N/A</v>
      </c>
      <c r="AC152" s="838">
        <v>5852.52</v>
      </c>
      <c r="AD152" s="296">
        <f t="shared" si="125"/>
        <v>5852.52</v>
      </c>
      <c r="AE152" s="775" t="str">
        <f t="shared" si="126"/>
        <v>CUMPLE</v>
      </c>
      <c r="AF152" s="1204"/>
      <c r="AG152" s="1207"/>
      <c r="AH152" s="302"/>
      <c r="AI152" s="237"/>
      <c r="AL152" s="395"/>
      <c r="AM152" s="358">
        <f t="shared" si="120"/>
        <v>1</v>
      </c>
      <c r="AN152" s="358"/>
      <c r="AO152" s="393"/>
      <c r="AP152" s="393"/>
    </row>
    <row r="153" spans="1:42" s="222" customFormat="1" ht="57" x14ac:dyDescent="0.25">
      <c r="A153" s="1112"/>
      <c r="B153" s="11" t="s">
        <v>828</v>
      </c>
      <c r="C153" s="136"/>
      <c r="D153" s="12" t="str">
        <f>IFERROR(INDEX(DESEMPATE!$D$3:$D$200,MATCH('EXP ESPEC.'!B153,DESEMPATE!$C$3:$C$200,0)),"")</f>
        <v>DICONSULTORIA S.A.</v>
      </c>
      <c r="E153" s="411" t="s">
        <v>8</v>
      </c>
      <c r="F153" s="19" t="s">
        <v>1028</v>
      </c>
      <c r="G153" s="19" t="s">
        <v>343</v>
      </c>
      <c r="H153" s="19" t="s">
        <v>1029</v>
      </c>
      <c r="I153" s="231" t="s">
        <v>1030</v>
      </c>
      <c r="J153" s="19" t="s">
        <v>8</v>
      </c>
      <c r="K153" s="965" t="s">
        <v>8</v>
      </c>
      <c r="L153" s="965" t="s">
        <v>8</v>
      </c>
      <c r="M153" s="965" t="s">
        <v>8</v>
      </c>
      <c r="N153" s="398" t="str">
        <f t="shared" si="122"/>
        <v>SI</v>
      </c>
      <c r="O153" s="398" t="str">
        <f t="shared" si="123"/>
        <v>SI</v>
      </c>
      <c r="P153" s="398" t="str">
        <f t="shared" si="124"/>
        <v>SI</v>
      </c>
      <c r="Q153" s="638" t="str">
        <f t="shared" si="132"/>
        <v>SI</v>
      </c>
      <c r="R153" s="512">
        <v>0.6</v>
      </c>
      <c r="S153" s="316">
        <v>37188</v>
      </c>
      <c r="T153" s="316">
        <v>38771</v>
      </c>
      <c r="U153" s="44">
        <f t="shared" si="129"/>
        <v>2006</v>
      </c>
      <c r="V153" s="16">
        <f>IFERROR(INDEX(PARAMETROS!$B$53:$B$101,MATCH(U153,PARAMETROS!$A$53:$A$101,0)),"")</f>
        <v>408000</v>
      </c>
      <c r="W153" s="840" t="s">
        <v>264</v>
      </c>
      <c r="X153" s="17" t="s">
        <v>21</v>
      </c>
      <c r="Y153" s="437" t="str">
        <f>IFERROR(IF(X153="","",IF(X153="COP","N/A",IF(OR(X153="USD",X153="US"),1,IF(X153="EUR",VLOOKUP(T153,'SH EURO'!$A$6:$B$10372,2,FALSE),"INGRESAR TASA")))),"")</f>
        <v>N/A</v>
      </c>
      <c r="Z153" s="489" t="str">
        <f t="shared" si="130"/>
        <v>N/A</v>
      </c>
      <c r="AA153" s="18">
        <f>IFERROR(IF(X153="","",IF(X153="COP",1,IF(Y153&lt;&gt;"N/A",VLOOKUP(T153,'SH TRM'!$A$9:$B$100372,2,FALSE),"REVISAR"))),"")</f>
        <v>1</v>
      </c>
      <c r="AB153" s="353" t="str">
        <f t="shared" si="131"/>
        <v>N/A</v>
      </c>
      <c r="AC153" s="838">
        <v>5175.08</v>
      </c>
      <c r="AD153" s="296">
        <f t="shared" si="125"/>
        <v>3105.0479999999998</v>
      </c>
      <c r="AE153" s="775" t="str">
        <f t="shared" si="126"/>
        <v>CUMPLE</v>
      </c>
      <c r="AF153" s="1204"/>
      <c r="AG153" s="1207"/>
      <c r="AH153" s="302"/>
      <c r="AI153" s="237"/>
      <c r="AL153" s="395"/>
      <c r="AM153" s="358">
        <f t="shared" si="120"/>
        <v>2</v>
      </c>
      <c r="AN153" s="358"/>
      <c r="AO153" s="393"/>
      <c r="AP153" s="393"/>
    </row>
    <row r="154" spans="1:42" s="222" customFormat="1" ht="43.5" customHeight="1" thickBot="1" x14ac:dyDescent="0.3">
      <c r="A154" s="1113"/>
      <c r="B154" s="11" t="s">
        <v>830</v>
      </c>
      <c r="C154" s="136"/>
      <c r="D154" s="141" t="str">
        <f>IFERROR(INDEX(DESEMPATE!$D$3:$D$200,MATCH('EXP ESPEC.'!B154,DESEMPATE!$C$3:$C$200,0)),"")</f>
        <v>ESTRUCTURADOR COLOMBIA S.A.S.</v>
      </c>
      <c r="E154" s="412" t="s">
        <v>8</v>
      </c>
      <c r="F154" s="139" t="s">
        <v>1031</v>
      </c>
      <c r="G154" s="139" t="s">
        <v>343</v>
      </c>
      <c r="H154" s="139" t="s">
        <v>1032</v>
      </c>
      <c r="I154" s="233" t="s">
        <v>1033</v>
      </c>
      <c r="J154" s="139" t="s">
        <v>8</v>
      </c>
      <c r="K154" s="966" t="s">
        <v>8</v>
      </c>
      <c r="L154" s="966" t="s">
        <v>8</v>
      </c>
      <c r="M154" s="966" t="s">
        <v>9</v>
      </c>
      <c r="N154" s="399" t="str">
        <f t="shared" si="122"/>
        <v>SI</v>
      </c>
      <c r="O154" s="399" t="str">
        <f t="shared" si="123"/>
        <v>SI</v>
      </c>
      <c r="P154" s="399" t="str">
        <f t="shared" si="124"/>
        <v>NO</v>
      </c>
      <c r="Q154" s="639" t="str">
        <f t="shared" si="132"/>
        <v>SI</v>
      </c>
      <c r="R154" s="511">
        <v>0.15</v>
      </c>
      <c r="S154" s="276">
        <v>40487</v>
      </c>
      <c r="T154" s="276">
        <v>42460</v>
      </c>
      <c r="U154" s="36">
        <f t="shared" si="129"/>
        <v>2016</v>
      </c>
      <c r="V154" s="37">
        <f>IFERROR(INDEX(PARAMETROS!$B$53:$B$101,MATCH(U154,PARAMETROS!$A$53:$A$101,0)),"")</f>
        <v>689455</v>
      </c>
      <c r="W154" s="841" t="s">
        <v>264</v>
      </c>
      <c r="X154" s="38" t="s">
        <v>21</v>
      </c>
      <c r="Y154" s="438" t="str">
        <f>IFERROR(IF(X154="","",IF(X154="COP","N/A",IF(OR(X154="USD",X154="US"),1,IF(X154="EUR",VLOOKUP(T154,'SH EURO'!$A$6:$B$10372,2,FALSE),"INGRESAR TASA")))),"")</f>
        <v>N/A</v>
      </c>
      <c r="Z154" s="490" t="str">
        <f t="shared" si="130"/>
        <v>N/A</v>
      </c>
      <c r="AA154" s="39">
        <f>IFERROR(IF(X154="","",IF(X154="COP",1,IF(Y154&lt;&gt;"N/A",VLOOKUP(T154,'SH TRM'!$A$9:$B$100372,2,FALSE),"REVISAR"))),"")</f>
        <v>1</v>
      </c>
      <c r="AB154" s="354" t="str">
        <f t="shared" si="131"/>
        <v>N/A</v>
      </c>
      <c r="AC154" s="839">
        <v>38991.58</v>
      </c>
      <c r="AD154" s="295">
        <f t="shared" si="125"/>
        <v>5848.7370000000001</v>
      </c>
      <c r="AE154" s="300" t="str">
        <f t="shared" si="126"/>
        <v>CUMPLE</v>
      </c>
      <c r="AF154" s="1205"/>
      <c r="AG154" s="1208"/>
      <c r="AH154" s="310"/>
      <c r="AI154" s="237"/>
      <c r="AL154" s="395"/>
      <c r="AM154" s="358">
        <f t="shared" si="120"/>
        <v>1</v>
      </c>
      <c r="AN154" s="358"/>
      <c r="AO154" s="393"/>
      <c r="AP154" s="393"/>
    </row>
    <row r="155" spans="1:42" s="222" customFormat="1" ht="47.25" x14ac:dyDescent="0.25">
      <c r="A155" s="1111" t="s">
        <v>194</v>
      </c>
      <c r="B155" s="25" t="s">
        <v>833</v>
      </c>
      <c r="C155" s="135"/>
      <c r="D155" s="287" t="str">
        <f>IFERROR(INDEX(DESEMPATE!$D$3:$D$200,MATCH('EXP ESPEC.'!B155,DESEMPATE!$C$3:$C$200,0)),"")</f>
        <v>ARREDONDO MADRID INGENIEROS CIVILES S.A.S. (AIM S.A.S)</v>
      </c>
      <c r="E155" s="410" t="s">
        <v>8</v>
      </c>
      <c r="F155" s="551" t="s">
        <v>352</v>
      </c>
      <c r="G155" s="551" t="s">
        <v>343</v>
      </c>
      <c r="H155" s="589" t="s">
        <v>1037</v>
      </c>
      <c r="I155" s="552" t="s">
        <v>1038</v>
      </c>
      <c r="J155" s="32" t="s">
        <v>8</v>
      </c>
      <c r="K155" s="970" t="s">
        <v>8</v>
      </c>
      <c r="L155" s="970" t="s">
        <v>8</v>
      </c>
      <c r="M155" s="970" t="s">
        <v>8</v>
      </c>
      <c r="N155" s="400" t="str">
        <f t="shared" si="122"/>
        <v>SI</v>
      </c>
      <c r="O155" s="400" t="str">
        <f t="shared" si="123"/>
        <v>SI</v>
      </c>
      <c r="P155" s="400" t="str">
        <f t="shared" si="124"/>
        <v>SI</v>
      </c>
      <c r="Q155" s="640" t="str">
        <f t="shared" si="132"/>
        <v>SI</v>
      </c>
      <c r="R155" s="510">
        <v>1</v>
      </c>
      <c r="S155" s="14">
        <v>37186</v>
      </c>
      <c r="T155" s="14">
        <v>38373</v>
      </c>
      <c r="U155" s="29">
        <f t="shared" si="129"/>
        <v>2005</v>
      </c>
      <c r="V155" s="140">
        <f>IFERROR(INDEX(PARAMETROS!$B$53:$B$101,MATCH(U155,PARAMETROS!$A$53:$A$101,0)),"")</f>
        <v>381500</v>
      </c>
      <c r="W155" s="671" t="s">
        <v>264</v>
      </c>
      <c r="X155" s="17" t="s">
        <v>21</v>
      </c>
      <c r="Y155" s="436" t="str">
        <f>IFERROR(IF(X155="","",IF(X155="COP","N/A",IF(OR(X155="USD",X155="US"),1,IF(X155="EUR",VLOOKUP(T155,'SH EURO'!$A$6:$B$10372,2,FALSE),"INGRESAR TASA")))),"")</f>
        <v>N/A</v>
      </c>
      <c r="Z155" s="488" t="str">
        <f t="shared" si="130"/>
        <v>N/A</v>
      </c>
      <c r="AA155" s="31">
        <f>IFERROR(IF(X155="","",IF(X155="COP",1,IF(Y155&lt;&gt;"N/A",VLOOKUP(T155,'SH TRM'!$A$9:$B$100372,2,FALSE),"REVISAR"))),"")</f>
        <v>1</v>
      </c>
      <c r="AB155" s="352" t="str">
        <f t="shared" si="131"/>
        <v>N/A</v>
      </c>
      <c r="AC155" s="837">
        <v>4135.43</v>
      </c>
      <c r="AD155" s="298">
        <f t="shared" si="125"/>
        <v>4135.43</v>
      </c>
      <c r="AE155" s="290" t="str">
        <f t="shared" si="126"/>
        <v>CUMPLE</v>
      </c>
      <c r="AF155" s="1203" t="str">
        <f t="shared" si="100"/>
        <v>SI</v>
      </c>
      <c r="AG155" s="1206">
        <f t="shared" ref="AG155" si="143">IFERROR(IF(OR(E155="",E155="NO"),"N/A",IF(AND(COUNTIF(AE155:AE158,"CUMPLE")=4,AF155="SI"),90,(IF(AND(COUNTIF(AE155:AE158,"CUMPLE")=3,AF155="SI"),80,IF(AND(COUNTIF(AE155:AE158,"CUMPLE")=2,AF155="SI"),70,0))))),"")</f>
        <v>90</v>
      </c>
      <c r="AH155" s="308"/>
      <c r="AI155" s="237"/>
      <c r="AL155" s="395"/>
      <c r="AM155" s="358">
        <f t="shared" si="120"/>
        <v>2</v>
      </c>
      <c r="AN155" s="358" t="str">
        <f t="shared" ref="AN155" si="144">IF(OR(COUNTIF(AM155:AM158,2)=0,COUNTIF(AM155:AM158,2)&gt;1),"OK",IF(AND(COUNTIF(AM155:AM158,1)&gt;0,COUNTIF(AM155:AM158,2)&gt;0),"OK",1))</f>
        <v>OK</v>
      </c>
      <c r="AO155" s="393"/>
      <c r="AP155" s="393"/>
    </row>
    <row r="156" spans="1:42" s="222" customFormat="1" ht="47.25" x14ac:dyDescent="0.25">
      <c r="A156" s="1112"/>
      <c r="B156" s="11" t="s">
        <v>833</v>
      </c>
      <c r="C156" s="136"/>
      <c r="D156" s="12" t="str">
        <f>IFERROR(INDEX(DESEMPATE!$D$3:$D$200,MATCH('EXP ESPEC.'!B156,DESEMPATE!$C$3:$C$200,0)),"")</f>
        <v>ARREDONDO MADRID INGENIEROS CIVILES S.A.S. (AIM S.A.S)</v>
      </c>
      <c r="E156" s="411" t="s">
        <v>8</v>
      </c>
      <c r="F156" s="19" t="s">
        <v>352</v>
      </c>
      <c r="G156" s="19" t="s">
        <v>343</v>
      </c>
      <c r="H156" s="19" t="s">
        <v>1039</v>
      </c>
      <c r="I156" s="231" t="s">
        <v>1040</v>
      </c>
      <c r="J156" s="19" t="s">
        <v>8</v>
      </c>
      <c r="K156" s="965" t="s">
        <v>8</v>
      </c>
      <c r="L156" s="965" t="s">
        <v>8</v>
      </c>
      <c r="M156" s="965" t="s">
        <v>8</v>
      </c>
      <c r="N156" s="398" t="str">
        <f t="shared" si="122"/>
        <v>SI</v>
      </c>
      <c r="O156" s="398" t="str">
        <f t="shared" si="123"/>
        <v>SI</v>
      </c>
      <c r="P156" s="398" t="str">
        <f t="shared" si="124"/>
        <v>SI</v>
      </c>
      <c r="Q156" s="638" t="str">
        <f t="shared" si="132"/>
        <v>SI</v>
      </c>
      <c r="R156" s="509">
        <v>0.9</v>
      </c>
      <c r="S156" s="259">
        <v>38385</v>
      </c>
      <c r="T156" s="14">
        <v>39814</v>
      </c>
      <c r="U156" s="15">
        <f t="shared" si="129"/>
        <v>2009</v>
      </c>
      <c r="V156" s="16">
        <f>IFERROR(INDEX(PARAMETROS!$B$53:$B$101,MATCH(U156,PARAMETROS!$A$53:$A$101,0)),"")</f>
        <v>496900</v>
      </c>
      <c r="W156" s="671" t="s">
        <v>264</v>
      </c>
      <c r="X156" s="16" t="s">
        <v>21</v>
      </c>
      <c r="Y156" s="437" t="str">
        <f>IFERROR(IF(X156="","",IF(X156="COP","N/A",IF(OR(X156="USD",X156="US"),1,IF(X156="EUR",VLOOKUP(T156,'SH EURO'!$A$6:$B$10372,2,FALSE),"INGRESAR TASA")))),"")</f>
        <v>N/A</v>
      </c>
      <c r="Z156" s="489" t="str">
        <f t="shared" si="130"/>
        <v>N/A</v>
      </c>
      <c r="AA156" s="18">
        <f>IFERROR(IF(X156="","",IF(X156="COP",1,IF(Y156&lt;&gt;"N/A",VLOOKUP(T156,'SH TRM'!$A$9:$B$100372,2,FALSE),"REVISAR"))),"")</f>
        <v>1</v>
      </c>
      <c r="AB156" s="353" t="str">
        <f t="shared" si="131"/>
        <v>N/A</v>
      </c>
      <c r="AC156" s="838">
        <v>4529.92</v>
      </c>
      <c r="AD156" s="296">
        <f t="shared" si="125"/>
        <v>4076.9280000000003</v>
      </c>
      <c r="AE156" s="775" t="str">
        <f t="shared" si="126"/>
        <v>CUMPLE</v>
      </c>
      <c r="AF156" s="1204"/>
      <c r="AG156" s="1207"/>
      <c r="AH156" s="302"/>
      <c r="AI156" s="237"/>
      <c r="AL156" s="395"/>
      <c r="AM156" s="358">
        <f t="shared" si="120"/>
        <v>2</v>
      </c>
      <c r="AN156" s="358"/>
      <c r="AO156" s="393"/>
      <c r="AP156" s="393"/>
    </row>
    <row r="157" spans="1:42" s="222" customFormat="1" ht="57" x14ac:dyDescent="0.25">
      <c r="A157" s="1112"/>
      <c r="B157" s="11" t="s">
        <v>835</v>
      </c>
      <c r="C157" s="136"/>
      <c r="D157" s="12" t="str">
        <f>IFERROR(INDEX(DESEMPATE!$D$3:$D$200,MATCH('EXP ESPEC.'!B157,DESEMPATE!$C$3:$C$200,0)),"")</f>
        <v>TEA CONSULTORIAS S.A.S.</v>
      </c>
      <c r="E157" s="411" t="s">
        <v>8</v>
      </c>
      <c r="F157" s="19" t="s">
        <v>352</v>
      </c>
      <c r="G157" s="19" t="s">
        <v>343</v>
      </c>
      <c r="H157" s="19" t="s">
        <v>578</v>
      </c>
      <c r="I157" s="231" t="s">
        <v>1041</v>
      </c>
      <c r="J157" s="496" t="s">
        <v>8</v>
      </c>
      <c r="K157" s="965" t="s">
        <v>8</v>
      </c>
      <c r="L157" s="965" t="s">
        <v>8</v>
      </c>
      <c r="M157" s="965" t="s">
        <v>8</v>
      </c>
      <c r="N157" s="398" t="str">
        <f t="shared" si="122"/>
        <v>SI</v>
      </c>
      <c r="O157" s="398" t="str">
        <f t="shared" si="123"/>
        <v>SI</v>
      </c>
      <c r="P157" s="398" t="str">
        <f t="shared" si="124"/>
        <v>SI</v>
      </c>
      <c r="Q157" s="638" t="str">
        <f t="shared" si="132"/>
        <v>SI</v>
      </c>
      <c r="R157" s="512">
        <v>0.2</v>
      </c>
      <c r="S157" s="316">
        <v>41012</v>
      </c>
      <c r="T157" s="316">
        <v>42736</v>
      </c>
      <c r="U157" s="44">
        <f t="shared" si="129"/>
        <v>2017</v>
      </c>
      <c r="V157" s="16">
        <f>IFERROR(INDEX(PARAMETROS!$B$53:$B$101,MATCH(U157,PARAMETROS!$A$53:$A$101,0)),"")</f>
        <v>737717</v>
      </c>
      <c r="W157" s="840">
        <v>40284432271</v>
      </c>
      <c r="X157" s="17" t="s">
        <v>21</v>
      </c>
      <c r="Y157" s="437" t="str">
        <f>IFERROR(IF(X157="","",IF(X157="COP","N/A",IF(OR(X157="USD",X157="US"),1,IF(X157="EUR",VLOOKUP(T157,'SH EURO'!$A$6:$B$10372,2,FALSE),"INGRESAR TASA")))),"")</f>
        <v>N/A</v>
      </c>
      <c r="Z157" s="489" t="str">
        <f t="shared" si="130"/>
        <v>N/A</v>
      </c>
      <c r="AA157" s="18">
        <f>IFERROR(IF(X157="","",IF(X157="COP",1,IF(Y157&lt;&gt;"N/A",VLOOKUP(T157,'SH TRM'!$A$9:$B$100372,2,FALSE),"REVISAR"))),"")</f>
        <v>1</v>
      </c>
      <c r="AB157" s="353">
        <f t="shared" si="131"/>
        <v>40284432271</v>
      </c>
      <c r="AC157" s="838">
        <f t="shared" ref="AC157" si="145">IFERROR(AB157/V157,"")</f>
        <v>54606.891627819343</v>
      </c>
      <c r="AD157" s="296">
        <f t="shared" si="125"/>
        <v>10921.37832556387</v>
      </c>
      <c r="AE157" s="775" t="str">
        <f t="shared" si="126"/>
        <v>CUMPLE</v>
      </c>
      <c r="AF157" s="1204"/>
      <c r="AG157" s="1207"/>
      <c r="AH157" s="302"/>
      <c r="AI157" s="237"/>
      <c r="AL157" s="395"/>
      <c r="AM157" s="358">
        <f t="shared" si="120"/>
        <v>2</v>
      </c>
      <c r="AN157" s="358"/>
      <c r="AO157" s="393"/>
      <c r="AP157" s="393"/>
    </row>
    <row r="158" spans="1:42" s="222" customFormat="1" ht="57.75" thickBot="1" x14ac:dyDescent="0.3">
      <c r="A158" s="1113"/>
      <c r="B158" s="11" t="s">
        <v>835</v>
      </c>
      <c r="C158" s="136"/>
      <c r="D158" s="141" t="str">
        <f>IFERROR(INDEX(DESEMPATE!$D$3:$D$200,MATCH('EXP ESPEC.'!B158,DESEMPATE!$C$3:$C$200,0)),"")</f>
        <v>TEA CONSULTORIAS S.A.S.</v>
      </c>
      <c r="E158" s="412" t="s">
        <v>8</v>
      </c>
      <c r="F158" s="139" t="s">
        <v>352</v>
      </c>
      <c r="G158" s="139" t="s">
        <v>343</v>
      </c>
      <c r="H158" s="139" t="s">
        <v>1042</v>
      </c>
      <c r="I158" s="233" t="s">
        <v>1043</v>
      </c>
      <c r="J158" s="139" t="s">
        <v>8</v>
      </c>
      <c r="K158" s="966" t="s">
        <v>8</v>
      </c>
      <c r="L158" s="966" t="s">
        <v>8</v>
      </c>
      <c r="M158" s="966" t="s">
        <v>8</v>
      </c>
      <c r="N158" s="399" t="str">
        <f t="shared" si="122"/>
        <v>SI</v>
      </c>
      <c r="O158" s="399" t="str">
        <f t="shared" si="123"/>
        <v>SI</v>
      </c>
      <c r="P158" s="399" t="str">
        <f t="shared" si="124"/>
        <v>SI</v>
      </c>
      <c r="Q158" s="639" t="str">
        <f t="shared" si="132"/>
        <v>SI</v>
      </c>
      <c r="R158" s="511">
        <v>0.32</v>
      </c>
      <c r="S158" s="276">
        <v>37185</v>
      </c>
      <c r="T158" s="276">
        <v>38373</v>
      </c>
      <c r="U158" s="36">
        <f t="shared" si="129"/>
        <v>2005</v>
      </c>
      <c r="V158" s="37">
        <f>IFERROR(INDEX(PARAMETROS!$B$53:$B$101,MATCH(U158,PARAMETROS!$A$53:$A$101,0)),"")</f>
        <v>381500</v>
      </c>
      <c r="W158" s="841" t="s">
        <v>264</v>
      </c>
      <c r="X158" s="38" t="s">
        <v>21</v>
      </c>
      <c r="Y158" s="438" t="str">
        <f>IFERROR(IF(X158="","",IF(X158="COP","N/A",IF(OR(X158="USD",X158="US"),1,IF(X158="EUR",VLOOKUP(T158,'SH EURO'!$A$6:$B$10372,2,FALSE),"INGRESAR TASA")))),"")</f>
        <v>N/A</v>
      </c>
      <c r="Z158" s="490" t="str">
        <f t="shared" si="130"/>
        <v>N/A</v>
      </c>
      <c r="AA158" s="39">
        <f>IFERROR(IF(X158="","",IF(X158="COP",1,IF(Y158&lt;&gt;"N/A",VLOOKUP(T158,'SH TRM'!$A$9:$B$100372,2,FALSE),"REVISAR"))),"")</f>
        <v>1</v>
      </c>
      <c r="AB158" s="354" t="str">
        <f t="shared" si="131"/>
        <v>N/A</v>
      </c>
      <c r="AC158" s="838">
        <v>9793.1200000000008</v>
      </c>
      <c r="AD158" s="295">
        <f t="shared" si="125"/>
        <v>3133.7984000000001</v>
      </c>
      <c r="AE158" s="300" t="str">
        <f t="shared" si="126"/>
        <v>CUMPLE</v>
      </c>
      <c r="AF158" s="1205"/>
      <c r="AG158" s="1208"/>
      <c r="AH158" s="310"/>
      <c r="AI158" s="237"/>
      <c r="AL158" s="395"/>
      <c r="AM158" s="358">
        <f t="shared" si="120"/>
        <v>2</v>
      </c>
      <c r="AN158" s="358"/>
      <c r="AO158" s="393"/>
      <c r="AP158" s="393"/>
    </row>
    <row r="159" spans="1:42" s="222" customFormat="1" ht="90" customHeight="1" x14ac:dyDescent="0.25">
      <c r="A159" s="1111" t="s">
        <v>195</v>
      </c>
      <c r="B159" s="25" t="s">
        <v>838</v>
      </c>
      <c r="C159" s="135"/>
      <c r="D159" s="287" t="str">
        <f>IFERROR(INDEX(DESEMPATE!$D$3:$D$200,MATCH('EXP ESPEC.'!B159,DESEMPATE!$C$3:$C$200,0)),"")</f>
        <v>JAHV McGREGOR S.A.S.</v>
      </c>
      <c r="E159" s="410" t="s">
        <v>8</v>
      </c>
      <c r="F159" s="142" t="s">
        <v>1164</v>
      </c>
      <c r="G159" s="142" t="s">
        <v>343</v>
      </c>
      <c r="H159" s="142" t="s">
        <v>1224</v>
      </c>
      <c r="I159" s="754" t="s">
        <v>1225</v>
      </c>
      <c r="J159" s="32" t="s">
        <v>8</v>
      </c>
      <c r="K159" s="970" t="s">
        <v>8</v>
      </c>
      <c r="L159" s="970" t="s">
        <v>9</v>
      </c>
      <c r="M159" s="970" t="s">
        <v>8</v>
      </c>
      <c r="N159" s="400" t="str">
        <f t="shared" si="122"/>
        <v>SI</v>
      </c>
      <c r="O159" s="400" t="str">
        <f t="shared" si="123"/>
        <v>NO</v>
      </c>
      <c r="P159" s="400" t="str">
        <f t="shared" si="124"/>
        <v>SI</v>
      </c>
      <c r="Q159" s="640" t="str">
        <f t="shared" si="132"/>
        <v>SI</v>
      </c>
      <c r="R159" s="510">
        <v>1</v>
      </c>
      <c r="S159" s="14">
        <v>39473</v>
      </c>
      <c r="T159" s="14">
        <v>43129</v>
      </c>
      <c r="U159" s="29">
        <f t="shared" si="129"/>
        <v>2018</v>
      </c>
      <c r="V159" s="140">
        <f>IFERROR(INDEX(PARAMETROS!$B$53:$B$101,MATCH(U159,PARAMETROS!$A$53:$A$101,0)),"")</f>
        <v>781242</v>
      </c>
      <c r="W159" s="671">
        <v>13288569045</v>
      </c>
      <c r="X159" s="17" t="s">
        <v>21</v>
      </c>
      <c r="Y159" s="436" t="str">
        <f>IFERROR(IF(X159="","",IF(X159="COP","N/A",IF(OR(X159="USD",X159="US"),1,IF(X159="EUR",VLOOKUP(T159,'SH EURO'!$A$6:$B$10372,2,FALSE),"INGRESAR TASA")))),"")</f>
        <v>N/A</v>
      </c>
      <c r="Z159" s="488" t="str">
        <f t="shared" si="130"/>
        <v>N/A</v>
      </c>
      <c r="AA159" s="31">
        <f>IFERROR(IF(X159="","",IF(X159="COP",1,IF(Y159&lt;&gt;"N/A",VLOOKUP(T159,'SH TRM'!$A$9:$B$100372,2,FALSE),"REVISAR"))),"")</f>
        <v>1</v>
      </c>
      <c r="AB159" s="352">
        <f t="shared" si="131"/>
        <v>13288569045</v>
      </c>
      <c r="AC159" s="837">
        <f t="shared" si="136"/>
        <v>17009.542555315766</v>
      </c>
      <c r="AD159" s="298">
        <f t="shared" si="125"/>
        <v>17009.542555315766</v>
      </c>
      <c r="AE159" s="290" t="str">
        <f t="shared" si="126"/>
        <v>CUMPLE</v>
      </c>
      <c r="AF159" s="1203" t="str">
        <f t="shared" si="100"/>
        <v>SI</v>
      </c>
      <c r="AG159" s="1206">
        <f t="shared" ref="AG159" si="146">IFERROR(IF(OR(E159="",E159="NO"),"N/A",IF(AND(COUNTIF(AE159:AE162,"CUMPLE")=4,AF159="SI"),90,(IF(AND(COUNTIF(AE159:AE162,"CUMPLE")=3,AF159="SI"),80,IF(AND(COUNTIF(AE159:AE162,"CUMPLE")=2,AF159="SI"),70,0))))),"")</f>
        <v>90</v>
      </c>
      <c r="AH159" s="308"/>
      <c r="AI159" s="237"/>
      <c r="AL159" s="395"/>
      <c r="AM159" s="358">
        <f t="shared" si="120"/>
        <v>1</v>
      </c>
      <c r="AN159" s="358" t="str">
        <f t="shared" ref="AN159" si="147">IF(OR(COUNTIF(AM159:AM162,2)=0,COUNTIF(AM159:AM162,2)&gt;1),"OK",IF(AND(COUNTIF(AM159:AM162,1)&gt;0,COUNTIF(AM159:AM162,2)&gt;0),"OK",1))</f>
        <v>OK</v>
      </c>
      <c r="AO159" s="393"/>
      <c r="AP159" s="393"/>
    </row>
    <row r="160" spans="1:42" s="222" customFormat="1" ht="92.25" customHeight="1" x14ac:dyDescent="0.25">
      <c r="A160" s="1112"/>
      <c r="B160" s="11" t="s">
        <v>838</v>
      </c>
      <c r="C160" s="136"/>
      <c r="D160" s="12" t="str">
        <f>IFERROR(INDEX(DESEMPATE!$D$3:$D$200,MATCH('EXP ESPEC.'!B160,DESEMPATE!$C$3:$C$200,0)),"")</f>
        <v>JAHV McGREGOR S.A.S.</v>
      </c>
      <c r="E160" s="411" t="s">
        <v>8</v>
      </c>
      <c r="F160" s="19" t="s">
        <v>1047</v>
      </c>
      <c r="G160" s="19" t="s">
        <v>343</v>
      </c>
      <c r="H160" s="523" t="s">
        <v>1226</v>
      </c>
      <c r="I160" s="231" t="s">
        <v>1227</v>
      </c>
      <c r="J160" s="19" t="s">
        <v>8</v>
      </c>
      <c r="K160" s="965" t="s">
        <v>8</v>
      </c>
      <c r="L160" s="965" t="s">
        <v>8</v>
      </c>
      <c r="M160" s="965" t="s">
        <v>8</v>
      </c>
      <c r="N160" s="398" t="str">
        <f t="shared" si="122"/>
        <v>SI</v>
      </c>
      <c r="O160" s="398" t="str">
        <f t="shared" si="123"/>
        <v>SI</v>
      </c>
      <c r="P160" s="398" t="str">
        <f t="shared" si="124"/>
        <v>SI</v>
      </c>
      <c r="Q160" s="638" t="str">
        <f t="shared" si="132"/>
        <v>SI</v>
      </c>
      <c r="R160" s="509">
        <v>1</v>
      </c>
      <c r="S160" s="259">
        <v>42235</v>
      </c>
      <c r="T160" s="14">
        <v>43196</v>
      </c>
      <c r="U160" s="15">
        <f t="shared" si="129"/>
        <v>2018</v>
      </c>
      <c r="V160" s="16">
        <f>IFERROR(INDEX(PARAMETROS!$B$53:$B$101,MATCH(U160,PARAMETROS!$A$53:$A$101,0)),"")</f>
        <v>781242</v>
      </c>
      <c r="W160" s="671">
        <v>4646527289</v>
      </c>
      <c r="X160" s="16" t="s">
        <v>21</v>
      </c>
      <c r="Y160" s="437" t="str">
        <f>IFERROR(IF(X160="","",IF(X160="COP","N/A",IF(OR(X160="USD",X160="US"),1,IF(X160="EUR",VLOOKUP(T160,'SH EURO'!$A$6:$B$10372,2,FALSE),"INGRESAR TASA")))),"")</f>
        <v>N/A</v>
      </c>
      <c r="Z160" s="489" t="str">
        <f t="shared" si="130"/>
        <v>N/A</v>
      </c>
      <c r="AA160" s="18">
        <f>IFERROR(IF(X160="","",IF(X160="COP",1,IF(Y160&lt;&gt;"N/A",VLOOKUP(T160,'SH TRM'!$A$9:$B$100372,2,FALSE),"REVISAR"))),"")</f>
        <v>1</v>
      </c>
      <c r="AB160" s="353">
        <f t="shared" si="131"/>
        <v>4646527289</v>
      </c>
      <c r="AC160" s="838">
        <f t="shared" si="136"/>
        <v>5947.6158335061355</v>
      </c>
      <c r="AD160" s="296">
        <f t="shared" si="125"/>
        <v>5947.6158335061355</v>
      </c>
      <c r="AE160" s="775" t="str">
        <f t="shared" si="126"/>
        <v>CUMPLE</v>
      </c>
      <c r="AF160" s="1204"/>
      <c r="AG160" s="1207"/>
      <c r="AH160" s="302"/>
      <c r="AI160" s="237"/>
      <c r="AL160" s="395"/>
      <c r="AM160" s="358">
        <f t="shared" si="120"/>
        <v>2</v>
      </c>
      <c r="AN160" s="358"/>
      <c r="AO160" s="393"/>
      <c r="AP160" s="393"/>
    </row>
    <row r="161" spans="1:42" s="222" customFormat="1" ht="57" x14ac:dyDescent="0.25">
      <c r="A161" s="1112"/>
      <c r="B161" s="11" t="s">
        <v>840</v>
      </c>
      <c r="C161" s="143"/>
      <c r="D161" s="12" t="str">
        <f>IFERROR(INDEX(DESEMPATE!$D$3:$D$200,MATCH('EXP ESPEC.'!B161,DESEMPATE!$C$3:$C$200,0)),"")</f>
        <v>TOP SUELOS INGENIERIA S.A.S.</v>
      </c>
      <c r="E161" s="411" t="s">
        <v>8</v>
      </c>
      <c r="F161" s="19" t="s">
        <v>1182</v>
      </c>
      <c r="G161" s="19" t="s">
        <v>343</v>
      </c>
      <c r="H161" s="19" t="s">
        <v>1228</v>
      </c>
      <c r="I161" s="755" t="s">
        <v>1229</v>
      </c>
      <c r="J161" s="19" t="s">
        <v>8</v>
      </c>
      <c r="K161" s="965" t="s">
        <v>8</v>
      </c>
      <c r="L161" s="965" t="s">
        <v>8</v>
      </c>
      <c r="M161" s="965" t="s">
        <v>9</v>
      </c>
      <c r="N161" s="398" t="str">
        <f t="shared" si="122"/>
        <v>SI</v>
      </c>
      <c r="O161" s="398" t="str">
        <f t="shared" si="123"/>
        <v>SI</v>
      </c>
      <c r="P161" s="398" t="str">
        <f t="shared" si="124"/>
        <v>NO</v>
      </c>
      <c r="Q161" s="638" t="str">
        <f t="shared" si="132"/>
        <v>SI</v>
      </c>
      <c r="R161" s="512">
        <v>0.6</v>
      </c>
      <c r="S161" s="316">
        <v>40064</v>
      </c>
      <c r="T161" s="316">
        <v>41999</v>
      </c>
      <c r="U161" s="44">
        <f t="shared" si="129"/>
        <v>2014</v>
      </c>
      <c r="V161" s="16">
        <f>IFERROR(INDEX(PARAMETROS!$B$53:$B$101,MATCH(U161,PARAMETROS!$A$53:$A$101,0)),"")</f>
        <v>616000</v>
      </c>
      <c r="W161" s="840" t="s">
        <v>264</v>
      </c>
      <c r="X161" s="17" t="s">
        <v>21</v>
      </c>
      <c r="Y161" s="437" t="str">
        <f>IFERROR(IF(X161="","",IF(X161="COP","N/A",IF(OR(X161="USD",X161="US"),1,IF(X161="EUR",VLOOKUP(T161,'SH EURO'!$A$6:$B$10372,2,FALSE),"INGRESAR TASA")))),"")</f>
        <v>N/A</v>
      </c>
      <c r="Z161" s="489" t="str">
        <f t="shared" si="130"/>
        <v>N/A</v>
      </c>
      <c r="AA161" s="18">
        <f>IFERROR(IF(X161="","",IF(X161="COP",1,IF(Y161&lt;&gt;"N/A",VLOOKUP(T161,'SH TRM'!$A$9:$B$100372,2,FALSE),"REVISAR"))),"")</f>
        <v>1</v>
      </c>
      <c r="AB161" s="353" t="str">
        <f t="shared" si="131"/>
        <v>N/A</v>
      </c>
      <c r="AC161" s="838">
        <v>13800.32</v>
      </c>
      <c r="AD161" s="296">
        <f t="shared" si="125"/>
        <v>8280.1919999999991</v>
      </c>
      <c r="AE161" s="775" t="str">
        <f t="shared" si="126"/>
        <v>CUMPLE</v>
      </c>
      <c r="AF161" s="1204"/>
      <c r="AG161" s="1207"/>
      <c r="AH161" s="302"/>
      <c r="AI161" s="237"/>
      <c r="AL161" s="395"/>
      <c r="AM161" s="358">
        <f t="shared" si="120"/>
        <v>1</v>
      </c>
      <c r="AN161" s="358"/>
      <c r="AO161" s="393"/>
      <c r="AP161" s="393"/>
    </row>
    <row r="162" spans="1:42" s="222" customFormat="1" ht="57.75" thickBot="1" x14ac:dyDescent="0.3">
      <c r="A162" s="1113"/>
      <c r="B162" s="11" t="s">
        <v>840</v>
      </c>
      <c r="C162" s="143"/>
      <c r="D162" s="141" t="str">
        <f>IFERROR(INDEX(DESEMPATE!$D$3:$D$200,MATCH('EXP ESPEC.'!B162,DESEMPATE!$C$3:$C$200,0)),"")</f>
        <v>TOP SUELOS INGENIERIA S.A.S.</v>
      </c>
      <c r="E162" s="412" t="s">
        <v>8</v>
      </c>
      <c r="F162" s="476" t="s">
        <v>1182</v>
      </c>
      <c r="G162" s="476" t="s">
        <v>343</v>
      </c>
      <c r="H162" s="476" t="s">
        <v>1230</v>
      </c>
      <c r="I162" s="532" t="s">
        <v>1058</v>
      </c>
      <c r="J162" s="139" t="s">
        <v>8</v>
      </c>
      <c r="K162" s="966" t="s">
        <v>8</v>
      </c>
      <c r="L162" s="966" t="s">
        <v>8</v>
      </c>
      <c r="M162" s="966" t="s">
        <v>9</v>
      </c>
      <c r="N162" s="399" t="str">
        <f t="shared" si="122"/>
        <v>SI</v>
      </c>
      <c r="O162" s="399" t="str">
        <f t="shared" si="123"/>
        <v>SI</v>
      </c>
      <c r="P162" s="399" t="str">
        <f t="shared" si="124"/>
        <v>NO</v>
      </c>
      <c r="Q162" s="639" t="str">
        <f t="shared" si="132"/>
        <v>SI</v>
      </c>
      <c r="R162" s="511">
        <v>0.6</v>
      </c>
      <c r="S162" s="276">
        <v>40074</v>
      </c>
      <c r="T162" s="276">
        <v>42124</v>
      </c>
      <c r="U162" s="36">
        <f t="shared" si="129"/>
        <v>2015</v>
      </c>
      <c r="V162" s="37">
        <f>IFERROR(INDEX(PARAMETROS!$B$53:$B$101,MATCH(U162,PARAMETROS!$A$53:$A$101,0)),"")</f>
        <v>644350</v>
      </c>
      <c r="W162" s="841" t="s">
        <v>264</v>
      </c>
      <c r="X162" s="38" t="s">
        <v>21</v>
      </c>
      <c r="Y162" s="438" t="str">
        <f>IFERROR(IF(X162="","",IF(X162="COP","N/A",IF(OR(X162="USD",X162="US"),1,IF(X162="EUR",VLOOKUP(T162,'SH EURO'!$A$6:$B$10372,2,FALSE),"INGRESAR TASA")))),"")</f>
        <v>N/A</v>
      </c>
      <c r="Z162" s="490" t="str">
        <f t="shared" si="130"/>
        <v>N/A</v>
      </c>
      <c r="AA162" s="39">
        <f>IFERROR(IF(X162="","",IF(X162="COP",1,IF(Y162&lt;&gt;"N/A",VLOOKUP(T162,'SH TRM'!$A$9:$B$100372,2,FALSE),"REVISAR"))),"")</f>
        <v>1</v>
      </c>
      <c r="AB162" s="354" t="str">
        <f t="shared" si="131"/>
        <v>N/A</v>
      </c>
      <c r="AC162" s="839">
        <v>10886.77</v>
      </c>
      <c r="AD162" s="295">
        <f t="shared" si="125"/>
        <v>6532.0619999999999</v>
      </c>
      <c r="AE162" s="300" t="str">
        <f t="shared" si="126"/>
        <v>CUMPLE</v>
      </c>
      <c r="AF162" s="1205"/>
      <c r="AG162" s="1208"/>
      <c r="AH162" s="310"/>
      <c r="AI162" s="237"/>
      <c r="AL162" s="395"/>
      <c r="AM162" s="358">
        <f t="shared" si="120"/>
        <v>1</v>
      </c>
      <c r="AN162" s="358"/>
      <c r="AO162" s="393"/>
      <c r="AP162" s="393"/>
    </row>
    <row r="163" spans="1:42" s="222" customFormat="1" ht="71.25" x14ac:dyDescent="0.25">
      <c r="A163" s="1111" t="s">
        <v>196</v>
      </c>
      <c r="B163" s="25" t="s">
        <v>843</v>
      </c>
      <c r="C163" s="144"/>
      <c r="D163" s="287" t="str">
        <f>IFERROR(INDEX(DESEMPATE!$D$3:$D$200,MATCH('EXP ESPEC.'!B163,DESEMPATE!$C$3:$C$200,0)),"")</f>
        <v>GOMEZ CAJIAO Y ASOCIADOS S.A.</v>
      </c>
      <c r="E163" s="410" t="s">
        <v>8</v>
      </c>
      <c r="F163" s="32" t="s">
        <v>342</v>
      </c>
      <c r="G163" s="32" t="s">
        <v>343</v>
      </c>
      <c r="H163" s="32" t="s">
        <v>645</v>
      </c>
      <c r="I163" s="232" t="s">
        <v>1061</v>
      </c>
      <c r="J163" s="32" t="s">
        <v>8</v>
      </c>
      <c r="K163" s="970" t="s">
        <v>8</v>
      </c>
      <c r="L163" s="970" t="s">
        <v>8</v>
      </c>
      <c r="M163" s="970" t="s">
        <v>8</v>
      </c>
      <c r="N163" s="400" t="str">
        <f t="shared" si="122"/>
        <v>SI</v>
      </c>
      <c r="O163" s="400" t="str">
        <f t="shared" si="123"/>
        <v>SI</v>
      </c>
      <c r="P163" s="400" t="str">
        <f t="shared" si="124"/>
        <v>SI</v>
      </c>
      <c r="Q163" s="640" t="str">
        <f t="shared" si="132"/>
        <v>SI</v>
      </c>
      <c r="R163" s="510">
        <v>0.5</v>
      </c>
      <c r="S163" s="14">
        <v>38034</v>
      </c>
      <c r="T163" s="14">
        <v>40770</v>
      </c>
      <c r="U163" s="29">
        <f t="shared" si="129"/>
        <v>2011</v>
      </c>
      <c r="V163" s="140">
        <f>IFERROR(INDEX(PARAMETROS!$B$53:$B$101,MATCH(U163,PARAMETROS!$A$53:$A$101,0)),"")</f>
        <v>535600</v>
      </c>
      <c r="W163" s="671" t="s">
        <v>264</v>
      </c>
      <c r="X163" s="17" t="s">
        <v>21</v>
      </c>
      <c r="Y163" s="436" t="str">
        <f>IFERROR(IF(X163="","",IF(X163="COP","N/A",IF(OR(X163="USD",X163="US"),1,IF(X163="EUR",VLOOKUP(T163,'SH EURO'!$A$6:$B$10372,2,FALSE),"INGRESAR TASA")))),"")</f>
        <v>N/A</v>
      </c>
      <c r="Z163" s="488" t="str">
        <f t="shared" si="130"/>
        <v>N/A</v>
      </c>
      <c r="AA163" s="31">
        <f>IFERROR(IF(X163="","",IF(X163="COP",1,IF(Y163&lt;&gt;"N/A",VLOOKUP(T163,'SH TRM'!$A$9:$B$100372,2,FALSE),"REVISAR"))),"")</f>
        <v>1</v>
      </c>
      <c r="AB163" s="352" t="str">
        <f t="shared" si="131"/>
        <v>N/A</v>
      </c>
      <c r="AC163" s="837">
        <v>17049.349999999999</v>
      </c>
      <c r="AD163" s="298">
        <f t="shared" si="125"/>
        <v>8524.6749999999993</v>
      </c>
      <c r="AE163" s="290" t="str">
        <f t="shared" si="126"/>
        <v>CUMPLE</v>
      </c>
      <c r="AF163" s="1203" t="str">
        <f t="shared" si="100"/>
        <v>SI</v>
      </c>
      <c r="AG163" s="1206">
        <f t="shared" ref="AG163" si="148">IFERROR(IF(OR(E163="",E163="NO"),"N/A",IF(AND(COUNTIF(AE163:AE166,"CUMPLE")=4,AF163="SI"),90,(IF(AND(COUNTIF(AE163:AE166,"CUMPLE")=3,AF163="SI"),80,IF(AND(COUNTIF(AE163:AE166,"CUMPLE")=2,AF163="SI"),70,0))))),"")</f>
        <v>90</v>
      </c>
      <c r="AH163" s="308"/>
      <c r="AI163" s="237"/>
      <c r="AL163" s="395"/>
      <c r="AM163" s="358">
        <f t="shared" si="120"/>
        <v>2</v>
      </c>
      <c r="AN163" s="358" t="str">
        <f t="shared" ref="AN163" si="149">IF(OR(COUNTIF(AM163:AM166,2)=0,COUNTIF(AM163:AM166,2)&gt;1),"OK",IF(AND(COUNTIF(AM163:AM166,1)&gt;0,COUNTIF(AM163:AM166,2)&gt;0),"OK",1))</f>
        <v>OK</v>
      </c>
      <c r="AO163" s="393"/>
      <c r="AP163" s="393"/>
    </row>
    <row r="164" spans="1:42" s="222" customFormat="1" ht="57" x14ac:dyDescent="0.25">
      <c r="A164" s="1112"/>
      <c r="B164" s="11" t="s">
        <v>843</v>
      </c>
      <c r="C164" s="143"/>
      <c r="D164" s="12" t="str">
        <f>IFERROR(INDEX(DESEMPATE!$D$3:$D$200,MATCH('EXP ESPEC.'!B164,DESEMPATE!$C$3:$C$200,0)),"")</f>
        <v>GOMEZ CAJIAO Y ASOCIADOS S.A.</v>
      </c>
      <c r="E164" s="411" t="s">
        <v>8</v>
      </c>
      <c r="F164" s="19" t="s">
        <v>352</v>
      </c>
      <c r="G164" s="19" t="s">
        <v>343</v>
      </c>
      <c r="H164" s="19" t="s">
        <v>775</v>
      </c>
      <c r="I164" s="231" t="s">
        <v>1062</v>
      </c>
      <c r="J164" s="19" t="s">
        <v>8</v>
      </c>
      <c r="K164" s="965" t="s">
        <v>8</v>
      </c>
      <c r="L164" s="965" t="s">
        <v>8</v>
      </c>
      <c r="M164" s="965" t="s">
        <v>8</v>
      </c>
      <c r="N164" s="398" t="str">
        <f t="shared" si="122"/>
        <v>SI</v>
      </c>
      <c r="O164" s="398" t="str">
        <f t="shared" si="123"/>
        <v>SI</v>
      </c>
      <c r="P164" s="398" t="str">
        <f t="shared" si="124"/>
        <v>SI</v>
      </c>
      <c r="Q164" s="638" t="str">
        <f t="shared" si="132"/>
        <v>SI</v>
      </c>
      <c r="R164" s="509">
        <v>0.33</v>
      </c>
      <c r="S164" s="259">
        <v>39792</v>
      </c>
      <c r="T164" s="14">
        <v>40977</v>
      </c>
      <c r="U164" s="15">
        <f t="shared" si="129"/>
        <v>2012</v>
      </c>
      <c r="V164" s="16">
        <f>IFERROR(INDEX(PARAMETROS!$B$53:$B$101,MATCH(U164,PARAMETROS!$A$53:$A$101,0)),"")</f>
        <v>566700</v>
      </c>
      <c r="W164" s="671" t="s">
        <v>264</v>
      </c>
      <c r="X164" s="16" t="s">
        <v>21</v>
      </c>
      <c r="Y164" s="437" t="str">
        <f>IFERROR(IF(X164="","",IF(X164="COP","N/A",IF(OR(X164="USD",X164="US"),1,IF(X164="EUR",VLOOKUP(T164,'SH EURO'!$A$6:$B$10372,2,FALSE),"INGRESAR TASA")))),"")</f>
        <v>N/A</v>
      </c>
      <c r="Z164" s="489" t="str">
        <f t="shared" si="130"/>
        <v>N/A</v>
      </c>
      <c r="AA164" s="18">
        <f>IFERROR(IF(X164="","",IF(X164="COP",1,IF(Y164&lt;&gt;"N/A",VLOOKUP(T164,'SH TRM'!$A$9:$B$100372,2,FALSE),"REVISAR"))),"")</f>
        <v>1</v>
      </c>
      <c r="AB164" s="353" t="str">
        <f t="shared" si="131"/>
        <v>N/A</v>
      </c>
      <c r="AC164" s="838">
        <v>8716.93</v>
      </c>
      <c r="AD164" s="296">
        <f t="shared" si="125"/>
        <v>2876.5869000000002</v>
      </c>
      <c r="AE164" s="775" t="str">
        <f t="shared" si="126"/>
        <v>CUMPLE</v>
      </c>
      <c r="AF164" s="1204"/>
      <c r="AG164" s="1207"/>
      <c r="AH164" s="302"/>
      <c r="AI164" s="237"/>
      <c r="AL164" s="395"/>
      <c r="AM164" s="358">
        <f t="shared" si="120"/>
        <v>2</v>
      </c>
      <c r="AN164" s="358"/>
      <c r="AO164" s="393"/>
      <c r="AP164" s="393"/>
    </row>
    <row r="165" spans="1:42" s="222" customFormat="1" ht="85.5" x14ac:dyDescent="0.25">
      <c r="A165" s="1112"/>
      <c r="B165" s="11" t="s">
        <v>845</v>
      </c>
      <c r="C165" s="143"/>
      <c r="D165" s="12" t="str">
        <f>IFERROR(INDEX(DESEMPATE!$D$3:$D$200,MATCH('EXP ESPEC.'!B165,DESEMPATE!$C$3:$C$200,0)),"")</f>
        <v>IVICSA S.A.S.</v>
      </c>
      <c r="E165" s="411" t="s">
        <v>8</v>
      </c>
      <c r="F165" s="19" t="s">
        <v>1063</v>
      </c>
      <c r="G165" s="19" t="s">
        <v>356</v>
      </c>
      <c r="H165" s="19"/>
      <c r="I165" s="231" t="s">
        <v>1064</v>
      </c>
      <c r="J165" s="19" t="s">
        <v>8</v>
      </c>
      <c r="K165" s="965" t="s">
        <v>8</v>
      </c>
      <c r="L165" s="965" t="s">
        <v>8</v>
      </c>
      <c r="M165" s="965" t="s">
        <v>9</v>
      </c>
      <c r="N165" s="398" t="str">
        <f t="shared" si="122"/>
        <v>SI</v>
      </c>
      <c r="O165" s="398" t="str">
        <f t="shared" si="123"/>
        <v>SI</v>
      </c>
      <c r="P165" s="398" t="str">
        <f t="shared" si="124"/>
        <v>NO</v>
      </c>
      <c r="Q165" s="638" t="str">
        <f t="shared" si="132"/>
        <v>SI</v>
      </c>
      <c r="R165" s="512">
        <v>1</v>
      </c>
      <c r="S165" s="316">
        <v>39329</v>
      </c>
      <c r="T165" s="316">
        <v>40578</v>
      </c>
      <c r="U165" s="44">
        <f t="shared" si="129"/>
        <v>2011</v>
      </c>
      <c r="V165" s="16">
        <f>IFERROR(INDEX(PARAMETROS!$B$53:$B$101,MATCH(U165,PARAMETROS!$A$53:$A$101,0)),"")</f>
        <v>535600</v>
      </c>
      <c r="W165" s="840" t="s">
        <v>264</v>
      </c>
      <c r="X165" s="17" t="s">
        <v>21</v>
      </c>
      <c r="Y165" s="437" t="str">
        <f>IFERROR(IF(X165="","",IF(X165="COP","N/A",IF(OR(X165="USD",X165="US"),1,IF(X165="EUR",VLOOKUP(T165,'SH EURO'!$A$6:$B$10372,2,FALSE),"INGRESAR TASA")))),"")</f>
        <v>N/A</v>
      </c>
      <c r="Z165" s="489" t="str">
        <f t="shared" si="130"/>
        <v>N/A</v>
      </c>
      <c r="AA165" s="18">
        <f>IFERROR(IF(X165="","",IF(X165="COP",1,IF(Y165&lt;&gt;"N/A",VLOOKUP(T165,'SH TRM'!$A$9:$B$100372,2,FALSE),"REVISAR"))),"")</f>
        <v>1</v>
      </c>
      <c r="AB165" s="353" t="str">
        <f t="shared" si="131"/>
        <v>N/A</v>
      </c>
      <c r="AC165" s="838">
        <v>7315.11</v>
      </c>
      <c r="AD165" s="296">
        <f t="shared" si="125"/>
        <v>7315.11</v>
      </c>
      <c r="AE165" s="775" t="str">
        <f t="shared" si="126"/>
        <v>CUMPLE</v>
      </c>
      <c r="AF165" s="1204"/>
      <c r="AG165" s="1207"/>
      <c r="AH165" s="302"/>
      <c r="AI165" s="237"/>
      <c r="AL165" s="395"/>
      <c r="AM165" s="358">
        <f t="shared" si="120"/>
        <v>1</v>
      </c>
      <c r="AN165" s="358"/>
      <c r="AO165" s="393"/>
      <c r="AP165" s="393"/>
    </row>
    <row r="166" spans="1:42" s="222" customFormat="1" ht="86.25" thickBot="1" x14ac:dyDescent="0.3">
      <c r="A166" s="1113"/>
      <c r="B166" s="11" t="s">
        <v>845</v>
      </c>
      <c r="C166" s="143"/>
      <c r="D166" s="141" t="str">
        <f>IFERROR(INDEX(DESEMPATE!$D$3:$D$200,MATCH('EXP ESPEC.'!B166,DESEMPATE!$C$3:$C$200,0)),"")</f>
        <v>IVICSA S.A.S.</v>
      </c>
      <c r="E166" s="412" t="s">
        <v>8</v>
      </c>
      <c r="F166" s="139" t="s">
        <v>1063</v>
      </c>
      <c r="G166" s="139" t="s">
        <v>356</v>
      </c>
      <c r="H166" s="139"/>
      <c r="I166" s="233" t="s">
        <v>1065</v>
      </c>
      <c r="J166" s="139" t="s">
        <v>8</v>
      </c>
      <c r="K166" s="966" t="s">
        <v>8</v>
      </c>
      <c r="L166" s="966" t="s">
        <v>8</v>
      </c>
      <c r="M166" s="966" t="s">
        <v>9</v>
      </c>
      <c r="N166" s="399" t="str">
        <f t="shared" si="122"/>
        <v>SI</v>
      </c>
      <c r="O166" s="399" t="str">
        <f t="shared" si="123"/>
        <v>SI</v>
      </c>
      <c r="P166" s="399" t="str">
        <f t="shared" si="124"/>
        <v>NO</v>
      </c>
      <c r="Q166" s="639" t="str">
        <f t="shared" si="132"/>
        <v>SI</v>
      </c>
      <c r="R166" s="511">
        <v>1</v>
      </c>
      <c r="S166" s="276">
        <v>37774</v>
      </c>
      <c r="T166" s="276">
        <v>38597</v>
      </c>
      <c r="U166" s="36">
        <f t="shared" si="129"/>
        <v>2005</v>
      </c>
      <c r="V166" s="37">
        <f>IFERROR(INDEX(PARAMETROS!$B$53:$B$101,MATCH(U166,PARAMETROS!$A$53:$A$101,0)),"")</f>
        <v>381500</v>
      </c>
      <c r="W166" s="841" t="s">
        <v>264</v>
      </c>
      <c r="X166" s="38" t="s">
        <v>21</v>
      </c>
      <c r="Y166" s="438" t="str">
        <f>IFERROR(IF(X166="","",IF(X166="COP","N/A",IF(OR(X166="USD",X166="US"),1,IF(X166="EUR",VLOOKUP(T166,'SH EURO'!$A$6:$B$10372,2,FALSE),"INGRESAR TASA")))),"")</f>
        <v>N/A</v>
      </c>
      <c r="Z166" s="490" t="str">
        <f t="shared" si="130"/>
        <v>N/A</v>
      </c>
      <c r="AA166" s="39">
        <f>IFERROR(IF(X166="","",IF(X166="COP",1,IF(Y166&lt;&gt;"N/A",VLOOKUP(T166,'SH TRM'!$A$9:$B$100372,2,FALSE),"REVISAR"))),"")</f>
        <v>1</v>
      </c>
      <c r="AB166" s="354" t="str">
        <f t="shared" si="131"/>
        <v>N/A</v>
      </c>
      <c r="AC166" s="839">
        <v>9126</v>
      </c>
      <c r="AD166" s="295">
        <f t="shared" si="125"/>
        <v>9126</v>
      </c>
      <c r="AE166" s="300" t="str">
        <f t="shared" si="126"/>
        <v>CUMPLE</v>
      </c>
      <c r="AF166" s="1205"/>
      <c r="AG166" s="1208"/>
      <c r="AH166" s="310"/>
      <c r="AI166" s="237"/>
      <c r="AL166" s="395"/>
      <c r="AM166" s="358">
        <f t="shared" si="120"/>
        <v>1</v>
      </c>
      <c r="AN166" s="358"/>
      <c r="AO166" s="393"/>
      <c r="AP166" s="393"/>
    </row>
    <row r="167" spans="1:42" s="222" customFormat="1" ht="93.75" customHeight="1" x14ac:dyDescent="0.25">
      <c r="A167" s="1111" t="s">
        <v>208</v>
      </c>
      <c r="B167" s="25" t="s">
        <v>850</v>
      </c>
      <c r="C167" s="144"/>
      <c r="D167" s="287" t="str">
        <f>IFERROR(INDEX(DESEMPATE!$D$3:$D$200,MATCH('EXP ESPEC.'!B167,DESEMPATE!$C$3:$C$200,0)),"")</f>
        <v>VQM S.A.S.</v>
      </c>
      <c r="E167" s="410" t="s">
        <v>8</v>
      </c>
      <c r="F167" s="142" t="s">
        <v>352</v>
      </c>
      <c r="G167" s="142" t="s">
        <v>343</v>
      </c>
      <c r="H167" s="548" t="s">
        <v>1070</v>
      </c>
      <c r="I167" s="733" t="s">
        <v>1071</v>
      </c>
      <c r="J167" s="142" t="s">
        <v>8</v>
      </c>
      <c r="K167" s="970" t="s">
        <v>8</v>
      </c>
      <c r="L167" s="970" t="s">
        <v>8</v>
      </c>
      <c r="M167" s="970" t="s">
        <v>8</v>
      </c>
      <c r="N167" s="400" t="str">
        <f t="shared" si="122"/>
        <v>SI</v>
      </c>
      <c r="O167" s="400" t="str">
        <f t="shared" si="123"/>
        <v>SI</v>
      </c>
      <c r="P167" s="400" t="str">
        <f t="shared" si="124"/>
        <v>SI</v>
      </c>
      <c r="Q167" s="640" t="str">
        <f t="shared" si="132"/>
        <v>SI</v>
      </c>
      <c r="R167" s="510">
        <v>0.3</v>
      </c>
      <c r="S167" s="14">
        <v>42438</v>
      </c>
      <c r="T167" s="14">
        <v>43189</v>
      </c>
      <c r="U167" s="29">
        <f t="shared" si="129"/>
        <v>2018</v>
      </c>
      <c r="V167" s="140">
        <f>IFERROR(INDEX(PARAMETROS!$B$53:$B$101,MATCH(U167,PARAMETROS!$A$53:$A$101,0)),"")</f>
        <v>781242</v>
      </c>
      <c r="W167" s="671">
        <v>8527865986</v>
      </c>
      <c r="X167" s="17" t="s">
        <v>21</v>
      </c>
      <c r="Y167" s="436" t="str">
        <f>IFERROR(IF(X167="","",IF(X167="COP","N/A",IF(OR(X167="USD",X167="US"),1,IF(X167="EUR",VLOOKUP(T167,'SH EURO'!$A$6:$B$10372,2,FALSE),"INGRESAR TASA")))),"")</f>
        <v>N/A</v>
      </c>
      <c r="Z167" s="488" t="str">
        <f t="shared" si="130"/>
        <v>N/A</v>
      </c>
      <c r="AA167" s="31">
        <f>IFERROR(IF(X167="","",IF(X167="COP",1,IF(Y167&lt;&gt;"N/A",VLOOKUP(T167,'SH TRM'!$A$9:$B$100372,2,FALSE),"REVISAR"))),"")</f>
        <v>1</v>
      </c>
      <c r="AB167" s="352">
        <f t="shared" si="131"/>
        <v>8527865986</v>
      </c>
      <c r="AC167" s="837">
        <f t="shared" si="136"/>
        <v>10915.780239669653</v>
      </c>
      <c r="AD167" s="298">
        <f t="shared" si="125"/>
        <v>3274.7340719008957</v>
      </c>
      <c r="AE167" s="290" t="str">
        <f t="shared" si="126"/>
        <v>CUMPLE</v>
      </c>
      <c r="AF167" s="1203" t="str">
        <f t="shared" si="100"/>
        <v>SI</v>
      </c>
      <c r="AG167" s="1206">
        <f t="shared" ref="AG167" si="150">IFERROR(IF(OR(E167="",E167="NO"),"N/A",IF(AND(COUNTIF(AE167:AE170,"CUMPLE")=4,AF167="SI"),90,(IF(AND(COUNTIF(AE167:AE170,"CUMPLE")=3,AF167="SI"),80,IF(AND(COUNTIF(AE167:AE170,"CUMPLE")=2,AF167="SI"),70,0))))),"")</f>
        <v>90</v>
      </c>
      <c r="AH167" s="308"/>
      <c r="AI167" s="237"/>
      <c r="AL167" s="395"/>
      <c r="AM167" s="358">
        <f t="shared" si="120"/>
        <v>2</v>
      </c>
      <c r="AN167" s="358" t="str">
        <f t="shared" ref="AN167" si="151">IF(OR(COUNTIF(AM167:AM170,2)=0,COUNTIF(AM167:AM170,2)&gt;1),"OK",IF(AND(COUNTIF(AM167:AM170,1)&gt;0,COUNTIF(AM167:AM170,2)&gt;0),"OK",1))</f>
        <v>OK</v>
      </c>
      <c r="AO167" s="393"/>
      <c r="AP167" s="393"/>
    </row>
    <row r="168" spans="1:42" s="222" customFormat="1" ht="93.75" customHeight="1" x14ac:dyDescent="0.25">
      <c r="A168" s="1112"/>
      <c r="B168" s="11" t="s">
        <v>852</v>
      </c>
      <c r="C168" s="143"/>
      <c r="D168" s="12" t="str">
        <f>IFERROR(INDEX(DESEMPATE!$D$3:$D$200,MATCH('EXP ESPEC.'!B168,DESEMPATE!$C$3:$C$200,0)),"")</f>
        <v>CGR S.A.S.</v>
      </c>
      <c r="E168" s="411" t="s">
        <v>8</v>
      </c>
      <c r="F168" s="19" t="s">
        <v>346</v>
      </c>
      <c r="G168" s="19" t="s">
        <v>343</v>
      </c>
      <c r="H168" s="19" t="s">
        <v>1066</v>
      </c>
      <c r="I168" s="231" t="s">
        <v>1067</v>
      </c>
      <c r="J168" s="19" t="s">
        <v>8</v>
      </c>
      <c r="K168" s="965" t="s">
        <v>8</v>
      </c>
      <c r="L168" s="965" t="s">
        <v>8</v>
      </c>
      <c r="M168" s="965" t="s">
        <v>9</v>
      </c>
      <c r="N168" s="398" t="str">
        <f t="shared" si="122"/>
        <v>SI</v>
      </c>
      <c r="O168" s="398" t="str">
        <f t="shared" si="123"/>
        <v>SI</v>
      </c>
      <c r="P168" s="398" t="str">
        <f t="shared" si="124"/>
        <v>NO</v>
      </c>
      <c r="Q168" s="638" t="str">
        <f t="shared" si="132"/>
        <v>SI</v>
      </c>
      <c r="R168" s="509">
        <v>0.28000000000000003</v>
      </c>
      <c r="S168" s="259">
        <v>40077</v>
      </c>
      <c r="T168" s="14">
        <v>41977</v>
      </c>
      <c r="U168" s="15">
        <f t="shared" si="129"/>
        <v>2014</v>
      </c>
      <c r="V168" s="16">
        <f>IFERROR(INDEX(PARAMETROS!$B$53:$B$101,MATCH(U168,PARAMETROS!$A$53:$A$101,0)),"")</f>
        <v>616000</v>
      </c>
      <c r="W168" s="671" t="s">
        <v>264</v>
      </c>
      <c r="X168" s="16" t="s">
        <v>21</v>
      </c>
      <c r="Y168" s="437" t="str">
        <f>IFERROR(IF(X168="","",IF(X168="COP","N/A",IF(OR(X168="USD",X168="US"),1,IF(X168="EUR",VLOOKUP(T168,'SH EURO'!$A$6:$B$10372,2,FALSE),"INGRESAR TASA")))),"")</f>
        <v>N/A</v>
      </c>
      <c r="Z168" s="489" t="str">
        <f t="shared" si="130"/>
        <v>N/A</v>
      </c>
      <c r="AA168" s="18">
        <f>IFERROR(IF(X168="","",IF(X168="COP",1,IF(Y168&lt;&gt;"N/A",VLOOKUP(T168,'SH TRM'!$A$9:$B$100372,2,FALSE),"REVISAR"))),"")</f>
        <v>1</v>
      </c>
      <c r="AB168" s="353" t="str">
        <f t="shared" si="131"/>
        <v>N/A</v>
      </c>
      <c r="AC168" s="875">
        <v>13631.34</v>
      </c>
      <c r="AD168" s="296">
        <f t="shared" si="125"/>
        <v>3816.7752000000005</v>
      </c>
      <c r="AE168" s="775" t="str">
        <f t="shared" si="126"/>
        <v>CUMPLE</v>
      </c>
      <c r="AF168" s="1204"/>
      <c r="AG168" s="1207"/>
      <c r="AH168" s="302"/>
      <c r="AI168" s="237"/>
      <c r="AL168" s="395"/>
      <c r="AM168" s="358">
        <f t="shared" si="120"/>
        <v>1</v>
      </c>
      <c r="AN168" s="358"/>
      <c r="AO168" s="393"/>
      <c r="AP168" s="393"/>
    </row>
    <row r="169" spans="1:42" s="222" customFormat="1" ht="93.75" customHeight="1" x14ac:dyDescent="0.25">
      <c r="A169" s="1112"/>
      <c r="B169" s="11" t="s">
        <v>848</v>
      </c>
      <c r="C169" s="143"/>
      <c r="D169" s="12" t="str">
        <f>IFERROR(INDEX(DESEMPATE!$D$3:$D$200,MATCH('EXP ESPEC.'!B169,DESEMPATE!$C$3:$C$200,0)),"")</f>
        <v>VQ INGENIERIA S.A.S.</v>
      </c>
      <c r="E169" s="411" t="s">
        <v>8</v>
      </c>
      <c r="F169" s="19" t="s">
        <v>346</v>
      </c>
      <c r="G169" s="19" t="s">
        <v>343</v>
      </c>
      <c r="H169" s="523" t="s">
        <v>1066</v>
      </c>
      <c r="I169" s="572" t="s">
        <v>1067</v>
      </c>
      <c r="J169" s="19" t="s">
        <v>8</v>
      </c>
      <c r="K169" s="965" t="s">
        <v>8</v>
      </c>
      <c r="L169" s="965" t="s">
        <v>8</v>
      </c>
      <c r="M169" s="965" t="s">
        <v>9</v>
      </c>
      <c r="N169" s="398" t="str">
        <f t="shared" si="122"/>
        <v>SI</v>
      </c>
      <c r="O169" s="398" t="str">
        <f t="shared" si="123"/>
        <v>SI</v>
      </c>
      <c r="P169" s="398" t="str">
        <f t="shared" si="124"/>
        <v>NO</v>
      </c>
      <c r="Q169" s="638" t="str">
        <f t="shared" si="132"/>
        <v>SI</v>
      </c>
      <c r="R169" s="512">
        <v>0.26</v>
      </c>
      <c r="S169" s="316">
        <v>40077</v>
      </c>
      <c r="T169" s="316">
        <v>41977</v>
      </c>
      <c r="U169" s="44">
        <f t="shared" si="129"/>
        <v>2014</v>
      </c>
      <c r="V169" s="16">
        <f>IFERROR(INDEX(PARAMETROS!$B$53:$B$101,MATCH(U169,PARAMETROS!$A$53:$A$101,0)),"")</f>
        <v>616000</v>
      </c>
      <c r="W169" s="840" t="s">
        <v>264</v>
      </c>
      <c r="X169" s="17" t="s">
        <v>21</v>
      </c>
      <c r="Y169" s="437" t="str">
        <f>IFERROR(IF(X169="","",IF(X169="COP","N/A",IF(OR(X169="USD",X169="US"),1,IF(X169="EUR",VLOOKUP(T169,'SH EURO'!$A$6:$B$10372,2,FALSE),"INGRESAR TASA")))),"")</f>
        <v>N/A</v>
      </c>
      <c r="Z169" s="489" t="str">
        <f t="shared" si="130"/>
        <v>N/A</v>
      </c>
      <c r="AA169" s="18">
        <f>IFERROR(IF(X169="","",IF(X169="COP",1,IF(Y169&lt;&gt;"N/A",VLOOKUP(T169,'SH TRM'!$A$9:$B$100372,2,FALSE),"REVISAR"))),"")</f>
        <v>1</v>
      </c>
      <c r="AB169" s="353" t="str">
        <f t="shared" si="131"/>
        <v>N/A</v>
      </c>
      <c r="AC169" s="875">
        <v>13631.34</v>
      </c>
      <c r="AD169" s="296">
        <f t="shared" si="125"/>
        <v>3544.1484</v>
      </c>
      <c r="AE169" s="775" t="str">
        <f t="shared" si="126"/>
        <v>CUMPLE</v>
      </c>
      <c r="AF169" s="1204"/>
      <c r="AG169" s="1207"/>
      <c r="AH169" s="302"/>
      <c r="AI169" s="237"/>
      <c r="AL169" s="395"/>
      <c r="AM169" s="358">
        <f t="shared" si="120"/>
        <v>1</v>
      </c>
      <c r="AN169" s="358"/>
      <c r="AO169" s="393"/>
      <c r="AP169" s="393"/>
    </row>
    <row r="170" spans="1:42" s="222" customFormat="1" ht="93.75" customHeight="1" thickBot="1" x14ac:dyDescent="0.3">
      <c r="A170" s="1113"/>
      <c r="B170" s="11" t="s">
        <v>848</v>
      </c>
      <c r="C170" s="143"/>
      <c r="D170" s="141" t="str">
        <f>IFERROR(INDEX(DESEMPATE!$D$3:$D$200,MATCH('EXP ESPEC.'!B170,DESEMPATE!$C$3:$C$200,0)),"")</f>
        <v>VQ INGENIERIA S.A.S.</v>
      </c>
      <c r="E170" s="412" t="s">
        <v>8</v>
      </c>
      <c r="F170" s="19" t="s">
        <v>346</v>
      </c>
      <c r="G170" s="19" t="s">
        <v>343</v>
      </c>
      <c r="H170" s="523" t="s">
        <v>1068</v>
      </c>
      <c r="I170" s="572" t="s">
        <v>1069</v>
      </c>
      <c r="J170" s="139" t="s">
        <v>8</v>
      </c>
      <c r="K170" s="966" t="s">
        <v>8</v>
      </c>
      <c r="L170" s="966" t="s">
        <v>8</v>
      </c>
      <c r="M170" s="966" t="s">
        <v>9</v>
      </c>
      <c r="N170" s="399" t="str">
        <f t="shared" si="122"/>
        <v>SI</v>
      </c>
      <c r="O170" s="399" t="str">
        <f t="shared" si="123"/>
        <v>SI</v>
      </c>
      <c r="P170" s="399" t="str">
        <f t="shared" si="124"/>
        <v>NO</v>
      </c>
      <c r="Q170" s="639" t="str">
        <f t="shared" si="132"/>
        <v>SI</v>
      </c>
      <c r="R170" s="511">
        <v>0.75</v>
      </c>
      <c r="S170" s="276">
        <v>38672</v>
      </c>
      <c r="T170" s="276">
        <v>39756</v>
      </c>
      <c r="U170" s="36">
        <f t="shared" si="129"/>
        <v>2008</v>
      </c>
      <c r="V170" s="37">
        <f>IFERROR(INDEX(PARAMETROS!$B$53:$B$101,MATCH(U170,PARAMETROS!$A$53:$A$101,0)),"")</f>
        <v>461500</v>
      </c>
      <c r="W170" s="841" t="s">
        <v>264</v>
      </c>
      <c r="X170" s="38" t="s">
        <v>21</v>
      </c>
      <c r="Y170" s="438" t="str">
        <f>IFERROR(IF(X170="","",IF(X170="COP","N/A",IF(OR(X170="USD",X170="US"),1,IF(X170="EUR",VLOOKUP(T170,'SH EURO'!$A$6:$B$10372,2,FALSE),"INGRESAR TASA")))),"")</f>
        <v>N/A</v>
      </c>
      <c r="Z170" s="490" t="str">
        <f t="shared" si="130"/>
        <v>N/A</v>
      </c>
      <c r="AA170" s="39">
        <f>IFERROR(IF(X170="","",IF(X170="COP",1,IF(Y170&lt;&gt;"N/A",VLOOKUP(T170,'SH TRM'!$A$9:$B$100372,2,FALSE),"REVISAR"))),"")</f>
        <v>1</v>
      </c>
      <c r="AB170" s="354" t="str">
        <f t="shared" si="131"/>
        <v>N/A</v>
      </c>
      <c r="AC170" s="838">
        <v>5034.839934994583</v>
      </c>
      <c r="AD170" s="295">
        <f t="shared" si="125"/>
        <v>3776.1299512459373</v>
      </c>
      <c r="AE170" s="300" t="str">
        <f t="shared" si="126"/>
        <v>CUMPLE</v>
      </c>
      <c r="AF170" s="1205"/>
      <c r="AG170" s="1208"/>
      <c r="AH170" s="310"/>
      <c r="AI170" s="237"/>
      <c r="AL170" s="395"/>
      <c r="AM170" s="358">
        <f t="shared" si="120"/>
        <v>1</v>
      </c>
      <c r="AN170" s="358"/>
      <c r="AO170" s="393"/>
      <c r="AP170" s="393"/>
    </row>
    <row r="171" spans="1:42" s="222" customFormat="1" ht="25.5" customHeight="1" x14ac:dyDescent="0.25">
      <c r="A171" s="1133" t="s">
        <v>209</v>
      </c>
      <c r="B171" s="25" t="s">
        <v>855</v>
      </c>
      <c r="C171" s="144"/>
      <c r="D171" s="287" t="str">
        <f>IFERROR(INDEX(DESEMPATE!$D$3:$D$200,MATCH('EXP ESPEC.'!B171,DESEMPATE!$C$3:$C$200,0)),"")</f>
        <v>CONSTRUCTORA A&amp;C S.A.</v>
      </c>
      <c r="E171" s="410" t="s">
        <v>8</v>
      </c>
      <c r="F171" s="690" t="s">
        <v>352</v>
      </c>
      <c r="G171" s="32" t="s">
        <v>343</v>
      </c>
      <c r="H171" s="32" t="s">
        <v>1072</v>
      </c>
      <c r="I171" s="741" t="s">
        <v>1073</v>
      </c>
      <c r="J171" s="32" t="s">
        <v>8</v>
      </c>
      <c r="K171" s="970" t="s">
        <v>8</v>
      </c>
      <c r="L171" s="970" t="s">
        <v>9</v>
      </c>
      <c r="M171" s="970" t="s">
        <v>8</v>
      </c>
      <c r="N171" s="400" t="str">
        <f t="shared" si="122"/>
        <v>SI</v>
      </c>
      <c r="O171" s="400" t="str">
        <f t="shared" si="123"/>
        <v>NO</v>
      </c>
      <c r="P171" s="400" t="str">
        <f t="shared" si="124"/>
        <v>SI</v>
      </c>
      <c r="Q171" s="640" t="str">
        <f t="shared" si="132"/>
        <v>SI</v>
      </c>
      <c r="R171" s="508">
        <v>0.5</v>
      </c>
      <c r="S171" s="316">
        <v>39595</v>
      </c>
      <c r="T171" s="522">
        <v>42917</v>
      </c>
      <c r="U171" s="29">
        <f t="shared" si="129"/>
        <v>2017</v>
      </c>
      <c r="V171" s="140">
        <f>IFERROR(INDEX(PARAMETROS!$B$53:$B$101,MATCH(U171,PARAMETROS!$A$53:$A$101,0)),"")</f>
        <v>737717</v>
      </c>
      <c r="W171" s="671">
        <v>50636413280</v>
      </c>
      <c r="X171" s="17" t="s">
        <v>21</v>
      </c>
      <c r="Y171" s="436" t="str">
        <f>IFERROR(IF(X171="","",IF(X171="COP","N/A",IF(OR(X171="USD",X171="US"),1,IF(X171="EUR",VLOOKUP(T171,'SH EURO'!$A$6:$B$10372,2,FALSE),"INGRESAR TASA")))),"")</f>
        <v>N/A</v>
      </c>
      <c r="Z171" s="488" t="str">
        <f t="shared" si="130"/>
        <v>N/A</v>
      </c>
      <c r="AA171" s="31">
        <f>IFERROR(IF(X171="","",IF(X171="COP",1,IF(Y171&lt;&gt;"N/A",VLOOKUP(T171,'SH TRM'!$A$9:$B$100372,2,FALSE),"REVISAR"))),"")</f>
        <v>1</v>
      </c>
      <c r="AB171" s="352">
        <f t="shared" si="131"/>
        <v>50636413280</v>
      </c>
      <c r="AC171" s="837">
        <f t="shared" si="136"/>
        <v>68639.347175136267</v>
      </c>
      <c r="AD171" s="298">
        <f t="shared" si="125"/>
        <v>34319.673587568133</v>
      </c>
      <c r="AE171" s="290" t="str">
        <f t="shared" si="126"/>
        <v>CUMPLE</v>
      </c>
      <c r="AF171" s="1203" t="s">
        <v>1272</v>
      </c>
      <c r="AG171" s="1206">
        <f t="shared" ref="AG171" si="152">IFERROR(IF(OR(E171="",E171="NO"),"N/A",IF(AND(COUNTIF(AE171:AE174,"CUMPLE")=4,AF171="SI"),90,(IF(AND(COUNTIF(AE171:AE174,"CUMPLE")=3,AF171="SI"),80,IF(AND(COUNTIF(AE171:AE174,"CUMPLE")=2,AF171="SI"),70,0))))),"")</f>
        <v>0</v>
      </c>
      <c r="AH171" s="308"/>
      <c r="AI171" s="237"/>
      <c r="AL171" s="395"/>
      <c r="AM171" s="358">
        <f t="shared" si="120"/>
        <v>1</v>
      </c>
      <c r="AN171" s="358" t="str">
        <f t="shared" ref="AN171" si="153">IF(OR(COUNTIF(AM171:AM174,2)=0,COUNTIF(AM171:AM174,2)&gt;1),"OK",IF(AND(COUNTIF(AM171:AM174,1)&gt;0,COUNTIF(AM171:AM174,2)&gt;0),"OK",1))</f>
        <v>OK</v>
      </c>
      <c r="AO171" s="393"/>
      <c r="AP171" s="393"/>
    </row>
    <row r="172" spans="1:42" s="222" customFormat="1" ht="51" x14ac:dyDescent="0.25">
      <c r="A172" s="1134"/>
      <c r="B172" s="11" t="s">
        <v>857</v>
      </c>
      <c r="C172" s="143"/>
      <c r="D172" s="12" t="str">
        <f>IFERROR(INDEX(DESEMPATE!$D$3:$D$200,MATCH('EXP ESPEC.'!B172,DESEMPATE!$C$3:$C$200,0)),"")</f>
        <v>INGEOBRAS S.A.S</v>
      </c>
      <c r="E172" s="411" t="s">
        <v>8</v>
      </c>
      <c r="F172" s="19" t="s">
        <v>973</v>
      </c>
      <c r="G172" s="19" t="s">
        <v>343</v>
      </c>
      <c r="H172" s="496" t="s">
        <v>1074</v>
      </c>
      <c r="I172" s="716" t="s">
        <v>1075</v>
      </c>
      <c r="J172" s="19" t="s">
        <v>8</v>
      </c>
      <c r="K172" s="965" t="s">
        <v>8</v>
      </c>
      <c r="L172" s="965" t="s">
        <v>8</v>
      </c>
      <c r="M172" s="965" t="s">
        <v>9</v>
      </c>
      <c r="N172" s="398" t="str">
        <f t="shared" si="122"/>
        <v>SI</v>
      </c>
      <c r="O172" s="398" t="str">
        <f t="shared" si="123"/>
        <v>SI</v>
      </c>
      <c r="P172" s="398" t="str">
        <f t="shared" si="124"/>
        <v>NO</v>
      </c>
      <c r="Q172" s="638" t="str">
        <f t="shared" si="132"/>
        <v>SI</v>
      </c>
      <c r="R172" s="510">
        <v>0.45</v>
      </c>
      <c r="S172" s="14">
        <v>40805</v>
      </c>
      <c r="T172" s="14">
        <v>41730</v>
      </c>
      <c r="U172" s="15">
        <f t="shared" si="129"/>
        <v>2014</v>
      </c>
      <c r="V172" s="16">
        <f>IFERROR(INDEX(PARAMETROS!$B$53:$B$101,MATCH(U172,PARAMETROS!$A$53:$A$101,0)),"")</f>
        <v>616000</v>
      </c>
      <c r="W172" s="671" t="s">
        <v>264</v>
      </c>
      <c r="X172" s="16" t="s">
        <v>21</v>
      </c>
      <c r="Y172" s="437" t="str">
        <f>IFERROR(IF(X172="","",IF(X172="COP","N/A",IF(OR(X172="USD",X172="US"),1,IF(X172="EUR",VLOOKUP(T172,'SH EURO'!$A$6:$B$10372,2,FALSE),"INGRESAR TASA")))),"")</f>
        <v>N/A</v>
      </c>
      <c r="Z172" s="489" t="str">
        <f t="shared" si="130"/>
        <v>N/A</v>
      </c>
      <c r="AA172" s="18">
        <f>IFERROR(IF(X172="","",IF(X172="COP",1,IF(Y172&lt;&gt;"N/A",VLOOKUP(T172,'SH TRM'!$A$9:$B$100372,2,FALSE),"REVISAR"))),"")</f>
        <v>1</v>
      </c>
      <c r="AB172" s="353" t="str">
        <f t="shared" si="131"/>
        <v>N/A</v>
      </c>
      <c r="AC172" s="1032">
        <v>9613.85</v>
      </c>
      <c r="AD172" s="296">
        <f t="shared" si="125"/>
        <v>4326.2325000000001</v>
      </c>
      <c r="AE172" s="775" t="str">
        <f t="shared" si="126"/>
        <v>CUMPLE</v>
      </c>
      <c r="AF172" s="1204"/>
      <c r="AG172" s="1207"/>
      <c r="AH172" s="302"/>
      <c r="AI172" s="237"/>
      <c r="AL172" s="395"/>
      <c r="AM172" s="358">
        <f t="shared" si="120"/>
        <v>1</v>
      </c>
      <c r="AN172" s="358"/>
      <c r="AO172" s="393"/>
      <c r="AP172" s="393"/>
    </row>
    <row r="173" spans="1:42" s="222" customFormat="1" ht="38.25" customHeight="1" x14ac:dyDescent="0.25">
      <c r="A173" s="1134"/>
      <c r="B173" s="11" t="s">
        <v>859</v>
      </c>
      <c r="C173" s="143"/>
      <c r="D173" s="12" t="str">
        <f>IFERROR(INDEX(DESEMPATE!$D$3:$D$200,MATCH('EXP ESPEC.'!B173,DESEMPATE!$C$3:$C$200,0)),"")</f>
        <v>LUIS EDUARDO POMBO RAMOS</v>
      </c>
      <c r="E173" s="411" t="s">
        <v>8</v>
      </c>
      <c r="F173" s="19" t="s">
        <v>346</v>
      </c>
      <c r="G173" s="19" t="s">
        <v>343</v>
      </c>
      <c r="H173" s="19" t="s">
        <v>1076</v>
      </c>
      <c r="I173" s="716" t="s">
        <v>1077</v>
      </c>
      <c r="J173" s="19" t="s">
        <v>8</v>
      </c>
      <c r="K173" s="965" t="s">
        <v>8</v>
      </c>
      <c r="L173" s="965" t="s">
        <v>8</v>
      </c>
      <c r="M173" s="965" t="s">
        <v>9</v>
      </c>
      <c r="N173" s="398" t="str">
        <f t="shared" si="122"/>
        <v>SI</v>
      </c>
      <c r="O173" s="398" t="str">
        <f t="shared" si="123"/>
        <v>SI</v>
      </c>
      <c r="P173" s="398" t="str">
        <f t="shared" si="124"/>
        <v>NO</v>
      </c>
      <c r="Q173" s="638" t="str">
        <f t="shared" si="132"/>
        <v>SI</v>
      </c>
      <c r="R173" s="510">
        <v>0.75</v>
      </c>
      <c r="S173" s="14">
        <v>38343</v>
      </c>
      <c r="T173" s="14">
        <v>40482</v>
      </c>
      <c r="U173" s="44">
        <f t="shared" si="129"/>
        <v>2010</v>
      </c>
      <c r="V173" s="16">
        <f>IFERROR(INDEX(PARAMETROS!$B$53:$B$101,MATCH(U173,PARAMETROS!$A$53:$A$101,0)),"")</f>
        <v>515000</v>
      </c>
      <c r="W173" s="840" t="s">
        <v>264</v>
      </c>
      <c r="X173" s="17" t="s">
        <v>21</v>
      </c>
      <c r="Y173" s="437" t="str">
        <f>IFERROR(IF(X173="","",IF(X173="COP","N/A",IF(OR(X173="USD",X173="US"),1,IF(X173="EUR",VLOOKUP(T173,'SH EURO'!$A$6:$B$10372,2,FALSE),"INGRESAR TASA")))),"")</f>
        <v>N/A</v>
      </c>
      <c r="Z173" s="489" t="str">
        <f t="shared" si="130"/>
        <v>N/A</v>
      </c>
      <c r="AA173" s="18">
        <f>IFERROR(IF(X173="","",IF(X173="COP",1,IF(Y173&lt;&gt;"N/A",VLOOKUP(T173,'SH TRM'!$A$9:$B$100372,2,FALSE),"REVISAR"))),"")</f>
        <v>1</v>
      </c>
      <c r="AB173" s="353" t="str">
        <f t="shared" si="131"/>
        <v>N/A</v>
      </c>
      <c r="AC173" s="1032">
        <v>10251.700000000001</v>
      </c>
      <c r="AD173" s="296">
        <f t="shared" si="125"/>
        <v>7688.7750000000005</v>
      </c>
      <c r="AE173" s="775" t="str">
        <f t="shared" si="126"/>
        <v>CUMPLE</v>
      </c>
      <c r="AF173" s="1204"/>
      <c r="AG173" s="1207"/>
      <c r="AH173" s="302"/>
      <c r="AI173" s="237"/>
      <c r="AL173" s="395"/>
      <c r="AM173" s="358">
        <f t="shared" si="120"/>
        <v>1</v>
      </c>
      <c r="AN173" s="358"/>
      <c r="AO173" s="393"/>
      <c r="AP173" s="393"/>
    </row>
    <row r="174" spans="1:42" s="222" customFormat="1" ht="39" customHeight="1" thickBot="1" x14ac:dyDescent="0.3">
      <c r="A174" s="1135"/>
      <c r="B174" s="11" t="s">
        <v>860</v>
      </c>
      <c r="C174" s="145"/>
      <c r="D174" s="141" t="str">
        <f>IFERROR(INDEX(DESEMPATE!$D$3:$D$200,MATCH('EXP ESPEC.'!B174,DESEMPATE!$C$3:$C$200,0)),"")</f>
        <v>JOSE ALBERTO ROJAS PRIETO</v>
      </c>
      <c r="E174" s="412" t="s">
        <v>8</v>
      </c>
      <c r="F174" s="19" t="s">
        <v>346</v>
      </c>
      <c r="G174" s="19" t="s">
        <v>343</v>
      </c>
      <c r="H174" s="19" t="s">
        <v>1078</v>
      </c>
      <c r="I174" s="711" t="s">
        <v>1079</v>
      </c>
      <c r="J174" s="139" t="s">
        <v>8</v>
      </c>
      <c r="K174" s="966" t="s">
        <v>8</v>
      </c>
      <c r="L174" s="966" t="s">
        <v>8</v>
      </c>
      <c r="M174" s="966" t="s">
        <v>9</v>
      </c>
      <c r="N174" s="399" t="str">
        <f t="shared" si="122"/>
        <v>SI</v>
      </c>
      <c r="O174" s="399" t="str">
        <f t="shared" si="123"/>
        <v>SI</v>
      </c>
      <c r="P174" s="399" t="str">
        <f t="shared" si="124"/>
        <v>NO</v>
      </c>
      <c r="Q174" s="639" t="str">
        <f t="shared" si="132"/>
        <v>SI</v>
      </c>
      <c r="R174" s="510">
        <v>0.25</v>
      </c>
      <c r="S174" s="14">
        <v>38327</v>
      </c>
      <c r="T174" s="14">
        <v>40451</v>
      </c>
      <c r="U174" s="36">
        <f t="shared" si="129"/>
        <v>2010</v>
      </c>
      <c r="V174" s="37">
        <f>IFERROR(INDEX(PARAMETROS!$B$53:$B$101,MATCH(U174,PARAMETROS!$A$53:$A$101,0)),"")</f>
        <v>515000</v>
      </c>
      <c r="W174" s="841" t="s">
        <v>264</v>
      </c>
      <c r="X174" s="38" t="s">
        <v>21</v>
      </c>
      <c r="Y174" s="438" t="str">
        <f>IFERROR(IF(X174="","",IF(X174="COP","N/A",IF(OR(X174="USD",X174="US"),1,IF(X174="EUR",VLOOKUP(T174,'SH EURO'!$A$6:$B$10372,2,FALSE),"INGRESAR TASA")))),"")</f>
        <v>N/A</v>
      </c>
      <c r="Z174" s="490" t="str">
        <f t="shared" si="130"/>
        <v>N/A</v>
      </c>
      <c r="AA174" s="39">
        <f>IFERROR(IF(X174="","",IF(X174="COP",1,IF(Y174&lt;&gt;"N/A",VLOOKUP(T174,'SH TRM'!$A$9:$B$100372,2,FALSE),"REVISAR"))),"")</f>
        <v>1</v>
      </c>
      <c r="AB174" s="354" t="str">
        <f t="shared" si="131"/>
        <v>N/A</v>
      </c>
      <c r="AC174" s="1033">
        <v>11523.67</v>
      </c>
      <c r="AD174" s="295">
        <f t="shared" si="125"/>
        <v>2880.9175</v>
      </c>
      <c r="AE174" s="300" t="str">
        <f t="shared" si="126"/>
        <v>CUMPLE</v>
      </c>
      <c r="AF174" s="1205"/>
      <c r="AG174" s="1208"/>
      <c r="AH174" s="310"/>
      <c r="AI174" s="237"/>
      <c r="AL174" s="395"/>
      <c r="AM174" s="358">
        <f t="shared" si="120"/>
        <v>1</v>
      </c>
      <c r="AN174" s="358"/>
      <c r="AO174" s="393"/>
      <c r="AP174" s="393"/>
    </row>
    <row r="175" spans="1:42" s="222" customFormat="1" ht="69" customHeight="1" x14ac:dyDescent="0.25">
      <c r="A175" s="1111" t="s">
        <v>210</v>
      </c>
      <c r="B175" s="25" t="s">
        <v>863</v>
      </c>
      <c r="C175" s="144"/>
      <c r="D175" s="287" t="str">
        <f>IFERROR(INDEX(DESEMPATE!$D$3:$D$200,MATCH('EXP ESPEC.'!B175,DESEMPATE!$C$3:$C$200,0)),"")</f>
        <v>TOMAS LLAVADOR ARQUITECTOS E INGENIEROS S.L. SUCURSAL COLOMBIA</v>
      </c>
      <c r="E175" s="410" t="s">
        <v>8</v>
      </c>
      <c r="F175" s="32" t="s">
        <v>1080</v>
      </c>
      <c r="G175" s="32" t="s">
        <v>356</v>
      </c>
      <c r="H175" s="563"/>
      <c r="I175" s="710" t="s">
        <v>1081</v>
      </c>
      <c r="J175" s="32" t="s">
        <v>8</v>
      </c>
      <c r="K175" s="970" t="s">
        <v>8</v>
      </c>
      <c r="L175" s="970" t="s">
        <v>8</v>
      </c>
      <c r="M175" s="970" t="s">
        <v>9</v>
      </c>
      <c r="N175" s="400" t="str">
        <f t="shared" si="122"/>
        <v>SI</v>
      </c>
      <c r="O175" s="400" t="str">
        <f t="shared" si="123"/>
        <v>SI</v>
      </c>
      <c r="P175" s="400" t="str">
        <f t="shared" si="124"/>
        <v>NO</v>
      </c>
      <c r="Q175" s="640" t="str">
        <f t="shared" si="132"/>
        <v>SI</v>
      </c>
      <c r="R175" s="508">
        <v>1</v>
      </c>
      <c r="S175" s="316">
        <v>36937</v>
      </c>
      <c r="T175" s="316">
        <v>39699</v>
      </c>
      <c r="U175" s="29">
        <f t="shared" si="129"/>
        <v>2008</v>
      </c>
      <c r="V175" s="140">
        <f>IFERROR(INDEX(PARAMETROS!$B$53:$B$101,MATCH(U175,PARAMETROS!$A$53:$A$101,0)),"")</f>
        <v>461500</v>
      </c>
      <c r="W175" s="671" t="s">
        <v>264</v>
      </c>
      <c r="X175" s="17" t="s">
        <v>305</v>
      </c>
      <c r="Y175" s="436">
        <f>IFERROR(IF(X175="","",IF(X175="COP","N/A",IF(OR(X175="USD",X175="US"),1,IF(X175="EUR",VLOOKUP(T175,'SH EURO'!$A$6:$B$10372,2,FALSE),"INGRESAR TASA")))),"")</f>
        <v>1.42645</v>
      </c>
      <c r="Z175" s="488" t="str">
        <f t="shared" si="130"/>
        <v/>
      </c>
      <c r="AA175" s="31">
        <f>IFERROR(IF(X175="","",IF(X175="COP",1,IF(Y175&lt;&gt;"N/A",VLOOKUP(T175,'SH TRM'!$A$9:$B$100372,2,FALSE),"REVISAR"))),"")</f>
        <v>2041.81</v>
      </c>
      <c r="AB175" s="352" t="str">
        <f t="shared" si="131"/>
        <v/>
      </c>
      <c r="AC175" s="1034">
        <v>9547.77</v>
      </c>
      <c r="AD175" s="298">
        <f t="shared" si="125"/>
        <v>9547.77</v>
      </c>
      <c r="AE175" s="290" t="str">
        <f t="shared" si="126"/>
        <v>CUMPLE</v>
      </c>
      <c r="AF175" s="1203" t="str">
        <f t="shared" ref="AF175:AF215" si="154">IFERROR(IF(AND(COUNTIF(N175:N178,"SI")&gt;=1,COUNTIF(O175:O178,"SI")&gt;=1,COUNTIF(P175:P178,"SI")&gt;=1,COUNTIF(J175:J178,"SI")&lt;=4,AN175="OK"),"SI","NO"),"")</f>
        <v>SI</v>
      </c>
      <c r="AG175" s="1206">
        <f t="shared" ref="AG175" si="155">IFERROR(IF(OR(E175="",E175="NO"),"N/A",IF(AND(COUNTIF(AE175:AE178,"CUMPLE")=4,AF175="SI"),90,(IF(AND(COUNTIF(AE175:AE178,"CUMPLE")=3,AF175="SI"),80,IF(AND(COUNTIF(AE175:AE178,"CUMPLE")=2,AF175="SI"),70,0))))),"")</f>
        <v>90</v>
      </c>
      <c r="AH175" s="308"/>
      <c r="AI175" s="237"/>
      <c r="AL175" s="395"/>
      <c r="AM175" s="358">
        <f t="shared" si="120"/>
        <v>1</v>
      </c>
      <c r="AN175" s="358" t="str">
        <f t="shared" ref="AN175" si="156">IF(OR(COUNTIF(AM175:AM178,2)=0,COUNTIF(AM175:AM178,2)&gt;1),"OK",IF(AND(COUNTIF(AM175:AM178,1)&gt;0,COUNTIF(AM175:AM178,2)&gt;0),"OK",1))</f>
        <v>OK</v>
      </c>
      <c r="AO175" s="393"/>
      <c r="AP175" s="393"/>
    </row>
    <row r="176" spans="1:42" s="222" customFormat="1" ht="69" customHeight="1" x14ac:dyDescent="0.25">
      <c r="A176" s="1112"/>
      <c r="B176" s="11" t="s">
        <v>865</v>
      </c>
      <c r="C176" s="143"/>
      <c r="D176" s="12" t="str">
        <f>IFERROR(INDEX(DESEMPATE!$D$3:$D$200,MATCH('EXP ESPEC.'!B176,DESEMPATE!$C$3:$C$200,0)),"")</f>
        <v>CAYCO S.A.S.</v>
      </c>
      <c r="E176" s="411" t="s">
        <v>8</v>
      </c>
      <c r="F176" s="496" t="s">
        <v>342</v>
      </c>
      <c r="G176" s="496" t="s">
        <v>343</v>
      </c>
      <c r="H176" s="496" t="s">
        <v>1084</v>
      </c>
      <c r="I176" s="716" t="s">
        <v>1085</v>
      </c>
      <c r="J176" s="19" t="s">
        <v>8</v>
      </c>
      <c r="K176" s="965" t="s">
        <v>8</v>
      </c>
      <c r="L176" s="965" t="s">
        <v>8</v>
      </c>
      <c r="M176" s="967" t="s">
        <v>8</v>
      </c>
      <c r="N176" s="398" t="str">
        <f t="shared" si="122"/>
        <v>SI</v>
      </c>
      <c r="O176" s="398" t="str">
        <f t="shared" si="123"/>
        <v>SI</v>
      </c>
      <c r="P176" s="398" t="str">
        <f t="shared" si="124"/>
        <v>SI</v>
      </c>
      <c r="Q176" s="638" t="str">
        <f t="shared" si="132"/>
        <v>SI</v>
      </c>
      <c r="R176" s="510">
        <v>0.1</v>
      </c>
      <c r="S176" s="14">
        <v>39615</v>
      </c>
      <c r="T176" s="14">
        <v>41152</v>
      </c>
      <c r="U176" s="15">
        <f t="shared" si="129"/>
        <v>2012</v>
      </c>
      <c r="V176" s="16">
        <f>IFERROR(INDEX(PARAMETROS!$B$53:$B$101,MATCH(U176,PARAMETROS!$A$53:$A$101,0)),"")</f>
        <v>566700</v>
      </c>
      <c r="W176" s="671" t="s">
        <v>264</v>
      </c>
      <c r="X176" s="16" t="s">
        <v>21</v>
      </c>
      <c r="Y176" s="437" t="str">
        <f>IFERROR(IF(X176="","",IF(X176="COP","N/A",IF(OR(X176="USD",X176="US"),1,IF(X176="EUR",VLOOKUP(T176,'SH EURO'!$A$6:$B$10372,2,FALSE),"INGRESAR TASA")))),"")</f>
        <v>N/A</v>
      </c>
      <c r="Z176" s="489" t="str">
        <f t="shared" si="130"/>
        <v>N/A</v>
      </c>
      <c r="AA176" s="18">
        <f>IFERROR(IF(X176="","",IF(X176="COP",1,IF(Y176&lt;&gt;"N/A",VLOOKUP(T176,'SH TRM'!$A$9:$B$100372,2,FALSE),"REVISAR"))),"")</f>
        <v>1</v>
      </c>
      <c r="AB176" s="353" t="str">
        <f t="shared" si="131"/>
        <v>N/A</v>
      </c>
      <c r="AC176" s="838">
        <v>34912.21</v>
      </c>
      <c r="AD176" s="296">
        <f t="shared" si="125"/>
        <v>3491.221</v>
      </c>
      <c r="AE176" s="775" t="str">
        <f t="shared" si="126"/>
        <v>CUMPLE</v>
      </c>
      <c r="AF176" s="1204"/>
      <c r="AG176" s="1207"/>
      <c r="AH176" s="302"/>
      <c r="AI176" s="237"/>
      <c r="AL176" s="395"/>
      <c r="AM176" s="358">
        <f t="shared" si="120"/>
        <v>2</v>
      </c>
      <c r="AN176" s="358"/>
      <c r="AO176" s="393"/>
      <c r="AP176" s="393"/>
    </row>
    <row r="177" spans="1:42" s="222" customFormat="1" ht="69" customHeight="1" x14ac:dyDescent="0.25">
      <c r="A177" s="1112"/>
      <c r="B177" s="11" t="s">
        <v>867</v>
      </c>
      <c r="C177" s="143"/>
      <c r="D177" s="12" t="str">
        <f>IFERROR(INDEX(DESEMPATE!$D$3:$D$200,MATCH('EXP ESPEC.'!B177,DESEMPATE!$C$3:$C$200,0)),"")</f>
        <v>PROYECTOS CONSTRUCCIONES CIVILES Y VIALES S.A.S</v>
      </c>
      <c r="E177" s="411" t="s">
        <v>8</v>
      </c>
      <c r="F177" s="19" t="s">
        <v>346</v>
      </c>
      <c r="G177" s="19" t="s">
        <v>343</v>
      </c>
      <c r="H177" s="19" t="s">
        <v>1231</v>
      </c>
      <c r="I177" s="711" t="s">
        <v>1232</v>
      </c>
      <c r="J177" s="19" t="s">
        <v>8</v>
      </c>
      <c r="K177" s="965" t="s">
        <v>8</v>
      </c>
      <c r="L177" s="965" t="s">
        <v>8</v>
      </c>
      <c r="M177" s="965" t="s">
        <v>8</v>
      </c>
      <c r="N177" s="398" t="str">
        <f t="shared" si="122"/>
        <v>SI</v>
      </c>
      <c r="O177" s="398" t="str">
        <f t="shared" si="123"/>
        <v>SI</v>
      </c>
      <c r="P177" s="398" t="str">
        <f t="shared" si="124"/>
        <v>SI</v>
      </c>
      <c r="Q177" s="638" t="str">
        <f t="shared" si="132"/>
        <v>SI</v>
      </c>
      <c r="R177" s="512">
        <v>0.5</v>
      </c>
      <c r="S177" s="316">
        <v>35076</v>
      </c>
      <c r="T177" s="316">
        <v>35881</v>
      </c>
      <c r="U177" s="44">
        <f t="shared" si="129"/>
        <v>1998</v>
      </c>
      <c r="V177" s="16">
        <f>IFERROR(INDEX(PARAMETROS!$B$53:$B$101,MATCH(U177,PARAMETROS!$A$53:$A$101,0)),"")</f>
        <v>203826</v>
      </c>
      <c r="W177" s="840" t="s">
        <v>264</v>
      </c>
      <c r="X177" s="17" t="s">
        <v>21</v>
      </c>
      <c r="Y177" s="437" t="str">
        <f>IFERROR(IF(X177="","",IF(X177="COP","N/A",IF(OR(X177="USD",X177="US"),1,IF(X177="EUR",VLOOKUP(T177,'SH EURO'!$A$6:$B$10372,2,FALSE),"INGRESAR TASA")))),"")</f>
        <v>N/A</v>
      </c>
      <c r="Z177" s="489" t="str">
        <f t="shared" si="130"/>
        <v>N/A</v>
      </c>
      <c r="AA177" s="18">
        <f>IFERROR(IF(X177="","",IF(X177="COP",1,IF(Y177&lt;&gt;"N/A",VLOOKUP(T177,'SH TRM'!$A$9:$B$100372,2,FALSE),"REVISAR"))),"")</f>
        <v>1</v>
      </c>
      <c r="AB177" s="353" t="str">
        <f t="shared" si="131"/>
        <v>N/A</v>
      </c>
      <c r="AC177" s="838">
        <v>7869.44</v>
      </c>
      <c r="AD177" s="296">
        <f t="shared" si="125"/>
        <v>3934.72</v>
      </c>
      <c r="AE177" s="775" t="str">
        <f t="shared" si="126"/>
        <v>CUMPLE</v>
      </c>
      <c r="AF177" s="1204"/>
      <c r="AG177" s="1207"/>
      <c r="AH177" s="302"/>
      <c r="AI177" s="237"/>
      <c r="AL177" s="395"/>
      <c r="AM177" s="358">
        <f t="shared" si="120"/>
        <v>2</v>
      </c>
      <c r="AN177" s="358"/>
      <c r="AO177" s="393"/>
      <c r="AP177" s="393"/>
    </row>
    <row r="178" spans="1:42" s="222" customFormat="1" ht="69" customHeight="1" thickBot="1" x14ac:dyDescent="0.3">
      <c r="A178" s="1113"/>
      <c r="B178" s="33" t="s">
        <v>867</v>
      </c>
      <c r="C178" s="145"/>
      <c r="D178" s="141" t="str">
        <f>IFERROR(INDEX(DESEMPATE!$D$3:$D$200,MATCH('EXP ESPEC.'!B178,DESEMPATE!$C$3:$C$200,0)),"")</f>
        <v>PROYECTOS CONSTRUCCIONES CIVILES Y VIALES S.A.S</v>
      </c>
      <c r="E178" s="412" t="s">
        <v>8</v>
      </c>
      <c r="F178" s="139" t="s">
        <v>346</v>
      </c>
      <c r="G178" s="19" t="s">
        <v>343</v>
      </c>
      <c r="H178" s="496" t="s">
        <v>1233</v>
      </c>
      <c r="I178" s="711" t="s">
        <v>1234</v>
      </c>
      <c r="J178" s="19" t="s">
        <v>8</v>
      </c>
      <c r="K178" s="966" t="s">
        <v>8</v>
      </c>
      <c r="L178" s="966" t="s">
        <v>8</v>
      </c>
      <c r="M178" s="966" t="s">
        <v>9</v>
      </c>
      <c r="N178" s="399" t="str">
        <f t="shared" si="122"/>
        <v>SI</v>
      </c>
      <c r="O178" s="399" t="str">
        <f t="shared" si="123"/>
        <v>SI</v>
      </c>
      <c r="P178" s="399" t="str">
        <f t="shared" si="124"/>
        <v>NO</v>
      </c>
      <c r="Q178" s="639" t="str">
        <f t="shared" si="132"/>
        <v>SI</v>
      </c>
      <c r="R178" s="659">
        <v>0.75</v>
      </c>
      <c r="S178" s="877">
        <v>37411</v>
      </c>
      <c r="T178" s="877">
        <v>38518</v>
      </c>
      <c r="U178" s="36">
        <f t="shared" si="129"/>
        <v>2005</v>
      </c>
      <c r="V178" s="37">
        <f>IFERROR(INDEX(PARAMETROS!$B$53:$B$101,MATCH(U178,PARAMETROS!$A$53:$A$101,0)),"")</f>
        <v>381500</v>
      </c>
      <c r="W178" s="841" t="s">
        <v>264</v>
      </c>
      <c r="X178" s="38" t="s">
        <v>21</v>
      </c>
      <c r="Y178" s="438" t="str">
        <f>IFERROR(IF(X178="","",IF(X178="COP","N/A",IF(OR(X178="USD",X178="US"),1,IF(X178="EUR",VLOOKUP(T178,'SH EURO'!$A$6:$B$10372,2,FALSE),"INGRESAR TASA")))),"")</f>
        <v>N/A</v>
      </c>
      <c r="Z178" s="490" t="str">
        <f t="shared" si="130"/>
        <v>N/A</v>
      </c>
      <c r="AA178" s="39">
        <f>IFERROR(IF(X178="","",IF(X178="COP",1,IF(Y178&lt;&gt;"N/A",VLOOKUP(T178,'SH TRM'!$A$9:$B$100372,2,FALSE),"REVISAR"))),"")</f>
        <v>1</v>
      </c>
      <c r="AB178" s="354" t="str">
        <f t="shared" si="131"/>
        <v>N/A</v>
      </c>
      <c r="AC178" s="839">
        <v>7818.2</v>
      </c>
      <c r="AD178" s="295">
        <f t="shared" si="125"/>
        <v>5863.65</v>
      </c>
      <c r="AE178" s="300" t="str">
        <f t="shared" si="126"/>
        <v>CUMPLE</v>
      </c>
      <c r="AF178" s="1205"/>
      <c r="AG178" s="1208"/>
      <c r="AH178" s="310"/>
      <c r="AI178" s="237"/>
      <c r="AL178" s="395"/>
      <c r="AM178" s="358">
        <f t="shared" si="120"/>
        <v>1</v>
      </c>
      <c r="AN178" s="358"/>
      <c r="AO178" s="393"/>
      <c r="AP178" s="393"/>
    </row>
    <row r="179" spans="1:42" s="222" customFormat="1" ht="57" x14ac:dyDescent="0.25">
      <c r="A179" s="1111" t="s">
        <v>211</v>
      </c>
      <c r="B179" s="25" t="s">
        <v>870</v>
      </c>
      <c r="C179" s="144"/>
      <c r="D179" s="287" t="str">
        <f>IFERROR(INDEX(DESEMPATE!$D$3:$D$200,MATCH('EXP ESPEC.'!B179,DESEMPATE!$C$3:$C$200,0)),"")</f>
        <v>IDOM CONSULTING, ENGINEERING, ARQUITECTURE S.A.U.</v>
      </c>
      <c r="E179" s="410" t="s">
        <v>8</v>
      </c>
      <c r="F179" s="32" t="s">
        <v>1090</v>
      </c>
      <c r="G179" s="32" t="s">
        <v>356</v>
      </c>
      <c r="H179" s="563"/>
      <c r="I179" s="710" t="s">
        <v>1091</v>
      </c>
      <c r="J179" s="563" t="s">
        <v>8</v>
      </c>
      <c r="K179" s="970" t="s">
        <v>8</v>
      </c>
      <c r="L179" s="970" t="s">
        <v>8</v>
      </c>
      <c r="M179" s="970" t="s">
        <v>9</v>
      </c>
      <c r="N179" s="400" t="str">
        <f t="shared" si="122"/>
        <v>SI</v>
      </c>
      <c r="O179" s="400" t="str">
        <f t="shared" si="123"/>
        <v>SI</v>
      </c>
      <c r="P179" s="400" t="str">
        <f t="shared" si="124"/>
        <v>NO</v>
      </c>
      <c r="Q179" s="640" t="str">
        <f t="shared" si="132"/>
        <v>SI</v>
      </c>
      <c r="R179" s="508">
        <v>1</v>
      </c>
      <c r="S179" s="316">
        <v>38674</v>
      </c>
      <c r="T179" s="316">
        <v>40237</v>
      </c>
      <c r="U179" s="29">
        <f t="shared" si="129"/>
        <v>2010</v>
      </c>
      <c r="V179" s="140">
        <f>IFERROR(INDEX(PARAMETROS!$B$53:$B$101,MATCH(U179,PARAMETROS!$A$53:$A$101,0)),"")</f>
        <v>515000</v>
      </c>
      <c r="W179" s="671">
        <v>1378564.62</v>
      </c>
      <c r="X179" s="17" t="s">
        <v>305</v>
      </c>
      <c r="Y179" s="436">
        <f>IFERROR(IF(X179="","",IF(X179="COP","N/A",IF(OR(X179="USD",X179="US"),1,IF(X179="EUR",VLOOKUP(T179,'SH EURO'!$A$6:$B$10372,2,FALSE),"INGRESAR TASA")))),"")</f>
        <v>1.3623700000000001</v>
      </c>
      <c r="Z179" s="488">
        <f t="shared" si="130"/>
        <v>1878115.0813494003</v>
      </c>
      <c r="AA179" s="31">
        <f>IFERROR(IF(X179="","",IF(X179="COP",1,IF(Y179&lt;&gt;"N/A",VLOOKUP(T179,'SH TRM'!$A$9:$B$100372,2,FALSE),"REVISAR"))),"")</f>
        <v>1932.32</v>
      </c>
      <c r="AB179" s="352">
        <f t="shared" si="131"/>
        <v>3629119333.993073</v>
      </c>
      <c r="AC179" s="875">
        <f t="shared" ref="AC179:AC180" si="157">IFERROR(AB179/V179,"")</f>
        <v>7046.8336582389766</v>
      </c>
      <c r="AD179" s="298">
        <f t="shared" si="125"/>
        <v>7046.8336582389766</v>
      </c>
      <c r="AE179" s="290" t="str">
        <f t="shared" si="126"/>
        <v>CUMPLE</v>
      </c>
      <c r="AF179" s="1203" t="str">
        <f t="shared" si="154"/>
        <v>SI</v>
      </c>
      <c r="AG179" s="1206">
        <f t="shared" ref="AG179" si="158">IFERROR(IF(OR(E179="",E179="NO"),"N/A",IF(AND(COUNTIF(AE179:AE182,"CUMPLE")=4,AF179="SI"),90,(IF(AND(COUNTIF(AE179:AE182,"CUMPLE")=3,AF179="SI"),80,IF(AND(COUNTIF(AE179:AE182,"CUMPLE")=2,AF179="SI"),70,0))))),"")</f>
        <v>90</v>
      </c>
      <c r="AH179" s="308"/>
      <c r="AI179" s="237"/>
      <c r="AL179" s="395"/>
      <c r="AM179" s="358">
        <f t="shared" si="120"/>
        <v>1</v>
      </c>
      <c r="AN179" s="358" t="str">
        <f t="shared" ref="AN179" si="159">IF(OR(COUNTIF(AM179:AM182,2)=0,COUNTIF(AM179:AM182,2)&gt;1),"OK",IF(AND(COUNTIF(AM179:AM182,1)&gt;0,COUNTIF(AM179:AM182,2)&gt;0),"OK",1))</f>
        <v>OK</v>
      </c>
      <c r="AO179" s="393"/>
      <c r="AP179" s="393"/>
    </row>
    <row r="180" spans="1:42" s="222" customFormat="1" ht="47.25" x14ac:dyDescent="0.25">
      <c r="A180" s="1112"/>
      <c r="B180" s="11" t="s">
        <v>870</v>
      </c>
      <c r="C180" s="143"/>
      <c r="D180" s="12" t="str">
        <f>IFERROR(INDEX(DESEMPATE!$D$3:$D$200,MATCH('EXP ESPEC.'!B180,DESEMPATE!$C$3:$C$200,0)),"")</f>
        <v>IDOM CONSULTING, ENGINEERING, ARQUITECTURE S.A.U.</v>
      </c>
      <c r="E180" s="411" t="s">
        <v>8</v>
      </c>
      <c r="F180" s="19" t="s">
        <v>1092</v>
      </c>
      <c r="G180" s="19" t="s">
        <v>356</v>
      </c>
      <c r="H180" s="496" t="s">
        <v>1093</v>
      </c>
      <c r="I180" s="711" t="s">
        <v>1094</v>
      </c>
      <c r="J180" s="496" t="s">
        <v>8</v>
      </c>
      <c r="K180" s="965" t="s">
        <v>8</v>
      </c>
      <c r="L180" s="965" t="s">
        <v>8</v>
      </c>
      <c r="M180" s="965" t="s">
        <v>9</v>
      </c>
      <c r="N180" s="398" t="str">
        <f t="shared" si="122"/>
        <v>SI</v>
      </c>
      <c r="O180" s="398" t="str">
        <f t="shared" si="123"/>
        <v>SI</v>
      </c>
      <c r="P180" s="398" t="str">
        <f t="shared" si="124"/>
        <v>NO</v>
      </c>
      <c r="Q180" s="638" t="str">
        <f t="shared" si="132"/>
        <v>SI</v>
      </c>
      <c r="R180" s="510">
        <v>1</v>
      </c>
      <c r="S180" s="14">
        <v>38108</v>
      </c>
      <c r="T180" s="14">
        <v>39295</v>
      </c>
      <c r="U180" s="15">
        <f t="shared" si="129"/>
        <v>2007</v>
      </c>
      <c r="V180" s="16">
        <f>IFERROR(INDEX(PARAMETROS!$B$53:$B$101,MATCH(U180,PARAMETROS!$A$53:$A$101,0)),"")</f>
        <v>433700</v>
      </c>
      <c r="W180" s="671">
        <v>1241924.7</v>
      </c>
      <c r="X180" s="16" t="s">
        <v>305</v>
      </c>
      <c r="Y180" s="437">
        <f>IFERROR(IF(X180="","",IF(X180="COP","N/A",IF(OR(X180="USD",X180="US"),1,IF(X180="EUR",VLOOKUP(T180,'SH EURO'!$A$6:$B$10372,2,FALSE),"INGRESAR TASA")))),"")</f>
        <v>1.37035</v>
      </c>
      <c r="Z180" s="489">
        <f t="shared" si="130"/>
        <v>1701871.5126449999</v>
      </c>
      <c r="AA180" s="18">
        <f>IFERROR(IF(X180="","",IF(X180="COP",1,IF(Y180&lt;&gt;"N/A",VLOOKUP(T180,'SH TRM'!$A$9:$B$100372,2,FALSE),"REVISAR"))),"")</f>
        <v>1958.5</v>
      </c>
      <c r="AB180" s="353">
        <f t="shared" si="131"/>
        <v>3333115357.5152321</v>
      </c>
      <c r="AC180" s="875">
        <f t="shared" si="157"/>
        <v>7685.3017235767402</v>
      </c>
      <c r="AD180" s="296">
        <f t="shared" si="125"/>
        <v>7685.3017235767402</v>
      </c>
      <c r="AE180" s="775" t="str">
        <f t="shared" si="126"/>
        <v>CUMPLE</v>
      </c>
      <c r="AF180" s="1204"/>
      <c r="AG180" s="1207"/>
      <c r="AH180" s="302"/>
      <c r="AI180" s="237"/>
      <c r="AL180" s="395"/>
      <c r="AM180" s="358">
        <f t="shared" si="120"/>
        <v>1</v>
      </c>
      <c r="AN180" s="358"/>
      <c r="AO180" s="393"/>
      <c r="AP180" s="393"/>
    </row>
    <row r="181" spans="1:42" s="222" customFormat="1" ht="42.75" customHeight="1" x14ac:dyDescent="0.25">
      <c r="A181" s="1112"/>
      <c r="B181" s="11" t="s">
        <v>872</v>
      </c>
      <c r="C181" s="143"/>
      <c r="D181" s="12" t="str">
        <f>IFERROR(INDEX(DESEMPATE!$D$3:$D$200,MATCH('EXP ESPEC.'!B181,DESEMPATE!$C$3:$C$200,0)),"")</f>
        <v>GINPROSA COLOMBIA S.A.S.</v>
      </c>
      <c r="E181" s="411" t="s">
        <v>8</v>
      </c>
      <c r="F181" s="19" t="s">
        <v>365</v>
      </c>
      <c r="G181" s="19" t="s">
        <v>356</v>
      </c>
      <c r="H181" s="496" t="s">
        <v>1235</v>
      </c>
      <c r="I181" s="231" t="s">
        <v>1236</v>
      </c>
      <c r="J181" s="19" t="s">
        <v>8</v>
      </c>
      <c r="K181" s="965" t="s">
        <v>8</v>
      </c>
      <c r="L181" s="965" t="s">
        <v>8</v>
      </c>
      <c r="M181" s="965" t="s">
        <v>9</v>
      </c>
      <c r="N181" s="398" t="str">
        <f t="shared" si="122"/>
        <v>SI</v>
      </c>
      <c r="O181" s="398" t="str">
        <f t="shared" si="123"/>
        <v>SI</v>
      </c>
      <c r="P181" s="398" t="str">
        <f t="shared" si="124"/>
        <v>NO</v>
      </c>
      <c r="Q181" s="638" t="str">
        <f t="shared" si="132"/>
        <v>SI</v>
      </c>
      <c r="R181" s="512">
        <v>1</v>
      </c>
      <c r="S181" s="316">
        <v>37285</v>
      </c>
      <c r="T181" s="316">
        <v>38107</v>
      </c>
      <c r="U181" s="44">
        <f t="shared" si="129"/>
        <v>2004</v>
      </c>
      <c r="V181" s="16">
        <f>IFERROR(INDEX(PARAMETROS!$B$53:$B$101,MATCH(U181,PARAMETROS!$A$53:$A$101,0)),"")</f>
        <v>358000</v>
      </c>
      <c r="W181" s="840" t="s">
        <v>264</v>
      </c>
      <c r="X181" s="17" t="s">
        <v>305</v>
      </c>
      <c r="Y181" s="437">
        <f>IFERROR(IF(X181="","",IF(X181="COP","N/A",IF(OR(X181="USD",X181="US"),1,IF(X181="EUR",VLOOKUP(T181,'SH EURO'!$A$6:$B$10372,2,FALSE),"INGRESAR TASA")))),"")</f>
        <v>1.1979</v>
      </c>
      <c r="Z181" s="489" t="str">
        <f t="shared" si="130"/>
        <v/>
      </c>
      <c r="AA181" s="18">
        <f>IFERROR(IF(X181="","",IF(X181="COP",1,IF(Y181&lt;&gt;"N/A",VLOOKUP(T181,'SH TRM'!$A$9:$B$100372,2,FALSE),"REVISAR"))),"")</f>
        <v>2646.99</v>
      </c>
      <c r="AB181" s="353" t="str">
        <f t="shared" si="131"/>
        <v/>
      </c>
      <c r="AC181" s="838">
        <v>11700.95</v>
      </c>
      <c r="AD181" s="296">
        <f t="shared" si="125"/>
        <v>11700.95</v>
      </c>
      <c r="AE181" s="775" t="str">
        <f t="shared" si="126"/>
        <v>CUMPLE</v>
      </c>
      <c r="AF181" s="1204"/>
      <c r="AG181" s="1207"/>
      <c r="AH181" s="302"/>
      <c r="AI181" s="237"/>
      <c r="AL181" s="395"/>
      <c r="AM181" s="358">
        <f t="shared" si="120"/>
        <v>1</v>
      </c>
      <c r="AN181" s="358"/>
      <c r="AO181" s="393"/>
      <c r="AP181" s="393"/>
    </row>
    <row r="182" spans="1:42" s="222" customFormat="1" ht="51.75" thickBot="1" x14ac:dyDescent="0.3">
      <c r="A182" s="1113"/>
      <c r="B182" s="33" t="s">
        <v>872</v>
      </c>
      <c r="C182" s="145"/>
      <c r="D182" s="141" t="str">
        <f>IFERROR(INDEX(DESEMPATE!$D$3:$D$200,MATCH('EXP ESPEC.'!B182,DESEMPATE!$C$3:$C$200,0)),"")</f>
        <v>GINPROSA COLOMBIA S.A.S.</v>
      </c>
      <c r="E182" s="412" t="s">
        <v>8</v>
      </c>
      <c r="F182" s="19" t="s">
        <v>1237</v>
      </c>
      <c r="G182" s="19" t="s">
        <v>343</v>
      </c>
      <c r="H182" s="19" t="s">
        <v>1238</v>
      </c>
      <c r="I182" s="711" t="s">
        <v>1239</v>
      </c>
      <c r="J182" s="139" t="s">
        <v>8</v>
      </c>
      <c r="K182" s="966" t="s">
        <v>8</v>
      </c>
      <c r="L182" s="966" t="s">
        <v>8</v>
      </c>
      <c r="M182" s="966" t="s">
        <v>8</v>
      </c>
      <c r="N182" s="399" t="str">
        <f t="shared" si="122"/>
        <v>SI</v>
      </c>
      <c r="O182" s="399" t="str">
        <f t="shared" si="123"/>
        <v>SI</v>
      </c>
      <c r="P182" s="399" t="str">
        <f t="shared" si="124"/>
        <v>SI</v>
      </c>
      <c r="Q182" s="639" t="str">
        <f t="shared" si="132"/>
        <v>SI</v>
      </c>
      <c r="R182" s="511">
        <v>0.5</v>
      </c>
      <c r="S182" s="276">
        <v>42123</v>
      </c>
      <c r="T182" s="276">
        <v>42801</v>
      </c>
      <c r="U182" s="36">
        <f t="shared" si="129"/>
        <v>2017</v>
      </c>
      <c r="V182" s="37">
        <f>IFERROR(INDEX(PARAMETROS!$B$53:$B$101,MATCH(U182,PARAMETROS!$A$53:$A$101,0)),"")</f>
        <v>737717</v>
      </c>
      <c r="W182" s="841">
        <v>4653885867</v>
      </c>
      <c r="X182" s="38" t="s">
        <v>21</v>
      </c>
      <c r="Y182" s="438" t="str">
        <f>IFERROR(IF(X182="","",IF(X182="COP","N/A",IF(OR(X182="USD",X182="US"),1,IF(X182="EUR",VLOOKUP(T182,'SH EURO'!$A$6:$B$10372,2,FALSE),"INGRESAR TASA")))),"")</f>
        <v>N/A</v>
      </c>
      <c r="Z182" s="490" t="str">
        <f t="shared" si="130"/>
        <v>N/A</v>
      </c>
      <c r="AA182" s="39">
        <f>IFERROR(IF(X182="","",IF(X182="COP",1,IF(Y182&lt;&gt;"N/A",VLOOKUP(T182,'SH TRM'!$A$9:$B$100372,2,FALSE),"REVISAR"))),"")</f>
        <v>1</v>
      </c>
      <c r="AB182" s="354">
        <f t="shared" si="131"/>
        <v>4653885867</v>
      </c>
      <c r="AC182" s="839">
        <f t="shared" si="136"/>
        <v>6308.4975227627938</v>
      </c>
      <c r="AD182" s="295">
        <f t="shared" si="125"/>
        <v>3154.2487613813969</v>
      </c>
      <c r="AE182" s="300" t="str">
        <f t="shared" si="126"/>
        <v>CUMPLE</v>
      </c>
      <c r="AF182" s="1205"/>
      <c r="AG182" s="1208"/>
      <c r="AH182" s="310"/>
      <c r="AI182" s="237"/>
      <c r="AL182" s="395"/>
      <c r="AM182" s="358">
        <f t="shared" si="120"/>
        <v>2</v>
      </c>
      <c r="AN182" s="358"/>
      <c r="AO182" s="393"/>
      <c r="AP182" s="393"/>
    </row>
    <row r="183" spans="1:42" s="222" customFormat="1" ht="38.25" customHeight="1" x14ac:dyDescent="0.25">
      <c r="A183" s="1111" t="s">
        <v>212</v>
      </c>
      <c r="B183" s="25" t="s">
        <v>875</v>
      </c>
      <c r="C183" s="144"/>
      <c r="D183" s="287" t="str">
        <f>IFERROR(INDEX(DESEMPATE!$D$3:$D$200,MATCH('EXP ESPEC.'!B183,DESEMPATE!$C$3:$C$200,0)),"")</f>
        <v>SILVA CARREÑO Y ASOCIADOS S.A.S.</v>
      </c>
      <c r="E183" s="410" t="s">
        <v>8</v>
      </c>
      <c r="F183" s="32" t="s">
        <v>1099</v>
      </c>
      <c r="G183" s="32" t="s">
        <v>343</v>
      </c>
      <c r="H183" s="32" t="s">
        <v>1100</v>
      </c>
      <c r="I183" s="710" t="s">
        <v>1101</v>
      </c>
      <c r="J183" s="32" t="s">
        <v>8</v>
      </c>
      <c r="K183" s="970" t="s">
        <v>8</v>
      </c>
      <c r="L183" s="970" t="s">
        <v>8</v>
      </c>
      <c r="M183" s="970" t="s">
        <v>9</v>
      </c>
      <c r="N183" s="400" t="str">
        <f t="shared" si="122"/>
        <v>SI</v>
      </c>
      <c r="O183" s="400" t="str">
        <f t="shared" si="123"/>
        <v>SI</v>
      </c>
      <c r="P183" s="400" t="str">
        <f t="shared" si="124"/>
        <v>NO</v>
      </c>
      <c r="Q183" s="640" t="str">
        <f t="shared" si="132"/>
        <v>SI</v>
      </c>
      <c r="R183" s="508">
        <v>0.6</v>
      </c>
      <c r="S183" s="316">
        <v>41457</v>
      </c>
      <c r="T183" s="316">
        <v>41944</v>
      </c>
      <c r="U183" s="29">
        <f t="shared" si="129"/>
        <v>2014</v>
      </c>
      <c r="V183" s="140">
        <f>IFERROR(INDEX(PARAMETROS!$B$53:$B$101,MATCH(U183,PARAMETROS!$A$53:$A$101,0)),"")</f>
        <v>616000</v>
      </c>
      <c r="W183" s="671" t="s">
        <v>264</v>
      </c>
      <c r="X183" s="17" t="s">
        <v>21</v>
      </c>
      <c r="Y183" s="436" t="str">
        <f>IFERROR(IF(X183="","",IF(X183="COP","N/A",IF(OR(X183="USD",X183="US"),1,IF(X183="EUR",VLOOKUP(T183,'SH EURO'!$A$6:$B$10372,2,FALSE),"INGRESAR TASA")))),"")</f>
        <v>N/A</v>
      </c>
      <c r="Z183" s="488" t="str">
        <f t="shared" si="130"/>
        <v>N/A</v>
      </c>
      <c r="AA183" s="31">
        <f>IFERROR(IF(X183="","",IF(X183="COP",1,IF(Y183&lt;&gt;"N/A",VLOOKUP(T183,'SH TRM'!$A$9:$B$100372,2,FALSE),"REVISAR"))),"")</f>
        <v>1</v>
      </c>
      <c r="AB183" s="352" t="str">
        <f t="shared" si="131"/>
        <v>N/A</v>
      </c>
      <c r="AC183" s="875">
        <v>7745.72</v>
      </c>
      <c r="AD183" s="298">
        <f t="shared" si="125"/>
        <v>4647.4319999999998</v>
      </c>
      <c r="AE183" s="290" t="str">
        <f t="shared" si="126"/>
        <v>CUMPLE</v>
      </c>
      <c r="AF183" s="1203" t="str">
        <f t="shared" si="154"/>
        <v>SI</v>
      </c>
      <c r="AG183" s="1206">
        <f t="shared" ref="AG183" si="160">IFERROR(IF(OR(E183="",E183="NO"),"N/A",IF(AND(COUNTIF(AE183:AE186,"CUMPLE")=4,AF183="SI"),90,(IF(AND(COUNTIF(AE183:AE186,"CUMPLE")=3,AF183="SI"),80,IF(AND(COUNTIF(AE183:AE186,"CUMPLE")=2,AF183="SI"),70,0))))),"")</f>
        <v>90</v>
      </c>
      <c r="AH183" s="308"/>
      <c r="AI183" s="237"/>
      <c r="AL183" s="395"/>
      <c r="AM183" s="358">
        <f t="shared" si="120"/>
        <v>1</v>
      </c>
      <c r="AN183" s="358" t="str">
        <f t="shared" ref="AN183" si="161">IF(OR(COUNTIF(AM183:AM186,2)=0,COUNTIF(AM183:AM186,2)&gt;1),"OK",IF(AND(COUNTIF(AM183:AM186,1)&gt;0,COUNTIF(AM183:AM186,2)&gt;0),"OK",1))</f>
        <v>OK</v>
      </c>
      <c r="AO183" s="393"/>
      <c r="AP183" s="393"/>
    </row>
    <row r="184" spans="1:42" s="222" customFormat="1" ht="51" x14ac:dyDescent="0.25">
      <c r="A184" s="1112"/>
      <c r="B184" s="11" t="s">
        <v>875</v>
      </c>
      <c r="C184" s="143"/>
      <c r="D184" s="12" t="str">
        <f>IFERROR(INDEX(DESEMPATE!$D$3:$D$200,MATCH('EXP ESPEC.'!B184,DESEMPATE!$C$3:$C$200,0)),"")</f>
        <v>SILVA CARREÑO Y ASOCIADOS S.A.S.</v>
      </c>
      <c r="E184" s="411" t="s">
        <v>8</v>
      </c>
      <c r="F184" s="19" t="s">
        <v>1102</v>
      </c>
      <c r="G184" s="19" t="s">
        <v>343</v>
      </c>
      <c r="H184" s="19" t="s">
        <v>1103</v>
      </c>
      <c r="I184" s="711" t="s">
        <v>1104</v>
      </c>
      <c r="J184" s="19" t="s">
        <v>8</v>
      </c>
      <c r="K184" s="965" t="s">
        <v>8</v>
      </c>
      <c r="L184" s="965" t="s">
        <v>8</v>
      </c>
      <c r="M184" s="965" t="s">
        <v>9</v>
      </c>
      <c r="N184" s="398" t="str">
        <f t="shared" si="122"/>
        <v>SI</v>
      </c>
      <c r="O184" s="398" t="str">
        <f t="shared" si="123"/>
        <v>SI</v>
      </c>
      <c r="P184" s="398" t="str">
        <f t="shared" si="124"/>
        <v>NO</v>
      </c>
      <c r="Q184" s="638" t="str">
        <f t="shared" si="132"/>
        <v>SI</v>
      </c>
      <c r="R184" s="510">
        <v>1</v>
      </c>
      <c r="S184" s="14">
        <v>36992</v>
      </c>
      <c r="T184" s="14">
        <v>37636</v>
      </c>
      <c r="U184" s="15">
        <f t="shared" si="129"/>
        <v>2003</v>
      </c>
      <c r="V184" s="16">
        <f>IFERROR(INDEX(PARAMETROS!$B$53:$B$101,MATCH(U184,PARAMETROS!$A$53:$A$101,0)),"")</f>
        <v>332000</v>
      </c>
      <c r="W184" s="671" t="s">
        <v>264</v>
      </c>
      <c r="X184" s="16" t="s">
        <v>21</v>
      </c>
      <c r="Y184" s="437" t="str">
        <f>IFERROR(IF(X184="","",IF(X184="COP","N/A",IF(OR(X184="USD",X184="US"),1,IF(X184="EUR",VLOOKUP(T184,'SH EURO'!$A$6:$B$10372,2,FALSE),"INGRESAR TASA")))),"")</f>
        <v>N/A</v>
      </c>
      <c r="Z184" s="489" t="str">
        <f t="shared" si="130"/>
        <v>N/A</v>
      </c>
      <c r="AA184" s="18">
        <f>IFERROR(IF(X184="","",IF(X184="COP",1,IF(Y184&lt;&gt;"N/A",VLOOKUP(T184,'SH TRM'!$A$9:$B$100372,2,FALSE),"REVISAR"))),"")</f>
        <v>1</v>
      </c>
      <c r="AB184" s="353" t="str">
        <f t="shared" si="131"/>
        <v>N/A</v>
      </c>
      <c r="AC184" s="838">
        <v>3420.94</v>
      </c>
      <c r="AD184" s="296">
        <f t="shared" si="125"/>
        <v>3420.94</v>
      </c>
      <c r="AE184" s="775" t="str">
        <f t="shared" si="126"/>
        <v>CUMPLE</v>
      </c>
      <c r="AF184" s="1204"/>
      <c r="AG184" s="1207"/>
      <c r="AH184" s="302"/>
      <c r="AI184" s="237"/>
      <c r="AL184" s="395"/>
      <c r="AM184" s="358">
        <f t="shared" si="120"/>
        <v>1</v>
      </c>
      <c r="AN184" s="358"/>
      <c r="AO184" s="393"/>
      <c r="AP184" s="393"/>
    </row>
    <row r="185" spans="1:42" s="222" customFormat="1" ht="38.25" customHeight="1" x14ac:dyDescent="0.25">
      <c r="A185" s="1112"/>
      <c r="B185" s="11" t="s">
        <v>877</v>
      </c>
      <c r="C185" s="143"/>
      <c r="D185" s="12" t="str">
        <f>IFERROR(INDEX(DESEMPATE!$D$3:$D$200,MATCH('EXP ESPEC.'!B185,DESEMPATE!$C$3:$C$200,0)),"")</f>
        <v>ELSA TORRES ARENAS</v>
      </c>
      <c r="E185" s="411" t="s">
        <v>8</v>
      </c>
      <c r="F185" s="476" t="s">
        <v>352</v>
      </c>
      <c r="G185" s="19" t="s">
        <v>343</v>
      </c>
      <c r="H185" s="19" t="s">
        <v>1105</v>
      </c>
      <c r="I185" s="711" t="s">
        <v>1106</v>
      </c>
      <c r="J185" s="19" t="s">
        <v>8</v>
      </c>
      <c r="K185" s="965" t="s">
        <v>8</v>
      </c>
      <c r="L185" s="965" t="s">
        <v>8</v>
      </c>
      <c r="M185" s="965" t="s">
        <v>8</v>
      </c>
      <c r="N185" s="398" t="str">
        <f t="shared" si="122"/>
        <v>SI</v>
      </c>
      <c r="O185" s="398" t="str">
        <f t="shared" si="123"/>
        <v>SI</v>
      </c>
      <c r="P185" s="398" t="str">
        <f t="shared" si="124"/>
        <v>SI</v>
      </c>
      <c r="Q185" s="638" t="str">
        <f t="shared" si="132"/>
        <v>SI</v>
      </c>
      <c r="R185" s="512">
        <v>0.25</v>
      </c>
      <c r="S185" s="316">
        <v>42334</v>
      </c>
      <c r="T185" s="522">
        <v>43159</v>
      </c>
      <c r="U185" s="44">
        <f t="shared" si="129"/>
        <v>2018</v>
      </c>
      <c r="V185" s="16">
        <f>IFERROR(INDEX(PARAMETROS!$B$53:$B$101,MATCH(U185,PARAMETROS!$A$53:$A$101,0)),"")</f>
        <v>781242</v>
      </c>
      <c r="W185" s="840">
        <v>11972007227</v>
      </c>
      <c r="X185" s="17" t="s">
        <v>21</v>
      </c>
      <c r="Y185" s="437" t="str">
        <f>IFERROR(IF(X185="","",IF(X185="COP","N/A",IF(OR(X185="USD",X185="US"),1,IF(X185="EUR",VLOOKUP(T185,'SH EURO'!$A$6:$B$10372,2,FALSE),"INGRESAR TASA")))),"")</f>
        <v>N/A</v>
      </c>
      <c r="Z185" s="489" t="str">
        <f t="shared" si="130"/>
        <v>N/A</v>
      </c>
      <c r="AA185" s="18">
        <f>IFERROR(IF(X185="","",IF(X185="COP",1,IF(Y185&lt;&gt;"N/A",VLOOKUP(T185,'SH TRM'!$A$9:$B$100372,2,FALSE),"REVISAR"))),"")</f>
        <v>1</v>
      </c>
      <c r="AB185" s="353">
        <f t="shared" si="131"/>
        <v>11972007227</v>
      </c>
      <c r="AC185" s="838">
        <f t="shared" si="136"/>
        <v>15324.326171659997</v>
      </c>
      <c r="AD185" s="296">
        <f t="shared" si="125"/>
        <v>3831.0815429149993</v>
      </c>
      <c r="AE185" s="775" t="str">
        <f t="shared" si="126"/>
        <v>CUMPLE</v>
      </c>
      <c r="AF185" s="1204"/>
      <c r="AG185" s="1207"/>
      <c r="AH185" s="302"/>
      <c r="AI185" s="237"/>
      <c r="AL185" s="395"/>
      <c r="AM185" s="358">
        <f t="shared" si="120"/>
        <v>2</v>
      </c>
      <c r="AN185" s="358"/>
      <c r="AO185" s="393"/>
      <c r="AP185" s="393"/>
    </row>
    <row r="186" spans="1:42" s="222" customFormat="1" ht="64.5" thickBot="1" x14ac:dyDescent="0.3">
      <c r="A186" s="1113"/>
      <c r="B186" s="11" t="s">
        <v>879</v>
      </c>
      <c r="C186" s="145"/>
      <c r="D186" s="141" t="str">
        <f>IFERROR(INDEX(DESEMPATE!$D$3:$D$200,MATCH('EXP ESPEC.'!B186,DESEMPATE!$C$3:$C$200,0)),"")</f>
        <v>LA VIALIDAD LIMITADA</v>
      </c>
      <c r="E186" s="412" t="s">
        <v>8</v>
      </c>
      <c r="F186" s="139" t="s">
        <v>1102</v>
      </c>
      <c r="G186" s="19" t="s">
        <v>343</v>
      </c>
      <c r="H186" s="19" t="s">
        <v>1107</v>
      </c>
      <c r="I186" s="711" t="s">
        <v>1108</v>
      </c>
      <c r="J186" s="139" t="s">
        <v>8</v>
      </c>
      <c r="K186" s="966" t="s">
        <v>8</v>
      </c>
      <c r="L186" s="966" t="s">
        <v>8</v>
      </c>
      <c r="M186" s="966" t="s">
        <v>9</v>
      </c>
      <c r="N186" s="399" t="str">
        <f t="shared" si="122"/>
        <v>SI</v>
      </c>
      <c r="O186" s="399" t="str">
        <f t="shared" si="123"/>
        <v>SI</v>
      </c>
      <c r="P186" s="399" t="str">
        <f t="shared" si="124"/>
        <v>NO</v>
      </c>
      <c r="Q186" s="639" t="str">
        <f t="shared" si="132"/>
        <v>SI</v>
      </c>
      <c r="R186" s="1028">
        <v>1</v>
      </c>
      <c r="S186" s="276">
        <v>38331</v>
      </c>
      <c r="T186" s="276">
        <v>40329</v>
      </c>
      <c r="U186" s="36">
        <f t="shared" si="129"/>
        <v>2010</v>
      </c>
      <c r="V186" s="37">
        <f>IFERROR(INDEX(PARAMETROS!$B$53:$B$101,MATCH(U186,PARAMETROS!$A$53:$A$101,0)),"")</f>
        <v>515000</v>
      </c>
      <c r="W186" s="841" t="s">
        <v>264</v>
      </c>
      <c r="X186" s="38" t="s">
        <v>21</v>
      </c>
      <c r="Y186" s="438" t="str">
        <f>IFERROR(IF(X186="","",IF(X186="COP","N/A",IF(OR(X186="USD",X186="US"),1,IF(X186="EUR",VLOOKUP(T186,'SH EURO'!$A$6:$B$10372,2,FALSE),"INGRESAR TASA")))),"")</f>
        <v>N/A</v>
      </c>
      <c r="Z186" s="490" t="str">
        <f t="shared" si="130"/>
        <v>N/A</v>
      </c>
      <c r="AA186" s="39">
        <f>IFERROR(IF(X186="","",IF(X186="COP",1,IF(Y186&lt;&gt;"N/A",VLOOKUP(T186,'SH TRM'!$A$9:$B$100372,2,FALSE),"REVISAR"))),"")</f>
        <v>1</v>
      </c>
      <c r="AB186" s="354" t="str">
        <f t="shared" si="131"/>
        <v>N/A</v>
      </c>
      <c r="AC186" s="839">
        <v>9442.06</v>
      </c>
      <c r="AD186" s="295">
        <f t="shared" si="125"/>
        <v>9442.06</v>
      </c>
      <c r="AE186" s="300" t="str">
        <f t="shared" si="126"/>
        <v>CUMPLE</v>
      </c>
      <c r="AF186" s="1205"/>
      <c r="AG186" s="1208"/>
      <c r="AH186" s="310"/>
      <c r="AI186" s="237"/>
      <c r="AL186" s="395"/>
      <c r="AM186" s="358">
        <f t="shared" si="120"/>
        <v>1</v>
      </c>
      <c r="AN186" s="358"/>
      <c r="AO186" s="393"/>
      <c r="AP186" s="393"/>
    </row>
    <row r="187" spans="1:42" s="222" customFormat="1" ht="63" customHeight="1" x14ac:dyDescent="0.25">
      <c r="A187" s="1111" t="s">
        <v>213</v>
      </c>
      <c r="B187" s="25" t="s">
        <v>882</v>
      </c>
      <c r="C187" s="144"/>
      <c r="D187" s="287" t="str">
        <f>IFERROR(INDEX(DESEMPATE!$D$3:$D$200,MATCH('EXP ESPEC.'!B187,DESEMPATE!$C$3:$C$200,0)),"")</f>
        <v>INTERPRO S.A.S</v>
      </c>
      <c r="E187" s="410" t="s">
        <v>8</v>
      </c>
      <c r="F187" s="476" t="s">
        <v>352</v>
      </c>
      <c r="G187" s="690" t="s">
        <v>343</v>
      </c>
      <c r="H187" s="594" t="s">
        <v>1240</v>
      </c>
      <c r="I187" s="710" t="s">
        <v>1241</v>
      </c>
      <c r="J187" s="32" t="s">
        <v>8</v>
      </c>
      <c r="K187" s="970" t="s">
        <v>8</v>
      </c>
      <c r="L187" s="970" t="s">
        <v>8</v>
      </c>
      <c r="M187" s="970" t="s">
        <v>8</v>
      </c>
      <c r="N187" s="400" t="str">
        <f t="shared" si="122"/>
        <v>SI</v>
      </c>
      <c r="O187" s="400" t="str">
        <f t="shared" si="123"/>
        <v>SI</v>
      </c>
      <c r="P187" s="400" t="str">
        <f t="shared" si="124"/>
        <v>SI</v>
      </c>
      <c r="Q187" s="640" t="str">
        <f t="shared" si="132"/>
        <v>SI</v>
      </c>
      <c r="R187" s="635">
        <v>0.6</v>
      </c>
      <c r="S187" s="498">
        <v>41576</v>
      </c>
      <c r="T187" s="498">
        <v>43159</v>
      </c>
      <c r="U187" s="29">
        <f t="shared" si="129"/>
        <v>2018</v>
      </c>
      <c r="V187" s="140">
        <f>IFERROR(INDEX(PARAMETROS!$B$53:$B$101,MATCH(U187,PARAMETROS!$A$53:$A$101,0)),"")</f>
        <v>781242</v>
      </c>
      <c r="W187" s="671">
        <v>8922659498</v>
      </c>
      <c r="X187" s="17" t="s">
        <v>21</v>
      </c>
      <c r="Y187" s="436" t="str">
        <f>IFERROR(IF(X187="","",IF(X187="COP","N/A",IF(OR(X187="USD",X187="US"),1,IF(X187="EUR",VLOOKUP(T187,'SH EURO'!$A$6:$B$10372,2,FALSE),"INGRESAR TASA")))),"")</f>
        <v>N/A</v>
      </c>
      <c r="Z187" s="488" t="str">
        <f t="shared" si="130"/>
        <v>N/A</v>
      </c>
      <c r="AA187" s="31">
        <f>IFERROR(IF(X187="","",IF(X187="COP",1,IF(Y187&lt;&gt;"N/A",VLOOKUP(T187,'SH TRM'!$A$9:$B$100372,2,FALSE),"REVISAR"))),"")</f>
        <v>1</v>
      </c>
      <c r="AB187" s="352">
        <f t="shared" si="131"/>
        <v>8922659498</v>
      </c>
      <c r="AC187" s="875">
        <f t="shared" ref="AC187" si="162">IFERROR(AB187/V187,"")</f>
        <v>11421.121109720163</v>
      </c>
      <c r="AD187" s="298">
        <f t="shared" si="125"/>
        <v>6852.6726658320977</v>
      </c>
      <c r="AE187" s="290" t="str">
        <f t="shared" si="126"/>
        <v>CUMPLE</v>
      </c>
      <c r="AF187" s="1203" t="str">
        <f t="shared" si="154"/>
        <v>SI</v>
      </c>
      <c r="AG187" s="1206">
        <f t="shared" ref="AG187" si="163">IFERROR(IF(OR(E187="",E187="NO"),"N/A",IF(AND(COUNTIF(AE187:AE190,"CUMPLE")=4,AF187="SI"),90,(IF(AND(COUNTIF(AE187:AE190,"CUMPLE")=3,AF187="SI"),80,IF(AND(COUNTIF(AE187:AE190,"CUMPLE")=2,AF187="SI"),70,0))))),"")</f>
        <v>90</v>
      </c>
      <c r="AH187" s="308"/>
      <c r="AI187" s="237"/>
      <c r="AL187" s="395"/>
      <c r="AM187" s="358">
        <f t="shared" si="120"/>
        <v>2</v>
      </c>
      <c r="AN187" s="358" t="str">
        <f t="shared" ref="AN187" si="164">IF(OR(COUNTIF(AM187:AM190,2)=0,COUNTIF(AM187:AM190,2)&gt;1),"OK",IF(AND(COUNTIF(AM187:AM190,1)&gt;0,COUNTIF(AM187:AM190,2)&gt;0),"OK",1))</f>
        <v>OK</v>
      </c>
      <c r="AO187" s="393"/>
      <c r="AP187" s="393"/>
    </row>
    <row r="188" spans="1:42" s="222" customFormat="1" ht="63" customHeight="1" x14ac:dyDescent="0.25">
      <c r="A188" s="1112"/>
      <c r="B188" s="11" t="s">
        <v>882</v>
      </c>
      <c r="C188" s="143"/>
      <c r="D188" s="12" t="str">
        <f>IFERROR(INDEX(DESEMPATE!$D$3:$D$200,MATCH('EXP ESPEC.'!B188,DESEMPATE!$C$3:$C$200,0)),"")</f>
        <v>INTERPRO S.A.S</v>
      </c>
      <c r="E188" s="411" t="s">
        <v>8</v>
      </c>
      <c r="F188" s="19" t="s">
        <v>1242</v>
      </c>
      <c r="G188" s="19" t="s">
        <v>343</v>
      </c>
      <c r="H188" s="573" t="s">
        <v>1110</v>
      </c>
      <c r="I188" s="711" t="s">
        <v>1111</v>
      </c>
      <c r="J188" s="19" t="s">
        <v>8</v>
      </c>
      <c r="K188" s="965" t="s">
        <v>8</v>
      </c>
      <c r="L188" s="965" t="s">
        <v>8</v>
      </c>
      <c r="M188" s="965" t="s">
        <v>9</v>
      </c>
      <c r="N188" s="398" t="str">
        <f t="shared" si="122"/>
        <v>SI</v>
      </c>
      <c r="O188" s="398" t="str">
        <f t="shared" si="123"/>
        <v>SI</v>
      </c>
      <c r="P188" s="398" t="str">
        <f t="shared" si="124"/>
        <v>NO</v>
      </c>
      <c r="Q188" s="638" t="str">
        <f t="shared" si="132"/>
        <v>SI</v>
      </c>
      <c r="R188" s="509">
        <v>0.5</v>
      </c>
      <c r="S188" s="259">
        <v>39004</v>
      </c>
      <c r="T188" s="259">
        <v>39667</v>
      </c>
      <c r="U188" s="15">
        <f t="shared" si="129"/>
        <v>2008</v>
      </c>
      <c r="V188" s="16">
        <f>IFERROR(INDEX(PARAMETROS!$B$53:$B$101,MATCH(U188,PARAMETROS!$A$53:$A$101,0)),"")</f>
        <v>461500</v>
      </c>
      <c r="W188" s="671" t="s">
        <v>264</v>
      </c>
      <c r="X188" s="16" t="s">
        <v>21</v>
      </c>
      <c r="Y188" s="437" t="str">
        <f>IFERROR(IF(X188="","",IF(X188="COP","N/A",IF(OR(X188="USD",X188="US"),1,IF(X188="EUR",VLOOKUP(T188,'SH EURO'!$A$6:$B$10372,2,FALSE),"INGRESAR TASA")))),"")</f>
        <v>N/A</v>
      </c>
      <c r="Z188" s="489" t="str">
        <f t="shared" si="130"/>
        <v>N/A</v>
      </c>
      <c r="AA188" s="18">
        <f>IFERROR(IF(X188="","",IF(X188="COP",1,IF(Y188&lt;&gt;"N/A",VLOOKUP(T188,'SH TRM'!$A$9:$B$100372,2,FALSE),"REVISAR"))),"")</f>
        <v>1</v>
      </c>
      <c r="AB188" s="353" t="str">
        <f t="shared" si="131"/>
        <v>N/A</v>
      </c>
      <c r="AC188" s="838">
        <v>8338.13934127844</v>
      </c>
      <c r="AD188" s="296">
        <f t="shared" si="125"/>
        <v>4169.06967063922</v>
      </c>
      <c r="AE188" s="775" t="str">
        <f t="shared" si="126"/>
        <v>CUMPLE</v>
      </c>
      <c r="AF188" s="1204"/>
      <c r="AG188" s="1207"/>
      <c r="AH188" s="302"/>
      <c r="AI188" s="237"/>
      <c r="AL188" s="395"/>
      <c r="AM188" s="358">
        <f t="shared" si="120"/>
        <v>1</v>
      </c>
      <c r="AN188" s="358"/>
      <c r="AO188" s="393"/>
      <c r="AP188" s="393"/>
    </row>
    <row r="189" spans="1:42" s="222" customFormat="1" ht="63" customHeight="1" x14ac:dyDescent="0.25">
      <c r="A189" s="1112"/>
      <c r="B189" s="11" t="s">
        <v>882</v>
      </c>
      <c r="C189" s="143"/>
      <c r="D189" s="12" t="str">
        <f>IFERROR(INDEX(DESEMPATE!$D$3:$D$200,MATCH('EXP ESPEC.'!B189,DESEMPATE!$C$3:$C$200,0)),"")</f>
        <v>INTERPRO S.A.S</v>
      </c>
      <c r="E189" s="411" t="s">
        <v>8</v>
      </c>
      <c r="F189" s="19" t="s">
        <v>1242</v>
      </c>
      <c r="G189" s="19" t="s">
        <v>343</v>
      </c>
      <c r="H189" s="142" t="s">
        <v>1118</v>
      </c>
      <c r="I189" s="711" t="s">
        <v>1119</v>
      </c>
      <c r="J189" s="19" t="s">
        <v>8</v>
      </c>
      <c r="K189" s="965" t="s">
        <v>8</v>
      </c>
      <c r="L189" s="965" t="s">
        <v>8</v>
      </c>
      <c r="M189" s="965" t="s">
        <v>9</v>
      </c>
      <c r="N189" s="398" t="str">
        <f t="shared" si="122"/>
        <v>SI</v>
      </c>
      <c r="O189" s="398" t="str">
        <f t="shared" si="123"/>
        <v>SI</v>
      </c>
      <c r="P189" s="398" t="str">
        <f t="shared" si="124"/>
        <v>NO</v>
      </c>
      <c r="Q189" s="638" t="str">
        <f t="shared" si="132"/>
        <v>SI</v>
      </c>
      <c r="R189" s="510">
        <v>0.5</v>
      </c>
      <c r="S189" s="259">
        <v>38754</v>
      </c>
      <c r="T189" s="259">
        <v>39682</v>
      </c>
      <c r="U189" s="44">
        <f t="shared" si="129"/>
        <v>2008</v>
      </c>
      <c r="V189" s="16">
        <f>IFERROR(INDEX(PARAMETROS!$B$53:$B$101,MATCH(U189,PARAMETROS!$A$53:$A$101,0)),"")</f>
        <v>461500</v>
      </c>
      <c r="W189" s="840" t="s">
        <v>264</v>
      </c>
      <c r="X189" s="17" t="s">
        <v>21</v>
      </c>
      <c r="Y189" s="437" t="str">
        <f>IFERROR(IF(X189="","",IF(X189="COP","N/A",IF(OR(X189="USD",X189="US"),1,IF(X189="EUR",VLOOKUP(T189,'SH EURO'!$A$6:$B$10372,2,FALSE),"INGRESAR TASA")))),"")</f>
        <v>N/A</v>
      </c>
      <c r="Z189" s="489" t="str">
        <f t="shared" si="130"/>
        <v>N/A</v>
      </c>
      <c r="AA189" s="18">
        <f>IFERROR(IF(X189="","",IF(X189="COP",1,IF(Y189&lt;&gt;"N/A",VLOOKUP(T189,'SH TRM'!$A$9:$B$100372,2,FALSE),"REVISAR"))),"")</f>
        <v>1</v>
      </c>
      <c r="AB189" s="353" t="str">
        <f t="shared" si="131"/>
        <v>N/A</v>
      </c>
      <c r="AC189" s="838">
        <v>7382.26</v>
      </c>
      <c r="AD189" s="296">
        <f t="shared" si="125"/>
        <v>3691.13</v>
      </c>
      <c r="AE189" s="775" t="str">
        <f t="shared" si="126"/>
        <v>CUMPLE</v>
      </c>
      <c r="AF189" s="1204"/>
      <c r="AG189" s="1207"/>
      <c r="AH189" s="302"/>
      <c r="AI189" s="237"/>
      <c r="AL189" s="395"/>
      <c r="AM189" s="358">
        <f t="shared" si="120"/>
        <v>1</v>
      </c>
      <c r="AN189" s="358"/>
      <c r="AO189" s="393"/>
      <c r="AP189" s="393"/>
    </row>
    <row r="190" spans="1:42" s="222" customFormat="1" ht="63" customHeight="1" thickBot="1" x14ac:dyDescent="0.3">
      <c r="A190" s="1113"/>
      <c r="B190" s="33" t="s">
        <v>882</v>
      </c>
      <c r="C190" s="145"/>
      <c r="D190" s="141" t="str">
        <f>IFERROR(INDEX(DESEMPATE!$D$3:$D$200,MATCH('EXP ESPEC.'!B190,DESEMPATE!$C$3:$C$200,0)),"")</f>
        <v>INTERPRO S.A.S</v>
      </c>
      <c r="E190" s="412" t="s">
        <v>8</v>
      </c>
      <c r="F190" s="19" t="s">
        <v>1112</v>
      </c>
      <c r="G190" s="19" t="s">
        <v>343</v>
      </c>
      <c r="H190" s="19" t="s">
        <v>1113</v>
      </c>
      <c r="I190" s="711" t="s">
        <v>1114</v>
      </c>
      <c r="J190" s="966" t="s">
        <v>8</v>
      </c>
      <c r="K190" s="966" t="s">
        <v>8</v>
      </c>
      <c r="L190" s="966" t="s">
        <v>8</v>
      </c>
      <c r="M190" s="966" t="s">
        <v>9</v>
      </c>
      <c r="N190" s="399" t="str">
        <f t="shared" si="122"/>
        <v>SI</v>
      </c>
      <c r="O190" s="399" t="str">
        <f t="shared" si="123"/>
        <v>SI</v>
      </c>
      <c r="P190" s="399" t="str">
        <f t="shared" si="124"/>
        <v>NO</v>
      </c>
      <c r="Q190" s="639" t="str">
        <f t="shared" si="132"/>
        <v>SI</v>
      </c>
      <c r="R190" s="511">
        <v>1</v>
      </c>
      <c r="S190" s="276">
        <v>40914</v>
      </c>
      <c r="T190" s="276">
        <v>41459</v>
      </c>
      <c r="U190" s="36">
        <f t="shared" si="129"/>
        <v>2013</v>
      </c>
      <c r="V190" s="37">
        <f>IFERROR(INDEX(PARAMETROS!$B$53:$B$101,MATCH(U190,PARAMETROS!$A$53:$A$101,0)),"")</f>
        <v>589500</v>
      </c>
      <c r="W190" s="841" t="s">
        <v>264</v>
      </c>
      <c r="X190" s="38" t="s">
        <v>21</v>
      </c>
      <c r="Y190" s="438" t="str">
        <f>IFERROR(IF(X190="","",IF(X190="COP","N/A",IF(OR(X190="USD",X190="US"),1,IF(X190="EUR",VLOOKUP(T190,'SH EURO'!$A$6:$B$10372,2,FALSE),"INGRESAR TASA")))),"")</f>
        <v>N/A</v>
      </c>
      <c r="Z190" s="490" t="str">
        <f t="shared" si="130"/>
        <v>N/A</v>
      </c>
      <c r="AA190" s="39">
        <f>IFERROR(IF(X190="","",IF(X190="COP",1,IF(Y190&lt;&gt;"N/A",VLOOKUP(T190,'SH TRM'!$A$9:$B$100372,2,FALSE),"REVISAR"))),"")</f>
        <v>1</v>
      </c>
      <c r="AB190" s="354" t="str">
        <f t="shared" si="131"/>
        <v>N/A</v>
      </c>
      <c r="AC190" s="839">
        <v>3067.74</v>
      </c>
      <c r="AD190" s="295">
        <f t="shared" si="125"/>
        <v>3067.74</v>
      </c>
      <c r="AE190" s="300" t="str">
        <f t="shared" si="126"/>
        <v>CUMPLE</v>
      </c>
      <c r="AF190" s="1205"/>
      <c r="AG190" s="1208"/>
      <c r="AH190" s="310"/>
      <c r="AI190" s="237"/>
      <c r="AL190" s="395"/>
      <c r="AM190" s="358">
        <f t="shared" si="120"/>
        <v>1</v>
      </c>
      <c r="AN190" s="358"/>
      <c r="AO190" s="393"/>
      <c r="AP190" s="393"/>
    </row>
    <row r="191" spans="1:42" s="222" customFormat="1" ht="81.75" customHeight="1" x14ac:dyDescent="0.25">
      <c r="A191" s="1111" t="s">
        <v>214</v>
      </c>
      <c r="B191" s="25" t="s">
        <v>887</v>
      </c>
      <c r="C191" s="144"/>
      <c r="D191" s="287" t="str">
        <f>IFERROR(INDEX(DESEMPATE!$D$3:$D$200,MATCH('EXP ESPEC.'!B191,DESEMPATE!$C$3:$C$200,0)),"")</f>
        <v>3B PROYECTOS S.A.S</v>
      </c>
      <c r="E191" s="410" t="s">
        <v>8</v>
      </c>
      <c r="F191" s="32" t="s">
        <v>352</v>
      </c>
      <c r="G191" s="32" t="s">
        <v>343</v>
      </c>
      <c r="H191" s="32" t="s">
        <v>1120</v>
      </c>
      <c r="I191" s="710" t="s">
        <v>1121</v>
      </c>
      <c r="J191" s="32" t="s">
        <v>8</v>
      </c>
      <c r="K191" s="970" t="s">
        <v>8</v>
      </c>
      <c r="L191" s="970" t="s">
        <v>8</v>
      </c>
      <c r="M191" s="970" t="s">
        <v>8</v>
      </c>
      <c r="N191" s="400" t="str">
        <f t="shared" si="122"/>
        <v>SI</v>
      </c>
      <c r="O191" s="400" t="str">
        <f t="shared" si="123"/>
        <v>SI</v>
      </c>
      <c r="P191" s="400" t="str">
        <f t="shared" si="124"/>
        <v>SI</v>
      </c>
      <c r="Q191" s="640" t="str">
        <f t="shared" si="132"/>
        <v>SI</v>
      </c>
      <c r="R191" s="508">
        <v>0.83499999999999996</v>
      </c>
      <c r="S191" s="316">
        <v>38337</v>
      </c>
      <c r="T191" s="316">
        <v>41440</v>
      </c>
      <c r="U191" s="29">
        <f t="shared" si="129"/>
        <v>2013</v>
      </c>
      <c r="V191" s="140">
        <f>IFERROR(INDEX(PARAMETROS!$B$53:$B$101,MATCH(U191,PARAMETROS!$A$53:$A$101,0)),"")</f>
        <v>589500</v>
      </c>
      <c r="W191" s="671" t="s">
        <v>264</v>
      </c>
      <c r="X191" s="17" t="s">
        <v>21</v>
      </c>
      <c r="Y191" s="436" t="str">
        <f>IFERROR(IF(X191="","",IF(X191="COP","N/A",IF(OR(X191="USD",X191="US"),1,IF(X191="EUR",VLOOKUP(T191,'SH EURO'!$A$6:$B$10372,2,FALSE),"INGRESAR TASA")))),"")</f>
        <v>N/A</v>
      </c>
      <c r="Z191" s="488" t="str">
        <f t="shared" si="130"/>
        <v>N/A</v>
      </c>
      <c r="AA191" s="31">
        <f>IFERROR(IF(X191="","",IF(X191="COP",1,IF(Y191&lt;&gt;"N/A",VLOOKUP(T191,'SH TRM'!$A$9:$B$100372,2,FALSE),"REVISAR"))),"")</f>
        <v>1</v>
      </c>
      <c r="AB191" s="352" t="str">
        <f t="shared" si="131"/>
        <v>N/A</v>
      </c>
      <c r="AC191" s="1034">
        <v>16736.009999999998</v>
      </c>
      <c r="AD191" s="298">
        <f t="shared" si="125"/>
        <v>13974.568349999998</v>
      </c>
      <c r="AE191" s="290" t="str">
        <f t="shared" si="126"/>
        <v>CUMPLE</v>
      </c>
      <c r="AF191" s="1203" t="str">
        <f t="shared" si="154"/>
        <v>SI</v>
      </c>
      <c r="AG191" s="1206">
        <f t="shared" ref="AG191" si="165">IFERROR(IF(OR(E191="",E191="NO"),"N/A",IF(AND(COUNTIF(AE191:AE194,"CUMPLE")=4,AF191="SI"),90,(IF(AND(COUNTIF(AE191:AE194,"CUMPLE")=3,AF191="SI"),80,IF(AND(COUNTIF(AE191:AE194,"CUMPLE")=2,AF191="SI"),70,0))))),"")</f>
        <v>90</v>
      </c>
      <c r="AH191" s="308"/>
      <c r="AI191" s="237"/>
      <c r="AL191" s="395"/>
      <c r="AM191" s="358">
        <f t="shared" si="120"/>
        <v>2</v>
      </c>
      <c r="AN191" s="358" t="str">
        <f t="shared" ref="AN191" si="166">IF(OR(COUNTIF(AM191:AM194,2)=0,COUNTIF(AM191:AM194,2)&gt;1),"OK",IF(AND(COUNTIF(AM191:AM194,1)&gt;0,COUNTIF(AM191:AM194,2)&gt;0),"OK",1))</f>
        <v>OK</v>
      </c>
      <c r="AO191" s="393"/>
      <c r="AP191" s="393"/>
    </row>
    <row r="192" spans="1:42" s="222" customFormat="1" ht="81.75" customHeight="1" x14ac:dyDescent="0.25">
      <c r="A192" s="1112"/>
      <c r="B192" s="11" t="s">
        <v>887</v>
      </c>
      <c r="C192" s="143"/>
      <c r="D192" s="12" t="str">
        <f>IFERROR(INDEX(DESEMPATE!$D$3:$D$200,MATCH('EXP ESPEC.'!B192,DESEMPATE!$C$3:$C$200,0)),"")</f>
        <v>3B PROYECTOS S.A.S</v>
      </c>
      <c r="E192" s="411" t="s">
        <v>8</v>
      </c>
      <c r="F192" s="19" t="s">
        <v>1122</v>
      </c>
      <c r="G192" s="19" t="s">
        <v>343</v>
      </c>
      <c r="H192" s="19" t="s">
        <v>1123</v>
      </c>
      <c r="I192" s="716" t="s">
        <v>1124</v>
      </c>
      <c r="J192" s="19" t="s">
        <v>8</v>
      </c>
      <c r="K192" s="965" t="s">
        <v>8</v>
      </c>
      <c r="L192" s="965" t="s">
        <v>8</v>
      </c>
      <c r="M192" s="965" t="s">
        <v>9</v>
      </c>
      <c r="N192" s="398" t="str">
        <f t="shared" si="122"/>
        <v>SI</v>
      </c>
      <c r="O192" s="398" t="str">
        <f t="shared" si="123"/>
        <v>SI</v>
      </c>
      <c r="P192" s="398" t="str">
        <f t="shared" si="124"/>
        <v>NO</v>
      </c>
      <c r="Q192" s="638" t="str">
        <f t="shared" si="132"/>
        <v>SI</v>
      </c>
      <c r="R192" s="510">
        <v>0.5</v>
      </c>
      <c r="S192" s="14">
        <v>39694</v>
      </c>
      <c r="T192" s="14">
        <v>40283</v>
      </c>
      <c r="U192" s="15">
        <f t="shared" si="129"/>
        <v>2010</v>
      </c>
      <c r="V192" s="16">
        <f>IFERROR(INDEX(PARAMETROS!$B$53:$B$101,MATCH(U192,PARAMETROS!$A$53:$A$101,0)),"")</f>
        <v>515000</v>
      </c>
      <c r="W192" s="671" t="s">
        <v>264</v>
      </c>
      <c r="X192" s="16" t="s">
        <v>21</v>
      </c>
      <c r="Y192" s="437" t="str">
        <f>IFERROR(IF(X192="","",IF(X192="COP","N/A",IF(OR(X192="USD",X192="US"),1,IF(X192="EUR",VLOOKUP(T192,'SH EURO'!$A$6:$B$10372,2,FALSE),"INGRESAR TASA")))),"")</f>
        <v>N/A</v>
      </c>
      <c r="Z192" s="489" t="str">
        <f t="shared" si="130"/>
        <v>N/A</v>
      </c>
      <c r="AA192" s="18">
        <f>IFERROR(IF(X192="","",IF(X192="COP",1,IF(Y192&lt;&gt;"N/A",VLOOKUP(T192,'SH TRM'!$A$9:$B$100372,2,FALSE),"REVISAR"))),"")</f>
        <v>1</v>
      </c>
      <c r="AB192" s="353" t="str">
        <f t="shared" si="131"/>
        <v>N/A</v>
      </c>
      <c r="AC192" s="1032">
        <v>6090.53</v>
      </c>
      <c r="AD192" s="296">
        <f t="shared" si="125"/>
        <v>3045.2649999999999</v>
      </c>
      <c r="AE192" s="775" t="str">
        <f t="shared" si="126"/>
        <v>CUMPLE</v>
      </c>
      <c r="AF192" s="1204"/>
      <c r="AG192" s="1207"/>
      <c r="AH192" s="302"/>
      <c r="AI192" s="237"/>
      <c r="AL192" s="395"/>
      <c r="AM192" s="358">
        <f t="shared" si="120"/>
        <v>1</v>
      </c>
      <c r="AN192" s="358"/>
      <c r="AO192" s="393"/>
      <c r="AP192" s="393"/>
    </row>
    <row r="193" spans="1:42" s="222" customFormat="1" ht="81.75" customHeight="1" x14ac:dyDescent="0.25">
      <c r="A193" s="1112"/>
      <c r="B193" s="11" t="s">
        <v>887</v>
      </c>
      <c r="C193" s="143"/>
      <c r="D193" s="12" t="str">
        <f>IFERROR(INDEX(DESEMPATE!$D$3:$D$200,MATCH('EXP ESPEC.'!B193,DESEMPATE!$C$3:$C$200,0)),"")</f>
        <v>3B PROYECTOS S.A.S</v>
      </c>
      <c r="E193" s="411" t="s">
        <v>8</v>
      </c>
      <c r="F193" s="19" t="s">
        <v>342</v>
      </c>
      <c r="G193" s="19" t="s">
        <v>343</v>
      </c>
      <c r="H193" s="19" t="s">
        <v>1125</v>
      </c>
      <c r="I193" s="716" t="s">
        <v>1126</v>
      </c>
      <c r="J193" s="19" t="s">
        <v>8</v>
      </c>
      <c r="K193" s="965" t="s">
        <v>8</v>
      </c>
      <c r="L193" s="965" t="s">
        <v>8</v>
      </c>
      <c r="M193" s="965" t="s">
        <v>9</v>
      </c>
      <c r="N193" s="398" t="str">
        <f t="shared" si="122"/>
        <v>SI</v>
      </c>
      <c r="O193" s="398" t="str">
        <f t="shared" si="123"/>
        <v>SI</v>
      </c>
      <c r="P193" s="398" t="str">
        <f t="shared" si="124"/>
        <v>NO</v>
      </c>
      <c r="Q193" s="638" t="str">
        <f t="shared" si="132"/>
        <v>SI</v>
      </c>
      <c r="R193" s="510">
        <v>1</v>
      </c>
      <c r="S193" s="14">
        <v>39148</v>
      </c>
      <c r="T193" s="14">
        <v>40074</v>
      </c>
      <c r="U193" s="44">
        <f t="shared" si="129"/>
        <v>2009</v>
      </c>
      <c r="V193" s="16">
        <f>IFERROR(INDEX(PARAMETROS!$B$53:$B$101,MATCH(U193,PARAMETROS!$A$53:$A$101,0)),"")</f>
        <v>496900</v>
      </c>
      <c r="W193" s="840" t="s">
        <v>264</v>
      </c>
      <c r="X193" s="17" t="s">
        <v>21</v>
      </c>
      <c r="Y193" s="437" t="str">
        <f>IFERROR(IF(X193="","",IF(X193="COP","N/A",IF(OR(X193="USD",X193="US"),1,IF(X193="EUR",VLOOKUP(T193,'SH EURO'!$A$6:$B$10372,2,FALSE),"INGRESAR TASA")))),"")</f>
        <v>N/A</v>
      </c>
      <c r="Z193" s="489" t="str">
        <f t="shared" si="130"/>
        <v>N/A</v>
      </c>
      <c r="AA193" s="18">
        <f>IFERROR(IF(X193="","",IF(X193="COP",1,IF(Y193&lt;&gt;"N/A",VLOOKUP(T193,'SH TRM'!$A$9:$B$100372,2,FALSE),"REVISAR"))),"")</f>
        <v>1</v>
      </c>
      <c r="AB193" s="353" t="str">
        <f t="shared" si="131"/>
        <v>N/A</v>
      </c>
      <c r="AC193" s="1032">
        <v>5217</v>
      </c>
      <c r="AD193" s="296">
        <f t="shared" si="125"/>
        <v>5217</v>
      </c>
      <c r="AE193" s="775" t="str">
        <f t="shared" si="126"/>
        <v>CUMPLE</v>
      </c>
      <c r="AF193" s="1204"/>
      <c r="AG193" s="1207"/>
      <c r="AH193" s="302"/>
      <c r="AI193" s="237"/>
      <c r="AL193" s="395"/>
      <c r="AM193" s="358">
        <f t="shared" si="120"/>
        <v>1</v>
      </c>
      <c r="AN193" s="358"/>
      <c r="AO193" s="393"/>
      <c r="AP193" s="393"/>
    </row>
    <row r="194" spans="1:42" s="222" customFormat="1" ht="81.75" customHeight="1" thickBot="1" x14ac:dyDescent="0.3">
      <c r="A194" s="1113"/>
      <c r="B194" s="11" t="s">
        <v>889</v>
      </c>
      <c r="C194" s="145"/>
      <c r="D194" s="141" t="str">
        <f>IFERROR(INDEX(DESEMPATE!$D$3:$D$200,MATCH('EXP ESPEC.'!B194,DESEMPATE!$C$3:$C$200,0)),"")</f>
        <v>CSH INFRAESTRUCTURA S.A.S.</v>
      </c>
      <c r="E194" s="412" t="s">
        <v>8</v>
      </c>
      <c r="F194" s="496" t="s">
        <v>1127</v>
      </c>
      <c r="G194" s="496" t="s">
        <v>343</v>
      </c>
      <c r="H194" s="549" t="s">
        <v>1128</v>
      </c>
      <c r="I194" s="711" t="s">
        <v>1129</v>
      </c>
      <c r="J194" s="526" t="s">
        <v>8</v>
      </c>
      <c r="K194" s="966" t="s">
        <v>8</v>
      </c>
      <c r="L194" s="966" t="s">
        <v>8</v>
      </c>
      <c r="M194" s="966" t="s">
        <v>9</v>
      </c>
      <c r="N194" s="399" t="str">
        <f t="shared" si="122"/>
        <v>SI</v>
      </c>
      <c r="O194" s="399" t="str">
        <f t="shared" si="123"/>
        <v>SI</v>
      </c>
      <c r="P194" s="399" t="str">
        <f t="shared" si="124"/>
        <v>NO</v>
      </c>
      <c r="Q194" s="639" t="str">
        <f t="shared" si="132"/>
        <v>SI</v>
      </c>
      <c r="R194" s="510">
        <v>1</v>
      </c>
      <c r="S194" s="535">
        <v>38929</v>
      </c>
      <c r="T194" s="535">
        <v>39553</v>
      </c>
      <c r="U194" s="36">
        <f t="shared" si="129"/>
        <v>2008</v>
      </c>
      <c r="V194" s="37">
        <f>IFERROR(INDEX(PARAMETROS!$B$53:$B$101,MATCH(U194,PARAMETROS!$A$53:$A$101,0)),"")</f>
        <v>461500</v>
      </c>
      <c r="W194" s="841" t="s">
        <v>264</v>
      </c>
      <c r="X194" s="38" t="s">
        <v>21</v>
      </c>
      <c r="Y194" s="438" t="str">
        <f>IFERROR(IF(X194="","",IF(X194="COP","N/A",IF(OR(X194="USD",X194="US"),1,IF(X194="EUR",VLOOKUP(T194,'SH EURO'!$A$6:$B$10372,2,FALSE),"INGRESAR TASA")))),"")</f>
        <v>N/A</v>
      </c>
      <c r="Z194" s="490" t="str">
        <f t="shared" si="130"/>
        <v>N/A</v>
      </c>
      <c r="AA194" s="39">
        <f>IFERROR(IF(X194="","",IF(X194="COP",1,IF(Y194&lt;&gt;"N/A",VLOOKUP(T194,'SH TRM'!$A$9:$B$100372,2,FALSE),"REVISAR"))),"")</f>
        <v>1</v>
      </c>
      <c r="AB194" s="354" t="str">
        <f t="shared" si="131"/>
        <v>N/A</v>
      </c>
      <c r="AC194" s="1033">
        <v>6524</v>
      </c>
      <c r="AD194" s="295">
        <f t="shared" si="125"/>
        <v>6524</v>
      </c>
      <c r="AE194" s="300" t="str">
        <f t="shared" si="126"/>
        <v>CUMPLE</v>
      </c>
      <c r="AF194" s="1205"/>
      <c r="AG194" s="1208"/>
      <c r="AH194" s="310"/>
      <c r="AI194" s="237"/>
      <c r="AL194" s="395"/>
      <c r="AM194" s="358">
        <f t="shared" si="120"/>
        <v>1</v>
      </c>
      <c r="AN194" s="358"/>
      <c r="AO194" s="393"/>
      <c r="AP194" s="393"/>
    </row>
    <row r="195" spans="1:42" s="222" customFormat="1" ht="63.75" x14ac:dyDescent="0.25">
      <c r="A195" s="1111" t="s">
        <v>215</v>
      </c>
      <c r="B195" s="25" t="s">
        <v>892</v>
      </c>
      <c r="C195" s="144"/>
      <c r="D195" s="287" t="str">
        <f>IFERROR(INDEX(DESEMPATE!$D$3:$D$200,MATCH('EXP ESPEC.'!B195,DESEMPATE!$C$3:$C$200,0)),"")</f>
        <v>SIGA INGENIERIA Y CONSULTORIA S.A. SUCURSAL COLOMBIA</v>
      </c>
      <c r="E195" s="410" t="s">
        <v>8</v>
      </c>
      <c r="F195" s="563" t="s">
        <v>352</v>
      </c>
      <c r="G195" s="563" t="s">
        <v>343</v>
      </c>
      <c r="H195" s="563" t="s">
        <v>1130</v>
      </c>
      <c r="I195" s="741" t="s">
        <v>1131</v>
      </c>
      <c r="J195" s="32" t="s">
        <v>8</v>
      </c>
      <c r="K195" s="970" t="s">
        <v>8</v>
      </c>
      <c r="L195" s="970" t="s">
        <v>8</v>
      </c>
      <c r="M195" s="970" t="s">
        <v>8</v>
      </c>
      <c r="N195" s="400" t="str">
        <f t="shared" si="122"/>
        <v>SI</v>
      </c>
      <c r="O195" s="400" t="str">
        <f t="shared" si="123"/>
        <v>SI</v>
      </c>
      <c r="P195" s="400" t="str">
        <f t="shared" si="124"/>
        <v>SI</v>
      </c>
      <c r="Q195" s="640" t="str">
        <f t="shared" si="132"/>
        <v>SI</v>
      </c>
      <c r="R195" s="508">
        <v>0.5</v>
      </c>
      <c r="S195" s="28">
        <v>41059</v>
      </c>
      <c r="T195" s="28">
        <v>42884</v>
      </c>
      <c r="U195" s="29">
        <f t="shared" si="129"/>
        <v>2017</v>
      </c>
      <c r="V195" s="140">
        <f>IFERROR(INDEX(PARAMETROS!$B$53:$B$101,MATCH(U195,PARAMETROS!$A$53:$A$101,0)),"")</f>
        <v>737717</v>
      </c>
      <c r="W195" s="671">
        <v>9388323328</v>
      </c>
      <c r="X195" s="17" t="s">
        <v>21</v>
      </c>
      <c r="Y195" s="436" t="str">
        <f>IFERROR(IF(X195="","",IF(X195="COP","N/A",IF(OR(X195="USD",X195="US"),1,IF(X195="EUR",VLOOKUP(T195,'SH EURO'!$A$6:$B$10372,2,FALSE),"INGRESAR TASA")))),"")</f>
        <v>N/A</v>
      </c>
      <c r="Z195" s="488" t="str">
        <f t="shared" si="130"/>
        <v>N/A</v>
      </c>
      <c r="AA195" s="31">
        <f>IFERROR(IF(X195="","",IF(X195="COP",1,IF(Y195&lt;&gt;"N/A",VLOOKUP(T195,'SH TRM'!$A$9:$B$100372,2,FALSE),"REVISAR"))),"")</f>
        <v>1</v>
      </c>
      <c r="AB195" s="352">
        <f t="shared" si="131"/>
        <v>9388323328</v>
      </c>
      <c r="AC195" s="875">
        <f t="shared" ref="AC195" si="167">IFERROR(AB195/V195,"")</f>
        <v>12726.185417985487</v>
      </c>
      <c r="AD195" s="298">
        <f t="shared" si="125"/>
        <v>6363.0927089927436</v>
      </c>
      <c r="AE195" s="290" t="str">
        <f t="shared" si="126"/>
        <v>CUMPLE</v>
      </c>
      <c r="AF195" s="1203" t="str">
        <f t="shared" si="154"/>
        <v>SI</v>
      </c>
      <c r="AG195" s="1206">
        <f t="shared" ref="AG195" si="168">IFERROR(IF(OR(E195="",E195="NO"),"N/A",IF(AND(COUNTIF(AE195:AE198,"CUMPLE")=4,AF195="SI"),90,(IF(AND(COUNTIF(AE195:AE198,"CUMPLE")=3,AF195="SI"),80,IF(AND(COUNTIF(AE195:AE198,"CUMPLE")=2,AF195="SI"),70,0))))),"")</f>
        <v>90</v>
      </c>
      <c r="AH195" s="308"/>
      <c r="AI195" s="237"/>
      <c r="AL195" s="395"/>
      <c r="AM195" s="358">
        <f t="shared" ref="AM195:AM298" si="169">COUNTIF(O195:P195,"SI")</f>
        <v>2</v>
      </c>
      <c r="AN195" s="358" t="str">
        <f t="shared" ref="AN195" si="170">IF(OR(COUNTIF(AM195:AM198,2)=0,COUNTIF(AM195:AM198,2)&gt;1),"OK",IF(AND(COUNTIF(AM195:AM198,1)&gt;0,COUNTIF(AM195:AM198,2)&gt;0),"OK",1))</f>
        <v>OK</v>
      </c>
      <c r="AO195" s="393"/>
      <c r="AP195" s="393"/>
    </row>
    <row r="196" spans="1:42" s="222" customFormat="1" ht="89.25" x14ac:dyDescent="0.25">
      <c r="A196" s="1112"/>
      <c r="B196" s="11" t="s">
        <v>892</v>
      </c>
      <c r="C196" s="143"/>
      <c r="D196" s="12" t="str">
        <f>IFERROR(INDEX(DESEMPATE!$D$3:$D$200,MATCH('EXP ESPEC.'!B196,DESEMPATE!$C$3:$C$200,0)),"")</f>
        <v>SIGA INGENIERIA Y CONSULTORIA S.A. SUCURSAL COLOMBIA</v>
      </c>
      <c r="E196" s="411" t="s">
        <v>8</v>
      </c>
      <c r="F196" s="476" t="s">
        <v>1132</v>
      </c>
      <c r="G196" s="476" t="s">
        <v>343</v>
      </c>
      <c r="H196" s="476" t="s">
        <v>1133</v>
      </c>
      <c r="I196" s="961" t="s">
        <v>1134</v>
      </c>
      <c r="J196" s="19" t="s">
        <v>8</v>
      </c>
      <c r="K196" s="965" t="s">
        <v>8</v>
      </c>
      <c r="L196" s="965" t="s">
        <v>8</v>
      </c>
      <c r="M196" s="965" t="s">
        <v>9</v>
      </c>
      <c r="N196" s="398" t="str">
        <f t="shared" si="122"/>
        <v>SI</v>
      </c>
      <c r="O196" s="398" t="str">
        <f t="shared" si="123"/>
        <v>SI</v>
      </c>
      <c r="P196" s="398" t="str">
        <f t="shared" si="124"/>
        <v>NO</v>
      </c>
      <c r="Q196" s="638" t="str">
        <f t="shared" si="132"/>
        <v>SI</v>
      </c>
      <c r="R196" s="510">
        <v>1</v>
      </c>
      <c r="S196" s="14" t="s">
        <v>1196</v>
      </c>
      <c r="T196" s="14">
        <v>41518</v>
      </c>
      <c r="U196" s="15">
        <f t="shared" si="129"/>
        <v>2013</v>
      </c>
      <c r="V196" s="16">
        <f>IFERROR(INDEX(PARAMETROS!$B$53:$B$101,MATCH(U196,PARAMETROS!$A$53:$A$101,0)),"")</f>
        <v>589500</v>
      </c>
      <c r="W196" s="671" t="s">
        <v>264</v>
      </c>
      <c r="X196" s="16" t="s">
        <v>21</v>
      </c>
      <c r="Y196" s="437" t="str">
        <f>IFERROR(IF(X196="","",IF(X196="COP","N/A",IF(OR(X196="USD",X196="US"),1,IF(X196="EUR",VLOOKUP(T196,'SH EURO'!$A$6:$B$10372,2,FALSE),"INGRESAR TASA")))),"")</f>
        <v>N/A</v>
      </c>
      <c r="Z196" s="489" t="str">
        <f t="shared" si="130"/>
        <v>N/A</v>
      </c>
      <c r="AA196" s="18">
        <f>IFERROR(IF(X196="","",IF(X196="COP",1,IF(Y196&lt;&gt;"N/A",VLOOKUP(T196,'SH TRM'!$A$9:$B$100372,2,FALSE),"REVISAR"))),"")</f>
        <v>1</v>
      </c>
      <c r="AB196" s="353" t="str">
        <f t="shared" si="131"/>
        <v>N/A</v>
      </c>
      <c r="AC196" s="1032">
        <v>9845.2000000000007</v>
      </c>
      <c r="AD196" s="296">
        <f t="shared" si="125"/>
        <v>9845.2000000000007</v>
      </c>
      <c r="AE196" s="775" t="str">
        <f t="shared" si="126"/>
        <v>CUMPLE</v>
      </c>
      <c r="AF196" s="1204"/>
      <c r="AG196" s="1207"/>
      <c r="AH196" s="302"/>
      <c r="AI196" s="237"/>
      <c r="AL196" s="395"/>
      <c r="AM196" s="358">
        <f t="shared" si="169"/>
        <v>1</v>
      </c>
      <c r="AN196" s="358"/>
      <c r="AO196" s="393"/>
      <c r="AP196" s="393"/>
    </row>
    <row r="197" spans="1:42" s="222" customFormat="1" ht="47.25" x14ac:dyDescent="0.25">
      <c r="A197" s="1112"/>
      <c r="B197" s="11" t="s">
        <v>892</v>
      </c>
      <c r="C197" s="143"/>
      <c r="D197" s="12" t="str">
        <f>IFERROR(INDEX(DESEMPATE!$D$3:$D$200,MATCH('EXP ESPEC.'!B197,DESEMPATE!$C$3:$C$200,0)),"")</f>
        <v>SIGA INGENIERIA Y CONSULTORIA S.A. SUCURSAL COLOMBIA</v>
      </c>
      <c r="E197" s="411" t="s">
        <v>8</v>
      </c>
      <c r="F197" s="19" t="s">
        <v>1135</v>
      </c>
      <c r="G197" s="19" t="s">
        <v>451</v>
      </c>
      <c r="H197" s="19" t="s">
        <v>1136</v>
      </c>
      <c r="I197" s="711" t="s">
        <v>1137</v>
      </c>
      <c r="J197" s="19" t="s">
        <v>8</v>
      </c>
      <c r="K197" s="965" t="s">
        <v>8</v>
      </c>
      <c r="L197" s="965" t="s">
        <v>8</v>
      </c>
      <c r="M197" s="965" t="s">
        <v>9</v>
      </c>
      <c r="N197" s="398" t="str">
        <f t="shared" si="122"/>
        <v>SI</v>
      </c>
      <c r="O197" s="398" t="str">
        <f t="shared" si="123"/>
        <v>SI</v>
      </c>
      <c r="P197" s="398" t="str">
        <f t="shared" si="124"/>
        <v>NO</v>
      </c>
      <c r="Q197" s="638" t="str">
        <f t="shared" si="132"/>
        <v>SI</v>
      </c>
      <c r="R197" s="510">
        <v>0.5</v>
      </c>
      <c r="S197" s="14">
        <v>37726</v>
      </c>
      <c r="T197" s="14">
        <v>38928</v>
      </c>
      <c r="U197" s="44">
        <f t="shared" si="129"/>
        <v>2006</v>
      </c>
      <c r="V197" s="16">
        <f>IFERROR(INDEX(PARAMETROS!$B$53:$B$101,MATCH(U197,PARAMETROS!$A$53:$A$101,0)),"")</f>
        <v>408000</v>
      </c>
      <c r="W197" s="840" t="s">
        <v>264</v>
      </c>
      <c r="X197" s="17" t="s">
        <v>629</v>
      </c>
      <c r="Y197" s="437" t="s">
        <v>264</v>
      </c>
      <c r="Z197" s="489" t="s">
        <v>264</v>
      </c>
      <c r="AA197" s="18" t="s">
        <v>66</v>
      </c>
      <c r="AB197" s="353" t="str">
        <f t="shared" si="131"/>
        <v/>
      </c>
      <c r="AC197" s="838">
        <v>8434.7999999999993</v>
      </c>
      <c r="AD197" s="296">
        <f t="shared" si="125"/>
        <v>4217.3999999999996</v>
      </c>
      <c r="AE197" s="775" t="str">
        <f t="shared" si="126"/>
        <v>CUMPLE</v>
      </c>
      <c r="AF197" s="1204"/>
      <c r="AG197" s="1207"/>
      <c r="AH197" s="302"/>
      <c r="AI197" s="237"/>
      <c r="AL197" s="395"/>
      <c r="AM197" s="358">
        <f t="shared" si="169"/>
        <v>1</v>
      </c>
      <c r="AN197" s="358"/>
      <c r="AO197" s="393"/>
      <c r="AP197" s="393"/>
    </row>
    <row r="198" spans="1:42" s="222" customFormat="1" ht="57.75" thickBot="1" x14ac:dyDescent="0.3">
      <c r="A198" s="1113"/>
      <c r="B198" s="33" t="s">
        <v>894</v>
      </c>
      <c r="C198" s="145"/>
      <c r="D198" s="141" t="str">
        <f>IFERROR(INDEX(DESEMPATE!$D$3:$D$200,MATCH('EXP ESPEC.'!B198,DESEMPATE!$C$3:$C$200,0)),"")</f>
        <v>ESTUDIOS TÉCNICOS S.A.S.</v>
      </c>
      <c r="E198" s="412" t="s">
        <v>8</v>
      </c>
      <c r="F198" s="139" t="s">
        <v>346</v>
      </c>
      <c r="G198" s="139" t="s">
        <v>343</v>
      </c>
      <c r="H198" s="139" t="s">
        <v>1140</v>
      </c>
      <c r="I198" s="233" t="s">
        <v>1141</v>
      </c>
      <c r="J198" s="139" t="s">
        <v>8</v>
      </c>
      <c r="K198" s="966" t="s">
        <v>8</v>
      </c>
      <c r="L198" s="966" t="s">
        <v>8</v>
      </c>
      <c r="M198" s="966" t="s">
        <v>9</v>
      </c>
      <c r="N198" s="399" t="str">
        <f t="shared" si="122"/>
        <v>SI</v>
      </c>
      <c r="O198" s="399" t="str">
        <f t="shared" si="123"/>
        <v>SI</v>
      </c>
      <c r="P198" s="399" t="str">
        <f t="shared" si="124"/>
        <v>NO</v>
      </c>
      <c r="Q198" s="639" t="str">
        <f t="shared" si="132"/>
        <v>SI</v>
      </c>
      <c r="R198" s="511">
        <v>0.5</v>
      </c>
      <c r="S198" s="276">
        <v>40078</v>
      </c>
      <c r="T198" s="276">
        <v>42216</v>
      </c>
      <c r="U198" s="36">
        <f t="shared" si="129"/>
        <v>2015</v>
      </c>
      <c r="V198" s="37">
        <f>IFERROR(INDEX(PARAMETROS!$B$53:$B$101,MATCH(U198,PARAMETROS!$A$53:$A$101,0)),"")</f>
        <v>644350</v>
      </c>
      <c r="W198" s="841" t="s">
        <v>264</v>
      </c>
      <c r="X198" s="38" t="s">
        <v>21</v>
      </c>
      <c r="Y198" s="438" t="str">
        <f>IFERROR(IF(X198="","",IF(X198="COP","N/A",IF(OR(X198="USD",X198="US"),1,IF(X198="EUR",VLOOKUP(T198,'SH EURO'!$A$6:$B$10372,2,FALSE),"INGRESAR TASA")))),"")</f>
        <v>N/A</v>
      </c>
      <c r="Z198" s="490" t="str">
        <f t="shared" si="130"/>
        <v>N/A</v>
      </c>
      <c r="AA198" s="39">
        <f>IFERROR(IF(X198="","",IF(X198="COP",1,IF(Y198&lt;&gt;"N/A",VLOOKUP(T198,'SH TRM'!$A$9:$B$100372,2,FALSE),"REVISAR"))),"")</f>
        <v>1</v>
      </c>
      <c r="AB198" s="354" t="str">
        <f t="shared" si="131"/>
        <v>N/A</v>
      </c>
      <c r="AC198" s="839">
        <v>18277.7</v>
      </c>
      <c r="AD198" s="295">
        <f t="shared" si="125"/>
        <v>9138.85</v>
      </c>
      <c r="AE198" s="300" t="str">
        <f t="shared" si="126"/>
        <v>CUMPLE</v>
      </c>
      <c r="AF198" s="1205"/>
      <c r="AG198" s="1208"/>
      <c r="AH198" s="310"/>
      <c r="AI198" s="237"/>
      <c r="AL198" s="395"/>
      <c r="AM198" s="358">
        <f t="shared" si="169"/>
        <v>1</v>
      </c>
      <c r="AN198" s="358"/>
      <c r="AO198" s="393"/>
      <c r="AP198" s="393"/>
    </row>
    <row r="199" spans="1:42" s="222" customFormat="1" ht="108" customHeight="1" x14ac:dyDescent="0.25">
      <c r="A199" s="1111" t="s">
        <v>216</v>
      </c>
      <c r="B199" s="25" t="s">
        <v>897</v>
      </c>
      <c r="C199" s="144"/>
      <c r="D199" s="287" t="str">
        <f>IFERROR(INDEX(DESEMPATE!$D$3:$D$200,MATCH('EXP ESPEC.'!B199,DESEMPATE!$C$3:$C$200,0)),"")</f>
        <v>SERVICIOS DE INTERVENTORIA DE SUPERVISIÓN S.A.S</v>
      </c>
      <c r="E199" s="410" t="s">
        <v>8</v>
      </c>
      <c r="F199" s="32" t="s">
        <v>1243</v>
      </c>
      <c r="G199" s="32" t="s">
        <v>343</v>
      </c>
      <c r="H199" s="32" t="s">
        <v>1244</v>
      </c>
      <c r="I199" s="232" t="s">
        <v>1245</v>
      </c>
      <c r="J199" s="32" t="s">
        <v>8</v>
      </c>
      <c r="K199" s="970" t="s">
        <v>8</v>
      </c>
      <c r="L199" s="970" t="s">
        <v>8</v>
      </c>
      <c r="M199" s="970" t="s">
        <v>8</v>
      </c>
      <c r="N199" s="400" t="str">
        <f t="shared" ref="N199:N298" si="171">IF(OR(J199="",K199=""),"",IF(J199="NO","NO",K199))</f>
        <v>SI</v>
      </c>
      <c r="O199" s="400" t="str">
        <f t="shared" ref="O199:O298" si="172">IF(OR(J199="",L199=""),"",IF(J199="NO","NO",L199))</f>
        <v>SI</v>
      </c>
      <c r="P199" s="400" t="str">
        <f t="shared" ref="P199:P298" si="173">IF(OR(J199="",M199=""),"",IF(J199="NO","NO",M199))</f>
        <v>SI</v>
      </c>
      <c r="Q199" s="640" t="str">
        <f t="shared" si="132"/>
        <v>SI</v>
      </c>
      <c r="R199" s="510">
        <v>0.6</v>
      </c>
      <c r="S199" s="14">
        <v>41204</v>
      </c>
      <c r="T199" s="14">
        <v>42215</v>
      </c>
      <c r="U199" s="29">
        <f t="shared" si="129"/>
        <v>2015</v>
      </c>
      <c r="V199" s="140">
        <f>IFERROR(INDEX(PARAMETROS!$B$53:$B$101,MATCH(U199,PARAMETROS!$A$53:$A$101,0)),"")</f>
        <v>644350</v>
      </c>
      <c r="W199" s="671" t="s">
        <v>264</v>
      </c>
      <c r="X199" s="17" t="s">
        <v>21</v>
      </c>
      <c r="Y199" s="436" t="str">
        <f>IFERROR(IF(X199="","",IF(X199="COP","N/A",IF(OR(X199="USD",X199="US"),1,IF(X199="EUR",VLOOKUP(T199,'SH EURO'!$A$6:$B$10372,2,FALSE),"INGRESAR TASA")))),"")</f>
        <v>N/A</v>
      </c>
      <c r="Z199" s="488" t="str">
        <f t="shared" si="130"/>
        <v>N/A</v>
      </c>
      <c r="AA199" s="31">
        <f>IFERROR(IF(X199="","",IF(X199="COP",1,IF(Y199&lt;&gt;"N/A",VLOOKUP(T199,'SH TRM'!$A$9:$B$100372,2,FALSE),"REVISAR"))),"")</f>
        <v>1</v>
      </c>
      <c r="AB199" s="352" t="str">
        <f t="shared" si="131"/>
        <v>N/A</v>
      </c>
      <c r="AC199" s="837">
        <v>6124.64</v>
      </c>
      <c r="AD199" s="298">
        <f t="shared" ref="AD199:AD262" si="174">IFERROR(IF(OR(J199="",J199="NO"),"",IF(E199="SI",IFERROR(AC199*R199,""),"")),"")</f>
        <v>3674.7840000000001</v>
      </c>
      <c r="AE199" s="290" t="str">
        <f t="shared" ref="AE199:AE262" si="175">IFERROR(IF(AD199="","",IF(AD199&gt;=CM001EEM1,"CUMPLE","NO CUMPLE")),"")</f>
        <v>CUMPLE</v>
      </c>
      <c r="AF199" s="1203" t="s">
        <v>1266</v>
      </c>
      <c r="AG199" s="1206">
        <f t="shared" ref="AG199" si="176">IFERROR(IF(OR(E199="",E199="NO"),"N/A",IF(AND(COUNTIF(AE199:AE202,"CUMPLE")=4,AF199="SI"),90,(IF(AND(COUNTIF(AE199:AE202,"CUMPLE")=3,AF199="SI"),80,IF(AND(COUNTIF(AE199:AE202,"CUMPLE")=2,AF199="SI"),70,0))))),"")</f>
        <v>0</v>
      </c>
      <c r="AH199" s="308"/>
      <c r="AI199" s="237"/>
      <c r="AL199" s="395"/>
      <c r="AM199" s="358">
        <f t="shared" si="169"/>
        <v>2</v>
      </c>
      <c r="AN199" s="358" t="str">
        <f t="shared" ref="AN199" si="177">IF(OR(COUNTIF(AM199:AM202,2)=0,COUNTIF(AM199:AM202,2)&gt;1),"OK",IF(AND(COUNTIF(AM199:AM202,1)&gt;0,COUNTIF(AM199:AM202,2)&gt;0),"OK",1))</f>
        <v>OK</v>
      </c>
      <c r="AO199" s="393"/>
      <c r="AP199" s="393"/>
    </row>
    <row r="200" spans="1:42" s="222" customFormat="1" ht="65.25" customHeight="1" x14ac:dyDescent="0.25">
      <c r="A200" s="1112"/>
      <c r="B200" s="11" t="s">
        <v>897</v>
      </c>
      <c r="C200" s="143"/>
      <c r="D200" s="12" t="str">
        <f>IFERROR(INDEX(DESEMPATE!$D$3:$D$200,MATCH('EXP ESPEC.'!B200,DESEMPATE!$C$3:$C$200,0)),"")</f>
        <v>SERVICIOS DE INTERVENTORIA DE SUPERVISIÓN S.A.S</v>
      </c>
      <c r="E200" s="411" t="s">
        <v>8</v>
      </c>
      <c r="F200" s="19" t="s">
        <v>1246</v>
      </c>
      <c r="G200" s="19" t="s">
        <v>343</v>
      </c>
      <c r="H200" s="19" t="s">
        <v>1247</v>
      </c>
      <c r="I200" s="231" t="s">
        <v>1248</v>
      </c>
      <c r="J200" s="19" t="s">
        <v>8</v>
      </c>
      <c r="K200" s="965" t="s">
        <v>8</v>
      </c>
      <c r="L200" s="965" t="s">
        <v>8</v>
      </c>
      <c r="M200" s="965" t="s">
        <v>8</v>
      </c>
      <c r="N200" s="398" t="str">
        <f t="shared" si="171"/>
        <v>SI</v>
      </c>
      <c r="O200" s="398" t="str">
        <f t="shared" si="172"/>
        <v>SI</v>
      </c>
      <c r="P200" s="398" t="str">
        <f t="shared" si="173"/>
        <v>SI</v>
      </c>
      <c r="Q200" s="638" t="str">
        <f t="shared" si="132"/>
        <v>SI</v>
      </c>
      <c r="R200" s="509">
        <v>1</v>
      </c>
      <c r="S200" s="259">
        <v>35886</v>
      </c>
      <c r="T200" s="14">
        <v>36953</v>
      </c>
      <c r="U200" s="15">
        <f t="shared" ref="U200:U263" si="178">IFERROR(IF(T200="","",YEAR(T200)),"")</f>
        <v>2001</v>
      </c>
      <c r="V200" s="16">
        <f>IFERROR(INDEX(PARAMETROS!$B$53:$B$101,MATCH(U200,PARAMETROS!$A$53:$A$101,0)),"")</f>
        <v>286000</v>
      </c>
      <c r="W200" s="671" t="s">
        <v>264</v>
      </c>
      <c r="X200" s="16" t="s">
        <v>21</v>
      </c>
      <c r="Y200" s="437" t="str">
        <f>IFERROR(IF(X200="","",IF(X200="COP","N/A",IF(OR(X200="USD",X200="US"),1,IF(X200="EUR",VLOOKUP(T200,'SH EURO'!$A$6:$B$10372,2,FALSE),"INGRESAR TASA")))),"")</f>
        <v>N/A</v>
      </c>
      <c r="Z200" s="489" t="str">
        <f t="shared" ref="Z200:Z263" si="179">IFERROR(IF(W200="","",IF(Y200="INGRESAR TASA","INGRESAR TASA USD",IF(Y200="N/A","N/A",W200*Y200))),"")</f>
        <v>N/A</v>
      </c>
      <c r="AA200" s="18">
        <f>IFERROR(IF(X200="","",IF(X200="COP",1,IF(Y200&lt;&gt;"N/A",VLOOKUP(T200,'SH TRM'!$A$9:$B$100372,2,FALSE),"REVISAR"))),"")</f>
        <v>1</v>
      </c>
      <c r="AB200" s="353" t="str">
        <f t="shared" ref="AB200:AB263" si="180">IFERROR(IF(AA200&lt;&gt;"",IF(X200&lt;&gt;"COP",Z200*AA200,W200),""),"")</f>
        <v>N/A</v>
      </c>
      <c r="AC200" s="838">
        <v>7750.57</v>
      </c>
      <c r="AD200" s="296">
        <f t="shared" si="174"/>
        <v>7750.57</v>
      </c>
      <c r="AE200" s="775" t="str">
        <f t="shared" si="175"/>
        <v>CUMPLE</v>
      </c>
      <c r="AF200" s="1204"/>
      <c r="AG200" s="1207"/>
      <c r="AH200" s="302"/>
      <c r="AI200" s="237"/>
      <c r="AL200" s="395"/>
      <c r="AM200" s="358">
        <f t="shared" si="169"/>
        <v>2</v>
      </c>
      <c r="AN200" s="358"/>
      <c r="AO200" s="393"/>
      <c r="AP200" s="393"/>
    </row>
    <row r="201" spans="1:42" s="222" customFormat="1" ht="31.5" customHeight="1" x14ac:dyDescent="0.25">
      <c r="A201" s="1112"/>
      <c r="B201" s="11" t="s">
        <v>899</v>
      </c>
      <c r="C201" s="143"/>
      <c r="D201" s="12" t="str">
        <f>IFERROR(INDEX(DESEMPATE!$D$3:$D$200,MATCH('EXP ESPEC.'!B201,DESEMPATE!$C$3:$C$200,0)),"")</f>
        <v>INTEGRAL ONGENIERIA DE SUPERVISION S.A.S.</v>
      </c>
      <c r="E201" s="411" t="s">
        <v>8</v>
      </c>
      <c r="F201" s="19" t="s">
        <v>1249</v>
      </c>
      <c r="G201" s="19" t="s">
        <v>343</v>
      </c>
      <c r="H201" s="496" t="s">
        <v>1250</v>
      </c>
      <c r="I201" s="231" t="s">
        <v>1251</v>
      </c>
      <c r="J201" s="19" t="s">
        <v>8</v>
      </c>
      <c r="K201" s="965" t="s">
        <v>8</v>
      </c>
      <c r="L201" s="965" t="s">
        <v>8</v>
      </c>
      <c r="M201" s="965" t="s">
        <v>9</v>
      </c>
      <c r="N201" s="398" t="str">
        <f t="shared" si="171"/>
        <v>SI</v>
      </c>
      <c r="O201" s="398" t="str">
        <f t="shared" si="172"/>
        <v>SI</v>
      </c>
      <c r="P201" s="398" t="str">
        <f t="shared" si="173"/>
        <v>NO</v>
      </c>
      <c r="Q201" s="638" t="str">
        <f t="shared" si="132"/>
        <v>SI</v>
      </c>
      <c r="R201" s="512">
        <v>1</v>
      </c>
      <c r="S201" s="316">
        <v>37792</v>
      </c>
      <c r="T201" s="316">
        <v>38429</v>
      </c>
      <c r="U201" s="44">
        <f t="shared" si="178"/>
        <v>2005</v>
      </c>
      <c r="V201" s="16">
        <f>IFERROR(INDEX(PARAMETROS!$B$53:$B$101,MATCH(U201,PARAMETROS!$A$53:$A$101,0)),"")</f>
        <v>381500</v>
      </c>
      <c r="W201" s="840">
        <v>1691644728</v>
      </c>
      <c r="X201" s="17" t="s">
        <v>21</v>
      </c>
      <c r="Y201" s="437" t="str">
        <f>IFERROR(IF(X201="","",IF(X201="COP","N/A",IF(OR(X201="USD",X201="US"),1,IF(X201="EUR",VLOOKUP(T201,'SH EURO'!$A$6:$B$10372,2,FALSE),"INGRESAR TASA")))),"")</f>
        <v>N/A</v>
      </c>
      <c r="Z201" s="489" t="str">
        <f t="shared" si="179"/>
        <v>N/A</v>
      </c>
      <c r="AA201" s="18">
        <f>IFERROR(IF(X201="","",IF(X201="COP",1,IF(Y201&lt;&gt;"N/A",VLOOKUP(T201,'SH TRM'!$A$9:$B$100372,2,FALSE),"REVISAR"))),"")</f>
        <v>1</v>
      </c>
      <c r="AB201" s="353">
        <f t="shared" si="180"/>
        <v>1691644728</v>
      </c>
      <c r="AC201" s="838">
        <f t="shared" ref="AC201:AC215" si="181">IFERROR(AB201/V201,"")</f>
        <v>4434.1932581913497</v>
      </c>
      <c r="AD201" s="296">
        <f t="shared" si="174"/>
        <v>4434.1932581913497</v>
      </c>
      <c r="AE201" s="775" t="str">
        <f t="shared" si="175"/>
        <v>CUMPLE</v>
      </c>
      <c r="AF201" s="1204"/>
      <c r="AG201" s="1207"/>
      <c r="AH201" s="302"/>
      <c r="AI201" s="237"/>
      <c r="AL201" s="395"/>
      <c r="AM201" s="358">
        <f t="shared" si="169"/>
        <v>1</v>
      </c>
      <c r="AN201" s="358"/>
      <c r="AO201" s="393"/>
      <c r="AP201" s="393"/>
    </row>
    <row r="202" spans="1:42" s="222" customFormat="1" ht="57.75" thickBot="1" x14ac:dyDescent="0.3">
      <c r="A202" s="1113"/>
      <c r="B202" s="33" t="s">
        <v>899</v>
      </c>
      <c r="C202" s="145"/>
      <c r="D202" s="141" t="str">
        <f>IFERROR(INDEX(DESEMPATE!$D$3:$D$200,MATCH('EXP ESPEC.'!B202,DESEMPATE!$C$3:$C$200,0)),"")</f>
        <v>INTEGRAL ONGENIERIA DE SUPERVISION S.A.S.</v>
      </c>
      <c r="E202" s="412" t="s">
        <v>8</v>
      </c>
      <c r="F202" s="526" t="s">
        <v>1252</v>
      </c>
      <c r="G202" s="526" t="s">
        <v>343</v>
      </c>
      <c r="H202" s="588" t="s">
        <v>1253</v>
      </c>
      <c r="I202" s="1027" t="s">
        <v>1254</v>
      </c>
      <c r="J202" s="139" t="s">
        <v>8</v>
      </c>
      <c r="K202" s="966" t="s">
        <v>8</v>
      </c>
      <c r="L202" s="966" t="s">
        <v>8</v>
      </c>
      <c r="M202" s="966" t="s">
        <v>9</v>
      </c>
      <c r="N202" s="399" t="str">
        <f t="shared" si="171"/>
        <v>SI</v>
      </c>
      <c r="O202" s="399" t="str">
        <f t="shared" si="172"/>
        <v>SI</v>
      </c>
      <c r="P202" s="399" t="str">
        <f t="shared" si="173"/>
        <v>NO</v>
      </c>
      <c r="Q202" s="639" t="str">
        <f t="shared" si="132"/>
        <v>SI</v>
      </c>
      <c r="R202" s="511">
        <v>1</v>
      </c>
      <c r="S202" s="276">
        <v>37453</v>
      </c>
      <c r="T202" s="276">
        <v>38087</v>
      </c>
      <c r="U202" s="36">
        <f t="shared" si="178"/>
        <v>2004</v>
      </c>
      <c r="V202" s="37">
        <f>IFERROR(INDEX(PARAMETROS!$B$53:$B$101,MATCH(U202,PARAMETROS!$A$53:$A$101,0)),"")</f>
        <v>358000</v>
      </c>
      <c r="W202" s="841">
        <v>2256694426</v>
      </c>
      <c r="X202" s="38" t="s">
        <v>21</v>
      </c>
      <c r="Y202" s="438" t="str">
        <f>IFERROR(IF(X202="","",IF(X202="COP","N/A",IF(OR(X202="USD",X202="US"),1,IF(X202="EUR",VLOOKUP(T202,'SH EURO'!$A$6:$B$10372,2,FALSE),"INGRESAR TASA")))),"")</f>
        <v>N/A</v>
      </c>
      <c r="Z202" s="490" t="str">
        <f t="shared" si="179"/>
        <v>N/A</v>
      </c>
      <c r="AA202" s="39">
        <f>IFERROR(IF(X202="","",IF(X202="COP",1,IF(Y202&lt;&gt;"N/A",VLOOKUP(T202,'SH TRM'!$A$9:$B$100372,2,FALSE),"REVISAR"))),"")</f>
        <v>1</v>
      </c>
      <c r="AB202" s="354">
        <f t="shared" si="180"/>
        <v>2256694426</v>
      </c>
      <c r="AC202" s="839">
        <f t="shared" si="181"/>
        <v>6303.6157150837989</v>
      </c>
      <c r="AD202" s="295">
        <f t="shared" si="174"/>
        <v>6303.6157150837989</v>
      </c>
      <c r="AE202" s="300" t="str">
        <f t="shared" si="175"/>
        <v>CUMPLE</v>
      </c>
      <c r="AF202" s="1205"/>
      <c r="AG202" s="1208"/>
      <c r="AH202" s="310"/>
      <c r="AI202" s="237"/>
      <c r="AL202" s="395"/>
      <c r="AM202" s="358">
        <f t="shared" si="169"/>
        <v>1</v>
      </c>
      <c r="AN202" s="358"/>
      <c r="AO202" s="393"/>
      <c r="AP202" s="393"/>
    </row>
    <row r="203" spans="1:42" s="222" customFormat="1" ht="102" x14ac:dyDescent="0.25">
      <c r="A203" s="1111" t="s">
        <v>217</v>
      </c>
      <c r="B203" s="25" t="s">
        <v>904</v>
      </c>
      <c r="C203" s="144"/>
      <c r="D203" s="287" t="str">
        <f>IFERROR(INDEX(DESEMPATE!$D$3:$D$200,MATCH('EXP ESPEC.'!B203,DESEMPATE!$C$3:$C$200,0)),"")</f>
        <v>C&amp;M CONSULTORES S.A.</v>
      </c>
      <c r="E203" s="410" t="s">
        <v>8</v>
      </c>
      <c r="F203" s="142" t="s">
        <v>352</v>
      </c>
      <c r="G203" s="32" t="s">
        <v>343</v>
      </c>
      <c r="H203" s="32" t="s">
        <v>1162</v>
      </c>
      <c r="I203" s="710" t="s">
        <v>1163</v>
      </c>
      <c r="J203" s="32" t="s">
        <v>8</v>
      </c>
      <c r="K203" s="964" t="s">
        <v>8</v>
      </c>
      <c r="L203" s="968" t="s">
        <v>9</v>
      </c>
      <c r="M203" s="968" t="s">
        <v>8</v>
      </c>
      <c r="N203" s="400" t="str">
        <f t="shared" si="171"/>
        <v>SI</v>
      </c>
      <c r="O203" s="400" t="str">
        <f t="shared" si="172"/>
        <v>NO</v>
      </c>
      <c r="P203" s="400" t="str">
        <f t="shared" si="173"/>
        <v>SI</v>
      </c>
      <c r="Q203" s="640" t="str">
        <f t="shared" ref="Q203:Q298" si="182">IFERROR(IF(S203="","",IF(S203&gt;=DATE(1990,1,1),"SI","NO")),"")</f>
        <v>SI</v>
      </c>
      <c r="R203" s="1011">
        <v>0.51</v>
      </c>
      <c r="S203" s="275">
        <v>41878</v>
      </c>
      <c r="T203" s="275">
        <v>42855</v>
      </c>
      <c r="U203" s="29">
        <f t="shared" si="178"/>
        <v>2017</v>
      </c>
      <c r="V203" s="140">
        <f>IFERROR(INDEX(PARAMETROS!$B$53:$B$101,MATCH(U203,PARAMETROS!$A$53:$A$101,0)),"")</f>
        <v>737717</v>
      </c>
      <c r="W203" s="671">
        <v>12985516778</v>
      </c>
      <c r="X203" s="17" t="s">
        <v>21</v>
      </c>
      <c r="Y203" s="436" t="str">
        <f>IFERROR(IF(X203="","",IF(X203="COP","N/A",IF(OR(X203="USD",X203="US"),1,IF(X203="EUR",VLOOKUP(T203,'SH EURO'!$A$6:$B$10372,2,FALSE),"INGRESAR TASA")))),"")</f>
        <v>N/A</v>
      </c>
      <c r="Z203" s="488" t="str">
        <f t="shared" si="179"/>
        <v>N/A</v>
      </c>
      <c r="AA203" s="31">
        <f>IFERROR(IF(X203="","",IF(X203="COP",1,IF(Y203&lt;&gt;"N/A",VLOOKUP(T203,'SH TRM'!$A$9:$B$100372,2,FALSE),"REVISAR"))),"")</f>
        <v>1</v>
      </c>
      <c r="AB203" s="352">
        <f t="shared" si="180"/>
        <v>12985516778</v>
      </c>
      <c r="AC203" s="875">
        <f t="shared" si="181"/>
        <v>17602.301123601599</v>
      </c>
      <c r="AD203" s="298">
        <f t="shared" si="174"/>
        <v>8977.1735730368164</v>
      </c>
      <c r="AE203" s="290" t="str">
        <f t="shared" si="175"/>
        <v>CUMPLE</v>
      </c>
      <c r="AF203" s="1203" t="str">
        <f t="shared" si="154"/>
        <v>SI</v>
      </c>
      <c r="AG203" s="1206">
        <f t="shared" ref="AG203" si="183">IFERROR(IF(OR(E203="",E203="NO"),"N/A",IF(AND(COUNTIF(AE203:AE206,"CUMPLE")=4,AF203="SI"),90,(IF(AND(COUNTIF(AE203:AE206,"CUMPLE")=3,AF203="SI"),80,IF(AND(COUNTIF(AE203:AE206,"CUMPLE")=2,AF203="SI"),70,0))))),"")</f>
        <v>90</v>
      </c>
      <c r="AH203" s="308"/>
      <c r="AI203" s="237"/>
      <c r="AL203" s="395"/>
      <c r="AM203" s="358">
        <f t="shared" si="169"/>
        <v>1</v>
      </c>
      <c r="AN203" s="358" t="str">
        <f t="shared" ref="AN203" si="184">IF(OR(COUNTIF(AM203:AM206,2)=0,COUNTIF(AM203:AM206,2)&gt;1),"OK",IF(AND(COUNTIF(AM203:AM206,1)&gt;0,COUNTIF(AM203:AM206,2)&gt;0),"OK",1))</f>
        <v>OK</v>
      </c>
      <c r="AO203" s="393"/>
      <c r="AP203" s="393"/>
    </row>
    <row r="204" spans="1:42" s="222" customFormat="1" ht="57" x14ac:dyDescent="0.25">
      <c r="A204" s="1112"/>
      <c r="B204" s="11" t="s">
        <v>902</v>
      </c>
      <c r="C204" s="143"/>
      <c r="D204" s="12" t="str">
        <f>IFERROR(INDEX(DESEMPATE!$D$3:$D$200,MATCH('EXP ESPEC.'!B204,DESEMPATE!$C$3:$C$200,0)),"")</f>
        <v>ESTEYCO SECURSAL COLOMBIA</v>
      </c>
      <c r="E204" s="411" t="s">
        <v>8</v>
      </c>
      <c r="F204" s="19" t="s">
        <v>1152</v>
      </c>
      <c r="G204" s="476" t="s">
        <v>356</v>
      </c>
      <c r="H204" s="476" t="s">
        <v>1153</v>
      </c>
      <c r="I204" s="961" t="s">
        <v>1154</v>
      </c>
      <c r="J204" s="968" t="s">
        <v>8</v>
      </c>
      <c r="K204" s="968" t="s">
        <v>8</v>
      </c>
      <c r="L204" s="965" t="s">
        <v>8</v>
      </c>
      <c r="M204" s="965" t="s">
        <v>9</v>
      </c>
      <c r="N204" s="398" t="str">
        <f t="shared" si="171"/>
        <v>SI</v>
      </c>
      <c r="O204" s="398" t="str">
        <f t="shared" si="172"/>
        <v>SI</v>
      </c>
      <c r="P204" s="398" t="str">
        <f t="shared" si="173"/>
        <v>NO</v>
      </c>
      <c r="Q204" s="638" t="str">
        <f t="shared" si="182"/>
        <v>SI</v>
      </c>
      <c r="R204" s="1029">
        <v>0.5</v>
      </c>
      <c r="S204" s="535">
        <v>37915</v>
      </c>
      <c r="T204" s="535">
        <v>40421</v>
      </c>
      <c r="U204" s="15">
        <f t="shared" si="178"/>
        <v>2010</v>
      </c>
      <c r="V204" s="16">
        <f>IFERROR(INDEX(PARAMETROS!$B$53:$B$101,MATCH(U204,PARAMETROS!$A$53:$A$101,0)),"")</f>
        <v>515000</v>
      </c>
      <c r="W204" s="671" t="s">
        <v>264</v>
      </c>
      <c r="X204" s="16" t="s">
        <v>305</v>
      </c>
      <c r="Y204" s="437">
        <f>IFERROR(IF(X204="","",IF(X204="COP","N/A",IF(OR(X204="USD",X204="US"),1,IF(X204="EUR",VLOOKUP(T204,'SH EURO'!$A$6:$B$10372,2,FALSE),"INGRESAR TASA")))),"")</f>
        <v>1.2700199999999999</v>
      </c>
      <c r="Z204" s="489" t="str">
        <f t="shared" si="179"/>
        <v/>
      </c>
      <c r="AA204" s="18">
        <f>IFERROR(IF(X204="","",IF(X204="COP",1,IF(Y204&lt;&gt;"N/A",VLOOKUP(T204,'SH TRM'!$A$9:$B$100372,2,FALSE),"REVISAR"))),"")</f>
        <v>1823.74</v>
      </c>
      <c r="AB204" s="353" t="str">
        <f t="shared" si="180"/>
        <v/>
      </c>
      <c r="AC204" s="838">
        <v>14681.51</v>
      </c>
      <c r="AD204" s="296">
        <f t="shared" si="174"/>
        <v>7340.7550000000001</v>
      </c>
      <c r="AE204" s="775" t="str">
        <f t="shared" si="175"/>
        <v>CUMPLE</v>
      </c>
      <c r="AF204" s="1204"/>
      <c r="AG204" s="1207"/>
      <c r="AH204" s="302"/>
      <c r="AI204" s="237"/>
      <c r="AL204" s="395"/>
      <c r="AM204" s="358">
        <f t="shared" si="169"/>
        <v>1</v>
      </c>
      <c r="AN204" s="358"/>
      <c r="AO204" s="393"/>
      <c r="AP204" s="393"/>
    </row>
    <row r="205" spans="1:42" s="222" customFormat="1" ht="57" x14ac:dyDescent="0.25">
      <c r="A205" s="1112"/>
      <c r="B205" s="11" t="s">
        <v>902</v>
      </c>
      <c r="C205" s="143"/>
      <c r="D205" s="12" t="str">
        <f>IFERROR(INDEX(DESEMPATE!$D$3:$D$200,MATCH('EXP ESPEC.'!B205,DESEMPATE!$C$3:$C$200,0)),"")</f>
        <v>ESTEYCO SECURSAL COLOMBIA</v>
      </c>
      <c r="E205" s="411" t="s">
        <v>8</v>
      </c>
      <c r="F205" s="19" t="s">
        <v>1152</v>
      </c>
      <c r="G205" s="19" t="s">
        <v>356</v>
      </c>
      <c r="H205" s="19" t="s">
        <v>1155</v>
      </c>
      <c r="I205" s="711" t="s">
        <v>1156</v>
      </c>
      <c r="J205" s="19" t="s">
        <v>8</v>
      </c>
      <c r="K205" s="965" t="s">
        <v>8</v>
      </c>
      <c r="L205" s="965" t="s">
        <v>8</v>
      </c>
      <c r="M205" s="965" t="s">
        <v>9</v>
      </c>
      <c r="N205" s="398" t="str">
        <f t="shared" si="171"/>
        <v>SI</v>
      </c>
      <c r="O205" s="398" t="str">
        <f t="shared" si="172"/>
        <v>SI</v>
      </c>
      <c r="P205" s="398" t="str">
        <f t="shared" si="173"/>
        <v>NO</v>
      </c>
      <c r="Q205" s="638" t="str">
        <f t="shared" si="182"/>
        <v>SI</v>
      </c>
      <c r="R205" s="510">
        <v>0.5</v>
      </c>
      <c r="S205" s="259">
        <v>38016</v>
      </c>
      <c r="T205" s="259">
        <v>38990</v>
      </c>
      <c r="U205" s="44">
        <f t="shared" si="178"/>
        <v>2006</v>
      </c>
      <c r="V205" s="16">
        <f>IFERROR(INDEX(PARAMETROS!$B$53:$B$101,MATCH(U205,PARAMETROS!$A$53:$A$101,0)),"")</f>
        <v>408000</v>
      </c>
      <c r="W205" s="840" t="s">
        <v>264</v>
      </c>
      <c r="X205" s="17" t="s">
        <v>305</v>
      </c>
      <c r="Y205" s="437">
        <f>IFERROR(IF(X205="","",IF(X205="COP","N/A",IF(OR(X205="USD",X205="US"),1,IF(X205="EUR",VLOOKUP(T205,'SH EURO'!$A$6:$B$10372,2,FALSE),"INGRESAR TASA")))),"")</f>
        <v>1.2685900000000001</v>
      </c>
      <c r="Z205" s="489" t="str">
        <f t="shared" si="179"/>
        <v/>
      </c>
      <c r="AA205" s="18">
        <f>IFERROR(IF(X205="","",IF(X205="COP",1,IF(Y205&lt;&gt;"N/A",VLOOKUP(T205,'SH TRM'!$A$9:$B$100372,2,FALSE),"REVISAR"))),"")</f>
        <v>2394.31</v>
      </c>
      <c r="AB205" s="353" t="str">
        <f t="shared" si="180"/>
        <v/>
      </c>
      <c r="AC205" s="838">
        <v>7140.15</v>
      </c>
      <c r="AD205" s="296">
        <f t="shared" si="174"/>
        <v>3570.0749999999998</v>
      </c>
      <c r="AE205" s="775" t="str">
        <f t="shared" si="175"/>
        <v>CUMPLE</v>
      </c>
      <c r="AF205" s="1204"/>
      <c r="AG205" s="1207"/>
      <c r="AH205" s="302"/>
      <c r="AI205" s="237"/>
      <c r="AL205" s="395"/>
      <c r="AM205" s="358">
        <f t="shared" si="169"/>
        <v>1</v>
      </c>
      <c r="AN205" s="358"/>
      <c r="AO205" s="393"/>
      <c r="AP205" s="393"/>
    </row>
    <row r="206" spans="1:42" s="222" customFormat="1" ht="57.75" thickBot="1" x14ac:dyDescent="0.3">
      <c r="A206" s="1113"/>
      <c r="B206" s="33" t="s">
        <v>902</v>
      </c>
      <c r="C206" s="145"/>
      <c r="D206" s="141" t="str">
        <f>IFERROR(INDEX(DESEMPATE!$D$3:$D$200,MATCH('EXP ESPEC.'!B206,DESEMPATE!$C$3:$C$200,0)),"")</f>
        <v>ESTEYCO SECURSAL COLOMBIA</v>
      </c>
      <c r="E206" s="412" t="s">
        <v>8</v>
      </c>
      <c r="F206" s="139" t="s">
        <v>1157</v>
      </c>
      <c r="G206" s="139" t="s">
        <v>356</v>
      </c>
      <c r="H206" s="139" t="s">
        <v>1158</v>
      </c>
      <c r="I206" s="712" t="s">
        <v>1159</v>
      </c>
      <c r="J206" s="139" t="s">
        <v>8</v>
      </c>
      <c r="K206" s="966" t="s">
        <v>8</v>
      </c>
      <c r="L206" s="966" t="s">
        <v>8</v>
      </c>
      <c r="M206" s="966" t="s">
        <v>9</v>
      </c>
      <c r="N206" s="399" t="str">
        <f t="shared" si="171"/>
        <v>SI</v>
      </c>
      <c r="O206" s="399" t="str">
        <f t="shared" si="172"/>
        <v>SI</v>
      </c>
      <c r="P206" s="399" t="str">
        <f t="shared" si="173"/>
        <v>NO</v>
      </c>
      <c r="Q206" s="639" t="str">
        <f t="shared" si="182"/>
        <v>SI</v>
      </c>
      <c r="R206" s="511">
        <v>0.5</v>
      </c>
      <c r="S206" s="318">
        <v>37181</v>
      </c>
      <c r="T206" s="318">
        <v>37970</v>
      </c>
      <c r="U206" s="36">
        <f t="shared" si="178"/>
        <v>2003</v>
      </c>
      <c r="V206" s="37">
        <f>IFERROR(INDEX(PARAMETROS!$B$53:$B$101,MATCH(U206,PARAMETROS!$A$53:$A$101,0)),"")</f>
        <v>332000</v>
      </c>
      <c r="W206" s="841" t="s">
        <v>264</v>
      </c>
      <c r="X206" s="38" t="s">
        <v>305</v>
      </c>
      <c r="Y206" s="438">
        <f>IFERROR(IF(X206="","",IF(X206="COP","N/A",IF(OR(X206="USD",X206="US"),1,IF(X206="EUR",VLOOKUP(T206,'SH EURO'!$A$6:$B$10372,2,FALSE),"INGRESAR TASA")))),"")</f>
        <v>1.2267999999999999</v>
      </c>
      <c r="Z206" s="490" t="str">
        <f t="shared" si="179"/>
        <v/>
      </c>
      <c r="AA206" s="39">
        <f>IFERROR(IF(X206="","",IF(X206="COP",1,IF(Y206&lt;&gt;"N/A",VLOOKUP(T206,'SH TRM'!$A$9:$B$100372,2,FALSE),"REVISAR"))),"")</f>
        <v>2812.81</v>
      </c>
      <c r="AB206" s="354" t="str">
        <f t="shared" si="180"/>
        <v/>
      </c>
      <c r="AC206" s="839">
        <v>5819.4</v>
      </c>
      <c r="AD206" s="295">
        <f t="shared" si="174"/>
        <v>2909.7</v>
      </c>
      <c r="AE206" s="300" t="str">
        <f t="shared" si="175"/>
        <v>CUMPLE</v>
      </c>
      <c r="AF206" s="1205"/>
      <c r="AG206" s="1208"/>
      <c r="AH206" s="310"/>
      <c r="AI206" s="237"/>
      <c r="AL206" s="395"/>
      <c r="AM206" s="358">
        <f t="shared" si="169"/>
        <v>1</v>
      </c>
      <c r="AN206" s="358"/>
      <c r="AO206" s="393"/>
      <c r="AP206" s="393"/>
    </row>
    <row r="207" spans="1:42" s="222" customFormat="1" ht="66.75" customHeight="1" x14ac:dyDescent="0.25">
      <c r="A207" s="1111" t="s">
        <v>218</v>
      </c>
      <c r="B207" s="25" t="s">
        <v>907</v>
      </c>
      <c r="C207" s="144"/>
      <c r="D207" s="287" t="str">
        <f>IFERROR(INDEX(DESEMPATE!$D$3:$D$200,MATCH('EXP ESPEC.'!B207,DESEMPATE!$C$3:$C$200,0)),"")</f>
        <v>HMV CONSULTORIA S.A.S.</v>
      </c>
      <c r="E207" s="410" t="s">
        <v>8</v>
      </c>
      <c r="F207" s="32" t="s">
        <v>1167</v>
      </c>
      <c r="G207" s="32" t="s">
        <v>343</v>
      </c>
      <c r="H207" s="736" t="s">
        <v>1168</v>
      </c>
      <c r="I207" s="1008" t="s">
        <v>1169</v>
      </c>
      <c r="J207" s="563" t="s">
        <v>8</v>
      </c>
      <c r="K207" s="970" t="s">
        <v>8</v>
      </c>
      <c r="L207" s="970" t="s">
        <v>8</v>
      </c>
      <c r="M207" s="970" t="s">
        <v>8</v>
      </c>
      <c r="N207" s="400" t="str">
        <f t="shared" si="171"/>
        <v>SI</v>
      </c>
      <c r="O207" s="400" t="str">
        <f t="shared" si="172"/>
        <v>SI</v>
      </c>
      <c r="P207" s="400" t="str">
        <f t="shared" si="173"/>
        <v>SI</v>
      </c>
      <c r="Q207" s="640" t="str">
        <f t="shared" si="182"/>
        <v>SI</v>
      </c>
      <c r="R207" s="508">
        <v>1</v>
      </c>
      <c r="S207" s="316">
        <v>42304</v>
      </c>
      <c r="T207" s="522">
        <v>42802</v>
      </c>
      <c r="U207" s="29">
        <f t="shared" si="178"/>
        <v>2017</v>
      </c>
      <c r="V207" s="140">
        <f>IFERROR(INDEX(PARAMETROS!$B$53:$B$101,MATCH(U207,PARAMETROS!$A$53:$A$101,0)),"")</f>
        <v>737717</v>
      </c>
      <c r="W207" s="671">
        <v>3861733424</v>
      </c>
      <c r="X207" s="17" t="s">
        <v>21</v>
      </c>
      <c r="Y207" s="436" t="str">
        <f>IFERROR(IF(X207="","",IF(X207="COP","N/A",IF(OR(X207="USD",X207="US"),1,IF(X207="EUR",VLOOKUP(T207,'SH EURO'!$A$6:$B$10372,2,FALSE),"INGRESAR TASA")))),"")</f>
        <v>N/A</v>
      </c>
      <c r="Z207" s="488" t="str">
        <f t="shared" si="179"/>
        <v>N/A</v>
      </c>
      <c r="AA207" s="31">
        <f>IFERROR(IF(X207="","",IF(X207="COP",1,IF(Y207&lt;&gt;"N/A",VLOOKUP(T207,'SH TRM'!$A$9:$B$100372,2,FALSE),"REVISAR"))),"")</f>
        <v>1</v>
      </c>
      <c r="AB207" s="352">
        <f t="shared" si="180"/>
        <v>3861733424</v>
      </c>
      <c r="AC207" s="837">
        <f t="shared" ref="AC207" si="185">IFERROR(AB207/V207,"")</f>
        <v>5234.7084640858211</v>
      </c>
      <c r="AD207" s="298">
        <f t="shared" si="174"/>
        <v>5234.7084640858211</v>
      </c>
      <c r="AE207" s="290" t="str">
        <f t="shared" si="175"/>
        <v>CUMPLE</v>
      </c>
      <c r="AF207" s="1203" t="str">
        <f t="shared" si="154"/>
        <v>SI</v>
      </c>
      <c r="AG207" s="1206">
        <f t="shared" ref="AG207" si="186">IFERROR(IF(OR(E207="",E207="NO"),"N/A",IF(AND(COUNTIF(AE207:AE210,"CUMPLE")=4,AF207="SI"),90,(IF(AND(COUNTIF(AE207:AE210,"CUMPLE")=3,AF207="SI"),80,IF(AND(COUNTIF(AE207:AE210,"CUMPLE")=2,AF207="SI"),70,0))))),"")</f>
        <v>90</v>
      </c>
      <c r="AH207" s="308"/>
      <c r="AI207" s="237"/>
      <c r="AL207" s="395"/>
      <c r="AM207" s="358">
        <f t="shared" si="169"/>
        <v>2</v>
      </c>
      <c r="AN207" s="358" t="str">
        <f t="shared" ref="AN207" si="187">IF(OR(COUNTIF(AM207:AM210,2)=0,COUNTIF(AM207:AM210,2)&gt;1),"OK",IF(AND(COUNTIF(AM207:AM210,1)&gt;0,COUNTIF(AM207:AM210,2)&gt;0),"OK",1))</f>
        <v>OK</v>
      </c>
      <c r="AO207" s="393"/>
      <c r="AP207" s="393"/>
    </row>
    <row r="208" spans="1:42" s="222" customFormat="1" ht="66.75" customHeight="1" x14ac:dyDescent="0.25">
      <c r="A208" s="1112"/>
      <c r="B208" s="11" t="s">
        <v>907</v>
      </c>
      <c r="C208" s="143"/>
      <c r="D208" s="12" t="str">
        <f>IFERROR(INDEX(DESEMPATE!$D$3:$D$200,MATCH('EXP ESPEC.'!B208,DESEMPATE!$C$3:$C$200,0)),"")</f>
        <v>HMV CONSULTORIA S.A.S.</v>
      </c>
      <c r="E208" s="411" t="s">
        <v>8</v>
      </c>
      <c r="F208" s="19" t="s">
        <v>1167</v>
      </c>
      <c r="G208" s="19" t="s">
        <v>343</v>
      </c>
      <c r="H208" s="533" t="s">
        <v>1170</v>
      </c>
      <c r="I208" s="748" t="s">
        <v>1171</v>
      </c>
      <c r="J208" s="19" t="s">
        <v>8</v>
      </c>
      <c r="K208" s="965" t="s">
        <v>8</v>
      </c>
      <c r="L208" s="965" t="s">
        <v>8</v>
      </c>
      <c r="M208" s="965" t="s">
        <v>8</v>
      </c>
      <c r="N208" s="398" t="str">
        <f t="shared" si="171"/>
        <v>SI</v>
      </c>
      <c r="O208" s="398" t="str">
        <f t="shared" si="172"/>
        <v>SI</v>
      </c>
      <c r="P208" s="398" t="str">
        <f t="shared" si="173"/>
        <v>SI</v>
      </c>
      <c r="Q208" s="638" t="str">
        <f t="shared" si="182"/>
        <v>SI</v>
      </c>
      <c r="R208" s="510">
        <v>1</v>
      </c>
      <c r="S208" s="14">
        <v>42362</v>
      </c>
      <c r="T208" s="498">
        <v>42857</v>
      </c>
      <c r="U208" s="15">
        <f t="shared" si="178"/>
        <v>2017</v>
      </c>
      <c r="V208" s="16">
        <f>IFERROR(INDEX(PARAMETROS!$B$53:$B$101,MATCH(U208,PARAMETROS!$A$53:$A$101,0)),"")</f>
        <v>737717</v>
      </c>
      <c r="W208" s="671">
        <v>4023527825</v>
      </c>
      <c r="X208" s="16" t="s">
        <v>21</v>
      </c>
      <c r="Y208" s="437" t="str">
        <f>IFERROR(IF(X208="","",IF(X208="COP","N/A",IF(OR(X208="USD",X208="US"),1,IF(X208="EUR",VLOOKUP(T208,'SH EURO'!$A$6:$B$10372,2,FALSE),"INGRESAR TASA")))),"")</f>
        <v>N/A</v>
      </c>
      <c r="Z208" s="489" t="str">
        <f t="shared" si="179"/>
        <v>N/A</v>
      </c>
      <c r="AA208" s="18">
        <f>IFERROR(IF(X208="","",IF(X208="COP",1,IF(Y208&lt;&gt;"N/A",VLOOKUP(T208,'SH TRM'!$A$9:$B$100372,2,FALSE),"REVISAR"))),"")</f>
        <v>1</v>
      </c>
      <c r="AB208" s="353">
        <f t="shared" si="180"/>
        <v>4023527825</v>
      </c>
      <c r="AC208" s="838">
        <f t="shared" si="181"/>
        <v>5454.026171282484</v>
      </c>
      <c r="AD208" s="296">
        <f t="shared" si="174"/>
        <v>5454.026171282484</v>
      </c>
      <c r="AE208" s="775" t="str">
        <f t="shared" si="175"/>
        <v>CUMPLE</v>
      </c>
      <c r="AF208" s="1204"/>
      <c r="AG208" s="1207"/>
      <c r="AH208" s="302"/>
      <c r="AI208" s="237"/>
      <c r="AL208" s="395"/>
      <c r="AM208" s="358">
        <f t="shared" si="169"/>
        <v>2</v>
      </c>
      <c r="AN208" s="358"/>
      <c r="AO208" s="393"/>
      <c r="AP208" s="393"/>
    </row>
    <row r="209" spans="1:42" s="222" customFormat="1" ht="66.75" customHeight="1" x14ac:dyDescent="0.25">
      <c r="A209" s="1112"/>
      <c r="B209" s="11" t="s">
        <v>909</v>
      </c>
      <c r="C209" s="143"/>
      <c r="D209" s="12" t="str">
        <f>IFERROR(INDEX(DESEMPATE!$D$3:$D$200,MATCH('EXP ESPEC.'!B209,DESEMPATE!$C$3:$C$200,0)),"")</f>
        <v>HMV INFRAESTRUCTURA S.A.S.</v>
      </c>
      <c r="E209" s="411" t="s">
        <v>8</v>
      </c>
      <c r="F209" s="19" t="s">
        <v>1102</v>
      </c>
      <c r="G209" s="19" t="s">
        <v>343</v>
      </c>
      <c r="H209" s="19" t="s">
        <v>1174</v>
      </c>
      <c r="I209" s="231" t="s">
        <v>1175</v>
      </c>
      <c r="J209" s="19" t="s">
        <v>8</v>
      </c>
      <c r="K209" s="965" t="s">
        <v>8</v>
      </c>
      <c r="L209" s="965" t="s">
        <v>8</v>
      </c>
      <c r="M209" s="965" t="s">
        <v>9</v>
      </c>
      <c r="N209" s="398" t="str">
        <f t="shared" si="171"/>
        <v>SI</v>
      </c>
      <c r="O209" s="398" t="str">
        <f t="shared" si="172"/>
        <v>SI</v>
      </c>
      <c r="P209" s="398" t="str">
        <f t="shared" si="173"/>
        <v>NO</v>
      </c>
      <c r="Q209" s="638" t="str">
        <f t="shared" si="182"/>
        <v>SI</v>
      </c>
      <c r="R209" s="512">
        <v>1</v>
      </c>
      <c r="S209" s="316">
        <v>38323</v>
      </c>
      <c r="T209" s="316">
        <v>40694</v>
      </c>
      <c r="U209" s="44">
        <f t="shared" si="178"/>
        <v>2011</v>
      </c>
      <c r="V209" s="16">
        <f>IFERROR(INDEX(PARAMETROS!$B$53:$B$101,MATCH(U209,PARAMETROS!$A$53:$A$101,0)),"")</f>
        <v>535600</v>
      </c>
      <c r="W209" s="840" t="s">
        <v>264</v>
      </c>
      <c r="X209" s="17" t="s">
        <v>21</v>
      </c>
      <c r="Y209" s="437" t="str">
        <f>IFERROR(IF(X209="","",IF(X209="COP","N/A",IF(OR(X209="USD",X209="US"),1,IF(X209="EUR",VLOOKUP(T209,'SH EURO'!$A$6:$B$10372,2,FALSE),"INGRESAR TASA")))),"")</f>
        <v>N/A</v>
      </c>
      <c r="Z209" s="489" t="str">
        <f t="shared" si="179"/>
        <v>N/A</v>
      </c>
      <c r="AA209" s="18">
        <f>IFERROR(IF(X209="","",IF(X209="COP",1,IF(Y209&lt;&gt;"N/A",VLOOKUP(T209,'SH TRM'!$A$9:$B$100372,2,FALSE),"REVISAR"))),"")</f>
        <v>1</v>
      </c>
      <c r="AB209" s="353" t="str">
        <f t="shared" si="180"/>
        <v>N/A</v>
      </c>
      <c r="AC209" s="838">
        <v>15712</v>
      </c>
      <c r="AD209" s="296">
        <f t="shared" si="174"/>
        <v>15712</v>
      </c>
      <c r="AE209" s="775" t="str">
        <f t="shared" si="175"/>
        <v>CUMPLE</v>
      </c>
      <c r="AF209" s="1204"/>
      <c r="AG209" s="1207"/>
      <c r="AH209" s="302"/>
      <c r="AI209" s="237"/>
      <c r="AL209" s="395"/>
      <c r="AM209" s="358">
        <f t="shared" si="169"/>
        <v>1</v>
      </c>
      <c r="AN209" s="358"/>
      <c r="AO209" s="393"/>
      <c r="AP209" s="393"/>
    </row>
    <row r="210" spans="1:42" s="222" customFormat="1" ht="66.75" customHeight="1" thickBot="1" x14ac:dyDescent="0.3">
      <c r="A210" s="1113"/>
      <c r="B210" s="33" t="s">
        <v>909</v>
      </c>
      <c r="C210" s="145"/>
      <c r="D210" s="141" t="str">
        <f>IFERROR(INDEX(DESEMPATE!$D$3:$D$200,MATCH('EXP ESPEC.'!B210,DESEMPATE!$C$3:$C$200,0)),"")</f>
        <v>HMV INFRAESTRUCTURA S.A.S.</v>
      </c>
      <c r="E210" s="412" t="s">
        <v>8</v>
      </c>
      <c r="F210" s="139" t="s">
        <v>1102</v>
      </c>
      <c r="G210" s="139" t="s">
        <v>343</v>
      </c>
      <c r="H210" s="139" t="s">
        <v>1176</v>
      </c>
      <c r="I210" s="233" t="s">
        <v>1177</v>
      </c>
      <c r="J210" s="139" t="s">
        <v>8</v>
      </c>
      <c r="K210" s="966" t="s">
        <v>8</v>
      </c>
      <c r="L210" s="966" t="s">
        <v>8</v>
      </c>
      <c r="M210" s="966" t="s">
        <v>9</v>
      </c>
      <c r="N210" s="399" t="str">
        <f t="shared" si="171"/>
        <v>SI</v>
      </c>
      <c r="O210" s="399" t="str">
        <f t="shared" si="172"/>
        <v>SI</v>
      </c>
      <c r="P210" s="399" t="str">
        <f t="shared" si="173"/>
        <v>NO</v>
      </c>
      <c r="Q210" s="639" t="str">
        <f t="shared" si="182"/>
        <v>SI</v>
      </c>
      <c r="R210" s="924">
        <v>0.5</v>
      </c>
      <c r="S210" s="925">
        <v>36312</v>
      </c>
      <c r="T210" s="925">
        <v>37833</v>
      </c>
      <c r="U210" s="36">
        <f t="shared" si="178"/>
        <v>2003</v>
      </c>
      <c r="V210" s="37">
        <f>IFERROR(INDEX(PARAMETROS!$B$53:$B$101,MATCH(U210,PARAMETROS!$A$53:$A$101,0)),"")</f>
        <v>332000</v>
      </c>
      <c r="W210" s="841" t="s">
        <v>264</v>
      </c>
      <c r="X210" s="38" t="s">
        <v>21</v>
      </c>
      <c r="Y210" s="438" t="str">
        <f>IFERROR(IF(X210="","",IF(X210="COP","N/A",IF(OR(X210="USD",X210="US"),1,IF(X210="EUR",VLOOKUP(T210,'SH EURO'!$A$6:$B$10372,2,FALSE),"INGRESAR TASA")))),"")</f>
        <v>N/A</v>
      </c>
      <c r="Z210" s="490" t="str">
        <f t="shared" si="179"/>
        <v>N/A</v>
      </c>
      <c r="AA210" s="39">
        <f>IFERROR(IF(X210="","",IF(X210="COP",1,IF(Y210&lt;&gt;"N/A",VLOOKUP(T210,'SH TRM'!$A$9:$B$100372,2,FALSE),"REVISAR"))),"")</f>
        <v>1</v>
      </c>
      <c r="AB210" s="354" t="str">
        <f t="shared" si="180"/>
        <v>N/A</v>
      </c>
      <c r="AC210" s="839">
        <v>16058.552</v>
      </c>
      <c r="AD210" s="295">
        <f t="shared" si="174"/>
        <v>8029.2759999999998</v>
      </c>
      <c r="AE210" s="300" t="str">
        <f t="shared" si="175"/>
        <v>CUMPLE</v>
      </c>
      <c r="AF210" s="1205"/>
      <c r="AG210" s="1208"/>
      <c r="AH210" s="310"/>
      <c r="AI210" s="237"/>
      <c r="AL210" s="395"/>
      <c r="AM210" s="358">
        <f t="shared" si="169"/>
        <v>1</v>
      </c>
      <c r="AN210" s="358"/>
      <c r="AO210" s="393"/>
      <c r="AP210" s="393"/>
    </row>
    <row r="211" spans="1:42" s="222" customFormat="1" ht="38.25" customHeight="1" x14ac:dyDescent="0.25">
      <c r="A211" s="1133" t="s">
        <v>219</v>
      </c>
      <c r="B211" s="25" t="s">
        <v>912</v>
      </c>
      <c r="C211" s="144"/>
      <c r="D211" s="287" t="str">
        <f>IFERROR(INDEX(DESEMPATE!$D$3:$D$200,MATCH('EXP ESPEC.'!B211,DESEMPATE!$C$3:$C$200,0)),"")</f>
        <v>DISEÑOS INTERVENTORIAS Y SERVICIOS S.A.S - DIS S.A.S</v>
      </c>
      <c r="E211" s="410" t="s">
        <v>8</v>
      </c>
      <c r="F211" s="32" t="s">
        <v>481</v>
      </c>
      <c r="G211" s="32" t="s">
        <v>343</v>
      </c>
      <c r="H211" s="32" t="s">
        <v>1180</v>
      </c>
      <c r="I211" s="710" t="s">
        <v>1181</v>
      </c>
      <c r="J211" s="32" t="s">
        <v>8</v>
      </c>
      <c r="K211" s="970" t="s">
        <v>8</v>
      </c>
      <c r="L211" s="970" t="s">
        <v>8</v>
      </c>
      <c r="M211" s="970" t="s">
        <v>8</v>
      </c>
      <c r="N211" s="400" t="str">
        <f t="shared" si="171"/>
        <v>SI</v>
      </c>
      <c r="O211" s="400" t="str">
        <f t="shared" si="172"/>
        <v>SI</v>
      </c>
      <c r="P211" s="400" t="str">
        <f t="shared" si="173"/>
        <v>SI</v>
      </c>
      <c r="Q211" s="640" t="str">
        <f t="shared" si="182"/>
        <v>SI</v>
      </c>
      <c r="R211" s="508">
        <v>0.5</v>
      </c>
      <c r="S211" s="28">
        <v>36829</v>
      </c>
      <c r="T211" s="28">
        <v>41364</v>
      </c>
      <c r="U211" s="29">
        <f t="shared" si="178"/>
        <v>2013</v>
      </c>
      <c r="V211" s="140">
        <f>IFERROR(INDEX(PARAMETROS!$B$53:$B$101,MATCH(U211,PARAMETROS!$A$53:$A$101,0)),"")</f>
        <v>589500</v>
      </c>
      <c r="W211" s="671" t="s">
        <v>264</v>
      </c>
      <c r="X211" s="17" t="s">
        <v>21</v>
      </c>
      <c r="Y211" s="436" t="str">
        <f>IFERROR(IF(X211="","",IF(X211="COP","N/A",IF(OR(X211="USD",X211="US"),1,IF(X211="EUR",VLOOKUP(T211,'SH EURO'!$A$6:$B$10372,2,FALSE),"INGRESAR TASA")))),"")</f>
        <v>N/A</v>
      </c>
      <c r="Z211" s="488" t="str">
        <f t="shared" si="179"/>
        <v>N/A</v>
      </c>
      <c r="AA211" s="31">
        <f>IFERROR(IF(X211="","",IF(X211="COP",1,IF(Y211&lt;&gt;"N/A",VLOOKUP(T211,'SH TRM'!$A$9:$B$100372,2,FALSE),"REVISAR"))),"")</f>
        <v>1</v>
      </c>
      <c r="AB211" s="352" t="str">
        <f t="shared" si="180"/>
        <v>N/A</v>
      </c>
      <c r="AC211" s="1034">
        <v>24122.55</v>
      </c>
      <c r="AD211" s="298">
        <f t="shared" si="174"/>
        <v>12061.275</v>
      </c>
      <c r="AE211" s="290" t="str">
        <f t="shared" si="175"/>
        <v>CUMPLE</v>
      </c>
      <c r="AF211" s="1203" t="str">
        <f t="shared" si="154"/>
        <v>SI</v>
      </c>
      <c r="AG211" s="1206">
        <f t="shared" ref="AG211" si="188">IFERROR(IF(OR(E211="",E211="NO"),"N/A",IF(AND(COUNTIF(AE211:AE214,"CUMPLE")=4,AF211="SI"),90,(IF(AND(COUNTIF(AE211:AE214,"CUMPLE")=3,AF211="SI"),80,IF(AND(COUNTIF(AE211:AE214,"CUMPLE")=2,AF211="SI"),70,0))))),"")</f>
        <v>90</v>
      </c>
      <c r="AH211" s="308"/>
      <c r="AI211" s="237"/>
      <c r="AL211" s="395"/>
      <c r="AM211" s="358">
        <f t="shared" si="169"/>
        <v>2</v>
      </c>
      <c r="AN211" s="358" t="str">
        <f t="shared" ref="AN211" si="189">IF(OR(COUNTIF(AM211:AM214,2)=0,COUNTIF(AM211:AM214,2)&gt;1),"OK",IF(AND(COUNTIF(AM211:AM214,1)&gt;0,COUNTIF(AM211:AM214,2)&gt;0),"OK",1))</f>
        <v>OK</v>
      </c>
      <c r="AO211" s="393"/>
      <c r="AP211" s="393"/>
    </row>
    <row r="212" spans="1:42" s="222" customFormat="1" ht="31.5" customHeight="1" x14ac:dyDescent="0.25">
      <c r="A212" s="1134"/>
      <c r="B212" s="11" t="s">
        <v>912</v>
      </c>
      <c r="C212" s="143"/>
      <c r="D212" s="12" t="str">
        <f>IFERROR(INDEX(DESEMPATE!$D$3:$D$200,MATCH('EXP ESPEC.'!B212,DESEMPATE!$C$3:$C$200,0)),"")</f>
        <v>DISEÑOS INTERVENTORIAS Y SERVICIOS S.A.S - DIS S.A.S</v>
      </c>
      <c r="E212" s="411" t="s">
        <v>8</v>
      </c>
      <c r="F212" s="19" t="s">
        <v>1182</v>
      </c>
      <c r="G212" s="19" t="s">
        <v>343</v>
      </c>
      <c r="H212" s="19" t="s">
        <v>1183</v>
      </c>
      <c r="I212" s="711" t="s">
        <v>1184</v>
      </c>
      <c r="J212" s="19" t="s">
        <v>8</v>
      </c>
      <c r="K212" s="965" t="s">
        <v>8</v>
      </c>
      <c r="L212" s="965" t="s">
        <v>8</v>
      </c>
      <c r="M212" s="965" t="s">
        <v>9</v>
      </c>
      <c r="N212" s="398" t="str">
        <f t="shared" si="171"/>
        <v>SI</v>
      </c>
      <c r="O212" s="398" t="str">
        <f t="shared" si="172"/>
        <v>SI</v>
      </c>
      <c r="P212" s="398" t="str">
        <f t="shared" si="173"/>
        <v>NO</v>
      </c>
      <c r="Q212" s="638" t="str">
        <f t="shared" si="182"/>
        <v>SI</v>
      </c>
      <c r="R212" s="510">
        <v>0.25</v>
      </c>
      <c r="S212" s="14">
        <v>35863</v>
      </c>
      <c r="T212" s="14">
        <v>37646</v>
      </c>
      <c r="U212" s="15">
        <f t="shared" si="178"/>
        <v>2003</v>
      </c>
      <c r="V212" s="16">
        <f>IFERROR(INDEX(PARAMETROS!$B$53:$B$101,MATCH(U212,PARAMETROS!$A$53:$A$101,0)),"")</f>
        <v>332000</v>
      </c>
      <c r="W212" s="671" t="s">
        <v>264</v>
      </c>
      <c r="X212" s="16" t="s">
        <v>21</v>
      </c>
      <c r="Y212" s="437" t="str">
        <f>IFERROR(IF(X212="","",IF(X212="COP","N/A",IF(OR(X212="USD",X212="US"),1,IF(X212="EUR",VLOOKUP(T212,'SH EURO'!$A$6:$B$10372,2,FALSE),"INGRESAR TASA")))),"")</f>
        <v>N/A</v>
      </c>
      <c r="Z212" s="489" t="str">
        <f t="shared" si="179"/>
        <v>N/A</v>
      </c>
      <c r="AA212" s="18">
        <f>IFERROR(IF(X212="","",IF(X212="COP",1,IF(Y212&lt;&gt;"N/A",VLOOKUP(T212,'SH TRM'!$A$9:$B$100372,2,FALSE),"REVISAR"))),"")</f>
        <v>1</v>
      </c>
      <c r="AB212" s="353" t="str">
        <f t="shared" si="180"/>
        <v>N/A</v>
      </c>
      <c r="AC212" s="1032">
        <v>36597.71</v>
      </c>
      <c r="AD212" s="296">
        <f t="shared" si="174"/>
        <v>9149.4274999999998</v>
      </c>
      <c r="AE212" s="775" t="str">
        <f t="shared" si="175"/>
        <v>CUMPLE</v>
      </c>
      <c r="AF212" s="1204"/>
      <c r="AG212" s="1207"/>
      <c r="AH212" s="302"/>
      <c r="AI212" s="237"/>
      <c r="AL212" s="395"/>
      <c r="AM212" s="358">
        <f t="shared" si="169"/>
        <v>1</v>
      </c>
      <c r="AN212" s="358"/>
      <c r="AO212" s="393"/>
      <c r="AP212" s="393"/>
    </row>
    <row r="213" spans="1:42" s="222" customFormat="1" ht="51" x14ac:dyDescent="0.25">
      <c r="A213" s="1134"/>
      <c r="B213" s="11" t="s">
        <v>914</v>
      </c>
      <c r="C213" s="143"/>
      <c r="D213" s="12" t="str">
        <f>IFERROR(INDEX(DESEMPATE!$D$3:$D$200,MATCH('EXP ESPEC.'!B213,DESEMPATE!$C$3:$C$200,0)),"")</f>
        <v>SESAC S.A.</v>
      </c>
      <c r="E213" s="411" t="s">
        <v>8</v>
      </c>
      <c r="F213" s="19" t="s">
        <v>446</v>
      </c>
      <c r="G213" s="19" t="s">
        <v>343</v>
      </c>
      <c r="H213" s="19" t="s">
        <v>1185</v>
      </c>
      <c r="I213" s="711" t="s">
        <v>1186</v>
      </c>
      <c r="J213" s="19" t="s">
        <v>8</v>
      </c>
      <c r="K213" s="965" t="s">
        <v>8</v>
      </c>
      <c r="L213" s="965" t="s">
        <v>8</v>
      </c>
      <c r="M213" s="965" t="s">
        <v>8</v>
      </c>
      <c r="N213" s="398" t="str">
        <f t="shared" si="171"/>
        <v>SI</v>
      </c>
      <c r="O213" s="398" t="str">
        <f t="shared" si="172"/>
        <v>SI</v>
      </c>
      <c r="P213" s="398" t="str">
        <f t="shared" si="173"/>
        <v>SI</v>
      </c>
      <c r="Q213" s="638" t="str">
        <f t="shared" si="182"/>
        <v>SI</v>
      </c>
      <c r="R213" s="510">
        <v>1</v>
      </c>
      <c r="S213" s="14">
        <v>38937</v>
      </c>
      <c r="T213" s="14">
        <v>40305</v>
      </c>
      <c r="U213" s="44">
        <f t="shared" si="178"/>
        <v>2010</v>
      </c>
      <c r="V213" s="16">
        <f>IFERROR(INDEX(PARAMETROS!$B$53:$B$101,MATCH(U213,PARAMETROS!$A$53:$A$101,0)),"")</f>
        <v>515000</v>
      </c>
      <c r="W213" s="840" t="s">
        <v>264</v>
      </c>
      <c r="X213" s="17" t="s">
        <v>21</v>
      </c>
      <c r="Y213" s="437" t="str">
        <f>IFERROR(IF(X213="","",IF(X213="COP","N/A",IF(OR(X213="USD",X213="US"),1,IF(X213="EUR",VLOOKUP(T213,'SH EURO'!$A$6:$B$10372,2,FALSE),"INGRESAR TASA")))),"")</f>
        <v>N/A</v>
      </c>
      <c r="Z213" s="489" t="str">
        <f t="shared" si="179"/>
        <v>N/A</v>
      </c>
      <c r="AA213" s="18">
        <f>IFERROR(IF(X213="","",IF(X213="COP",1,IF(Y213&lt;&gt;"N/A",VLOOKUP(T213,'SH TRM'!$A$9:$B$100372,2,FALSE),"REVISAR"))),"")</f>
        <v>1</v>
      </c>
      <c r="AB213" s="353" t="str">
        <f t="shared" si="180"/>
        <v>N/A</v>
      </c>
      <c r="AC213" s="1034">
        <v>4928.999722330097</v>
      </c>
      <c r="AD213" s="296">
        <f t="shared" si="174"/>
        <v>4928.999722330097</v>
      </c>
      <c r="AE213" s="775" t="str">
        <f t="shared" si="175"/>
        <v>CUMPLE</v>
      </c>
      <c r="AF213" s="1204"/>
      <c r="AG213" s="1207"/>
      <c r="AH213" s="302"/>
      <c r="AI213" s="237"/>
      <c r="AL213" s="395"/>
      <c r="AM213" s="358">
        <f t="shared" si="169"/>
        <v>2</v>
      </c>
      <c r="AN213" s="358"/>
      <c r="AO213" s="393"/>
      <c r="AP213" s="393"/>
    </row>
    <row r="214" spans="1:42" s="222" customFormat="1" ht="39" customHeight="1" thickBot="1" x14ac:dyDescent="0.3">
      <c r="A214" s="1135"/>
      <c r="B214" s="11" t="s">
        <v>914</v>
      </c>
      <c r="C214" s="145"/>
      <c r="D214" s="141" t="str">
        <f>IFERROR(INDEX(DESEMPATE!$D$3:$D$200,MATCH('EXP ESPEC.'!B214,DESEMPATE!$C$3:$C$200,0)),"")</f>
        <v>SESAC S.A.</v>
      </c>
      <c r="E214" s="412" t="s">
        <v>8</v>
      </c>
      <c r="F214" s="19" t="s">
        <v>1182</v>
      </c>
      <c r="G214" s="19" t="s">
        <v>343</v>
      </c>
      <c r="H214" s="19" t="s">
        <v>347</v>
      </c>
      <c r="I214" s="711" t="s">
        <v>1187</v>
      </c>
      <c r="J214" s="139" t="s">
        <v>8</v>
      </c>
      <c r="K214" s="966" t="s">
        <v>8</v>
      </c>
      <c r="L214" s="966" t="s">
        <v>8</v>
      </c>
      <c r="M214" s="966" t="s">
        <v>9</v>
      </c>
      <c r="N214" s="399" t="str">
        <f t="shared" si="171"/>
        <v>SI</v>
      </c>
      <c r="O214" s="399" t="str">
        <f t="shared" si="172"/>
        <v>SI</v>
      </c>
      <c r="P214" s="399" t="str">
        <f t="shared" si="173"/>
        <v>NO</v>
      </c>
      <c r="Q214" s="639" t="str">
        <f t="shared" si="182"/>
        <v>SI</v>
      </c>
      <c r="R214" s="511">
        <v>0.45</v>
      </c>
      <c r="S214" s="318">
        <v>39856</v>
      </c>
      <c r="T214" s="591">
        <v>40979</v>
      </c>
      <c r="U214" s="36">
        <f t="shared" si="178"/>
        <v>2012</v>
      </c>
      <c r="V214" s="37">
        <f>IFERROR(INDEX(PARAMETROS!$B$53:$B$101,MATCH(U214,PARAMETROS!$A$53:$A$101,0)),"")</f>
        <v>566700</v>
      </c>
      <c r="W214" s="841" t="s">
        <v>264</v>
      </c>
      <c r="X214" s="38" t="s">
        <v>21</v>
      </c>
      <c r="Y214" s="438" t="str">
        <f>IFERROR(IF(X214="","",IF(X214="COP","N/A",IF(OR(X214="USD",X214="US"),1,IF(X214="EUR",VLOOKUP(T214,'SH EURO'!$A$6:$B$10372,2,FALSE),"INGRESAR TASA")))),"")</f>
        <v>N/A</v>
      </c>
      <c r="Z214" s="490" t="str">
        <f t="shared" si="179"/>
        <v>N/A</v>
      </c>
      <c r="AA214" s="39">
        <f>IFERROR(IF(X214="","",IF(X214="COP",1,IF(Y214&lt;&gt;"N/A",VLOOKUP(T214,'SH TRM'!$A$9:$B$100372,2,FALSE),"REVISAR"))),"")</f>
        <v>1</v>
      </c>
      <c r="AB214" s="354" t="str">
        <f t="shared" si="180"/>
        <v>N/A</v>
      </c>
      <c r="AC214" s="1032">
        <v>6565.9419961178755</v>
      </c>
      <c r="AD214" s="295">
        <f t="shared" si="174"/>
        <v>2954.6738982530442</v>
      </c>
      <c r="AE214" s="300" t="str">
        <f t="shared" si="175"/>
        <v>CUMPLE</v>
      </c>
      <c r="AF214" s="1205"/>
      <c r="AG214" s="1208"/>
      <c r="AH214" s="310"/>
      <c r="AI214" s="237"/>
      <c r="AL214" s="395"/>
      <c r="AM214" s="358">
        <f t="shared" si="169"/>
        <v>1</v>
      </c>
      <c r="AN214" s="358"/>
      <c r="AO214" s="393"/>
      <c r="AP214" s="393"/>
    </row>
    <row r="215" spans="1:42" s="222" customFormat="1" ht="42.75" customHeight="1" x14ac:dyDescent="0.25">
      <c r="A215" s="1133" t="s">
        <v>220</v>
      </c>
      <c r="B215" s="25" t="s">
        <v>917</v>
      </c>
      <c r="C215" s="26"/>
      <c r="D215" s="287" t="str">
        <f>IFERROR(INDEX(DESEMPATE!$D$3:$D$200,MATCH('EXP ESPEC.'!B215,DESEMPATE!$C$3:$C$200,0)),"")</f>
        <v>PEYCO COLOMBIA</v>
      </c>
      <c r="E215" s="410" t="s">
        <v>8</v>
      </c>
      <c r="F215" s="32" t="s">
        <v>1255</v>
      </c>
      <c r="G215" s="32" t="s">
        <v>343</v>
      </c>
      <c r="H215" s="32" t="s">
        <v>1256</v>
      </c>
      <c r="I215" s="232" t="s">
        <v>1257</v>
      </c>
      <c r="J215" s="32" t="s">
        <v>8</v>
      </c>
      <c r="K215" s="970" t="s">
        <v>8</v>
      </c>
      <c r="L215" s="970" t="s">
        <v>8</v>
      </c>
      <c r="M215" s="970" t="s">
        <v>8</v>
      </c>
      <c r="N215" s="400" t="str">
        <f t="shared" si="171"/>
        <v>SI</v>
      </c>
      <c r="O215" s="400" t="str">
        <f t="shared" si="172"/>
        <v>SI</v>
      </c>
      <c r="P215" s="400" t="str">
        <f t="shared" si="173"/>
        <v>SI</v>
      </c>
      <c r="Q215" s="640" t="str">
        <f t="shared" si="182"/>
        <v>SI</v>
      </c>
      <c r="R215" s="1030">
        <v>0.51</v>
      </c>
      <c r="S215" s="500">
        <v>41992</v>
      </c>
      <c r="T215" s="500">
        <v>42767</v>
      </c>
      <c r="U215" s="29">
        <f t="shared" si="178"/>
        <v>2017</v>
      </c>
      <c r="V215" s="140">
        <f>IFERROR(INDEX(PARAMETROS!$B$53:$B$101,MATCH(U215,PARAMETROS!$A$53:$A$101,0)),"")</f>
        <v>737717</v>
      </c>
      <c r="W215" s="671">
        <v>11409714009</v>
      </c>
      <c r="X215" s="17" t="s">
        <v>21</v>
      </c>
      <c r="Y215" s="436" t="str">
        <f>IFERROR(IF(X215="","",IF(X215="COP","N/A",IF(OR(X215="USD",X215="US"),1,IF(X215="EUR",VLOOKUP(T215,'SH EURO'!$A$6:$B$10372,2,FALSE),"INGRESAR TASA")))),"")</f>
        <v>N/A</v>
      </c>
      <c r="Z215" s="488" t="str">
        <f t="shared" si="179"/>
        <v>N/A</v>
      </c>
      <c r="AA215" s="31">
        <f>IFERROR(IF(X215="","",IF(X215="COP",1,IF(Y215&lt;&gt;"N/A",VLOOKUP(T215,'SH TRM'!$A$9:$B$100372,2,FALSE),"REVISAR"))),"")</f>
        <v>1</v>
      </c>
      <c r="AB215" s="352">
        <f t="shared" si="180"/>
        <v>11409714009</v>
      </c>
      <c r="AC215" s="837">
        <f t="shared" si="181"/>
        <v>15466.247909428683</v>
      </c>
      <c r="AD215" s="298">
        <f t="shared" si="174"/>
        <v>7887.7864338086283</v>
      </c>
      <c r="AE215" s="290" t="str">
        <f t="shared" si="175"/>
        <v>CUMPLE</v>
      </c>
      <c r="AF215" s="1203" t="str">
        <f t="shared" si="154"/>
        <v>SI</v>
      </c>
      <c r="AG215" s="1206">
        <f t="shared" ref="AG215" si="190">IFERROR(IF(OR(E215="",E215="NO"),"N/A",IF(AND(COUNTIF(AE215:AE218,"CUMPLE")=4,AF215="SI"),90,(IF(AND(COUNTIF(AE215:AE218,"CUMPLE")=3,AF215="SI"),80,IF(AND(COUNTIF(AE215:AE218,"CUMPLE")=2,AF215="SI"),70,0))))),"")</f>
        <v>90</v>
      </c>
      <c r="AH215" s="308"/>
      <c r="AI215" s="237"/>
      <c r="AL215" s="395"/>
      <c r="AM215" s="358">
        <f t="shared" si="169"/>
        <v>2</v>
      </c>
      <c r="AN215" s="358" t="str">
        <f t="shared" ref="AN215" si="191">IF(OR(COUNTIF(AM215:AM218,2)=0,COUNTIF(AM215:AM218,2)&gt;1),"OK",IF(AND(COUNTIF(AM215:AM218,1)&gt;0,COUNTIF(AM215:AM218,2)&gt;0),"OK",1))</f>
        <v>OK</v>
      </c>
      <c r="AO215" s="393"/>
      <c r="AP215" s="393"/>
    </row>
    <row r="216" spans="1:42" s="222" customFormat="1" ht="51" x14ac:dyDescent="0.25">
      <c r="A216" s="1134"/>
      <c r="B216" s="11" t="s">
        <v>917</v>
      </c>
      <c r="C216" s="12"/>
      <c r="D216" s="12" t="str">
        <f>IFERROR(INDEX(DESEMPATE!$D$3:$D$200,MATCH('EXP ESPEC.'!B216,DESEMPATE!$C$3:$C$200,0)),"")</f>
        <v>PEYCO COLOMBIA</v>
      </c>
      <c r="E216" s="411" t="s">
        <v>8</v>
      </c>
      <c r="F216" s="19" t="s">
        <v>1190</v>
      </c>
      <c r="G216" s="19" t="s">
        <v>356</v>
      </c>
      <c r="H216" s="496" t="s">
        <v>1191</v>
      </c>
      <c r="I216" s="711" t="s">
        <v>1192</v>
      </c>
      <c r="J216" s="142" t="s">
        <v>8</v>
      </c>
      <c r="K216" s="965" t="s">
        <v>8</v>
      </c>
      <c r="L216" s="965" t="s">
        <v>8</v>
      </c>
      <c r="M216" s="965" t="s">
        <v>9</v>
      </c>
      <c r="N216" s="398" t="str">
        <f t="shared" si="171"/>
        <v>SI</v>
      </c>
      <c r="O216" s="398" t="str">
        <f t="shared" si="172"/>
        <v>SI</v>
      </c>
      <c r="P216" s="398" t="str">
        <f t="shared" si="173"/>
        <v>NO</v>
      </c>
      <c r="Q216" s="638" t="str">
        <f t="shared" si="182"/>
        <v>SI</v>
      </c>
      <c r="R216" s="510">
        <v>1</v>
      </c>
      <c r="S216" s="14">
        <v>40205</v>
      </c>
      <c r="T216" s="14">
        <v>40204</v>
      </c>
      <c r="U216" s="15">
        <f t="shared" si="178"/>
        <v>2010</v>
      </c>
      <c r="V216" s="16">
        <f>IFERROR(INDEX(PARAMETROS!$B$53:$B$101,MATCH(U216,PARAMETROS!$A$53:$A$101,0)),"")</f>
        <v>515000</v>
      </c>
      <c r="W216" s="671" t="s">
        <v>264</v>
      </c>
      <c r="X216" s="16" t="s">
        <v>305</v>
      </c>
      <c r="Y216" s="437">
        <f>IFERROR(IF(X216="","",IF(X216="COP","N/A",IF(OR(X216="USD",X216="US"),1,IF(X216="EUR",VLOOKUP(T216,'SH EURO'!$A$6:$B$10372,2,FALSE),"INGRESAR TASA")))),"")</f>
        <v>1.4155</v>
      </c>
      <c r="Z216" s="489" t="str">
        <f t="shared" si="179"/>
        <v/>
      </c>
      <c r="AA216" s="18">
        <f>IFERROR(IF(X216="","",IF(X216="COP",1,IF(Y216&lt;&gt;"N/A",VLOOKUP(T216,'SH TRM'!$A$9:$B$100372,2,FALSE),"REVISAR"))),"")</f>
        <v>1961.97</v>
      </c>
      <c r="AB216" s="353" t="str">
        <f t="shared" si="180"/>
        <v/>
      </c>
      <c r="AC216" s="1032">
        <v>3782.71</v>
      </c>
      <c r="AD216" s="296">
        <f t="shared" si="174"/>
        <v>3782.71</v>
      </c>
      <c r="AE216" s="775" t="str">
        <f t="shared" si="175"/>
        <v>CUMPLE</v>
      </c>
      <c r="AF216" s="1204"/>
      <c r="AG216" s="1207"/>
      <c r="AH216" s="302"/>
      <c r="AI216" s="237"/>
      <c r="AL216" s="395"/>
      <c r="AM216" s="358">
        <f t="shared" si="169"/>
        <v>1</v>
      </c>
      <c r="AN216" s="358"/>
      <c r="AO216" s="393"/>
      <c r="AP216" s="393"/>
    </row>
    <row r="217" spans="1:42" s="222" customFormat="1" ht="42.75" customHeight="1" x14ac:dyDescent="0.25">
      <c r="A217" s="1134"/>
      <c r="B217" s="11" t="s">
        <v>919</v>
      </c>
      <c r="C217" s="12"/>
      <c r="D217" s="12" t="str">
        <f>IFERROR(INDEX(DESEMPATE!$D$3:$D$200,MATCH('EXP ESPEC.'!B217,DESEMPATE!$C$3:$C$200,0)),"")</f>
        <v>SERINCO COLOMBIA</v>
      </c>
      <c r="E217" s="411" t="s">
        <v>8</v>
      </c>
      <c r="F217" s="19" t="s">
        <v>365</v>
      </c>
      <c r="G217" s="19" t="s">
        <v>356</v>
      </c>
      <c r="H217" s="496" t="s">
        <v>1258</v>
      </c>
      <c r="I217" s="231" t="s">
        <v>1259</v>
      </c>
      <c r="J217" s="19" t="s">
        <v>8</v>
      </c>
      <c r="K217" s="965" t="s">
        <v>8</v>
      </c>
      <c r="L217" s="965" t="s">
        <v>8</v>
      </c>
      <c r="M217" s="965" t="s">
        <v>9</v>
      </c>
      <c r="N217" s="398" t="str">
        <f t="shared" si="171"/>
        <v>SI</v>
      </c>
      <c r="O217" s="398" t="str">
        <f t="shared" si="172"/>
        <v>SI</v>
      </c>
      <c r="P217" s="398" t="str">
        <f t="shared" si="173"/>
        <v>NO</v>
      </c>
      <c r="Q217" s="638" t="str">
        <f t="shared" si="182"/>
        <v>SI</v>
      </c>
      <c r="R217" s="512">
        <v>0.5</v>
      </c>
      <c r="S217" s="316">
        <v>36774</v>
      </c>
      <c r="T217" s="316">
        <v>37806</v>
      </c>
      <c r="U217" s="44">
        <f t="shared" si="178"/>
        <v>2003</v>
      </c>
      <c r="V217" s="16">
        <f>IFERROR(INDEX(PARAMETROS!$B$53:$B$101,MATCH(U217,PARAMETROS!$A$53:$A$101,0)),"")</f>
        <v>332000</v>
      </c>
      <c r="W217" s="840" t="s">
        <v>264</v>
      </c>
      <c r="X217" s="17" t="s">
        <v>305</v>
      </c>
      <c r="Y217" s="437">
        <f>IFERROR(IF(X217="","",IF(X217="COP","N/A",IF(OR(X217="USD",X217="US"),1,IF(X217="EUR",VLOOKUP(T217,'SH EURO'!$A$6:$B$10372,2,FALSE),"INGRESAR TASA")))),"")</f>
        <v>1.1494</v>
      </c>
      <c r="Z217" s="489" t="str">
        <f t="shared" si="179"/>
        <v/>
      </c>
      <c r="AA217" s="18">
        <f>IFERROR(IF(X217="","",IF(X217="COP",1,IF(Y217&lt;&gt;"N/A",VLOOKUP(T217,'SH TRM'!$A$9:$B$100372,2,FALSE),"REVISAR"))),"")</f>
        <v>2815.14</v>
      </c>
      <c r="AB217" s="353" t="str">
        <f t="shared" si="180"/>
        <v/>
      </c>
      <c r="AC217" s="1032">
        <v>9535.35</v>
      </c>
      <c r="AD217" s="296">
        <f t="shared" si="174"/>
        <v>4767.6750000000002</v>
      </c>
      <c r="AE217" s="775" t="str">
        <f t="shared" si="175"/>
        <v>CUMPLE</v>
      </c>
      <c r="AF217" s="1204"/>
      <c r="AG217" s="1207"/>
      <c r="AH217" s="302"/>
      <c r="AI217" s="237"/>
      <c r="AL217" s="395"/>
      <c r="AM217" s="358">
        <f t="shared" si="169"/>
        <v>1</v>
      </c>
      <c r="AN217" s="358"/>
      <c r="AO217" s="393"/>
      <c r="AP217" s="393"/>
    </row>
    <row r="218" spans="1:42" s="479" customFormat="1" ht="86.25" thickBot="1" x14ac:dyDescent="0.3">
      <c r="A218" s="1135"/>
      <c r="B218" s="33" t="s">
        <v>919</v>
      </c>
      <c r="C218" s="45"/>
      <c r="D218" s="559" t="str">
        <f>IFERROR(INDEX(DESEMPATE!$D$3:$D$200,MATCH('EXP ESPEC.'!B218,DESEMPATE!$C$3:$C$200,0)),"")</f>
        <v>SERINCO COLOMBIA</v>
      </c>
      <c r="E218" s="412" t="s">
        <v>8</v>
      </c>
      <c r="F218" s="139" t="s">
        <v>365</v>
      </c>
      <c r="G218" s="139" t="s">
        <v>356</v>
      </c>
      <c r="H218" s="526" t="s">
        <v>1260</v>
      </c>
      <c r="I218" s="233" t="s">
        <v>1261</v>
      </c>
      <c r="J218" s="139" t="s">
        <v>8</v>
      </c>
      <c r="K218" s="966" t="s">
        <v>8</v>
      </c>
      <c r="L218" s="966" t="s">
        <v>9</v>
      </c>
      <c r="M218" s="966" t="s">
        <v>9</v>
      </c>
      <c r="N218" s="966" t="str">
        <f t="shared" si="171"/>
        <v>SI</v>
      </c>
      <c r="O218" s="966" t="str">
        <f t="shared" si="172"/>
        <v>NO</v>
      </c>
      <c r="P218" s="966" t="str">
        <f t="shared" si="173"/>
        <v>NO</v>
      </c>
      <c r="Q218" s="966" t="str">
        <f t="shared" si="182"/>
        <v>SI</v>
      </c>
      <c r="R218" s="1035">
        <v>0.5</v>
      </c>
      <c r="S218" s="276">
        <v>36746</v>
      </c>
      <c r="T218" s="276">
        <v>38175</v>
      </c>
      <c r="U218" s="36">
        <f t="shared" si="178"/>
        <v>2004</v>
      </c>
      <c r="V218" s="37">
        <f>IFERROR(INDEX(PARAMETROS!$B$53:$B$101,MATCH(U218,PARAMETROS!$A$53:$A$101,0)),"")</f>
        <v>358000</v>
      </c>
      <c r="W218" s="841" t="s">
        <v>264</v>
      </c>
      <c r="X218" s="38" t="s">
        <v>305</v>
      </c>
      <c r="Y218" s="438">
        <f>IFERROR(IF(X218="","",IF(X218="COP","N/A",IF(OR(X218="USD",X218="US"),1,IF(X218="EUR",VLOOKUP(T218,'SH EURO'!$A$6:$B$10372,2,FALSE),"INGRESAR TASA")))),"")</f>
        <v>1.2287999999999999</v>
      </c>
      <c r="Z218" s="490" t="str">
        <f t="shared" si="179"/>
        <v/>
      </c>
      <c r="AA218" s="39">
        <f>IFERROR(IF(X218="","",IF(X218="COP",1,IF(Y218&lt;&gt;"N/A",VLOOKUP(T218,'SH TRM'!$A$9:$B$100372,2,FALSE),"REVISAR"))),"")</f>
        <v>2672.95</v>
      </c>
      <c r="AB218" s="354" t="str">
        <f t="shared" si="180"/>
        <v/>
      </c>
      <c r="AC218" s="1033">
        <v>17554.259999999998</v>
      </c>
      <c r="AD218" s="295">
        <f t="shared" si="174"/>
        <v>8777.1299999999992</v>
      </c>
      <c r="AE218" s="299" t="str">
        <f t="shared" si="175"/>
        <v>CUMPLE</v>
      </c>
      <c r="AF218" s="1205"/>
      <c r="AG218" s="1208"/>
      <c r="AH218" s="310"/>
      <c r="AI218" s="478"/>
      <c r="AL218" s="480"/>
      <c r="AM218" s="481">
        <f t="shared" si="169"/>
        <v>0</v>
      </c>
      <c r="AN218" s="481"/>
      <c r="AO218" s="482"/>
      <c r="AP218" s="482"/>
    </row>
    <row r="219" spans="1:42" s="222" customFormat="1" ht="24" hidden="1" customHeight="1" x14ac:dyDescent="0.25">
      <c r="A219" s="1111" t="s">
        <v>221</v>
      </c>
      <c r="B219" s="21"/>
      <c r="C219" s="138"/>
      <c r="D219" s="141" t="str">
        <f>IFERROR(INDEX(DESEMPATE!$D$3:$D$63,MATCH('EXP ESPEC.'!B219,DESEMPATE!$C$3:$C$63,0)),"")</f>
        <v/>
      </c>
      <c r="E219" s="467" t="s">
        <v>8</v>
      </c>
      <c r="F219" s="142"/>
      <c r="G219" s="142"/>
      <c r="H219" s="142"/>
      <c r="I219" s="234"/>
      <c r="J219" s="142"/>
      <c r="K219" s="969"/>
      <c r="L219" s="969"/>
      <c r="M219" s="969"/>
      <c r="N219" s="968" t="str">
        <f t="shared" si="171"/>
        <v/>
      </c>
      <c r="O219" s="968" t="str">
        <f t="shared" si="172"/>
        <v/>
      </c>
      <c r="P219" s="968" t="str">
        <f t="shared" si="173"/>
        <v/>
      </c>
      <c r="Q219" s="968" t="str">
        <f t="shared" si="182"/>
        <v/>
      </c>
      <c r="R219" s="512"/>
      <c r="S219" s="316"/>
      <c r="T219" s="316"/>
      <c r="U219" s="44" t="str">
        <f t="shared" si="178"/>
        <v/>
      </c>
      <c r="V219" s="843" t="str">
        <f>IFERROR(INDEX(PARAMETROS!$B$53:$B$101,MATCH(U219,PARAMETROS!$A$53:$A$101,0)),"")</f>
        <v/>
      </c>
      <c r="W219" s="673"/>
      <c r="X219" s="23"/>
      <c r="Y219" s="844" t="str">
        <f>IFERROR(IF(X219="","",IF(X219="COP","N/A",IF(OR(X219="USD",X219="US"),1,IF(X219="EUR",VLOOKUP(T219,'SH EURO'!$A$6:$B$10372,2,FALSE),"INGRESAR TASA")))),"")</f>
        <v/>
      </c>
      <c r="Z219" s="484" t="str">
        <f t="shared" si="179"/>
        <v/>
      </c>
      <c r="AA219" s="24" t="str">
        <f>IFERROR(IF(X219="","",IF(X219="COP",1,IF(Y219&lt;&gt;"N/A",VLOOKUP(T219,'SH TRM'!$A$9:$B$100372,2,FALSE),"REVISAR"))),"")</f>
        <v/>
      </c>
      <c r="AB219" s="845" t="str">
        <f t="shared" si="180"/>
        <v/>
      </c>
      <c r="AC219" s="875" t="str">
        <f t="shared" ref="AC219:AC262" si="192">IFERROR(AB219/V219,"")</f>
        <v/>
      </c>
      <c r="AD219" s="846" t="str">
        <f t="shared" si="174"/>
        <v/>
      </c>
      <c r="AE219" s="300" t="str">
        <f t="shared" si="175"/>
        <v/>
      </c>
      <c r="AF219" s="1203" t="str">
        <f t="shared" ref="AF219:AF235" si="193">IFERROR(IF(AND(COUNTIF(N219:N222,"SI")&gt;=1,COUNTIF(O219:O222,"SI")&gt;=1,COUNTIF(P219:P222,"SI")&gt;=1,COUNTIF(J219:J222,"SI")&lt;=4,AN219="OK"),"SI","NO"),"")</f>
        <v>NO</v>
      </c>
      <c r="AG219" s="1206">
        <f t="shared" ref="AG219" si="194">IFERROR(IF(OR(E219="",E219="NO"),"N/A",IF(AND(COUNTIF(AE219:AE222,"CUMPLE")=4,AF219="SI"),90,(IF(AND(COUNTIF(AE219:AE222,"CUMPLE")=3,AF219="SI"),80,IF(AND(COUNTIF(AE219:AE222,"CUMPLE")=2,AF219="SI"),70,0))))),"")</f>
        <v>0</v>
      </c>
      <c r="AH219" s="501"/>
      <c r="AI219" s="237"/>
      <c r="AL219" s="395"/>
      <c r="AM219" s="358">
        <f t="shared" si="169"/>
        <v>0</v>
      </c>
      <c r="AN219" s="358" t="str">
        <f t="shared" ref="AN219" si="195">IF(OR(COUNTIF(AM219:AM222,2)=0,COUNTIF(AM219:AM222,2)&gt;1),"OK",IF(AND(COUNTIF(AM219:AM222,1)&gt;0,COUNTIF(AM219:AM222,2)&gt;0),"OK",1))</f>
        <v>OK</v>
      </c>
      <c r="AO219" s="393"/>
      <c r="AP219" s="393"/>
    </row>
    <row r="220" spans="1:42" s="222" customFormat="1" ht="24" hidden="1" customHeight="1" x14ac:dyDescent="0.25">
      <c r="A220" s="1112"/>
      <c r="B220" s="11"/>
      <c r="C220" s="136"/>
      <c r="D220" s="12" t="str">
        <f>IFERROR(INDEX(DESEMPATE!$D$3:$D$63,MATCH('EXP ESPEC.'!B220,DESEMPATE!$C$3:$C$63,0)),"")</f>
        <v/>
      </c>
      <c r="E220" s="411" t="s">
        <v>8</v>
      </c>
      <c r="F220" s="19"/>
      <c r="G220" s="19"/>
      <c r="H220" s="19"/>
      <c r="I220" s="231"/>
      <c r="J220" s="19"/>
      <c r="K220" s="771"/>
      <c r="L220" s="771"/>
      <c r="M220" s="771"/>
      <c r="N220" s="398" t="str">
        <f t="shared" si="171"/>
        <v/>
      </c>
      <c r="O220" s="398" t="str">
        <f t="shared" si="172"/>
        <v/>
      </c>
      <c r="P220" s="398" t="str">
        <f t="shared" si="173"/>
        <v/>
      </c>
      <c r="Q220" s="638" t="str">
        <f t="shared" si="182"/>
        <v/>
      </c>
      <c r="R220" s="509"/>
      <c r="S220" s="259"/>
      <c r="T220" s="14"/>
      <c r="U220" s="15" t="str">
        <f t="shared" si="178"/>
        <v/>
      </c>
      <c r="V220" s="16" t="str">
        <f>IFERROR(INDEX(PARAMETROS!$B$53:$B$101,MATCH(U220,PARAMETROS!$A$53:$A$101,0)),"")</f>
        <v/>
      </c>
      <c r="W220" s="671"/>
      <c r="X220" s="16"/>
      <c r="Y220" s="437" t="str">
        <f>IFERROR(IF(X220="","",IF(X220="COP","N/A",IF(OR(X220="USD",X220="US"),1,IF(X220="EUR",VLOOKUP(T220,'SH EURO'!$A$6:$B$10372,2,FALSE),"INGRESAR TASA")))),"")</f>
        <v/>
      </c>
      <c r="Z220" s="489" t="str">
        <f t="shared" si="179"/>
        <v/>
      </c>
      <c r="AA220" s="18" t="str">
        <f>IFERROR(IF(X220="","",IF(X220="COP",1,IF(Y220&lt;&gt;"N/A",VLOOKUP(T220,'SH TRM'!$A$9:$B$100372,2,FALSE),"REVISAR"))),"")</f>
        <v/>
      </c>
      <c r="AB220" s="353" t="str">
        <f t="shared" si="180"/>
        <v/>
      </c>
      <c r="AC220" s="838" t="str">
        <f t="shared" si="192"/>
        <v/>
      </c>
      <c r="AD220" s="296" t="str">
        <f t="shared" si="174"/>
        <v/>
      </c>
      <c r="AE220" s="775" t="str">
        <f t="shared" si="175"/>
        <v/>
      </c>
      <c r="AF220" s="1204"/>
      <c r="AG220" s="1207"/>
      <c r="AH220" s="302"/>
      <c r="AI220" s="237"/>
      <c r="AL220" s="395"/>
      <c r="AM220" s="358">
        <f t="shared" si="169"/>
        <v>0</v>
      </c>
      <c r="AN220" s="358"/>
      <c r="AO220" s="393"/>
      <c r="AP220" s="393"/>
    </row>
    <row r="221" spans="1:42" s="222" customFormat="1" ht="24" hidden="1" customHeight="1" x14ac:dyDescent="0.25">
      <c r="A221" s="1112"/>
      <c r="B221" s="11"/>
      <c r="C221" s="136"/>
      <c r="D221" s="12" t="str">
        <f>IFERROR(INDEX(DESEMPATE!$D$3:$D$63,MATCH('EXP ESPEC.'!B221,DESEMPATE!$C$3:$C$63,0)),"")</f>
        <v/>
      </c>
      <c r="E221" s="411" t="s">
        <v>8</v>
      </c>
      <c r="F221" s="19"/>
      <c r="G221" s="19"/>
      <c r="H221" s="19"/>
      <c r="I221" s="231"/>
      <c r="J221" s="19"/>
      <c r="K221" s="771"/>
      <c r="L221" s="771"/>
      <c r="M221" s="771"/>
      <c r="N221" s="398" t="str">
        <f t="shared" si="171"/>
        <v/>
      </c>
      <c r="O221" s="398" t="str">
        <f t="shared" si="172"/>
        <v/>
      </c>
      <c r="P221" s="398" t="str">
        <f t="shared" si="173"/>
        <v/>
      </c>
      <c r="Q221" s="638" t="str">
        <f t="shared" si="182"/>
        <v/>
      </c>
      <c r="R221" s="512"/>
      <c r="S221" s="316"/>
      <c r="T221" s="316"/>
      <c r="U221" s="44" t="str">
        <f t="shared" si="178"/>
        <v/>
      </c>
      <c r="V221" s="16" t="str">
        <f>IFERROR(INDEX(PARAMETROS!$B$53:$B$101,MATCH(U221,PARAMETROS!$A$53:$A$101,0)),"")</f>
        <v/>
      </c>
      <c r="W221" s="840"/>
      <c r="X221" s="17"/>
      <c r="Y221" s="437" t="str">
        <f>IFERROR(IF(X221="","",IF(X221="COP","N/A",IF(OR(X221="USD",X221="US"),1,IF(X221="EUR",VLOOKUP(T221,'SH EURO'!$A$6:$B$10372,2,FALSE),"INGRESAR TASA")))),"")</f>
        <v/>
      </c>
      <c r="Z221" s="489" t="str">
        <f t="shared" si="179"/>
        <v/>
      </c>
      <c r="AA221" s="18" t="str">
        <f>IFERROR(IF(X221="","",IF(X221="COP",1,IF(Y221&lt;&gt;"N/A",VLOOKUP(T221,'SH TRM'!$A$9:$B$100372,2,FALSE),"REVISAR"))),"")</f>
        <v/>
      </c>
      <c r="AB221" s="353" t="str">
        <f t="shared" si="180"/>
        <v/>
      </c>
      <c r="AC221" s="838" t="str">
        <f t="shared" si="192"/>
        <v/>
      </c>
      <c r="AD221" s="296" t="str">
        <f t="shared" si="174"/>
        <v/>
      </c>
      <c r="AE221" s="775" t="str">
        <f t="shared" si="175"/>
        <v/>
      </c>
      <c r="AF221" s="1204"/>
      <c r="AG221" s="1207"/>
      <c r="AH221" s="302"/>
      <c r="AI221" s="237"/>
      <c r="AL221" s="395"/>
      <c r="AM221" s="358">
        <f t="shared" si="169"/>
        <v>0</v>
      </c>
      <c r="AN221" s="358"/>
      <c r="AO221" s="393"/>
      <c r="AP221" s="393"/>
    </row>
    <row r="222" spans="1:42" s="222" customFormat="1" ht="24" hidden="1" customHeight="1" thickBot="1" x14ac:dyDescent="0.3">
      <c r="A222" s="1113"/>
      <c r="B222" s="620"/>
      <c r="C222" s="136"/>
      <c r="D222" s="45" t="str">
        <f>IFERROR(INDEX(DESEMPATE!$D$3:$D$63,MATCH('EXP ESPEC.'!B222,DESEMPATE!$C$3:$C$63,0)),"")</f>
        <v/>
      </c>
      <c r="E222" s="412" t="s">
        <v>8</v>
      </c>
      <c r="F222" s="496"/>
      <c r="G222" s="496"/>
      <c r="H222" s="496"/>
      <c r="I222" s="734"/>
      <c r="J222" s="526"/>
      <c r="K222" s="773"/>
      <c r="L222" s="773"/>
      <c r="M222" s="773"/>
      <c r="N222" s="399" t="str">
        <f t="shared" si="171"/>
        <v/>
      </c>
      <c r="O222" s="399" t="str">
        <f t="shared" si="172"/>
        <v/>
      </c>
      <c r="P222" s="399" t="str">
        <f t="shared" si="173"/>
        <v/>
      </c>
      <c r="Q222" s="639" t="str">
        <f t="shared" si="182"/>
        <v/>
      </c>
      <c r="R222" s="511"/>
      <c r="S222" s="276"/>
      <c r="T222" s="276"/>
      <c r="U222" s="36" t="str">
        <f t="shared" si="178"/>
        <v/>
      </c>
      <c r="V222" s="37" t="str">
        <f>IFERROR(INDEX(PARAMETROS!$B$53:$B$101,MATCH(U222,PARAMETROS!$A$53:$A$101,0)),"")</f>
        <v/>
      </c>
      <c r="W222" s="841"/>
      <c r="X222" s="38"/>
      <c r="Y222" s="438" t="str">
        <f>IFERROR(IF(X222="","",IF(X222="COP","N/A",IF(OR(X222="USD",X222="US"),1,IF(X222="EUR",VLOOKUP(T222,'SH EURO'!$A$6:$B$10372,2,FALSE),"INGRESAR TASA")))),"")</f>
        <v/>
      </c>
      <c r="Z222" s="490" t="str">
        <f t="shared" si="179"/>
        <v/>
      </c>
      <c r="AA222" s="39" t="str">
        <f>IFERROR(IF(X222="","",IF(X222="COP",1,IF(Y222&lt;&gt;"N/A",VLOOKUP(T222,'SH TRM'!$A$9:$B$100372,2,FALSE),"REVISAR"))),"")</f>
        <v/>
      </c>
      <c r="AB222" s="354" t="str">
        <f t="shared" si="180"/>
        <v/>
      </c>
      <c r="AC222" s="839" t="str">
        <f t="shared" si="192"/>
        <v/>
      </c>
      <c r="AD222" s="295" t="str">
        <f t="shared" si="174"/>
        <v/>
      </c>
      <c r="AE222" s="300" t="str">
        <f t="shared" si="175"/>
        <v/>
      </c>
      <c r="AF222" s="1205"/>
      <c r="AG222" s="1208"/>
      <c r="AH222" s="310"/>
      <c r="AI222" s="237"/>
      <c r="AL222" s="395"/>
      <c r="AM222" s="358">
        <f t="shared" si="169"/>
        <v>0</v>
      </c>
      <c r="AN222" s="358"/>
      <c r="AO222" s="393"/>
      <c r="AP222" s="393"/>
    </row>
    <row r="223" spans="1:42" s="222" customFormat="1" ht="24" hidden="1" customHeight="1" x14ac:dyDescent="0.25">
      <c r="A223" s="1111" t="s">
        <v>222</v>
      </c>
      <c r="B223" s="25"/>
      <c r="C223" s="135"/>
      <c r="D223" s="26" t="str">
        <f>IFERROR(INDEX(DESEMPATE!$D$3:$D$63,MATCH('EXP ESPEC.'!B223,DESEMPATE!$C$3:$C$63,0)),"")</f>
        <v/>
      </c>
      <c r="E223" s="410" t="s">
        <v>8</v>
      </c>
      <c r="F223" s="32"/>
      <c r="G223" s="32"/>
      <c r="H223" s="32"/>
      <c r="I223" s="232"/>
      <c r="J223" s="32"/>
      <c r="K223" s="777"/>
      <c r="L223" s="777"/>
      <c r="M223" s="777"/>
      <c r="N223" s="400" t="str">
        <f t="shared" si="171"/>
        <v/>
      </c>
      <c r="O223" s="400" t="str">
        <f t="shared" si="172"/>
        <v/>
      </c>
      <c r="P223" s="400" t="str">
        <f t="shared" si="173"/>
        <v/>
      </c>
      <c r="Q223" s="640" t="str">
        <f t="shared" si="182"/>
        <v/>
      </c>
      <c r="R223" s="510"/>
      <c r="S223" s="14"/>
      <c r="T223" s="14"/>
      <c r="U223" s="29" t="str">
        <f t="shared" si="178"/>
        <v/>
      </c>
      <c r="V223" s="140" t="str">
        <f>IFERROR(INDEX(PARAMETROS!$B$53:$B$101,MATCH(U223,PARAMETROS!$A$53:$A$101,0)),"")</f>
        <v/>
      </c>
      <c r="W223" s="671"/>
      <c r="X223" s="17"/>
      <c r="Y223" s="436" t="str">
        <f>IFERROR(IF(X223="","",IF(X223="COP","N/A",IF(OR(X223="USD",X223="US"),1,IF(X223="EUR",VLOOKUP(T223,'SH EURO'!$A$6:$B$10372,2,FALSE),"INGRESAR TASA")))),"")</f>
        <v/>
      </c>
      <c r="Z223" s="488" t="str">
        <f t="shared" si="179"/>
        <v/>
      </c>
      <c r="AA223" s="31" t="str">
        <f>IFERROR(IF(X223="","",IF(X223="COP",1,IF(Y223&lt;&gt;"N/A",VLOOKUP(T223,'SH TRM'!$A$9:$B$100372,2,FALSE),"REVISAR"))),"")</f>
        <v/>
      </c>
      <c r="AB223" s="352" t="str">
        <f t="shared" si="180"/>
        <v/>
      </c>
      <c r="AC223" s="837" t="str">
        <f t="shared" si="192"/>
        <v/>
      </c>
      <c r="AD223" s="298" t="str">
        <f t="shared" si="174"/>
        <v/>
      </c>
      <c r="AE223" s="290" t="str">
        <f t="shared" si="175"/>
        <v/>
      </c>
      <c r="AF223" s="1203" t="str">
        <f t="shared" si="193"/>
        <v>NO</v>
      </c>
      <c r="AG223" s="1206">
        <f t="shared" ref="AG223" si="196">IFERROR(IF(OR(E223="",E223="NO"),"N/A",IF(AND(COUNTIF(AE223:AE226,"CUMPLE")=4,AF223="SI"),90,(IF(AND(COUNTIF(AE223:AE226,"CUMPLE")=3,AF223="SI"),80,IF(AND(COUNTIF(AE223:AE226,"CUMPLE")=2,AF223="SI"),70,0))))),"")</f>
        <v>0</v>
      </c>
      <c r="AH223" s="308"/>
      <c r="AI223" s="237"/>
      <c r="AL223" s="395"/>
      <c r="AM223" s="358">
        <f t="shared" si="169"/>
        <v>0</v>
      </c>
      <c r="AN223" s="358" t="str">
        <f t="shared" ref="AN223" si="197">IF(OR(COUNTIF(AM223:AM226,2)=0,COUNTIF(AM223:AM226,2)&gt;1),"OK",IF(AND(COUNTIF(AM223:AM226,1)&gt;0,COUNTIF(AM223:AM226,2)&gt;0),"OK",1))</f>
        <v>OK</v>
      </c>
      <c r="AO223" s="393"/>
      <c r="AP223" s="393"/>
    </row>
    <row r="224" spans="1:42" s="222" customFormat="1" ht="24" hidden="1" customHeight="1" x14ac:dyDescent="0.25">
      <c r="A224" s="1112"/>
      <c r="B224" s="11"/>
      <c r="C224" s="136"/>
      <c r="D224" s="12" t="str">
        <f>IFERROR(INDEX(DESEMPATE!$D$3:$D$63,MATCH('EXP ESPEC.'!B224,DESEMPATE!$C$3:$C$63,0)),"")</f>
        <v/>
      </c>
      <c r="E224" s="411" t="s">
        <v>8</v>
      </c>
      <c r="F224" s="19"/>
      <c r="G224" s="19"/>
      <c r="H224" s="19"/>
      <c r="I224" s="231"/>
      <c r="J224" s="19"/>
      <c r="K224" s="771"/>
      <c r="L224" s="771"/>
      <c r="M224" s="771"/>
      <c r="N224" s="398" t="str">
        <f t="shared" si="171"/>
        <v/>
      </c>
      <c r="O224" s="398" t="str">
        <f t="shared" si="172"/>
        <v/>
      </c>
      <c r="P224" s="398" t="str">
        <f t="shared" si="173"/>
        <v/>
      </c>
      <c r="Q224" s="638" t="str">
        <f t="shared" si="182"/>
        <v/>
      </c>
      <c r="R224" s="509"/>
      <c r="S224" s="259"/>
      <c r="T224" s="14"/>
      <c r="U224" s="15" t="str">
        <f t="shared" si="178"/>
        <v/>
      </c>
      <c r="V224" s="16" t="str">
        <f>IFERROR(INDEX(PARAMETROS!$B$53:$B$101,MATCH(U224,PARAMETROS!$A$53:$A$101,0)),"")</f>
        <v/>
      </c>
      <c r="W224" s="671"/>
      <c r="X224" s="16"/>
      <c r="Y224" s="437" t="str">
        <f>IFERROR(IF(X224="","",IF(X224="COP","N/A",IF(OR(X224="USD",X224="US"),1,IF(X224="EUR",VLOOKUP(T224,'SH EURO'!$A$6:$B$10372,2,FALSE),"INGRESAR TASA")))),"")</f>
        <v/>
      </c>
      <c r="Z224" s="489" t="str">
        <f t="shared" si="179"/>
        <v/>
      </c>
      <c r="AA224" s="18" t="str">
        <f>IFERROR(IF(X224="","",IF(X224="COP",1,IF(Y224&lt;&gt;"N/A",VLOOKUP(T224,'SH TRM'!$A$9:$B$100372,2,FALSE),"REVISAR"))),"")</f>
        <v/>
      </c>
      <c r="AB224" s="353" t="str">
        <f t="shared" si="180"/>
        <v/>
      </c>
      <c r="AC224" s="838" t="str">
        <f t="shared" si="192"/>
        <v/>
      </c>
      <c r="AD224" s="296" t="str">
        <f t="shared" si="174"/>
        <v/>
      </c>
      <c r="AE224" s="775" t="str">
        <f t="shared" si="175"/>
        <v/>
      </c>
      <c r="AF224" s="1204"/>
      <c r="AG224" s="1207"/>
      <c r="AH224" s="302"/>
      <c r="AI224" s="237"/>
      <c r="AL224" s="395"/>
      <c r="AM224" s="358">
        <f t="shared" si="169"/>
        <v>0</v>
      </c>
      <c r="AN224" s="358"/>
      <c r="AO224" s="393"/>
      <c r="AP224" s="393"/>
    </row>
    <row r="225" spans="1:42" s="222" customFormat="1" ht="24" hidden="1" customHeight="1" x14ac:dyDescent="0.25">
      <c r="A225" s="1112"/>
      <c r="B225" s="11"/>
      <c r="C225" s="136"/>
      <c r="D225" s="12" t="str">
        <f>IFERROR(INDEX(DESEMPATE!$D$3:$D$63,MATCH('EXP ESPEC.'!B225,DESEMPATE!$C$3:$C$63,0)),"")</f>
        <v/>
      </c>
      <c r="E225" s="411" t="s">
        <v>8</v>
      </c>
      <c r="F225" s="19"/>
      <c r="G225" s="19"/>
      <c r="H225" s="19"/>
      <c r="I225" s="231"/>
      <c r="J225" s="19"/>
      <c r="K225" s="771"/>
      <c r="L225" s="771"/>
      <c r="M225" s="771"/>
      <c r="N225" s="398" t="str">
        <f t="shared" si="171"/>
        <v/>
      </c>
      <c r="O225" s="398" t="str">
        <f t="shared" si="172"/>
        <v/>
      </c>
      <c r="P225" s="398" t="str">
        <f t="shared" si="173"/>
        <v/>
      </c>
      <c r="Q225" s="638" t="str">
        <f t="shared" si="182"/>
        <v/>
      </c>
      <c r="R225" s="512"/>
      <c r="S225" s="316"/>
      <c r="T225" s="316"/>
      <c r="U225" s="44" t="str">
        <f t="shared" si="178"/>
        <v/>
      </c>
      <c r="V225" s="16" t="str">
        <f>IFERROR(INDEX(PARAMETROS!$B$53:$B$101,MATCH(U225,PARAMETROS!$A$53:$A$101,0)),"")</f>
        <v/>
      </c>
      <c r="W225" s="840"/>
      <c r="X225" s="17"/>
      <c r="Y225" s="437" t="str">
        <f>IFERROR(IF(X225="","",IF(X225="COP","N/A",IF(OR(X225="USD",X225="US"),1,IF(X225="EUR",VLOOKUP(T225,'SH EURO'!$A$6:$B$10372,2,FALSE),"INGRESAR TASA")))),"")</f>
        <v/>
      </c>
      <c r="Z225" s="489" t="str">
        <f t="shared" si="179"/>
        <v/>
      </c>
      <c r="AA225" s="18" t="str">
        <f>IFERROR(IF(X225="","",IF(X225="COP",1,IF(Y225&lt;&gt;"N/A",VLOOKUP(T225,'SH TRM'!$A$9:$B$100372,2,FALSE),"REVISAR"))),"")</f>
        <v/>
      </c>
      <c r="AB225" s="353" t="str">
        <f t="shared" si="180"/>
        <v/>
      </c>
      <c r="AC225" s="838" t="str">
        <f t="shared" si="192"/>
        <v/>
      </c>
      <c r="AD225" s="296" t="str">
        <f t="shared" si="174"/>
        <v/>
      </c>
      <c r="AE225" s="775" t="str">
        <f t="shared" si="175"/>
        <v/>
      </c>
      <c r="AF225" s="1204"/>
      <c r="AG225" s="1207"/>
      <c r="AH225" s="302"/>
      <c r="AI225" s="237"/>
      <c r="AL225" s="395"/>
      <c r="AM225" s="358">
        <f t="shared" si="169"/>
        <v>0</v>
      </c>
      <c r="AN225" s="358"/>
      <c r="AO225" s="393"/>
      <c r="AP225" s="393"/>
    </row>
    <row r="226" spans="1:42" s="222" customFormat="1" ht="24" hidden="1" customHeight="1" thickBot="1" x14ac:dyDescent="0.3">
      <c r="A226" s="1113"/>
      <c r="B226" s="11"/>
      <c r="C226" s="136"/>
      <c r="D226" s="45" t="str">
        <f>IFERROR(INDEX(DESEMPATE!$D$3:$D$63,MATCH('EXP ESPEC.'!B226,DESEMPATE!$C$3:$C$63,0)),"")</f>
        <v/>
      </c>
      <c r="E226" s="412" t="s">
        <v>8</v>
      </c>
      <c r="F226" s="19"/>
      <c r="G226" s="19"/>
      <c r="H226" s="19"/>
      <c r="I226" s="756"/>
      <c r="J226" s="139"/>
      <c r="K226" s="773"/>
      <c r="L226" s="773"/>
      <c r="M226" s="773"/>
      <c r="N226" s="399" t="str">
        <f t="shared" si="171"/>
        <v/>
      </c>
      <c r="O226" s="399" t="str">
        <f t="shared" si="172"/>
        <v/>
      </c>
      <c r="P226" s="399" t="str">
        <f t="shared" si="173"/>
        <v/>
      </c>
      <c r="Q226" s="639" t="str">
        <f t="shared" si="182"/>
        <v/>
      </c>
      <c r="R226" s="511"/>
      <c r="S226" s="276"/>
      <c r="T226" s="276"/>
      <c r="U226" s="36" t="str">
        <f t="shared" si="178"/>
        <v/>
      </c>
      <c r="V226" s="37" t="str">
        <f>IFERROR(INDEX(PARAMETROS!$B$53:$B$101,MATCH(U226,PARAMETROS!$A$53:$A$101,0)),"")</f>
        <v/>
      </c>
      <c r="W226" s="841"/>
      <c r="X226" s="38"/>
      <c r="Y226" s="438" t="str">
        <f>IFERROR(IF(X226="","",IF(X226="COP","N/A",IF(OR(X226="USD",X226="US"),1,IF(X226="EUR",VLOOKUP(T226,'SH EURO'!$A$6:$B$10372,2,FALSE),"INGRESAR TASA")))),"")</f>
        <v/>
      </c>
      <c r="Z226" s="490" t="str">
        <f t="shared" si="179"/>
        <v/>
      </c>
      <c r="AA226" s="39" t="str">
        <f>IFERROR(IF(X226="","",IF(X226="COP",1,IF(Y226&lt;&gt;"N/A",VLOOKUP(T226,'SH TRM'!$A$9:$B$100372,2,FALSE),"REVISAR"))),"")</f>
        <v/>
      </c>
      <c r="AB226" s="354" t="str">
        <f t="shared" si="180"/>
        <v/>
      </c>
      <c r="AC226" s="839" t="str">
        <f t="shared" si="192"/>
        <v/>
      </c>
      <c r="AD226" s="295" t="str">
        <f t="shared" si="174"/>
        <v/>
      </c>
      <c r="AE226" s="300" t="str">
        <f t="shared" si="175"/>
        <v/>
      </c>
      <c r="AF226" s="1205"/>
      <c r="AG226" s="1208"/>
      <c r="AH226" s="310"/>
      <c r="AI226" s="237"/>
      <c r="AL226" s="395"/>
      <c r="AM226" s="358">
        <f t="shared" si="169"/>
        <v>0</v>
      </c>
      <c r="AN226" s="358"/>
      <c r="AO226" s="393"/>
      <c r="AP226" s="393"/>
    </row>
    <row r="227" spans="1:42" s="222" customFormat="1" ht="24" hidden="1" customHeight="1" x14ac:dyDescent="0.25">
      <c r="A227" s="1111" t="s">
        <v>223</v>
      </c>
      <c r="B227" s="25"/>
      <c r="C227" s="135"/>
      <c r="D227" s="26" t="str">
        <f>IFERROR(INDEX(DESEMPATE!$D$3:$D$63,MATCH('EXP ESPEC.'!B227,DESEMPATE!$C$3:$C$63,0)),"")</f>
        <v/>
      </c>
      <c r="E227" s="410" t="s">
        <v>8</v>
      </c>
      <c r="F227" s="32"/>
      <c r="G227" s="32"/>
      <c r="H227" s="142"/>
      <c r="I227" s="232"/>
      <c r="J227" s="32"/>
      <c r="K227" s="777"/>
      <c r="L227" s="777"/>
      <c r="M227" s="777"/>
      <c r="N227" s="400" t="str">
        <f t="shared" si="171"/>
        <v/>
      </c>
      <c r="O227" s="400" t="str">
        <f t="shared" si="172"/>
        <v/>
      </c>
      <c r="P227" s="400" t="str">
        <f t="shared" si="173"/>
        <v/>
      </c>
      <c r="Q227" s="640" t="str">
        <f t="shared" si="182"/>
        <v/>
      </c>
      <c r="R227" s="510"/>
      <c r="S227" s="14"/>
      <c r="T227" s="14"/>
      <c r="U227" s="29" t="str">
        <f t="shared" si="178"/>
        <v/>
      </c>
      <c r="V227" s="140" t="str">
        <f>IFERROR(INDEX(PARAMETROS!$B$53:$B$101,MATCH(U227,PARAMETROS!$A$53:$A$101,0)),"")</f>
        <v/>
      </c>
      <c r="W227" s="671"/>
      <c r="X227" s="17"/>
      <c r="Y227" s="436" t="str">
        <f>IFERROR(IF(X227="","",IF(X227="COP","N/A",IF(OR(X227="USD",X227="US"),1,IF(X227="EUR",VLOOKUP(T227,'SH EURO'!$A$6:$B$10372,2,FALSE),"INGRESAR TASA")))),"")</f>
        <v/>
      </c>
      <c r="Z227" s="488" t="str">
        <f t="shared" si="179"/>
        <v/>
      </c>
      <c r="AA227" s="31" t="str">
        <f>IFERROR(IF(X227="","",IF(X227="COP",1,IF(Y227&lt;&gt;"N/A",VLOOKUP(T227,'SH TRM'!$A$9:$B$100372,2,FALSE),"REVISAR"))),"")</f>
        <v/>
      </c>
      <c r="AB227" s="352" t="str">
        <f t="shared" si="180"/>
        <v/>
      </c>
      <c r="AC227" s="837" t="str">
        <f t="shared" si="192"/>
        <v/>
      </c>
      <c r="AD227" s="298" t="str">
        <f t="shared" si="174"/>
        <v/>
      </c>
      <c r="AE227" s="290" t="str">
        <f t="shared" si="175"/>
        <v/>
      </c>
      <c r="AF227" s="1203" t="str">
        <f t="shared" si="193"/>
        <v>NO</v>
      </c>
      <c r="AG227" s="1206">
        <f t="shared" ref="AG227" si="198">IFERROR(IF(OR(E227="",E227="NO"),"N/A",IF(AND(COUNTIF(AE227:AE230,"CUMPLE")=4,AF227="SI"),90,(IF(AND(COUNTIF(AE227:AE230,"CUMPLE")=3,AF227="SI"),80,IF(AND(COUNTIF(AE227:AE230,"CUMPLE")=2,AF227="SI"),70,0))))),"")</f>
        <v>0</v>
      </c>
      <c r="AH227" s="308"/>
      <c r="AI227" s="237"/>
      <c r="AL227" s="395"/>
      <c r="AM227" s="358">
        <f t="shared" si="169"/>
        <v>0</v>
      </c>
      <c r="AN227" s="358" t="str">
        <f t="shared" ref="AN227" si="199">IF(OR(COUNTIF(AM227:AM230,2)=0,COUNTIF(AM227:AM230,2)&gt;1),"OK",IF(AND(COUNTIF(AM227:AM230,1)&gt;0,COUNTIF(AM227:AM230,2)&gt;0),"OK",1))</f>
        <v>OK</v>
      </c>
      <c r="AO227" s="393"/>
      <c r="AP227" s="393"/>
    </row>
    <row r="228" spans="1:42" s="222" customFormat="1" ht="24" hidden="1" customHeight="1" x14ac:dyDescent="0.25">
      <c r="A228" s="1112"/>
      <c r="B228" s="11"/>
      <c r="C228" s="136"/>
      <c r="D228" s="12" t="str">
        <f>IFERROR(INDEX(DESEMPATE!$D$3:$D$63,MATCH('EXP ESPEC.'!B228,DESEMPATE!$C$3:$C$63,0)),"")</f>
        <v/>
      </c>
      <c r="E228" s="411" t="s">
        <v>8</v>
      </c>
      <c r="F228" s="142"/>
      <c r="G228" s="19"/>
      <c r="H228" s="142"/>
      <c r="I228" s="234"/>
      <c r="J228" s="19"/>
      <c r="K228" s="771"/>
      <c r="L228" s="771"/>
      <c r="M228" s="771"/>
      <c r="N228" s="398" t="str">
        <f t="shared" si="171"/>
        <v/>
      </c>
      <c r="O228" s="398" t="str">
        <f t="shared" si="172"/>
        <v/>
      </c>
      <c r="P228" s="398" t="str">
        <f t="shared" si="173"/>
        <v/>
      </c>
      <c r="Q228" s="638" t="str">
        <f t="shared" si="182"/>
        <v/>
      </c>
      <c r="R228" s="509"/>
      <c r="S228" s="259"/>
      <c r="T228" s="14"/>
      <c r="U228" s="15" t="str">
        <f t="shared" si="178"/>
        <v/>
      </c>
      <c r="V228" s="16" t="str">
        <f>IFERROR(INDEX(PARAMETROS!$B$53:$B$101,MATCH(U228,PARAMETROS!$A$53:$A$101,0)),"")</f>
        <v/>
      </c>
      <c r="W228" s="671"/>
      <c r="X228" s="16"/>
      <c r="Y228" s="437" t="str">
        <f>IFERROR(IF(X228="","",IF(X228="COP","N/A",IF(OR(X228="USD",X228="US"),1,IF(X228="EUR",VLOOKUP(T228,'SH EURO'!$A$6:$B$10372,2,FALSE),"INGRESAR TASA")))),"")</f>
        <v/>
      </c>
      <c r="Z228" s="489" t="str">
        <f t="shared" si="179"/>
        <v/>
      </c>
      <c r="AA228" s="18" t="str">
        <f>IFERROR(IF(X228="","",IF(X228="COP",1,IF(Y228&lt;&gt;"N/A",VLOOKUP(T228,'SH TRM'!$A$9:$B$100372,2,FALSE),"REVISAR"))),"")</f>
        <v/>
      </c>
      <c r="AB228" s="353" t="str">
        <f t="shared" si="180"/>
        <v/>
      </c>
      <c r="AC228" s="838" t="str">
        <f t="shared" si="192"/>
        <v/>
      </c>
      <c r="AD228" s="296" t="str">
        <f t="shared" si="174"/>
        <v/>
      </c>
      <c r="AE228" s="775" t="str">
        <f t="shared" si="175"/>
        <v/>
      </c>
      <c r="AF228" s="1204"/>
      <c r="AG228" s="1207"/>
      <c r="AH228" s="302"/>
      <c r="AI228" s="237"/>
      <c r="AL228" s="395"/>
      <c r="AM228" s="358">
        <f t="shared" si="169"/>
        <v>0</v>
      </c>
      <c r="AN228" s="358"/>
      <c r="AO228" s="393"/>
      <c r="AP228" s="393"/>
    </row>
    <row r="229" spans="1:42" s="222" customFormat="1" ht="24" hidden="1" customHeight="1" x14ac:dyDescent="0.25">
      <c r="A229" s="1112"/>
      <c r="B229" s="11"/>
      <c r="C229" s="136"/>
      <c r="D229" s="12" t="str">
        <f>IFERROR(INDEX(DESEMPATE!$D$3:$D$63,MATCH('EXP ESPEC.'!B229,DESEMPATE!$C$3:$C$63,0)),"")</f>
        <v/>
      </c>
      <c r="E229" s="411" t="s">
        <v>8</v>
      </c>
      <c r="F229" s="19"/>
      <c r="G229" s="19"/>
      <c r="H229" s="19"/>
      <c r="I229" s="231"/>
      <c r="J229" s="19"/>
      <c r="K229" s="771"/>
      <c r="L229" s="771"/>
      <c r="M229" s="771"/>
      <c r="N229" s="398" t="str">
        <f t="shared" si="171"/>
        <v/>
      </c>
      <c r="O229" s="398" t="str">
        <f t="shared" si="172"/>
        <v/>
      </c>
      <c r="P229" s="398" t="str">
        <f t="shared" si="173"/>
        <v/>
      </c>
      <c r="Q229" s="638" t="str">
        <f t="shared" si="182"/>
        <v/>
      </c>
      <c r="R229" s="512"/>
      <c r="S229" s="316"/>
      <c r="T229" s="316"/>
      <c r="U229" s="44" t="str">
        <f t="shared" si="178"/>
        <v/>
      </c>
      <c r="V229" s="16" t="str">
        <f>IFERROR(INDEX(PARAMETROS!$B$53:$B$101,MATCH(U229,PARAMETROS!$A$53:$A$101,0)),"")</f>
        <v/>
      </c>
      <c r="W229" s="840"/>
      <c r="X229" s="17"/>
      <c r="Y229" s="437" t="str">
        <f>IFERROR(IF(X229="","",IF(X229="COP","N/A",IF(OR(X229="USD",X229="US"),1,IF(X229="EUR",VLOOKUP(T229,'SH EURO'!$A$6:$B$10372,2,FALSE),"INGRESAR TASA")))),"")</f>
        <v/>
      </c>
      <c r="Z229" s="489" t="str">
        <f t="shared" si="179"/>
        <v/>
      </c>
      <c r="AA229" s="18" t="str">
        <f>IFERROR(IF(X229="","",IF(X229="COP",1,IF(Y229&lt;&gt;"N/A",VLOOKUP(T229,'SH TRM'!$A$9:$B$100372,2,FALSE),"REVISAR"))),"")</f>
        <v/>
      </c>
      <c r="AB229" s="353" t="str">
        <f t="shared" si="180"/>
        <v/>
      </c>
      <c r="AC229" s="838" t="str">
        <f t="shared" si="192"/>
        <v/>
      </c>
      <c r="AD229" s="296" t="str">
        <f t="shared" si="174"/>
        <v/>
      </c>
      <c r="AE229" s="775" t="str">
        <f t="shared" si="175"/>
        <v/>
      </c>
      <c r="AF229" s="1204"/>
      <c r="AG229" s="1207"/>
      <c r="AH229" s="302"/>
      <c r="AI229" s="237"/>
      <c r="AL229" s="395"/>
      <c r="AM229" s="358">
        <f t="shared" si="169"/>
        <v>0</v>
      </c>
      <c r="AN229" s="358"/>
      <c r="AO229" s="393"/>
      <c r="AP229" s="393"/>
    </row>
    <row r="230" spans="1:42" s="222" customFormat="1" ht="24" hidden="1" customHeight="1" thickBot="1" x14ac:dyDescent="0.3">
      <c r="A230" s="1113"/>
      <c r="B230" s="11"/>
      <c r="C230" s="136"/>
      <c r="D230" s="45" t="str">
        <f>IFERROR(INDEX(DESEMPATE!$D$3:$D$63,MATCH('EXP ESPEC.'!B230,DESEMPATE!$C$3:$C$63,0)),"")</f>
        <v/>
      </c>
      <c r="E230" s="412" t="s">
        <v>8</v>
      </c>
      <c r="F230" s="19"/>
      <c r="G230" s="19"/>
      <c r="H230" s="19"/>
      <c r="I230" s="231"/>
      <c r="J230" s="139"/>
      <c r="K230" s="773"/>
      <c r="L230" s="773"/>
      <c r="M230" s="773"/>
      <c r="N230" s="399" t="str">
        <f t="shared" si="171"/>
        <v/>
      </c>
      <c r="O230" s="399" t="str">
        <f t="shared" si="172"/>
        <v/>
      </c>
      <c r="P230" s="399" t="str">
        <f t="shared" si="173"/>
        <v/>
      </c>
      <c r="Q230" s="639" t="str">
        <f t="shared" si="182"/>
        <v/>
      </c>
      <c r="R230" s="511"/>
      <c r="S230" s="276"/>
      <c r="T230" s="276"/>
      <c r="U230" s="36" t="str">
        <f t="shared" si="178"/>
        <v/>
      </c>
      <c r="V230" s="37" t="str">
        <f>IFERROR(INDEX(PARAMETROS!$B$53:$B$101,MATCH(U230,PARAMETROS!$A$53:$A$101,0)),"")</f>
        <v/>
      </c>
      <c r="W230" s="841"/>
      <c r="X230" s="38"/>
      <c r="Y230" s="438" t="str">
        <f>IFERROR(IF(X230="","",IF(X230="COP","N/A",IF(OR(X230="USD",X230="US"),1,IF(X230="EUR",VLOOKUP(T230,'SH EURO'!$A$6:$B$10372,2,FALSE),"INGRESAR TASA")))),"")</f>
        <v/>
      </c>
      <c r="Z230" s="490" t="str">
        <f t="shared" si="179"/>
        <v/>
      </c>
      <c r="AA230" s="39" t="str">
        <f>IFERROR(IF(X230="","",IF(X230="COP",1,IF(Y230&lt;&gt;"N/A",VLOOKUP(T230,'SH TRM'!$A$9:$B$100372,2,FALSE),"REVISAR"))),"")</f>
        <v/>
      </c>
      <c r="AB230" s="354" t="str">
        <f t="shared" si="180"/>
        <v/>
      </c>
      <c r="AC230" s="839" t="str">
        <f t="shared" si="192"/>
        <v/>
      </c>
      <c r="AD230" s="295" t="str">
        <f t="shared" si="174"/>
        <v/>
      </c>
      <c r="AE230" s="300" t="str">
        <f t="shared" si="175"/>
        <v/>
      </c>
      <c r="AF230" s="1205"/>
      <c r="AG230" s="1208"/>
      <c r="AH230" s="310"/>
      <c r="AI230" s="237"/>
      <c r="AL230" s="395"/>
      <c r="AM230" s="358">
        <f t="shared" si="169"/>
        <v>0</v>
      </c>
      <c r="AN230" s="358"/>
      <c r="AO230" s="393"/>
      <c r="AP230" s="393"/>
    </row>
    <row r="231" spans="1:42" s="222" customFormat="1" ht="24" hidden="1" customHeight="1" x14ac:dyDescent="0.25">
      <c r="A231" s="1111" t="s">
        <v>224</v>
      </c>
      <c r="B231" s="25"/>
      <c r="C231" s="135"/>
      <c r="D231" s="26" t="str">
        <f>IFERROR(INDEX(DESEMPATE!$D$3:$D$63,MATCH('EXP ESPEC.'!B231,DESEMPATE!$C$3:$C$63,0)),"")</f>
        <v/>
      </c>
      <c r="E231" s="410" t="s">
        <v>8</v>
      </c>
      <c r="F231" s="19"/>
      <c r="G231" s="19"/>
      <c r="H231" s="19"/>
      <c r="I231" s="231"/>
      <c r="J231" s="32"/>
      <c r="K231" s="777"/>
      <c r="L231" s="777"/>
      <c r="M231" s="777"/>
      <c r="N231" s="400" t="str">
        <f t="shared" si="171"/>
        <v/>
      </c>
      <c r="O231" s="400" t="str">
        <f t="shared" si="172"/>
        <v/>
      </c>
      <c r="P231" s="400" t="str">
        <f t="shared" si="173"/>
        <v/>
      </c>
      <c r="Q231" s="640" t="str">
        <f t="shared" si="182"/>
        <v/>
      </c>
      <c r="R231" s="510"/>
      <c r="S231" s="14"/>
      <c r="T231" s="14"/>
      <c r="U231" s="29" t="str">
        <f t="shared" si="178"/>
        <v/>
      </c>
      <c r="V231" s="140" t="str">
        <f>IFERROR(INDEX(PARAMETROS!$B$53:$B$101,MATCH(U231,PARAMETROS!$A$53:$A$101,0)),"")</f>
        <v/>
      </c>
      <c r="W231" s="671"/>
      <c r="X231" s="17"/>
      <c r="Y231" s="436" t="str">
        <f>IFERROR(IF(X231="","",IF(X231="COP","N/A",IF(OR(X231="USD",X231="US"),1,IF(X231="EUR",VLOOKUP(T231,'SH EURO'!$A$6:$B$10372,2,FALSE),"INGRESAR TASA")))),"")</f>
        <v/>
      </c>
      <c r="Z231" s="488" t="str">
        <f t="shared" si="179"/>
        <v/>
      </c>
      <c r="AA231" s="31" t="str">
        <f>IFERROR(IF(X231="","",IF(X231="COP",1,IF(Y231&lt;&gt;"N/A",VLOOKUP(T231,'SH TRM'!$A$9:$B$100372,2,FALSE),"REVISAR"))),"")</f>
        <v/>
      </c>
      <c r="AB231" s="352" t="str">
        <f t="shared" si="180"/>
        <v/>
      </c>
      <c r="AC231" s="837" t="str">
        <f t="shared" si="192"/>
        <v/>
      </c>
      <c r="AD231" s="298" t="str">
        <f t="shared" si="174"/>
        <v/>
      </c>
      <c r="AE231" s="290" t="str">
        <f t="shared" si="175"/>
        <v/>
      </c>
      <c r="AF231" s="1203" t="str">
        <f t="shared" si="193"/>
        <v>NO</v>
      </c>
      <c r="AG231" s="1206">
        <f t="shared" ref="AG231" si="200">IFERROR(IF(OR(E231="",E231="NO"),"N/A",IF(AND(COUNTIF(AE231:AE234,"CUMPLE")=4,AF231="SI"),90,(IF(AND(COUNTIF(AE231:AE234,"CUMPLE")=3,AF231="SI"),80,IF(AND(COUNTIF(AE231:AE234,"CUMPLE")=2,AF231="SI"),70,0))))),"")</f>
        <v>0</v>
      </c>
      <c r="AH231" s="308"/>
      <c r="AI231" s="237"/>
      <c r="AL231" s="395"/>
      <c r="AM231" s="358">
        <f t="shared" si="169"/>
        <v>0</v>
      </c>
      <c r="AN231" s="358" t="str">
        <f t="shared" ref="AN231" si="201">IF(OR(COUNTIF(AM231:AM234,2)=0,COUNTIF(AM231:AM234,2)&gt;1),"OK",IF(AND(COUNTIF(AM231:AM234,1)&gt;0,COUNTIF(AM231:AM234,2)&gt;0),"OK",1))</f>
        <v>OK</v>
      </c>
      <c r="AO231" s="393"/>
      <c r="AP231" s="393"/>
    </row>
    <row r="232" spans="1:42" s="222" customFormat="1" ht="24" hidden="1" customHeight="1" x14ac:dyDescent="0.25">
      <c r="A232" s="1112"/>
      <c r="B232" s="11"/>
      <c r="C232" s="136"/>
      <c r="D232" s="12" t="str">
        <f>IFERROR(INDEX(DESEMPATE!$D$3:$D$63,MATCH('EXP ESPEC.'!B232,DESEMPATE!$C$3:$C$63,0)),"")</f>
        <v/>
      </c>
      <c r="E232" s="411" t="s">
        <v>8</v>
      </c>
      <c r="F232" s="19"/>
      <c r="G232" s="19"/>
      <c r="H232" s="19"/>
      <c r="I232" s="231"/>
      <c r="J232" s="496"/>
      <c r="K232" s="771"/>
      <c r="L232" s="771"/>
      <c r="M232" s="771"/>
      <c r="N232" s="398" t="str">
        <f t="shared" si="171"/>
        <v/>
      </c>
      <c r="O232" s="398" t="str">
        <f t="shared" si="172"/>
        <v/>
      </c>
      <c r="P232" s="398" t="str">
        <f t="shared" si="173"/>
        <v/>
      </c>
      <c r="Q232" s="638" t="str">
        <f t="shared" si="182"/>
        <v/>
      </c>
      <c r="R232" s="509"/>
      <c r="S232" s="259"/>
      <c r="T232" s="14"/>
      <c r="U232" s="15" t="str">
        <f t="shared" si="178"/>
        <v/>
      </c>
      <c r="V232" s="16" t="str">
        <f>IFERROR(INDEX(PARAMETROS!$B$53:$B$101,MATCH(U232,PARAMETROS!$A$53:$A$101,0)),"")</f>
        <v/>
      </c>
      <c r="W232" s="671"/>
      <c r="X232" s="16"/>
      <c r="Y232" s="437" t="str">
        <f>IFERROR(IF(X232="","",IF(X232="COP","N/A",IF(OR(X232="USD",X232="US"),1,IF(X232="EUR",VLOOKUP(T232,'SH EURO'!$A$6:$B$10372,2,FALSE),"INGRESAR TASA")))),"")</f>
        <v/>
      </c>
      <c r="Z232" s="489" t="str">
        <f t="shared" si="179"/>
        <v/>
      </c>
      <c r="AA232" s="18" t="str">
        <f>IFERROR(IF(X232="","",IF(X232="COP",1,IF(Y232&lt;&gt;"N/A",VLOOKUP(T232,'SH TRM'!$A$9:$B$100372,2,FALSE),"REVISAR"))),"")</f>
        <v/>
      </c>
      <c r="AB232" s="353" t="str">
        <f t="shared" si="180"/>
        <v/>
      </c>
      <c r="AC232" s="838" t="str">
        <f t="shared" si="192"/>
        <v/>
      </c>
      <c r="AD232" s="296" t="str">
        <f t="shared" si="174"/>
        <v/>
      </c>
      <c r="AE232" s="775" t="str">
        <f t="shared" si="175"/>
        <v/>
      </c>
      <c r="AF232" s="1204"/>
      <c r="AG232" s="1207"/>
      <c r="AH232" s="302"/>
      <c r="AI232" s="237"/>
      <c r="AL232" s="395"/>
      <c r="AM232" s="358">
        <f t="shared" si="169"/>
        <v>0</v>
      </c>
      <c r="AN232" s="358"/>
      <c r="AO232" s="393"/>
      <c r="AP232" s="393"/>
    </row>
    <row r="233" spans="1:42" s="222" customFormat="1" ht="24" hidden="1" customHeight="1" x14ac:dyDescent="0.25">
      <c r="A233" s="1112"/>
      <c r="B233" s="11"/>
      <c r="C233" s="136"/>
      <c r="D233" s="12" t="str">
        <f>IFERROR(INDEX(DESEMPATE!$D$3:$D$63,MATCH('EXP ESPEC.'!B233,DESEMPATE!$C$3:$C$63,0)),"")</f>
        <v/>
      </c>
      <c r="E233" s="411" t="s">
        <v>8</v>
      </c>
      <c r="F233" s="19"/>
      <c r="G233" s="19"/>
      <c r="H233" s="19"/>
      <c r="I233" s="231"/>
      <c r="J233" s="496"/>
      <c r="K233" s="771"/>
      <c r="L233" s="771"/>
      <c r="M233" s="771"/>
      <c r="N233" s="398" t="str">
        <f t="shared" si="171"/>
        <v/>
      </c>
      <c r="O233" s="398" t="str">
        <f t="shared" si="172"/>
        <v/>
      </c>
      <c r="P233" s="398" t="str">
        <f t="shared" si="173"/>
        <v/>
      </c>
      <c r="Q233" s="638" t="str">
        <f t="shared" si="182"/>
        <v/>
      </c>
      <c r="R233" s="512"/>
      <c r="S233" s="316"/>
      <c r="T233" s="316"/>
      <c r="U233" s="44" t="str">
        <f t="shared" si="178"/>
        <v/>
      </c>
      <c r="V233" s="16" t="str">
        <f>IFERROR(INDEX(PARAMETROS!$B$53:$B$101,MATCH(U233,PARAMETROS!$A$53:$A$101,0)),"")</f>
        <v/>
      </c>
      <c r="W233" s="840"/>
      <c r="X233" s="17"/>
      <c r="Y233" s="437" t="str">
        <f>IFERROR(IF(X233="","",IF(X233="COP","N/A",IF(OR(X233="USD",X233="US"),1,IF(X233="EUR",VLOOKUP(T233,'SH EURO'!$A$6:$B$10372,2,FALSE),"INGRESAR TASA")))),"")</f>
        <v/>
      </c>
      <c r="Z233" s="489" t="str">
        <f t="shared" si="179"/>
        <v/>
      </c>
      <c r="AA233" s="18" t="str">
        <f>IFERROR(IF(X233="","",IF(X233="COP",1,IF(Y233&lt;&gt;"N/A",VLOOKUP(T233,'SH TRM'!$A$9:$B$100372,2,FALSE),"REVISAR"))),"")</f>
        <v/>
      </c>
      <c r="AB233" s="353" t="str">
        <f t="shared" si="180"/>
        <v/>
      </c>
      <c r="AC233" s="838" t="str">
        <f t="shared" si="192"/>
        <v/>
      </c>
      <c r="AD233" s="296" t="str">
        <f t="shared" si="174"/>
        <v/>
      </c>
      <c r="AE233" s="775" t="str">
        <f t="shared" si="175"/>
        <v/>
      </c>
      <c r="AF233" s="1204"/>
      <c r="AG233" s="1207"/>
      <c r="AH233" s="302"/>
      <c r="AI233" s="237"/>
      <c r="AL233" s="395"/>
      <c r="AM233" s="358">
        <f t="shared" si="169"/>
        <v>0</v>
      </c>
      <c r="AN233" s="358"/>
      <c r="AO233" s="393"/>
      <c r="AP233" s="393"/>
    </row>
    <row r="234" spans="1:42" s="222" customFormat="1" ht="24" hidden="1" customHeight="1" thickBot="1" x14ac:dyDescent="0.3">
      <c r="A234" s="1113"/>
      <c r="B234" s="11"/>
      <c r="C234" s="136"/>
      <c r="D234" s="45" t="str">
        <f>IFERROR(INDEX(DESEMPATE!$D$3:$D$63,MATCH('EXP ESPEC.'!B234,DESEMPATE!$C$3:$C$63,0)),"")</f>
        <v/>
      </c>
      <c r="E234" s="412" t="s">
        <v>8</v>
      </c>
      <c r="F234" s="19"/>
      <c r="G234" s="19"/>
      <c r="H234" s="19"/>
      <c r="I234" s="231"/>
      <c r="J234" s="526"/>
      <c r="K234" s="773"/>
      <c r="L234" s="773"/>
      <c r="M234" s="773"/>
      <c r="N234" s="399" t="str">
        <f t="shared" si="171"/>
        <v/>
      </c>
      <c r="O234" s="399" t="str">
        <f t="shared" si="172"/>
        <v/>
      </c>
      <c r="P234" s="399" t="str">
        <f t="shared" si="173"/>
        <v/>
      </c>
      <c r="Q234" s="639" t="str">
        <f t="shared" si="182"/>
        <v/>
      </c>
      <c r="R234" s="511"/>
      <c r="S234" s="276"/>
      <c r="T234" s="276"/>
      <c r="U234" s="36" t="str">
        <f t="shared" si="178"/>
        <v/>
      </c>
      <c r="V234" s="37" t="str">
        <f>IFERROR(INDEX(PARAMETROS!$B$53:$B$101,MATCH(U234,PARAMETROS!$A$53:$A$101,0)),"")</f>
        <v/>
      </c>
      <c r="W234" s="841"/>
      <c r="X234" s="38"/>
      <c r="Y234" s="438" t="str">
        <f>IFERROR(IF(X234="","",IF(X234="COP","N/A",IF(OR(X234="USD",X234="US"),1,IF(X234="EUR",VLOOKUP(T234,'SH EURO'!$A$6:$B$10372,2,FALSE),"INGRESAR TASA")))),"")</f>
        <v/>
      </c>
      <c r="Z234" s="490" t="str">
        <f t="shared" si="179"/>
        <v/>
      </c>
      <c r="AA234" s="39" t="str">
        <f>IFERROR(IF(X234="","",IF(X234="COP",1,IF(Y234&lt;&gt;"N/A",VLOOKUP(T234,'SH TRM'!$A$9:$B$100372,2,FALSE),"REVISAR"))),"")</f>
        <v/>
      </c>
      <c r="AB234" s="354" t="str">
        <f t="shared" si="180"/>
        <v/>
      </c>
      <c r="AC234" s="839" t="str">
        <f t="shared" si="192"/>
        <v/>
      </c>
      <c r="AD234" s="295" t="str">
        <f t="shared" si="174"/>
        <v/>
      </c>
      <c r="AE234" s="300" t="str">
        <f t="shared" si="175"/>
        <v/>
      </c>
      <c r="AF234" s="1205"/>
      <c r="AG234" s="1208"/>
      <c r="AH234" s="310"/>
      <c r="AI234" s="237"/>
      <c r="AL234" s="395"/>
      <c r="AM234" s="358">
        <f t="shared" si="169"/>
        <v>0</v>
      </c>
      <c r="AN234" s="358"/>
      <c r="AO234" s="393"/>
      <c r="AP234" s="393"/>
    </row>
    <row r="235" spans="1:42" s="222" customFormat="1" ht="24" hidden="1" customHeight="1" x14ac:dyDescent="0.25">
      <c r="A235" s="1111" t="s">
        <v>225</v>
      </c>
      <c r="B235" s="25"/>
      <c r="C235" s="135"/>
      <c r="D235" s="26" t="str">
        <f>IFERROR(INDEX(DESEMPATE!$D$3:$D$63,MATCH('EXP ESPEC.'!B235,DESEMPATE!$C$3:$C$63,0)),"")</f>
        <v/>
      </c>
      <c r="E235" s="410" t="s">
        <v>8</v>
      </c>
      <c r="F235" s="32"/>
      <c r="G235" s="32"/>
      <c r="H235" s="32"/>
      <c r="I235" s="232"/>
      <c r="J235" s="563"/>
      <c r="K235" s="777"/>
      <c r="L235" s="777"/>
      <c r="M235" s="777"/>
      <c r="N235" s="400" t="str">
        <f t="shared" si="171"/>
        <v/>
      </c>
      <c r="O235" s="400" t="str">
        <f t="shared" si="172"/>
        <v/>
      </c>
      <c r="P235" s="400" t="str">
        <f t="shared" si="173"/>
        <v/>
      </c>
      <c r="Q235" s="640" t="str">
        <f t="shared" si="182"/>
        <v/>
      </c>
      <c r="R235" s="510"/>
      <c r="S235" s="14"/>
      <c r="T235" s="14"/>
      <c r="U235" s="29" t="str">
        <f t="shared" si="178"/>
        <v/>
      </c>
      <c r="V235" s="140" t="str">
        <f>IFERROR(INDEX(PARAMETROS!$B$53:$B$101,MATCH(U235,PARAMETROS!$A$53:$A$101,0)),"")</f>
        <v/>
      </c>
      <c r="W235" s="671"/>
      <c r="X235" s="17"/>
      <c r="Y235" s="436" t="str">
        <f>IFERROR(IF(X235="","",IF(X235="COP","N/A",IF(OR(X235="USD",X235="US"),1,IF(X235="EUR",VLOOKUP(T235,'SH EURO'!$A$6:$B$10372,2,FALSE),"INGRESAR TASA")))),"")</f>
        <v/>
      </c>
      <c r="Z235" s="488" t="str">
        <f t="shared" si="179"/>
        <v/>
      </c>
      <c r="AA235" s="31" t="str">
        <f>IFERROR(IF(X235="","",IF(X235="COP",1,IF(Y235&lt;&gt;"N/A",VLOOKUP(T235,'SH TRM'!$A$9:$B$100372,2,FALSE),"REVISAR"))),"")</f>
        <v/>
      </c>
      <c r="AB235" s="352" t="str">
        <f t="shared" si="180"/>
        <v/>
      </c>
      <c r="AC235" s="837" t="str">
        <f t="shared" si="192"/>
        <v/>
      </c>
      <c r="AD235" s="298" t="str">
        <f t="shared" si="174"/>
        <v/>
      </c>
      <c r="AE235" s="290" t="str">
        <f t="shared" si="175"/>
        <v/>
      </c>
      <c r="AF235" s="1203" t="str">
        <f t="shared" si="193"/>
        <v>NO</v>
      </c>
      <c r="AG235" s="1206">
        <f t="shared" ref="AG235" si="202">IFERROR(IF(OR(E235="",E235="NO"),"N/A",IF(AND(COUNTIF(AE235:AE238,"CUMPLE")=4,AF235="SI"),90,(IF(AND(COUNTIF(AE235:AE238,"CUMPLE")=3,AF235="SI"),80,IF(AND(COUNTIF(AE235:AE238,"CUMPLE")=2,AF235="SI"),70,0))))),"")</f>
        <v>0</v>
      </c>
      <c r="AH235" s="308"/>
      <c r="AI235" s="237"/>
      <c r="AL235" s="395"/>
      <c r="AM235" s="358">
        <f t="shared" si="169"/>
        <v>0</v>
      </c>
      <c r="AN235" s="358" t="str">
        <f t="shared" ref="AN235" si="203">IF(OR(COUNTIF(AM235:AM238,2)=0,COUNTIF(AM235:AM238,2)&gt;1),"OK",IF(AND(COUNTIF(AM235:AM238,1)&gt;0,COUNTIF(AM235:AM238,2)&gt;0),"OK",1))</f>
        <v>OK</v>
      </c>
      <c r="AO235" s="393"/>
      <c r="AP235" s="393"/>
    </row>
    <row r="236" spans="1:42" s="222" customFormat="1" ht="24" hidden="1" customHeight="1" x14ac:dyDescent="0.25">
      <c r="A236" s="1112"/>
      <c r="B236" s="11"/>
      <c r="C236" s="136"/>
      <c r="D236" s="12" t="str">
        <f>IFERROR(INDEX(DESEMPATE!$D$3:$D$63,MATCH('EXP ESPEC.'!B236,DESEMPATE!$C$3:$C$63,0)),"")</f>
        <v/>
      </c>
      <c r="E236" s="411" t="s">
        <v>8</v>
      </c>
      <c r="F236" s="142"/>
      <c r="G236" s="142"/>
      <c r="H236" s="142"/>
      <c r="I236" s="234"/>
      <c r="J236" s="496"/>
      <c r="K236" s="771"/>
      <c r="L236" s="771"/>
      <c r="M236" s="771"/>
      <c r="N236" s="398" t="str">
        <f t="shared" si="171"/>
        <v/>
      </c>
      <c r="O236" s="398" t="str">
        <f t="shared" si="172"/>
        <v/>
      </c>
      <c r="P236" s="398" t="str">
        <f t="shared" si="173"/>
        <v/>
      </c>
      <c r="Q236" s="638" t="str">
        <f t="shared" si="182"/>
        <v/>
      </c>
      <c r="R236" s="509"/>
      <c r="S236" s="259"/>
      <c r="T236" s="14"/>
      <c r="U236" s="15" t="str">
        <f t="shared" si="178"/>
        <v/>
      </c>
      <c r="V236" s="16" t="str">
        <f>IFERROR(INDEX(PARAMETROS!$B$53:$B$101,MATCH(U236,PARAMETROS!$A$53:$A$101,0)),"")</f>
        <v/>
      </c>
      <c r="W236" s="671"/>
      <c r="X236" s="16"/>
      <c r="Y236" s="437" t="str">
        <f>IFERROR(IF(X236="","",IF(X236="COP","N/A",IF(OR(X236="USD",X236="US"),1,IF(X236="EUR",VLOOKUP(T236,'SH EURO'!$A$6:$B$10372,2,FALSE),"INGRESAR TASA")))),"")</f>
        <v/>
      </c>
      <c r="Z236" s="489" t="str">
        <f t="shared" si="179"/>
        <v/>
      </c>
      <c r="AA236" s="18" t="str">
        <f>IFERROR(IF(X236="","",IF(X236="COP",1,IF(Y236&lt;&gt;"N/A",VLOOKUP(T236,'SH TRM'!$A$9:$B$100372,2,FALSE),"REVISAR"))),"")</f>
        <v/>
      </c>
      <c r="AB236" s="353" t="str">
        <f t="shared" si="180"/>
        <v/>
      </c>
      <c r="AC236" s="838" t="str">
        <f t="shared" si="192"/>
        <v/>
      </c>
      <c r="AD236" s="296" t="str">
        <f t="shared" si="174"/>
        <v/>
      </c>
      <c r="AE236" s="775" t="str">
        <f t="shared" si="175"/>
        <v/>
      </c>
      <c r="AF236" s="1204"/>
      <c r="AG236" s="1207"/>
      <c r="AH236" s="302"/>
      <c r="AI236" s="237"/>
      <c r="AL236" s="395"/>
      <c r="AM236" s="358">
        <f t="shared" si="169"/>
        <v>0</v>
      </c>
      <c r="AN236" s="358"/>
      <c r="AO236" s="393"/>
      <c r="AP236" s="393"/>
    </row>
    <row r="237" spans="1:42" s="222" customFormat="1" ht="24" hidden="1" customHeight="1" x14ac:dyDescent="0.25">
      <c r="A237" s="1112"/>
      <c r="B237" s="11"/>
      <c r="C237" s="136"/>
      <c r="D237" s="12" t="str">
        <f>IFERROR(INDEX(DESEMPATE!$D$3:$D$63,MATCH('EXP ESPEC.'!B237,DESEMPATE!$C$3:$C$63,0)),"")</f>
        <v/>
      </c>
      <c r="E237" s="411" t="s">
        <v>8</v>
      </c>
      <c r="F237" s="19"/>
      <c r="G237" s="19"/>
      <c r="H237" s="523"/>
      <c r="I237" s="572"/>
      <c r="J237" s="496"/>
      <c r="K237" s="771"/>
      <c r="L237" s="771"/>
      <c r="M237" s="771"/>
      <c r="N237" s="398" t="str">
        <f t="shared" si="171"/>
        <v/>
      </c>
      <c r="O237" s="398" t="str">
        <f t="shared" si="172"/>
        <v/>
      </c>
      <c r="P237" s="398" t="str">
        <f t="shared" si="173"/>
        <v/>
      </c>
      <c r="Q237" s="638" t="str">
        <f t="shared" si="182"/>
        <v/>
      </c>
      <c r="R237" s="512"/>
      <c r="S237" s="316"/>
      <c r="T237" s="316"/>
      <c r="U237" s="44" t="str">
        <f t="shared" si="178"/>
        <v/>
      </c>
      <c r="V237" s="16" t="str">
        <f>IFERROR(INDEX(PARAMETROS!$B$53:$B$101,MATCH(U237,PARAMETROS!$A$53:$A$101,0)),"")</f>
        <v/>
      </c>
      <c r="W237" s="840"/>
      <c r="X237" s="17"/>
      <c r="Y237" s="437" t="str">
        <f>IFERROR(IF(X237="","",IF(X237="COP","N/A",IF(OR(X237="USD",X237="US"),1,IF(X237="EUR",VLOOKUP(T237,'SH EURO'!$A$6:$B$10372,2,FALSE),"INGRESAR TASA")))),"")</f>
        <v/>
      </c>
      <c r="Z237" s="489" t="str">
        <f t="shared" si="179"/>
        <v/>
      </c>
      <c r="AA237" s="18" t="str">
        <f>IFERROR(IF(X237="","",IF(X237="COP",1,IF(Y237&lt;&gt;"N/A",VLOOKUP(T237,'SH TRM'!$A$9:$B$100372,2,FALSE),"REVISAR"))),"")</f>
        <v/>
      </c>
      <c r="AB237" s="353" t="str">
        <f t="shared" si="180"/>
        <v/>
      </c>
      <c r="AC237" s="838" t="str">
        <f t="shared" si="192"/>
        <v/>
      </c>
      <c r="AD237" s="296" t="str">
        <f t="shared" si="174"/>
        <v/>
      </c>
      <c r="AE237" s="775" t="str">
        <f t="shared" si="175"/>
        <v/>
      </c>
      <c r="AF237" s="1204"/>
      <c r="AG237" s="1207"/>
      <c r="AH237" s="302"/>
      <c r="AI237" s="237"/>
      <c r="AL237" s="395"/>
      <c r="AM237" s="358">
        <f t="shared" si="169"/>
        <v>0</v>
      </c>
      <c r="AN237" s="358"/>
      <c r="AO237" s="393"/>
      <c r="AP237" s="393"/>
    </row>
    <row r="238" spans="1:42" s="222" customFormat="1" ht="24" hidden="1" customHeight="1" thickBot="1" x14ac:dyDescent="0.3">
      <c r="A238" s="1113"/>
      <c r="B238" s="11"/>
      <c r="C238" s="136"/>
      <c r="D238" s="45" t="str">
        <f>IFERROR(INDEX(DESEMPATE!$D$3:$D$63,MATCH('EXP ESPEC.'!B238,DESEMPATE!$C$3:$C$63,0)),"")</f>
        <v/>
      </c>
      <c r="E238" s="412" t="s">
        <v>8</v>
      </c>
      <c r="F238" s="19"/>
      <c r="G238" s="19"/>
      <c r="H238" s="19"/>
      <c r="I238" s="231"/>
      <c r="J238" s="526"/>
      <c r="K238" s="773"/>
      <c r="L238" s="773"/>
      <c r="M238" s="773"/>
      <c r="N238" s="399" t="str">
        <f t="shared" si="171"/>
        <v/>
      </c>
      <c r="O238" s="399" t="str">
        <f t="shared" si="172"/>
        <v/>
      </c>
      <c r="P238" s="399" t="str">
        <f t="shared" si="173"/>
        <v/>
      </c>
      <c r="Q238" s="639" t="str">
        <f t="shared" si="182"/>
        <v/>
      </c>
      <c r="R238" s="511"/>
      <c r="S238" s="276"/>
      <c r="T238" s="276"/>
      <c r="U238" s="36" t="str">
        <f t="shared" si="178"/>
        <v/>
      </c>
      <c r="V238" s="37" t="str">
        <f>IFERROR(INDEX(PARAMETROS!$B$53:$B$101,MATCH(U238,PARAMETROS!$A$53:$A$101,0)),"")</f>
        <v/>
      </c>
      <c r="W238" s="841"/>
      <c r="X238" s="38"/>
      <c r="Y238" s="438" t="str">
        <f>IFERROR(IF(X238="","",IF(X238="COP","N/A",IF(OR(X238="USD",X238="US"),1,IF(X238="EUR",VLOOKUP(T238,'SH EURO'!$A$6:$B$10372,2,FALSE),"INGRESAR TASA")))),"")</f>
        <v/>
      </c>
      <c r="Z238" s="490" t="str">
        <f t="shared" si="179"/>
        <v/>
      </c>
      <c r="AA238" s="39" t="str">
        <f>IFERROR(IF(X238="","",IF(X238="COP",1,IF(Y238&lt;&gt;"N/A",VLOOKUP(T238,'SH TRM'!$A$9:$B$100372,2,FALSE),"REVISAR"))),"")</f>
        <v/>
      </c>
      <c r="AB238" s="354" t="str">
        <f t="shared" si="180"/>
        <v/>
      </c>
      <c r="AC238" s="839" t="str">
        <f t="shared" si="192"/>
        <v/>
      </c>
      <c r="AD238" s="295" t="str">
        <f t="shared" si="174"/>
        <v/>
      </c>
      <c r="AE238" s="300" t="str">
        <f t="shared" si="175"/>
        <v/>
      </c>
      <c r="AF238" s="1205"/>
      <c r="AG238" s="1208"/>
      <c r="AH238" s="310"/>
      <c r="AI238" s="237"/>
      <c r="AL238" s="395"/>
      <c r="AM238" s="358">
        <f t="shared" si="169"/>
        <v>0</v>
      </c>
      <c r="AN238" s="358"/>
      <c r="AO238" s="393"/>
      <c r="AP238" s="393"/>
    </row>
    <row r="239" spans="1:42" s="222" customFormat="1" ht="24" hidden="1" customHeight="1" x14ac:dyDescent="0.25">
      <c r="A239" s="1111" t="s">
        <v>226</v>
      </c>
      <c r="B239" s="25"/>
      <c r="C239" s="135"/>
      <c r="D239" s="26" t="str">
        <f>IFERROR(INDEX(DESEMPATE!$D$3:$D$63,MATCH('EXP ESPEC.'!B239,DESEMPATE!$C$3:$C$63,0)),"")</f>
        <v/>
      </c>
      <c r="E239" s="410" t="s">
        <v>8</v>
      </c>
      <c r="F239" s="32"/>
      <c r="G239" s="32"/>
      <c r="H239" s="563"/>
      <c r="I239" s="232"/>
      <c r="J239" s="563"/>
      <c r="K239" s="777"/>
      <c r="L239" s="777"/>
      <c r="M239" s="777"/>
      <c r="N239" s="400" t="str">
        <f t="shared" si="171"/>
        <v/>
      </c>
      <c r="O239" s="400" t="str">
        <f t="shared" si="172"/>
        <v/>
      </c>
      <c r="P239" s="400" t="str">
        <f t="shared" si="173"/>
        <v/>
      </c>
      <c r="Q239" s="640" t="str">
        <f t="shared" si="182"/>
        <v/>
      </c>
      <c r="R239" s="510"/>
      <c r="S239" s="14"/>
      <c r="T239" s="14"/>
      <c r="U239" s="29" t="str">
        <f t="shared" si="178"/>
        <v/>
      </c>
      <c r="V239" s="140" t="str">
        <f>IFERROR(INDEX(PARAMETROS!$B$53:$B$101,MATCH(U239,PARAMETROS!$A$53:$A$101,0)),"")</f>
        <v/>
      </c>
      <c r="W239" s="671"/>
      <c r="X239" s="17"/>
      <c r="Y239" s="436" t="str">
        <f>IFERROR(IF(X239="","",IF(X239="COP","N/A",IF(OR(X239="USD",X239="US"),1,IF(X239="EUR",VLOOKUP(T239,'SH EURO'!$A$6:$B$10372,2,FALSE),"INGRESAR TASA")))),"")</f>
        <v/>
      </c>
      <c r="Z239" s="488" t="str">
        <f t="shared" si="179"/>
        <v/>
      </c>
      <c r="AA239" s="31" t="str">
        <f>IFERROR(IF(X239="","",IF(X239="COP",1,IF(Y239&lt;&gt;"N/A",VLOOKUP(T239,'SH TRM'!$A$9:$B$100372,2,FALSE),"REVISAR"))),"")</f>
        <v/>
      </c>
      <c r="AB239" s="352" t="str">
        <f t="shared" si="180"/>
        <v/>
      </c>
      <c r="AC239" s="837" t="str">
        <f t="shared" si="192"/>
        <v/>
      </c>
      <c r="AD239" s="298" t="str">
        <f t="shared" si="174"/>
        <v/>
      </c>
      <c r="AE239" s="290" t="str">
        <f t="shared" si="175"/>
        <v/>
      </c>
      <c r="AF239" s="1203" t="str">
        <f t="shared" ref="AF239" si="204">IFERROR(IF(AND(COUNTIF(N239:N242,"SI")&gt;=1,COUNTIF(O239:O242,"SI")&gt;=1,COUNTIF(P239:P242,"SI")&gt;=1,COUNTIF(J239:J242,"SI")&lt;=4,AN239="OK"),"SI","NO"),"")</f>
        <v>NO</v>
      </c>
      <c r="AG239" s="1206">
        <f t="shared" ref="AG239" si="205">IFERROR(IF(OR(E239="",E239="NO"),"N/A",IF(AND(COUNTIF(AE239:AE242,"CUMPLE")=4,AF239="SI"),90,(IF(AND(COUNTIF(AE239:AE242,"CUMPLE")=3,AF239="SI"),80,IF(AND(COUNTIF(AE239:AE242,"CUMPLE")=2,AF239="SI"),70,0))))),"")</f>
        <v>0</v>
      </c>
      <c r="AH239" s="308"/>
      <c r="AI239" s="237"/>
      <c r="AL239" s="395"/>
      <c r="AM239" s="358">
        <f t="shared" si="169"/>
        <v>0</v>
      </c>
      <c r="AN239" s="358" t="str">
        <f t="shared" ref="AN239" si="206">IF(OR(COUNTIF(AM239:AM242,2)=0,COUNTIF(AM239:AM242,2)&gt;1),"OK",IF(AND(COUNTIF(AM239:AM242,1)&gt;0,COUNTIF(AM239:AM242,2)&gt;0),"OK",1))</f>
        <v>OK</v>
      </c>
      <c r="AO239" s="393"/>
      <c r="AP239" s="393"/>
    </row>
    <row r="240" spans="1:42" s="222" customFormat="1" ht="24" hidden="1" customHeight="1" x14ac:dyDescent="0.25">
      <c r="A240" s="1112"/>
      <c r="B240" s="11"/>
      <c r="C240" s="136"/>
      <c r="D240" s="12" t="str">
        <f>IFERROR(INDEX(DESEMPATE!$D$3:$D$63,MATCH('EXP ESPEC.'!B240,DESEMPATE!$C$3:$C$63,0)),"")</f>
        <v/>
      </c>
      <c r="E240" s="411" t="s">
        <v>8</v>
      </c>
      <c r="F240" s="19"/>
      <c r="G240" s="19"/>
      <c r="H240" s="496"/>
      <c r="I240" s="231"/>
      <c r="J240" s="496"/>
      <c r="K240" s="771"/>
      <c r="L240" s="771"/>
      <c r="M240" s="771"/>
      <c r="N240" s="398" t="str">
        <f t="shared" si="171"/>
        <v/>
      </c>
      <c r="O240" s="398" t="str">
        <f t="shared" si="172"/>
        <v/>
      </c>
      <c r="P240" s="398" t="str">
        <f t="shared" si="173"/>
        <v/>
      </c>
      <c r="Q240" s="638" t="str">
        <f t="shared" si="182"/>
        <v/>
      </c>
      <c r="R240" s="509"/>
      <c r="S240" s="259"/>
      <c r="T240" s="14"/>
      <c r="U240" s="15" t="str">
        <f t="shared" si="178"/>
        <v/>
      </c>
      <c r="V240" s="16" t="str">
        <f>IFERROR(INDEX(PARAMETROS!$B$53:$B$101,MATCH(U240,PARAMETROS!$A$53:$A$101,0)),"")</f>
        <v/>
      </c>
      <c r="W240" s="671"/>
      <c r="X240" s="16"/>
      <c r="Y240" s="437" t="str">
        <f>IFERROR(IF(X240="","",IF(X240="COP","N/A",IF(OR(X240="USD",X240="US"),1,IF(X240="EUR",VLOOKUP(T240,'SH EURO'!$A$6:$B$10372,2,FALSE),"INGRESAR TASA")))),"")</f>
        <v/>
      </c>
      <c r="Z240" s="489" t="str">
        <f t="shared" si="179"/>
        <v/>
      </c>
      <c r="AA240" s="18" t="str">
        <f>IFERROR(IF(X240="","",IF(X240="COP",1,IF(Y240&lt;&gt;"N/A",VLOOKUP(T240,'SH TRM'!$A$9:$B$100372,2,FALSE),"REVISAR"))),"")</f>
        <v/>
      </c>
      <c r="AB240" s="353" t="str">
        <f t="shared" si="180"/>
        <v/>
      </c>
      <c r="AC240" s="838" t="str">
        <f t="shared" si="192"/>
        <v/>
      </c>
      <c r="AD240" s="296" t="str">
        <f t="shared" si="174"/>
        <v/>
      </c>
      <c r="AE240" s="775" t="str">
        <f t="shared" si="175"/>
        <v/>
      </c>
      <c r="AF240" s="1204"/>
      <c r="AG240" s="1207"/>
      <c r="AH240" s="302"/>
      <c r="AI240" s="237"/>
      <c r="AL240" s="395"/>
      <c r="AM240" s="358">
        <f t="shared" si="169"/>
        <v>0</v>
      </c>
      <c r="AN240" s="358"/>
      <c r="AO240" s="393"/>
      <c r="AP240" s="393"/>
    </row>
    <row r="241" spans="1:42" s="222" customFormat="1" ht="24" hidden="1" customHeight="1" x14ac:dyDescent="0.25">
      <c r="A241" s="1112"/>
      <c r="B241" s="11"/>
      <c r="C241" s="136"/>
      <c r="D241" s="12" t="str">
        <f>IFERROR(INDEX(DESEMPATE!$D$3:$D$63,MATCH('EXP ESPEC.'!B241,DESEMPATE!$C$3:$C$63,0)),"")</f>
        <v/>
      </c>
      <c r="E241" s="411" t="s">
        <v>8</v>
      </c>
      <c r="F241" s="19"/>
      <c r="G241" s="19"/>
      <c r="H241" s="19"/>
      <c r="I241" s="231"/>
      <c r="J241" s="496"/>
      <c r="K241" s="771"/>
      <c r="L241" s="771"/>
      <c r="M241" s="771"/>
      <c r="N241" s="398" t="str">
        <f t="shared" si="171"/>
        <v/>
      </c>
      <c r="O241" s="398" t="str">
        <f t="shared" si="172"/>
        <v/>
      </c>
      <c r="P241" s="398" t="str">
        <f t="shared" si="173"/>
        <v/>
      </c>
      <c r="Q241" s="638" t="str">
        <f t="shared" si="182"/>
        <v/>
      </c>
      <c r="R241" s="512"/>
      <c r="S241" s="316"/>
      <c r="T241" s="316"/>
      <c r="U241" s="44" t="str">
        <f t="shared" si="178"/>
        <v/>
      </c>
      <c r="V241" s="16" t="str">
        <f>IFERROR(INDEX(PARAMETROS!$B$53:$B$101,MATCH(U241,PARAMETROS!$A$53:$A$101,0)),"")</f>
        <v/>
      </c>
      <c r="W241" s="840"/>
      <c r="X241" s="17"/>
      <c r="Y241" s="437" t="str">
        <f>IFERROR(IF(X241="","",IF(X241="COP","N/A",IF(OR(X241="USD",X241="US"),1,IF(X241="EUR",VLOOKUP(T241,'SH EURO'!$A$6:$B$10372,2,FALSE),"INGRESAR TASA")))),"")</f>
        <v/>
      </c>
      <c r="Z241" s="489" t="str">
        <f t="shared" si="179"/>
        <v/>
      </c>
      <c r="AA241" s="18" t="str">
        <f>IFERROR(IF(X241="","",IF(X241="COP",1,IF(Y241&lt;&gt;"N/A",VLOOKUP(T241,'SH TRM'!$A$9:$B$100372,2,FALSE),"REVISAR"))),"")</f>
        <v/>
      </c>
      <c r="AB241" s="353" t="str">
        <f t="shared" si="180"/>
        <v/>
      </c>
      <c r="AC241" s="838" t="str">
        <f t="shared" si="192"/>
        <v/>
      </c>
      <c r="AD241" s="296" t="str">
        <f t="shared" si="174"/>
        <v/>
      </c>
      <c r="AE241" s="775" t="str">
        <f t="shared" si="175"/>
        <v/>
      </c>
      <c r="AF241" s="1204"/>
      <c r="AG241" s="1207"/>
      <c r="AH241" s="302"/>
      <c r="AI241" s="237"/>
      <c r="AL241" s="395"/>
      <c r="AM241" s="358">
        <f t="shared" si="169"/>
        <v>0</v>
      </c>
      <c r="AN241" s="358"/>
      <c r="AO241" s="393"/>
      <c r="AP241" s="393"/>
    </row>
    <row r="242" spans="1:42" s="222" customFormat="1" ht="24" hidden="1" customHeight="1" thickBot="1" x14ac:dyDescent="0.3">
      <c r="A242" s="1113"/>
      <c r="B242" s="11"/>
      <c r="C242" s="136"/>
      <c r="D242" s="45" t="str">
        <f>IFERROR(INDEX(DESEMPATE!$D$3:$D$63,MATCH('EXP ESPEC.'!B242,DESEMPATE!$C$3:$C$63,0)),"")</f>
        <v/>
      </c>
      <c r="E242" s="412" t="s">
        <v>8</v>
      </c>
      <c r="F242" s="590"/>
      <c r="G242" s="590"/>
      <c r="H242" s="590"/>
      <c r="I242" s="757"/>
      <c r="J242" s="526"/>
      <c r="K242" s="773"/>
      <c r="L242" s="773"/>
      <c r="M242" s="773"/>
      <c r="N242" s="399" t="str">
        <f t="shared" si="171"/>
        <v/>
      </c>
      <c r="O242" s="399" t="str">
        <f t="shared" si="172"/>
        <v/>
      </c>
      <c r="P242" s="399" t="str">
        <f t="shared" si="173"/>
        <v/>
      </c>
      <c r="Q242" s="639" t="str">
        <f t="shared" si="182"/>
        <v/>
      </c>
      <c r="R242" s="511"/>
      <c r="S242" s="276"/>
      <c r="T242" s="276"/>
      <c r="U242" s="36" t="str">
        <f t="shared" si="178"/>
        <v/>
      </c>
      <c r="V242" s="37" t="str">
        <f>IFERROR(INDEX(PARAMETROS!$B$53:$B$101,MATCH(U242,PARAMETROS!$A$53:$A$101,0)),"")</f>
        <v/>
      </c>
      <c r="W242" s="841"/>
      <c r="X242" s="38"/>
      <c r="Y242" s="438" t="str">
        <f>IFERROR(IF(X242="","",IF(X242="COP","N/A",IF(OR(X242="USD",X242="US"),1,IF(X242="EUR",VLOOKUP(T242,'SH EURO'!$A$6:$B$10372,2,FALSE),"INGRESAR TASA")))),"")</f>
        <v/>
      </c>
      <c r="Z242" s="490" t="str">
        <f t="shared" si="179"/>
        <v/>
      </c>
      <c r="AA242" s="39" t="str">
        <f>IFERROR(IF(X242="","",IF(X242="COP",1,IF(Y242&lt;&gt;"N/A",VLOOKUP(T242,'SH TRM'!$A$9:$B$100372,2,FALSE),"REVISAR"))),"")</f>
        <v/>
      </c>
      <c r="AB242" s="354" t="str">
        <f t="shared" si="180"/>
        <v/>
      </c>
      <c r="AC242" s="839" t="str">
        <f t="shared" si="192"/>
        <v/>
      </c>
      <c r="AD242" s="295" t="str">
        <f t="shared" si="174"/>
        <v/>
      </c>
      <c r="AE242" s="300" t="str">
        <f t="shared" si="175"/>
        <v/>
      </c>
      <c r="AF242" s="1205"/>
      <c r="AG242" s="1208"/>
      <c r="AH242" s="310"/>
      <c r="AI242" s="237"/>
      <c r="AL242" s="395"/>
      <c r="AM242" s="358">
        <f t="shared" si="169"/>
        <v>0</v>
      </c>
      <c r="AN242" s="358"/>
      <c r="AO242" s="393"/>
      <c r="AP242" s="393"/>
    </row>
    <row r="243" spans="1:42" s="222" customFormat="1" ht="24" hidden="1" customHeight="1" x14ac:dyDescent="0.25">
      <c r="A243" s="1111" t="s">
        <v>227</v>
      </c>
      <c r="B243" s="25"/>
      <c r="C243" s="135"/>
      <c r="D243" s="26" t="str">
        <f>IFERROR(INDEX(DESEMPATE!$D$3:$D$63,MATCH('EXP ESPEC.'!B243,DESEMPATE!$C$3:$C$63,0)),"")</f>
        <v/>
      </c>
      <c r="E243" s="410" t="s">
        <v>8</v>
      </c>
      <c r="F243" s="32"/>
      <c r="G243" s="32"/>
      <c r="H243" s="32"/>
      <c r="I243" s="232"/>
      <c r="J243" s="730"/>
      <c r="K243" s="777"/>
      <c r="L243" s="777"/>
      <c r="M243" s="777"/>
      <c r="N243" s="400" t="str">
        <f t="shared" si="171"/>
        <v/>
      </c>
      <c r="O243" s="400" t="str">
        <f t="shared" si="172"/>
        <v/>
      </c>
      <c r="P243" s="400" t="str">
        <f t="shared" si="173"/>
        <v/>
      </c>
      <c r="Q243" s="640" t="str">
        <f t="shared" si="182"/>
        <v/>
      </c>
      <c r="R243" s="510"/>
      <c r="S243" s="14"/>
      <c r="T243" s="14"/>
      <c r="U243" s="29" t="str">
        <f t="shared" si="178"/>
        <v/>
      </c>
      <c r="V243" s="140" t="str">
        <f>IFERROR(INDEX(PARAMETROS!$B$53:$B$101,MATCH(U243,PARAMETROS!$A$53:$A$101,0)),"")</f>
        <v/>
      </c>
      <c r="W243" s="671"/>
      <c r="X243" s="17"/>
      <c r="Y243" s="436" t="str">
        <f>IFERROR(IF(X243="","",IF(X243="COP","N/A",IF(OR(X243="USD",X243="US"),1,IF(X243="EUR",VLOOKUP(T243,'SH EURO'!$A$6:$B$10372,2,FALSE),"INGRESAR TASA")))),"")</f>
        <v/>
      </c>
      <c r="Z243" s="488" t="str">
        <f t="shared" si="179"/>
        <v/>
      </c>
      <c r="AA243" s="31" t="str">
        <f>IFERROR(IF(X243="","",IF(X243="COP",1,IF(Y243&lt;&gt;"N/A",VLOOKUP(T243,'SH TRM'!$A$9:$B$100372,2,FALSE),"REVISAR"))),"")</f>
        <v/>
      </c>
      <c r="AB243" s="352" t="str">
        <f t="shared" si="180"/>
        <v/>
      </c>
      <c r="AC243" s="837" t="str">
        <f t="shared" si="192"/>
        <v/>
      </c>
      <c r="AD243" s="298" t="str">
        <f t="shared" si="174"/>
        <v/>
      </c>
      <c r="AE243" s="290" t="str">
        <f t="shared" si="175"/>
        <v/>
      </c>
      <c r="AF243" s="1203" t="str">
        <f t="shared" ref="AF243" si="207">IFERROR(IF(AND(COUNTIF(N243:N246,"SI")&gt;=1,COUNTIF(O243:O246,"SI")&gt;=1,COUNTIF(P243:P246,"SI")&gt;=1,COUNTIF(J243:J246,"SI")&lt;=4,AN243="OK"),"SI","NO"),"")</f>
        <v>NO</v>
      </c>
      <c r="AG243" s="1206">
        <f t="shared" ref="AG243" si="208">IFERROR(IF(OR(E243="",E243="NO"),"N/A",IF(AND(COUNTIF(AE243:AE246,"CUMPLE")=4,AF243="SI"),90,(IF(AND(COUNTIF(AE243:AE246,"CUMPLE")=3,AF243="SI"),80,IF(AND(COUNTIF(AE243:AE246,"CUMPLE")=2,AF243="SI"),70,0))))),"")</f>
        <v>0</v>
      </c>
      <c r="AH243" s="308"/>
      <c r="AI243" s="237"/>
      <c r="AL243" s="395"/>
      <c r="AM243" s="358">
        <f t="shared" si="169"/>
        <v>0</v>
      </c>
      <c r="AN243" s="358" t="str">
        <f t="shared" ref="AN243" si="209">IF(OR(COUNTIF(AM243:AM246,2)=0,COUNTIF(AM243:AM246,2)&gt;1),"OK",IF(AND(COUNTIF(AM243:AM246,1)&gt;0,COUNTIF(AM243:AM246,2)&gt;0),"OK",1))</f>
        <v>OK</v>
      </c>
      <c r="AO243" s="393"/>
      <c r="AP243" s="393"/>
    </row>
    <row r="244" spans="1:42" s="222" customFormat="1" ht="24" hidden="1" customHeight="1" x14ac:dyDescent="0.25">
      <c r="A244" s="1112"/>
      <c r="B244" s="11"/>
      <c r="C244" s="136"/>
      <c r="D244" s="12" t="str">
        <f>IFERROR(INDEX(DESEMPATE!$D$3:$D$63,MATCH('EXP ESPEC.'!B244,DESEMPATE!$C$3:$C$63,0)),"")</f>
        <v/>
      </c>
      <c r="E244" s="411" t="s">
        <v>8</v>
      </c>
      <c r="F244" s="19"/>
      <c r="G244" s="19"/>
      <c r="H244" s="19"/>
      <c r="I244" s="231"/>
      <c r="J244" s="730"/>
      <c r="K244" s="771"/>
      <c r="L244" s="771"/>
      <c r="M244" s="771"/>
      <c r="N244" s="398" t="str">
        <f t="shared" si="171"/>
        <v/>
      </c>
      <c r="O244" s="398" t="str">
        <f t="shared" si="172"/>
        <v/>
      </c>
      <c r="P244" s="398" t="str">
        <f t="shared" si="173"/>
        <v/>
      </c>
      <c r="Q244" s="638" t="str">
        <f t="shared" si="182"/>
        <v/>
      </c>
      <c r="R244" s="509"/>
      <c r="S244" s="259"/>
      <c r="T244" s="14"/>
      <c r="U244" s="15" t="str">
        <f t="shared" si="178"/>
        <v/>
      </c>
      <c r="V244" s="16" t="str">
        <f>IFERROR(INDEX(PARAMETROS!$B$53:$B$101,MATCH(U244,PARAMETROS!$A$53:$A$101,0)),"")</f>
        <v/>
      </c>
      <c r="W244" s="671"/>
      <c r="X244" s="16"/>
      <c r="Y244" s="437" t="str">
        <f>IFERROR(IF(X244="","",IF(X244="COP","N/A",IF(OR(X244="USD",X244="US"),1,IF(X244="EUR",VLOOKUP(T244,'SH EURO'!$A$6:$B$10372,2,FALSE),"INGRESAR TASA")))),"")</f>
        <v/>
      </c>
      <c r="Z244" s="489" t="str">
        <f t="shared" si="179"/>
        <v/>
      </c>
      <c r="AA244" s="18" t="str">
        <f>IFERROR(IF(X244="","",IF(X244="COP",1,IF(Y244&lt;&gt;"N/A",VLOOKUP(T244,'SH TRM'!$A$9:$B$100372,2,FALSE),"REVISAR"))),"")</f>
        <v/>
      </c>
      <c r="AB244" s="353" t="str">
        <f t="shared" si="180"/>
        <v/>
      </c>
      <c r="AC244" s="838" t="str">
        <f t="shared" si="192"/>
        <v/>
      </c>
      <c r="AD244" s="296" t="str">
        <f t="shared" si="174"/>
        <v/>
      </c>
      <c r="AE244" s="775" t="str">
        <f t="shared" si="175"/>
        <v/>
      </c>
      <c r="AF244" s="1204"/>
      <c r="AG244" s="1207"/>
      <c r="AH244" s="302"/>
      <c r="AI244" s="237"/>
      <c r="AL244" s="395"/>
      <c r="AM244" s="358">
        <f t="shared" si="169"/>
        <v>0</v>
      </c>
      <c r="AN244" s="358"/>
      <c r="AO244" s="393"/>
      <c r="AP244" s="393"/>
    </row>
    <row r="245" spans="1:42" s="222" customFormat="1" ht="24" hidden="1" customHeight="1" x14ac:dyDescent="0.25">
      <c r="A245" s="1112"/>
      <c r="B245" s="11"/>
      <c r="C245" s="136"/>
      <c r="D245" s="12" t="str">
        <f>IFERROR(INDEX(DESEMPATE!$D$3:$D$63,MATCH('EXP ESPEC.'!B245,DESEMPATE!$C$3:$C$63,0)),"")</f>
        <v/>
      </c>
      <c r="E245" s="411" t="s">
        <v>8</v>
      </c>
      <c r="F245" s="19"/>
      <c r="G245" s="19"/>
      <c r="H245" s="19"/>
      <c r="I245" s="231"/>
      <c r="J245" s="496"/>
      <c r="K245" s="771"/>
      <c r="L245" s="771"/>
      <c r="M245" s="771"/>
      <c r="N245" s="398" t="str">
        <f t="shared" si="171"/>
        <v/>
      </c>
      <c r="O245" s="398" t="str">
        <f t="shared" si="172"/>
        <v/>
      </c>
      <c r="P245" s="398" t="str">
        <f t="shared" si="173"/>
        <v/>
      </c>
      <c r="Q245" s="638" t="str">
        <f t="shared" si="182"/>
        <v/>
      </c>
      <c r="R245" s="512"/>
      <c r="S245" s="316"/>
      <c r="T245" s="316"/>
      <c r="U245" s="44" t="str">
        <f t="shared" si="178"/>
        <v/>
      </c>
      <c r="V245" s="16" t="str">
        <f>IFERROR(INDEX(PARAMETROS!$B$53:$B$101,MATCH(U245,PARAMETROS!$A$53:$A$101,0)),"")</f>
        <v/>
      </c>
      <c r="W245" s="840"/>
      <c r="X245" s="17"/>
      <c r="Y245" s="437" t="str">
        <f>IFERROR(IF(X245="","",IF(X245="COP","N/A",IF(OR(X245="USD",X245="US"),1,IF(X245="EUR",VLOOKUP(T245,'SH EURO'!$A$6:$B$10372,2,FALSE),"INGRESAR TASA")))),"")</f>
        <v/>
      </c>
      <c r="Z245" s="489" t="str">
        <f t="shared" si="179"/>
        <v/>
      </c>
      <c r="AA245" s="18" t="str">
        <f>IFERROR(IF(X245="","",IF(X245="COP",1,IF(Y245&lt;&gt;"N/A",VLOOKUP(T245,'SH TRM'!$A$9:$B$100372,2,FALSE),"REVISAR"))),"")</f>
        <v/>
      </c>
      <c r="AB245" s="353" t="str">
        <f t="shared" si="180"/>
        <v/>
      </c>
      <c r="AC245" s="838" t="str">
        <f t="shared" si="192"/>
        <v/>
      </c>
      <c r="AD245" s="296" t="str">
        <f t="shared" si="174"/>
        <v/>
      </c>
      <c r="AE245" s="775" t="str">
        <f t="shared" si="175"/>
        <v/>
      </c>
      <c r="AF245" s="1204"/>
      <c r="AG245" s="1207"/>
      <c r="AH245" s="302"/>
      <c r="AI245" s="237"/>
      <c r="AL245" s="395"/>
      <c r="AM245" s="358">
        <f t="shared" si="169"/>
        <v>0</v>
      </c>
      <c r="AN245" s="358"/>
      <c r="AO245" s="393"/>
      <c r="AP245" s="393"/>
    </row>
    <row r="246" spans="1:42" s="222" customFormat="1" ht="24" hidden="1" customHeight="1" thickBot="1" x14ac:dyDescent="0.3">
      <c r="A246" s="1113"/>
      <c r="B246" s="11"/>
      <c r="C246" s="136"/>
      <c r="D246" s="45" t="str">
        <f>IFERROR(INDEX(DESEMPATE!$D$3:$D$63,MATCH('EXP ESPEC.'!B246,DESEMPATE!$C$3:$C$63,0)),"")</f>
        <v/>
      </c>
      <c r="E246" s="412" t="s">
        <v>8</v>
      </c>
      <c r="F246" s="19"/>
      <c r="G246" s="19"/>
      <c r="H246" s="19"/>
      <c r="I246" s="231"/>
      <c r="J246" s="526"/>
      <c r="K246" s="773"/>
      <c r="L246" s="773"/>
      <c r="M246" s="773"/>
      <c r="N246" s="399" t="str">
        <f t="shared" si="171"/>
        <v/>
      </c>
      <c r="O246" s="399" t="str">
        <f t="shared" si="172"/>
        <v/>
      </c>
      <c r="P246" s="399" t="str">
        <f t="shared" si="173"/>
        <v/>
      </c>
      <c r="Q246" s="639" t="str">
        <f t="shared" si="182"/>
        <v/>
      </c>
      <c r="R246" s="511"/>
      <c r="S246" s="276"/>
      <c r="T246" s="276"/>
      <c r="U246" s="36" t="str">
        <f t="shared" si="178"/>
        <v/>
      </c>
      <c r="V246" s="37" t="str">
        <f>IFERROR(INDEX(PARAMETROS!$B$53:$B$101,MATCH(U246,PARAMETROS!$A$53:$A$101,0)),"")</f>
        <v/>
      </c>
      <c r="W246" s="841"/>
      <c r="X246" s="38"/>
      <c r="Y246" s="438" t="str">
        <f>IFERROR(IF(X246="","",IF(X246="COP","N/A",IF(OR(X246="USD",X246="US"),1,IF(X246="EUR",VLOOKUP(T246,'SH EURO'!$A$6:$B$10372,2,FALSE),"INGRESAR TASA")))),"")</f>
        <v/>
      </c>
      <c r="Z246" s="490" t="str">
        <f t="shared" si="179"/>
        <v/>
      </c>
      <c r="AA246" s="39" t="str">
        <f>IFERROR(IF(X246="","",IF(X246="COP",1,IF(Y246&lt;&gt;"N/A",VLOOKUP(T246,'SH TRM'!$A$9:$B$100372,2,FALSE),"REVISAR"))),"")</f>
        <v/>
      </c>
      <c r="AB246" s="354" t="str">
        <f t="shared" si="180"/>
        <v/>
      </c>
      <c r="AC246" s="839" t="str">
        <f t="shared" si="192"/>
        <v/>
      </c>
      <c r="AD246" s="295" t="str">
        <f t="shared" si="174"/>
        <v/>
      </c>
      <c r="AE246" s="300" t="str">
        <f t="shared" si="175"/>
        <v/>
      </c>
      <c r="AF246" s="1205"/>
      <c r="AG246" s="1208"/>
      <c r="AH246" s="310"/>
      <c r="AI246" s="237"/>
      <c r="AL246" s="395"/>
      <c r="AM246" s="358">
        <f t="shared" si="169"/>
        <v>0</v>
      </c>
      <c r="AN246" s="358"/>
      <c r="AO246" s="393"/>
      <c r="AP246" s="393"/>
    </row>
    <row r="247" spans="1:42" s="222" customFormat="1" ht="24" hidden="1" customHeight="1" x14ac:dyDescent="0.25">
      <c r="A247" s="1111" t="s">
        <v>228</v>
      </c>
      <c r="B247" s="25"/>
      <c r="C247" s="135"/>
      <c r="D247" s="26" t="str">
        <f>IFERROR(INDEX(DESEMPATE!$D$3:$D$63,MATCH('EXP ESPEC.'!B247,DESEMPATE!$C$3:$C$63,0)),"")</f>
        <v/>
      </c>
      <c r="E247" s="410" t="s">
        <v>8</v>
      </c>
      <c r="F247" s="32"/>
      <c r="G247" s="32"/>
      <c r="H247" s="32"/>
      <c r="I247" s="232"/>
      <c r="J247" s="774"/>
      <c r="K247" s="777"/>
      <c r="L247" s="777"/>
      <c r="M247" s="777"/>
      <c r="N247" s="770" t="str">
        <f t="shared" ref="N247:N250" si="210">IF(OR(J247="",K247=""),"",IF(J247="NO","NO",K247))</f>
        <v/>
      </c>
      <c r="O247" s="770" t="str">
        <f t="shared" ref="O247:O250" si="211">IF(OR(J247="",L247=""),"",IF(J247="NO","NO",L247))</f>
        <v/>
      </c>
      <c r="P247" s="770" t="str">
        <f t="shared" ref="P247:P250" si="212">IF(OR(J247="",M247=""),"",IF(J247="NO","NO",M247))</f>
        <v/>
      </c>
      <c r="Q247" s="770" t="str">
        <f t="shared" ref="Q247:Q250" si="213">IFERROR(IF(S247="","",IF(S247&gt;=DATE(1990,1,1),"SI","NO")),"")</f>
        <v/>
      </c>
      <c r="R247" s="510"/>
      <c r="S247" s="14"/>
      <c r="T247" s="14"/>
      <c r="U247" s="29" t="str">
        <f t="shared" si="178"/>
        <v/>
      </c>
      <c r="V247" s="140" t="str">
        <f>IFERROR(INDEX(PARAMETROS!$B$53:$B$101,MATCH(U247,PARAMETROS!$A$53:$A$101,0)),"")</f>
        <v/>
      </c>
      <c r="W247" s="671"/>
      <c r="X247" s="17"/>
      <c r="Y247" s="436" t="str">
        <f>IFERROR(IF(X247="","",IF(X247="COP","N/A",IF(OR(X247="USD",X247="US"),1,IF(X247="EUR",VLOOKUP(T247,'SH EURO'!$A$6:$B$10372,2,FALSE),"INGRESAR TASA")))),"")</f>
        <v/>
      </c>
      <c r="Z247" s="488" t="str">
        <f t="shared" si="179"/>
        <v/>
      </c>
      <c r="AA247" s="31" t="str">
        <f>IFERROR(IF(X247="","",IF(X247="COP",1,IF(Y247&lt;&gt;"N/A",VLOOKUP(T247,'SH TRM'!$A$9:$B$100372,2,FALSE),"REVISAR"))),"")</f>
        <v/>
      </c>
      <c r="AB247" s="352" t="str">
        <f t="shared" si="180"/>
        <v/>
      </c>
      <c r="AC247" s="837" t="str">
        <f t="shared" si="192"/>
        <v/>
      </c>
      <c r="AD247" s="298" t="str">
        <f t="shared" si="174"/>
        <v/>
      </c>
      <c r="AE247" s="290" t="str">
        <f t="shared" si="175"/>
        <v/>
      </c>
      <c r="AF247" s="1203" t="str">
        <f t="shared" ref="AF247" si="214">IFERROR(IF(AND(COUNTIF(N247:N250,"SI")&gt;=1,COUNTIF(O247:O250,"SI")&gt;=1,COUNTIF(P247:P250,"SI")&gt;=1,COUNTIF(J247:J250,"SI")&lt;=4,AN247="OK"),"SI","NO"),"")</f>
        <v>NO</v>
      </c>
      <c r="AG247" s="1206">
        <f t="shared" ref="AG247" si="215">IFERROR(IF(OR(E247="",E247="NO"),"N/A",IF(AND(COUNTIF(AE247:AE250,"CUMPLE")=4,AF247="SI"),90,(IF(AND(COUNTIF(AE247:AE250,"CUMPLE")=3,AF247="SI"),80,IF(AND(COUNTIF(AE247:AE250,"CUMPLE")=2,AF247="SI"),70,0))))),"")</f>
        <v>0</v>
      </c>
      <c r="AH247" s="308"/>
      <c r="AI247" s="237"/>
      <c r="AL247" s="395"/>
      <c r="AM247" s="358">
        <f t="shared" ref="AM247:AM250" si="216">COUNTIF(O247:P247,"SI")</f>
        <v>0</v>
      </c>
      <c r="AN247" s="358" t="str">
        <f t="shared" ref="AN247" si="217">IF(OR(COUNTIF(AM247:AM250,2)=0,COUNTIF(AM247:AM250,2)&gt;1),"OK",IF(AND(COUNTIF(AM247:AM250,1)&gt;0,COUNTIF(AM247:AM250,2)&gt;0),"OK",1))</f>
        <v>OK</v>
      </c>
      <c r="AO247" s="393"/>
      <c r="AP247" s="393"/>
    </row>
    <row r="248" spans="1:42" s="222" customFormat="1" ht="24" hidden="1" customHeight="1" x14ac:dyDescent="0.25">
      <c r="A248" s="1112"/>
      <c r="B248" s="11"/>
      <c r="C248" s="136"/>
      <c r="D248" s="12" t="str">
        <f>IFERROR(INDEX(DESEMPATE!$D$3:$D$63,MATCH('EXP ESPEC.'!B248,DESEMPATE!$C$3:$C$63,0)),"")</f>
        <v/>
      </c>
      <c r="E248" s="411" t="s">
        <v>8</v>
      </c>
      <c r="F248" s="19"/>
      <c r="G248" s="19"/>
      <c r="H248" s="19"/>
      <c r="I248" s="231"/>
      <c r="J248" s="774"/>
      <c r="K248" s="771"/>
      <c r="L248" s="771"/>
      <c r="M248" s="771"/>
      <c r="N248" s="771" t="str">
        <f t="shared" si="210"/>
        <v/>
      </c>
      <c r="O248" s="771" t="str">
        <f t="shared" si="211"/>
        <v/>
      </c>
      <c r="P248" s="771" t="str">
        <f t="shared" si="212"/>
        <v/>
      </c>
      <c r="Q248" s="771" t="str">
        <f t="shared" si="213"/>
        <v/>
      </c>
      <c r="R248" s="509"/>
      <c r="S248" s="259"/>
      <c r="T248" s="14"/>
      <c r="U248" s="15" t="str">
        <f t="shared" si="178"/>
        <v/>
      </c>
      <c r="V248" s="16" t="str">
        <f>IFERROR(INDEX(PARAMETROS!$B$53:$B$101,MATCH(U248,PARAMETROS!$A$53:$A$101,0)),"")</f>
        <v/>
      </c>
      <c r="W248" s="671"/>
      <c r="X248" s="16"/>
      <c r="Y248" s="437" t="str">
        <f>IFERROR(IF(X248="","",IF(X248="COP","N/A",IF(OR(X248="USD",X248="US"),1,IF(X248="EUR",VLOOKUP(T248,'SH EURO'!$A$6:$B$10372,2,FALSE),"INGRESAR TASA")))),"")</f>
        <v/>
      </c>
      <c r="Z248" s="489" t="str">
        <f t="shared" si="179"/>
        <v/>
      </c>
      <c r="AA248" s="18" t="str">
        <f>IFERROR(IF(X248="","",IF(X248="COP",1,IF(Y248&lt;&gt;"N/A",VLOOKUP(T248,'SH TRM'!$A$9:$B$100372,2,FALSE),"REVISAR"))),"")</f>
        <v/>
      </c>
      <c r="AB248" s="353" t="str">
        <f t="shared" si="180"/>
        <v/>
      </c>
      <c r="AC248" s="838" t="str">
        <f t="shared" si="192"/>
        <v/>
      </c>
      <c r="AD248" s="296" t="str">
        <f t="shared" si="174"/>
        <v/>
      </c>
      <c r="AE248" s="775" t="str">
        <f t="shared" si="175"/>
        <v/>
      </c>
      <c r="AF248" s="1204"/>
      <c r="AG248" s="1207"/>
      <c r="AH248" s="302"/>
      <c r="AI248" s="237"/>
      <c r="AL248" s="395"/>
      <c r="AM248" s="358">
        <f t="shared" si="216"/>
        <v>0</v>
      </c>
      <c r="AN248" s="358"/>
      <c r="AO248" s="393"/>
      <c r="AP248" s="393"/>
    </row>
    <row r="249" spans="1:42" s="222" customFormat="1" ht="24" hidden="1" customHeight="1" x14ac:dyDescent="0.25">
      <c r="A249" s="1112"/>
      <c r="B249" s="11"/>
      <c r="C249" s="136"/>
      <c r="D249" s="12" t="str">
        <f>IFERROR(INDEX(DESEMPATE!$D$3:$D$63,MATCH('EXP ESPEC.'!B249,DESEMPATE!$C$3:$C$63,0)),"")</f>
        <v/>
      </c>
      <c r="E249" s="411" t="s">
        <v>8</v>
      </c>
      <c r="F249" s="19"/>
      <c r="G249" s="19"/>
      <c r="H249" s="19"/>
      <c r="I249" s="231"/>
      <c r="J249" s="496"/>
      <c r="K249" s="771"/>
      <c r="L249" s="771"/>
      <c r="M249" s="771"/>
      <c r="N249" s="771" t="str">
        <f t="shared" si="210"/>
        <v/>
      </c>
      <c r="O249" s="771" t="str">
        <f t="shared" si="211"/>
        <v/>
      </c>
      <c r="P249" s="771" t="str">
        <f t="shared" si="212"/>
        <v/>
      </c>
      <c r="Q249" s="771" t="str">
        <f t="shared" si="213"/>
        <v/>
      </c>
      <c r="R249" s="512"/>
      <c r="S249" s="316"/>
      <c r="T249" s="316"/>
      <c r="U249" s="44" t="str">
        <f t="shared" si="178"/>
        <v/>
      </c>
      <c r="V249" s="16" t="str">
        <f>IFERROR(INDEX(PARAMETROS!$B$53:$B$101,MATCH(U249,PARAMETROS!$A$53:$A$101,0)),"")</f>
        <v/>
      </c>
      <c r="W249" s="840"/>
      <c r="X249" s="17"/>
      <c r="Y249" s="437" t="str">
        <f>IFERROR(IF(X249="","",IF(X249="COP","N/A",IF(OR(X249="USD",X249="US"),1,IF(X249="EUR",VLOOKUP(T249,'SH EURO'!$A$6:$B$10372,2,FALSE),"INGRESAR TASA")))),"")</f>
        <v/>
      </c>
      <c r="Z249" s="489" t="str">
        <f t="shared" si="179"/>
        <v/>
      </c>
      <c r="AA249" s="18" t="str">
        <f>IFERROR(IF(X249="","",IF(X249="COP",1,IF(Y249&lt;&gt;"N/A",VLOOKUP(T249,'SH TRM'!$A$9:$B$100372,2,FALSE),"REVISAR"))),"")</f>
        <v/>
      </c>
      <c r="AB249" s="353" t="str">
        <f t="shared" si="180"/>
        <v/>
      </c>
      <c r="AC249" s="838" t="str">
        <f t="shared" si="192"/>
        <v/>
      </c>
      <c r="AD249" s="296" t="str">
        <f t="shared" si="174"/>
        <v/>
      </c>
      <c r="AE249" s="775" t="str">
        <f t="shared" si="175"/>
        <v/>
      </c>
      <c r="AF249" s="1204"/>
      <c r="AG249" s="1207"/>
      <c r="AH249" s="302"/>
      <c r="AI249" s="237"/>
      <c r="AL249" s="395"/>
      <c r="AM249" s="358">
        <f t="shared" si="216"/>
        <v>0</v>
      </c>
      <c r="AN249" s="358"/>
      <c r="AO249" s="393"/>
      <c r="AP249" s="393"/>
    </row>
    <row r="250" spans="1:42" s="222" customFormat="1" ht="24" hidden="1" customHeight="1" thickBot="1" x14ac:dyDescent="0.3">
      <c r="A250" s="1113"/>
      <c r="B250" s="11"/>
      <c r="C250" s="136"/>
      <c r="D250" s="45" t="str">
        <f>IFERROR(INDEX(DESEMPATE!$D$3:$D$63,MATCH('EXP ESPEC.'!B250,DESEMPATE!$C$3:$C$63,0)),"")</f>
        <v/>
      </c>
      <c r="E250" s="412" t="s">
        <v>8</v>
      </c>
      <c r="F250" s="19"/>
      <c r="G250" s="19"/>
      <c r="H250" s="19"/>
      <c r="I250" s="231"/>
      <c r="J250" s="526"/>
      <c r="K250" s="773"/>
      <c r="L250" s="773"/>
      <c r="M250" s="773"/>
      <c r="N250" s="773" t="str">
        <f t="shared" si="210"/>
        <v/>
      </c>
      <c r="O250" s="773" t="str">
        <f t="shared" si="211"/>
        <v/>
      </c>
      <c r="P250" s="773" t="str">
        <f t="shared" si="212"/>
        <v/>
      </c>
      <c r="Q250" s="773" t="str">
        <f t="shared" si="213"/>
        <v/>
      </c>
      <c r="R250" s="511"/>
      <c r="S250" s="276"/>
      <c r="T250" s="276"/>
      <c r="U250" s="36" t="str">
        <f t="shared" si="178"/>
        <v/>
      </c>
      <c r="V250" s="37" t="str">
        <f>IFERROR(INDEX(PARAMETROS!$B$53:$B$101,MATCH(U250,PARAMETROS!$A$53:$A$101,0)),"")</f>
        <v/>
      </c>
      <c r="W250" s="841"/>
      <c r="X250" s="38"/>
      <c r="Y250" s="438" t="str">
        <f>IFERROR(IF(X250="","",IF(X250="COP","N/A",IF(OR(X250="USD",X250="US"),1,IF(X250="EUR",VLOOKUP(T250,'SH EURO'!$A$6:$B$10372,2,FALSE),"INGRESAR TASA")))),"")</f>
        <v/>
      </c>
      <c r="Z250" s="490" t="str">
        <f t="shared" si="179"/>
        <v/>
      </c>
      <c r="AA250" s="39" t="str">
        <f>IFERROR(IF(X250="","",IF(X250="COP",1,IF(Y250&lt;&gt;"N/A",VLOOKUP(T250,'SH TRM'!$A$9:$B$100372,2,FALSE),"REVISAR"))),"")</f>
        <v/>
      </c>
      <c r="AB250" s="354" t="str">
        <f t="shared" si="180"/>
        <v/>
      </c>
      <c r="AC250" s="839" t="str">
        <f t="shared" si="192"/>
        <v/>
      </c>
      <c r="AD250" s="295" t="str">
        <f t="shared" si="174"/>
        <v/>
      </c>
      <c r="AE250" s="300" t="str">
        <f t="shared" si="175"/>
        <v/>
      </c>
      <c r="AF250" s="1205"/>
      <c r="AG250" s="1208"/>
      <c r="AH250" s="310"/>
      <c r="AI250" s="237"/>
      <c r="AL250" s="395"/>
      <c r="AM250" s="358">
        <f t="shared" si="216"/>
        <v>0</v>
      </c>
      <c r="AN250" s="358"/>
      <c r="AO250" s="393"/>
      <c r="AP250" s="393"/>
    </row>
    <row r="251" spans="1:42" s="222" customFormat="1" ht="24" hidden="1" customHeight="1" x14ac:dyDescent="0.25">
      <c r="A251" s="1111" t="s">
        <v>229</v>
      </c>
      <c r="B251" s="25"/>
      <c r="C251" s="135"/>
      <c r="D251" s="26" t="str">
        <f>IFERROR(INDEX(DESEMPATE!$D$3:$D$63,MATCH('EXP ESPEC.'!B251,DESEMPATE!$C$3:$C$63,0)),"")</f>
        <v/>
      </c>
      <c r="E251" s="410" t="s">
        <v>8</v>
      </c>
      <c r="F251" s="32"/>
      <c r="G251" s="32"/>
      <c r="H251" s="32"/>
      <c r="I251" s="232"/>
      <c r="J251" s="774"/>
      <c r="K251" s="777"/>
      <c r="L251" s="777"/>
      <c r="M251" s="777"/>
      <c r="N251" s="770" t="str">
        <f t="shared" si="171"/>
        <v/>
      </c>
      <c r="O251" s="770" t="str">
        <f t="shared" si="172"/>
        <v/>
      </c>
      <c r="P251" s="770" t="str">
        <f t="shared" si="173"/>
        <v/>
      </c>
      <c r="Q251" s="770" t="str">
        <f t="shared" si="182"/>
        <v/>
      </c>
      <c r="R251" s="510"/>
      <c r="S251" s="14"/>
      <c r="T251" s="14"/>
      <c r="U251" s="29" t="str">
        <f t="shared" si="178"/>
        <v/>
      </c>
      <c r="V251" s="140" t="str">
        <f>IFERROR(INDEX(PARAMETROS!$B$53:$B$101,MATCH(U251,PARAMETROS!$A$53:$A$101,0)),"")</f>
        <v/>
      </c>
      <c r="W251" s="671"/>
      <c r="X251" s="17"/>
      <c r="Y251" s="436" t="str">
        <f>IFERROR(IF(X251="","",IF(X251="COP","N/A",IF(OR(X251="USD",X251="US"),1,IF(X251="EUR",VLOOKUP(T251,'SH EURO'!$A$6:$B$10372,2,FALSE),"INGRESAR TASA")))),"")</f>
        <v/>
      </c>
      <c r="Z251" s="488" t="str">
        <f t="shared" si="179"/>
        <v/>
      </c>
      <c r="AA251" s="31" t="str">
        <f>IFERROR(IF(X251="","",IF(X251="COP",1,IF(Y251&lt;&gt;"N/A",VLOOKUP(T251,'SH TRM'!$A$9:$B$100372,2,FALSE),"REVISAR"))),"")</f>
        <v/>
      </c>
      <c r="AB251" s="352" t="str">
        <f t="shared" si="180"/>
        <v/>
      </c>
      <c r="AC251" s="837" t="str">
        <f t="shared" si="192"/>
        <v/>
      </c>
      <c r="AD251" s="298" t="str">
        <f t="shared" si="174"/>
        <v/>
      </c>
      <c r="AE251" s="290" t="str">
        <f t="shared" si="175"/>
        <v/>
      </c>
      <c r="AF251" s="1203" t="str">
        <f t="shared" ref="AF251" si="218">IFERROR(IF(AND(COUNTIF(N251:N254,"SI")&gt;=1,COUNTIF(O251:O254,"SI")&gt;=1,COUNTIF(P251:P254,"SI")&gt;=1,COUNTIF(J251:J254,"SI")&lt;=4,AN251="OK"),"SI","NO"),"")</f>
        <v>NO</v>
      </c>
      <c r="AG251" s="1206">
        <f t="shared" ref="AG251" si="219">IFERROR(IF(OR(E251="",E251="NO"),"N/A",IF(AND(COUNTIF(AE251:AE254,"CUMPLE")=4,AF251="SI"),90,(IF(AND(COUNTIF(AE251:AE254,"CUMPLE")=3,AF251="SI"),80,IF(AND(COUNTIF(AE251:AE254,"CUMPLE")=2,AF251="SI"),70,0))))),"")</f>
        <v>0</v>
      </c>
      <c r="AH251" s="308"/>
      <c r="AI251" s="237"/>
      <c r="AL251" s="395"/>
      <c r="AM251" s="358">
        <f t="shared" si="169"/>
        <v>0</v>
      </c>
      <c r="AN251" s="358" t="str">
        <f t="shared" ref="AN251" si="220">IF(OR(COUNTIF(AM251:AM254,2)=0,COUNTIF(AM251:AM254,2)&gt;1),"OK",IF(AND(COUNTIF(AM251:AM254,1)&gt;0,COUNTIF(AM251:AM254,2)&gt;0),"OK",1))</f>
        <v>OK</v>
      </c>
      <c r="AO251" s="393"/>
      <c r="AP251" s="393"/>
    </row>
    <row r="252" spans="1:42" s="222" customFormat="1" ht="24" hidden="1" customHeight="1" x14ac:dyDescent="0.25">
      <c r="A252" s="1112"/>
      <c r="B252" s="11"/>
      <c r="C252" s="136"/>
      <c r="D252" s="12" t="str">
        <f>IFERROR(INDEX(DESEMPATE!$D$3:$D$63,MATCH('EXP ESPEC.'!B252,DESEMPATE!$C$3:$C$63,0)),"")</f>
        <v/>
      </c>
      <c r="E252" s="411" t="s">
        <v>8</v>
      </c>
      <c r="F252" s="19"/>
      <c r="G252" s="19"/>
      <c r="H252" s="19"/>
      <c r="I252" s="231"/>
      <c r="J252" s="774"/>
      <c r="K252" s="771"/>
      <c r="L252" s="771"/>
      <c r="M252" s="771"/>
      <c r="N252" s="771" t="str">
        <f t="shared" si="171"/>
        <v/>
      </c>
      <c r="O252" s="771" t="str">
        <f t="shared" si="172"/>
        <v/>
      </c>
      <c r="P252" s="771" t="str">
        <f t="shared" si="173"/>
        <v/>
      </c>
      <c r="Q252" s="771" t="str">
        <f t="shared" si="182"/>
        <v/>
      </c>
      <c r="R252" s="509"/>
      <c r="S252" s="259"/>
      <c r="T252" s="14"/>
      <c r="U252" s="15" t="str">
        <f t="shared" si="178"/>
        <v/>
      </c>
      <c r="V252" s="16" t="str">
        <f>IFERROR(INDEX(PARAMETROS!$B$53:$B$101,MATCH(U252,PARAMETROS!$A$53:$A$101,0)),"")</f>
        <v/>
      </c>
      <c r="W252" s="671"/>
      <c r="X252" s="16"/>
      <c r="Y252" s="437" t="str">
        <f>IFERROR(IF(X252="","",IF(X252="COP","N/A",IF(OR(X252="USD",X252="US"),1,IF(X252="EUR",VLOOKUP(T252,'SH EURO'!$A$6:$B$10372,2,FALSE),"INGRESAR TASA")))),"")</f>
        <v/>
      </c>
      <c r="Z252" s="489" t="str">
        <f t="shared" si="179"/>
        <v/>
      </c>
      <c r="AA252" s="18" t="str">
        <f>IFERROR(IF(X252="","",IF(X252="COP",1,IF(Y252&lt;&gt;"N/A",VLOOKUP(T252,'SH TRM'!$A$9:$B$100372,2,FALSE),"REVISAR"))),"")</f>
        <v/>
      </c>
      <c r="AB252" s="353" t="str">
        <f t="shared" si="180"/>
        <v/>
      </c>
      <c r="AC252" s="838" t="str">
        <f t="shared" si="192"/>
        <v/>
      </c>
      <c r="AD252" s="296" t="str">
        <f t="shared" si="174"/>
        <v/>
      </c>
      <c r="AE252" s="775" t="str">
        <f t="shared" si="175"/>
        <v/>
      </c>
      <c r="AF252" s="1204"/>
      <c r="AG252" s="1207"/>
      <c r="AH252" s="302"/>
      <c r="AI252" s="237"/>
      <c r="AL252" s="395"/>
      <c r="AM252" s="358">
        <f t="shared" si="169"/>
        <v>0</v>
      </c>
      <c r="AN252" s="358"/>
      <c r="AO252" s="393"/>
      <c r="AP252" s="393"/>
    </row>
    <row r="253" spans="1:42" s="222" customFormat="1" ht="24" hidden="1" customHeight="1" x14ac:dyDescent="0.25">
      <c r="A253" s="1112"/>
      <c r="B253" s="11"/>
      <c r="C253" s="136"/>
      <c r="D253" s="12" t="str">
        <f>IFERROR(INDEX(DESEMPATE!$D$3:$D$63,MATCH('EXP ESPEC.'!B253,DESEMPATE!$C$3:$C$63,0)),"")</f>
        <v/>
      </c>
      <c r="E253" s="411" t="s">
        <v>8</v>
      </c>
      <c r="F253" s="19"/>
      <c r="G253" s="19"/>
      <c r="H253" s="19"/>
      <c r="I253" s="231"/>
      <c r="J253" s="496"/>
      <c r="K253" s="771"/>
      <c r="L253" s="771"/>
      <c r="M253" s="771"/>
      <c r="N253" s="771" t="str">
        <f t="shared" si="171"/>
        <v/>
      </c>
      <c r="O253" s="771" t="str">
        <f t="shared" si="172"/>
        <v/>
      </c>
      <c r="P253" s="771" t="str">
        <f t="shared" si="173"/>
        <v/>
      </c>
      <c r="Q253" s="771" t="str">
        <f t="shared" si="182"/>
        <v/>
      </c>
      <c r="R253" s="512"/>
      <c r="S253" s="316"/>
      <c r="T253" s="316"/>
      <c r="U253" s="44" t="str">
        <f t="shared" si="178"/>
        <v/>
      </c>
      <c r="V253" s="16" t="str">
        <f>IFERROR(INDEX(PARAMETROS!$B$53:$B$101,MATCH(U253,PARAMETROS!$A$53:$A$101,0)),"")</f>
        <v/>
      </c>
      <c r="W253" s="840"/>
      <c r="X253" s="17"/>
      <c r="Y253" s="437" t="str">
        <f>IFERROR(IF(X253="","",IF(X253="COP","N/A",IF(OR(X253="USD",X253="US"),1,IF(X253="EUR",VLOOKUP(T253,'SH EURO'!$A$6:$B$10372,2,FALSE),"INGRESAR TASA")))),"")</f>
        <v/>
      </c>
      <c r="Z253" s="489" t="str">
        <f t="shared" si="179"/>
        <v/>
      </c>
      <c r="AA253" s="18" t="str">
        <f>IFERROR(IF(X253="","",IF(X253="COP",1,IF(Y253&lt;&gt;"N/A",VLOOKUP(T253,'SH TRM'!$A$9:$B$100372,2,FALSE),"REVISAR"))),"")</f>
        <v/>
      </c>
      <c r="AB253" s="353" t="str">
        <f t="shared" si="180"/>
        <v/>
      </c>
      <c r="AC253" s="838" t="str">
        <f t="shared" si="192"/>
        <v/>
      </c>
      <c r="AD253" s="296" t="str">
        <f t="shared" si="174"/>
        <v/>
      </c>
      <c r="AE253" s="775" t="str">
        <f t="shared" si="175"/>
        <v/>
      </c>
      <c r="AF253" s="1204"/>
      <c r="AG253" s="1207"/>
      <c r="AH253" s="302"/>
      <c r="AI253" s="237"/>
      <c r="AL253" s="395"/>
      <c r="AM253" s="358">
        <f t="shared" si="169"/>
        <v>0</v>
      </c>
      <c r="AN253" s="358"/>
      <c r="AO253" s="393"/>
      <c r="AP253" s="393"/>
    </row>
    <row r="254" spans="1:42" s="222" customFormat="1" ht="24" hidden="1" customHeight="1" thickBot="1" x14ac:dyDescent="0.3">
      <c r="A254" s="1113"/>
      <c r="B254" s="11"/>
      <c r="C254" s="136"/>
      <c r="D254" s="45" t="str">
        <f>IFERROR(INDEX(DESEMPATE!$D$3:$D$63,MATCH('EXP ESPEC.'!B254,DESEMPATE!$C$3:$C$63,0)),"")</f>
        <v/>
      </c>
      <c r="E254" s="412" t="s">
        <v>8</v>
      </c>
      <c r="F254" s="19"/>
      <c r="G254" s="19"/>
      <c r="H254" s="19"/>
      <c r="I254" s="231"/>
      <c r="J254" s="526"/>
      <c r="K254" s="773"/>
      <c r="L254" s="773"/>
      <c r="M254" s="773"/>
      <c r="N254" s="773" t="str">
        <f t="shared" si="171"/>
        <v/>
      </c>
      <c r="O254" s="773" t="str">
        <f t="shared" si="172"/>
        <v/>
      </c>
      <c r="P254" s="773" t="str">
        <f t="shared" si="173"/>
        <v/>
      </c>
      <c r="Q254" s="773" t="str">
        <f t="shared" si="182"/>
        <v/>
      </c>
      <c r="R254" s="511"/>
      <c r="S254" s="276"/>
      <c r="T254" s="276"/>
      <c r="U254" s="36" t="str">
        <f t="shared" si="178"/>
        <v/>
      </c>
      <c r="V254" s="37" t="str">
        <f>IFERROR(INDEX(PARAMETROS!$B$53:$B$101,MATCH(U254,PARAMETROS!$A$53:$A$101,0)),"")</f>
        <v/>
      </c>
      <c r="W254" s="841"/>
      <c r="X254" s="38"/>
      <c r="Y254" s="438" t="str">
        <f>IFERROR(IF(X254="","",IF(X254="COP","N/A",IF(OR(X254="USD",X254="US"),1,IF(X254="EUR",VLOOKUP(T254,'SH EURO'!$A$6:$B$10372,2,FALSE),"INGRESAR TASA")))),"")</f>
        <v/>
      </c>
      <c r="Z254" s="490" t="str">
        <f t="shared" si="179"/>
        <v/>
      </c>
      <c r="AA254" s="39" t="str">
        <f>IFERROR(IF(X254="","",IF(X254="COP",1,IF(Y254&lt;&gt;"N/A",VLOOKUP(T254,'SH TRM'!$A$9:$B$100372,2,FALSE),"REVISAR"))),"")</f>
        <v/>
      </c>
      <c r="AB254" s="354" t="str">
        <f t="shared" si="180"/>
        <v/>
      </c>
      <c r="AC254" s="839" t="str">
        <f t="shared" si="192"/>
        <v/>
      </c>
      <c r="AD254" s="295" t="str">
        <f t="shared" si="174"/>
        <v/>
      </c>
      <c r="AE254" s="300" t="str">
        <f t="shared" si="175"/>
        <v/>
      </c>
      <c r="AF254" s="1205"/>
      <c r="AG254" s="1208"/>
      <c r="AH254" s="310"/>
      <c r="AI254" s="237"/>
      <c r="AL254" s="395"/>
      <c r="AM254" s="358">
        <f t="shared" si="169"/>
        <v>0</v>
      </c>
      <c r="AN254" s="358"/>
      <c r="AO254" s="393"/>
      <c r="AP254" s="393"/>
    </row>
    <row r="255" spans="1:42" s="222" customFormat="1" ht="24" hidden="1" customHeight="1" x14ac:dyDescent="0.25">
      <c r="A255" s="1111" t="s">
        <v>230</v>
      </c>
      <c r="B255" s="25"/>
      <c r="C255" s="135"/>
      <c r="D255" s="26" t="str">
        <f>IFERROR(INDEX(DESEMPATE!$D$3:$D$63,MATCH('EXP ESPEC.'!B255,DESEMPATE!$C$3:$C$63,0)),"")</f>
        <v/>
      </c>
      <c r="E255" s="410" t="s">
        <v>8</v>
      </c>
      <c r="F255" s="32"/>
      <c r="G255" s="32"/>
      <c r="H255" s="32"/>
      <c r="I255" s="232"/>
      <c r="J255" s="774"/>
      <c r="K255" s="777"/>
      <c r="L255" s="777"/>
      <c r="M255" s="777"/>
      <c r="N255" s="770" t="str">
        <f t="shared" ref="N255:N258" si="221">IF(OR(J255="",K255=""),"",IF(J255="NO","NO",K255))</f>
        <v/>
      </c>
      <c r="O255" s="770" t="str">
        <f t="shared" ref="O255:O258" si="222">IF(OR(J255="",L255=""),"",IF(J255="NO","NO",L255))</f>
        <v/>
      </c>
      <c r="P255" s="770" t="str">
        <f t="shared" ref="P255:P258" si="223">IF(OR(J255="",M255=""),"",IF(J255="NO","NO",M255))</f>
        <v/>
      </c>
      <c r="Q255" s="770" t="str">
        <f t="shared" ref="Q255:Q258" si="224">IFERROR(IF(S255="","",IF(S255&gt;=DATE(1990,1,1),"SI","NO")),"")</f>
        <v/>
      </c>
      <c r="R255" s="510"/>
      <c r="S255" s="14"/>
      <c r="T255" s="14"/>
      <c r="U255" s="29" t="str">
        <f t="shared" si="178"/>
        <v/>
      </c>
      <c r="V255" s="140" t="str">
        <f>IFERROR(INDEX(PARAMETROS!$B$53:$B$101,MATCH(U255,PARAMETROS!$A$53:$A$101,0)),"")</f>
        <v/>
      </c>
      <c r="W255" s="671"/>
      <c r="X255" s="17"/>
      <c r="Y255" s="436" t="str">
        <f>IFERROR(IF(X255="","",IF(X255="COP","N/A",IF(OR(X255="USD",X255="US"),1,IF(X255="EUR",VLOOKUP(T255,'SH EURO'!$A$6:$B$10372,2,FALSE),"INGRESAR TASA")))),"")</f>
        <v/>
      </c>
      <c r="Z255" s="488" t="str">
        <f t="shared" si="179"/>
        <v/>
      </c>
      <c r="AA255" s="31" t="str">
        <f>IFERROR(IF(X255="","",IF(X255="COP",1,IF(Y255&lt;&gt;"N/A",VLOOKUP(T255,'SH TRM'!$A$9:$B$100372,2,FALSE),"REVISAR"))),"")</f>
        <v/>
      </c>
      <c r="AB255" s="352" t="str">
        <f t="shared" si="180"/>
        <v/>
      </c>
      <c r="AC255" s="837" t="str">
        <f t="shared" si="192"/>
        <v/>
      </c>
      <c r="AD255" s="298" t="str">
        <f t="shared" si="174"/>
        <v/>
      </c>
      <c r="AE255" s="290" t="str">
        <f t="shared" si="175"/>
        <v/>
      </c>
      <c r="AF255" s="1203" t="str">
        <f t="shared" ref="AF255" si="225">IFERROR(IF(AND(COUNTIF(N255:N258,"SI")&gt;=1,COUNTIF(O255:O258,"SI")&gt;=1,COUNTIF(P255:P258,"SI")&gt;=1,COUNTIF(J255:J258,"SI")&lt;=4,AN255="OK"),"SI","NO"),"")</f>
        <v>NO</v>
      </c>
      <c r="AG255" s="1206">
        <f t="shared" ref="AG255" si="226">IFERROR(IF(OR(E255="",E255="NO"),"N/A",IF(AND(COUNTIF(AE255:AE258,"CUMPLE")=4,AF255="SI"),90,(IF(AND(COUNTIF(AE255:AE258,"CUMPLE")=3,AF255="SI"),80,IF(AND(COUNTIF(AE255:AE258,"CUMPLE")=2,AF255="SI"),70,0))))),"")</f>
        <v>0</v>
      </c>
      <c r="AH255" s="308"/>
      <c r="AI255" s="237"/>
      <c r="AL255" s="395"/>
      <c r="AM255" s="358">
        <f t="shared" ref="AM255:AM258" si="227">COUNTIF(O255:P255,"SI")</f>
        <v>0</v>
      </c>
      <c r="AN255" s="358" t="str">
        <f t="shared" ref="AN255" si="228">IF(OR(COUNTIF(AM255:AM258,2)=0,COUNTIF(AM255:AM258,2)&gt;1),"OK",IF(AND(COUNTIF(AM255:AM258,1)&gt;0,COUNTIF(AM255:AM258,2)&gt;0),"OK",1))</f>
        <v>OK</v>
      </c>
      <c r="AO255" s="393"/>
      <c r="AP255" s="393"/>
    </row>
    <row r="256" spans="1:42" s="222" customFormat="1" ht="24" hidden="1" customHeight="1" x14ac:dyDescent="0.25">
      <c r="A256" s="1112"/>
      <c r="B256" s="11"/>
      <c r="C256" s="136"/>
      <c r="D256" s="12" t="str">
        <f>IFERROR(INDEX(DESEMPATE!$D$3:$D$63,MATCH('EXP ESPEC.'!B256,DESEMPATE!$C$3:$C$63,0)),"")</f>
        <v/>
      </c>
      <c r="E256" s="411" t="s">
        <v>8</v>
      </c>
      <c r="F256" s="19"/>
      <c r="G256" s="19"/>
      <c r="H256" s="19"/>
      <c r="I256" s="231"/>
      <c r="J256" s="774"/>
      <c r="K256" s="771"/>
      <c r="L256" s="771"/>
      <c r="M256" s="771"/>
      <c r="N256" s="771" t="str">
        <f t="shared" si="221"/>
        <v/>
      </c>
      <c r="O256" s="771" t="str">
        <f t="shared" si="222"/>
        <v/>
      </c>
      <c r="P256" s="771" t="str">
        <f t="shared" si="223"/>
        <v/>
      </c>
      <c r="Q256" s="771" t="str">
        <f t="shared" si="224"/>
        <v/>
      </c>
      <c r="R256" s="509"/>
      <c r="S256" s="259"/>
      <c r="T256" s="14"/>
      <c r="U256" s="15" t="str">
        <f t="shared" si="178"/>
        <v/>
      </c>
      <c r="V256" s="16" t="str">
        <f>IFERROR(INDEX(PARAMETROS!$B$53:$B$101,MATCH(U256,PARAMETROS!$A$53:$A$101,0)),"")</f>
        <v/>
      </c>
      <c r="W256" s="671"/>
      <c r="X256" s="16"/>
      <c r="Y256" s="437" t="str">
        <f>IFERROR(IF(X256="","",IF(X256="COP","N/A",IF(OR(X256="USD",X256="US"),1,IF(X256="EUR",VLOOKUP(T256,'SH EURO'!$A$6:$B$10372,2,FALSE),"INGRESAR TASA")))),"")</f>
        <v/>
      </c>
      <c r="Z256" s="489" t="str">
        <f t="shared" si="179"/>
        <v/>
      </c>
      <c r="AA256" s="18" t="str">
        <f>IFERROR(IF(X256="","",IF(X256="COP",1,IF(Y256&lt;&gt;"N/A",VLOOKUP(T256,'SH TRM'!$A$9:$B$100372,2,FALSE),"REVISAR"))),"")</f>
        <v/>
      </c>
      <c r="AB256" s="353" t="str">
        <f t="shared" si="180"/>
        <v/>
      </c>
      <c r="AC256" s="838" t="str">
        <f t="shared" si="192"/>
        <v/>
      </c>
      <c r="AD256" s="296" t="str">
        <f t="shared" si="174"/>
        <v/>
      </c>
      <c r="AE256" s="775" t="str">
        <f t="shared" si="175"/>
        <v/>
      </c>
      <c r="AF256" s="1204"/>
      <c r="AG256" s="1207"/>
      <c r="AH256" s="302"/>
      <c r="AI256" s="237"/>
      <c r="AL256" s="395"/>
      <c r="AM256" s="358">
        <f t="shared" si="227"/>
        <v>0</v>
      </c>
      <c r="AN256" s="358"/>
      <c r="AO256" s="393"/>
      <c r="AP256" s="393"/>
    </row>
    <row r="257" spans="1:42" s="222" customFormat="1" ht="24" hidden="1" customHeight="1" x14ac:dyDescent="0.25">
      <c r="A257" s="1112"/>
      <c r="B257" s="11"/>
      <c r="C257" s="136"/>
      <c r="D257" s="12" t="str">
        <f>IFERROR(INDEX(DESEMPATE!$D$3:$D$63,MATCH('EXP ESPEC.'!B257,DESEMPATE!$C$3:$C$63,0)),"")</f>
        <v/>
      </c>
      <c r="E257" s="411" t="s">
        <v>8</v>
      </c>
      <c r="F257" s="19"/>
      <c r="G257" s="19"/>
      <c r="H257" s="19"/>
      <c r="I257" s="231"/>
      <c r="J257" s="496"/>
      <c r="K257" s="771"/>
      <c r="L257" s="771"/>
      <c r="M257" s="771"/>
      <c r="N257" s="771" t="str">
        <f t="shared" si="221"/>
        <v/>
      </c>
      <c r="O257" s="771" t="str">
        <f t="shared" si="222"/>
        <v/>
      </c>
      <c r="P257" s="771" t="str">
        <f t="shared" si="223"/>
        <v/>
      </c>
      <c r="Q257" s="771" t="str">
        <f t="shared" si="224"/>
        <v/>
      </c>
      <c r="R257" s="512"/>
      <c r="S257" s="316"/>
      <c r="T257" s="316"/>
      <c r="U257" s="44" t="str">
        <f t="shared" si="178"/>
        <v/>
      </c>
      <c r="V257" s="16" t="str">
        <f>IFERROR(INDEX(PARAMETROS!$B$53:$B$101,MATCH(U257,PARAMETROS!$A$53:$A$101,0)),"")</f>
        <v/>
      </c>
      <c r="W257" s="840"/>
      <c r="X257" s="17"/>
      <c r="Y257" s="437" t="str">
        <f>IFERROR(IF(X257="","",IF(X257="COP","N/A",IF(OR(X257="USD",X257="US"),1,IF(X257="EUR",VLOOKUP(T257,'SH EURO'!$A$6:$B$10372,2,FALSE),"INGRESAR TASA")))),"")</f>
        <v/>
      </c>
      <c r="Z257" s="489" t="str">
        <f t="shared" si="179"/>
        <v/>
      </c>
      <c r="AA257" s="18" t="str">
        <f>IFERROR(IF(X257="","",IF(X257="COP",1,IF(Y257&lt;&gt;"N/A",VLOOKUP(T257,'SH TRM'!$A$9:$B$100372,2,FALSE),"REVISAR"))),"")</f>
        <v/>
      </c>
      <c r="AB257" s="353" t="str">
        <f t="shared" si="180"/>
        <v/>
      </c>
      <c r="AC257" s="838" t="str">
        <f t="shared" si="192"/>
        <v/>
      </c>
      <c r="AD257" s="296" t="str">
        <f t="shared" si="174"/>
        <v/>
      </c>
      <c r="AE257" s="775" t="str">
        <f t="shared" si="175"/>
        <v/>
      </c>
      <c r="AF257" s="1204"/>
      <c r="AG257" s="1207"/>
      <c r="AH257" s="302"/>
      <c r="AI257" s="237"/>
      <c r="AL257" s="395"/>
      <c r="AM257" s="358">
        <f t="shared" si="227"/>
        <v>0</v>
      </c>
      <c r="AN257" s="358"/>
      <c r="AO257" s="393"/>
      <c r="AP257" s="393"/>
    </row>
    <row r="258" spans="1:42" s="222" customFormat="1" ht="24" hidden="1" customHeight="1" thickBot="1" x14ac:dyDescent="0.3">
      <c r="A258" s="1113"/>
      <c r="B258" s="11"/>
      <c r="C258" s="136"/>
      <c r="D258" s="45" t="str">
        <f>IFERROR(INDEX(DESEMPATE!$D$3:$D$63,MATCH('EXP ESPEC.'!B258,DESEMPATE!$C$3:$C$63,0)),"")</f>
        <v/>
      </c>
      <c r="E258" s="412" t="s">
        <v>8</v>
      </c>
      <c r="F258" s="19"/>
      <c r="G258" s="19"/>
      <c r="H258" s="19"/>
      <c r="I258" s="231"/>
      <c r="J258" s="526"/>
      <c r="K258" s="773"/>
      <c r="L258" s="773"/>
      <c r="M258" s="773"/>
      <c r="N258" s="773" t="str">
        <f t="shared" si="221"/>
        <v/>
      </c>
      <c r="O258" s="773" t="str">
        <f t="shared" si="222"/>
        <v/>
      </c>
      <c r="P258" s="773" t="str">
        <f t="shared" si="223"/>
        <v/>
      </c>
      <c r="Q258" s="773" t="str">
        <f t="shared" si="224"/>
        <v/>
      </c>
      <c r="R258" s="511"/>
      <c r="S258" s="276"/>
      <c r="T258" s="276"/>
      <c r="U258" s="36" t="str">
        <f t="shared" si="178"/>
        <v/>
      </c>
      <c r="V258" s="37" t="str">
        <f>IFERROR(INDEX(PARAMETROS!$B$53:$B$101,MATCH(U258,PARAMETROS!$A$53:$A$101,0)),"")</f>
        <v/>
      </c>
      <c r="W258" s="841"/>
      <c r="X258" s="38"/>
      <c r="Y258" s="438" t="str">
        <f>IFERROR(IF(X258="","",IF(X258="COP","N/A",IF(OR(X258="USD",X258="US"),1,IF(X258="EUR",VLOOKUP(T258,'SH EURO'!$A$6:$B$10372,2,FALSE),"INGRESAR TASA")))),"")</f>
        <v/>
      </c>
      <c r="Z258" s="490" t="str">
        <f t="shared" si="179"/>
        <v/>
      </c>
      <c r="AA258" s="39" t="str">
        <f>IFERROR(IF(X258="","",IF(X258="COP",1,IF(Y258&lt;&gt;"N/A",VLOOKUP(T258,'SH TRM'!$A$9:$B$100372,2,FALSE),"REVISAR"))),"")</f>
        <v/>
      </c>
      <c r="AB258" s="354" t="str">
        <f t="shared" si="180"/>
        <v/>
      </c>
      <c r="AC258" s="839" t="str">
        <f t="shared" si="192"/>
        <v/>
      </c>
      <c r="AD258" s="295" t="str">
        <f t="shared" si="174"/>
        <v/>
      </c>
      <c r="AE258" s="300" t="str">
        <f t="shared" si="175"/>
        <v/>
      </c>
      <c r="AF258" s="1205"/>
      <c r="AG258" s="1208"/>
      <c r="AH258" s="310"/>
      <c r="AI258" s="237"/>
      <c r="AL258" s="395"/>
      <c r="AM258" s="358">
        <f t="shared" si="227"/>
        <v>0</v>
      </c>
      <c r="AN258" s="358"/>
      <c r="AO258" s="393"/>
      <c r="AP258" s="393"/>
    </row>
    <row r="259" spans="1:42" s="222" customFormat="1" ht="24" hidden="1" customHeight="1" x14ac:dyDescent="0.25">
      <c r="A259" s="1111" t="s">
        <v>231</v>
      </c>
      <c r="B259" s="25"/>
      <c r="C259" s="135"/>
      <c r="D259" s="26" t="str">
        <f>IFERROR(INDEX(DESEMPATE!$D$3:$D$63,MATCH('EXP ESPEC.'!B259,DESEMPATE!$C$3:$C$63,0)),"")</f>
        <v/>
      </c>
      <c r="E259" s="410" t="s">
        <v>8</v>
      </c>
      <c r="F259" s="32"/>
      <c r="G259" s="32"/>
      <c r="H259" s="32"/>
      <c r="I259" s="232"/>
      <c r="J259" s="774"/>
      <c r="K259" s="777"/>
      <c r="L259" s="777"/>
      <c r="M259" s="777"/>
      <c r="N259" s="770" t="str">
        <f t="shared" si="171"/>
        <v/>
      </c>
      <c r="O259" s="770" t="str">
        <f t="shared" si="172"/>
        <v/>
      </c>
      <c r="P259" s="770" t="str">
        <f t="shared" si="173"/>
        <v/>
      </c>
      <c r="Q259" s="770" t="str">
        <f t="shared" si="182"/>
        <v/>
      </c>
      <c r="R259" s="510"/>
      <c r="S259" s="14"/>
      <c r="T259" s="14"/>
      <c r="U259" s="29" t="str">
        <f t="shared" si="178"/>
        <v/>
      </c>
      <c r="V259" s="140" t="str">
        <f>IFERROR(INDEX(PARAMETROS!$B$53:$B$101,MATCH(U259,PARAMETROS!$A$53:$A$101,0)),"")</f>
        <v/>
      </c>
      <c r="W259" s="671"/>
      <c r="X259" s="17"/>
      <c r="Y259" s="436" t="str">
        <f>IFERROR(IF(X259="","",IF(X259="COP","N/A",IF(OR(X259="USD",X259="US"),1,IF(X259="EUR",VLOOKUP(T259,'SH EURO'!$A$6:$B$10372,2,FALSE),"INGRESAR TASA")))),"")</f>
        <v/>
      </c>
      <c r="Z259" s="488" t="str">
        <f t="shared" si="179"/>
        <v/>
      </c>
      <c r="AA259" s="31" t="str">
        <f>IFERROR(IF(X259="","",IF(X259="COP",1,IF(Y259&lt;&gt;"N/A",VLOOKUP(T259,'SH TRM'!$A$9:$B$100372,2,FALSE),"REVISAR"))),"")</f>
        <v/>
      </c>
      <c r="AB259" s="352" t="str">
        <f t="shared" si="180"/>
        <v/>
      </c>
      <c r="AC259" s="837" t="str">
        <f t="shared" si="192"/>
        <v/>
      </c>
      <c r="AD259" s="298" t="str">
        <f t="shared" si="174"/>
        <v/>
      </c>
      <c r="AE259" s="290" t="str">
        <f t="shared" si="175"/>
        <v/>
      </c>
      <c r="AF259" s="1203" t="str">
        <f t="shared" ref="AF259" si="229">IFERROR(IF(AND(COUNTIF(N259:N262,"SI")&gt;=1,COUNTIF(O259:O262,"SI")&gt;=1,COUNTIF(P259:P262,"SI")&gt;=1,COUNTIF(J259:J262,"SI")&lt;=4,AN259="OK"),"SI","NO"),"")</f>
        <v>NO</v>
      </c>
      <c r="AG259" s="1206">
        <f t="shared" ref="AG259" si="230">IFERROR(IF(OR(E259="",E259="NO"),"N/A",IF(AND(COUNTIF(AE259:AE262,"CUMPLE")=4,AF259="SI"),90,(IF(AND(COUNTIF(AE259:AE262,"CUMPLE")=3,AF259="SI"),80,IF(AND(COUNTIF(AE259:AE262,"CUMPLE")=2,AF259="SI"),70,0))))),"")</f>
        <v>0</v>
      </c>
      <c r="AH259" s="308"/>
      <c r="AI259" s="237"/>
      <c r="AL259" s="395"/>
      <c r="AM259" s="358">
        <f t="shared" si="169"/>
        <v>0</v>
      </c>
      <c r="AN259" s="358" t="str">
        <f t="shared" ref="AN259" si="231">IF(OR(COUNTIF(AM259:AM262,2)=0,COUNTIF(AM259:AM262,2)&gt;1),"OK",IF(AND(COUNTIF(AM259:AM262,1)&gt;0,COUNTIF(AM259:AM262,2)&gt;0),"OK",1))</f>
        <v>OK</v>
      </c>
      <c r="AO259" s="393"/>
      <c r="AP259" s="393"/>
    </row>
    <row r="260" spans="1:42" s="222" customFormat="1" ht="24" hidden="1" customHeight="1" x14ac:dyDescent="0.25">
      <c r="A260" s="1112"/>
      <c r="B260" s="11"/>
      <c r="C260" s="136"/>
      <c r="D260" s="12" t="str">
        <f>IFERROR(INDEX(DESEMPATE!$D$3:$D$63,MATCH('EXP ESPEC.'!B260,DESEMPATE!$C$3:$C$63,0)),"")</f>
        <v/>
      </c>
      <c r="E260" s="411" t="s">
        <v>8</v>
      </c>
      <c r="F260" s="19"/>
      <c r="G260" s="19"/>
      <c r="H260" s="19"/>
      <c r="I260" s="231"/>
      <c r="J260" s="774"/>
      <c r="K260" s="771"/>
      <c r="L260" s="771"/>
      <c r="M260" s="771"/>
      <c r="N260" s="771" t="str">
        <f t="shared" si="171"/>
        <v/>
      </c>
      <c r="O260" s="771" t="str">
        <f t="shared" si="172"/>
        <v/>
      </c>
      <c r="P260" s="771" t="str">
        <f t="shared" si="173"/>
        <v/>
      </c>
      <c r="Q260" s="771" t="str">
        <f t="shared" si="182"/>
        <v/>
      </c>
      <c r="R260" s="509"/>
      <c r="S260" s="259"/>
      <c r="T260" s="14"/>
      <c r="U260" s="15" t="str">
        <f t="shared" si="178"/>
        <v/>
      </c>
      <c r="V260" s="16" t="str">
        <f>IFERROR(INDEX(PARAMETROS!$B$53:$B$101,MATCH(U260,PARAMETROS!$A$53:$A$101,0)),"")</f>
        <v/>
      </c>
      <c r="W260" s="671"/>
      <c r="X260" s="16"/>
      <c r="Y260" s="437" t="str">
        <f>IFERROR(IF(X260="","",IF(X260="COP","N/A",IF(OR(X260="USD",X260="US"),1,IF(X260="EUR",VLOOKUP(T260,'SH EURO'!$A$6:$B$10372,2,FALSE),"INGRESAR TASA")))),"")</f>
        <v/>
      </c>
      <c r="Z260" s="489" t="str">
        <f t="shared" si="179"/>
        <v/>
      </c>
      <c r="AA260" s="18" t="str">
        <f>IFERROR(IF(X260="","",IF(X260="COP",1,IF(Y260&lt;&gt;"N/A",VLOOKUP(T260,'SH TRM'!$A$9:$B$100372,2,FALSE),"REVISAR"))),"")</f>
        <v/>
      </c>
      <c r="AB260" s="353" t="str">
        <f t="shared" si="180"/>
        <v/>
      </c>
      <c r="AC260" s="838" t="str">
        <f t="shared" si="192"/>
        <v/>
      </c>
      <c r="AD260" s="296" t="str">
        <f t="shared" si="174"/>
        <v/>
      </c>
      <c r="AE260" s="775" t="str">
        <f t="shared" si="175"/>
        <v/>
      </c>
      <c r="AF260" s="1204"/>
      <c r="AG260" s="1207"/>
      <c r="AH260" s="302"/>
      <c r="AI260" s="237"/>
      <c r="AL260" s="395"/>
      <c r="AM260" s="358">
        <f t="shared" si="169"/>
        <v>0</v>
      </c>
      <c r="AN260" s="358"/>
      <c r="AO260" s="393"/>
      <c r="AP260" s="393"/>
    </row>
    <row r="261" spans="1:42" s="222" customFormat="1" ht="24" hidden="1" customHeight="1" x14ac:dyDescent="0.25">
      <c r="A261" s="1112"/>
      <c r="B261" s="11"/>
      <c r="C261" s="136"/>
      <c r="D261" s="12" t="str">
        <f>IFERROR(INDEX(DESEMPATE!$D$3:$D$63,MATCH('EXP ESPEC.'!B261,DESEMPATE!$C$3:$C$63,0)),"")</f>
        <v/>
      </c>
      <c r="E261" s="411" t="s">
        <v>8</v>
      </c>
      <c r="F261" s="19"/>
      <c r="G261" s="19"/>
      <c r="H261" s="19"/>
      <c r="I261" s="231"/>
      <c r="J261" s="496"/>
      <c r="K261" s="771"/>
      <c r="L261" s="771"/>
      <c r="M261" s="771"/>
      <c r="N261" s="771" t="str">
        <f t="shared" si="171"/>
        <v/>
      </c>
      <c r="O261" s="771" t="str">
        <f t="shared" si="172"/>
        <v/>
      </c>
      <c r="P261" s="771" t="str">
        <f t="shared" si="173"/>
        <v/>
      </c>
      <c r="Q261" s="771" t="str">
        <f t="shared" si="182"/>
        <v/>
      </c>
      <c r="R261" s="512"/>
      <c r="S261" s="316"/>
      <c r="T261" s="316"/>
      <c r="U261" s="44" t="str">
        <f t="shared" si="178"/>
        <v/>
      </c>
      <c r="V261" s="16" t="str">
        <f>IFERROR(INDEX(PARAMETROS!$B$53:$B$101,MATCH(U261,PARAMETROS!$A$53:$A$101,0)),"")</f>
        <v/>
      </c>
      <c r="W261" s="840"/>
      <c r="X261" s="17"/>
      <c r="Y261" s="437" t="str">
        <f>IFERROR(IF(X261="","",IF(X261="COP","N/A",IF(OR(X261="USD",X261="US"),1,IF(X261="EUR",VLOOKUP(T261,'SH EURO'!$A$6:$B$10372,2,FALSE),"INGRESAR TASA")))),"")</f>
        <v/>
      </c>
      <c r="Z261" s="489" t="str">
        <f t="shared" si="179"/>
        <v/>
      </c>
      <c r="AA261" s="18" t="str">
        <f>IFERROR(IF(X261="","",IF(X261="COP",1,IF(Y261&lt;&gt;"N/A",VLOOKUP(T261,'SH TRM'!$A$9:$B$100372,2,FALSE),"REVISAR"))),"")</f>
        <v/>
      </c>
      <c r="AB261" s="353" t="str">
        <f t="shared" si="180"/>
        <v/>
      </c>
      <c r="AC261" s="838" t="str">
        <f t="shared" si="192"/>
        <v/>
      </c>
      <c r="AD261" s="296" t="str">
        <f t="shared" si="174"/>
        <v/>
      </c>
      <c r="AE261" s="775" t="str">
        <f t="shared" si="175"/>
        <v/>
      </c>
      <c r="AF261" s="1204"/>
      <c r="AG261" s="1207"/>
      <c r="AH261" s="302"/>
      <c r="AI261" s="237"/>
      <c r="AL261" s="395"/>
      <c r="AM261" s="358">
        <f t="shared" si="169"/>
        <v>0</v>
      </c>
      <c r="AN261" s="358"/>
      <c r="AO261" s="393"/>
      <c r="AP261" s="393"/>
    </row>
    <row r="262" spans="1:42" s="222" customFormat="1" ht="24" hidden="1" customHeight="1" thickBot="1" x14ac:dyDescent="0.3">
      <c r="A262" s="1113"/>
      <c r="B262" s="11"/>
      <c r="C262" s="136"/>
      <c r="D262" s="45" t="str">
        <f>IFERROR(INDEX(DESEMPATE!$D$3:$D$63,MATCH('EXP ESPEC.'!B262,DESEMPATE!$C$3:$C$63,0)),"")</f>
        <v/>
      </c>
      <c r="E262" s="412" t="s">
        <v>8</v>
      </c>
      <c r="F262" s="19"/>
      <c r="G262" s="19"/>
      <c r="H262" s="19"/>
      <c r="I262" s="231"/>
      <c r="J262" s="526"/>
      <c r="K262" s="773"/>
      <c r="L262" s="773"/>
      <c r="M262" s="773"/>
      <c r="N262" s="773" t="str">
        <f t="shared" si="171"/>
        <v/>
      </c>
      <c r="O262" s="773" t="str">
        <f t="shared" si="172"/>
        <v/>
      </c>
      <c r="P262" s="773" t="str">
        <f t="shared" si="173"/>
        <v/>
      </c>
      <c r="Q262" s="773" t="str">
        <f t="shared" si="182"/>
        <v/>
      </c>
      <c r="R262" s="511"/>
      <c r="S262" s="276"/>
      <c r="T262" s="276"/>
      <c r="U262" s="36" t="str">
        <f t="shared" si="178"/>
        <v/>
      </c>
      <c r="V262" s="37" t="str">
        <f>IFERROR(INDEX(PARAMETROS!$B$53:$B$101,MATCH(U262,PARAMETROS!$A$53:$A$101,0)),"")</f>
        <v/>
      </c>
      <c r="W262" s="841"/>
      <c r="X262" s="38"/>
      <c r="Y262" s="438" t="str">
        <f>IFERROR(IF(X262="","",IF(X262="COP","N/A",IF(OR(X262="USD",X262="US"),1,IF(X262="EUR",VLOOKUP(T262,'SH EURO'!$A$6:$B$10372,2,FALSE),"INGRESAR TASA")))),"")</f>
        <v/>
      </c>
      <c r="Z262" s="490" t="str">
        <f t="shared" si="179"/>
        <v/>
      </c>
      <c r="AA262" s="39" t="str">
        <f>IFERROR(IF(X262="","",IF(X262="COP",1,IF(Y262&lt;&gt;"N/A",VLOOKUP(T262,'SH TRM'!$A$9:$B$100372,2,FALSE),"REVISAR"))),"")</f>
        <v/>
      </c>
      <c r="AB262" s="354" t="str">
        <f t="shared" si="180"/>
        <v/>
      </c>
      <c r="AC262" s="839" t="str">
        <f t="shared" si="192"/>
        <v/>
      </c>
      <c r="AD262" s="295" t="str">
        <f t="shared" si="174"/>
        <v/>
      </c>
      <c r="AE262" s="300" t="str">
        <f t="shared" si="175"/>
        <v/>
      </c>
      <c r="AF262" s="1205"/>
      <c r="AG262" s="1208"/>
      <c r="AH262" s="310"/>
      <c r="AI262" s="237"/>
      <c r="AL262" s="395"/>
      <c r="AM262" s="358">
        <f t="shared" si="169"/>
        <v>0</v>
      </c>
      <c r="AN262" s="358"/>
      <c r="AO262" s="393"/>
      <c r="AP262" s="393"/>
    </row>
    <row r="263" spans="1:42" s="222" customFormat="1" ht="24" hidden="1" customHeight="1" x14ac:dyDescent="0.25">
      <c r="A263" s="1111" t="s">
        <v>232</v>
      </c>
      <c r="B263" s="25"/>
      <c r="C263" s="135"/>
      <c r="D263" s="26" t="str">
        <f>IFERROR(INDEX(DESEMPATE!$D$3:$D$63,MATCH('EXP ESPEC.'!B263,DESEMPATE!$C$3:$C$63,0)),"")</f>
        <v/>
      </c>
      <c r="E263" s="410" t="s">
        <v>8</v>
      </c>
      <c r="F263" s="32"/>
      <c r="G263" s="32"/>
      <c r="H263" s="32"/>
      <c r="I263" s="232"/>
      <c r="J263" s="774"/>
      <c r="K263" s="777"/>
      <c r="L263" s="777"/>
      <c r="M263" s="777"/>
      <c r="N263" s="770" t="str">
        <f t="shared" ref="N263:N266" si="232">IF(OR(J263="",K263=""),"",IF(J263="NO","NO",K263))</f>
        <v/>
      </c>
      <c r="O263" s="770" t="str">
        <f t="shared" ref="O263:O266" si="233">IF(OR(J263="",L263=""),"",IF(J263="NO","NO",L263))</f>
        <v/>
      </c>
      <c r="P263" s="770" t="str">
        <f t="shared" ref="P263:P266" si="234">IF(OR(J263="",M263=""),"",IF(J263="NO","NO",M263))</f>
        <v/>
      </c>
      <c r="Q263" s="770" t="str">
        <f t="shared" ref="Q263:Q266" si="235">IFERROR(IF(S263="","",IF(S263&gt;=DATE(1990,1,1),"SI","NO")),"")</f>
        <v/>
      </c>
      <c r="R263" s="510"/>
      <c r="S263" s="14"/>
      <c r="T263" s="14"/>
      <c r="U263" s="29" t="str">
        <f t="shared" si="178"/>
        <v/>
      </c>
      <c r="V263" s="140" t="str">
        <f>IFERROR(INDEX(PARAMETROS!$B$53:$B$101,MATCH(U263,PARAMETROS!$A$53:$A$101,0)),"")</f>
        <v/>
      </c>
      <c r="W263" s="671"/>
      <c r="X263" s="17"/>
      <c r="Y263" s="436" t="str">
        <f>IFERROR(IF(X263="","",IF(X263="COP","N/A",IF(OR(X263="USD",X263="US"),1,IF(X263="EUR",VLOOKUP(T263,'SH EURO'!$A$6:$B$10372,2,FALSE),"INGRESAR TASA")))),"")</f>
        <v/>
      </c>
      <c r="Z263" s="488" t="str">
        <f t="shared" si="179"/>
        <v/>
      </c>
      <c r="AA263" s="31" t="str">
        <f>IFERROR(IF(X263="","",IF(X263="COP",1,IF(Y263&lt;&gt;"N/A",VLOOKUP(T263,'SH TRM'!$A$9:$B$100372,2,FALSE),"REVISAR"))),"")</f>
        <v/>
      </c>
      <c r="AB263" s="352" t="str">
        <f t="shared" si="180"/>
        <v/>
      </c>
      <c r="AC263" s="837" t="str">
        <f t="shared" ref="AC263:AC302" si="236">IFERROR(AB263/V263,"")</f>
        <v/>
      </c>
      <c r="AD263" s="298" t="str">
        <f t="shared" ref="AD263:AD302" si="237">IFERROR(IF(OR(J263="",J263="NO"),"",IF(E263="SI",IFERROR(AC263*R263,""),"")),"")</f>
        <v/>
      </c>
      <c r="AE263" s="290" t="str">
        <f t="shared" ref="AE263:AE302" si="238">IFERROR(IF(AD263="","",IF(AD263&gt;=CM001EEM1,"CUMPLE","NO CUMPLE")),"")</f>
        <v/>
      </c>
      <c r="AF263" s="1203" t="str">
        <f t="shared" ref="AF263" si="239">IFERROR(IF(AND(COUNTIF(N263:N266,"SI")&gt;=1,COUNTIF(O263:O266,"SI")&gt;=1,COUNTIF(P263:P266,"SI")&gt;=1,COUNTIF(J263:J266,"SI")&lt;=4,AN263="OK"),"SI","NO"),"")</f>
        <v>NO</v>
      </c>
      <c r="AG263" s="1206">
        <f t="shared" ref="AG263" si="240">IFERROR(IF(OR(E263="",E263="NO"),"N/A",IF(AND(COUNTIF(AE263:AE266,"CUMPLE")=4,AF263="SI"),90,(IF(AND(COUNTIF(AE263:AE266,"CUMPLE")=3,AF263="SI"),80,IF(AND(COUNTIF(AE263:AE266,"CUMPLE")=2,AF263="SI"),70,0))))),"")</f>
        <v>0</v>
      </c>
      <c r="AH263" s="308"/>
      <c r="AI263" s="237"/>
      <c r="AL263" s="395"/>
      <c r="AM263" s="358">
        <f t="shared" ref="AM263:AM266" si="241">COUNTIF(O263:P263,"SI")</f>
        <v>0</v>
      </c>
      <c r="AN263" s="358" t="str">
        <f t="shared" ref="AN263" si="242">IF(OR(COUNTIF(AM263:AM266,2)=0,COUNTIF(AM263:AM266,2)&gt;1),"OK",IF(AND(COUNTIF(AM263:AM266,1)&gt;0,COUNTIF(AM263:AM266,2)&gt;0),"OK",1))</f>
        <v>OK</v>
      </c>
      <c r="AO263" s="393"/>
      <c r="AP263" s="393"/>
    </row>
    <row r="264" spans="1:42" s="222" customFormat="1" ht="24" hidden="1" customHeight="1" x14ac:dyDescent="0.25">
      <c r="A264" s="1112"/>
      <c r="B264" s="11"/>
      <c r="C264" s="136"/>
      <c r="D264" s="12" t="str">
        <f>IFERROR(INDEX(DESEMPATE!$D$3:$D$63,MATCH('EXP ESPEC.'!B264,DESEMPATE!$C$3:$C$63,0)),"")</f>
        <v/>
      </c>
      <c r="E264" s="411" t="s">
        <v>8</v>
      </c>
      <c r="F264" s="19"/>
      <c r="G264" s="19"/>
      <c r="H264" s="19"/>
      <c r="I264" s="231"/>
      <c r="J264" s="774"/>
      <c r="K264" s="771"/>
      <c r="L264" s="771"/>
      <c r="M264" s="771"/>
      <c r="N264" s="771" t="str">
        <f t="shared" si="232"/>
        <v/>
      </c>
      <c r="O264" s="771" t="str">
        <f t="shared" si="233"/>
        <v/>
      </c>
      <c r="P264" s="771" t="str">
        <f t="shared" si="234"/>
        <v/>
      </c>
      <c r="Q264" s="771" t="str">
        <f t="shared" si="235"/>
        <v/>
      </c>
      <c r="R264" s="509"/>
      <c r="S264" s="259"/>
      <c r="T264" s="14"/>
      <c r="U264" s="15" t="str">
        <f t="shared" ref="U264:U302" si="243">IFERROR(IF(T264="","",YEAR(T264)),"")</f>
        <v/>
      </c>
      <c r="V264" s="16" t="str">
        <f>IFERROR(INDEX(PARAMETROS!$B$53:$B$101,MATCH(U264,PARAMETROS!$A$53:$A$101,0)),"")</f>
        <v/>
      </c>
      <c r="W264" s="671"/>
      <c r="X264" s="16"/>
      <c r="Y264" s="437" t="str">
        <f>IFERROR(IF(X264="","",IF(X264="COP","N/A",IF(OR(X264="USD",X264="US"),1,IF(X264="EUR",VLOOKUP(T264,'SH EURO'!$A$6:$B$10372,2,FALSE),"INGRESAR TASA")))),"")</f>
        <v/>
      </c>
      <c r="Z264" s="489" t="str">
        <f t="shared" ref="Z264:Z302" si="244">IFERROR(IF(W264="","",IF(Y264="INGRESAR TASA","INGRESAR TASA USD",IF(Y264="N/A","N/A",W264*Y264))),"")</f>
        <v/>
      </c>
      <c r="AA264" s="18" t="str">
        <f>IFERROR(IF(X264="","",IF(X264="COP",1,IF(Y264&lt;&gt;"N/A",VLOOKUP(T264,'SH TRM'!$A$9:$B$100372,2,FALSE),"REVISAR"))),"")</f>
        <v/>
      </c>
      <c r="AB264" s="353" t="str">
        <f t="shared" ref="AB264:AB302" si="245">IFERROR(IF(AA264&lt;&gt;"",IF(X264&lt;&gt;"COP",Z264*AA264,W264),""),"")</f>
        <v/>
      </c>
      <c r="AC264" s="838" t="str">
        <f t="shared" si="236"/>
        <v/>
      </c>
      <c r="AD264" s="296" t="str">
        <f t="shared" si="237"/>
        <v/>
      </c>
      <c r="AE264" s="775" t="str">
        <f t="shared" si="238"/>
        <v/>
      </c>
      <c r="AF264" s="1204"/>
      <c r="AG264" s="1207"/>
      <c r="AH264" s="302"/>
      <c r="AI264" s="237"/>
      <c r="AL264" s="395"/>
      <c r="AM264" s="358">
        <f t="shared" si="241"/>
        <v>0</v>
      </c>
      <c r="AN264" s="358"/>
      <c r="AO264" s="393"/>
      <c r="AP264" s="393"/>
    </row>
    <row r="265" spans="1:42" s="222" customFormat="1" ht="24" hidden="1" customHeight="1" x14ac:dyDescent="0.25">
      <c r="A265" s="1112"/>
      <c r="B265" s="11"/>
      <c r="C265" s="136"/>
      <c r="D265" s="12" t="str">
        <f>IFERROR(INDEX(DESEMPATE!$D$3:$D$63,MATCH('EXP ESPEC.'!B265,DESEMPATE!$C$3:$C$63,0)),"")</f>
        <v/>
      </c>
      <c r="E265" s="411" t="s">
        <v>8</v>
      </c>
      <c r="F265" s="19"/>
      <c r="G265" s="19"/>
      <c r="H265" s="19"/>
      <c r="I265" s="231"/>
      <c r="J265" s="496"/>
      <c r="K265" s="771"/>
      <c r="L265" s="771"/>
      <c r="M265" s="771"/>
      <c r="N265" s="771" t="str">
        <f t="shared" si="232"/>
        <v/>
      </c>
      <c r="O265" s="771" t="str">
        <f t="shared" si="233"/>
        <v/>
      </c>
      <c r="P265" s="771" t="str">
        <f t="shared" si="234"/>
        <v/>
      </c>
      <c r="Q265" s="771" t="str">
        <f t="shared" si="235"/>
        <v/>
      </c>
      <c r="R265" s="512"/>
      <c r="S265" s="316"/>
      <c r="T265" s="316"/>
      <c r="U265" s="44" t="str">
        <f t="shared" si="243"/>
        <v/>
      </c>
      <c r="V265" s="16" t="str">
        <f>IFERROR(INDEX(PARAMETROS!$B$53:$B$101,MATCH(U265,PARAMETROS!$A$53:$A$101,0)),"")</f>
        <v/>
      </c>
      <c r="W265" s="840"/>
      <c r="X265" s="17"/>
      <c r="Y265" s="437" t="str">
        <f>IFERROR(IF(X265="","",IF(X265="COP","N/A",IF(OR(X265="USD",X265="US"),1,IF(X265="EUR",VLOOKUP(T265,'SH EURO'!$A$6:$B$10372,2,FALSE),"INGRESAR TASA")))),"")</f>
        <v/>
      </c>
      <c r="Z265" s="489" t="str">
        <f t="shared" si="244"/>
        <v/>
      </c>
      <c r="AA265" s="18" t="str">
        <f>IFERROR(IF(X265="","",IF(X265="COP",1,IF(Y265&lt;&gt;"N/A",VLOOKUP(T265,'SH TRM'!$A$9:$B$100372,2,FALSE),"REVISAR"))),"")</f>
        <v/>
      </c>
      <c r="AB265" s="353" t="str">
        <f t="shared" si="245"/>
        <v/>
      </c>
      <c r="AC265" s="838" t="str">
        <f t="shared" si="236"/>
        <v/>
      </c>
      <c r="AD265" s="296" t="str">
        <f t="shared" si="237"/>
        <v/>
      </c>
      <c r="AE265" s="775" t="str">
        <f t="shared" si="238"/>
        <v/>
      </c>
      <c r="AF265" s="1204"/>
      <c r="AG265" s="1207"/>
      <c r="AH265" s="302"/>
      <c r="AI265" s="237"/>
      <c r="AL265" s="395"/>
      <c r="AM265" s="358">
        <f t="shared" si="241"/>
        <v>0</v>
      </c>
      <c r="AN265" s="358"/>
      <c r="AO265" s="393"/>
      <c r="AP265" s="393"/>
    </row>
    <row r="266" spans="1:42" s="222" customFormat="1" ht="24" hidden="1" customHeight="1" thickBot="1" x14ac:dyDescent="0.3">
      <c r="A266" s="1113"/>
      <c r="B266" s="11"/>
      <c r="C266" s="136"/>
      <c r="D266" s="45" t="str">
        <f>IFERROR(INDEX(DESEMPATE!$D$3:$D$63,MATCH('EXP ESPEC.'!B266,DESEMPATE!$C$3:$C$63,0)),"")</f>
        <v/>
      </c>
      <c r="E266" s="412" t="s">
        <v>8</v>
      </c>
      <c r="F266" s="19"/>
      <c r="G266" s="19"/>
      <c r="H266" s="19"/>
      <c r="I266" s="231"/>
      <c r="J266" s="526"/>
      <c r="K266" s="773"/>
      <c r="L266" s="773"/>
      <c r="M266" s="773"/>
      <c r="N266" s="773" t="str">
        <f t="shared" si="232"/>
        <v/>
      </c>
      <c r="O266" s="773" t="str">
        <f t="shared" si="233"/>
        <v/>
      </c>
      <c r="P266" s="773" t="str">
        <f t="shared" si="234"/>
        <v/>
      </c>
      <c r="Q266" s="773" t="str">
        <f t="shared" si="235"/>
        <v/>
      </c>
      <c r="R266" s="511"/>
      <c r="S266" s="276"/>
      <c r="T266" s="276"/>
      <c r="U266" s="36" t="str">
        <f t="shared" si="243"/>
        <v/>
      </c>
      <c r="V266" s="37" t="str">
        <f>IFERROR(INDEX(PARAMETROS!$B$53:$B$101,MATCH(U266,PARAMETROS!$A$53:$A$101,0)),"")</f>
        <v/>
      </c>
      <c r="W266" s="841"/>
      <c r="X266" s="38"/>
      <c r="Y266" s="438" t="str">
        <f>IFERROR(IF(X266="","",IF(X266="COP","N/A",IF(OR(X266="USD",X266="US"),1,IF(X266="EUR",VLOOKUP(T266,'SH EURO'!$A$6:$B$10372,2,FALSE),"INGRESAR TASA")))),"")</f>
        <v/>
      </c>
      <c r="Z266" s="490" t="str">
        <f t="shared" si="244"/>
        <v/>
      </c>
      <c r="AA266" s="39" t="str">
        <f>IFERROR(IF(X266="","",IF(X266="COP",1,IF(Y266&lt;&gt;"N/A",VLOOKUP(T266,'SH TRM'!$A$9:$B$100372,2,FALSE),"REVISAR"))),"")</f>
        <v/>
      </c>
      <c r="AB266" s="354" t="str">
        <f t="shared" si="245"/>
        <v/>
      </c>
      <c r="AC266" s="839" t="str">
        <f t="shared" si="236"/>
        <v/>
      </c>
      <c r="AD266" s="295" t="str">
        <f t="shared" si="237"/>
        <v/>
      </c>
      <c r="AE266" s="300" t="str">
        <f t="shared" si="238"/>
        <v/>
      </c>
      <c r="AF266" s="1205"/>
      <c r="AG266" s="1208"/>
      <c r="AH266" s="310"/>
      <c r="AI266" s="237"/>
      <c r="AL266" s="395"/>
      <c r="AM266" s="358">
        <f t="shared" si="241"/>
        <v>0</v>
      </c>
      <c r="AN266" s="358"/>
      <c r="AO266" s="393"/>
      <c r="AP266" s="393"/>
    </row>
    <row r="267" spans="1:42" s="222" customFormat="1" ht="24" hidden="1" customHeight="1" x14ac:dyDescent="0.25">
      <c r="A267" s="1111" t="s">
        <v>233</v>
      </c>
      <c r="B267" s="25"/>
      <c r="C267" s="135"/>
      <c r="D267" s="26" t="str">
        <f>IFERROR(INDEX(DESEMPATE!$D$3:$D$63,MATCH('EXP ESPEC.'!B267,DESEMPATE!$C$3:$C$63,0)),"")</f>
        <v/>
      </c>
      <c r="E267" s="410" t="s">
        <v>8</v>
      </c>
      <c r="F267" s="32"/>
      <c r="G267" s="32"/>
      <c r="H267" s="32"/>
      <c r="I267" s="232"/>
      <c r="J267" s="774"/>
      <c r="K267" s="777"/>
      <c r="L267" s="777"/>
      <c r="M267" s="777"/>
      <c r="N267" s="770" t="str">
        <f t="shared" si="171"/>
        <v/>
      </c>
      <c r="O267" s="770" t="str">
        <f t="shared" si="172"/>
        <v/>
      </c>
      <c r="P267" s="770" t="str">
        <f t="shared" si="173"/>
        <v/>
      </c>
      <c r="Q267" s="770" t="str">
        <f t="shared" si="182"/>
        <v/>
      </c>
      <c r="R267" s="510"/>
      <c r="S267" s="14"/>
      <c r="T267" s="14"/>
      <c r="U267" s="29" t="str">
        <f t="shared" si="243"/>
        <v/>
      </c>
      <c r="V267" s="140" t="str">
        <f>IFERROR(INDEX(PARAMETROS!$B$53:$B$101,MATCH(U267,PARAMETROS!$A$53:$A$101,0)),"")</f>
        <v/>
      </c>
      <c r="W267" s="671"/>
      <c r="X267" s="17"/>
      <c r="Y267" s="436" t="str">
        <f>IFERROR(IF(X267="","",IF(X267="COP","N/A",IF(OR(X267="USD",X267="US"),1,IF(X267="EUR",VLOOKUP(T267,'SH EURO'!$A$6:$B$10372,2,FALSE),"INGRESAR TASA")))),"")</f>
        <v/>
      </c>
      <c r="Z267" s="488" t="str">
        <f t="shared" si="244"/>
        <v/>
      </c>
      <c r="AA267" s="31" t="str">
        <f>IFERROR(IF(X267="","",IF(X267="COP",1,IF(Y267&lt;&gt;"N/A",VLOOKUP(T267,'SH TRM'!$A$9:$B$100372,2,FALSE),"REVISAR"))),"")</f>
        <v/>
      </c>
      <c r="AB267" s="352" t="str">
        <f t="shared" si="245"/>
        <v/>
      </c>
      <c r="AC267" s="837" t="str">
        <f t="shared" si="236"/>
        <v/>
      </c>
      <c r="AD267" s="298" t="str">
        <f t="shared" si="237"/>
        <v/>
      </c>
      <c r="AE267" s="290" t="str">
        <f t="shared" si="238"/>
        <v/>
      </c>
      <c r="AF267" s="1203" t="str">
        <f t="shared" ref="AF267" si="246">IFERROR(IF(AND(COUNTIF(N267:N270,"SI")&gt;=1,COUNTIF(O267:O270,"SI")&gt;=1,COUNTIF(P267:P270,"SI")&gt;=1,COUNTIF(J267:J270,"SI")&lt;=4,AN267="OK"),"SI","NO"),"")</f>
        <v>NO</v>
      </c>
      <c r="AG267" s="1206">
        <f t="shared" ref="AG267" si="247">IFERROR(IF(OR(E267="",E267="NO"),"N/A",IF(AND(COUNTIF(AE267:AE270,"CUMPLE")=4,AF267="SI"),90,(IF(AND(COUNTIF(AE267:AE270,"CUMPLE")=3,AF267="SI"),80,IF(AND(COUNTIF(AE267:AE270,"CUMPLE")=2,AF267="SI"),70,0))))),"")</f>
        <v>0</v>
      </c>
      <c r="AH267" s="308"/>
      <c r="AI267" s="237"/>
      <c r="AL267" s="395"/>
      <c r="AM267" s="358">
        <f t="shared" si="169"/>
        <v>0</v>
      </c>
      <c r="AN267" s="358" t="str">
        <f t="shared" ref="AN267" si="248">IF(OR(COUNTIF(AM267:AM270,2)=0,COUNTIF(AM267:AM270,2)&gt;1),"OK",IF(AND(COUNTIF(AM267:AM270,1)&gt;0,COUNTIF(AM267:AM270,2)&gt;0),"OK",1))</f>
        <v>OK</v>
      </c>
      <c r="AO267" s="393"/>
      <c r="AP267" s="393"/>
    </row>
    <row r="268" spans="1:42" s="222" customFormat="1" ht="24" hidden="1" customHeight="1" x14ac:dyDescent="0.25">
      <c r="A268" s="1112"/>
      <c r="B268" s="11"/>
      <c r="C268" s="136"/>
      <c r="D268" s="12" t="str">
        <f>IFERROR(INDEX(DESEMPATE!$D$3:$D$63,MATCH('EXP ESPEC.'!B268,DESEMPATE!$C$3:$C$63,0)),"")</f>
        <v/>
      </c>
      <c r="E268" s="411" t="s">
        <v>8</v>
      </c>
      <c r="F268" s="19"/>
      <c r="G268" s="19"/>
      <c r="H268" s="19"/>
      <c r="I268" s="231"/>
      <c r="J268" s="774"/>
      <c r="K268" s="771"/>
      <c r="L268" s="771"/>
      <c r="M268" s="771"/>
      <c r="N268" s="771" t="str">
        <f t="shared" si="171"/>
        <v/>
      </c>
      <c r="O268" s="771" t="str">
        <f t="shared" si="172"/>
        <v/>
      </c>
      <c r="P268" s="771" t="str">
        <f t="shared" si="173"/>
        <v/>
      </c>
      <c r="Q268" s="771" t="str">
        <f t="shared" si="182"/>
        <v/>
      </c>
      <c r="R268" s="509"/>
      <c r="S268" s="259"/>
      <c r="T268" s="14"/>
      <c r="U268" s="15" t="str">
        <f t="shared" si="243"/>
        <v/>
      </c>
      <c r="V268" s="16" t="str">
        <f>IFERROR(INDEX(PARAMETROS!$B$53:$B$101,MATCH(U268,PARAMETROS!$A$53:$A$101,0)),"")</f>
        <v/>
      </c>
      <c r="W268" s="671"/>
      <c r="X268" s="16"/>
      <c r="Y268" s="437" t="str">
        <f>IFERROR(IF(X268="","",IF(X268="COP","N/A",IF(OR(X268="USD",X268="US"),1,IF(X268="EUR",VLOOKUP(T268,'SH EURO'!$A$6:$B$10372,2,FALSE),"INGRESAR TASA")))),"")</f>
        <v/>
      </c>
      <c r="Z268" s="489" t="str">
        <f t="shared" si="244"/>
        <v/>
      </c>
      <c r="AA268" s="18" t="str">
        <f>IFERROR(IF(X268="","",IF(X268="COP",1,IF(Y268&lt;&gt;"N/A",VLOOKUP(T268,'SH TRM'!$A$9:$B$100372,2,FALSE),"REVISAR"))),"")</f>
        <v/>
      </c>
      <c r="AB268" s="353" t="str">
        <f t="shared" si="245"/>
        <v/>
      </c>
      <c r="AC268" s="838" t="str">
        <f t="shared" si="236"/>
        <v/>
      </c>
      <c r="AD268" s="296" t="str">
        <f t="shared" si="237"/>
        <v/>
      </c>
      <c r="AE268" s="775" t="str">
        <f t="shared" si="238"/>
        <v/>
      </c>
      <c r="AF268" s="1204"/>
      <c r="AG268" s="1207"/>
      <c r="AH268" s="302"/>
      <c r="AI268" s="237"/>
      <c r="AL268" s="395"/>
      <c r="AM268" s="358">
        <f t="shared" si="169"/>
        <v>0</v>
      </c>
      <c r="AN268" s="358"/>
      <c r="AO268" s="393"/>
      <c r="AP268" s="393"/>
    </row>
    <row r="269" spans="1:42" s="222" customFormat="1" ht="24" hidden="1" customHeight="1" x14ac:dyDescent="0.25">
      <c r="A269" s="1112"/>
      <c r="B269" s="11"/>
      <c r="C269" s="136"/>
      <c r="D269" s="12" t="str">
        <f>IFERROR(INDEX(DESEMPATE!$D$3:$D$63,MATCH('EXP ESPEC.'!B269,DESEMPATE!$C$3:$C$63,0)),"")</f>
        <v/>
      </c>
      <c r="E269" s="411" t="s">
        <v>8</v>
      </c>
      <c r="F269" s="19"/>
      <c r="G269" s="19"/>
      <c r="H269" s="19"/>
      <c r="I269" s="231"/>
      <c r="J269" s="496"/>
      <c r="K269" s="771"/>
      <c r="L269" s="771"/>
      <c r="M269" s="771"/>
      <c r="N269" s="771" t="str">
        <f t="shared" si="171"/>
        <v/>
      </c>
      <c r="O269" s="771" t="str">
        <f t="shared" si="172"/>
        <v/>
      </c>
      <c r="P269" s="771" t="str">
        <f t="shared" si="173"/>
        <v/>
      </c>
      <c r="Q269" s="771" t="str">
        <f t="shared" si="182"/>
        <v/>
      </c>
      <c r="R269" s="512"/>
      <c r="S269" s="316"/>
      <c r="T269" s="316"/>
      <c r="U269" s="44" t="str">
        <f t="shared" si="243"/>
        <v/>
      </c>
      <c r="V269" s="16" t="str">
        <f>IFERROR(INDEX(PARAMETROS!$B$53:$B$101,MATCH(U269,PARAMETROS!$A$53:$A$101,0)),"")</f>
        <v/>
      </c>
      <c r="W269" s="840"/>
      <c r="X269" s="17"/>
      <c r="Y269" s="437" t="str">
        <f>IFERROR(IF(X269="","",IF(X269="COP","N/A",IF(OR(X269="USD",X269="US"),1,IF(X269="EUR",VLOOKUP(T269,'SH EURO'!$A$6:$B$10372,2,FALSE),"INGRESAR TASA")))),"")</f>
        <v/>
      </c>
      <c r="Z269" s="489" t="str">
        <f t="shared" si="244"/>
        <v/>
      </c>
      <c r="AA269" s="18" t="str">
        <f>IFERROR(IF(X269="","",IF(X269="COP",1,IF(Y269&lt;&gt;"N/A",VLOOKUP(T269,'SH TRM'!$A$9:$B$100372,2,FALSE),"REVISAR"))),"")</f>
        <v/>
      </c>
      <c r="AB269" s="353" t="str">
        <f t="shared" si="245"/>
        <v/>
      </c>
      <c r="AC269" s="838" t="str">
        <f t="shared" si="236"/>
        <v/>
      </c>
      <c r="AD269" s="296" t="str">
        <f t="shared" si="237"/>
        <v/>
      </c>
      <c r="AE269" s="775" t="str">
        <f t="shared" si="238"/>
        <v/>
      </c>
      <c r="AF269" s="1204"/>
      <c r="AG269" s="1207"/>
      <c r="AH269" s="302"/>
      <c r="AI269" s="237"/>
      <c r="AL269" s="395"/>
      <c r="AM269" s="358">
        <f t="shared" si="169"/>
        <v>0</v>
      </c>
      <c r="AN269" s="358"/>
      <c r="AO269" s="393"/>
      <c r="AP269" s="393"/>
    </row>
    <row r="270" spans="1:42" s="222" customFormat="1" ht="24" hidden="1" customHeight="1" thickBot="1" x14ac:dyDescent="0.3">
      <c r="A270" s="1113"/>
      <c r="B270" s="11"/>
      <c r="C270" s="136"/>
      <c r="D270" s="45" t="str">
        <f>IFERROR(INDEX(DESEMPATE!$D$3:$D$63,MATCH('EXP ESPEC.'!B270,DESEMPATE!$C$3:$C$63,0)),"")</f>
        <v/>
      </c>
      <c r="E270" s="412" t="s">
        <v>8</v>
      </c>
      <c r="F270" s="19"/>
      <c r="G270" s="19"/>
      <c r="H270" s="19"/>
      <c r="I270" s="231"/>
      <c r="J270" s="526"/>
      <c r="K270" s="773"/>
      <c r="L270" s="773"/>
      <c r="M270" s="773"/>
      <c r="N270" s="773" t="str">
        <f t="shared" si="171"/>
        <v/>
      </c>
      <c r="O270" s="773" t="str">
        <f t="shared" si="172"/>
        <v/>
      </c>
      <c r="P270" s="773" t="str">
        <f t="shared" si="173"/>
        <v/>
      </c>
      <c r="Q270" s="773" t="str">
        <f t="shared" si="182"/>
        <v/>
      </c>
      <c r="R270" s="511"/>
      <c r="S270" s="276"/>
      <c r="T270" s="276"/>
      <c r="U270" s="36" t="str">
        <f t="shared" si="243"/>
        <v/>
      </c>
      <c r="V270" s="37" t="str">
        <f>IFERROR(INDEX(PARAMETROS!$B$53:$B$101,MATCH(U270,PARAMETROS!$A$53:$A$101,0)),"")</f>
        <v/>
      </c>
      <c r="W270" s="841"/>
      <c r="X270" s="38"/>
      <c r="Y270" s="438" t="str">
        <f>IFERROR(IF(X270="","",IF(X270="COP","N/A",IF(OR(X270="USD",X270="US"),1,IF(X270="EUR",VLOOKUP(T270,'SH EURO'!$A$6:$B$10372,2,FALSE),"INGRESAR TASA")))),"")</f>
        <v/>
      </c>
      <c r="Z270" s="490" t="str">
        <f t="shared" si="244"/>
        <v/>
      </c>
      <c r="AA270" s="39" t="str">
        <f>IFERROR(IF(X270="","",IF(X270="COP",1,IF(Y270&lt;&gt;"N/A",VLOOKUP(T270,'SH TRM'!$A$9:$B$100372,2,FALSE),"REVISAR"))),"")</f>
        <v/>
      </c>
      <c r="AB270" s="354" t="str">
        <f t="shared" si="245"/>
        <v/>
      </c>
      <c r="AC270" s="839" t="str">
        <f t="shared" si="236"/>
        <v/>
      </c>
      <c r="AD270" s="295" t="str">
        <f t="shared" si="237"/>
        <v/>
      </c>
      <c r="AE270" s="300" t="str">
        <f t="shared" si="238"/>
        <v/>
      </c>
      <c r="AF270" s="1205"/>
      <c r="AG270" s="1208"/>
      <c r="AH270" s="310"/>
      <c r="AI270" s="237"/>
      <c r="AL270" s="395"/>
      <c r="AM270" s="358">
        <f t="shared" si="169"/>
        <v>0</v>
      </c>
      <c r="AN270" s="358"/>
      <c r="AO270" s="393"/>
      <c r="AP270" s="393"/>
    </row>
    <row r="271" spans="1:42" s="222" customFormat="1" ht="24" hidden="1" customHeight="1" x14ac:dyDescent="0.25">
      <c r="A271" s="1111" t="s">
        <v>234</v>
      </c>
      <c r="B271" s="25"/>
      <c r="C271" s="135"/>
      <c r="D271" s="26" t="str">
        <f>IFERROR(INDEX(DESEMPATE!$D$3:$D$63,MATCH('EXP ESPEC.'!B271,DESEMPATE!$C$3:$C$63,0)),"")</f>
        <v/>
      </c>
      <c r="E271" s="410" t="s">
        <v>8</v>
      </c>
      <c r="F271" s="32"/>
      <c r="G271" s="32"/>
      <c r="H271" s="32"/>
      <c r="I271" s="232"/>
      <c r="J271" s="774"/>
      <c r="K271" s="777"/>
      <c r="L271" s="777"/>
      <c r="M271" s="777"/>
      <c r="N271" s="770" t="str">
        <f t="shared" ref="N271:N274" si="249">IF(OR(J271="",K271=""),"",IF(J271="NO","NO",K271))</f>
        <v/>
      </c>
      <c r="O271" s="770" t="str">
        <f t="shared" ref="O271:O274" si="250">IF(OR(J271="",L271=""),"",IF(J271="NO","NO",L271))</f>
        <v/>
      </c>
      <c r="P271" s="770" t="str">
        <f t="shared" ref="P271:P274" si="251">IF(OR(J271="",M271=""),"",IF(J271="NO","NO",M271))</f>
        <v/>
      </c>
      <c r="Q271" s="770" t="str">
        <f t="shared" ref="Q271:Q274" si="252">IFERROR(IF(S271="","",IF(S271&gt;=DATE(1990,1,1),"SI","NO")),"")</f>
        <v/>
      </c>
      <c r="R271" s="510"/>
      <c r="S271" s="14"/>
      <c r="T271" s="14"/>
      <c r="U271" s="29" t="str">
        <f t="shared" si="243"/>
        <v/>
      </c>
      <c r="V271" s="140" t="str">
        <f>IFERROR(INDEX(PARAMETROS!$B$53:$B$101,MATCH(U271,PARAMETROS!$A$53:$A$101,0)),"")</f>
        <v/>
      </c>
      <c r="W271" s="671"/>
      <c r="X271" s="17"/>
      <c r="Y271" s="436" t="str">
        <f>IFERROR(IF(X271="","",IF(X271="COP","N/A",IF(OR(X271="USD",X271="US"),1,IF(X271="EUR",VLOOKUP(T271,'SH EURO'!$A$6:$B$10372,2,FALSE),"INGRESAR TASA")))),"")</f>
        <v/>
      </c>
      <c r="Z271" s="488" t="str">
        <f t="shared" si="244"/>
        <v/>
      </c>
      <c r="AA271" s="31" t="str">
        <f>IFERROR(IF(X271="","",IF(X271="COP",1,IF(Y271&lt;&gt;"N/A",VLOOKUP(T271,'SH TRM'!$A$9:$B$100372,2,FALSE),"REVISAR"))),"")</f>
        <v/>
      </c>
      <c r="AB271" s="352" t="str">
        <f t="shared" si="245"/>
        <v/>
      </c>
      <c r="AC271" s="837" t="str">
        <f t="shared" si="236"/>
        <v/>
      </c>
      <c r="AD271" s="298" t="str">
        <f t="shared" si="237"/>
        <v/>
      </c>
      <c r="AE271" s="290" t="str">
        <f t="shared" si="238"/>
        <v/>
      </c>
      <c r="AF271" s="1203" t="str">
        <f t="shared" ref="AF271" si="253">IFERROR(IF(AND(COUNTIF(N271:N274,"SI")&gt;=1,COUNTIF(O271:O274,"SI")&gt;=1,COUNTIF(P271:P274,"SI")&gt;=1,COUNTIF(J271:J274,"SI")&lt;=4,AN271="OK"),"SI","NO"),"")</f>
        <v>NO</v>
      </c>
      <c r="AG271" s="1206">
        <f t="shared" ref="AG271" si="254">IFERROR(IF(OR(E271="",E271="NO"),"N/A",IF(AND(COUNTIF(AE271:AE274,"CUMPLE")=4,AF271="SI"),90,(IF(AND(COUNTIF(AE271:AE274,"CUMPLE")=3,AF271="SI"),80,IF(AND(COUNTIF(AE271:AE274,"CUMPLE")=2,AF271="SI"),70,0))))),"")</f>
        <v>0</v>
      </c>
      <c r="AH271" s="308"/>
      <c r="AI271" s="237"/>
      <c r="AL271" s="395"/>
      <c r="AM271" s="358">
        <f t="shared" ref="AM271:AM274" si="255">COUNTIF(O271:P271,"SI")</f>
        <v>0</v>
      </c>
      <c r="AN271" s="358" t="str">
        <f t="shared" ref="AN271" si="256">IF(OR(COUNTIF(AM271:AM274,2)=0,COUNTIF(AM271:AM274,2)&gt;1),"OK",IF(AND(COUNTIF(AM271:AM274,1)&gt;0,COUNTIF(AM271:AM274,2)&gt;0),"OK",1))</f>
        <v>OK</v>
      </c>
      <c r="AO271" s="393"/>
      <c r="AP271" s="393"/>
    </row>
    <row r="272" spans="1:42" s="222" customFormat="1" ht="24" hidden="1" customHeight="1" x14ac:dyDescent="0.25">
      <c r="A272" s="1112"/>
      <c r="B272" s="11"/>
      <c r="C272" s="136"/>
      <c r="D272" s="12" t="str">
        <f>IFERROR(INDEX(DESEMPATE!$D$3:$D$63,MATCH('EXP ESPEC.'!B272,DESEMPATE!$C$3:$C$63,0)),"")</f>
        <v/>
      </c>
      <c r="E272" s="411" t="s">
        <v>8</v>
      </c>
      <c r="F272" s="19"/>
      <c r="G272" s="19"/>
      <c r="H272" s="19"/>
      <c r="I272" s="231"/>
      <c r="J272" s="774"/>
      <c r="K272" s="771"/>
      <c r="L272" s="771"/>
      <c r="M272" s="771"/>
      <c r="N272" s="771" t="str">
        <f t="shared" si="249"/>
        <v/>
      </c>
      <c r="O272" s="771" t="str">
        <f t="shared" si="250"/>
        <v/>
      </c>
      <c r="P272" s="771" t="str">
        <f t="shared" si="251"/>
        <v/>
      </c>
      <c r="Q272" s="771" t="str">
        <f t="shared" si="252"/>
        <v/>
      </c>
      <c r="R272" s="509"/>
      <c r="S272" s="259"/>
      <c r="T272" s="14"/>
      <c r="U272" s="15" t="str">
        <f t="shared" si="243"/>
        <v/>
      </c>
      <c r="V272" s="16" t="str">
        <f>IFERROR(INDEX(PARAMETROS!$B$53:$B$101,MATCH(U272,PARAMETROS!$A$53:$A$101,0)),"")</f>
        <v/>
      </c>
      <c r="W272" s="671"/>
      <c r="X272" s="16"/>
      <c r="Y272" s="437" t="str">
        <f>IFERROR(IF(X272="","",IF(X272="COP","N/A",IF(OR(X272="USD",X272="US"),1,IF(X272="EUR",VLOOKUP(T272,'SH EURO'!$A$6:$B$10372,2,FALSE),"INGRESAR TASA")))),"")</f>
        <v/>
      </c>
      <c r="Z272" s="489" t="str">
        <f t="shared" si="244"/>
        <v/>
      </c>
      <c r="AA272" s="18" t="str">
        <f>IFERROR(IF(X272="","",IF(X272="COP",1,IF(Y272&lt;&gt;"N/A",VLOOKUP(T272,'SH TRM'!$A$9:$B$100372,2,FALSE),"REVISAR"))),"")</f>
        <v/>
      </c>
      <c r="AB272" s="353" t="str">
        <f t="shared" si="245"/>
        <v/>
      </c>
      <c r="AC272" s="838" t="str">
        <f t="shared" si="236"/>
        <v/>
      </c>
      <c r="AD272" s="296" t="str">
        <f t="shared" si="237"/>
        <v/>
      </c>
      <c r="AE272" s="775" t="str">
        <f t="shared" si="238"/>
        <v/>
      </c>
      <c r="AF272" s="1204"/>
      <c r="AG272" s="1207"/>
      <c r="AH272" s="302"/>
      <c r="AI272" s="237"/>
      <c r="AL272" s="395"/>
      <c r="AM272" s="358">
        <f t="shared" si="255"/>
        <v>0</v>
      </c>
      <c r="AN272" s="358"/>
      <c r="AO272" s="393"/>
      <c r="AP272" s="393"/>
    </row>
    <row r="273" spans="1:42" s="222" customFormat="1" ht="24" hidden="1" customHeight="1" x14ac:dyDescent="0.25">
      <c r="A273" s="1112"/>
      <c r="B273" s="11"/>
      <c r="C273" s="136"/>
      <c r="D273" s="12" t="str">
        <f>IFERROR(INDEX(DESEMPATE!$D$3:$D$63,MATCH('EXP ESPEC.'!B273,DESEMPATE!$C$3:$C$63,0)),"")</f>
        <v/>
      </c>
      <c r="E273" s="411" t="s">
        <v>8</v>
      </c>
      <c r="F273" s="19"/>
      <c r="G273" s="19"/>
      <c r="H273" s="19"/>
      <c r="I273" s="231"/>
      <c r="J273" s="496"/>
      <c r="K273" s="771"/>
      <c r="L273" s="771"/>
      <c r="M273" s="771"/>
      <c r="N273" s="771" t="str">
        <f t="shared" si="249"/>
        <v/>
      </c>
      <c r="O273" s="771" t="str">
        <f t="shared" si="250"/>
        <v/>
      </c>
      <c r="P273" s="771" t="str">
        <f t="shared" si="251"/>
        <v/>
      </c>
      <c r="Q273" s="771" t="str">
        <f t="shared" si="252"/>
        <v/>
      </c>
      <c r="R273" s="512"/>
      <c r="S273" s="316"/>
      <c r="T273" s="316"/>
      <c r="U273" s="44" t="str">
        <f t="shared" si="243"/>
        <v/>
      </c>
      <c r="V273" s="16" t="str">
        <f>IFERROR(INDEX(PARAMETROS!$B$53:$B$101,MATCH(U273,PARAMETROS!$A$53:$A$101,0)),"")</f>
        <v/>
      </c>
      <c r="W273" s="840"/>
      <c r="X273" s="17"/>
      <c r="Y273" s="437" t="str">
        <f>IFERROR(IF(X273="","",IF(X273="COP","N/A",IF(OR(X273="USD",X273="US"),1,IF(X273="EUR",VLOOKUP(T273,'SH EURO'!$A$6:$B$10372,2,FALSE),"INGRESAR TASA")))),"")</f>
        <v/>
      </c>
      <c r="Z273" s="489" t="str">
        <f t="shared" si="244"/>
        <v/>
      </c>
      <c r="AA273" s="18" t="str">
        <f>IFERROR(IF(X273="","",IF(X273="COP",1,IF(Y273&lt;&gt;"N/A",VLOOKUP(T273,'SH TRM'!$A$9:$B$100372,2,FALSE),"REVISAR"))),"")</f>
        <v/>
      </c>
      <c r="AB273" s="353" t="str">
        <f t="shared" si="245"/>
        <v/>
      </c>
      <c r="AC273" s="838" t="str">
        <f t="shared" si="236"/>
        <v/>
      </c>
      <c r="AD273" s="296" t="str">
        <f t="shared" si="237"/>
        <v/>
      </c>
      <c r="AE273" s="775" t="str">
        <f t="shared" si="238"/>
        <v/>
      </c>
      <c r="AF273" s="1204"/>
      <c r="AG273" s="1207"/>
      <c r="AH273" s="302"/>
      <c r="AI273" s="237"/>
      <c r="AL273" s="395"/>
      <c r="AM273" s="358">
        <f t="shared" si="255"/>
        <v>0</v>
      </c>
      <c r="AN273" s="358"/>
      <c r="AO273" s="393"/>
      <c r="AP273" s="393"/>
    </row>
    <row r="274" spans="1:42" s="222" customFormat="1" ht="24" hidden="1" customHeight="1" thickBot="1" x14ac:dyDescent="0.3">
      <c r="A274" s="1113"/>
      <c r="B274" s="11"/>
      <c r="C274" s="136"/>
      <c r="D274" s="45" t="str">
        <f>IFERROR(INDEX(DESEMPATE!$D$3:$D$63,MATCH('EXP ESPEC.'!B274,DESEMPATE!$C$3:$C$63,0)),"")</f>
        <v/>
      </c>
      <c r="E274" s="412" t="s">
        <v>8</v>
      </c>
      <c r="F274" s="19"/>
      <c r="G274" s="19"/>
      <c r="H274" s="19"/>
      <c r="I274" s="231"/>
      <c r="J274" s="526"/>
      <c r="K274" s="773"/>
      <c r="L274" s="773"/>
      <c r="M274" s="773"/>
      <c r="N274" s="773" t="str">
        <f t="shared" si="249"/>
        <v/>
      </c>
      <c r="O274" s="773" t="str">
        <f t="shared" si="250"/>
        <v/>
      </c>
      <c r="P274" s="773" t="str">
        <f t="shared" si="251"/>
        <v/>
      </c>
      <c r="Q274" s="773" t="str">
        <f t="shared" si="252"/>
        <v/>
      </c>
      <c r="R274" s="511"/>
      <c r="S274" s="276"/>
      <c r="T274" s="276"/>
      <c r="U274" s="36" t="str">
        <f t="shared" si="243"/>
        <v/>
      </c>
      <c r="V274" s="37" t="str">
        <f>IFERROR(INDEX(PARAMETROS!$B$53:$B$101,MATCH(U274,PARAMETROS!$A$53:$A$101,0)),"")</f>
        <v/>
      </c>
      <c r="W274" s="841"/>
      <c r="X274" s="38"/>
      <c r="Y274" s="438" t="str">
        <f>IFERROR(IF(X274="","",IF(X274="COP","N/A",IF(OR(X274="USD",X274="US"),1,IF(X274="EUR",VLOOKUP(T274,'SH EURO'!$A$6:$B$10372,2,FALSE),"INGRESAR TASA")))),"")</f>
        <v/>
      </c>
      <c r="Z274" s="490" t="str">
        <f t="shared" si="244"/>
        <v/>
      </c>
      <c r="AA274" s="39" t="str">
        <f>IFERROR(IF(X274="","",IF(X274="COP",1,IF(Y274&lt;&gt;"N/A",VLOOKUP(T274,'SH TRM'!$A$9:$B$100372,2,FALSE),"REVISAR"))),"")</f>
        <v/>
      </c>
      <c r="AB274" s="354" t="str">
        <f t="shared" si="245"/>
        <v/>
      </c>
      <c r="AC274" s="839" t="str">
        <f t="shared" si="236"/>
        <v/>
      </c>
      <c r="AD274" s="295" t="str">
        <f t="shared" si="237"/>
        <v/>
      </c>
      <c r="AE274" s="300" t="str">
        <f t="shared" si="238"/>
        <v/>
      </c>
      <c r="AF274" s="1205"/>
      <c r="AG274" s="1208"/>
      <c r="AH274" s="310"/>
      <c r="AI274" s="237"/>
      <c r="AL274" s="395"/>
      <c r="AM274" s="358">
        <f t="shared" si="255"/>
        <v>0</v>
      </c>
      <c r="AN274" s="358"/>
      <c r="AO274" s="393"/>
      <c r="AP274" s="393"/>
    </row>
    <row r="275" spans="1:42" s="222" customFormat="1" ht="24" hidden="1" customHeight="1" x14ac:dyDescent="0.25">
      <c r="A275" s="1111" t="s">
        <v>235</v>
      </c>
      <c r="B275" s="25"/>
      <c r="C275" s="135"/>
      <c r="D275" s="26" t="str">
        <f>IFERROR(INDEX(DESEMPATE!$D$3:$D$63,MATCH('EXP ESPEC.'!B275,DESEMPATE!$C$3:$C$63,0)),"")</f>
        <v/>
      </c>
      <c r="E275" s="410" t="s">
        <v>8</v>
      </c>
      <c r="F275" s="32"/>
      <c r="G275" s="32"/>
      <c r="H275" s="32"/>
      <c r="I275" s="232"/>
      <c r="J275" s="774"/>
      <c r="K275" s="777"/>
      <c r="L275" s="777"/>
      <c r="M275" s="777"/>
      <c r="N275" s="770" t="str">
        <f t="shared" si="171"/>
        <v/>
      </c>
      <c r="O275" s="770" t="str">
        <f t="shared" si="172"/>
        <v/>
      </c>
      <c r="P275" s="770" t="str">
        <f t="shared" si="173"/>
        <v/>
      </c>
      <c r="Q275" s="770" t="str">
        <f t="shared" si="182"/>
        <v/>
      </c>
      <c r="R275" s="510"/>
      <c r="S275" s="14"/>
      <c r="T275" s="14"/>
      <c r="U275" s="29" t="str">
        <f t="shared" si="243"/>
        <v/>
      </c>
      <c r="V275" s="140" t="str">
        <f>IFERROR(INDEX(PARAMETROS!$B$53:$B$101,MATCH(U275,PARAMETROS!$A$53:$A$101,0)),"")</f>
        <v/>
      </c>
      <c r="W275" s="671"/>
      <c r="X275" s="17"/>
      <c r="Y275" s="436" t="str">
        <f>IFERROR(IF(X275="","",IF(X275="COP","N/A",IF(OR(X275="USD",X275="US"),1,IF(X275="EUR",VLOOKUP(T275,'SH EURO'!$A$6:$B$10372,2,FALSE),"INGRESAR TASA")))),"")</f>
        <v/>
      </c>
      <c r="Z275" s="488" t="str">
        <f t="shared" si="244"/>
        <v/>
      </c>
      <c r="AA275" s="31" t="str">
        <f>IFERROR(IF(X275="","",IF(X275="COP",1,IF(Y275&lt;&gt;"N/A",VLOOKUP(T275,'SH TRM'!$A$9:$B$100372,2,FALSE),"REVISAR"))),"")</f>
        <v/>
      </c>
      <c r="AB275" s="352" t="str">
        <f t="shared" si="245"/>
        <v/>
      </c>
      <c r="AC275" s="837" t="str">
        <f t="shared" si="236"/>
        <v/>
      </c>
      <c r="AD275" s="298" t="str">
        <f t="shared" si="237"/>
        <v/>
      </c>
      <c r="AE275" s="290" t="str">
        <f t="shared" si="238"/>
        <v/>
      </c>
      <c r="AF275" s="1203" t="str">
        <f t="shared" ref="AF275" si="257">IFERROR(IF(AND(COUNTIF(N275:N278,"SI")&gt;=1,COUNTIF(O275:O278,"SI")&gt;=1,COUNTIF(P275:P278,"SI")&gt;=1,COUNTIF(J275:J278,"SI")&lt;=4,AN275="OK"),"SI","NO"),"")</f>
        <v>NO</v>
      </c>
      <c r="AG275" s="1206">
        <f t="shared" ref="AG275" si="258">IFERROR(IF(OR(E275="",E275="NO"),"N/A",IF(AND(COUNTIF(AE275:AE278,"CUMPLE")=4,AF275="SI"),90,(IF(AND(COUNTIF(AE275:AE278,"CUMPLE")=3,AF275="SI"),80,IF(AND(COUNTIF(AE275:AE278,"CUMPLE")=2,AF275="SI"),70,0))))),"")</f>
        <v>0</v>
      </c>
      <c r="AH275" s="308"/>
      <c r="AI275" s="237"/>
      <c r="AL275" s="395"/>
      <c r="AM275" s="358">
        <f t="shared" si="169"/>
        <v>0</v>
      </c>
      <c r="AN275" s="358" t="str">
        <f t="shared" ref="AN275" si="259">IF(OR(COUNTIF(AM275:AM278,2)=0,COUNTIF(AM275:AM278,2)&gt;1),"OK",IF(AND(COUNTIF(AM275:AM278,1)&gt;0,COUNTIF(AM275:AM278,2)&gt;0),"OK",1))</f>
        <v>OK</v>
      </c>
      <c r="AO275" s="393"/>
      <c r="AP275" s="393"/>
    </row>
    <row r="276" spans="1:42" s="222" customFormat="1" ht="24" hidden="1" customHeight="1" x14ac:dyDescent="0.25">
      <c r="A276" s="1112"/>
      <c r="B276" s="11"/>
      <c r="C276" s="136"/>
      <c r="D276" s="12" t="str">
        <f>IFERROR(INDEX(DESEMPATE!$D$3:$D$63,MATCH('EXP ESPEC.'!B276,DESEMPATE!$C$3:$C$63,0)),"")</f>
        <v/>
      </c>
      <c r="E276" s="411" t="s">
        <v>8</v>
      </c>
      <c r="F276" s="19"/>
      <c r="G276" s="19"/>
      <c r="H276" s="19"/>
      <c r="I276" s="231"/>
      <c r="J276" s="774"/>
      <c r="K276" s="771"/>
      <c r="L276" s="771"/>
      <c r="M276" s="771"/>
      <c r="N276" s="771" t="str">
        <f t="shared" si="171"/>
        <v/>
      </c>
      <c r="O276" s="771" t="str">
        <f t="shared" si="172"/>
        <v/>
      </c>
      <c r="P276" s="771" t="str">
        <f t="shared" si="173"/>
        <v/>
      </c>
      <c r="Q276" s="771" t="str">
        <f t="shared" si="182"/>
        <v/>
      </c>
      <c r="R276" s="509"/>
      <c r="S276" s="259"/>
      <c r="T276" s="14"/>
      <c r="U276" s="15" t="str">
        <f t="shared" si="243"/>
        <v/>
      </c>
      <c r="V276" s="16" t="str">
        <f>IFERROR(INDEX(PARAMETROS!$B$53:$B$101,MATCH(U276,PARAMETROS!$A$53:$A$101,0)),"")</f>
        <v/>
      </c>
      <c r="W276" s="671"/>
      <c r="X276" s="16"/>
      <c r="Y276" s="437" t="str">
        <f>IFERROR(IF(X276="","",IF(X276="COP","N/A",IF(OR(X276="USD",X276="US"),1,IF(X276="EUR",VLOOKUP(T276,'SH EURO'!$A$6:$B$10372,2,FALSE),"INGRESAR TASA")))),"")</f>
        <v/>
      </c>
      <c r="Z276" s="489" t="str">
        <f t="shared" si="244"/>
        <v/>
      </c>
      <c r="AA276" s="18" t="str">
        <f>IFERROR(IF(X276="","",IF(X276="COP",1,IF(Y276&lt;&gt;"N/A",VLOOKUP(T276,'SH TRM'!$A$9:$B$100372,2,FALSE),"REVISAR"))),"")</f>
        <v/>
      </c>
      <c r="AB276" s="353" t="str">
        <f t="shared" si="245"/>
        <v/>
      </c>
      <c r="AC276" s="838" t="str">
        <f t="shared" si="236"/>
        <v/>
      </c>
      <c r="AD276" s="296" t="str">
        <f t="shared" si="237"/>
        <v/>
      </c>
      <c r="AE276" s="775" t="str">
        <f t="shared" si="238"/>
        <v/>
      </c>
      <c r="AF276" s="1204"/>
      <c r="AG276" s="1207"/>
      <c r="AH276" s="302"/>
      <c r="AI276" s="237"/>
      <c r="AL276" s="395"/>
      <c r="AM276" s="358">
        <f t="shared" si="169"/>
        <v>0</v>
      </c>
      <c r="AN276" s="358"/>
      <c r="AO276" s="393"/>
      <c r="AP276" s="393"/>
    </row>
    <row r="277" spans="1:42" s="222" customFormat="1" ht="24" hidden="1" customHeight="1" x14ac:dyDescent="0.25">
      <c r="A277" s="1112"/>
      <c r="B277" s="11"/>
      <c r="C277" s="136"/>
      <c r="D277" s="12" t="str">
        <f>IFERROR(INDEX(DESEMPATE!$D$3:$D$63,MATCH('EXP ESPEC.'!B277,DESEMPATE!$C$3:$C$63,0)),"")</f>
        <v/>
      </c>
      <c r="E277" s="411" t="s">
        <v>8</v>
      </c>
      <c r="F277" s="19"/>
      <c r="G277" s="19"/>
      <c r="H277" s="19"/>
      <c r="I277" s="231"/>
      <c r="J277" s="496"/>
      <c r="K277" s="771"/>
      <c r="L277" s="771"/>
      <c r="M277" s="771"/>
      <c r="N277" s="771" t="str">
        <f t="shared" si="171"/>
        <v/>
      </c>
      <c r="O277" s="771" t="str">
        <f t="shared" si="172"/>
        <v/>
      </c>
      <c r="P277" s="771" t="str">
        <f t="shared" si="173"/>
        <v/>
      </c>
      <c r="Q277" s="771" t="str">
        <f t="shared" si="182"/>
        <v/>
      </c>
      <c r="R277" s="512"/>
      <c r="S277" s="316"/>
      <c r="T277" s="316"/>
      <c r="U277" s="44" t="str">
        <f t="shared" si="243"/>
        <v/>
      </c>
      <c r="V277" s="16" t="str">
        <f>IFERROR(INDEX(PARAMETROS!$B$53:$B$101,MATCH(U277,PARAMETROS!$A$53:$A$101,0)),"")</f>
        <v/>
      </c>
      <c r="W277" s="840"/>
      <c r="X277" s="17"/>
      <c r="Y277" s="437" t="str">
        <f>IFERROR(IF(X277="","",IF(X277="COP","N/A",IF(OR(X277="USD",X277="US"),1,IF(X277="EUR",VLOOKUP(T277,'SH EURO'!$A$6:$B$10372,2,FALSE),"INGRESAR TASA")))),"")</f>
        <v/>
      </c>
      <c r="Z277" s="489" t="str">
        <f t="shared" si="244"/>
        <v/>
      </c>
      <c r="AA277" s="18" t="str">
        <f>IFERROR(IF(X277="","",IF(X277="COP",1,IF(Y277&lt;&gt;"N/A",VLOOKUP(T277,'SH TRM'!$A$9:$B$100372,2,FALSE),"REVISAR"))),"")</f>
        <v/>
      </c>
      <c r="AB277" s="353" t="str">
        <f t="shared" si="245"/>
        <v/>
      </c>
      <c r="AC277" s="838" t="str">
        <f t="shared" si="236"/>
        <v/>
      </c>
      <c r="AD277" s="296" t="str">
        <f t="shared" si="237"/>
        <v/>
      </c>
      <c r="AE277" s="775" t="str">
        <f t="shared" si="238"/>
        <v/>
      </c>
      <c r="AF277" s="1204"/>
      <c r="AG277" s="1207"/>
      <c r="AH277" s="302"/>
      <c r="AI277" s="237"/>
      <c r="AL277" s="395"/>
      <c r="AM277" s="358">
        <f t="shared" si="169"/>
        <v>0</v>
      </c>
      <c r="AN277" s="358"/>
      <c r="AO277" s="393"/>
      <c r="AP277" s="393"/>
    </row>
    <row r="278" spans="1:42" s="222" customFormat="1" ht="24" hidden="1" customHeight="1" thickBot="1" x14ac:dyDescent="0.3">
      <c r="A278" s="1113"/>
      <c r="B278" s="11"/>
      <c r="C278" s="136"/>
      <c r="D278" s="45" t="str">
        <f>IFERROR(INDEX(DESEMPATE!$D$3:$D$63,MATCH('EXP ESPEC.'!B278,DESEMPATE!$C$3:$C$63,0)),"")</f>
        <v/>
      </c>
      <c r="E278" s="412" t="s">
        <v>8</v>
      </c>
      <c r="F278" s="19"/>
      <c r="G278" s="19"/>
      <c r="H278" s="19"/>
      <c r="I278" s="231"/>
      <c r="J278" s="526"/>
      <c r="K278" s="773"/>
      <c r="L278" s="773"/>
      <c r="M278" s="773"/>
      <c r="N278" s="773" t="str">
        <f t="shared" si="171"/>
        <v/>
      </c>
      <c r="O278" s="773" t="str">
        <f t="shared" si="172"/>
        <v/>
      </c>
      <c r="P278" s="773" t="str">
        <f t="shared" si="173"/>
        <v/>
      </c>
      <c r="Q278" s="773" t="str">
        <f t="shared" si="182"/>
        <v/>
      </c>
      <c r="R278" s="511"/>
      <c r="S278" s="276"/>
      <c r="T278" s="276"/>
      <c r="U278" s="36" t="str">
        <f t="shared" si="243"/>
        <v/>
      </c>
      <c r="V278" s="37" t="str">
        <f>IFERROR(INDEX(PARAMETROS!$B$53:$B$101,MATCH(U278,PARAMETROS!$A$53:$A$101,0)),"")</f>
        <v/>
      </c>
      <c r="W278" s="841"/>
      <c r="X278" s="38"/>
      <c r="Y278" s="438" t="str">
        <f>IFERROR(IF(X278="","",IF(X278="COP","N/A",IF(OR(X278="USD",X278="US"),1,IF(X278="EUR",VLOOKUP(T278,'SH EURO'!$A$6:$B$10372,2,FALSE),"INGRESAR TASA")))),"")</f>
        <v/>
      </c>
      <c r="Z278" s="490" t="str">
        <f t="shared" si="244"/>
        <v/>
      </c>
      <c r="AA278" s="39" t="str">
        <f>IFERROR(IF(X278="","",IF(X278="COP",1,IF(Y278&lt;&gt;"N/A",VLOOKUP(T278,'SH TRM'!$A$9:$B$100372,2,FALSE),"REVISAR"))),"")</f>
        <v/>
      </c>
      <c r="AB278" s="354" t="str">
        <f t="shared" si="245"/>
        <v/>
      </c>
      <c r="AC278" s="839" t="str">
        <f t="shared" si="236"/>
        <v/>
      </c>
      <c r="AD278" s="295" t="str">
        <f t="shared" si="237"/>
        <v/>
      </c>
      <c r="AE278" s="300" t="str">
        <f t="shared" si="238"/>
        <v/>
      </c>
      <c r="AF278" s="1205"/>
      <c r="AG278" s="1208"/>
      <c r="AH278" s="310"/>
      <c r="AI278" s="237"/>
      <c r="AL278" s="395"/>
      <c r="AM278" s="358">
        <f t="shared" si="169"/>
        <v>0</v>
      </c>
      <c r="AN278" s="358"/>
      <c r="AO278" s="393"/>
      <c r="AP278" s="393"/>
    </row>
    <row r="279" spans="1:42" s="222" customFormat="1" ht="24" hidden="1" customHeight="1" x14ac:dyDescent="0.25">
      <c r="A279" s="1111" t="s">
        <v>236</v>
      </c>
      <c r="B279" s="25"/>
      <c r="C279" s="135"/>
      <c r="D279" s="26" t="str">
        <f>IFERROR(INDEX(DESEMPATE!$D$3:$D$63,MATCH('EXP ESPEC.'!B279,DESEMPATE!$C$3:$C$63,0)),"")</f>
        <v/>
      </c>
      <c r="E279" s="410" t="s">
        <v>8</v>
      </c>
      <c r="F279" s="32"/>
      <c r="G279" s="32"/>
      <c r="H279" s="32"/>
      <c r="I279" s="232"/>
      <c r="J279" s="774"/>
      <c r="K279" s="777"/>
      <c r="L279" s="777"/>
      <c r="M279" s="777"/>
      <c r="N279" s="770" t="str">
        <f t="shared" ref="N279:N282" si="260">IF(OR(J279="",K279=""),"",IF(J279="NO","NO",K279))</f>
        <v/>
      </c>
      <c r="O279" s="770" t="str">
        <f t="shared" ref="O279:O282" si="261">IF(OR(J279="",L279=""),"",IF(J279="NO","NO",L279))</f>
        <v/>
      </c>
      <c r="P279" s="770" t="str">
        <f t="shared" ref="P279:P282" si="262">IF(OR(J279="",M279=""),"",IF(J279="NO","NO",M279))</f>
        <v/>
      </c>
      <c r="Q279" s="770" t="str">
        <f t="shared" ref="Q279:Q282" si="263">IFERROR(IF(S279="","",IF(S279&gt;=DATE(1990,1,1),"SI","NO")),"")</f>
        <v/>
      </c>
      <c r="R279" s="510"/>
      <c r="S279" s="14"/>
      <c r="T279" s="14"/>
      <c r="U279" s="29" t="str">
        <f t="shared" si="243"/>
        <v/>
      </c>
      <c r="V279" s="140" t="str">
        <f>IFERROR(INDEX(PARAMETROS!$B$53:$B$101,MATCH(U279,PARAMETROS!$A$53:$A$101,0)),"")</f>
        <v/>
      </c>
      <c r="W279" s="671"/>
      <c r="X279" s="17"/>
      <c r="Y279" s="436" t="str">
        <f>IFERROR(IF(X279="","",IF(X279="COP","N/A",IF(OR(X279="USD",X279="US"),1,IF(X279="EUR",VLOOKUP(T279,'SH EURO'!$A$6:$B$10372,2,FALSE),"INGRESAR TASA")))),"")</f>
        <v/>
      </c>
      <c r="Z279" s="488" t="str">
        <f t="shared" si="244"/>
        <v/>
      </c>
      <c r="AA279" s="31" t="str">
        <f>IFERROR(IF(X279="","",IF(X279="COP",1,IF(Y279&lt;&gt;"N/A",VLOOKUP(T279,'SH TRM'!$A$9:$B$100372,2,FALSE),"REVISAR"))),"")</f>
        <v/>
      </c>
      <c r="AB279" s="352" t="str">
        <f t="shared" si="245"/>
        <v/>
      </c>
      <c r="AC279" s="837" t="str">
        <f t="shared" si="236"/>
        <v/>
      </c>
      <c r="AD279" s="298" t="str">
        <f t="shared" si="237"/>
        <v/>
      </c>
      <c r="AE279" s="290" t="str">
        <f t="shared" si="238"/>
        <v/>
      </c>
      <c r="AF279" s="1203" t="str">
        <f t="shared" ref="AF279" si="264">IFERROR(IF(AND(COUNTIF(N279:N282,"SI")&gt;=1,COUNTIF(O279:O282,"SI")&gt;=1,COUNTIF(P279:P282,"SI")&gt;=1,COUNTIF(J279:J282,"SI")&lt;=4,AN279="OK"),"SI","NO"),"")</f>
        <v>NO</v>
      </c>
      <c r="AG279" s="1206">
        <f t="shared" ref="AG279" si="265">IFERROR(IF(OR(E279="",E279="NO"),"N/A",IF(AND(COUNTIF(AE279:AE282,"CUMPLE")=4,AF279="SI"),90,(IF(AND(COUNTIF(AE279:AE282,"CUMPLE")=3,AF279="SI"),80,IF(AND(COUNTIF(AE279:AE282,"CUMPLE")=2,AF279="SI"),70,0))))),"")</f>
        <v>0</v>
      </c>
      <c r="AH279" s="308"/>
      <c r="AI279" s="237"/>
      <c r="AL279" s="395"/>
      <c r="AM279" s="358">
        <f t="shared" ref="AM279:AM282" si="266">COUNTIF(O279:P279,"SI")</f>
        <v>0</v>
      </c>
      <c r="AN279" s="358" t="str">
        <f t="shared" ref="AN279" si="267">IF(OR(COUNTIF(AM279:AM282,2)=0,COUNTIF(AM279:AM282,2)&gt;1),"OK",IF(AND(COUNTIF(AM279:AM282,1)&gt;0,COUNTIF(AM279:AM282,2)&gt;0),"OK",1))</f>
        <v>OK</v>
      </c>
      <c r="AO279" s="393"/>
      <c r="AP279" s="393"/>
    </row>
    <row r="280" spans="1:42" s="222" customFormat="1" ht="24" hidden="1" customHeight="1" x14ac:dyDescent="0.25">
      <c r="A280" s="1112"/>
      <c r="B280" s="11"/>
      <c r="C280" s="136"/>
      <c r="D280" s="12" t="str">
        <f>IFERROR(INDEX(DESEMPATE!$D$3:$D$63,MATCH('EXP ESPEC.'!B280,DESEMPATE!$C$3:$C$63,0)),"")</f>
        <v/>
      </c>
      <c r="E280" s="411" t="s">
        <v>8</v>
      </c>
      <c r="F280" s="19"/>
      <c r="G280" s="19"/>
      <c r="H280" s="19"/>
      <c r="I280" s="231"/>
      <c r="J280" s="774"/>
      <c r="K280" s="771"/>
      <c r="L280" s="771"/>
      <c r="M280" s="771"/>
      <c r="N280" s="771" t="str">
        <f t="shared" si="260"/>
        <v/>
      </c>
      <c r="O280" s="771" t="str">
        <f t="shared" si="261"/>
        <v/>
      </c>
      <c r="P280" s="771" t="str">
        <f t="shared" si="262"/>
        <v/>
      </c>
      <c r="Q280" s="771" t="str">
        <f t="shared" si="263"/>
        <v/>
      </c>
      <c r="R280" s="509"/>
      <c r="S280" s="259"/>
      <c r="T280" s="14"/>
      <c r="U280" s="15" t="str">
        <f t="shared" si="243"/>
        <v/>
      </c>
      <c r="V280" s="16" t="str">
        <f>IFERROR(INDEX(PARAMETROS!$B$53:$B$101,MATCH(U280,PARAMETROS!$A$53:$A$101,0)),"")</f>
        <v/>
      </c>
      <c r="W280" s="671"/>
      <c r="X280" s="16"/>
      <c r="Y280" s="437" t="str">
        <f>IFERROR(IF(X280="","",IF(X280="COP","N/A",IF(OR(X280="USD",X280="US"),1,IF(X280="EUR",VLOOKUP(T280,'SH EURO'!$A$6:$B$10372,2,FALSE),"INGRESAR TASA")))),"")</f>
        <v/>
      </c>
      <c r="Z280" s="489" t="str">
        <f t="shared" si="244"/>
        <v/>
      </c>
      <c r="AA280" s="18" t="str">
        <f>IFERROR(IF(X280="","",IF(X280="COP",1,IF(Y280&lt;&gt;"N/A",VLOOKUP(T280,'SH TRM'!$A$9:$B$100372,2,FALSE),"REVISAR"))),"")</f>
        <v/>
      </c>
      <c r="AB280" s="353" t="str">
        <f t="shared" si="245"/>
        <v/>
      </c>
      <c r="AC280" s="838" t="str">
        <f t="shared" si="236"/>
        <v/>
      </c>
      <c r="AD280" s="296" t="str">
        <f t="shared" si="237"/>
        <v/>
      </c>
      <c r="AE280" s="775" t="str">
        <f t="shared" si="238"/>
        <v/>
      </c>
      <c r="AF280" s="1204"/>
      <c r="AG280" s="1207"/>
      <c r="AH280" s="302"/>
      <c r="AI280" s="237"/>
      <c r="AL280" s="395"/>
      <c r="AM280" s="358">
        <f t="shared" si="266"/>
        <v>0</v>
      </c>
      <c r="AN280" s="358"/>
      <c r="AO280" s="393"/>
      <c r="AP280" s="393"/>
    </row>
    <row r="281" spans="1:42" s="222" customFormat="1" ht="24" hidden="1" customHeight="1" x14ac:dyDescent="0.25">
      <c r="A281" s="1112"/>
      <c r="B281" s="11"/>
      <c r="C281" s="136"/>
      <c r="D281" s="12" t="str">
        <f>IFERROR(INDEX(DESEMPATE!$D$3:$D$63,MATCH('EXP ESPEC.'!B281,DESEMPATE!$C$3:$C$63,0)),"")</f>
        <v/>
      </c>
      <c r="E281" s="411" t="s">
        <v>8</v>
      </c>
      <c r="F281" s="19"/>
      <c r="G281" s="19"/>
      <c r="H281" s="19"/>
      <c r="I281" s="231"/>
      <c r="J281" s="496"/>
      <c r="K281" s="771"/>
      <c r="L281" s="771"/>
      <c r="M281" s="771"/>
      <c r="N281" s="771" t="str">
        <f t="shared" si="260"/>
        <v/>
      </c>
      <c r="O281" s="771" t="str">
        <f t="shared" si="261"/>
        <v/>
      </c>
      <c r="P281" s="771" t="str">
        <f t="shared" si="262"/>
        <v/>
      </c>
      <c r="Q281" s="771" t="str">
        <f t="shared" si="263"/>
        <v/>
      </c>
      <c r="R281" s="512"/>
      <c r="S281" s="316"/>
      <c r="T281" s="316"/>
      <c r="U281" s="44" t="str">
        <f t="shared" si="243"/>
        <v/>
      </c>
      <c r="V281" s="16" t="str">
        <f>IFERROR(INDEX(PARAMETROS!$B$53:$B$101,MATCH(U281,PARAMETROS!$A$53:$A$101,0)),"")</f>
        <v/>
      </c>
      <c r="W281" s="840"/>
      <c r="X281" s="17"/>
      <c r="Y281" s="437" t="str">
        <f>IFERROR(IF(X281="","",IF(X281="COP","N/A",IF(OR(X281="USD",X281="US"),1,IF(X281="EUR",VLOOKUP(T281,'SH EURO'!$A$6:$B$10372,2,FALSE),"INGRESAR TASA")))),"")</f>
        <v/>
      </c>
      <c r="Z281" s="489" t="str">
        <f t="shared" si="244"/>
        <v/>
      </c>
      <c r="AA281" s="18" t="str">
        <f>IFERROR(IF(X281="","",IF(X281="COP",1,IF(Y281&lt;&gt;"N/A",VLOOKUP(T281,'SH TRM'!$A$9:$B$100372,2,FALSE),"REVISAR"))),"")</f>
        <v/>
      </c>
      <c r="AB281" s="353" t="str">
        <f t="shared" si="245"/>
        <v/>
      </c>
      <c r="AC281" s="838" t="str">
        <f t="shared" si="236"/>
        <v/>
      </c>
      <c r="AD281" s="296" t="str">
        <f t="shared" si="237"/>
        <v/>
      </c>
      <c r="AE281" s="775" t="str">
        <f t="shared" si="238"/>
        <v/>
      </c>
      <c r="AF281" s="1204"/>
      <c r="AG281" s="1207"/>
      <c r="AH281" s="302"/>
      <c r="AI281" s="237"/>
      <c r="AL281" s="395"/>
      <c r="AM281" s="358">
        <f t="shared" si="266"/>
        <v>0</v>
      </c>
      <c r="AN281" s="358"/>
      <c r="AO281" s="393"/>
      <c r="AP281" s="393"/>
    </row>
    <row r="282" spans="1:42" s="222" customFormat="1" ht="24" hidden="1" customHeight="1" thickBot="1" x14ac:dyDescent="0.3">
      <c r="A282" s="1113"/>
      <c r="B282" s="11"/>
      <c r="C282" s="136"/>
      <c r="D282" s="45" t="str">
        <f>IFERROR(INDEX(DESEMPATE!$D$3:$D$63,MATCH('EXP ESPEC.'!B282,DESEMPATE!$C$3:$C$63,0)),"")</f>
        <v/>
      </c>
      <c r="E282" s="412" t="s">
        <v>8</v>
      </c>
      <c r="F282" s="19"/>
      <c r="G282" s="19"/>
      <c r="H282" s="19"/>
      <c r="I282" s="231"/>
      <c r="J282" s="526"/>
      <c r="K282" s="773"/>
      <c r="L282" s="773"/>
      <c r="M282" s="773"/>
      <c r="N282" s="773" t="str">
        <f t="shared" si="260"/>
        <v/>
      </c>
      <c r="O282" s="773" t="str">
        <f t="shared" si="261"/>
        <v/>
      </c>
      <c r="P282" s="773" t="str">
        <f t="shared" si="262"/>
        <v/>
      </c>
      <c r="Q282" s="773" t="str">
        <f t="shared" si="263"/>
        <v/>
      </c>
      <c r="R282" s="511"/>
      <c r="S282" s="276"/>
      <c r="T282" s="276"/>
      <c r="U282" s="36" t="str">
        <f t="shared" si="243"/>
        <v/>
      </c>
      <c r="V282" s="37" t="str">
        <f>IFERROR(INDEX(PARAMETROS!$B$53:$B$101,MATCH(U282,PARAMETROS!$A$53:$A$101,0)),"")</f>
        <v/>
      </c>
      <c r="W282" s="841"/>
      <c r="X282" s="38"/>
      <c r="Y282" s="438" t="str">
        <f>IFERROR(IF(X282="","",IF(X282="COP","N/A",IF(OR(X282="USD",X282="US"),1,IF(X282="EUR",VLOOKUP(T282,'SH EURO'!$A$6:$B$10372,2,FALSE),"INGRESAR TASA")))),"")</f>
        <v/>
      </c>
      <c r="Z282" s="490" t="str">
        <f t="shared" si="244"/>
        <v/>
      </c>
      <c r="AA282" s="39" t="str">
        <f>IFERROR(IF(X282="","",IF(X282="COP",1,IF(Y282&lt;&gt;"N/A",VLOOKUP(T282,'SH TRM'!$A$9:$B$100372,2,FALSE),"REVISAR"))),"")</f>
        <v/>
      </c>
      <c r="AB282" s="354" t="str">
        <f t="shared" si="245"/>
        <v/>
      </c>
      <c r="AC282" s="839" t="str">
        <f t="shared" si="236"/>
        <v/>
      </c>
      <c r="AD282" s="295" t="str">
        <f t="shared" si="237"/>
        <v/>
      </c>
      <c r="AE282" s="300" t="str">
        <f t="shared" si="238"/>
        <v/>
      </c>
      <c r="AF282" s="1205"/>
      <c r="AG282" s="1208"/>
      <c r="AH282" s="310"/>
      <c r="AI282" s="237"/>
      <c r="AL282" s="395"/>
      <c r="AM282" s="358">
        <f t="shared" si="266"/>
        <v>0</v>
      </c>
      <c r="AN282" s="358"/>
      <c r="AO282" s="393"/>
      <c r="AP282" s="393"/>
    </row>
    <row r="283" spans="1:42" s="222" customFormat="1" ht="24" hidden="1" customHeight="1" x14ac:dyDescent="0.25">
      <c r="A283" s="1111" t="s">
        <v>275</v>
      </c>
      <c r="B283" s="25"/>
      <c r="C283" s="135"/>
      <c r="D283" s="26" t="str">
        <f>IFERROR(INDEX(DESEMPATE!$D$3:$D$63,MATCH('EXP ESPEC.'!B283,DESEMPATE!$C$3:$C$63,0)),"")</f>
        <v/>
      </c>
      <c r="E283" s="410" t="s">
        <v>8</v>
      </c>
      <c r="F283" s="32"/>
      <c r="G283" s="32"/>
      <c r="H283" s="32"/>
      <c r="I283" s="232"/>
      <c r="J283" s="774"/>
      <c r="K283" s="777"/>
      <c r="L283" s="777"/>
      <c r="M283" s="777"/>
      <c r="N283" s="770" t="str">
        <f t="shared" ref="N283:N286" si="268">IF(OR(J283="",K283=""),"",IF(J283="NO","NO",K283))</f>
        <v/>
      </c>
      <c r="O283" s="770" t="str">
        <f t="shared" ref="O283:O286" si="269">IF(OR(J283="",L283=""),"",IF(J283="NO","NO",L283))</f>
        <v/>
      </c>
      <c r="P283" s="770" t="str">
        <f t="shared" ref="P283:P286" si="270">IF(OR(J283="",M283=""),"",IF(J283="NO","NO",M283))</f>
        <v/>
      </c>
      <c r="Q283" s="770" t="str">
        <f t="shared" ref="Q283:Q286" si="271">IFERROR(IF(S283="","",IF(S283&gt;=DATE(1990,1,1),"SI","NO")),"")</f>
        <v/>
      </c>
      <c r="R283" s="510"/>
      <c r="S283" s="14"/>
      <c r="T283" s="14"/>
      <c r="U283" s="29" t="str">
        <f t="shared" si="243"/>
        <v/>
      </c>
      <c r="V283" s="140" t="str">
        <f>IFERROR(INDEX(PARAMETROS!$B$53:$B$101,MATCH(U283,PARAMETROS!$A$53:$A$101,0)),"")</f>
        <v/>
      </c>
      <c r="W283" s="671"/>
      <c r="X283" s="17"/>
      <c r="Y283" s="436" t="str">
        <f>IFERROR(IF(X283="","",IF(X283="COP","N/A",IF(OR(X283="USD",X283="US"),1,IF(X283="EUR",VLOOKUP(T283,'SH EURO'!$A$6:$B$10372,2,FALSE),"INGRESAR TASA")))),"")</f>
        <v/>
      </c>
      <c r="Z283" s="488" t="str">
        <f t="shared" si="244"/>
        <v/>
      </c>
      <c r="AA283" s="31" t="str">
        <f>IFERROR(IF(X283="","",IF(X283="COP",1,IF(Y283&lt;&gt;"N/A",VLOOKUP(T283,'SH TRM'!$A$9:$B$100372,2,FALSE),"REVISAR"))),"")</f>
        <v/>
      </c>
      <c r="AB283" s="352" t="str">
        <f t="shared" si="245"/>
        <v/>
      </c>
      <c r="AC283" s="837" t="str">
        <f t="shared" si="236"/>
        <v/>
      </c>
      <c r="AD283" s="298" t="str">
        <f t="shared" si="237"/>
        <v/>
      </c>
      <c r="AE283" s="290" t="str">
        <f t="shared" si="238"/>
        <v/>
      </c>
      <c r="AF283" s="1203" t="str">
        <f>IFERROR(IF(AND(COUNTIF(N283:N286,"SI")&gt;=1,COUNTIF(O283:O286,"SI")&gt;=1,COUNTIF(P283:P286,"SI")&gt;=1,COUNTIF(J283:J286,"SI")&lt;=4,AN283="OK"),"SI","NO"),"")</f>
        <v>NO</v>
      </c>
      <c r="AG283" s="1206">
        <f>IFERROR(IF(OR(E283="",E283="NO"),"N/A",IF(AND(COUNTIF(AE283:AE286,"CUMPLE")=4,AF283="SI"),90,(IF(AND(COUNTIF(AE283:AE286,"CUMPLE")=3,AF283="SI"),80,IF(AND(COUNTIF(AE283:AE286,"CUMPLE")=2,AF283="SI"),70,0))))),"")</f>
        <v>0</v>
      </c>
      <c r="AH283" s="308"/>
      <c r="AI283" s="237"/>
      <c r="AL283" s="395"/>
      <c r="AM283" s="358">
        <f t="shared" ref="AM283:AM286" si="272">COUNTIF(O283:P283,"SI")</f>
        <v>0</v>
      </c>
      <c r="AN283" s="358" t="str">
        <f>IF(OR(COUNTIF(AM283:AM286,2)=0,COUNTIF(AM283:AM286,2)&gt;1),"OK",IF(AND(COUNTIF(AM283:AM286,1)&gt;0,COUNTIF(AM283:AM286,2)&gt;0),"OK",1))</f>
        <v>OK</v>
      </c>
      <c r="AO283" s="393"/>
      <c r="AP283" s="393"/>
    </row>
    <row r="284" spans="1:42" s="222" customFormat="1" ht="24" hidden="1" customHeight="1" x14ac:dyDescent="0.25">
      <c r="A284" s="1112"/>
      <c r="B284" s="11"/>
      <c r="C284" s="136"/>
      <c r="D284" s="12" t="str">
        <f>IFERROR(INDEX(DESEMPATE!$D$3:$D$63,MATCH('EXP ESPEC.'!B284,DESEMPATE!$C$3:$C$63,0)),"")</f>
        <v/>
      </c>
      <c r="E284" s="411" t="s">
        <v>8</v>
      </c>
      <c r="F284" s="19"/>
      <c r="G284" s="19"/>
      <c r="H284" s="19"/>
      <c r="I284" s="231"/>
      <c r="J284" s="774"/>
      <c r="K284" s="771"/>
      <c r="L284" s="771"/>
      <c r="M284" s="771"/>
      <c r="N284" s="771" t="str">
        <f t="shared" si="268"/>
        <v/>
      </c>
      <c r="O284" s="771" t="str">
        <f t="shared" si="269"/>
        <v/>
      </c>
      <c r="P284" s="771" t="str">
        <f t="shared" si="270"/>
        <v/>
      </c>
      <c r="Q284" s="771" t="str">
        <f t="shared" si="271"/>
        <v/>
      </c>
      <c r="R284" s="509"/>
      <c r="S284" s="259"/>
      <c r="T284" s="14"/>
      <c r="U284" s="15" t="str">
        <f t="shared" si="243"/>
        <v/>
      </c>
      <c r="V284" s="16" t="str">
        <f>IFERROR(INDEX(PARAMETROS!$B$53:$B$101,MATCH(U284,PARAMETROS!$A$53:$A$101,0)),"")</f>
        <v/>
      </c>
      <c r="W284" s="671"/>
      <c r="X284" s="16"/>
      <c r="Y284" s="437" t="str">
        <f>IFERROR(IF(X284="","",IF(X284="COP","N/A",IF(OR(X284="USD",X284="US"),1,IF(X284="EUR",VLOOKUP(T284,'SH EURO'!$A$6:$B$10372,2,FALSE),"INGRESAR TASA")))),"")</f>
        <v/>
      </c>
      <c r="Z284" s="489" t="str">
        <f t="shared" si="244"/>
        <v/>
      </c>
      <c r="AA284" s="18" t="str">
        <f>IFERROR(IF(X284="","",IF(X284="COP",1,IF(Y284&lt;&gt;"N/A",VLOOKUP(T284,'SH TRM'!$A$9:$B$100372,2,FALSE),"REVISAR"))),"")</f>
        <v/>
      </c>
      <c r="AB284" s="353" t="str">
        <f t="shared" si="245"/>
        <v/>
      </c>
      <c r="AC284" s="838" t="str">
        <f t="shared" si="236"/>
        <v/>
      </c>
      <c r="AD284" s="296" t="str">
        <f t="shared" si="237"/>
        <v/>
      </c>
      <c r="AE284" s="775" t="str">
        <f t="shared" si="238"/>
        <v/>
      </c>
      <c r="AF284" s="1204"/>
      <c r="AG284" s="1207"/>
      <c r="AH284" s="302"/>
      <c r="AI284" s="237"/>
      <c r="AL284" s="395"/>
      <c r="AM284" s="358">
        <f t="shared" si="272"/>
        <v>0</v>
      </c>
      <c r="AN284" s="358"/>
      <c r="AO284" s="393"/>
      <c r="AP284" s="393"/>
    </row>
    <row r="285" spans="1:42" s="222" customFormat="1" ht="24" hidden="1" customHeight="1" x14ac:dyDescent="0.25">
      <c r="A285" s="1112"/>
      <c r="B285" s="11"/>
      <c r="C285" s="136"/>
      <c r="D285" s="12" t="str">
        <f>IFERROR(INDEX(DESEMPATE!$D$3:$D$63,MATCH('EXP ESPEC.'!B285,DESEMPATE!$C$3:$C$63,0)),"")</f>
        <v/>
      </c>
      <c r="E285" s="411" t="s">
        <v>8</v>
      </c>
      <c r="F285" s="19"/>
      <c r="G285" s="19"/>
      <c r="H285" s="19"/>
      <c r="I285" s="231"/>
      <c r="J285" s="496"/>
      <c r="K285" s="771"/>
      <c r="L285" s="771"/>
      <c r="M285" s="771"/>
      <c r="N285" s="771" t="str">
        <f t="shared" si="268"/>
        <v/>
      </c>
      <c r="O285" s="771" t="str">
        <f t="shared" si="269"/>
        <v/>
      </c>
      <c r="P285" s="771" t="str">
        <f t="shared" si="270"/>
        <v/>
      </c>
      <c r="Q285" s="771" t="str">
        <f t="shared" si="271"/>
        <v/>
      </c>
      <c r="R285" s="512"/>
      <c r="S285" s="316"/>
      <c r="T285" s="316"/>
      <c r="U285" s="44" t="str">
        <f t="shared" si="243"/>
        <v/>
      </c>
      <c r="V285" s="16" t="str">
        <f>IFERROR(INDEX(PARAMETROS!$B$53:$B$101,MATCH(U285,PARAMETROS!$A$53:$A$101,0)),"")</f>
        <v/>
      </c>
      <c r="W285" s="840"/>
      <c r="X285" s="17"/>
      <c r="Y285" s="437" t="str">
        <f>IFERROR(IF(X285="","",IF(X285="COP","N/A",IF(OR(X285="USD",X285="US"),1,IF(X285="EUR",VLOOKUP(T285,'SH EURO'!$A$6:$B$10372,2,FALSE),"INGRESAR TASA")))),"")</f>
        <v/>
      </c>
      <c r="Z285" s="489" t="str">
        <f t="shared" si="244"/>
        <v/>
      </c>
      <c r="AA285" s="18" t="str">
        <f>IFERROR(IF(X285="","",IF(X285="COP",1,IF(Y285&lt;&gt;"N/A",VLOOKUP(T285,'SH TRM'!$A$9:$B$100372,2,FALSE),"REVISAR"))),"")</f>
        <v/>
      </c>
      <c r="AB285" s="353" t="str">
        <f t="shared" si="245"/>
        <v/>
      </c>
      <c r="AC285" s="838" t="str">
        <f t="shared" si="236"/>
        <v/>
      </c>
      <c r="AD285" s="296" t="str">
        <f t="shared" si="237"/>
        <v/>
      </c>
      <c r="AE285" s="775" t="str">
        <f t="shared" si="238"/>
        <v/>
      </c>
      <c r="AF285" s="1204"/>
      <c r="AG285" s="1207"/>
      <c r="AH285" s="302"/>
      <c r="AI285" s="237"/>
      <c r="AL285" s="395"/>
      <c r="AM285" s="358">
        <f t="shared" si="272"/>
        <v>0</v>
      </c>
      <c r="AN285" s="358"/>
      <c r="AO285" s="393"/>
      <c r="AP285" s="393"/>
    </row>
    <row r="286" spans="1:42" s="222" customFormat="1" ht="24" hidden="1" customHeight="1" thickBot="1" x14ac:dyDescent="0.3">
      <c r="A286" s="1113"/>
      <c r="B286" s="11"/>
      <c r="C286" s="136"/>
      <c r="D286" s="45" t="str">
        <f>IFERROR(INDEX(DESEMPATE!$D$3:$D$63,MATCH('EXP ESPEC.'!B286,DESEMPATE!$C$3:$C$63,0)),"")</f>
        <v/>
      </c>
      <c r="E286" s="412" t="s">
        <v>8</v>
      </c>
      <c r="F286" s="19"/>
      <c r="G286" s="19"/>
      <c r="H286" s="19"/>
      <c r="I286" s="231"/>
      <c r="J286" s="526"/>
      <c r="K286" s="773"/>
      <c r="L286" s="773"/>
      <c r="M286" s="773"/>
      <c r="N286" s="773" t="str">
        <f t="shared" si="268"/>
        <v/>
      </c>
      <c r="O286" s="773" t="str">
        <f t="shared" si="269"/>
        <v/>
      </c>
      <c r="P286" s="773" t="str">
        <f t="shared" si="270"/>
        <v/>
      </c>
      <c r="Q286" s="773" t="str">
        <f t="shared" si="271"/>
        <v/>
      </c>
      <c r="R286" s="511"/>
      <c r="S286" s="276"/>
      <c r="T286" s="276"/>
      <c r="U286" s="36" t="str">
        <f t="shared" si="243"/>
        <v/>
      </c>
      <c r="V286" s="37" t="str">
        <f>IFERROR(INDEX(PARAMETROS!$B$53:$B$101,MATCH(U286,PARAMETROS!$A$53:$A$101,0)),"")</f>
        <v/>
      </c>
      <c r="W286" s="841"/>
      <c r="X286" s="38"/>
      <c r="Y286" s="438" t="str">
        <f>IFERROR(IF(X286="","",IF(X286="COP","N/A",IF(OR(X286="USD",X286="US"),1,IF(X286="EUR",VLOOKUP(T286,'SH EURO'!$A$6:$B$10372,2,FALSE),"INGRESAR TASA")))),"")</f>
        <v/>
      </c>
      <c r="Z286" s="490" t="str">
        <f t="shared" si="244"/>
        <v/>
      </c>
      <c r="AA286" s="39" t="str">
        <f>IFERROR(IF(X286="","",IF(X286="COP",1,IF(Y286&lt;&gt;"N/A",VLOOKUP(T286,'SH TRM'!$A$9:$B$100372,2,FALSE),"REVISAR"))),"")</f>
        <v/>
      </c>
      <c r="AB286" s="354" t="str">
        <f t="shared" si="245"/>
        <v/>
      </c>
      <c r="AC286" s="839" t="str">
        <f t="shared" si="236"/>
        <v/>
      </c>
      <c r="AD286" s="295" t="str">
        <f t="shared" si="237"/>
        <v/>
      </c>
      <c r="AE286" s="300" t="str">
        <f t="shared" si="238"/>
        <v/>
      </c>
      <c r="AF286" s="1205"/>
      <c r="AG286" s="1208"/>
      <c r="AH286" s="310"/>
      <c r="AI286" s="237"/>
      <c r="AL286" s="395"/>
      <c r="AM286" s="358">
        <f t="shared" si="272"/>
        <v>0</v>
      </c>
      <c r="AN286" s="358"/>
      <c r="AO286" s="393"/>
      <c r="AP286" s="393"/>
    </row>
    <row r="287" spans="1:42" s="222" customFormat="1" ht="24" hidden="1" customHeight="1" x14ac:dyDescent="0.25">
      <c r="A287" s="1210" t="s">
        <v>276</v>
      </c>
      <c r="B287" s="25"/>
      <c r="C287" s="135"/>
      <c r="D287" s="26" t="str">
        <f>IFERROR(INDEX(DESEMPATE!$D$3:$D$63,MATCH('EXP ESPEC.'!B287,DESEMPATE!$C$3:$C$63,0)),"")</f>
        <v/>
      </c>
      <c r="E287" s="410" t="s">
        <v>8</v>
      </c>
      <c r="F287" s="32"/>
      <c r="G287" s="32"/>
      <c r="H287" s="563"/>
      <c r="I287" s="232"/>
      <c r="J287" s="563"/>
      <c r="K287" s="777"/>
      <c r="L287" s="777"/>
      <c r="M287" s="777"/>
      <c r="N287" s="770" t="str">
        <f t="shared" ref="N287:N294" si="273">IF(OR(J287="",K287=""),"",IF(J287="NO","NO",K287))</f>
        <v/>
      </c>
      <c r="O287" s="770" t="str">
        <f t="shared" ref="O287:O294" si="274">IF(OR(J287="",L287=""),"",IF(J287="NO","NO",L287))</f>
        <v/>
      </c>
      <c r="P287" s="770" t="str">
        <f t="shared" ref="P287:P294" si="275">IF(OR(J287="",M287=""),"",IF(J287="NO","NO",M287))</f>
        <v/>
      </c>
      <c r="Q287" s="770" t="str">
        <f t="shared" ref="Q287:Q294" si="276">IFERROR(IF(S287="","",IF(S287&gt;=DATE(1990,1,1),"SI","NO")),"")</f>
        <v/>
      </c>
      <c r="R287" s="510"/>
      <c r="S287" s="14"/>
      <c r="T287" s="14"/>
      <c r="U287" s="29" t="str">
        <f t="shared" si="243"/>
        <v/>
      </c>
      <c r="V287" s="140" t="str">
        <f>IFERROR(INDEX(PARAMETROS!$B$53:$B$101,MATCH(U287,PARAMETROS!$A$53:$A$101,0)),"")</f>
        <v/>
      </c>
      <c r="W287" s="671"/>
      <c r="X287" s="17"/>
      <c r="Y287" s="436" t="str">
        <f>IFERROR(IF(X287="","",IF(X287="COP","N/A",IF(OR(X287="USD",X287="US"),1,IF(X287="EUR",VLOOKUP(T287,'SH EURO'!$A$6:$B$10372,2,FALSE),"INGRESAR TASA")))),"")</f>
        <v/>
      </c>
      <c r="Z287" s="488" t="str">
        <f t="shared" si="244"/>
        <v/>
      </c>
      <c r="AA287" s="31" t="str">
        <f>IFERROR(IF(X287="","",IF(X287="COP",1,IF(Y287&lt;&gt;"N/A",VLOOKUP(T287,'SH TRM'!$A$9:$B$100372,2,FALSE),"REVISAR"))),"")</f>
        <v/>
      </c>
      <c r="AB287" s="352" t="str">
        <f t="shared" si="245"/>
        <v/>
      </c>
      <c r="AC287" s="837" t="str">
        <f t="shared" si="236"/>
        <v/>
      </c>
      <c r="AD287" s="298" t="str">
        <f t="shared" si="237"/>
        <v/>
      </c>
      <c r="AE287" s="290" t="str">
        <f t="shared" si="238"/>
        <v/>
      </c>
      <c r="AF287" s="1203" t="str">
        <f t="shared" ref="AF287" si="277">IFERROR(IF(AND(COUNTIF(N287:N290,"SI")&gt;=1,COUNTIF(O287:O290,"SI")&gt;=1,COUNTIF(P287:P290,"SI")&gt;=1,COUNTIF(J287:J290,"SI")&lt;=4,AN287="OK"),"SI","NO"),"")</f>
        <v>NO</v>
      </c>
      <c r="AG287" s="1206">
        <f t="shared" ref="AG287" si="278">IFERROR(IF(OR(E287="",E287="NO"),"N/A",IF(AND(COUNTIF(AE287:AE290,"CUMPLE")=4,AF287="SI"),90,(IF(AND(COUNTIF(AE287:AE290,"CUMPLE")=3,AF287="SI"),80,IF(AND(COUNTIF(AE287:AE290,"CUMPLE")=2,AF287="SI"),70,0))))),"")</f>
        <v>0</v>
      </c>
      <c r="AH287" s="308"/>
      <c r="AI287" s="237"/>
      <c r="AL287" s="395"/>
      <c r="AM287" s="358">
        <f t="shared" ref="AM287:AM294" si="279">COUNTIF(O287:P287,"SI")</f>
        <v>0</v>
      </c>
      <c r="AN287" s="358" t="str">
        <f t="shared" ref="AN287" si="280">IF(OR(COUNTIF(AM287:AM290,2)=0,COUNTIF(AM287:AM290,2)&gt;1),"OK",IF(AND(COUNTIF(AM287:AM290,1)&gt;0,COUNTIF(AM287:AM290,2)&gt;0),"OK",1))</f>
        <v>OK</v>
      </c>
      <c r="AO287" s="393"/>
      <c r="AP287" s="393"/>
    </row>
    <row r="288" spans="1:42" s="222" customFormat="1" ht="24" hidden="1" customHeight="1" x14ac:dyDescent="0.25">
      <c r="A288" s="1211"/>
      <c r="B288" s="11"/>
      <c r="C288" s="136"/>
      <c r="D288" s="12" t="str">
        <f>IFERROR(INDEX(DESEMPATE!$D$3:$D$63,MATCH('EXP ESPEC.'!B288,DESEMPATE!$C$3:$C$63,0)),"")</f>
        <v/>
      </c>
      <c r="E288" s="411" t="s">
        <v>8</v>
      </c>
      <c r="F288" s="19"/>
      <c r="G288" s="19"/>
      <c r="H288" s="496"/>
      <c r="I288" s="231"/>
      <c r="J288" s="496"/>
      <c r="K288" s="771"/>
      <c r="L288" s="771"/>
      <c r="M288" s="771"/>
      <c r="N288" s="771" t="str">
        <f t="shared" si="273"/>
        <v/>
      </c>
      <c r="O288" s="771" t="str">
        <f t="shared" si="274"/>
        <v/>
      </c>
      <c r="P288" s="771" t="str">
        <f t="shared" si="275"/>
        <v/>
      </c>
      <c r="Q288" s="771" t="str">
        <f t="shared" si="276"/>
        <v/>
      </c>
      <c r="R288" s="509"/>
      <c r="S288" s="259"/>
      <c r="T288" s="14"/>
      <c r="U288" s="15" t="str">
        <f t="shared" si="243"/>
        <v/>
      </c>
      <c r="V288" s="16" t="str">
        <f>IFERROR(INDEX(PARAMETROS!$B$53:$B$101,MATCH(U288,PARAMETROS!$A$53:$A$101,0)),"")</f>
        <v/>
      </c>
      <c r="W288" s="671"/>
      <c r="X288" s="16"/>
      <c r="Y288" s="437" t="str">
        <f>IFERROR(IF(X288="","",IF(X288="COP","N/A",IF(OR(X288="USD",X288="US"),1,IF(X288="EUR",VLOOKUP(T288,'SH EURO'!$A$6:$B$10372,2,FALSE),"INGRESAR TASA")))),"")</f>
        <v/>
      </c>
      <c r="Z288" s="489" t="str">
        <f t="shared" si="244"/>
        <v/>
      </c>
      <c r="AA288" s="18" t="str">
        <f>IFERROR(IF(X288="","",IF(X288="COP",1,IF(Y288&lt;&gt;"N/A",VLOOKUP(T288,'SH TRM'!$A$9:$B$100372,2,FALSE),"REVISAR"))),"")</f>
        <v/>
      </c>
      <c r="AB288" s="353" t="str">
        <f t="shared" si="245"/>
        <v/>
      </c>
      <c r="AC288" s="838" t="str">
        <f t="shared" si="236"/>
        <v/>
      </c>
      <c r="AD288" s="296" t="str">
        <f t="shared" si="237"/>
        <v/>
      </c>
      <c r="AE288" s="775" t="str">
        <f t="shared" si="238"/>
        <v/>
      </c>
      <c r="AF288" s="1204"/>
      <c r="AG288" s="1207"/>
      <c r="AH288" s="302"/>
      <c r="AI288" s="237"/>
      <c r="AL288" s="395"/>
      <c r="AM288" s="358">
        <f t="shared" si="279"/>
        <v>0</v>
      </c>
      <c r="AN288" s="358"/>
      <c r="AO288" s="393"/>
      <c r="AP288" s="393"/>
    </row>
    <row r="289" spans="1:42" s="222" customFormat="1" ht="24" hidden="1" customHeight="1" x14ac:dyDescent="0.25">
      <c r="A289" s="1211"/>
      <c r="B289" s="11"/>
      <c r="C289" s="136"/>
      <c r="D289" s="12" t="str">
        <f>IFERROR(INDEX(DESEMPATE!$D$3:$D$63,MATCH('EXP ESPEC.'!B289,DESEMPATE!$C$3:$C$63,0)),"")</f>
        <v/>
      </c>
      <c r="E289" s="411" t="s">
        <v>8</v>
      </c>
      <c r="F289" s="19"/>
      <c r="G289" s="19"/>
      <c r="H289" s="19"/>
      <c r="I289" s="231"/>
      <c r="J289" s="496"/>
      <c r="K289" s="771"/>
      <c r="L289" s="771"/>
      <c r="M289" s="771"/>
      <c r="N289" s="771" t="str">
        <f t="shared" si="273"/>
        <v/>
      </c>
      <c r="O289" s="771" t="str">
        <f t="shared" si="274"/>
        <v/>
      </c>
      <c r="P289" s="771" t="str">
        <f t="shared" si="275"/>
        <v/>
      </c>
      <c r="Q289" s="771" t="str">
        <f t="shared" si="276"/>
        <v/>
      </c>
      <c r="R289" s="512"/>
      <c r="S289" s="316"/>
      <c r="T289" s="316"/>
      <c r="U289" s="44" t="str">
        <f t="shared" si="243"/>
        <v/>
      </c>
      <c r="V289" s="16" t="str">
        <f>IFERROR(INDEX(PARAMETROS!$B$53:$B$101,MATCH(U289,PARAMETROS!$A$53:$A$101,0)),"")</f>
        <v/>
      </c>
      <c r="W289" s="840"/>
      <c r="X289" s="17"/>
      <c r="Y289" s="437" t="str">
        <f>IFERROR(IF(X289="","",IF(X289="COP","N/A",IF(OR(X289="USD",X289="US"),1,IF(X289="EUR",VLOOKUP(T289,'SH EURO'!$A$6:$B$10372,2,FALSE),"INGRESAR TASA")))),"")</f>
        <v/>
      </c>
      <c r="Z289" s="489" t="str">
        <f t="shared" si="244"/>
        <v/>
      </c>
      <c r="AA289" s="18" t="str">
        <f>IFERROR(IF(X289="","",IF(X289="COP",1,IF(Y289&lt;&gt;"N/A",VLOOKUP(T289,'SH TRM'!$A$9:$B$100372,2,FALSE),"REVISAR"))),"")</f>
        <v/>
      </c>
      <c r="AB289" s="353" t="str">
        <f t="shared" si="245"/>
        <v/>
      </c>
      <c r="AC289" s="838" t="str">
        <f t="shared" si="236"/>
        <v/>
      </c>
      <c r="AD289" s="296" t="str">
        <f t="shared" si="237"/>
        <v/>
      </c>
      <c r="AE289" s="775" t="str">
        <f t="shared" si="238"/>
        <v/>
      </c>
      <c r="AF289" s="1204"/>
      <c r="AG289" s="1207"/>
      <c r="AH289" s="302"/>
      <c r="AI289" s="237"/>
      <c r="AL289" s="395"/>
      <c r="AM289" s="358">
        <f t="shared" si="279"/>
        <v>0</v>
      </c>
      <c r="AN289" s="358"/>
      <c r="AO289" s="393"/>
      <c r="AP289" s="393"/>
    </row>
    <row r="290" spans="1:42" s="222" customFormat="1" ht="24" hidden="1" customHeight="1" thickBot="1" x14ac:dyDescent="0.3">
      <c r="A290" s="1212"/>
      <c r="B290" s="11"/>
      <c r="C290" s="136"/>
      <c r="D290" s="45" t="str">
        <f>IFERROR(INDEX(DESEMPATE!$D$3:$D$63,MATCH('EXP ESPEC.'!B290,DESEMPATE!$C$3:$C$63,0)),"")</f>
        <v/>
      </c>
      <c r="E290" s="412" t="s">
        <v>8</v>
      </c>
      <c r="F290" s="590"/>
      <c r="G290" s="590"/>
      <c r="H290" s="590"/>
      <c r="I290" s="757"/>
      <c r="J290" s="526"/>
      <c r="K290" s="773"/>
      <c r="L290" s="773"/>
      <c r="M290" s="773"/>
      <c r="N290" s="773" t="str">
        <f t="shared" si="273"/>
        <v/>
      </c>
      <c r="O290" s="773" t="str">
        <f t="shared" si="274"/>
        <v/>
      </c>
      <c r="P290" s="773" t="str">
        <f t="shared" si="275"/>
        <v/>
      </c>
      <c r="Q290" s="773" t="str">
        <f t="shared" si="276"/>
        <v/>
      </c>
      <c r="R290" s="511"/>
      <c r="S290" s="276"/>
      <c r="T290" s="276"/>
      <c r="U290" s="36" t="str">
        <f t="shared" si="243"/>
        <v/>
      </c>
      <c r="V290" s="37" t="str">
        <f>IFERROR(INDEX(PARAMETROS!$B$53:$B$101,MATCH(U290,PARAMETROS!$A$53:$A$101,0)),"")</f>
        <v/>
      </c>
      <c r="W290" s="841"/>
      <c r="X290" s="38"/>
      <c r="Y290" s="438" t="str">
        <f>IFERROR(IF(X290="","",IF(X290="COP","N/A",IF(OR(X290="USD",X290="US"),1,IF(X290="EUR",VLOOKUP(T290,'SH EURO'!$A$6:$B$10372,2,FALSE),"INGRESAR TASA")))),"")</f>
        <v/>
      </c>
      <c r="Z290" s="490" t="str">
        <f t="shared" si="244"/>
        <v/>
      </c>
      <c r="AA290" s="39" t="str">
        <f>IFERROR(IF(X290="","",IF(X290="COP",1,IF(Y290&lt;&gt;"N/A",VLOOKUP(T290,'SH TRM'!$A$9:$B$100372,2,FALSE),"REVISAR"))),"")</f>
        <v/>
      </c>
      <c r="AB290" s="354" t="str">
        <f t="shared" si="245"/>
        <v/>
      </c>
      <c r="AC290" s="839" t="str">
        <f t="shared" si="236"/>
        <v/>
      </c>
      <c r="AD290" s="295" t="str">
        <f t="shared" si="237"/>
        <v/>
      </c>
      <c r="AE290" s="300" t="str">
        <f t="shared" si="238"/>
        <v/>
      </c>
      <c r="AF290" s="1205"/>
      <c r="AG290" s="1208"/>
      <c r="AH290" s="310"/>
      <c r="AI290" s="237"/>
      <c r="AL290" s="395"/>
      <c r="AM290" s="358">
        <f t="shared" si="279"/>
        <v>0</v>
      </c>
      <c r="AN290" s="358"/>
      <c r="AO290" s="393"/>
      <c r="AP290" s="393"/>
    </row>
    <row r="291" spans="1:42" s="222" customFormat="1" ht="24" hidden="1" customHeight="1" x14ac:dyDescent="0.25">
      <c r="A291" s="1111" t="s">
        <v>277</v>
      </c>
      <c r="B291" s="25"/>
      <c r="C291" s="135"/>
      <c r="D291" s="26" t="str">
        <f>IFERROR(INDEX(DESEMPATE!$D$3:$D$63,MATCH('EXP ESPEC.'!B291,DESEMPATE!$C$3:$C$63,0)),"")</f>
        <v/>
      </c>
      <c r="E291" s="410" t="s">
        <v>8</v>
      </c>
      <c r="F291" s="32"/>
      <c r="G291" s="32"/>
      <c r="H291" s="32"/>
      <c r="I291" s="232"/>
      <c r="J291" s="774"/>
      <c r="K291" s="777"/>
      <c r="L291" s="777"/>
      <c r="M291" s="777"/>
      <c r="N291" s="770" t="str">
        <f t="shared" si="273"/>
        <v/>
      </c>
      <c r="O291" s="770" t="str">
        <f t="shared" si="274"/>
        <v/>
      </c>
      <c r="P291" s="770" t="str">
        <f t="shared" si="275"/>
        <v/>
      </c>
      <c r="Q291" s="770" t="str">
        <f t="shared" si="276"/>
        <v/>
      </c>
      <c r="R291" s="510"/>
      <c r="S291" s="14"/>
      <c r="T291" s="14"/>
      <c r="U291" s="29" t="str">
        <f t="shared" si="243"/>
        <v/>
      </c>
      <c r="V291" s="140" t="str">
        <f>IFERROR(INDEX(PARAMETROS!$B$53:$B$101,MATCH(U291,PARAMETROS!$A$53:$A$101,0)),"")</f>
        <v/>
      </c>
      <c r="W291" s="671"/>
      <c r="X291" s="17"/>
      <c r="Y291" s="436" t="str">
        <f>IFERROR(IF(X291="","",IF(X291="COP","N/A",IF(OR(X291="USD",X291="US"),1,IF(X291="EUR",VLOOKUP(T291,'SH EURO'!$A$6:$B$10372,2,FALSE),"INGRESAR TASA")))),"")</f>
        <v/>
      </c>
      <c r="Z291" s="488" t="str">
        <f t="shared" si="244"/>
        <v/>
      </c>
      <c r="AA291" s="31" t="str">
        <f>IFERROR(IF(X291="","",IF(X291="COP",1,IF(Y291&lt;&gt;"N/A",VLOOKUP(T291,'SH TRM'!$A$9:$B$100372,2,FALSE),"REVISAR"))),"")</f>
        <v/>
      </c>
      <c r="AB291" s="352" t="str">
        <f t="shared" si="245"/>
        <v/>
      </c>
      <c r="AC291" s="837" t="str">
        <f t="shared" si="236"/>
        <v/>
      </c>
      <c r="AD291" s="298" t="str">
        <f t="shared" si="237"/>
        <v/>
      </c>
      <c r="AE291" s="290" t="str">
        <f t="shared" si="238"/>
        <v/>
      </c>
      <c r="AF291" s="1203" t="str">
        <f t="shared" ref="AF291" si="281">IFERROR(IF(AND(COUNTIF(N291:N294,"SI")&gt;=1,COUNTIF(O291:O294,"SI")&gt;=1,COUNTIF(P291:P294,"SI")&gt;=1,COUNTIF(J291:J294,"SI")&lt;=4,AN291="OK"),"SI","NO"),"")</f>
        <v>NO</v>
      </c>
      <c r="AG291" s="1206">
        <f t="shared" ref="AG291" si="282">IFERROR(IF(OR(E291="",E291="NO"),"N/A",IF(AND(COUNTIF(AE291:AE294,"CUMPLE")=4,AF291="SI"),90,(IF(AND(COUNTIF(AE291:AE294,"CUMPLE")=3,AF291="SI"),80,IF(AND(COUNTIF(AE291:AE294,"CUMPLE")=2,AF291="SI"),70,0))))),"")</f>
        <v>0</v>
      </c>
      <c r="AH291" s="308"/>
      <c r="AI291" s="237"/>
      <c r="AL291" s="395"/>
      <c r="AM291" s="358">
        <f t="shared" si="279"/>
        <v>0</v>
      </c>
      <c r="AN291" s="358" t="str">
        <f t="shared" ref="AN291" si="283">IF(OR(COUNTIF(AM291:AM294,2)=0,COUNTIF(AM291:AM294,2)&gt;1),"OK",IF(AND(COUNTIF(AM291:AM294,1)&gt;0,COUNTIF(AM291:AM294,2)&gt;0),"OK",1))</f>
        <v>OK</v>
      </c>
      <c r="AO291" s="393"/>
      <c r="AP291" s="393"/>
    </row>
    <row r="292" spans="1:42" s="222" customFormat="1" ht="24" hidden="1" customHeight="1" x14ac:dyDescent="0.25">
      <c r="A292" s="1112"/>
      <c r="B292" s="11"/>
      <c r="C292" s="136"/>
      <c r="D292" s="12" t="str">
        <f>IFERROR(INDEX(DESEMPATE!$D$3:$D$63,MATCH('EXP ESPEC.'!B292,DESEMPATE!$C$3:$C$63,0)),"")</f>
        <v/>
      </c>
      <c r="E292" s="411" t="s">
        <v>8</v>
      </c>
      <c r="F292" s="19"/>
      <c r="G292" s="19"/>
      <c r="H292" s="19"/>
      <c r="I292" s="231"/>
      <c r="J292" s="774"/>
      <c r="K292" s="771"/>
      <c r="L292" s="771"/>
      <c r="M292" s="771"/>
      <c r="N292" s="771" t="str">
        <f t="shared" si="273"/>
        <v/>
      </c>
      <c r="O292" s="771" t="str">
        <f t="shared" si="274"/>
        <v/>
      </c>
      <c r="P292" s="771" t="str">
        <f t="shared" si="275"/>
        <v/>
      </c>
      <c r="Q292" s="771" t="str">
        <f t="shared" si="276"/>
        <v/>
      </c>
      <c r="R292" s="509"/>
      <c r="S292" s="259"/>
      <c r="T292" s="14"/>
      <c r="U292" s="15" t="str">
        <f t="shared" si="243"/>
        <v/>
      </c>
      <c r="V292" s="16" t="str">
        <f>IFERROR(INDEX(PARAMETROS!$B$53:$B$101,MATCH(U292,PARAMETROS!$A$53:$A$101,0)),"")</f>
        <v/>
      </c>
      <c r="W292" s="671"/>
      <c r="X292" s="16"/>
      <c r="Y292" s="437" t="str">
        <f>IFERROR(IF(X292="","",IF(X292="COP","N/A",IF(OR(X292="USD",X292="US"),1,IF(X292="EUR",VLOOKUP(T292,'SH EURO'!$A$6:$B$10372,2,FALSE),"INGRESAR TASA")))),"")</f>
        <v/>
      </c>
      <c r="Z292" s="489" t="str">
        <f t="shared" si="244"/>
        <v/>
      </c>
      <c r="AA292" s="18" t="str">
        <f>IFERROR(IF(X292="","",IF(X292="COP",1,IF(Y292&lt;&gt;"N/A",VLOOKUP(T292,'SH TRM'!$A$9:$B$100372,2,FALSE),"REVISAR"))),"")</f>
        <v/>
      </c>
      <c r="AB292" s="353" t="str">
        <f t="shared" si="245"/>
        <v/>
      </c>
      <c r="AC292" s="838" t="str">
        <f t="shared" si="236"/>
        <v/>
      </c>
      <c r="AD292" s="296" t="str">
        <f t="shared" si="237"/>
        <v/>
      </c>
      <c r="AE292" s="775" t="str">
        <f t="shared" si="238"/>
        <v/>
      </c>
      <c r="AF292" s="1204"/>
      <c r="AG292" s="1207"/>
      <c r="AH292" s="302"/>
      <c r="AI292" s="237"/>
      <c r="AL292" s="395"/>
      <c r="AM292" s="358">
        <f t="shared" si="279"/>
        <v>0</v>
      </c>
      <c r="AN292" s="358"/>
      <c r="AO292" s="393"/>
      <c r="AP292" s="393"/>
    </row>
    <row r="293" spans="1:42" s="222" customFormat="1" ht="24" hidden="1" customHeight="1" x14ac:dyDescent="0.25">
      <c r="A293" s="1112"/>
      <c r="B293" s="11"/>
      <c r="C293" s="136"/>
      <c r="D293" s="12" t="str">
        <f>IFERROR(INDEX(DESEMPATE!$D$3:$D$63,MATCH('EXP ESPEC.'!B293,DESEMPATE!$C$3:$C$63,0)),"")</f>
        <v/>
      </c>
      <c r="E293" s="411" t="s">
        <v>8</v>
      </c>
      <c r="F293" s="19"/>
      <c r="G293" s="19"/>
      <c r="H293" s="19"/>
      <c r="I293" s="231"/>
      <c r="J293" s="496"/>
      <c r="K293" s="771"/>
      <c r="L293" s="771"/>
      <c r="M293" s="771"/>
      <c r="N293" s="771" t="str">
        <f t="shared" si="273"/>
        <v/>
      </c>
      <c r="O293" s="771" t="str">
        <f t="shared" si="274"/>
        <v/>
      </c>
      <c r="P293" s="771" t="str">
        <f t="shared" si="275"/>
        <v/>
      </c>
      <c r="Q293" s="771" t="str">
        <f t="shared" si="276"/>
        <v/>
      </c>
      <c r="R293" s="512"/>
      <c r="S293" s="316"/>
      <c r="T293" s="316"/>
      <c r="U293" s="44" t="str">
        <f t="shared" si="243"/>
        <v/>
      </c>
      <c r="V293" s="16" t="str">
        <f>IFERROR(INDEX(PARAMETROS!$B$53:$B$101,MATCH(U293,PARAMETROS!$A$53:$A$101,0)),"")</f>
        <v/>
      </c>
      <c r="W293" s="840"/>
      <c r="X293" s="17"/>
      <c r="Y293" s="437" t="str">
        <f>IFERROR(IF(X293="","",IF(X293="COP","N/A",IF(OR(X293="USD",X293="US"),1,IF(X293="EUR",VLOOKUP(T293,'SH EURO'!$A$6:$B$10372,2,FALSE),"INGRESAR TASA")))),"")</f>
        <v/>
      </c>
      <c r="Z293" s="489" t="str">
        <f t="shared" si="244"/>
        <v/>
      </c>
      <c r="AA293" s="18" t="str">
        <f>IFERROR(IF(X293="","",IF(X293="COP",1,IF(Y293&lt;&gt;"N/A",VLOOKUP(T293,'SH TRM'!$A$9:$B$100372,2,FALSE),"REVISAR"))),"")</f>
        <v/>
      </c>
      <c r="AB293" s="353" t="str">
        <f t="shared" si="245"/>
        <v/>
      </c>
      <c r="AC293" s="838" t="str">
        <f t="shared" si="236"/>
        <v/>
      </c>
      <c r="AD293" s="296" t="str">
        <f t="shared" si="237"/>
        <v/>
      </c>
      <c r="AE293" s="775" t="str">
        <f t="shared" si="238"/>
        <v/>
      </c>
      <c r="AF293" s="1204"/>
      <c r="AG293" s="1207"/>
      <c r="AH293" s="302"/>
      <c r="AI293" s="237"/>
      <c r="AL293" s="395"/>
      <c r="AM293" s="358">
        <f t="shared" si="279"/>
        <v>0</v>
      </c>
      <c r="AN293" s="358"/>
      <c r="AO293" s="393"/>
      <c r="AP293" s="393"/>
    </row>
    <row r="294" spans="1:42" s="222" customFormat="1" ht="24" hidden="1" customHeight="1" thickBot="1" x14ac:dyDescent="0.3">
      <c r="A294" s="1113"/>
      <c r="B294" s="11"/>
      <c r="C294" s="136"/>
      <c r="D294" s="45" t="str">
        <f>IFERROR(INDEX(DESEMPATE!$D$3:$D$63,MATCH('EXP ESPEC.'!B294,DESEMPATE!$C$3:$C$63,0)),"")</f>
        <v/>
      </c>
      <c r="E294" s="412" t="s">
        <v>8</v>
      </c>
      <c r="F294" s="19"/>
      <c r="G294" s="19"/>
      <c r="H294" s="19"/>
      <c r="I294" s="231"/>
      <c r="J294" s="526"/>
      <c r="K294" s="773"/>
      <c r="L294" s="773"/>
      <c r="M294" s="773"/>
      <c r="N294" s="773" t="str">
        <f t="shared" si="273"/>
        <v/>
      </c>
      <c r="O294" s="773" t="str">
        <f t="shared" si="274"/>
        <v/>
      </c>
      <c r="P294" s="773" t="str">
        <f t="shared" si="275"/>
        <v/>
      </c>
      <c r="Q294" s="773" t="str">
        <f t="shared" si="276"/>
        <v/>
      </c>
      <c r="R294" s="511"/>
      <c r="S294" s="276"/>
      <c r="T294" s="276"/>
      <c r="U294" s="36" t="str">
        <f t="shared" si="243"/>
        <v/>
      </c>
      <c r="V294" s="37" t="str">
        <f>IFERROR(INDEX(PARAMETROS!$B$53:$B$101,MATCH(U294,PARAMETROS!$A$53:$A$101,0)),"")</f>
        <v/>
      </c>
      <c r="W294" s="841"/>
      <c r="X294" s="38"/>
      <c r="Y294" s="438" t="str">
        <f>IFERROR(IF(X294="","",IF(X294="COP","N/A",IF(OR(X294="USD",X294="US"),1,IF(X294="EUR",VLOOKUP(T294,'SH EURO'!$A$6:$B$10372,2,FALSE),"INGRESAR TASA")))),"")</f>
        <v/>
      </c>
      <c r="Z294" s="490" t="str">
        <f t="shared" si="244"/>
        <v/>
      </c>
      <c r="AA294" s="39" t="str">
        <f>IFERROR(IF(X294="","",IF(X294="COP",1,IF(Y294&lt;&gt;"N/A",VLOOKUP(T294,'SH TRM'!$A$9:$B$100372,2,FALSE),"REVISAR"))),"")</f>
        <v/>
      </c>
      <c r="AB294" s="354" t="str">
        <f t="shared" si="245"/>
        <v/>
      </c>
      <c r="AC294" s="839" t="str">
        <f t="shared" si="236"/>
        <v/>
      </c>
      <c r="AD294" s="295" t="str">
        <f t="shared" si="237"/>
        <v/>
      </c>
      <c r="AE294" s="300" t="str">
        <f t="shared" si="238"/>
        <v/>
      </c>
      <c r="AF294" s="1205"/>
      <c r="AG294" s="1208"/>
      <c r="AH294" s="310"/>
      <c r="AI294" s="237"/>
      <c r="AL294" s="395"/>
      <c r="AM294" s="358">
        <f t="shared" si="279"/>
        <v>0</v>
      </c>
      <c r="AN294" s="358"/>
      <c r="AO294" s="393"/>
      <c r="AP294" s="393"/>
    </row>
    <row r="295" spans="1:42" s="222" customFormat="1" ht="24" hidden="1" customHeight="1" x14ac:dyDescent="0.25">
      <c r="A295" s="1111" t="s">
        <v>278</v>
      </c>
      <c r="B295" s="25"/>
      <c r="C295" s="135"/>
      <c r="D295" s="26" t="str">
        <f>IFERROR(INDEX(DESEMPATE!$D$3:$D$63,MATCH('EXP ESPEC.'!B295,DESEMPATE!$C$3:$C$63,0)),"")</f>
        <v/>
      </c>
      <c r="E295" s="410" t="s">
        <v>8</v>
      </c>
      <c r="F295" s="32"/>
      <c r="G295" s="32"/>
      <c r="H295" s="32"/>
      <c r="I295" s="232"/>
      <c r="J295" s="32"/>
      <c r="K295" s="777"/>
      <c r="L295" s="777"/>
      <c r="M295" s="777"/>
      <c r="N295" s="400" t="str">
        <f t="shared" si="171"/>
        <v/>
      </c>
      <c r="O295" s="400" t="str">
        <f t="shared" si="172"/>
        <v/>
      </c>
      <c r="P295" s="400" t="str">
        <f t="shared" si="173"/>
        <v/>
      </c>
      <c r="Q295" s="640" t="str">
        <f t="shared" si="182"/>
        <v/>
      </c>
      <c r="R295" s="510"/>
      <c r="S295" s="14"/>
      <c r="T295" s="14"/>
      <c r="U295" s="29" t="str">
        <f t="shared" si="243"/>
        <v/>
      </c>
      <c r="V295" s="140" t="str">
        <f>IFERROR(INDEX(PARAMETROS!$B$53:$B$101,MATCH(U295,PARAMETROS!$A$53:$A$101,0)),"")</f>
        <v/>
      </c>
      <c r="W295" s="671"/>
      <c r="X295" s="17"/>
      <c r="Y295" s="436" t="str">
        <f>IFERROR(IF(X295="","",IF(X295="COP","N/A",IF(OR(X295="USD",X295="US"),1,IF(X295="EUR",VLOOKUP(T295,'SH EURO'!$A$6:$B$10372,2,FALSE),"INGRESAR TASA")))),"")</f>
        <v/>
      </c>
      <c r="Z295" s="488" t="str">
        <f t="shared" si="244"/>
        <v/>
      </c>
      <c r="AA295" s="31" t="str">
        <f>IFERROR(IF(X295="","",IF(X295="COP",1,IF(Y295&lt;&gt;"N/A",VLOOKUP(T295,'SH TRM'!$A$9:$B$100372,2,FALSE),"REVISAR"))),"")</f>
        <v/>
      </c>
      <c r="AB295" s="352" t="str">
        <f t="shared" si="245"/>
        <v/>
      </c>
      <c r="AC295" s="837" t="str">
        <f t="shared" si="236"/>
        <v/>
      </c>
      <c r="AD295" s="298" t="str">
        <f t="shared" si="237"/>
        <v/>
      </c>
      <c r="AE295" s="290" t="str">
        <f t="shared" si="238"/>
        <v/>
      </c>
      <c r="AF295" s="1203" t="str">
        <f t="shared" ref="AF295" si="284">IFERROR(IF(AND(COUNTIF(N295:N298,"SI")&gt;=1,COUNTIF(O295:O298,"SI")&gt;=1,COUNTIF(P295:P298,"SI")&gt;=1,COUNTIF(J295:J298,"SI")&lt;=4,AN295="OK"),"SI","NO"),"")</f>
        <v>NO</v>
      </c>
      <c r="AG295" s="1206">
        <f t="shared" ref="AG295" si="285">IFERROR(IF(OR(E295="",E295="NO"),"N/A",IF(AND(COUNTIF(AE295:AE298,"CUMPLE")=4,AF295="SI"),90,(IF(AND(COUNTIF(AE295:AE298,"CUMPLE")=3,AF295="SI"),80,IF(AND(COUNTIF(AE295:AE298,"CUMPLE")=2,AF295="SI"),70,0))))),"")</f>
        <v>0</v>
      </c>
      <c r="AH295" s="308"/>
      <c r="AI295" s="237"/>
      <c r="AL295" s="395"/>
      <c r="AM295" s="358">
        <f t="shared" si="169"/>
        <v>0</v>
      </c>
      <c r="AN295" s="358" t="str">
        <f t="shared" ref="AN295" si="286">IF(OR(COUNTIF(AM295:AM298,2)=0,COUNTIF(AM295:AM298,2)&gt;1),"OK",IF(AND(COUNTIF(AM295:AM298,1)&gt;0,COUNTIF(AM295:AM298,2)&gt;0),"OK",1))</f>
        <v>OK</v>
      </c>
      <c r="AO295" s="393"/>
      <c r="AP295" s="393"/>
    </row>
    <row r="296" spans="1:42" s="222" customFormat="1" ht="24" hidden="1" customHeight="1" x14ac:dyDescent="0.25">
      <c r="A296" s="1112"/>
      <c r="B296" s="11"/>
      <c r="C296" s="136"/>
      <c r="D296" s="12" t="str">
        <f>IFERROR(INDEX(DESEMPATE!$D$3:$D$63,MATCH('EXP ESPEC.'!B296,DESEMPATE!$C$3:$C$63,0)),"")</f>
        <v/>
      </c>
      <c r="E296" s="411" t="s">
        <v>8</v>
      </c>
      <c r="F296" s="19"/>
      <c r="G296" s="19"/>
      <c r="H296" s="19"/>
      <c r="I296" s="231"/>
      <c r="J296" s="19"/>
      <c r="K296" s="771"/>
      <c r="L296" s="771"/>
      <c r="M296" s="771"/>
      <c r="N296" s="398" t="str">
        <f t="shared" si="171"/>
        <v/>
      </c>
      <c r="O296" s="398" t="str">
        <f t="shared" si="172"/>
        <v/>
      </c>
      <c r="P296" s="398" t="str">
        <f t="shared" si="173"/>
        <v/>
      </c>
      <c r="Q296" s="638" t="str">
        <f t="shared" si="182"/>
        <v/>
      </c>
      <c r="R296" s="509"/>
      <c r="S296" s="259"/>
      <c r="T296" s="14"/>
      <c r="U296" s="15" t="str">
        <f t="shared" si="243"/>
        <v/>
      </c>
      <c r="V296" s="16" t="str">
        <f>IFERROR(INDEX(PARAMETROS!$B$53:$B$101,MATCH(U296,PARAMETROS!$A$53:$A$101,0)),"")</f>
        <v/>
      </c>
      <c r="W296" s="671"/>
      <c r="X296" s="16"/>
      <c r="Y296" s="437" t="str">
        <f>IFERROR(IF(X296="","",IF(X296="COP","N/A",IF(OR(X296="USD",X296="US"),1,IF(X296="EUR",VLOOKUP(T296,'SH EURO'!$A$6:$B$10372,2,FALSE),"INGRESAR TASA")))),"")</f>
        <v/>
      </c>
      <c r="Z296" s="489" t="str">
        <f t="shared" si="244"/>
        <v/>
      </c>
      <c r="AA296" s="18" t="str">
        <f>IFERROR(IF(X296="","",IF(X296="COP",1,IF(Y296&lt;&gt;"N/A",VLOOKUP(T296,'SH TRM'!$A$9:$B$100372,2,FALSE),"REVISAR"))),"")</f>
        <v/>
      </c>
      <c r="AB296" s="353" t="str">
        <f t="shared" si="245"/>
        <v/>
      </c>
      <c r="AC296" s="838" t="str">
        <f t="shared" si="236"/>
        <v/>
      </c>
      <c r="AD296" s="296" t="str">
        <f t="shared" si="237"/>
        <v/>
      </c>
      <c r="AE296" s="775" t="str">
        <f t="shared" si="238"/>
        <v/>
      </c>
      <c r="AF296" s="1204"/>
      <c r="AG296" s="1207"/>
      <c r="AH296" s="302"/>
      <c r="AI296" s="237"/>
      <c r="AL296" s="395"/>
      <c r="AM296" s="358">
        <f t="shared" si="169"/>
        <v>0</v>
      </c>
      <c r="AN296" s="358"/>
      <c r="AO296" s="393"/>
      <c r="AP296" s="393"/>
    </row>
    <row r="297" spans="1:42" s="222" customFormat="1" ht="24" hidden="1" customHeight="1" x14ac:dyDescent="0.25">
      <c r="A297" s="1112"/>
      <c r="B297" s="11"/>
      <c r="C297" s="143"/>
      <c r="D297" s="12" t="str">
        <f>IFERROR(INDEX(DESEMPATE!$D$3:$D$63,MATCH('EXP ESPEC.'!B297,DESEMPATE!$C$3:$C$63,0)),"")</f>
        <v/>
      </c>
      <c r="E297" s="411" t="s">
        <v>8</v>
      </c>
      <c r="F297" s="19"/>
      <c r="G297" s="19"/>
      <c r="H297" s="19"/>
      <c r="I297" s="231"/>
      <c r="J297" s="19"/>
      <c r="K297" s="771"/>
      <c r="L297" s="771"/>
      <c r="M297" s="771"/>
      <c r="N297" s="398" t="str">
        <f t="shared" si="171"/>
        <v/>
      </c>
      <c r="O297" s="398" t="str">
        <f t="shared" si="172"/>
        <v/>
      </c>
      <c r="P297" s="398" t="str">
        <f t="shared" si="173"/>
        <v/>
      </c>
      <c r="Q297" s="638" t="str">
        <f t="shared" si="182"/>
        <v/>
      </c>
      <c r="R297" s="512"/>
      <c r="S297" s="316"/>
      <c r="T297" s="316"/>
      <c r="U297" s="44" t="str">
        <f t="shared" si="243"/>
        <v/>
      </c>
      <c r="V297" s="16" t="str">
        <f>IFERROR(INDEX(PARAMETROS!$B$53:$B$101,MATCH(U297,PARAMETROS!$A$53:$A$101,0)),"")</f>
        <v/>
      </c>
      <c r="W297" s="840"/>
      <c r="X297" s="17"/>
      <c r="Y297" s="437" t="str">
        <f>IFERROR(IF(X297="","",IF(X297="COP","N/A",IF(OR(X297="USD",X297="US"),1,IF(X297="EUR",VLOOKUP(T297,'SH EURO'!$A$6:$B$10372,2,FALSE),"INGRESAR TASA")))),"")</f>
        <v/>
      </c>
      <c r="Z297" s="489" t="str">
        <f t="shared" si="244"/>
        <v/>
      </c>
      <c r="AA297" s="18" t="str">
        <f>IFERROR(IF(X297="","",IF(X297="COP",1,IF(Y297&lt;&gt;"N/A",VLOOKUP(T297,'SH TRM'!$A$9:$B$100372,2,FALSE),"REVISAR"))),"")</f>
        <v/>
      </c>
      <c r="AB297" s="353" t="str">
        <f t="shared" si="245"/>
        <v/>
      </c>
      <c r="AC297" s="838" t="str">
        <f t="shared" si="236"/>
        <v/>
      </c>
      <c r="AD297" s="296" t="str">
        <f t="shared" si="237"/>
        <v/>
      </c>
      <c r="AE297" s="775" t="str">
        <f t="shared" si="238"/>
        <v/>
      </c>
      <c r="AF297" s="1204"/>
      <c r="AG297" s="1207"/>
      <c r="AH297" s="302"/>
      <c r="AI297" s="237"/>
      <c r="AL297" s="395"/>
      <c r="AM297" s="358">
        <f t="shared" si="169"/>
        <v>0</v>
      </c>
      <c r="AN297" s="358"/>
      <c r="AO297" s="393"/>
      <c r="AP297" s="393"/>
    </row>
    <row r="298" spans="1:42" s="222" customFormat="1" ht="24" hidden="1" customHeight="1" thickBot="1" x14ac:dyDescent="0.3">
      <c r="A298" s="1113"/>
      <c r="B298" s="11"/>
      <c r="C298" s="143"/>
      <c r="D298" s="45" t="str">
        <f>IFERROR(INDEX(DESEMPATE!$D$3:$D$63,MATCH('EXP ESPEC.'!B298,DESEMPATE!$C$3:$C$63,0)),"")</f>
        <v/>
      </c>
      <c r="E298" s="412" t="s">
        <v>8</v>
      </c>
      <c r="F298" s="19"/>
      <c r="G298" s="19"/>
      <c r="H298" s="19"/>
      <c r="I298" s="231"/>
      <c r="J298" s="139"/>
      <c r="K298" s="773"/>
      <c r="L298" s="773"/>
      <c r="M298" s="773"/>
      <c r="N298" s="399" t="str">
        <f t="shared" si="171"/>
        <v/>
      </c>
      <c r="O298" s="399" t="str">
        <f t="shared" si="172"/>
        <v/>
      </c>
      <c r="P298" s="399" t="str">
        <f t="shared" si="173"/>
        <v/>
      </c>
      <c r="Q298" s="639" t="str">
        <f t="shared" si="182"/>
        <v/>
      </c>
      <c r="R298" s="511"/>
      <c r="S298" s="276"/>
      <c r="T298" s="276"/>
      <c r="U298" s="36" t="str">
        <f t="shared" si="243"/>
        <v/>
      </c>
      <c r="V298" s="37" t="str">
        <f>IFERROR(INDEX(PARAMETROS!$B$53:$B$101,MATCH(U298,PARAMETROS!$A$53:$A$101,0)),"")</f>
        <v/>
      </c>
      <c r="W298" s="841"/>
      <c r="X298" s="38"/>
      <c r="Y298" s="438" t="str">
        <f>IFERROR(IF(X298="","",IF(X298="COP","N/A",IF(OR(X298="USD",X298="US"),1,IF(X298="EUR",VLOOKUP(T298,'SH EURO'!$A$6:$B$10372,2,FALSE),"INGRESAR TASA")))),"")</f>
        <v/>
      </c>
      <c r="Z298" s="490" t="str">
        <f t="shared" si="244"/>
        <v/>
      </c>
      <c r="AA298" s="39" t="str">
        <f>IFERROR(IF(X298="","",IF(X298="COP",1,IF(Y298&lt;&gt;"N/A",VLOOKUP(T298,'SH TRM'!$A$9:$B$100372,2,FALSE),"REVISAR"))),"")</f>
        <v/>
      </c>
      <c r="AB298" s="354" t="str">
        <f t="shared" si="245"/>
        <v/>
      </c>
      <c r="AC298" s="839" t="str">
        <f t="shared" si="236"/>
        <v/>
      </c>
      <c r="AD298" s="295" t="str">
        <f t="shared" si="237"/>
        <v/>
      </c>
      <c r="AE298" s="300" t="str">
        <f t="shared" si="238"/>
        <v/>
      </c>
      <c r="AF298" s="1205"/>
      <c r="AG298" s="1208"/>
      <c r="AH298" s="310"/>
      <c r="AI298" s="237"/>
      <c r="AL298" s="395"/>
      <c r="AM298" s="358">
        <f t="shared" si="169"/>
        <v>0</v>
      </c>
      <c r="AN298" s="358"/>
      <c r="AO298" s="393"/>
      <c r="AP298" s="393"/>
    </row>
    <row r="299" spans="1:42" s="222" customFormat="1" ht="24" hidden="1" customHeight="1" x14ac:dyDescent="0.25">
      <c r="A299" s="1111" t="s">
        <v>279</v>
      </c>
      <c r="B299" s="25"/>
      <c r="C299" s="135"/>
      <c r="D299" s="26" t="str">
        <f>IFERROR(INDEX(DESEMPATE!$D$3:$D$63,MATCH('EXP ESPEC.'!B299,DESEMPATE!$C$3:$C$63,0)),"")</f>
        <v/>
      </c>
      <c r="E299" s="410" t="s">
        <v>8</v>
      </c>
      <c r="F299" s="32"/>
      <c r="G299" s="32"/>
      <c r="H299" s="32"/>
      <c r="I299" s="232"/>
      <c r="J299" s="32"/>
      <c r="K299" s="777"/>
      <c r="L299" s="777"/>
      <c r="M299" s="777"/>
      <c r="N299" s="770" t="str">
        <f t="shared" ref="N299:N302" si="287">IF(OR(J299="",K299=""),"",IF(J299="NO","NO",K299))</f>
        <v/>
      </c>
      <c r="O299" s="770" t="str">
        <f t="shared" ref="O299:O302" si="288">IF(OR(J299="",L299=""),"",IF(J299="NO","NO",L299))</f>
        <v/>
      </c>
      <c r="P299" s="770" t="str">
        <f t="shared" ref="P299:P302" si="289">IF(OR(J299="",M299=""),"",IF(J299="NO","NO",M299))</f>
        <v/>
      </c>
      <c r="Q299" s="770" t="str">
        <f t="shared" ref="Q299:Q302" si="290">IFERROR(IF(S299="","",IF(S299&gt;=DATE(1990,1,1),"SI","NO")),"")</f>
        <v/>
      </c>
      <c r="R299" s="510"/>
      <c r="S299" s="14"/>
      <c r="T299" s="14"/>
      <c r="U299" s="29" t="str">
        <f t="shared" si="243"/>
        <v/>
      </c>
      <c r="V299" s="140" t="str">
        <f>IFERROR(INDEX(PARAMETROS!$B$53:$B$101,MATCH(U299,PARAMETROS!$A$53:$A$101,0)),"")</f>
        <v/>
      </c>
      <c r="W299" s="671"/>
      <c r="X299" s="17"/>
      <c r="Y299" s="436" t="str">
        <f>IFERROR(IF(X299="","",IF(X299="COP","N/A",IF(OR(X299="USD",X299="US"),1,IF(X299="EUR",VLOOKUP(T299,'SH EURO'!$A$6:$B$10372,2,FALSE),"INGRESAR TASA")))),"")</f>
        <v/>
      </c>
      <c r="Z299" s="488" t="str">
        <f t="shared" si="244"/>
        <v/>
      </c>
      <c r="AA299" s="31" t="str">
        <f>IFERROR(IF(X299="","",IF(X299="COP",1,IF(Y299&lt;&gt;"N/A",VLOOKUP(T299,'SH TRM'!$A$9:$B$100372,2,FALSE),"REVISAR"))),"")</f>
        <v/>
      </c>
      <c r="AB299" s="352" t="str">
        <f t="shared" si="245"/>
        <v/>
      </c>
      <c r="AC299" s="837" t="str">
        <f t="shared" si="236"/>
        <v/>
      </c>
      <c r="AD299" s="298" t="str">
        <f t="shared" si="237"/>
        <v/>
      </c>
      <c r="AE299" s="290" t="str">
        <f t="shared" si="238"/>
        <v/>
      </c>
      <c r="AF299" s="1203" t="str">
        <f t="shared" ref="AF299" si="291">IFERROR(IF(AND(COUNTIF(N299:N302,"SI")&gt;=1,COUNTIF(O299:O302,"SI")&gt;=1,COUNTIF(P299:P302,"SI")&gt;=1,COUNTIF(J299:J302,"SI")&lt;=4,AN299="OK"),"SI","NO"),"")</f>
        <v>NO</v>
      </c>
      <c r="AG299" s="1206">
        <f t="shared" ref="AG299" si="292">IFERROR(IF(OR(E299="",E299="NO"),"N/A",IF(AND(COUNTIF(AE299:AE302,"CUMPLE")=4,AF299="SI"),90,(IF(AND(COUNTIF(AE299:AE302,"CUMPLE")=3,AF299="SI"),80,IF(AND(COUNTIF(AE299:AE302,"CUMPLE")=2,AF299="SI"),70,0))))),"")</f>
        <v>0</v>
      </c>
      <c r="AH299" s="308"/>
      <c r="AI299" s="237"/>
      <c r="AL299" s="395"/>
      <c r="AM299" s="358">
        <f t="shared" ref="AM299:AM302" si="293">COUNTIF(O299:P299,"SI")</f>
        <v>0</v>
      </c>
      <c r="AN299" s="358" t="str">
        <f t="shared" ref="AN299" si="294">IF(OR(COUNTIF(AM299:AM302,2)=0,COUNTIF(AM299:AM302,2)&gt;1),"OK",IF(AND(COUNTIF(AM299:AM302,1)&gt;0,COUNTIF(AM299:AM302,2)&gt;0),"OK",1))</f>
        <v>OK</v>
      </c>
      <c r="AO299" s="393"/>
      <c r="AP299" s="393"/>
    </row>
    <row r="300" spans="1:42" s="222" customFormat="1" ht="24" hidden="1" customHeight="1" x14ac:dyDescent="0.25">
      <c r="A300" s="1112"/>
      <c r="B300" s="11"/>
      <c r="C300" s="136"/>
      <c r="D300" s="12" t="str">
        <f>IFERROR(INDEX(DESEMPATE!$D$3:$D$63,MATCH('EXP ESPEC.'!B300,DESEMPATE!$C$3:$C$63,0)),"")</f>
        <v/>
      </c>
      <c r="E300" s="411" t="s">
        <v>8</v>
      </c>
      <c r="F300" s="19"/>
      <c r="G300" s="19"/>
      <c r="H300" s="19"/>
      <c r="I300" s="231"/>
      <c r="J300" s="19"/>
      <c r="K300" s="771"/>
      <c r="L300" s="771"/>
      <c r="M300" s="771"/>
      <c r="N300" s="771" t="str">
        <f t="shared" si="287"/>
        <v/>
      </c>
      <c r="O300" s="771" t="str">
        <f t="shared" si="288"/>
        <v/>
      </c>
      <c r="P300" s="771" t="str">
        <f t="shared" si="289"/>
        <v/>
      </c>
      <c r="Q300" s="771" t="str">
        <f t="shared" si="290"/>
        <v/>
      </c>
      <c r="R300" s="509"/>
      <c r="S300" s="259"/>
      <c r="T300" s="14"/>
      <c r="U300" s="15" t="str">
        <f t="shared" si="243"/>
        <v/>
      </c>
      <c r="V300" s="16" t="str">
        <f>IFERROR(INDEX(PARAMETROS!$B$53:$B$101,MATCH(U300,PARAMETROS!$A$53:$A$101,0)),"")</f>
        <v/>
      </c>
      <c r="W300" s="671"/>
      <c r="X300" s="16"/>
      <c r="Y300" s="437" t="str">
        <f>IFERROR(IF(X300="","",IF(X300="COP","N/A",IF(OR(X300="USD",X300="US"),1,IF(X300="EUR",VLOOKUP(T300,'SH EURO'!$A$6:$B$10372,2,FALSE),"INGRESAR TASA")))),"")</f>
        <v/>
      </c>
      <c r="Z300" s="489" t="str">
        <f t="shared" si="244"/>
        <v/>
      </c>
      <c r="AA300" s="18" t="str">
        <f>IFERROR(IF(X300="","",IF(X300="COP",1,IF(Y300&lt;&gt;"N/A",VLOOKUP(T300,'SH TRM'!$A$9:$B$100372,2,FALSE),"REVISAR"))),"")</f>
        <v/>
      </c>
      <c r="AB300" s="353" t="str">
        <f t="shared" si="245"/>
        <v/>
      </c>
      <c r="AC300" s="838" t="str">
        <f t="shared" si="236"/>
        <v/>
      </c>
      <c r="AD300" s="296" t="str">
        <f t="shared" si="237"/>
        <v/>
      </c>
      <c r="AE300" s="775" t="str">
        <f t="shared" si="238"/>
        <v/>
      </c>
      <c r="AF300" s="1204"/>
      <c r="AG300" s="1207"/>
      <c r="AH300" s="302"/>
      <c r="AI300" s="237"/>
      <c r="AL300" s="395"/>
      <c r="AM300" s="358">
        <f t="shared" si="293"/>
        <v>0</v>
      </c>
      <c r="AN300" s="358"/>
      <c r="AO300" s="393"/>
      <c r="AP300" s="393"/>
    </row>
    <row r="301" spans="1:42" s="222" customFormat="1" ht="24" hidden="1" customHeight="1" x14ac:dyDescent="0.25">
      <c r="A301" s="1112"/>
      <c r="B301" s="11"/>
      <c r="C301" s="143"/>
      <c r="D301" s="12" t="str">
        <f>IFERROR(INDEX(DESEMPATE!$D$3:$D$63,MATCH('EXP ESPEC.'!B301,DESEMPATE!$C$3:$C$63,0)),"")</f>
        <v/>
      </c>
      <c r="E301" s="411" t="s">
        <v>8</v>
      </c>
      <c r="F301" s="19"/>
      <c r="G301" s="19"/>
      <c r="H301" s="19"/>
      <c r="I301" s="231"/>
      <c r="J301" s="19"/>
      <c r="K301" s="771"/>
      <c r="L301" s="771"/>
      <c r="M301" s="771"/>
      <c r="N301" s="771" t="str">
        <f t="shared" si="287"/>
        <v/>
      </c>
      <c r="O301" s="771" t="str">
        <f t="shared" si="288"/>
        <v/>
      </c>
      <c r="P301" s="771" t="str">
        <f t="shared" si="289"/>
        <v/>
      </c>
      <c r="Q301" s="771" t="str">
        <f t="shared" si="290"/>
        <v/>
      </c>
      <c r="R301" s="512"/>
      <c r="S301" s="316"/>
      <c r="T301" s="316"/>
      <c r="U301" s="44" t="str">
        <f t="shared" si="243"/>
        <v/>
      </c>
      <c r="V301" s="16" t="str">
        <f>IFERROR(INDEX(PARAMETROS!$B$53:$B$101,MATCH(U301,PARAMETROS!$A$53:$A$101,0)),"")</f>
        <v/>
      </c>
      <c r="W301" s="840"/>
      <c r="X301" s="17"/>
      <c r="Y301" s="437" t="str">
        <f>IFERROR(IF(X301="","",IF(X301="COP","N/A",IF(OR(X301="USD",X301="US"),1,IF(X301="EUR",VLOOKUP(T301,'SH EURO'!$A$6:$B$10372,2,FALSE),"INGRESAR TASA")))),"")</f>
        <v/>
      </c>
      <c r="Z301" s="489" t="str">
        <f t="shared" si="244"/>
        <v/>
      </c>
      <c r="AA301" s="18" t="str">
        <f>IFERROR(IF(X301="","",IF(X301="COP",1,IF(Y301&lt;&gt;"N/A",VLOOKUP(T301,'SH TRM'!$A$9:$B$100372,2,FALSE),"REVISAR"))),"")</f>
        <v/>
      </c>
      <c r="AB301" s="353" t="str">
        <f t="shared" si="245"/>
        <v/>
      </c>
      <c r="AC301" s="838" t="str">
        <f t="shared" si="236"/>
        <v/>
      </c>
      <c r="AD301" s="296" t="str">
        <f t="shared" si="237"/>
        <v/>
      </c>
      <c r="AE301" s="775" t="str">
        <f t="shared" si="238"/>
        <v/>
      </c>
      <c r="AF301" s="1204"/>
      <c r="AG301" s="1207"/>
      <c r="AH301" s="302"/>
      <c r="AI301" s="237"/>
      <c r="AL301" s="395"/>
      <c r="AM301" s="358">
        <f t="shared" si="293"/>
        <v>0</v>
      </c>
      <c r="AN301" s="358"/>
      <c r="AO301" s="393"/>
      <c r="AP301" s="393"/>
    </row>
    <row r="302" spans="1:42" s="222" customFormat="1" ht="24" hidden="1" customHeight="1" thickBot="1" x14ac:dyDescent="0.3">
      <c r="A302" s="1209"/>
      <c r="B302" s="732"/>
      <c r="C302" s="787"/>
      <c r="D302" s="788" t="str">
        <f>IFERROR(INDEX(DESEMPATE!$D$3:$D$63,MATCH('EXP ESPEC.'!B302,DESEMPATE!$C$3:$C$63,0)),"")</f>
        <v/>
      </c>
      <c r="E302" s="789" t="s">
        <v>8</v>
      </c>
      <c r="F302" s="319"/>
      <c r="G302" s="319"/>
      <c r="H302" s="319"/>
      <c r="I302" s="790"/>
      <c r="J302" s="139"/>
      <c r="K302" s="773"/>
      <c r="L302" s="773"/>
      <c r="M302" s="773"/>
      <c r="N302" s="773" t="str">
        <f t="shared" si="287"/>
        <v/>
      </c>
      <c r="O302" s="773" t="str">
        <f t="shared" si="288"/>
        <v/>
      </c>
      <c r="P302" s="773" t="str">
        <f t="shared" si="289"/>
        <v/>
      </c>
      <c r="Q302" s="773" t="str">
        <f t="shared" si="290"/>
        <v/>
      </c>
      <c r="R302" s="511"/>
      <c r="S302" s="276"/>
      <c r="T302" s="276"/>
      <c r="U302" s="36" t="str">
        <f t="shared" si="243"/>
        <v/>
      </c>
      <c r="V302" s="37" t="str">
        <f>IFERROR(INDEX(PARAMETROS!$B$53:$B$101,MATCH(U302,PARAMETROS!$A$53:$A$101,0)),"")</f>
        <v/>
      </c>
      <c r="W302" s="841"/>
      <c r="X302" s="38"/>
      <c r="Y302" s="438" t="str">
        <f>IFERROR(IF(X302="","",IF(X302="COP","N/A",IF(OR(X302="USD",X302="US"),1,IF(X302="EUR",VLOOKUP(T302,'SH EURO'!$A$6:$B$10372,2,FALSE),"INGRESAR TASA")))),"")</f>
        <v/>
      </c>
      <c r="Z302" s="490" t="str">
        <f t="shared" si="244"/>
        <v/>
      </c>
      <c r="AA302" s="39" t="str">
        <f>IFERROR(IF(X302="","",IF(X302="COP",1,IF(Y302&lt;&gt;"N/A",VLOOKUP(T302,'SH TRM'!$A$9:$B$100372,2,FALSE),"REVISAR"))),"")</f>
        <v/>
      </c>
      <c r="AB302" s="354" t="str">
        <f t="shared" si="245"/>
        <v/>
      </c>
      <c r="AC302" s="839" t="str">
        <f t="shared" si="236"/>
        <v/>
      </c>
      <c r="AD302" s="295" t="str">
        <f t="shared" si="237"/>
        <v/>
      </c>
      <c r="AE302" s="300" t="str">
        <f t="shared" si="238"/>
        <v/>
      </c>
      <c r="AF302" s="1205"/>
      <c r="AG302" s="1208"/>
      <c r="AH302" s="310"/>
      <c r="AI302" s="237"/>
      <c r="AL302" s="395"/>
      <c r="AM302" s="358">
        <f t="shared" si="293"/>
        <v>0</v>
      </c>
      <c r="AN302" s="358"/>
      <c r="AO302" s="393"/>
      <c r="AP302" s="393"/>
    </row>
    <row r="303" spans="1:42" hidden="1" x14ac:dyDescent="0.25">
      <c r="A303" s="791"/>
      <c r="B303" s="791"/>
      <c r="C303" s="792"/>
      <c r="D303" s="793"/>
      <c r="E303" s="793"/>
      <c r="F303" s="793"/>
      <c r="G303" s="793"/>
      <c r="H303" s="793"/>
      <c r="I303" s="794"/>
    </row>
    <row r="304" spans="1:42" hidden="1" x14ac:dyDescent="0.25"/>
    <row r="305" hidden="1" x14ac:dyDescent="0.25"/>
    <row r="306" hidden="1" x14ac:dyDescent="0.25"/>
    <row r="307" hidden="1" x14ac:dyDescent="0.25"/>
    <row r="308" hidden="1" x14ac:dyDescent="0.25"/>
    <row r="309" hidden="1" x14ac:dyDescent="0.25"/>
    <row r="310" hidden="1" x14ac:dyDescent="0.25"/>
    <row r="311" hidden="1" x14ac:dyDescent="0.25"/>
    <row r="312" hidden="1" x14ac:dyDescent="0.25"/>
    <row r="313" hidden="1" x14ac:dyDescent="0.25"/>
    <row r="314" hidden="1" x14ac:dyDescent="0.25"/>
    <row r="315" hidden="1" x14ac:dyDescent="0.25"/>
    <row r="316" hidden="1" x14ac:dyDescent="0.25"/>
    <row r="317" hidden="1" x14ac:dyDescent="0.25"/>
    <row r="318" hidden="1" x14ac:dyDescent="0.25"/>
    <row r="319" hidden="1" x14ac:dyDescent="0.25"/>
    <row r="320" hidden="1" x14ac:dyDescent="0.25"/>
    <row r="321" hidden="1" x14ac:dyDescent="0.25"/>
    <row r="322" hidden="1" x14ac:dyDescent="0.25"/>
    <row r="323" hidden="1" x14ac:dyDescent="0.25"/>
    <row r="324" hidden="1" x14ac:dyDescent="0.25"/>
    <row r="325" hidden="1" x14ac:dyDescent="0.25"/>
    <row r="326" hidden="1" x14ac:dyDescent="0.25"/>
    <row r="327" hidden="1" x14ac:dyDescent="0.25"/>
    <row r="328" hidden="1" x14ac:dyDescent="0.25"/>
    <row r="329" hidden="1" x14ac:dyDescent="0.25"/>
    <row r="330" hidden="1" x14ac:dyDescent="0.25"/>
    <row r="331" hidden="1" x14ac:dyDescent="0.25"/>
    <row r="332" hidden="1" x14ac:dyDescent="0.25"/>
    <row r="333" hidden="1" x14ac:dyDescent="0.25"/>
    <row r="334" hidden="1" x14ac:dyDescent="0.25"/>
    <row r="335" hidden="1" x14ac:dyDescent="0.25"/>
    <row r="336" hidden="1" x14ac:dyDescent="0.25"/>
    <row r="337" hidden="1" x14ac:dyDescent="0.25"/>
    <row r="338" hidden="1" x14ac:dyDescent="0.25"/>
    <row r="339" hidden="1" x14ac:dyDescent="0.25"/>
    <row r="340" hidden="1" x14ac:dyDescent="0.25"/>
    <row r="341" hidden="1" x14ac:dyDescent="0.25"/>
    <row r="342" hidden="1" x14ac:dyDescent="0.25"/>
    <row r="343" hidden="1" x14ac:dyDescent="0.25"/>
    <row r="344" hidden="1" x14ac:dyDescent="0.25"/>
    <row r="345" hidden="1" x14ac:dyDescent="0.25"/>
    <row r="346" hidden="1" x14ac:dyDescent="0.25"/>
    <row r="347" hidden="1" x14ac:dyDescent="0.25"/>
    <row r="348" hidden="1" x14ac:dyDescent="0.25"/>
    <row r="349" hidden="1" x14ac:dyDescent="0.25"/>
    <row r="350" hidden="1" x14ac:dyDescent="0.25"/>
    <row r="351" hidden="1" x14ac:dyDescent="0.25"/>
    <row r="352" hidden="1" x14ac:dyDescent="0.25"/>
    <row r="353" hidden="1" x14ac:dyDescent="0.25"/>
    <row r="354" hidden="1" x14ac:dyDescent="0.25"/>
    <row r="355" x14ac:dyDescent="0.25"/>
    <row r="356" x14ac:dyDescent="0.25"/>
  </sheetData>
  <mergeCells count="260">
    <mergeCell ref="AG231:AG234"/>
    <mergeCell ref="AG235:AG238"/>
    <mergeCell ref="AG239:AG242"/>
    <mergeCell ref="AG243:AG246"/>
    <mergeCell ref="AG295:AG298"/>
    <mergeCell ref="AG211:AG214"/>
    <mergeCell ref="AG215:AG218"/>
    <mergeCell ref="AG219:AG222"/>
    <mergeCell ref="AG223:AG226"/>
    <mergeCell ref="AG227:AG230"/>
    <mergeCell ref="AG191:AG194"/>
    <mergeCell ref="AG195:AG198"/>
    <mergeCell ref="AG199:AG202"/>
    <mergeCell ref="AG203:AG206"/>
    <mergeCell ref="AG207:AG210"/>
    <mergeCell ref="AG171:AG174"/>
    <mergeCell ref="AG175:AG178"/>
    <mergeCell ref="AG179:AG182"/>
    <mergeCell ref="AG183:AG186"/>
    <mergeCell ref="AG187:AG190"/>
    <mergeCell ref="AG151:AG154"/>
    <mergeCell ref="AG155:AG158"/>
    <mergeCell ref="AG159:AG162"/>
    <mergeCell ref="AG163:AG166"/>
    <mergeCell ref="AG167:AG170"/>
    <mergeCell ref="AG131:AG134"/>
    <mergeCell ref="AG135:AG138"/>
    <mergeCell ref="AG139:AG142"/>
    <mergeCell ref="AG143:AG146"/>
    <mergeCell ref="AG147:AG150"/>
    <mergeCell ref="AG111:AG114"/>
    <mergeCell ref="AG115:AG118"/>
    <mergeCell ref="AG119:AG122"/>
    <mergeCell ref="AG123:AG126"/>
    <mergeCell ref="AG127:AG130"/>
    <mergeCell ref="AG91:AG94"/>
    <mergeCell ref="AG95:AG98"/>
    <mergeCell ref="AG99:AG102"/>
    <mergeCell ref="AG103:AG106"/>
    <mergeCell ref="AG107:AG110"/>
    <mergeCell ref="AG71:AG74"/>
    <mergeCell ref="AG75:AG78"/>
    <mergeCell ref="AG79:AG82"/>
    <mergeCell ref="AG83:AG86"/>
    <mergeCell ref="AG87:AG90"/>
    <mergeCell ref="AG55:AG58"/>
    <mergeCell ref="AG59:AG62"/>
    <mergeCell ref="AG63:AG66"/>
    <mergeCell ref="AG67:AG70"/>
    <mergeCell ref="AF295:AF298"/>
    <mergeCell ref="AG7:AG10"/>
    <mergeCell ref="AG11:AG14"/>
    <mergeCell ref="AG15:AG18"/>
    <mergeCell ref="AG19:AG22"/>
    <mergeCell ref="AG23:AG26"/>
    <mergeCell ref="AG27:AG30"/>
    <mergeCell ref="AG31:AG34"/>
    <mergeCell ref="AG35:AG38"/>
    <mergeCell ref="AG39:AG42"/>
    <mergeCell ref="AG43:AG46"/>
    <mergeCell ref="AG47:AG50"/>
    <mergeCell ref="AG51:AG54"/>
    <mergeCell ref="AF211:AF214"/>
    <mergeCell ref="AF215:AF218"/>
    <mergeCell ref="AF219:AF222"/>
    <mergeCell ref="AF223:AF226"/>
    <mergeCell ref="AF227:AF230"/>
    <mergeCell ref="AF231:AF234"/>
    <mergeCell ref="AF235:AF238"/>
    <mergeCell ref="AF239:AF242"/>
    <mergeCell ref="AF243:AF246"/>
    <mergeCell ref="AF175:AF178"/>
    <mergeCell ref="AF179:AF182"/>
    <mergeCell ref="AF207:AF210"/>
    <mergeCell ref="AF139:AF142"/>
    <mergeCell ref="AF143:AF146"/>
    <mergeCell ref="AF147:AF150"/>
    <mergeCell ref="AF151:AF154"/>
    <mergeCell ref="AF155:AF158"/>
    <mergeCell ref="AF159:AF162"/>
    <mergeCell ref="AF163:AF166"/>
    <mergeCell ref="AF167:AF170"/>
    <mergeCell ref="AF171:AF174"/>
    <mergeCell ref="AF127:AF130"/>
    <mergeCell ref="AF131:AF134"/>
    <mergeCell ref="AF135:AF138"/>
    <mergeCell ref="AF183:AF186"/>
    <mergeCell ref="AF187:AF190"/>
    <mergeCell ref="AF191:AF194"/>
    <mergeCell ref="AF195:AF198"/>
    <mergeCell ref="AF199:AF202"/>
    <mergeCell ref="AF203:AF206"/>
    <mergeCell ref="AF91:AF94"/>
    <mergeCell ref="AF95:AF98"/>
    <mergeCell ref="AF99:AF102"/>
    <mergeCell ref="AF103:AF106"/>
    <mergeCell ref="AF107:AF110"/>
    <mergeCell ref="AF111:AF114"/>
    <mergeCell ref="AF115:AF118"/>
    <mergeCell ref="AF119:AF122"/>
    <mergeCell ref="AF123:AF126"/>
    <mergeCell ref="AF55:AF58"/>
    <mergeCell ref="AF59:AF62"/>
    <mergeCell ref="AF63:AF66"/>
    <mergeCell ref="AF67:AF70"/>
    <mergeCell ref="AF71:AF74"/>
    <mergeCell ref="AF75:AF78"/>
    <mergeCell ref="AF79:AF82"/>
    <mergeCell ref="AF83:AF86"/>
    <mergeCell ref="AF87:AF90"/>
    <mergeCell ref="A1:A2"/>
    <mergeCell ref="B1:B2"/>
    <mergeCell ref="C1:C2"/>
    <mergeCell ref="D1:D2"/>
    <mergeCell ref="E1:E2"/>
    <mergeCell ref="S1:S2"/>
    <mergeCell ref="T1:T2"/>
    <mergeCell ref="U1:U2"/>
    <mergeCell ref="K1:K2"/>
    <mergeCell ref="L1:L2"/>
    <mergeCell ref="M1:M2"/>
    <mergeCell ref="Q1:Q2"/>
    <mergeCell ref="R1:R2"/>
    <mergeCell ref="F1:F2"/>
    <mergeCell ref="G1:G2"/>
    <mergeCell ref="H1:H2"/>
    <mergeCell ref="I1:I2"/>
    <mergeCell ref="J1:J2"/>
    <mergeCell ref="N1:N2"/>
    <mergeCell ref="O1:O2"/>
    <mergeCell ref="P1:P2"/>
    <mergeCell ref="AH1:AH2"/>
    <mergeCell ref="Y1:Y2"/>
    <mergeCell ref="Z1:Z2"/>
    <mergeCell ref="AA1:AA2"/>
    <mergeCell ref="AB1:AB2"/>
    <mergeCell ref="AC1:AC2"/>
    <mergeCell ref="AD1:AD2"/>
    <mergeCell ref="AF1:AG1"/>
    <mergeCell ref="V1:V2"/>
    <mergeCell ref="W1:W2"/>
    <mergeCell ref="X1:X2"/>
    <mergeCell ref="AE1:AE2"/>
    <mergeCell ref="AG3:AG6"/>
    <mergeCell ref="AF7:AF10"/>
    <mergeCell ref="AF11:AF14"/>
    <mergeCell ref="AF15:AF18"/>
    <mergeCell ref="AF19:AF22"/>
    <mergeCell ref="AF23:AF26"/>
    <mergeCell ref="A51:A54"/>
    <mergeCell ref="A55:A58"/>
    <mergeCell ref="A59:A62"/>
    <mergeCell ref="A27:A30"/>
    <mergeCell ref="A3:A6"/>
    <mergeCell ref="A7:A10"/>
    <mergeCell ref="A11:A14"/>
    <mergeCell ref="A15:A18"/>
    <mergeCell ref="A19:A22"/>
    <mergeCell ref="A23:A26"/>
    <mergeCell ref="AF27:AF30"/>
    <mergeCell ref="AF3:AF6"/>
    <mergeCell ref="AF31:AF34"/>
    <mergeCell ref="AF35:AF38"/>
    <mergeCell ref="AF39:AF42"/>
    <mergeCell ref="AF43:AF46"/>
    <mergeCell ref="AF47:AF50"/>
    <mergeCell ref="AF51:AF54"/>
    <mergeCell ref="A63:A66"/>
    <mergeCell ref="A67:A70"/>
    <mergeCell ref="A71:A74"/>
    <mergeCell ref="A31:A34"/>
    <mergeCell ref="A35:A38"/>
    <mergeCell ref="A39:A42"/>
    <mergeCell ref="A43:A46"/>
    <mergeCell ref="A47:A50"/>
    <mergeCell ref="A99:A102"/>
    <mergeCell ref="A103:A106"/>
    <mergeCell ref="A107:A110"/>
    <mergeCell ref="A111:A114"/>
    <mergeCell ref="A115:A118"/>
    <mergeCell ref="A119:A122"/>
    <mergeCell ref="A75:A78"/>
    <mergeCell ref="A79:A82"/>
    <mergeCell ref="A83:A86"/>
    <mergeCell ref="A87:A90"/>
    <mergeCell ref="A91:A94"/>
    <mergeCell ref="A95:A98"/>
    <mergeCell ref="A155:A158"/>
    <mergeCell ref="A159:A162"/>
    <mergeCell ref="A163:A166"/>
    <mergeCell ref="A167:A170"/>
    <mergeCell ref="A123:A126"/>
    <mergeCell ref="A127:A130"/>
    <mergeCell ref="A131:A134"/>
    <mergeCell ref="A135:A138"/>
    <mergeCell ref="A139:A142"/>
    <mergeCell ref="A143:A146"/>
    <mergeCell ref="AH55:AH58"/>
    <mergeCell ref="AH15:AH18"/>
    <mergeCell ref="A243:A246"/>
    <mergeCell ref="A295:A298"/>
    <mergeCell ref="A219:A222"/>
    <mergeCell ref="A223:A226"/>
    <mergeCell ref="A227:A230"/>
    <mergeCell ref="A231:A234"/>
    <mergeCell ref="A235:A238"/>
    <mergeCell ref="A239:A242"/>
    <mergeCell ref="A195:A198"/>
    <mergeCell ref="A199:A202"/>
    <mergeCell ref="A203:A206"/>
    <mergeCell ref="A207:A210"/>
    <mergeCell ref="A211:A214"/>
    <mergeCell ref="A215:A218"/>
    <mergeCell ref="A171:A174"/>
    <mergeCell ref="A175:A178"/>
    <mergeCell ref="A179:A182"/>
    <mergeCell ref="A183:A186"/>
    <mergeCell ref="A187:A190"/>
    <mergeCell ref="A191:A194"/>
    <mergeCell ref="A147:A150"/>
    <mergeCell ref="A151:A154"/>
    <mergeCell ref="A267:A270"/>
    <mergeCell ref="AF267:AF270"/>
    <mergeCell ref="AG267:AG270"/>
    <mergeCell ref="A287:A290"/>
    <mergeCell ref="AF287:AF290"/>
    <mergeCell ref="AG287:AG290"/>
    <mergeCell ref="A291:A294"/>
    <mergeCell ref="AF291:AF294"/>
    <mergeCell ref="AG291:AG294"/>
    <mergeCell ref="A279:A282"/>
    <mergeCell ref="AF279:AF282"/>
    <mergeCell ref="AG279:AG282"/>
    <mergeCell ref="A283:A286"/>
    <mergeCell ref="AF283:AF286"/>
    <mergeCell ref="AG283:AG286"/>
    <mergeCell ref="A251:A254"/>
    <mergeCell ref="AF251:AF254"/>
    <mergeCell ref="AG251:AG254"/>
    <mergeCell ref="A247:A250"/>
    <mergeCell ref="AF247:AF250"/>
    <mergeCell ref="AG247:AG250"/>
    <mergeCell ref="A299:A302"/>
    <mergeCell ref="AF299:AF302"/>
    <mergeCell ref="AG299:AG302"/>
    <mergeCell ref="A263:A266"/>
    <mergeCell ref="AF263:AF266"/>
    <mergeCell ref="AG263:AG266"/>
    <mergeCell ref="A259:A262"/>
    <mergeCell ref="AF259:AF262"/>
    <mergeCell ref="AG259:AG262"/>
    <mergeCell ref="A255:A258"/>
    <mergeCell ref="AF255:AF258"/>
    <mergeCell ref="AG255:AG258"/>
    <mergeCell ref="A275:A278"/>
    <mergeCell ref="AF275:AF278"/>
    <mergeCell ref="AG275:AG278"/>
    <mergeCell ref="A271:A274"/>
    <mergeCell ref="AF271:AF274"/>
    <mergeCell ref="AG271:AG274"/>
  </mergeCells>
  <conditionalFormatting sqref="N3:Q3 Q4:Q6">
    <cfRule type="containsText" dxfId="417" priority="902" operator="containsText" text="NO">
      <formula>NOT(ISERROR(SEARCH("NO",N3)))</formula>
    </cfRule>
  </conditionalFormatting>
  <conditionalFormatting sqref="AE3:AE6 AG3">
    <cfRule type="containsText" dxfId="416" priority="901" operator="containsText" text="NO CUMPLE">
      <formula>NOT(ISERROR(SEARCH("NO CUMPLE",AE3)))</formula>
    </cfRule>
  </conditionalFormatting>
  <conditionalFormatting sqref="Y3:Y6">
    <cfRule type="cellIs" dxfId="415" priority="870" operator="equal">
      <formula>"INGRESAR TASA"</formula>
    </cfRule>
  </conditionalFormatting>
  <conditionalFormatting sqref="Z3:Z6">
    <cfRule type="cellIs" dxfId="414" priority="869" operator="equal">
      <formula>"INGRESAR TASA USD"</formula>
    </cfRule>
  </conditionalFormatting>
  <conditionalFormatting sqref="AG3:AG6">
    <cfRule type="cellIs" dxfId="413" priority="867" operator="equal">
      <formula>0</formula>
    </cfRule>
  </conditionalFormatting>
  <conditionalFormatting sqref="N4:P6">
    <cfRule type="containsText" dxfId="412" priority="865" operator="containsText" text="NO">
      <formula>NOT(ISERROR(SEARCH("NO",N4)))</formula>
    </cfRule>
  </conditionalFormatting>
  <conditionalFormatting sqref="N7:P7 N11:P11 N15:P15 N19:P19 N27:P27 N31:P31 N35:P35 N39:P39 N43:P43 N47:P47 N51:P51 N55:P55 N59:P59 N63:P63 N67:P67 N71:P71 N75:P75 N79:P79 N83:P83 N87:P87 N91:P91 N95:P95 N99:P99 N103:P103 N107:P107 N111:P111 N115:P115 N119:P119 N123:P123 N127:P127 N131:P131 N135:P135 N139:P139 N143:P143 N147:P147 N151:P151 N155:P155 N159:P159 N163:P163 N167:P167 N171:P171 N175:P175 N179:P179 N183:P183 N187:P187 N191:P191 N195:P195 N199:P199 N203:P203 N207:P207 N211:P211 N215:P215 N219:P219 N223:P223 N227:P227 N231:P231 N235:P235 N239:P239 N243:P243 N295:P295">
    <cfRule type="containsText" dxfId="411" priority="835" operator="containsText" text="NO">
      <formula>NOT(ISERROR(SEARCH("NO",N7)))</formula>
    </cfRule>
  </conditionalFormatting>
  <conditionalFormatting sqref="N8:P10 N12:P14 N16:P18 N20:P22 N25:P25 N28:P30 N36:P38 N40:P42 N44:P46 N48:P50 N52:P54 N56:P58 N60:P62 N64:P66 N68:P70 N72:P74 N76:P78 N80:P82 N84:P86 N88:P90 N92:P94 N96:P98 N100:P102 N104:P106 N108:P110 N112:P114 N116:P118 N120:P122 N124:P124 N128:P130 N132:P134 N136:P138 N140:P142 N144:P146 N148:P150 N152:P154 N156:P158 N160:P162 N164:P166 N168:P170 N172:P174 N176:P178 N180:P182 N184:P186 N188:P190 N192:P194 N196:P198 N200:P202 N204:P206 N208:P210 N212:P214 N216:P218 N220:P222 N224:P226 N228:P230 N232:P234 N236:P238 N240:P242 N244:P246 N296:P298">
    <cfRule type="containsText" dxfId="410" priority="834" operator="containsText" text="NO">
      <formula>NOT(ISERROR(SEARCH("NO",N8)))</formula>
    </cfRule>
  </conditionalFormatting>
  <conditionalFormatting sqref="AF243 AF103 AF219 AF223 AF227 AF231 AF235 AF295 AF239 AF3 AF7 AF11 AF15 AF19 AF23 AF27 AF31 AF35 AF39 AF43 AF47 AF51 AF55 AF59 AF63 AF67 AF71 AF75 AF79 AF83 AF87 AF91 AF95 AF99 AF107 AF111 AF115 AF119 AF123 AF127 AF131 AF135 AF139 AF143 AF147 AF151 AF155 AF159 AF163 AF167 AF171 AF175 AF179 AF183 AF187 AF191 AF195 AF199 AF203 AF207 AF211 AF215">
    <cfRule type="containsText" dxfId="409" priority="673" operator="containsText" text="NO CUMPLE">
      <formula>NOT(ISERROR(SEARCH("NO CUMPLE",AF3)))</formula>
    </cfRule>
  </conditionalFormatting>
  <conditionalFormatting sqref="AF295:AF298 AF3:AF246">
    <cfRule type="cellIs" dxfId="408" priority="672" operator="equal">
      <formula>"NO"</formula>
    </cfRule>
  </conditionalFormatting>
  <conditionalFormatting sqref="Q7:Q22 Q127:Q246 Q295:Q298 Q25 Q27:Q31 Q35:Q124">
    <cfRule type="containsText" dxfId="407" priority="643" operator="containsText" text="NO">
      <formula>NOT(ISERROR(SEARCH("NO",Q7)))</formula>
    </cfRule>
  </conditionalFormatting>
  <conditionalFormatting sqref="J27:J28">
    <cfRule type="cellIs" dxfId="406" priority="621" operator="equal">
      <formula>"NO"</formula>
    </cfRule>
  </conditionalFormatting>
  <conditionalFormatting sqref="J30">
    <cfRule type="cellIs" dxfId="405" priority="617" operator="equal">
      <formula>"NO"</formula>
    </cfRule>
  </conditionalFormatting>
  <conditionalFormatting sqref="Q125">
    <cfRule type="containsText" dxfId="404" priority="530" operator="containsText" text="NO">
      <formula>NOT(ISERROR(SEARCH("NO",Q125)))</formula>
    </cfRule>
  </conditionalFormatting>
  <conditionalFormatting sqref="N125:P125">
    <cfRule type="containsText" dxfId="403" priority="532" operator="containsText" text="NO">
      <formula>NOT(ISERROR(SEARCH("NO",N125)))</formula>
    </cfRule>
  </conditionalFormatting>
  <conditionalFormatting sqref="N126:P126">
    <cfRule type="containsText" dxfId="402" priority="526" operator="containsText" text="NO">
      <formula>NOT(ISERROR(SEARCH("NO",N126)))</formula>
    </cfRule>
  </conditionalFormatting>
  <conditionalFormatting sqref="Q126">
    <cfRule type="containsText" dxfId="401" priority="523" operator="containsText" text="NO">
      <formula>NOT(ISERROR(SEARCH("NO",Q126)))</formula>
    </cfRule>
  </conditionalFormatting>
  <conditionalFormatting sqref="J243">
    <cfRule type="containsText" dxfId="400" priority="501" operator="containsText" text="NO">
      <formula>NOT(ISERROR(SEARCH("NO",J243)))</formula>
    </cfRule>
  </conditionalFormatting>
  <conditionalFormatting sqref="J219:J221">
    <cfRule type="cellIs" dxfId="399" priority="506" operator="equal">
      <formula>"NO"</formula>
    </cfRule>
  </conditionalFormatting>
  <conditionalFormatting sqref="J222">
    <cfRule type="cellIs" dxfId="398" priority="505" operator="equal">
      <formula>"NO"</formula>
    </cfRule>
  </conditionalFormatting>
  <conditionalFormatting sqref="J223:J225 J227:J229 J231:J233 J235:J237 J239:J241 J245 J295:J297">
    <cfRule type="cellIs" dxfId="397" priority="503" operator="equal">
      <formula>"NO"</formula>
    </cfRule>
  </conditionalFormatting>
  <conditionalFormatting sqref="J226 J230 J234 J238 J242 J246 J298">
    <cfRule type="cellIs" dxfId="396" priority="502" operator="equal">
      <formula>"NO"</formula>
    </cfRule>
  </conditionalFormatting>
  <conditionalFormatting sqref="J244">
    <cfRule type="containsText" dxfId="395" priority="500" operator="containsText" text="NO">
      <formula>NOT(ISERROR(SEARCH("NO",J244)))</formula>
    </cfRule>
  </conditionalFormatting>
  <conditionalFormatting sqref="AG7 AG11 AG15 AG19 AG23 AG27 AG31 AG35 AG39 AG43 AG47 AG51 AG55 AG59 AG63 AG67 AG71 AG75 AG79 AG83 AG87 AG91 AG95 AG99 AG103 AG107 AG111 AG115 AG119 AG123 AG127 AG131 AG135 AG139 AG143 AG147 AG151 AG155 AG159 AG163 AG167 AG171 AG175 AG179 AG183 AG187 AG191 AG195 AG199 AG203 AG207 AG211 AG215 AG219 AG223 AG227 AG231 AG235 AG243 AG295 AG239">
    <cfRule type="containsText" dxfId="394" priority="476" operator="containsText" text="NO CUMPLE">
      <formula>NOT(ISERROR(SEARCH("NO CUMPLE",AG7)))</formula>
    </cfRule>
  </conditionalFormatting>
  <conditionalFormatting sqref="AG7:AG246 AG295:AG298">
    <cfRule type="cellIs" dxfId="393" priority="475" operator="equal">
      <formula>0</formula>
    </cfRule>
  </conditionalFormatting>
  <conditionalFormatting sqref="N287:P287 N291:P291">
    <cfRule type="containsText" dxfId="392" priority="473" operator="containsText" text="NO">
      <formula>NOT(ISERROR(SEARCH("NO",N287)))</formula>
    </cfRule>
  </conditionalFormatting>
  <conditionalFormatting sqref="N288:P290 N292:P294">
    <cfRule type="containsText" dxfId="391" priority="472" operator="containsText" text="NO">
      <formula>NOT(ISERROR(SEARCH("NO",N288)))</formula>
    </cfRule>
  </conditionalFormatting>
  <conditionalFormatting sqref="AF291 AF287">
    <cfRule type="containsText" dxfId="390" priority="469" operator="containsText" text="NO CUMPLE">
      <formula>NOT(ISERROR(SEARCH("NO CUMPLE",AF287)))</formula>
    </cfRule>
  </conditionalFormatting>
  <conditionalFormatting sqref="AF287:AF294">
    <cfRule type="cellIs" dxfId="389" priority="468" operator="equal">
      <formula>"NO"</formula>
    </cfRule>
  </conditionalFormatting>
  <conditionalFormatting sqref="Q287:Q294">
    <cfRule type="containsText" dxfId="388" priority="466" operator="containsText" text="NO">
      <formula>NOT(ISERROR(SEARCH("NO",Q287)))</formula>
    </cfRule>
  </conditionalFormatting>
  <conditionalFormatting sqref="N280:P282">
    <cfRule type="containsText" dxfId="387" priority="456" operator="containsText" text="NO">
      <formula>NOT(ISERROR(SEARCH("NO",N280)))</formula>
    </cfRule>
  </conditionalFormatting>
  <conditionalFormatting sqref="J287:J289 J293">
    <cfRule type="cellIs" dxfId="386" priority="464" operator="equal">
      <formula>"NO"</formula>
    </cfRule>
  </conditionalFormatting>
  <conditionalFormatting sqref="J290 J294">
    <cfRule type="cellIs" dxfId="385" priority="463" operator="equal">
      <formula>"NO"</formula>
    </cfRule>
  </conditionalFormatting>
  <conditionalFormatting sqref="J291">
    <cfRule type="containsText" dxfId="384" priority="462" operator="containsText" text="NO">
      <formula>NOT(ISERROR(SEARCH("NO",J291)))</formula>
    </cfRule>
  </conditionalFormatting>
  <conditionalFormatting sqref="J292">
    <cfRule type="containsText" dxfId="383" priority="461" operator="containsText" text="NO">
      <formula>NOT(ISERROR(SEARCH("NO",J292)))</formula>
    </cfRule>
  </conditionalFormatting>
  <conditionalFormatting sqref="AG291 AG287">
    <cfRule type="containsText" dxfId="382" priority="460" operator="containsText" text="NO CUMPLE">
      <formula>NOT(ISERROR(SEARCH("NO CUMPLE",AG287)))</formula>
    </cfRule>
  </conditionalFormatting>
  <conditionalFormatting sqref="AG287:AG294">
    <cfRule type="cellIs" dxfId="381" priority="459" operator="equal">
      <formula>0</formula>
    </cfRule>
  </conditionalFormatting>
  <conditionalFormatting sqref="N279:P279">
    <cfRule type="containsText" dxfId="380" priority="457" operator="containsText" text="NO">
      <formula>NOT(ISERROR(SEARCH("NO",N279)))</formula>
    </cfRule>
  </conditionalFormatting>
  <conditionalFormatting sqref="AF279">
    <cfRule type="containsText" dxfId="379" priority="453" operator="containsText" text="NO CUMPLE">
      <formula>NOT(ISERROR(SEARCH("NO CUMPLE",AF279)))</formula>
    </cfRule>
  </conditionalFormatting>
  <conditionalFormatting sqref="AF279:AF282">
    <cfRule type="cellIs" dxfId="378" priority="452" operator="equal">
      <formula>"NO"</formula>
    </cfRule>
  </conditionalFormatting>
  <conditionalFormatting sqref="Q279:Q282">
    <cfRule type="containsText" dxfId="377" priority="451" operator="containsText" text="NO">
      <formula>NOT(ISERROR(SEARCH("NO",Q279)))</formula>
    </cfRule>
  </conditionalFormatting>
  <conditionalFormatting sqref="N284:P286">
    <cfRule type="containsText" dxfId="376" priority="441" operator="containsText" text="NO">
      <formula>NOT(ISERROR(SEARCH("NO",N284)))</formula>
    </cfRule>
  </conditionalFormatting>
  <conditionalFormatting sqref="J281">
    <cfRule type="cellIs" dxfId="375" priority="449" operator="equal">
      <formula>"NO"</formula>
    </cfRule>
  </conditionalFormatting>
  <conditionalFormatting sqref="J282">
    <cfRule type="cellIs" dxfId="374" priority="448" operator="equal">
      <formula>"NO"</formula>
    </cfRule>
  </conditionalFormatting>
  <conditionalFormatting sqref="J279">
    <cfRule type="containsText" dxfId="373" priority="447" operator="containsText" text="NO">
      <formula>NOT(ISERROR(SEARCH("NO",J279)))</formula>
    </cfRule>
  </conditionalFormatting>
  <conditionalFormatting sqref="J280">
    <cfRule type="containsText" dxfId="372" priority="446" operator="containsText" text="NO">
      <formula>NOT(ISERROR(SEARCH("NO",J280)))</formula>
    </cfRule>
  </conditionalFormatting>
  <conditionalFormatting sqref="AG279">
    <cfRule type="containsText" dxfId="371" priority="445" operator="containsText" text="NO CUMPLE">
      <formula>NOT(ISERROR(SEARCH("NO CUMPLE",AG279)))</formula>
    </cfRule>
  </conditionalFormatting>
  <conditionalFormatting sqref="AG279:AG282">
    <cfRule type="cellIs" dxfId="370" priority="444" operator="equal">
      <formula>0</formula>
    </cfRule>
  </conditionalFormatting>
  <conditionalFormatting sqref="N283:P283">
    <cfRule type="containsText" dxfId="369" priority="442" operator="containsText" text="NO">
      <formula>NOT(ISERROR(SEARCH("NO",N283)))</formula>
    </cfRule>
  </conditionalFormatting>
  <conditionalFormatting sqref="AF283">
    <cfRule type="containsText" dxfId="368" priority="438" operator="containsText" text="NO CUMPLE">
      <formula>NOT(ISERROR(SEARCH("NO CUMPLE",AF283)))</formula>
    </cfRule>
  </conditionalFormatting>
  <conditionalFormatting sqref="AF283:AF286">
    <cfRule type="cellIs" dxfId="367" priority="437" operator="equal">
      <formula>"NO"</formula>
    </cfRule>
  </conditionalFormatting>
  <conditionalFormatting sqref="Q283:Q286">
    <cfRule type="containsText" dxfId="366" priority="436" operator="containsText" text="NO">
      <formula>NOT(ISERROR(SEARCH("NO",Q283)))</formula>
    </cfRule>
  </conditionalFormatting>
  <conditionalFormatting sqref="J285">
    <cfRule type="cellIs" dxfId="365" priority="434" operator="equal">
      <formula>"NO"</formula>
    </cfRule>
  </conditionalFormatting>
  <conditionalFormatting sqref="J286">
    <cfRule type="cellIs" dxfId="364" priority="433" operator="equal">
      <formula>"NO"</formula>
    </cfRule>
  </conditionalFormatting>
  <conditionalFormatting sqref="J283">
    <cfRule type="containsText" dxfId="363" priority="432" operator="containsText" text="NO">
      <formula>NOT(ISERROR(SEARCH("NO",J283)))</formula>
    </cfRule>
  </conditionalFormatting>
  <conditionalFormatting sqref="J284">
    <cfRule type="containsText" dxfId="362" priority="431" operator="containsText" text="NO">
      <formula>NOT(ISERROR(SEARCH("NO",J284)))</formula>
    </cfRule>
  </conditionalFormatting>
  <conditionalFormatting sqref="AG283">
    <cfRule type="containsText" dxfId="361" priority="430" operator="containsText" text="NO CUMPLE">
      <formula>NOT(ISERROR(SEARCH("NO CUMPLE",AG283)))</formula>
    </cfRule>
  </conditionalFormatting>
  <conditionalFormatting sqref="AG283:AG286">
    <cfRule type="cellIs" dxfId="360" priority="429" operator="equal">
      <formula>0</formula>
    </cfRule>
  </conditionalFormatting>
  <conditionalFormatting sqref="AF299">
    <cfRule type="containsText" dxfId="359" priority="292" operator="containsText" text="NO CUMPLE">
      <formula>NOT(ISERROR(SEARCH("NO CUMPLE",AF299)))</formula>
    </cfRule>
  </conditionalFormatting>
  <conditionalFormatting sqref="J277">
    <cfRule type="cellIs" dxfId="358" priority="408" operator="equal">
      <formula>"NO"</formula>
    </cfRule>
  </conditionalFormatting>
  <conditionalFormatting sqref="J275">
    <cfRule type="containsText" dxfId="357" priority="406" operator="containsText" text="NO">
      <formula>NOT(ISERROR(SEARCH("NO",J275)))</formula>
    </cfRule>
  </conditionalFormatting>
  <conditionalFormatting sqref="J276">
    <cfRule type="containsText" dxfId="356" priority="405" operator="containsText" text="NO">
      <formula>NOT(ISERROR(SEARCH("NO",J276)))</formula>
    </cfRule>
  </conditionalFormatting>
  <conditionalFormatting sqref="AG275">
    <cfRule type="containsText" dxfId="355" priority="404" operator="containsText" text="NO CUMPLE">
      <formula>NOT(ISERROR(SEARCH("NO CUMPLE",AG275)))</formula>
    </cfRule>
  </conditionalFormatting>
  <conditionalFormatting sqref="AG275:AG278">
    <cfRule type="cellIs" dxfId="354" priority="403" operator="equal">
      <formula>0</formula>
    </cfRule>
  </conditionalFormatting>
  <conditionalFormatting sqref="N275:P275">
    <cfRule type="containsText" dxfId="353" priority="416" operator="containsText" text="NO">
      <formula>NOT(ISERROR(SEARCH("NO",N275)))</formula>
    </cfRule>
  </conditionalFormatting>
  <conditionalFormatting sqref="N276:P278">
    <cfRule type="containsText" dxfId="352" priority="415" operator="containsText" text="NO">
      <formula>NOT(ISERROR(SEARCH("NO",N276)))</formula>
    </cfRule>
  </conditionalFormatting>
  <conditionalFormatting sqref="AF275">
    <cfRule type="containsText" dxfId="351" priority="412" operator="containsText" text="NO CUMPLE">
      <formula>NOT(ISERROR(SEARCH("NO CUMPLE",AF275)))</formula>
    </cfRule>
  </conditionalFormatting>
  <conditionalFormatting sqref="AF275:AF278">
    <cfRule type="cellIs" dxfId="350" priority="411" operator="equal">
      <formula>"NO"</formula>
    </cfRule>
  </conditionalFormatting>
  <conditionalFormatting sqref="Q275:Q278">
    <cfRule type="containsText" dxfId="349" priority="410" operator="containsText" text="NO">
      <formula>NOT(ISERROR(SEARCH("NO",Q275)))</formula>
    </cfRule>
  </conditionalFormatting>
  <conditionalFormatting sqref="N272:P274">
    <cfRule type="containsText" dxfId="348" priority="400" operator="containsText" text="NO">
      <formula>NOT(ISERROR(SEARCH("NO",N272)))</formula>
    </cfRule>
  </conditionalFormatting>
  <conditionalFormatting sqref="J273">
    <cfRule type="cellIs" dxfId="347" priority="393" operator="equal">
      <formula>"NO"</formula>
    </cfRule>
  </conditionalFormatting>
  <conditionalFormatting sqref="J278">
    <cfRule type="cellIs" dxfId="346" priority="407" operator="equal">
      <formula>"NO"</formula>
    </cfRule>
  </conditionalFormatting>
  <conditionalFormatting sqref="J271">
    <cfRule type="containsText" dxfId="345" priority="391" operator="containsText" text="NO">
      <formula>NOT(ISERROR(SEARCH("NO",J271)))</formula>
    </cfRule>
  </conditionalFormatting>
  <conditionalFormatting sqref="J272">
    <cfRule type="containsText" dxfId="344" priority="390" operator="containsText" text="NO">
      <formula>NOT(ISERROR(SEARCH("NO",J272)))</formula>
    </cfRule>
  </conditionalFormatting>
  <conditionalFormatting sqref="AG271">
    <cfRule type="containsText" dxfId="343" priority="389" operator="containsText" text="NO CUMPLE">
      <formula>NOT(ISERROR(SEARCH("NO CUMPLE",AG271)))</formula>
    </cfRule>
  </conditionalFormatting>
  <conditionalFormatting sqref="AG271:AG274">
    <cfRule type="cellIs" dxfId="342" priority="388" operator="equal">
      <formula>0</formula>
    </cfRule>
  </conditionalFormatting>
  <conditionalFormatting sqref="J269">
    <cfRule type="cellIs" dxfId="341" priority="378" operator="equal">
      <formula>"NO"</formula>
    </cfRule>
  </conditionalFormatting>
  <conditionalFormatting sqref="J267">
    <cfRule type="containsText" dxfId="340" priority="376" operator="containsText" text="NO">
      <formula>NOT(ISERROR(SEARCH("NO",J267)))</formula>
    </cfRule>
  </conditionalFormatting>
  <conditionalFormatting sqref="J268">
    <cfRule type="containsText" dxfId="339" priority="375" operator="containsText" text="NO">
      <formula>NOT(ISERROR(SEARCH("NO",J268)))</formula>
    </cfRule>
  </conditionalFormatting>
  <conditionalFormatting sqref="AG267">
    <cfRule type="containsText" dxfId="338" priority="374" operator="containsText" text="NO CUMPLE">
      <formula>NOT(ISERROR(SEARCH("NO CUMPLE",AG267)))</formula>
    </cfRule>
  </conditionalFormatting>
  <conditionalFormatting sqref="AG267:AG270">
    <cfRule type="cellIs" dxfId="337" priority="373" operator="equal">
      <formula>0</formula>
    </cfRule>
  </conditionalFormatting>
  <conditionalFormatting sqref="N271:P271">
    <cfRule type="containsText" dxfId="336" priority="401" operator="containsText" text="NO">
      <formula>NOT(ISERROR(SEARCH("NO",N271)))</formula>
    </cfRule>
  </conditionalFormatting>
  <conditionalFormatting sqref="AF271">
    <cfRule type="containsText" dxfId="335" priority="397" operator="containsText" text="NO CUMPLE">
      <formula>NOT(ISERROR(SEARCH("NO CUMPLE",AF271)))</formula>
    </cfRule>
  </conditionalFormatting>
  <conditionalFormatting sqref="AF271:AF274">
    <cfRule type="cellIs" dxfId="334" priority="396" operator="equal">
      <formula>"NO"</formula>
    </cfRule>
  </conditionalFormatting>
  <conditionalFormatting sqref="Q271:Q274">
    <cfRule type="containsText" dxfId="333" priority="395" operator="containsText" text="NO">
      <formula>NOT(ISERROR(SEARCH("NO",Q271)))</formula>
    </cfRule>
  </conditionalFormatting>
  <conditionalFormatting sqref="N268:P270">
    <cfRule type="containsText" dxfId="332" priority="385" operator="containsText" text="NO">
      <formula>NOT(ISERROR(SEARCH("NO",N268)))</formula>
    </cfRule>
  </conditionalFormatting>
  <conditionalFormatting sqref="J274">
    <cfRule type="cellIs" dxfId="331" priority="392" operator="equal">
      <formula>"NO"</formula>
    </cfRule>
  </conditionalFormatting>
  <conditionalFormatting sqref="J265">
    <cfRule type="cellIs" dxfId="330" priority="363" operator="equal">
      <formula>"NO"</formula>
    </cfRule>
  </conditionalFormatting>
  <conditionalFormatting sqref="J263">
    <cfRule type="containsText" dxfId="329" priority="361" operator="containsText" text="NO">
      <formula>NOT(ISERROR(SEARCH("NO",J263)))</formula>
    </cfRule>
  </conditionalFormatting>
  <conditionalFormatting sqref="J264">
    <cfRule type="containsText" dxfId="328" priority="360" operator="containsText" text="NO">
      <formula>NOT(ISERROR(SEARCH("NO",J264)))</formula>
    </cfRule>
  </conditionalFormatting>
  <conditionalFormatting sqref="AG263">
    <cfRule type="containsText" dxfId="327" priority="359" operator="containsText" text="NO CUMPLE">
      <formula>NOT(ISERROR(SEARCH("NO CUMPLE",AG263)))</formula>
    </cfRule>
  </conditionalFormatting>
  <conditionalFormatting sqref="AG263:AG266">
    <cfRule type="cellIs" dxfId="326" priority="358" operator="equal">
      <formula>0</formula>
    </cfRule>
  </conditionalFormatting>
  <conditionalFormatting sqref="N267:P267">
    <cfRule type="containsText" dxfId="325" priority="386" operator="containsText" text="NO">
      <formula>NOT(ISERROR(SEARCH("NO",N267)))</formula>
    </cfRule>
  </conditionalFormatting>
  <conditionalFormatting sqref="AF267">
    <cfRule type="containsText" dxfId="324" priority="382" operator="containsText" text="NO CUMPLE">
      <formula>NOT(ISERROR(SEARCH("NO CUMPLE",AF267)))</formula>
    </cfRule>
  </conditionalFormatting>
  <conditionalFormatting sqref="AF267:AF270">
    <cfRule type="cellIs" dxfId="323" priority="381" operator="equal">
      <formula>"NO"</formula>
    </cfRule>
  </conditionalFormatting>
  <conditionalFormatting sqref="Q267:Q270">
    <cfRule type="containsText" dxfId="322" priority="380" operator="containsText" text="NO">
      <formula>NOT(ISERROR(SEARCH("NO",Q267)))</formula>
    </cfRule>
  </conditionalFormatting>
  <conditionalFormatting sqref="N264:P266">
    <cfRule type="containsText" dxfId="321" priority="370" operator="containsText" text="NO">
      <formula>NOT(ISERROR(SEARCH("NO",N264)))</formula>
    </cfRule>
  </conditionalFormatting>
  <conditionalFormatting sqref="J270">
    <cfRule type="cellIs" dxfId="320" priority="377" operator="equal">
      <formula>"NO"</formula>
    </cfRule>
  </conditionalFormatting>
  <conditionalFormatting sqref="J261">
    <cfRule type="cellIs" dxfId="319" priority="348" operator="equal">
      <formula>"NO"</formula>
    </cfRule>
  </conditionalFormatting>
  <conditionalFormatting sqref="J259">
    <cfRule type="containsText" dxfId="318" priority="346" operator="containsText" text="NO">
      <formula>NOT(ISERROR(SEARCH("NO",J259)))</formula>
    </cfRule>
  </conditionalFormatting>
  <conditionalFormatting sqref="J260">
    <cfRule type="containsText" dxfId="317" priority="345" operator="containsText" text="NO">
      <formula>NOT(ISERROR(SEARCH("NO",J260)))</formula>
    </cfRule>
  </conditionalFormatting>
  <conditionalFormatting sqref="AG259">
    <cfRule type="containsText" dxfId="316" priority="344" operator="containsText" text="NO CUMPLE">
      <formula>NOT(ISERROR(SEARCH("NO CUMPLE",AG259)))</formula>
    </cfRule>
  </conditionalFormatting>
  <conditionalFormatting sqref="AG259:AG262">
    <cfRule type="cellIs" dxfId="315" priority="343" operator="equal">
      <formula>0</formula>
    </cfRule>
  </conditionalFormatting>
  <conditionalFormatting sqref="N263:P263">
    <cfRule type="containsText" dxfId="314" priority="371" operator="containsText" text="NO">
      <formula>NOT(ISERROR(SEARCH("NO",N263)))</formula>
    </cfRule>
  </conditionalFormatting>
  <conditionalFormatting sqref="AF263">
    <cfRule type="containsText" dxfId="313" priority="367" operator="containsText" text="NO CUMPLE">
      <formula>NOT(ISERROR(SEARCH("NO CUMPLE",AF263)))</formula>
    </cfRule>
  </conditionalFormatting>
  <conditionalFormatting sqref="AF263:AF266">
    <cfRule type="cellIs" dxfId="312" priority="366" operator="equal">
      <formula>"NO"</formula>
    </cfRule>
  </conditionalFormatting>
  <conditionalFormatting sqref="Q263:Q266">
    <cfRule type="containsText" dxfId="311" priority="365" operator="containsText" text="NO">
      <formula>NOT(ISERROR(SEARCH("NO",Q263)))</formula>
    </cfRule>
  </conditionalFormatting>
  <conditionalFormatting sqref="N260:P262">
    <cfRule type="containsText" dxfId="310" priority="355" operator="containsText" text="NO">
      <formula>NOT(ISERROR(SEARCH("NO",N260)))</formula>
    </cfRule>
  </conditionalFormatting>
  <conditionalFormatting sqref="J266">
    <cfRule type="cellIs" dxfId="309" priority="362" operator="equal">
      <formula>"NO"</formula>
    </cfRule>
  </conditionalFormatting>
  <conditionalFormatting sqref="J257">
    <cfRule type="cellIs" dxfId="308" priority="333" operator="equal">
      <formula>"NO"</formula>
    </cfRule>
  </conditionalFormatting>
  <conditionalFormatting sqref="J255">
    <cfRule type="containsText" dxfId="307" priority="331" operator="containsText" text="NO">
      <formula>NOT(ISERROR(SEARCH("NO",J255)))</formula>
    </cfRule>
  </conditionalFormatting>
  <conditionalFormatting sqref="J256">
    <cfRule type="containsText" dxfId="306" priority="330" operator="containsText" text="NO">
      <formula>NOT(ISERROR(SEARCH("NO",J256)))</formula>
    </cfRule>
  </conditionalFormatting>
  <conditionalFormatting sqref="AG255">
    <cfRule type="containsText" dxfId="305" priority="329" operator="containsText" text="NO CUMPLE">
      <formula>NOT(ISERROR(SEARCH("NO CUMPLE",AG255)))</formula>
    </cfRule>
  </conditionalFormatting>
  <conditionalFormatting sqref="AG255:AG258">
    <cfRule type="cellIs" dxfId="304" priority="328" operator="equal">
      <formula>0</formula>
    </cfRule>
  </conditionalFormatting>
  <conditionalFormatting sqref="N259:P259">
    <cfRule type="containsText" dxfId="303" priority="356" operator="containsText" text="NO">
      <formula>NOT(ISERROR(SEARCH("NO",N259)))</formula>
    </cfRule>
  </conditionalFormatting>
  <conditionalFormatting sqref="AF259">
    <cfRule type="containsText" dxfId="302" priority="352" operator="containsText" text="NO CUMPLE">
      <formula>NOT(ISERROR(SEARCH("NO CUMPLE",AF259)))</formula>
    </cfRule>
  </conditionalFormatting>
  <conditionalFormatting sqref="AF259:AF262">
    <cfRule type="cellIs" dxfId="301" priority="351" operator="equal">
      <formula>"NO"</formula>
    </cfRule>
  </conditionalFormatting>
  <conditionalFormatting sqref="Q259:Q262">
    <cfRule type="containsText" dxfId="300" priority="350" operator="containsText" text="NO">
      <formula>NOT(ISERROR(SEARCH("NO",Q259)))</formula>
    </cfRule>
  </conditionalFormatting>
  <conditionalFormatting sqref="N256:P258">
    <cfRule type="containsText" dxfId="299" priority="340" operator="containsText" text="NO">
      <formula>NOT(ISERROR(SEARCH("NO",N256)))</formula>
    </cfRule>
  </conditionalFormatting>
  <conditionalFormatting sqref="J262">
    <cfRule type="cellIs" dxfId="298" priority="347" operator="equal">
      <formula>"NO"</formula>
    </cfRule>
  </conditionalFormatting>
  <conditionalFormatting sqref="J253">
    <cfRule type="cellIs" dxfId="297" priority="318" operator="equal">
      <formula>"NO"</formula>
    </cfRule>
  </conditionalFormatting>
  <conditionalFormatting sqref="J251">
    <cfRule type="containsText" dxfId="296" priority="316" operator="containsText" text="NO">
      <formula>NOT(ISERROR(SEARCH("NO",J251)))</formula>
    </cfRule>
  </conditionalFormatting>
  <conditionalFormatting sqref="J252">
    <cfRule type="containsText" dxfId="295" priority="315" operator="containsText" text="NO">
      <formula>NOT(ISERROR(SEARCH("NO",J252)))</formula>
    </cfRule>
  </conditionalFormatting>
  <conditionalFormatting sqref="AG251">
    <cfRule type="containsText" dxfId="294" priority="314" operator="containsText" text="NO CUMPLE">
      <formula>NOT(ISERROR(SEARCH("NO CUMPLE",AG251)))</formula>
    </cfRule>
  </conditionalFormatting>
  <conditionalFormatting sqref="AG251:AG254">
    <cfRule type="cellIs" dxfId="293" priority="313" operator="equal">
      <formula>0</formula>
    </cfRule>
  </conditionalFormatting>
  <conditionalFormatting sqref="N255:P255">
    <cfRule type="containsText" dxfId="292" priority="341" operator="containsText" text="NO">
      <formula>NOT(ISERROR(SEARCH("NO",N255)))</formula>
    </cfRule>
  </conditionalFormatting>
  <conditionalFormatting sqref="AF255">
    <cfRule type="containsText" dxfId="291" priority="337" operator="containsText" text="NO CUMPLE">
      <formula>NOT(ISERROR(SEARCH("NO CUMPLE",AF255)))</formula>
    </cfRule>
  </conditionalFormatting>
  <conditionalFormatting sqref="AF255:AF258">
    <cfRule type="cellIs" dxfId="290" priority="336" operator="equal">
      <formula>"NO"</formula>
    </cfRule>
  </conditionalFormatting>
  <conditionalFormatting sqref="Q255:Q258">
    <cfRule type="containsText" dxfId="289" priority="335" operator="containsText" text="NO">
      <formula>NOT(ISERROR(SEARCH("NO",Q255)))</formula>
    </cfRule>
  </conditionalFormatting>
  <conditionalFormatting sqref="N252:P254">
    <cfRule type="containsText" dxfId="288" priority="325" operator="containsText" text="NO">
      <formula>NOT(ISERROR(SEARCH("NO",N252)))</formula>
    </cfRule>
  </conditionalFormatting>
  <conditionalFormatting sqref="J258">
    <cfRule type="cellIs" dxfId="287" priority="332" operator="equal">
      <formula>"NO"</formula>
    </cfRule>
  </conditionalFormatting>
  <conditionalFormatting sqref="J249">
    <cfRule type="cellIs" dxfId="286" priority="303" operator="equal">
      <formula>"NO"</formula>
    </cfRule>
  </conditionalFormatting>
  <conditionalFormatting sqref="J247">
    <cfRule type="containsText" dxfId="285" priority="301" operator="containsText" text="NO">
      <formula>NOT(ISERROR(SEARCH("NO",J247)))</formula>
    </cfRule>
  </conditionalFormatting>
  <conditionalFormatting sqref="J248">
    <cfRule type="containsText" dxfId="284" priority="300" operator="containsText" text="NO">
      <formula>NOT(ISERROR(SEARCH("NO",J248)))</formula>
    </cfRule>
  </conditionalFormatting>
  <conditionalFormatting sqref="AG247">
    <cfRule type="containsText" dxfId="283" priority="299" operator="containsText" text="NO CUMPLE">
      <formula>NOT(ISERROR(SEARCH("NO CUMPLE",AG247)))</formula>
    </cfRule>
  </conditionalFormatting>
  <conditionalFormatting sqref="AG247:AG250">
    <cfRule type="cellIs" dxfId="282" priority="298" operator="equal">
      <formula>0</formula>
    </cfRule>
  </conditionalFormatting>
  <conditionalFormatting sqref="N251:P251">
    <cfRule type="containsText" dxfId="281" priority="326" operator="containsText" text="NO">
      <formula>NOT(ISERROR(SEARCH("NO",N251)))</formula>
    </cfRule>
  </conditionalFormatting>
  <conditionalFormatting sqref="AF251">
    <cfRule type="containsText" dxfId="280" priority="322" operator="containsText" text="NO CUMPLE">
      <formula>NOT(ISERROR(SEARCH("NO CUMPLE",AF251)))</formula>
    </cfRule>
  </conditionalFormatting>
  <conditionalFormatting sqref="AF251:AF254">
    <cfRule type="cellIs" dxfId="279" priority="321" operator="equal">
      <formula>"NO"</formula>
    </cfRule>
  </conditionalFormatting>
  <conditionalFormatting sqref="Q251:Q254">
    <cfRule type="containsText" dxfId="278" priority="320" operator="containsText" text="NO">
      <formula>NOT(ISERROR(SEARCH("NO",Q251)))</formula>
    </cfRule>
  </conditionalFormatting>
  <conditionalFormatting sqref="N248:P250">
    <cfRule type="containsText" dxfId="277" priority="310" operator="containsText" text="NO">
      <formula>NOT(ISERROR(SEARCH("NO",N248)))</formula>
    </cfRule>
  </conditionalFormatting>
  <conditionalFormatting sqref="J254">
    <cfRule type="cellIs" dxfId="276" priority="317" operator="equal">
      <formula>"NO"</formula>
    </cfRule>
  </conditionalFormatting>
  <conditionalFormatting sqref="M20:M22 M25 M28:M30 M36:M38 M220:M222 M224:M226 M228:M230 M232:M234 M236:M238 M240:M242 M244:M246 M248:M250 M252:M254 M256:M258 M260:M262 M264:M266 M268:M270 M272:M274 M276:M278 M280:M282 M284:M286 M288:M290 M292:M294 M296:M298 M300:M302">
    <cfRule type="containsText" dxfId="275" priority="260" operator="containsText" text="NO">
      <formula>NOT(ISERROR(SEARCH("NO",M20)))</formula>
    </cfRule>
  </conditionalFormatting>
  <conditionalFormatting sqref="AG299">
    <cfRule type="containsText" dxfId="274" priority="286" operator="containsText" text="NO CUMPLE">
      <formula>NOT(ISERROR(SEARCH("NO CUMPLE",AG299)))</formula>
    </cfRule>
  </conditionalFormatting>
  <conditionalFormatting sqref="AG299:AG302">
    <cfRule type="cellIs" dxfId="273" priority="285" operator="equal">
      <formula>0</formula>
    </cfRule>
  </conditionalFormatting>
  <conditionalFormatting sqref="N247:P247">
    <cfRule type="containsText" dxfId="272" priority="311" operator="containsText" text="NO">
      <formula>NOT(ISERROR(SEARCH("NO",N247)))</formula>
    </cfRule>
  </conditionalFormatting>
  <conditionalFormatting sqref="AF247">
    <cfRule type="containsText" dxfId="271" priority="307" operator="containsText" text="NO CUMPLE">
      <formula>NOT(ISERROR(SEARCH("NO CUMPLE",AF247)))</formula>
    </cfRule>
  </conditionalFormatting>
  <conditionalFormatting sqref="AF247:AF250">
    <cfRule type="cellIs" dxfId="270" priority="306" operator="equal">
      <formula>"NO"</formula>
    </cfRule>
  </conditionalFormatting>
  <conditionalFormatting sqref="Q247:Q250">
    <cfRule type="containsText" dxfId="269" priority="305" operator="containsText" text="NO">
      <formula>NOT(ISERROR(SEARCH("NO",Q247)))</formula>
    </cfRule>
  </conditionalFormatting>
  <conditionalFormatting sqref="N300:P302">
    <cfRule type="containsText" dxfId="268" priority="295" operator="containsText" text="NO">
      <formula>NOT(ISERROR(SEARCH("NO",N300)))</formula>
    </cfRule>
  </conditionalFormatting>
  <conditionalFormatting sqref="J250">
    <cfRule type="cellIs" dxfId="267" priority="302" operator="equal">
      <formula>"NO"</formula>
    </cfRule>
  </conditionalFormatting>
  <conditionalFormatting sqref="N299:P299">
    <cfRule type="containsText" dxfId="266" priority="296" operator="containsText" text="NO">
      <formula>NOT(ISERROR(SEARCH("NO",N299)))</formula>
    </cfRule>
  </conditionalFormatting>
  <conditionalFormatting sqref="AF299:AF302">
    <cfRule type="cellIs" dxfId="265" priority="291" operator="equal">
      <formula>"NO"</formula>
    </cfRule>
  </conditionalFormatting>
  <conditionalFormatting sqref="Q299:Q302">
    <cfRule type="containsText" dxfId="264" priority="290" operator="containsText" text="NO">
      <formula>NOT(ISERROR(SEARCH("NO",Q299)))</formula>
    </cfRule>
  </conditionalFormatting>
  <conditionalFormatting sqref="L20:L22 L25 L28:L30 L36:L38 L220:L222 L224:L226 L228:L230 L232:L234 L236:L238 L240:L242 L244:L246 L248:L250 L252:L254 L256:L258 L260:L262 L264:L266 L268:L270 L272:L274 L276:L278 L280:L282 L284:L286 L288:L290 L292:L294 L296:L298 L300:L302">
    <cfRule type="containsText" dxfId="263" priority="261" operator="containsText" text="NO">
      <formula>NOT(ISERROR(SEARCH("NO",L20)))</formula>
    </cfRule>
  </conditionalFormatting>
  <conditionalFormatting sqref="J299:J301">
    <cfRule type="cellIs" dxfId="262" priority="288" operator="equal">
      <formula>"NO"</formula>
    </cfRule>
  </conditionalFormatting>
  <conditionalFormatting sqref="J302">
    <cfRule type="cellIs" dxfId="261" priority="287" operator="equal">
      <formula>"NO"</formula>
    </cfRule>
  </conditionalFormatting>
  <conditionalFormatting sqref="K6:M6">
    <cfRule type="containsText" dxfId="260" priority="249" operator="containsText" text="NO">
      <formula>NOT(ISERROR(SEARCH("NO",K6)))</formula>
    </cfRule>
  </conditionalFormatting>
  <conditionalFormatting sqref="K3:M3 K5:M5">
    <cfRule type="containsText" dxfId="259" priority="256" operator="containsText" text="NO">
      <formula>NOT(ISERROR(SEARCH("NO",K3)))</formula>
    </cfRule>
  </conditionalFormatting>
  <conditionalFormatting sqref="K19 K27 K219 K223 K227 K231 K235 K239 K243 K247 K251 K255 K259 K263 K267 K271 K275 K279 K283 K287 K291 K295 K299">
    <cfRule type="containsText" dxfId="258" priority="265" operator="containsText" text="NO">
      <formula>NOT(ISERROR(SEARCH("NO",K19)))</formula>
    </cfRule>
  </conditionalFormatting>
  <conditionalFormatting sqref="L19 L27 L31 L35 L219 L223 L227 L231 L235 L239 L243 L247 L251 L255 L259 L263 L267 L271 L275 L279 L283 L287 L291 L295 L299">
    <cfRule type="containsText" dxfId="257" priority="264" operator="containsText" text="NO">
      <formula>NOT(ISERROR(SEARCH("NO",L19)))</formula>
    </cfRule>
  </conditionalFormatting>
  <conditionalFormatting sqref="M19 M27 M31 M35 M219 M223 M227 M231 M235 M239 M243 M247 M251 M255 M259 M263 M267 M271 M275 M279 M283 M287 M291 M295 M299">
    <cfRule type="containsText" dxfId="256" priority="263" operator="containsText" text="NO">
      <formula>NOT(ISERROR(SEARCH("NO",M19)))</formula>
    </cfRule>
  </conditionalFormatting>
  <conditionalFormatting sqref="K20:K22 K28 K220:K222 K224:K226 K228:K230 K232:K234 K236:K238 K240:K242 K244:K246 K248:K250 K252:K254 K256:K258 K260:K262 K264:K266 K268:K270 K272:K274 K276:K278 K280:K282 K284:K286 K288:K290 K292:K294 K296:K298 K300:K302 K30">
    <cfRule type="containsText" dxfId="255" priority="262" operator="containsText" text="NO">
      <formula>NOT(ISERROR(SEARCH("NO",K20)))</formula>
    </cfRule>
  </conditionalFormatting>
  <conditionalFormatting sqref="AE7:AE302">
    <cfRule type="containsText" dxfId="254" priority="259" operator="containsText" text="NO CUMPLE">
      <formula>NOT(ISERROR(SEARCH("NO CUMPLE",AE7)))</formula>
    </cfRule>
  </conditionalFormatting>
  <conditionalFormatting sqref="Y7:Y22 Y27:Y28 Y34 Y39:Y302">
    <cfRule type="cellIs" dxfId="253" priority="258" operator="equal">
      <formula>"INGRESAR TASA"</formula>
    </cfRule>
  </conditionalFormatting>
  <conditionalFormatting sqref="Z7:Z18 Z20:Z22 Z27:Z28 Z34 Z39:Z302">
    <cfRule type="cellIs" dxfId="252" priority="257" operator="equal">
      <formula>"INGRESAR TASA USD"</formula>
    </cfRule>
  </conditionalFormatting>
  <conditionalFormatting sqref="J5">
    <cfRule type="cellIs" dxfId="251" priority="255" operator="equal">
      <formula>"NO"</formula>
    </cfRule>
  </conditionalFormatting>
  <conditionalFormatting sqref="J3">
    <cfRule type="cellIs" dxfId="250" priority="254" operator="equal">
      <formula>"NO"</formula>
    </cfRule>
  </conditionalFormatting>
  <conditionalFormatting sqref="J4">
    <cfRule type="cellIs" dxfId="249" priority="253" operator="equal">
      <formula>"NO"</formula>
    </cfRule>
  </conditionalFormatting>
  <conditionalFormatting sqref="K4">
    <cfRule type="cellIs" dxfId="248" priority="252" operator="equal">
      <formula>"NO"</formula>
    </cfRule>
  </conditionalFormatting>
  <conditionalFormatting sqref="L4">
    <cfRule type="cellIs" dxfId="247" priority="251" operator="equal">
      <formula>"NO"</formula>
    </cfRule>
  </conditionalFormatting>
  <conditionalFormatting sqref="M4">
    <cfRule type="cellIs" dxfId="246" priority="250" operator="equal">
      <formula>"NO"</formula>
    </cfRule>
  </conditionalFormatting>
  <conditionalFormatting sqref="J6">
    <cfRule type="cellIs" dxfId="245" priority="248" operator="equal">
      <formula>"NO"</formula>
    </cfRule>
  </conditionalFormatting>
  <conditionalFormatting sqref="L7:M10">
    <cfRule type="containsText" dxfId="244" priority="247" operator="containsText" text="NO">
      <formula>NOT(ISERROR(SEARCH("NO",L7)))</formula>
    </cfRule>
  </conditionalFormatting>
  <conditionalFormatting sqref="K7:K10">
    <cfRule type="containsText" dxfId="243" priority="246" operator="containsText" text="NO">
      <formula>NOT(ISERROR(SEARCH("NO",K7)))</formula>
    </cfRule>
  </conditionalFormatting>
  <conditionalFormatting sqref="J7:J10">
    <cfRule type="cellIs" dxfId="242" priority="245" operator="equal">
      <formula>"NO"</formula>
    </cfRule>
  </conditionalFormatting>
  <conditionalFormatting sqref="M11:M12 L13:M13">
    <cfRule type="containsText" dxfId="241" priority="244" operator="containsText" text="NO">
      <formula>NOT(ISERROR(SEARCH("NO",L11)))</formula>
    </cfRule>
  </conditionalFormatting>
  <conditionalFormatting sqref="L11:L12">
    <cfRule type="containsText" dxfId="240" priority="243" operator="containsText" text="NO">
      <formula>NOT(ISERROR(SEARCH("NO",L11)))</formula>
    </cfRule>
  </conditionalFormatting>
  <conditionalFormatting sqref="K11:K12">
    <cfRule type="containsText" dxfId="239" priority="242" operator="containsText" text="NO">
      <formula>NOT(ISERROR(SEARCH("NO",K11)))</formula>
    </cfRule>
  </conditionalFormatting>
  <conditionalFormatting sqref="J11:J12">
    <cfRule type="cellIs" dxfId="238" priority="241" operator="equal">
      <formula>"NO"</formula>
    </cfRule>
  </conditionalFormatting>
  <conditionalFormatting sqref="K13">
    <cfRule type="containsText" dxfId="237" priority="240" operator="containsText" text="NO">
      <formula>NOT(ISERROR(SEARCH("NO",K13)))</formula>
    </cfRule>
  </conditionalFormatting>
  <conditionalFormatting sqref="J13">
    <cfRule type="cellIs" dxfId="236" priority="239" operator="equal">
      <formula>"NO"</formula>
    </cfRule>
  </conditionalFormatting>
  <conditionalFormatting sqref="J14">
    <cfRule type="cellIs" dxfId="235" priority="238" operator="equal">
      <formula>"NO"</formula>
    </cfRule>
  </conditionalFormatting>
  <conditionalFormatting sqref="K14:M14">
    <cfRule type="containsText" dxfId="234" priority="237" operator="containsText" text="NO">
      <formula>NOT(ISERROR(SEARCH("NO",K14)))</formula>
    </cfRule>
  </conditionalFormatting>
  <conditionalFormatting sqref="J15:J18">
    <cfRule type="cellIs" dxfId="233" priority="235" operator="equal">
      <formula>"NO"</formula>
    </cfRule>
  </conditionalFormatting>
  <conditionalFormatting sqref="L15:M18">
    <cfRule type="containsText" dxfId="232" priority="234" operator="containsText" text="NO">
      <formula>NOT(ISERROR(SEARCH("NO",L15)))</formula>
    </cfRule>
  </conditionalFormatting>
  <conditionalFormatting sqref="K15:K16">
    <cfRule type="containsText" dxfId="231" priority="233" operator="containsText" text="NO">
      <formula>NOT(ISERROR(SEARCH("NO",K15)))</formula>
    </cfRule>
  </conditionalFormatting>
  <conditionalFormatting sqref="K17">
    <cfRule type="containsText" dxfId="230" priority="232" operator="containsText" text="NO">
      <formula>NOT(ISERROR(SEARCH("NO",K17)))</formula>
    </cfRule>
  </conditionalFormatting>
  <conditionalFormatting sqref="K18">
    <cfRule type="containsText" dxfId="229" priority="231" operator="containsText" text="NO">
      <formula>NOT(ISERROR(SEARCH("NO",K18)))</formula>
    </cfRule>
  </conditionalFormatting>
  <conditionalFormatting sqref="J21:J22">
    <cfRule type="cellIs" dxfId="228" priority="230" operator="equal">
      <formula>"NO"</formula>
    </cfRule>
  </conditionalFormatting>
  <conditionalFormatting sqref="J19">
    <cfRule type="containsText" dxfId="227" priority="229" operator="containsText" text="NO">
      <formula>NOT(ISERROR(SEARCH("NO",J19)))</formula>
    </cfRule>
  </conditionalFormatting>
  <conditionalFormatting sqref="J20">
    <cfRule type="containsText" dxfId="226" priority="228" operator="containsText" text="NO">
      <formula>NOT(ISERROR(SEARCH("NO",J20)))</formula>
    </cfRule>
  </conditionalFormatting>
  <conditionalFormatting sqref="Z19">
    <cfRule type="cellIs" dxfId="225" priority="227" operator="equal">
      <formula>"INGRESAR TASA USD"</formula>
    </cfRule>
  </conditionalFormatting>
  <conditionalFormatting sqref="Y23">
    <cfRule type="cellIs" dxfId="224" priority="226" operator="equal">
      <formula>"INGRESAR TASA"</formula>
    </cfRule>
  </conditionalFormatting>
  <conditionalFormatting sqref="N23:P23">
    <cfRule type="containsText" dxfId="223" priority="225" operator="containsText" text="NO">
      <formula>NOT(ISERROR(SEARCH("NO",N23)))</formula>
    </cfRule>
  </conditionalFormatting>
  <conditionalFormatting sqref="Z23">
    <cfRule type="cellIs" dxfId="222" priority="224" operator="equal">
      <formula>"INGRESAR TASA USD"</formula>
    </cfRule>
  </conditionalFormatting>
  <conditionalFormatting sqref="M23">
    <cfRule type="containsText" dxfId="221" priority="223" operator="containsText" text="NO">
      <formula>NOT(ISERROR(SEARCH("NO",M23)))</formula>
    </cfRule>
  </conditionalFormatting>
  <conditionalFormatting sqref="Q23">
    <cfRule type="containsText" dxfId="220" priority="222" operator="containsText" text="NO">
      <formula>NOT(ISERROR(SEARCH("NO",Q23)))</formula>
    </cfRule>
  </conditionalFormatting>
  <conditionalFormatting sqref="K23">
    <cfRule type="containsText" dxfId="219" priority="221" operator="containsText" text="NO">
      <formula>NOT(ISERROR(SEARCH("NO",K23)))</formula>
    </cfRule>
  </conditionalFormatting>
  <conditionalFormatting sqref="J23">
    <cfRule type="cellIs" dxfId="218" priority="220" operator="equal">
      <formula>"NO"</formula>
    </cfRule>
  </conditionalFormatting>
  <conditionalFormatting sqref="Y24">
    <cfRule type="cellIs" dxfId="217" priority="219" operator="equal">
      <formula>"INGRESAR TASA"</formula>
    </cfRule>
  </conditionalFormatting>
  <conditionalFormatting sqref="N24:P24">
    <cfRule type="containsText" dxfId="216" priority="218" operator="containsText" text="NO">
      <formula>NOT(ISERROR(SEARCH("NO",N24)))</formula>
    </cfRule>
  </conditionalFormatting>
  <conditionalFormatting sqref="Z24">
    <cfRule type="cellIs" dxfId="215" priority="217" operator="equal">
      <formula>"INGRESAR TASA USD"</formula>
    </cfRule>
  </conditionalFormatting>
  <conditionalFormatting sqref="M24">
    <cfRule type="containsText" dxfId="214" priority="216" operator="containsText" text="NO">
      <formula>NOT(ISERROR(SEARCH("NO",M24)))</formula>
    </cfRule>
  </conditionalFormatting>
  <conditionalFormatting sqref="Q24">
    <cfRule type="containsText" dxfId="213" priority="215" operator="containsText" text="NO">
      <formula>NOT(ISERROR(SEARCH("NO",Q24)))</formula>
    </cfRule>
  </conditionalFormatting>
  <conditionalFormatting sqref="K24">
    <cfRule type="containsText" dxfId="212" priority="214" operator="containsText" text="NO">
      <formula>NOT(ISERROR(SEARCH("NO",K24)))</formula>
    </cfRule>
  </conditionalFormatting>
  <conditionalFormatting sqref="J24">
    <cfRule type="cellIs" dxfId="211" priority="213" operator="equal">
      <formula>"NO"</formula>
    </cfRule>
  </conditionalFormatting>
  <conditionalFormatting sqref="K25">
    <cfRule type="containsText" dxfId="210" priority="212" operator="containsText" text="NO">
      <formula>NOT(ISERROR(SEARCH("NO",K25)))</formula>
    </cfRule>
  </conditionalFormatting>
  <conditionalFormatting sqref="J25">
    <cfRule type="cellIs" dxfId="209" priority="211" operator="equal">
      <formula>"NO"</formula>
    </cfRule>
  </conditionalFormatting>
  <conditionalFormatting sqref="Z25">
    <cfRule type="cellIs" dxfId="208" priority="210" operator="equal">
      <formula>"INGRESAR TASA USD"</formula>
    </cfRule>
  </conditionalFormatting>
  <conditionalFormatting sqref="Y25">
    <cfRule type="cellIs" dxfId="207" priority="209" operator="equal">
      <formula>"INGRESAR TASA"</formula>
    </cfRule>
  </conditionalFormatting>
  <conditionalFormatting sqref="Y26">
    <cfRule type="cellIs" dxfId="206" priority="208" operator="equal">
      <formula>"INGRESAR TASA"</formula>
    </cfRule>
  </conditionalFormatting>
  <conditionalFormatting sqref="N26:P26">
    <cfRule type="containsText" dxfId="205" priority="207" operator="containsText" text="NO">
      <formula>NOT(ISERROR(SEARCH("NO",N26)))</formula>
    </cfRule>
  </conditionalFormatting>
  <conditionalFormatting sqref="Z26">
    <cfRule type="cellIs" dxfId="204" priority="206" operator="equal">
      <formula>"INGRESAR TASA USD"</formula>
    </cfRule>
  </conditionalFormatting>
  <conditionalFormatting sqref="M26">
    <cfRule type="containsText" dxfId="203" priority="205" operator="containsText" text="NO">
      <formula>NOT(ISERROR(SEARCH("NO",M26)))</formula>
    </cfRule>
  </conditionalFormatting>
  <conditionalFormatting sqref="Q26">
    <cfRule type="containsText" dxfId="202" priority="204" operator="containsText" text="NO">
      <formula>NOT(ISERROR(SEARCH("NO",Q26)))</formula>
    </cfRule>
  </conditionalFormatting>
  <conditionalFormatting sqref="J26">
    <cfRule type="cellIs" dxfId="201" priority="203" operator="equal">
      <formula>"NO"</formula>
    </cfRule>
  </conditionalFormatting>
  <conditionalFormatting sqref="K26">
    <cfRule type="containsText" dxfId="200" priority="202" operator="containsText" text="NO">
      <formula>NOT(ISERROR(SEARCH("NO",K26)))</formula>
    </cfRule>
  </conditionalFormatting>
  <conditionalFormatting sqref="K29">
    <cfRule type="containsText" dxfId="199" priority="201" operator="containsText" text="NO">
      <formula>NOT(ISERROR(SEARCH("NO",K29)))</formula>
    </cfRule>
  </conditionalFormatting>
  <conditionalFormatting sqref="J29">
    <cfRule type="cellIs" dxfId="198" priority="200" operator="equal">
      <formula>"NO"</formula>
    </cfRule>
  </conditionalFormatting>
  <conditionalFormatting sqref="Z29">
    <cfRule type="cellIs" dxfId="197" priority="199" operator="equal">
      <formula>"INGRESAR TASA USD"</formula>
    </cfRule>
  </conditionalFormatting>
  <conditionalFormatting sqref="Y29">
    <cfRule type="cellIs" dxfId="196" priority="198" operator="equal">
      <formula>"INGRESAR TASA"</formula>
    </cfRule>
  </conditionalFormatting>
  <conditionalFormatting sqref="Z30">
    <cfRule type="cellIs" dxfId="195" priority="197" operator="equal">
      <formula>"INGRESAR TASA USD"</formula>
    </cfRule>
  </conditionalFormatting>
  <conditionalFormatting sqref="Y30">
    <cfRule type="cellIs" dxfId="194" priority="196" operator="equal">
      <formula>"INGRESAR TASA"</formula>
    </cfRule>
  </conditionalFormatting>
  <conditionalFormatting sqref="K31">
    <cfRule type="containsText" dxfId="193" priority="195" operator="containsText" text="NO">
      <formula>NOT(ISERROR(SEARCH("NO",K31)))</formula>
    </cfRule>
  </conditionalFormatting>
  <conditionalFormatting sqref="Z31">
    <cfRule type="cellIs" dxfId="192" priority="193" operator="equal">
      <formula>"INGRESAR TASA USD"</formula>
    </cfRule>
  </conditionalFormatting>
  <conditionalFormatting sqref="Y31">
    <cfRule type="cellIs" dxfId="191" priority="192" operator="equal">
      <formula>"INGRESAR TASA"</formula>
    </cfRule>
  </conditionalFormatting>
  <conditionalFormatting sqref="N32:P33">
    <cfRule type="containsText" dxfId="190" priority="191" operator="containsText" text="NO">
      <formula>NOT(ISERROR(SEARCH("NO",N32)))</formula>
    </cfRule>
  </conditionalFormatting>
  <conditionalFormatting sqref="Q32:Q33">
    <cfRule type="containsText" dxfId="189" priority="190" operator="containsText" text="NO">
      <formula>NOT(ISERROR(SEARCH("NO",Q32)))</formula>
    </cfRule>
  </conditionalFormatting>
  <conditionalFormatting sqref="K32:M33">
    <cfRule type="containsText" dxfId="188" priority="189" operator="containsText" text="NO">
      <formula>NOT(ISERROR(SEARCH("NO",K32)))</formula>
    </cfRule>
  </conditionalFormatting>
  <conditionalFormatting sqref="J32:J33">
    <cfRule type="cellIs" dxfId="187" priority="188" operator="equal">
      <formula>"NO"</formula>
    </cfRule>
  </conditionalFormatting>
  <conditionalFormatting sqref="Y32:Y33">
    <cfRule type="cellIs" dxfId="186" priority="187" operator="equal">
      <formula>"INGRESAR TASA"</formula>
    </cfRule>
  </conditionalFormatting>
  <conditionalFormatting sqref="Z32:Z33">
    <cfRule type="cellIs" dxfId="185" priority="186" operator="equal">
      <formula>"INGRESAR TASA USD"</formula>
    </cfRule>
  </conditionalFormatting>
  <conditionalFormatting sqref="N34:P34">
    <cfRule type="containsText" dxfId="184" priority="185" operator="containsText" text="NO">
      <formula>NOT(ISERROR(SEARCH("NO",N34)))</formula>
    </cfRule>
  </conditionalFormatting>
  <conditionalFormatting sqref="Q34">
    <cfRule type="containsText" dxfId="183" priority="184" operator="containsText" text="NO">
      <formula>NOT(ISERROR(SEARCH("NO",Q34)))</formula>
    </cfRule>
  </conditionalFormatting>
  <conditionalFormatting sqref="K34:M34">
    <cfRule type="containsText" dxfId="182" priority="183" operator="containsText" text="NO">
      <formula>NOT(ISERROR(SEARCH("NO",K34)))</formula>
    </cfRule>
  </conditionalFormatting>
  <conditionalFormatting sqref="J34">
    <cfRule type="cellIs" dxfId="181" priority="182" operator="equal">
      <formula>"NO"</formula>
    </cfRule>
  </conditionalFormatting>
  <conditionalFormatting sqref="K37">
    <cfRule type="containsText" dxfId="180" priority="181" operator="containsText" text="NO">
      <formula>NOT(ISERROR(SEARCH("NO",K37)))</formula>
    </cfRule>
  </conditionalFormatting>
  <conditionalFormatting sqref="J37">
    <cfRule type="cellIs" dxfId="179" priority="180" operator="equal">
      <formula>"NO"</formula>
    </cfRule>
  </conditionalFormatting>
  <conditionalFormatting sqref="J35:J36">
    <cfRule type="cellIs" dxfId="178" priority="178" operator="equal">
      <formula>"NO"</formula>
    </cfRule>
  </conditionalFormatting>
  <conditionalFormatting sqref="K35:K36">
    <cfRule type="containsText" dxfId="177" priority="179" operator="containsText" text="NO">
      <formula>NOT(ISERROR(SEARCH("NO",K35)))</formula>
    </cfRule>
  </conditionalFormatting>
  <conditionalFormatting sqref="K38">
    <cfRule type="containsText" dxfId="176" priority="177" operator="containsText" text="NO">
      <formula>NOT(ISERROR(SEARCH("NO",K38)))</formula>
    </cfRule>
  </conditionalFormatting>
  <conditionalFormatting sqref="J38">
    <cfRule type="cellIs" dxfId="175" priority="176" operator="equal">
      <formula>"NO"</formula>
    </cfRule>
  </conditionalFormatting>
  <conditionalFormatting sqref="Z37">
    <cfRule type="cellIs" dxfId="174" priority="175" operator="equal">
      <formula>"INGRESAR TASA USD"</formula>
    </cfRule>
  </conditionalFormatting>
  <conditionalFormatting sqref="Y37">
    <cfRule type="cellIs" dxfId="173" priority="174" operator="equal">
      <formula>"INGRESAR TASA"</formula>
    </cfRule>
  </conditionalFormatting>
  <conditionalFormatting sqref="Z35:Z36">
    <cfRule type="cellIs" dxfId="172" priority="173" operator="equal">
      <formula>"INGRESAR TASA USD"</formula>
    </cfRule>
  </conditionalFormatting>
  <conditionalFormatting sqref="Y35:Y36">
    <cfRule type="cellIs" dxfId="171" priority="172" operator="equal">
      <formula>"INGRESAR TASA"</formula>
    </cfRule>
  </conditionalFormatting>
  <conditionalFormatting sqref="Y38">
    <cfRule type="cellIs" dxfId="170" priority="171" operator="equal">
      <formula>"INGRESAR TASA"</formula>
    </cfRule>
  </conditionalFormatting>
  <conditionalFormatting sqref="Z38">
    <cfRule type="cellIs" dxfId="169" priority="170" operator="equal">
      <formula>"INGRESAR TASA USD"</formula>
    </cfRule>
  </conditionalFormatting>
  <conditionalFormatting sqref="L39:M42">
    <cfRule type="containsText" dxfId="168" priority="169" operator="containsText" text="NO">
      <formula>NOT(ISERROR(SEARCH("NO",L39)))</formula>
    </cfRule>
  </conditionalFormatting>
  <conditionalFormatting sqref="J41:J42">
    <cfRule type="cellIs" dxfId="167" priority="168" operator="equal">
      <formula>"NO"</formula>
    </cfRule>
  </conditionalFormatting>
  <conditionalFormatting sqref="K39:K42">
    <cfRule type="containsText" dxfId="166" priority="167" operator="containsText" text="NO">
      <formula>NOT(ISERROR(SEARCH("NO",K39)))</formula>
    </cfRule>
  </conditionalFormatting>
  <conditionalFormatting sqref="J39:J40">
    <cfRule type="cellIs" dxfId="165" priority="166" operator="equal">
      <formula>"NO"</formula>
    </cfRule>
  </conditionalFormatting>
  <conditionalFormatting sqref="J67">
    <cfRule type="cellIs" dxfId="164" priority="163" operator="equal">
      <formula>"NO"</formula>
    </cfRule>
  </conditionalFormatting>
  <conditionalFormatting sqref="J70">
    <cfRule type="cellIs" dxfId="163" priority="162" operator="equal">
      <formula>"NO"</formula>
    </cfRule>
  </conditionalFormatting>
  <conditionalFormatting sqref="J51:J52 J65 J72 J76:J77 J57">
    <cfRule type="cellIs" dxfId="162" priority="165" operator="equal">
      <formula>"NO"</formula>
    </cfRule>
  </conditionalFormatting>
  <conditionalFormatting sqref="J46 J58 J66 J74 J78 J82">
    <cfRule type="cellIs" dxfId="161" priority="164" operator="equal">
      <formula>"NO"</formula>
    </cfRule>
  </conditionalFormatting>
  <conditionalFormatting sqref="J68">
    <cfRule type="cellIs" dxfId="160" priority="161" operator="equal">
      <formula>"NO"</formula>
    </cfRule>
  </conditionalFormatting>
  <conditionalFormatting sqref="J43">
    <cfRule type="containsText" dxfId="159" priority="160" operator="containsText" text="NO">
      <formula>NOT(ISERROR(SEARCH("NO",J43)))</formula>
    </cfRule>
  </conditionalFormatting>
  <conditionalFormatting sqref="J86">
    <cfRule type="cellIs" dxfId="158" priority="159" operator="equal">
      <formula>"NO"</formula>
    </cfRule>
  </conditionalFormatting>
  <conditionalFormatting sqref="J44">
    <cfRule type="cellIs" dxfId="157" priority="158" operator="equal">
      <formula>"NO"</formula>
    </cfRule>
  </conditionalFormatting>
  <conditionalFormatting sqref="J45">
    <cfRule type="cellIs" dxfId="156" priority="157" operator="equal">
      <formula>"NO"</formula>
    </cfRule>
  </conditionalFormatting>
  <conditionalFormatting sqref="J53">
    <cfRule type="cellIs" dxfId="155" priority="156" operator="equal">
      <formula>"NO"</formula>
    </cfRule>
  </conditionalFormatting>
  <conditionalFormatting sqref="J54">
    <cfRule type="cellIs" dxfId="154" priority="155" operator="equal">
      <formula>"NO"</formula>
    </cfRule>
  </conditionalFormatting>
  <conditionalFormatting sqref="J56">
    <cfRule type="cellIs" dxfId="153" priority="154" operator="equal">
      <formula>"NO"</formula>
    </cfRule>
  </conditionalFormatting>
  <conditionalFormatting sqref="J59:J62">
    <cfRule type="cellIs" dxfId="152" priority="153" operator="equal">
      <formula>"NO"</formula>
    </cfRule>
  </conditionalFormatting>
  <conditionalFormatting sqref="J63:J64">
    <cfRule type="cellIs" dxfId="151" priority="152" operator="equal">
      <formula>"NO"</formula>
    </cfRule>
  </conditionalFormatting>
  <conditionalFormatting sqref="J71">
    <cfRule type="cellIs" dxfId="150" priority="151" operator="equal">
      <formula>"NO"</formula>
    </cfRule>
  </conditionalFormatting>
  <conditionalFormatting sqref="J73">
    <cfRule type="cellIs" dxfId="149" priority="150" operator="equal">
      <formula>"NO"</formula>
    </cfRule>
  </conditionalFormatting>
  <conditionalFormatting sqref="J75">
    <cfRule type="cellIs" dxfId="148" priority="149" operator="equal">
      <formula>"NO"</formula>
    </cfRule>
  </conditionalFormatting>
  <conditionalFormatting sqref="J79">
    <cfRule type="cellIs" dxfId="147" priority="148" operator="equal">
      <formula>"NO"</formula>
    </cfRule>
  </conditionalFormatting>
  <conditionalFormatting sqref="J80">
    <cfRule type="cellIs" dxfId="146" priority="147" operator="equal">
      <formula>"NO"</formula>
    </cfRule>
  </conditionalFormatting>
  <conditionalFormatting sqref="J81">
    <cfRule type="cellIs" dxfId="145" priority="146" operator="equal">
      <formula>"NO"</formula>
    </cfRule>
  </conditionalFormatting>
  <conditionalFormatting sqref="J81">
    <cfRule type="cellIs" dxfId="144" priority="145" operator="equal">
      <formula>"NO"</formula>
    </cfRule>
  </conditionalFormatting>
  <conditionalFormatting sqref="J83">
    <cfRule type="cellIs" dxfId="143" priority="144" operator="equal">
      <formula>"NO"</formula>
    </cfRule>
  </conditionalFormatting>
  <conditionalFormatting sqref="J84">
    <cfRule type="cellIs" dxfId="142" priority="143" operator="equal">
      <formula>"NO"</formula>
    </cfRule>
  </conditionalFormatting>
  <conditionalFormatting sqref="J85">
    <cfRule type="cellIs" dxfId="141" priority="142" operator="equal">
      <formula>"NO"</formula>
    </cfRule>
  </conditionalFormatting>
  <conditionalFormatting sqref="M44:M46 M48:M50 M52:M54 M56:M58 M60:M62 M64:M66 M68:M70 M72:M74 M76:M78 M80:M82 M84:M86">
    <cfRule type="containsText" dxfId="140" priority="136" operator="containsText" text="NO">
      <formula>NOT(ISERROR(SEARCH("NO",M44)))</formula>
    </cfRule>
  </conditionalFormatting>
  <conditionalFormatting sqref="L44:L46 L48:L50 L52:L54 L56:L58 L60:L62 L64:L66 L68:L70 L72:L74 L76:L78 L80:L82 L84:L86">
    <cfRule type="containsText" dxfId="139" priority="137" operator="containsText" text="NO">
      <formula>NOT(ISERROR(SEARCH("NO",L44)))</formula>
    </cfRule>
  </conditionalFormatting>
  <conditionalFormatting sqref="K43 K51 K59 K63 K67 K71 K75 K79 K83">
    <cfRule type="containsText" dxfId="138" priority="141" operator="containsText" text="NO">
      <formula>NOT(ISERROR(SEARCH("NO",K43)))</formula>
    </cfRule>
  </conditionalFormatting>
  <conditionalFormatting sqref="L43 L47 L51 L59 L63 L67 L71 L75 L79 L83">
    <cfRule type="containsText" dxfId="137" priority="140" operator="containsText" text="NO">
      <formula>NOT(ISERROR(SEARCH("NO",L43)))</formula>
    </cfRule>
  </conditionalFormatting>
  <conditionalFormatting sqref="M43 M47 M51 M59 M63 M67 M71 M75 M79 M83">
    <cfRule type="containsText" dxfId="136" priority="139" operator="containsText" text="NO">
      <formula>NOT(ISERROR(SEARCH("NO",M43)))</formula>
    </cfRule>
  </conditionalFormatting>
  <conditionalFormatting sqref="K44:K46 K52:K54 K56:K58 K60:K62 K64:K66 K68:K70 K72:K74 K76:K78 K80:K82 K84:K86">
    <cfRule type="containsText" dxfId="135" priority="138" operator="containsText" text="NO">
      <formula>NOT(ISERROR(SEARCH("NO",K44)))</formula>
    </cfRule>
  </conditionalFormatting>
  <conditionalFormatting sqref="K47:K50">
    <cfRule type="containsText" dxfId="134" priority="135" operator="containsText" text="NO">
      <formula>NOT(ISERROR(SEARCH("NO",K47)))</formula>
    </cfRule>
  </conditionalFormatting>
  <conditionalFormatting sqref="J47:J50">
    <cfRule type="cellIs" dxfId="133" priority="134" operator="equal">
      <formula>"NO"</formula>
    </cfRule>
  </conditionalFormatting>
  <conditionalFormatting sqref="K55">
    <cfRule type="containsText" dxfId="132" priority="131" operator="containsText" text="NO">
      <formula>NOT(ISERROR(SEARCH("NO",K55)))</formula>
    </cfRule>
  </conditionalFormatting>
  <conditionalFormatting sqref="L55:M55">
    <cfRule type="containsText" dxfId="131" priority="133" operator="containsText" text="NO">
      <formula>NOT(ISERROR(SEARCH("NO",L55)))</formula>
    </cfRule>
  </conditionalFormatting>
  <conditionalFormatting sqref="J55">
    <cfRule type="cellIs" dxfId="130" priority="132" operator="equal">
      <formula>"NO"</formula>
    </cfRule>
  </conditionalFormatting>
  <conditionalFormatting sqref="J87:J89">
    <cfRule type="cellIs" dxfId="129" priority="130" operator="equal">
      <formula>"NO"</formula>
    </cfRule>
  </conditionalFormatting>
  <conditionalFormatting sqref="M89">
    <cfRule type="containsText" dxfId="128" priority="124" operator="containsText" text="NO">
      <formula>NOT(ISERROR(SEARCH("NO",M89)))</formula>
    </cfRule>
  </conditionalFormatting>
  <conditionalFormatting sqref="L89">
    <cfRule type="containsText" dxfId="127" priority="125" operator="containsText" text="NO">
      <formula>NOT(ISERROR(SEARCH("NO",L89)))</formula>
    </cfRule>
  </conditionalFormatting>
  <conditionalFormatting sqref="K87">
    <cfRule type="containsText" dxfId="126" priority="129" operator="containsText" text="NO">
      <formula>NOT(ISERROR(SEARCH("NO",K87)))</formula>
    </cfRule>
  </conditionalFormatting>
  <conditionalFormatting sqref="L87">
    <cfRule type="containsText" dxfId="125" priority="128" operator="containsText" text="NO">
      <formula>NOT(ISERROR(SEARCH("NO",L87)))</formula>
    </cfRule>
  </conditionalFormatting>
  <conditionalFormatting sqref="M87">
    <cfRule type="containsText" dxfId="124" priority="127" operator="containsText" text="NO">
      <formula>NOT(ISERROR(SEARCH("NO",M87)))</formula>
    </cfRule>
  </conditionalFormatting>
  <conditionalFormatting sqref="K89">
    <cfRule type="containsText" dxfId="123" priority="126" operator="containsText" text="NO">
      <formula>NOT(ISERROR(SEARCH("NO",K89)))</formula>
    </cfRule>
  </conditionalFormatting>
  <conditionalFormatting sqref="K88">
    <cfRule type="cellIs" dxfId="122" priority="123" operator="equal">
      <formula>"NO"</formula>
    </cfRule>
  </conditionalFormatting>
  <conditionalFormatting sqref="L90">
    <cfRule type="containsText" dxfId="121" priority="122" operator="containsText" text="NO">
      <formula>NOT(ISERROR(SEARCH("NO",L90)))</formula>
    </cfRule>
  </conditionalFormatting>
  <conditionalFormatting sqref="J90">
    <cfRule type="cellIs" dxfId="120" priority="121" operator="equal">
      <formula>"NO"</formula>
    </cfRule>
  </conditionalFormatting>
  <conditionalFormatting sqref="K90">
    <cfRule type="containsText" dxfId="119" priority="120" operator="containsText" text="NO">
      <formula>NOT(ISERROR(SEARCH("NO",K90)))</formula>
    </cfRule>
  </conditionalFormatting>
  <conditionalFormatting sqref="M90">
    <cfRule type="containsText" dxfId="118" priority="119" operator="containsText" text="NO">
      <formula>NOT(ISERROR(SEARCH("NO",M90)))</formula>
    </cfRule>
  </conditionalFormatting>
  <conditionalFormatting sqref="J91:J92">
    <cfRule type="cellIs" dxfId="117" priority="118" operator="equal">
      <formula>"NO"</formula>
    </cfRule>
  </conditionalFormatting>
  <conditionalFormatting sqref="J93">
    <cfRule type="cellIs" dxfId="116" priority="117" operator="equal">
      <formula>"NO"</formula>
    </cfRule>
  </conditionalFormatting>
  <conditionalFormatting sqref="J94">
    <cfRule type="cellIs" dxfId="115" priority="116" operator="equal">
      <formula>"NO"</formula>
    </cfRule>
  </conditionalFormatting>
  <conditionalFormatting sqref="M92:M94">
    <cfRule type="containsText" dxfId="114" priority="110" operator="containsText" text="NO">
      <formula>NOT(ISERROR(SEARCH("NO",M92)))</formula>
    </cfRule>
  </conditionalFormatting>
  <conditionalFormatting sqref="L92:L94">
    <cfRule type="containsText" dxfId="113" priority="111" operator="containsText" text="NO">
      <formula>NOT(ISERROR(SEARCH("NO",L92)))</formula>
    </cfRule>
  </conditionalFormatting>
  <conditionalFormatting sqref="K91">
    <cfRule type="containsText" dxfId="112" priority="115" operator="containsText" text="NO">
      <formula>NOT(ISERROR(SEARCH("NO",K91)))</formula>
    </cfRule>
  </conditionalFormatting>
  <conditionalFormatting sqref="L91">
    <cfRule type="containsText" dxfId="111" priority="114" operator="containsText" text="NO">
      <formula>NOT(ISERROR(SEARCH("NO",L91)))</formula>
    </cfRule>
  </conditionalFormatting>
  <conditionalFormatting sqref="M91">
    <cfRule type="containsText" dxfId="110" priority="113" operator="containsText" text="NO">
      <formula>NOT(ISERROR(SEARCH("NO",M91)))</formula>
    </cfRule>
  </conditionalFormatting>
  <conditionalFormatting sqref="K92:K94">
    <cfRule type="containsText" dxfId="109" priority="112" operator="containsText" text="NO">
      <formula>NOT(ISERROR(SEARCH("NO",K92)))</formula>
    </cfRule>
  </conditionalFormatting>
  <conditionalFormatting sqref="J95">
    <cfRule type="cellIs" dxfId="108" priority="109" operator="equal">
      <formula>"NO"</formula>
    </cfRule>
  </conditionalFormatting>
  <conditionalFormatting sqref="J98">
    <cfRule type="cellIs" dxfId="107" priority="108" operator="equal">
      <formula>"NO"</formula>
    </cfRule>
  </conditionalFormatting>
  <conditionalFormatting sqref="J96">
    <cfRule type="cellIs" dxfId="106" priority="107" operator="equal">
      <formula>"NO"</formula>
    </cfRule>
  </conditionalFormatting>
  <conditionalFormatting sqref="J97">
    <cfRule type="cellIs" dxfId="105" priority="106" operator="equal">
      <formula>"NO"</formula>
    </cfRule>
  </conditionalFormatting>
  <conditionalFormatting sqref="M96:M98">
    <cfRule type="containsText" dxfId="104" priority="100" operator="containsText" text="NO">
      <formula>NOT(ISERROR(SEARCH("NO",M96)))</formula>
    </cfRule>
  </conditionalFormatting>
  <conditionalFormatting sqref="L96:L98">
    <cfRule type="containsText" dxfId="103" priority="101" operator="containsText" text="NO">
      <formula>NOT(ISERROR(SEARCH("NO",L96)))</formula>
    </cfRule>
  </conditionalFormatting>
  <conditionalFormatting sqref="K95">
    <cfRule type="containsText" dxfId="102" priority="105" operator="containsText" text="NO">
      <formula>NOT(ISERROR(SEARCH("NO",K95)))</formula>
    </cfRule>
  </conditionalFormatting>
  <conditionalFormatting sqref="L95">
    <cfRule type="containsText" dxfId="101" priority="104" operator="containsText" text="NO">
      <formula>NOT(ISERROR(SEARCH("NO",L95)))</formula>
    </cfRule>
  </conditionalFormatting>
  <conditionalFormatting sqref="M95">
    <cfRule type="containsText" dxfId="100" priority="103" operator="containsText" text="NO">
      <formula>NOT(ISERROR(SEARCH("NO",M95)))</formula>
    </cfRule>
  </conditionalFormatting>
  <conditionalFormatting sqref="K96:K98">
    <cfRule type="containsText" dxfId="99" priority="102" operator="containsText" text="NO">
      <formula>NOT(ISERROR(SEARCH("NO",K96)))</formula>
    </cfRule>
  </conditionalFormatting>
  <conditionalFormatting sqref="J99">
    <cfRule type="cellIs" dxfId="98" priority="99" operator="equal">
      <formula>"NO"</formula>
    </cfRule>
  </conditionalFormatting>
  <conditionalFormatting sqref="J101">
    <cfRule type="cellIs" dxfId="97" priority="97" operator="equal">
      <formula>"NO"</formula>
    </cfRule>
  </conditionalFormatting>
  <conditionalFormatting sqref="J100">
    <cfRule type="cellIs" dxfId="96" priority="98" operator="equal">
      <formula>"NO"</formula>
    </cfRule>
  </conditionalFormatting>
  <conditionalFormatting sqref="J102">
    <cfRule type="cellIs" dxfId="95" priority="96" operator="equal">
      <formula>"NO"</formula>
    </cfRule>
  </conditionalFormatting>
  <conditionalFormatting sqref="M100:M102">
    <cfRule type="containsText" dxfId="94" priority="90" operator="containsText" text="NO">
      <formula>NOT(ISERROR(SEARCH("NO",M100)))</formula>
    </cfRule>
  </conditionalFormatting>
  <conditionalFormatting sqref="L100:L102">
    <cfRule type="containsText" dxfId="93" priority="91" operator="containsText" text="NO">
      <formula>NOT(ISERROR(SEARCH("NO",L100)))</formula>
    </cfRule>
  </conditionalFormatting>
  <conditionalFormatting sqref="K99">
    <cfRule type="containsText" dxfId="92" priority="95" operator="containsText" text="NO">
      <formula>NOT(ISERROR(SEARCH("NO",K99)))</formula>
    </cfRule>
  </conditionalFormatting>
  <conditionalFormatting sqref="L99">
    <cfRule type="containsText" dxfId="91" priority="94" operator="containsText" text="NO">
      <formula>NOT(ISERROR(SEARCH("NO",L99)))</formula>
    </cfRule>
  </conditionalFormatting>
  <conditionalFormatting sqref="M99">
    <cfRule type="containsText" dxfId="90" priority="93" operator="containsText" text="NO">
      <formula>NOT(ISERROR(SEARCH("NO",M99)))</formula>
    </cfRule>
  </conditionalFormatting>
  <conditionalFormatting sqref="K100:K102">
    <cfRule type="containsText" dxfId="89" priority="92" operator="containsText" text="NO">
      <formula>NOT(ISERROR(SEARCH("NO",K100)))</formula>
    </cfRule>
  </conditionalFormatting>
  <conditionalFormatting sqref="J104:J105">
    <cfRule type="cellIs" dxfId="88" priority="89" operator="equal">
      <formula>"NO"</formula>
    </cfRule>
  </conditionalFormatting>
  <conditionalFormatting sqref="J106">
    <cfRule type="cellIs" dxfId="87" priority="88" operator="equal">
      <formula>"NO"</formula>
    </cfRule>
  </conditionalFormatting>
  <conditionalFormatting sqref="J103">
    <cfRule type="cellIs" dxfId="86" priority="87" operator="equal">
      <formula>"NO"</formula>
    </cfRule>
  </conditionalFormatting>
  <conditionalFormatting sqref="M104:M106">
    <cfRule type="containsText" dxfId="85" priority="81" operator="containsText" text="NO">
      <formula>NOT(ISERROR(SEARCH("NO",M104)))</formula>
    </cfRule>
  </conditionalFormatting>
  <conditionalFormatting sqref="L104:L106">
    <cfRule type="containsText" dxfId="84" priority="82" operator="containsText" text="NO">
      <formula>NOT(ISERROR(SEARCH("NO",L104)))</formula>
    </cfRule>
  </conditionalFormatting>
  <conditionalFormatting sqref="K103">
    <cfRule type="containsText" dxfId="83" priority="86" operator="containsText" text="NO">
      <formula>NOT(ISERROR(SEARCH("NO",K103)))</formula>
    </cfRule>
  </conditionalFormatting>
  <conditionalFormatting sqref="L103">
    <cfRule type="containsText" dxfId="82" priority="85" operator="containsText" text="NO">
      <formula>NOT(ISERROR(SEARCH("NO",L103)))</formula>
    </cfRule>
  </conditionalFormatting>
  <conditionalFormatting sqref="M103">
    <cfRule type="containsText" dxfId="81" priority="84" operator="containsText" text="NO">
      <formula>NOT(ISERROR(SEARCH("NO",M103)))</formula>
    </cfRule>
  </conditionalFormatting>
  <conditionalFormatting sqref="K104:K106">
    <cfRule type="containsText" dxfId="80" priority="83" operator="containsText" text="NO">
      <formula>NOT(ISERROR(SEARCH("NO",K104)))</formula>
    </cfRule>
  </conditionalFormatting>
  <conditionalFormatting sqref="J107:J110">
    <cfRule type="cellIs" dxfId="79" priority="80" operator="equal">
      <formula>"NO"</formula>
    </cfRule>
  </conditionalFormatting>
  <conditionalFormatting sqref="M108:M110">
    <cfRule type="containsText" dxfId="78" priority="74" operator="containsText" text="NO">
      <formula>NOT(ISERROR(SEARCH("NO",M108)))</formula>
    </cfRule>
  </conditionalFormatting>
  <conditionalFormatting sqref="L108:L110">
    <cfRule type="containsText" dxfId="77" priority="75" operator="containsText" text="NO">
      <formula>NOT(ISERROR(SEARCH("NO",L108)))</formula>
    </cfRule>
  </conditionalFormatting>
  <conditionalFormatting sqref="K107">
    <cfRule type="containsText" dxfId="76" priority="79" operator="containsText" text="NO">
      <formula>NOT(ISERROR(SEARCH("NO",K107)))</formula>
    </cfRule>
  </conditionalFormatting>
  <conditionalFormatting sqref="L107">
    <cfRule type="containsText" dxfId="75" priority="78" operator="containsText" text="NO">
      <formula>NOT(ISERROR(SEARCH("NO",L107)))</formula>
    </cfRule>
  </conditionalFormatting>
  <conditionalFormatting sqref="M107">
    <cfRule type="containsText" dxfId="74" priority="77" operator="containsText" text="NO">
      <formula>NOT(ISERROR(SEARCH("NO",M107)))</formula>
    </cfRule>
  </conditionalFormatting>
  <conditionalFormatting sqref="K108:K110">
    <cfRule type="containsText" dxfId="73" priority="76" operator="containsText" text="NO">
      <formula>NOT(ISERROR(SEARCH("NO",K108)))</formula>
    </cfRule>
  </conditionalFormatting>
  <conditionalFormatting sqref="J123:J124">
    <cfRule type="cellIs" dxfId="72" priority="73" operator="equal">
      <formula>"NO"</formula>
    </cfRule>
  </conditionalFormatting>
  <conditionalFormatting sqref="J174 J178 J182 J186 J194 J198 J202 J210 J214">
    <cfRule type="cellIs" dxfId="71" priority="68" operator="equal">
      <formula>"NO"</formula>
    </cfRule>
  </conditionalFormatting>
  <conditionalFormatting sqref="J125">
    <cfRule type="cellIs" dxfId="70" priority="72" operator="equal">
      <formula>"NO"</formula>
    </cfRule>
  </conditionalFormatting>
  <conditionalFormatting sqref="J126">
    <cfRule type="cellIs" dxfId="69" priority="71" operator="equal">
      <formula>"NO"</formula>
    </cfRule>
  </conditionalFormatting>
  <conditionalFormatting sqref="J126">
    <cfRule type="cellIs" dxfId="68" priority="70" operator="equal">
      <formula>"NO"</formula>
    </cfRule>
  </conditionalFormatting>
  <conditionalFormatting sqref="J171:J173 J183:J185 J187:J189 J191:J193 J195:J197 J199:J201 J207:J209 J211:J213 J175:J181">
    <cfRule type="cellIs" dxfId="67" priority="69" operator="equal">
      <formula>"NO"</formula>
    </cfRule>
  </conditionalFormatting>
  <conditionalFormatting sqref="J131:J133">
    <cfRule type="cellIs" dxfId="66" priority="67" operator="equal">
      <formula>"NO"</formula>
    </cfRule>
  </conditionalFormatting>
  <conditionalFormatting sqref="J134">
    <cfRule type="cellIs" dxfId="65" priority="66" operator="equal">
      <formula>"NO"</formula>
    </cfRule>
  </conditionalFormatting>
  <conditionalFormatting sqref="J135:J137 J139 J147:J149 J151:J153 J155:J157 J159:J161 J163:J165 J167:J169 J143">
    <cfRule type="cellIs" dxfId="64" priority="65" operator="equal">
      <formula>"NO"</formula>
    </cfRule>
  </conditionalFormatting>
  <conditionalFormatting sqref="J138 J142 J146 J150 J154 J158 J162 J166 J170">
    <cfRule type="cellIs" dxfId="63" priority="64" operator="equal">
      <formula>"NO"</formula>
    </cfRule>
  </conditionalFormatting>
  <conditionalFormatting sqref="J145">
    <cfRule type="containsText" dxfId="62" priority="62" operator="containsText" text="NO">
      <formula>NOT(ISERROR(SEARCH("NO",J145)))</formula>
    </cfRule>
  </conditionalFormatting>
  <conditionalFormatting sqref="J190">
    <cfRule type="containsText" dxfId="61" priority="63" operator="containsText" text="NO">
      <formula>NOT(ISERROR(SEARCH("NO",J190)))</formula>
    </cfRule>
  </conditionalFormatting>
  <conditionalFormatting sqref="J144">
    <cfRule type="cellIs" dxfId="60" priority="61" operator="equal">
      <formula>"NO"</formula>
    </cfRule>
  </conditionalFormatting>
  <conditionalFormatting sqref="J140">
    <cfRule type="cellIs" dxfId="59" priority="60" operator="equal">
      <formula>"NO"</formula>
    </cfRule>
  </conditionalFormatting>
  <conditionalFormatting sqref="J141">
    <cfRule type="cellIs" dxfId="58" priority="59" operator="equal">
      <formula>"NO"</formula>
    </cfRule>
  </conditionalFormatting>
  <conditionalFormatting sqref="J177">
    <cfRule type="cellIs" dxfId="57" priority="58" operator="equal">
      <formula>"NO"</formula>
    </cfRule>
  </conditionalFormatting>
  <conditionalFormatting sqref="J217">
    <cfRule type="cellIs" dxfId="56" priority="57" operator="equal">
      <formula>"NO"</formula>
    </cfRule>
  </conditionalFormatting>
  <conditionalFormatting sqref="J215">
    <cfRule type="cellIs" dxfId="55" priority="56" operator="equal">
      <formula>"NO"</formula>
    </cfRule>
  </conditionalFormatting>
  <conditionalFormatting sqref="J216">
    <cfRule type="cellIs" dxfId="54" priority="55" operator="equal">
      <formula>"NO"</formula>
    </cfRule>
  </conditionalFormatting>
  <conditionalFormatting sqref="J218">
    <cfRule type="cellIs" dxfId="53" priority="54" operator="equal">
      <formula>"NO"</formula>
    </cfRule>
  </conditionalFormatting>
  <conditionalFormatting sqref="M132:M134 M136:M138 M140:M142 M144:M146 M148:M150 M152:M154 M156:M158 M160:M162 M164:M166 M168:M170 M172:M174 M176:M178 M180:M182 M184:M186 M188:M190 M192:M194 M196:M198 M200:M202 M208:M210 M212:M214 M216:M218">
    <cfRule type="containsText" dxfId="52" priority="48" operator="containsText" text="NO">
      <formula>NOT(ISERROR(SEARCH("NO",M132)))</formula>
    </cfRule>
  </conditionalFormatting>
  <conditionalFormatting sqref="L132:L134 L136:L138 L140:L142 L144:L146 L148:L150 L152:L154 L156:L158 L160:L162 L164:L166 L168:L170 L172:L174 L176:L178 L180:L182 L184:L186 L188:L190 L192:L194 L196:L198 L200:L202 L208:L210 L212:L214 L216:L218">
    <cfRule type="containsText" dxfId="51" priority="49" operator="containsText" text="NO">
      <formula>NOT(ISERROR(SEARCH("NO",L132)))</formula>
    </cfRule>
  </conditionalFormatting>
  <conditionalFormatting sqref="K131 K135 K139 K143 K147 K151 K155 K159 K163 K167 K171 K175 K179 K183 K187 K191 K195 K199 K207 K211 K215">
    <cfRule type="containsText" dxfId="50" priority="53" operator="containsText" text="NO">
      <formula>NOT(ISERROR(SEARCH("NO",K131)))</formula>
    </cfRule>
  </conditionalFormatting>
  <conditionalFormatting sqref="L131 L135 L139 L143 L147 L151 L155 L159 L163 L167 L171 L175 L179 L183 L187 L191 L195 L199 L207 L211 L215">
    <cfRule type="containsText" dxfId="49" priority="52" operator="containsText" text="NO">
      <formula>NOT(ISERROR(SEARCH("NO",L131)))</formula>
    </cfRule>
  </conditionalFormatting>
  <conditionalFormatting sqref="M131 M135 M139 M143 M147 M151 M155 M159 M163 M167 M171 M175 M179 M183 M187 M191 M195 M199 M207 M211 M215">
    <cfRule type="containsText" dxfId="48" priority="51" operator="containsText" text="NO">
      <formula>NOT(ISERROR(SEARCH("NO",M131)))</formula>
    </cfRule>
  </conditionalFormatting>
  <conditionalFormatting sqref="K132:K134 K136:K138 K140:K142 K144:K146 K148:K150 K152:K154 K156:K158 K160:K162 K164:K166 K168:K170 K172:K174 K176:K178 K180:K182 K184:K186 K188:K190 K192:K194 K196:K198 K200:K202 K208:K210 K212:K214 K216:K218">
    <cfRule type="containsText" dxfId="47" priority="50" operator="containsText" text="NO">
      <formula>NOT(ISERROR(SEARCH("NO",K132)))</formula>
    </cfRule>
  </conditionalFormatting>
  <conditionalFormatting sqref="K203:M203 K205:M206 L204:M204">
    <cfRule type="containsText" dxfId="46" priority="47" operator="containsText" text="NO">
      <formula>NOT(ISERROR(SEARCH("NO",K203)))</formula>
    </cfRule>
  </conditionalFormatting>
  <conditionalFormatting sqref="J203 J205">
    <cfRule type="cellIs" dxfId="45" priority="46" operator="equal">
      <formula>"NO"</formula>
    </cfRule>
  </conditionalFormatting>
  <conditionalFormatting sqref="J206">
    <cfRule type="cellIs" dxfId="44" priority="45" operator="equal">
      <formula>"NO"</formula>
    </cfRule>
  </conditionalFormatting>
  <conditionalFormatting sqref="K204">
    <cfRule type="containsText" dxfId="43" priority="44" operator="containsText" text="NO">
      <formula>NOT(ISERROR(SEARCH("NO",K204)))</formula>
    </cfRule>
  </conditionalFormatting>
  <conditionalFormatting sqref="J204">
    <cfRule type="containsText" dxfId="42" priority="43" operator="containsText" text="NO">
      <formula>NOT(ISERROR(SEARCH("NO",J204)))</formula>
    </cfRule>
  </conditionalFormatting>
  <conditionalFormatting sqref="J111:J113">
    <cfRule type="cellIs" dxfId="41" priority="42" operator="equal">
      <formula>"NO"</formula>
    </cfRule>
  </conditionalFormatting>
  <conditionalFormatting sqref="J114">
    <cfRule type="cellIs" dxfId="40" priority="41" operator="equal">
      <formula>"NO"</formula>
    </cfRule>
  </conditionalFormatting>
  <conditionalFormatting sqref="M112:M114">
    <cfRule type="containsText" dxfId="39" priority="35" operator="containsText" text="NO">
      <formula>NOT(ISERROR(SEARCH("NO",M112)))</formula>
    </cfRule>
  </conditionalFormatting>
  <conditionalFormatting sqref="L112:L114">
    <cfRule type="containsText" dxfId="38" priority="36" operator="containsText" text="NO">
      <formula>NOT(ISERROR(SEARCH("NO",L112)))</formula>
    </cfRule>
  </conditionalFormatting>
  <conditionalFormatting sqref="K111">
    <cfRule type="containsText" dxfId="37" priority="40" operator="containsText" text="NO">
      <formula>NOT(ISERROR(SEARCH("NO",K111)))</formula>
    </cfRule>
  </conditionalFormatting>
  <conditionalFormatting sqref="L111">
    <cfRule type="containsText" dxfId="36" priority="39" operator="containsText" text="NO">
      <formula>NOT(ISERROR(SEARCH("NO",L111)))</formula>
    </cfRule>
  </conditionalFormatting>
  <conditionalFormatting sqref="M111">
    <cfRule type="containsText" dxfId="35" priority="38" operator="containsText" text="NO">
      <formula>NOT(ISERROR(SEARCH("NO",M111)))</formula>
    </cfRule>
  </conditionalFormatting>
  <conditionalFormatting sqref="K112:K114">
    <cfRule type="containsText" dxfId="34" priority="37" operator="containsText" text="NO">
      <formula>NOT(ISERROR(SEARCH("NO",K112)))</formula>
    </cfRule>
  </conditionalFormatting>
  <conditionalFormatting sqref="M116:M118">
    <cfRule type="containsText" dxfId="33" priority="28" operator="containsText" text="NO">
      <formula>NOT(ISERROR(SEARCH("NO",M116)))</formula>
    </cfRule>
  </conditionalFormatting>
  <conditionalFormatting sqref="L116:L118">
    <cfRule type="containsText" dxfId="32" priority="29" operator="containsText" text="NO">
      <formula>NOT(ISERROR(SEARCH("NO",L116)))</formula>
    </cfRule>
  </conditionalFormatting>
  <conditionalFormatting sqref="K115">
    <cfRule type="containsText" dxfId="31" priority="33" operator="containsText" text="NO">
      <formula>NOT(ISERROR(SEARCH("NO",K115)))</formula>
    </cfRule>
  </conditionalFormatting>
  <conditionalFormatting sqref="L115">
    <cfRule type="containsText" dxfId="30" priority="32" operator="containsText" text="NO">
      <formula>NOT(ISERROR(SEARCH("NO",L115)))</formula>
    </cfRule>
  </conditionalFormatting>
  <conditionalFormatting sqref="M115">
    <cfRule type="containsText" dxfId="29" priority="31" operator="containsText" text="NO">
      <formula>NOT(ISERROR(SEARCH("NO",M115)))</formula>
    </cfRule>
  </conditionalFormatting>
  <conditionalFormatting sqref="K116:K118">
    <cfRule type="containsText" dxfId="28" priority="30" operator="containsText" text="NO">
      <formula>NOT(ISERROR(SEARCH("NO",K116)))</formula>
    </cfRule>
  </conditionalFormatting>
  <conditionalFormatting sqref="J119:J120">
    <cfRule type="cellIs" dxfId="27" priority="27" operator="equal">
      <formula>"NO"</formula>
    </cfRule>
  </conditionalFormatting>
  <conditionalFormatting sqref="J121">
    <cfRule type="cellIs" dxfId="26" priority="26" operator="equal">
      <formula>"NO"</formula>
    </cfRule>
  </conditionalFormatting>
  <conditionalFormatting sqref="J122">
    <cfRule type="cellIs" dxfId="25" priority="25" operator="equal">
      <formula>"NO"</formula>
    </cfRule>
  </conditionalFormatting>
  <conditionalFormatting sqref="M120:M122">
    <cfRule type="containsText" dxfId="24" priority="19" operator="containsText" text="NO">
      <formula>NOT(ISERROR(SEARCH("NO",M120)))</formula>
    </cfRule>
  </conditionalFormatting>
  <conditionalFormatting sqref="L120:L122">
    <cfRule type="containsText" dxfId="23" priority="20" operator="containsText" text="NO">
      <formula>NOT(ISERROR(SEARCH("NO",L120)))</formula>
    </cfRule>
  </conditionalFormatting>
  <conditionalFormatting sqref="K119">
    <cfRule type="containsText" dxfId="22" priority="24" operator="containsText" text="NO">
      <formula>NOT(ISERROR(SEARCH("NO",K119)))</formula>
    </cfRule>
  </conditionalFormatting>
  <conditionalFormatting sqref="L119">
    <cfRule type="containsText" dxfId="21" priority="23" operator="containsText" text="NO">
      <formula>NOT(ISERROR(SEARCH("NO",L119)))</formula>
    </cfRule>
  </conditionalFormatting>
  <conditionalFormatting sqref="M119">
    <cfRule type="containsText" dxfId="20" priority="22" operator="containsText" text="NO">
      <formula>NOT(ISERROR(SEARCH("NO",M119)))</formula>
    </cfRule>
  </conditionalFormatting>
  <conditionalFormatting sqref="K120:K122">
    <cfRule type="containsText" dxfId="19" priority="21" operator="containsText" text="NO">
      <formula>NOT(ISERROR(SEARCH("NO",K120)))</formula>
    </cfRule>
  </conditionalFormatting>
  <conditionalFormatting sqref="M124:M126">
    <cfRule type="containsText" dxfId="18" priority="13" operator="containsText" text="NO">
      <formula>NOT(ISERROR(SEARCH("NO",M124)))</formula>
    </cfRule>
  </conditionalFormatting>
  <conditionalFormatting sqref="L124:L126">
    <cfRule type="containsText" dxfId="17" priority="14" operator="containsText" text="NO">
      <formula>NOT(ISERROR(SEARCH("NO",L124)))</formula>
    </cfRule>
  </conditionalFormatting>
  <conditionalFormatting sqref="K123">
    <cfRule type="containsText" dxfId="16" priority="18" operator="containsText" text="NO">
      <formula>NOT(ISERROR(SEARCH("NO",K123)))</formula>
    </cfRule>
  </conditionalFormatting>
  <conditionalFormatting sqref="L123">
    <cfRule type="containsText" dxfId="15" priority="17" operator="containsText" text="NO">
      <formula>NOT(ISERROR(SEARCH("NO",L123)))</formula>
    </cfRule>
  </conditionalFormatting>
  <conditionalFormatting sqref="M123">
    <cfRule type="containsText" dxfId="14" priority="16" operator="containsText" text="NO">
      <formula>NOT(ISERROR(SEARCH("NO",M123)))</formula>
    </cfRule>
  </conditionalFormatting>
  <conditionalFormatting sqref="K124:K126">
    <cfRule type="containsText" dxfId="13" priority="15" operator="containsText" text="NO">
      <formula>NOT(ISERROR(SEARCH("NO",K124)))</formula>
    </cfRule>
  </conditionalFormatting>
  <conditionalFormatting sqref="J127:J129">
    <cfRule type="cellIs" dxfId="12" priority="12" operator="equal">
      <formula>"NO"</formula>
    </cfRule>
  </conditionalFormatting>
  <conditionalFormatting sqref="J130">
    <cfRule type="cellIs" dxfId="11" priority="11" operator="equal">
      <formula>"NO"</formula>
    </cfRule>
  </conditionalFormatting>
  <conditionalFormatting sqref="M128:M130">
    <cfRule type="containsText" dxfId="10" priority="5" operator="containsText" text="NO">
      <formula>NOT(ISERROR(SEARCH("NO",M128)))</formula>
    </cfRule>
  </conditionalFormatting>
  <conditionalFormatting sqref="L128:L130">
    <cfRule type="containsText" dxfId="9" priority="6" operator="containsText" text="NO">
      <formula>NOT(ISERROR(SEARCH("NO",L128)))</formula>
    </cfRule>
  </conditionalFormatting>
  <conditionalFormatting sqref="K127">
    <cfRule type="containsText" dxfId="8" priority="10" operator="containsText" text="NO">
      <formula>NOT(ISERROR(SEARCH("NO",K127)))</formula>
    </cfRule>
  </conditionalFormatting>
  <conditionalFormatting sqref="L127">
    <cfRule type="containsText" dxfId="7" priority="9" operator="containsText" text="NO">
      <formula>NOT(ISERROR(SEARCH("NO",L127)))</formula>
    </cfRule>
  </conditionalFormatting>
  <conditionalFormatting sqref="M127">
    <cfRule type="containsText" dxfId="6" priority="8" operator="containsText" text="NO">
      <formula>NOT(ISERROR(SEARCH("NO",M127)))</formula>
    </cfRule>
  </conditionalFormatting>
  <conditionalFormatting sqref="K128:K130">
    <cfRule type="containsText" dxfId="5" priority="7" operator="containsText" text="NO">
      <formula>NOT(ISERROR(SEARCH("NO",K128)))</formula>
    </cfRule>
  </conditionalFormatting>
  <conditionalFormatting sqref="J116:J117">
    <cfRule type="containsText" dxfId="4" priority="4" operator="containsText" text="NO">
      <formula>NOT(ISERROR(SEARCH("NO",J116)))</formula>
    </cfRule>
  </conditionalFormatting>
  <conditionalFormatting sqref="J115">
    <cfRule type="containsText" dxfId="3" priority="3" operator="containsText" text="NO">
      <formula>NOT(ISERROR(SEARCH("NO",J115)))</formula>
    </cfRule>
  </conditionalFormatting>
  <conditionalFormatting sqref="J118">
    <cfRule type="containsText" dxfId="2" priority="2" operator="containsText" text="NO">
      <formula>NOT(ISERROR(SEARCH("NO",J118)))</formula>
    </cfRule>
  </conditionalFormatting>
  <conditionalFormatting sqref="J31">
    <cfRule type="containsText" dxfId="1" priority="1" operator="containsText" text="NO">
      <formula>NOT(ISERROR(SEARCH("NO",J31)))</formula>
    </cfRule>
  </conditionalFormatting>
  <dataValidations count="7">
    <dataValidation type="list" allowBlank="1" showInputMessage="1" showErrorMessage="1" sqref="L7:M10 M11:M13 L13 K19:K22 K27:K28 K30 K32:K34 K38 K51:K54 K43:K46 K56:K86 L15:M86 K89:M89 K87:M87 L88:M88 L90:M90 K91:M202 K207:M1048576 L203:M206 K203 K205:K206">
      <formula1>$AJ$1:$AL$1</formula1>
    </dataValidation>
    <dataValidation type="list" allowBlank="1" showInputMessage="1" showErrorMessage="1" sqref="K6:M6">
      <formula1>$AL$1:$AM$1</formula1>
    </dataValidation>
    <dataValidation type="list" allowBlank="1" showInputMessage="1" showErrorMessage="1" sqref="K7:K10">
      <formula1>$BD$1:$BE$1</formula1>
    </dataValidation>
    <dataValidation type="list" allowBlank="1" showInputMessage="1" showErrorMessage="1" sqref="K11:K13 K15:K18 K29 K31 K39:K42">
      <formula1>$AR$1:$AS$1</formula1>
    </dataValidation>
    <dataValidation type="list" allowBlank="1" showInputMessage="1" showErrorMessage="1" sqref="K14:M14">
      <formula1>$AK$1:$AL$1</formula1>
    </dataValidation>
    <dataValidation type="list" allowBlank="1" showInputMessage="1" showErrorMessage="1" sqref="K23:K24">
      <formula1>$BD$1:$BF$1</formula1>
    </dataValidation>
    <dataValidation type="list" allowBlank="1" showInputMessage="1" showErrorMessage="1" sqref="K25 K35:K36">
      <formula1>$BE$1:$BG$1</formula1>
    </dataValidation>
  </dataValidations>
  <pageMargins left="0.75" right="0.75" top="1" bottom="1" header="0.5" footer="0.5"/>
  <pageSetup orientation="portrait" horizontalDpi="4294967292" verticalDpi="4294967292"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tabColor theme="3"/>
  </sheetPr>
  <dimension ref="A1:BP162"/>
  <sheetViews>
    <sheetView zoomScale="90" zoomScaleNormal="90" zoomScalePageLayoutView="125" workbookViewId="0">
      <pane xSplit="1" ySplit="2" topLeftCell="B71" activePane="bottomRight" state="frozen"/>
      <selection pane="topRight" activeCell="B1" sqref="B1"/>
      <selection pane="bottomLeft" activeCell="A3" sqref="A3"/>
      <selection pane="bottomRight" activeCell="B78" sqref="B78:B79"/>
    </sheetView>
  </sheetViews>
  <sheetFormatPr baseColWidth="10" defaultRowHeight="15.75" x14ac:dyDescent="0.25"/>
  <cols>
    <col min="1" max="1" width="4.5" style="1036" customWidth="1"/>
    <col min="2" max="2" width="34.75" style="819" customWidth="1"/>
    <col min="3" max="3" width="8.75" style="261" customWidth="1"/>
    <col min="4" max="4" width="37.875" style="821" customWidth="1"/>
    <col min="5" max="5" width="9.5" style="262" customWidth="1"/>
    <col min="6" max="6" width="9.625" style="810" customWidth="1"/>
    <col min="7" max="7" width="11.625" style="263" customWidth="1"/>
    <col min="8" max="8" width="11" style="263" hidden="1" customWidth="1"/>
    <col min="9" max="9" width="16.25" style="263" customWidth="1"/>
    <col min="10" max="10" width="15.25" style="263" customWidth="1"/>
    <col min="11" max="11" width="15.375" style="263" customWidth="1"/>
    <col min="12" max="12" width="11" style="263" customWidth="1"/>
    <col min="13" max="13" width="14.25" style="263" customWidth="1"/>
    <col min="14" max="14" width="15.75" style="263" customWidth="1"/>
    <col min="15" max="15" width="26.5" style="210" hidden="1" customWidth="1"/>
    <col min="16" max="16" width="30.875" style="210" bestFit="1" customWidth="1"/>
    <col min="17" max="17" width="38.875" style="210" customWidth="1"/>
    <col min="18" max="18" width="15.875" style="210" customWidth="1"/>
    <col min="19" max="20" width="14.875" style="210" customWidth="1"/>
    <col min="21" max="24" width="11.375" style="210" bestFit="1" customWidth="1"/>
    <col min="25" max="25" width="3.5" style="210" customWidth="1"/>
    <col min="26" max="26" width="10.5" style="210" bestFit="1" customWidth="1"/>
    <col min="27" max="27" width="30.875" style="210" bestFit="1" customWidth="1"/>
    <col min="28" max="28" width="38.875" style="210" customWidth="1"/>
    <col min="29" max="29" width="15.875" style="210" customWidth="1"/>
    <col min="30" max="31" width="14.875" style="210" customWidth="1"/>
    <col min="32" max="35" width="11.375" style="210" bestFit="1" customWidth="1"/>
    <col min="36" max="36" width="4.625" style="210" customWidth="1"/>
    <col min="37" max="37" width="9.125" style="210" customWidth="1"/>
    <col min="38" max="38" width="30.875" style="210" bestFit="1" customWidth="1"/>
    <col min="39" max="39" width="38.875" style="210" customWidth="1"/>
    <col min="40" max="40" width="15.875" style="210" customWidth="1"/>
    <col min="41" max="41" width="14.875" style="210" customWidth="1"/>
    <col min="42" max="42" width="15" style="210" customWidth="1"/>
    <col min="43" max="46" width="11.375" style="210" bestFit="1" customWidth="1"/>
    <col min="47" max="47" width="4.125" style="210" customWidth="1"/>
    <col min="48" max="48" width="10.5" style="210" bestFit="1" customWidth="1"/>
    <col min="49" max="49" width="30.875" style="210" bestFit="1" customWidth="1"/>
    <col min="50" max="50" width="38.875" style="210" customWidth="1"/>
    <col min="51" max="51" width="15.875" style="210" customWidth="1"/>
    <col min="52" max="53" width="14.875" style="210" customWidth="1"/>
    <col min="54" max="57" width="11.375" style="210" bestFit="1" customWidth="1"/>
    <col min="58" max="58" width="3.875" style="210" customWidth="1"/>
    <col min="59" max="59" width="10.5" style="210" bestFit="1" customWidth="1"/>
    <col min="60" max="60" width="30.875" style="210" bestFit="1" customWidth="1"/>
    <col min="61" max="61" width="38.875" style="210" customWidth="1"/>
    <col min="62" max="62" width="15.875" style="210" customWidth="1"/>
    <col min="63" max="64" width="14.875" style="210" customWidth="1"/>
    <col min="65" max="68" width="11.375" style="210" bestFit="1" customWidth="1"/>
    <col min="69" max="16384" width="11" style="211"/>
  </cols>
  <sheetData>
    <row r="1" spans="1:68" ht="15.75" customHeight="1" x14ac:dyDescent="0.25">
      <c r="A1" s="1263" t="s">
        <v>30</v>
      </c>
      <c r="B1" s="1263" t="s">
        <v>31</v>
      </c>
      <c r="C1" s="1265" t="s">
        <v>44</v>
      </c>
      <c r="D1" s="1267" t="s">
        <v>32</v>
      </c>
      <c r="E1" s="1269" t="s">
        <v>713</v>
      </c>
      <c r="F1" s="1275" t="s">
        <v>330</v>
      </c>
      <c r="G1" s="1271" t="s">
        <v>329</v>
      </c>
      <c r="H1" s="1273" t="s">
        <v>193</v>
      </c>
      <c r="I1" s="1261"/>
      <c r="J1" s="1261"/>
      <c r="K1" s="1261"/>
      <c r="L1" s="1261"/>
      <c r="M1" s="1261"/>
      <c r="N1" s="1262"/>
      <c r="O1" s="1259" t="s">
        <v>3</v>
      </c>
    </row>
    <row r="2" spans="1:68" s="214" customFormat="1" ht="45" customHeight="1" thickBot="1" x14ac:dyDescent="0.3">
      <c r="A2" s="1264"/>
      <c r="B2" s="1264"/>
      <c r="C2" s="1266"/>
      <c r="D2" s="1268"/>
      <c r="E2" s="1270"/>
      <c r="F2" s="1276"/>
      <c r="G2" s="1272"/>
      <c r="H2" s="1274"/>
      <c r="I2" s="311" t="s">
        <v>136</v>
      </c>
      <c r="J2" s="312" t="s">
        <v>137</v>
      </c>
      <c r="K2" s="312" t="s">
        <v>61</v>
      </c>
      <c r="L2" s="312" t="s">
        <v>138</v>
      </c>
      <c r="M2" s="312" t="s">
        <v>62</v>
      </c>
      <c r="N2" s="312" t="s">
        <v>328</v>
      </c>
      <c r="O2" s="1260"/>
      <c r="P2" s="213"/>
      <c r="Q2" s="213"/>
      <c r="R2" s="213"/>
      <c r="S2" s="213"/>
      <c r="T2" s="213"/>
      <c r="U2" s="213"/>
      <c r="V2" s="213"/>
      <c r="W2" s="213"/>
      <c r="X2" s="213"/>
      <c r="Y2" s="213"/>
      <c r="Z2" s="213"/>
      <c r="AA2" s="213"/>
      <c r="AB2" s="213"/>
      <c r="AC2" s="213"/>
      <c r="AD2" s="213"/>
      <c r="AE2" s="213"/>
      <c r="AF2" s="213"/>
      <c r="AG2" s="213"/>
      <c r="AH2" s="213"/>
      <c r="AI2" s="213"/>
      <c r="AJ2" s="213"/>
      <c r="AK2" s="213"/>
      <c r="AL2" s="213"/>
      <c r="AM2" s="213"/>
      <c r="AN2" s="213"/>
      <c r="AO2" s="213"/>
      <c r="AP2" s="213"/>
      <c r="AQ2" s="213"/>
      <c r="AR2" s="213"/>
      <c r="AS2" s="213"/>
      <c r="AT2" s="213"/>
      <c r="AU2" s="213"/>
      <c r="AV2" s="213"/>
      <c r="AW2" s="213"/>
      <c r="AX2" s="213"/>
      <c r="AY2" s="213"/>
      <c r="AZ2" s="213"/>
      <c r="BA2" s="213"/>
      <c r="BB2" s="213"/>
      <c r="BC2" s="213"/>
      <c r="BD2" s="213"/>
      <c r="BE2" s="213"/>
      <c r="BF2" s="213"/>
      <c r="BG2" s="213"/>
      <c r="BH2" s="213"/>
      <c r="BI2" s="213"/>
      <c r="BJ2" s="213"/>
      <c r="BK2" s="213"/>
      <c r="BL2" s="213"/>
      <c r="BM2" s="213"/>
      <c r="BN2" s="213"/>
      <c r="BO2" s="213"/>
      <c r="BP2" s="213"/>
    </row>
    <row r="3" spans="1:68" s="214" customFormat="1" ht="22.5" customHeight="1" x14ac:dyDescent="0.25">
      <c r="A3" s="1233" t="s">
        <v>139</v>
      </c>
      <c r="B3" s="1253" t="s">
        <v>331</v>
      </c>
      <c r="C3" s="365" t="s">
        <v>48</v>
      </c>
      <c r="D3" s="958" t="s">
        <v>332</v>
      </c>
      <c r="E3" s="795">
        <v>0.6</v>
      </c>
      <c r="F3" s="1230" t="s">
        <v>8</v>
      </c>
      <c r="G3" s="934" t="s">
        <v>64</v>
      </c>
      <c r="H3" s="409" t="s">
        <v>8</v>
      </c>
      <c r="I3" s="359">
        <f>IFERROR(IF(D3="","",SUMIF('EXP GEN.'!$D$3:$D$987,D3,'EXP GEN.'!$Z$3:$Z$987)),"")</f>
        <v>35157.044999999998</v>
      </c>
      <c r="J3" s="440">
        <f>IFERROR(IF(D3="","",SUMIF('EXP ESPEC.'!$D$3:$D$999,D3,'EXP ESPEC.'!$AD$3:$AD$999)),"")</f>
        <v>81449.755412898958</v>
      </c>
      <c r="K3" s="440">
        <f>IFERROR(IF(OR(I3="",J3=""),0,I3+J3),"")</f>
        <v>116606.80041289896</v>
      </c>
      <c r="L3" s="260" t="str">
        <f>IFERROR(IF(OR(G3="",G3="N/A",G3="NO APLICA"),"N/A",IFERROR(IF(K3=0,"",IF(K3&gt;=PARAMETROS!$O$9,"CUMPLE","NO CUMPLE")),"")),"")</f>
        <v>CUMPLE</v>
      </c>
      <c r="M3" s="652" t="str">
        <f t="shared" ref="M3" si="0">IFERROR(IF(L3="N/A","NO CUMPLE",IFERROR(IF(G3="ACREDITA",IF(L3="CUMPLE","CUMPLE","NO CUMPLE"),""),"")),"")</f>
        <v>CUMPLE</v>
      </c>
      <c r="N3" s="1255" t="s">
        <v>8</v>
      </c>
      <c r="O3" s="213"/>
      <c r="P3" s="213"/>
      <c r="Q3" s="213"/>
      <c r="R3" s="213"/>
      <c r="S3" s="213"/>
      <c r="T3" s="213"/>
      <c r="U3" s="213"/>
      <c r="V3" s="213"/>
      <c r="W3" s="213"/>
      <c r="X3" s="213"/>
      <c r="Y3" s="213"/>
      <c r="Z3" s="213"/>
      <c r="AA3" s="213"/>
      <c r="AB3" s="213"/>
      <c r="AC3" s="213"/>
      <c r="AD3" s="213"/>
      <c r="AE3" s="213"/>
      <c r="AF3" s="213"/>
      <c r="AG3" s="213"/>
      <c r="AH3" s="213"/>
      <c r="AI3" s="213"/>
      <c r="AJ3" s="213"/>
      <c r="AK3" s="213"/>
      <c r="AL3" s="213"/>
      <c r="AM3" s="213"/>
      <c r="AN3" s="213"/>
      <c r="AO3" s="213"/>
      <c r="AP3" s="213"/>
      <c r="AQ3" s="213"/>
      <c r="AR3" s="213"/>
      <c r="AS3" s="213"/>
      <c r="AT3" s="213"/>
      <c r="AU3" s="213"/>
      <c r="AV3" s="213"/>
      <c r="AW3" s="213"/>
      <c r="AX3" s="213"/>
      <c r="AY3" s="213"/>
      <c r="AZ3" s="213"/>
      <c r="BA3" s="213"/>
      <c r="BB3" s="213"/>
      <c r="BC3" s="213"/>
      <c r="BD3" s="213"/>
      <c r="BE3" s="213"/>
      <c r="BF3" s="213"/>
      <c r="BG3" s="213"/>
      <c r="BH3" s="213"/>
      <c r="BI3" s="213"/>
      <c r="BJ3" s="213"/>
      <c r="BK3" s="213"/>
      <c r="BL3" s="213"/>
      <c r="BM3" s="213"/>
      <c r="BN3" s="213"/>
      <c r="BO3" s="213"/>
      <c r="BP3" s="213"/>
    </row>
    <row r="4" spans="1:68" s="214" customFormat="1" ht="23.25" customHeight="1" thickBot="1" x14ac:dyDescent="0.3">
      <c r="A4" s="1234"/>
      <c r="B4" s="1254"/>
      <c r="C4" s="643" t="s">
        <v>49</v>
      </c>
      <c r="D4" s="959" t="s">
        <v>333</v>
      </c>
      <c r="E4" s="816">
        <v>0.4</v>
      </c>
      <c r="F4" s="1231"/>
      <c r="G4" s="1001" t="s">
        <v>64</v>
      </c>
      <c r="H4" s="454"/>
      <c r="I4" s="944">
        <f>IFERROR(IF(D4="","",SUMIF('EXP GEN.'!$D$3:$D$987,D4,'EXP GEN.'!$Z$3:$Z$987)),"")</f>
        <v>14429.660380278625</v>
      </c>
      <c r="J4" s="447">
        <f>IFERROR(IF(D4="","",SUMIF('EXP ESPEC.'!$D$3:$D$999,D4,'EXP ESPEC.'!$AD$3:$AD$999)),"")</f>
        <v>0</v>
      </c>
      <c r="K4" s="447">
        <f t="shared" ref="K4:K62" si="1">IFERROR(IF(OR(I4="",J4=""),0,I4+J4),"")</f>
        <v>14429.660380278625</v>
      </c>
      <c r="L4" s="445" t="str">
        <f>IFERROR(IF(OR(G4="",G4="N/A",G4="NO APLICA"),"N/A",IFERROR(IF(K4=0,"",IF(K4&gt;=PARAMETROS!$O$9,"CUMPLE","NO CUMPLE")),"")),"")</f>
        <v>CUMPLE</v>
      </c>
      <c r="M4" s="445" t="str">
        <f t="shared" ref="M4:M62" si="2">IFERROR(IF(L4="N/A","NO CUMPLE",IFERROR(IF(G4="ACREDITA",IF(L4="CUMPLE","CUMPLE","NO CUMPLE"),""),"")),"")</f>
        <v>CUMPLE</v>
      </c>
      <c r="N4" s="1256"/>
      <c r="O4" s="213"/>
      <c r="P4" s="213"/>
      <c r="Q4" s="213"/>
      <c r="R4" s="213"/>
      <c r="S4" s="213"/>
      <c r="T4" s="213"/>
      <c r="U4" s="213"/>
      <c r="V4" s="213"/>
      <c r="W4" s="213"/>
      <c r="X4" s="213"/>
      <c r="Y4" s="213"/>
      <c r="Z4" s="213"/>
      <c r="AA4" s="213"/>
      <c r="AB4" s="213"/>
      <c r="AC4" s="213"/>
      <c r="AD4" s="213"/>
      <c r="AE4" s="213"/>
      <c r="AF4" s="213"/>
      <c r="AG4" s="213"/>
      <c r="AH4" s="213"/>
      <c r="AI4" s="213"/>
      <c r="AJ4" s="213"/>
      <c r="AK4" s="213"/>
      <c r="AL4" s="213"/>
      <c r="AM4" s="213"/>
      <c r="AN4" s="213"/>
      <c r="AO4" s="213"/>
      <c r="AP4" s="213"/>
      <c r="AQ4" s="213"/>
      <c r="AR4" s="213"/>
      <c r="AS4" s="213"/>
      <c r="AT4" s="213"/>
      <c r="AU4" s="213"/>
      <c r="AV4" s="213"/>
      <c r="AW4" s="213"/>
      <c r="AX4" s="213"/>
      <c r="AY4" s="213"/>
      <c r="AZ4" s="213"/>
      <c r="BA4" s="213"/>
      <c r="BB4" s="213"/>
      <c r="BC4" s="213"/>
      <c r="BD4" s="213"/>
      <c r="BE4" s="213"/>
      <c r="BF4" s="213"/>
      <c r="BG4" s="213"/>
      <c r="BH4" s="213"/>
      <c r="BI4" s="213"/>
      <c r="BJ4" s="213"/>
      <c r="BK4" s="213"/>
      <c r="BL4" s="213"/>
      <c r="BM4" s="213"/>
      <c r="BN4" s="213"/>
      <c r="BO4" s="213"/>
      <c r="BP4" s="213"/>
    </row>
    <row r="5" spans="1:68" s="214" customFormat="1" ht="28.5" customHeight="1" x14ac:dyDescent="0.25">
      <c r="A5" s="1233" t="s">
        <v>140</v>
      </c>
      <c r="B5" s="1253" t="s">
        <v>334</v>
      </c>
      <c r="C5" s="812" t="s">
        <v>51</v>
      </c>
      <c r="D5" s="958" t="s">
        <v>335</v>
      </c>
      <c r="E5" s="795">
        <v>0.51</v>
      </c>
      <c r="F5" s="1230" t="s">
        <v>8</v>
      </c>
      <c r="G5" s="817" t="s">
        <v>264</v>
      </c>
      <c r="H5" s="449"/>
      <c r="I5" s="359">
        <f>IFERROR(IF(D5="","",SUMIF('EXP GEN.'!$D$3:$D$987,D5,'EXP GEN.'!$Z$3:$Z$987)),"")</f>
        <v>19648.16</v>
      </c>
      <c r="J5" s="440">
        <f>IFERROR(IF(D5="","",SUMIF('EXP ESPEC.'!$D$3:$D$999,D5,'EXP ESPEC.'!$AD$3:$AD$999)),"")</f>
        <v>19648.16</v>
      </c>
      <c r="K5" s="440">
        <f t="shared" si="1"/>
        <v>39296.32</v>
      </c>
      <c r="L5" s="260" t="str">
        <f>IFERROR(IF(OR(G5="",G5="N/A",G5="NO APLICA"),"N/A",IFERROR(IF(K5=0,"",IF(K5&gt;=PARAMETROS!$O$9,"CUMPLE","NO CUMPLE")),"")),"")</f>
        <v>N/A</v>
      </c>
      <c r="M5" s="652" t="str">
        <f t="shared" si="2"/>
        <v>NO CUMPLE</v>
      </c>
      <c r="N5" s="1255" t="s">
        <v>8</v>
      </c>
      <c r="O5" s="213"/>
      <c r="P5" s="213"/>
      <c r="Q5" s="213"/>
      <c r="R5" s="213"/>
      <c r="S5" s="213"/>
      <c r="T5" s="213"/>
      <c r="U5" s="213"/>
      <c r="V5" s="213"/>
      <c r="W5" s="213"/>
      <c r="X5" s="213"/>
      <c r="Y5" s="213"/>
      <c r="Z5" s="213"/>
      <c r="AA5" s="213"/>
      <c r="AB5" s="213"/>
      <c r="AC5" s="213"/>
      <c r="AD5" s="213"/>
      <c r="AE5" s="213"/>
      <c r="AF5" s="213"/>
      <c r="AG5" s="213"/>
      <c r="AH5" s="213"/>
      <c r="AI5" s="213"/>
      <c r="AJ5" s="213"/>
      <c r="AK5" s="213"/>
      <c r="AL5" s="213"/>
      <c r="AM5" s="213"/>
      <c r="AN5" s="213"/>
      <c r="AO5" s="213"/>
      <c r="AP5" s="213"/>
      <c r="AQ5" s="213"/>
      <c r="AR5" s="213"/>
      <c r="AS5" s="213"/>
      <c r="AT5" s="213"/>
      <c r="AU5" s="213"/>
      <c r="AV5" s="213"/>
      <c r="AW5" s="213"/>
      <c r="AX5" s="213"/>
      <c r="AY5" s="213"/>
      <c r="AZ5" s="213"/>
      <c r="BA5" s="213"/>
      <c r="BB5" s="213"/>
      <c r="BC5" s="213"/>
      <c r="BD5" s="213"/>
      <c r="BE5" s="213"/>
      <c r="BF5" s="213"/>
      <c r="BG5" s="213"/>
      <c r="BH5" s="213"/>
      <c r="BI5" s="213"/>
      <c r="BJ5" s="213"/>
      <c r="BK5" s="213"/>
      <c r="BL5" s="213"/>
      <c r="BM5" s="213"/>
      <c r="BN5" s="213"/>
      <c r="BO5" s="213"/>
      <c r="BP5" s="213"/>
    </row>
    <row r="6" spans="1:68" s="214" customFormat="1" ht="27" customHeight="1" thickBot="1" x14ac:dyDescent="0.3">
      <c r="A6" s="1234"/>
      <c r="B6" s="1254"/>
      <c r="C6" s="811" t="s">
        <v>55</v>
      </c>
      <c r="D6" s="815" t="s">
        <v>336</v>
      </c>
      <c r="E6" s="797">
        <v>0.49</v>
      </c>
      <c r="F6" s="1231"/>
      <c r="G6" s="803" t="s">
        <v>64</v>
      </c>
      <c r="H6" s="449" t="s">
        <v>8</v>
      </c>
      <c r="I6" s="944">
        <f>IFERROR(IF(D6="","",SUMIF('EXP GEN.'!$D$3:$D$987,D6,'EXP GEN.'!$Z$3:$Z$987)),"")</f>
        <v>10728.710000000001</v>
      </c>
      <c r="J6" s="447">
        <f>IFERROR(IF(D6="","",SUMIF('EXP ESPEC.'!$D$3:$D$999,D6,'EXP ESPEC.'!$AD$3:$AD$999)),"")</f>
        <v>10728.710000000001</v>
      </c>
      <c r="K6" s="447">
        <f t="shared" si="1"/>
        <v>21457.420000000002</v>
      </c>
      <c r="L6" s="445" t="str">
        <f>IFERROR(IF(OR(G6="",G6="N/A",G6="NO APLICA"),"N/A",IFERROR(IF(K6=0,"",IF(K6&gt;=PARAMETROS!$O$9,"CUMPLE","NO CUMPLE")),"")),"")</f>
        <v>CUMPLE</v>
      </c>
      <c r="M6" s="445" t="str">
        <f t="shared" si="2"/>
        <v>CUMPLE</v>
      </c>
      <c r="N6" s="1256"/>
      <c r="O6" s="213"/>
      <c r="P6" s="213"/>
      <c r="Q6" s="213"/>
      <c r="R6" s="213"/>
      <c r="S6" s="213"/>
      <c r="T6" s="213"/>
      <c r="U6" s="213"/>
      <c r="V6" s="213"/>
      <c r="W6" s="213"/>
      <c r="X6" s="213"/>
      <c r="Y6" s="213"/>
      <c r="Z6" s="213"/>
      <c r="AA6" s="213"/>
      <c r="AB6" s="213"/>
      <c r="AC6" s="213"/>
      <c r="AD6" s="213"/>
      <c r="AE6" s="213"/>
      <c r="AF6" s="213"/>
      <c r="AG6" s="213"/>
      <c r="AH6" s="213"/>
      <c r="AI6" s="213"/>
      <c r="AJ6" s="213"/>
      <c r="AK6" s="213"/>
      <c r="AL6" s="213"/>
      <c r="AM6" s="213"/>
      <c r="AN6" s="213"/>
      <c r="AO6" s="213"/>
      <c r="AP6" s="213"/>
      <c r="AQ6" s="213"/>
      <c r="AR6" s="213"/>
      <c r="AS6" s="213"/>
      <c r="AT6" s="213"/>
      <c r="AU6" s="213"/>
      <c r="AV6" s="213"/>
      <c r="AW6" s="213"/>
      <c r="AX6" s="213"/>
      <c r="AY6" s="213"/>
      <c r="AZ6" s="213"/>
      <c r="BA6" s="213"/>
      <c r="BB6" s="213"/>
      <c r="BC6" s="213"/>
      <c r="BD6" s="213"/>
      <c r="BE6" s="213"/>
      <c r="BF6" s="213"/>
      <c r="BG6" s="213"/>
      <c r="BH6" s="213"/>
      <c r="BI6" s="213"/>
      <c r="BJ6" s="213"/>
      <c r="BK6" s="213"/>
      <c r="BL6" s="213"/>
      <c r="BM6" s="213"/>
      <c r="BN6" s="213"/>
      <c r="BO6" s="213"/>
      <c r="BP6" s="213"/>
    </row>
    <row r="7" spans="1:68" s="214" customFormat="1" ht="21.75" customHeight="1" thickBot="1" x14ac:dyDescent="0.3">
      <c r="A7" s="1037" t="s">
        <v>141</v>
      </c>
      <c r="B7" s="971" t="s">
        <v>337</v>
      </c>
      <c r="C7" s="365" t="s">
        <v>52</v>
      </c>
      <c r="D7" s="958" t="str">
        <f>+B7</f>
        <v>INCGROUP SAS</v>
      </c>
      <c r="E7" s="796">
        <v>1</v>
      </c>
      <c r="F7" s="814" t="s">
        <v>8</v>
      </c>
      <c r="G7" s="802" t="s">
        <v>64</v>
      </c>
      <c r="H7" s="409" t="s">
        <v>8</v>
      </c>
      <c r="I7" s="359">
        <f>IFERROR(IF(D7="","",SUMIF('EXP GEN.'!$D$3:$D$987,D7,'EXP GEN.'!$Z$3:$Z$987)),"")</f>
        <v>49137.698694139232</v>
      </c>
      <c r="J7" s="440">
        <f>IFERROR(IF(D7="","",SUMIF('EXP ESPEC.'!$D$3:$D$999,D7,'EXP ESPEC.'!$AD$3:$AD$999)),"")</f>
        <v>39907.627350289942</v>
      </c>
      <c r="K7" s="440">
        <f t="shared" si="1"/>
        <v>89045.326044429181</v>
      </c>
      <c r="L7" s="260" t="str">
        <f>IFERROR(IF(OR(G7="",G7="N/A",G7="NO APLICA"),"N/A",IFERROR(IF(K7=0,"",IF(K7&gt;=PARAMETROS!$O$9,"CUMPLE","NO CUMPLE")),"")),"")</f>
        <v>CUMPLE</v>
      </c>
      <c r="M7" s="260" t="str">
        <f t="shared" si="2"/>
        <v>CUMPLE</v>
      </c>
      <c r="N7" s="813" t="s">
        <v>8</v>
      </c>
      <c r="O7" s="213"/>
      <c r="P7" s="213"/>
      <c r="Q7" s="213"/>
      <c r="R7" s="213"/>
      <c r="S7" s="213"/>
      <c r="T7" s="213"/>
      <c r="U7" s="213"/>
      <c r="V7" s="213"/>
      <c r="W7" s="213"/>
      <c r="X7" s="213"/>
      <c r="Y7" s="213"/>
      <c r="Z7" s="213"/>
      <c r="AA7" s="213"/>
      <c r="AB7" s="213"/>
      <c r="AC7" s="213"/>
      <c r="AD7" s="213"/>
      <c r="AE7" s="213"/>
      <c r="AF7" s="213"/>
      <c r="AG7" s="213"/>
      <c r="AH7" s="213"/>
      <c r="AI7" s="213"/>
      <c r="AJ7" s="213"/>
      <c r="AK7" s="213"/>
      <c r="AL7" s="213"/>
      <c r="AM7" s="213"/>
      <c r="AN7" s="213"/>
      <c r="AO7" s="213"/>
      <c r="AP7" s="213"/>
      <c r="AQ7" s="213"/>
      <c r="AR7" s="213"/>
      <c r="AS7" s="213"/>
      <c r="AT7" s="213"/>
      <c r="AU7" s="213"/>
      <c r="AV7" s="213"/>
      <c r="AW7" s="213"/>
      <c r="AX7" s="213"/>
      <c r="AY7" s="213"/>
      <c r="AZ7" s="213"/>
      <c r="BA7" s="213"/>
      <c r="BB7" s="213"/>
      <c r="BC7" s="213"/>
      <c r="BD7" s="213"/>
      <c r="BE7" s="213"/>
      <c r="BF7" s="213"/>
      <c r="BG7" s="213"/>
      <c r="BH7" s="213"/>
      <c r="BI7" s="213"/>
      <c r="BJ7" s="213"/>
      <c r="BK7" s="213"/>
      <c r="BL7" s="213"/>
      <c r="BM7" s="213"/>
      <c r="BN7" s="213"/>
      <c r="BO7" s="213"/>
      <c r="BP7" s="213"/>
    </row>
    <row r="8" spans="1:68" s="654" customFormat="1" ht="28.5" customHeight="1" x14ac:dyDescent="0.25">
      <c r="A8" s="1233" t="s">
        <v>142</v>
      </c>
      <c r="B8" s="1253" t="s">
        <v>338</v>
      </c>
      <c r="C8" s="365" t="s">
        <v>53</v>
      </c>
      <c r="D8" s="958" t="s">
        <v>339</v>
      </c>
      <c r="E8" s="796">
        <v>0.7</v>
      </c>
      <c r="F8" s="1230" t="s">
        <v>8</v>
      </c>
      <c r="G8" s="802" t="s">
        <v>64</v>
      </c>
      <c r="H8" s="409" t="s">
        <v>8</v>
      </c>
      <c r="I8" s="359">
        <f>IFERROR(IF(D8="","",SUMIF('EXP GEN.'!$D$3:$D$987,D8,'EXP GEN.'!$Z$3:$Z$987)),"")</f>
        <v>52640.296733923722</v>
      </c>
      <c r="J8" s="440">
        <f>IFERROR(IF(D8="","",SUMIF('EXP ESPEC.'!$D$3:$D$999,D8,'EXP ESPEC.'!$AD$3:$AD$999)),"")</f>
        <v>49587.386733923719</v>
      </c>
      <c r="K8" s="440">
        <f t="shared" si="1"/>
        <v>102227.68346784744</v>
      </c>
      <c r="L8" s="260" t="str">
        <f>IFERROR(IF(OR(G8="",G8="N/A",G8="NO APLICA"),"N/A",IFERROR(IF(K8=0,"",IF(K8&gt;=PARAMETROS!$O$9,"CUMPLE","NO CUMPLE")),"")),"")</f>
        <v>CUMPLE</v>
      </c>
      <c r="M8" s="652" t="str">
        <f t="shared" si="2"/>
        <v>CUMPLE</v>
      </c>
      <c r="N8" s="1255" t="s">
        <v>8</v>
      </c>
      <c r="O8" s="653"/>
      <c r="P8" s="653"/>
      <c r="Q8" s="653"/>
      <c r="R8" s="653"/>
      <c r="S8" s="653"/>
      <c r="T8" s="653"/>
      <c r="U8" s="653"/>
      <c r="V8" s="653"/>
      <c r="W8" s="653"/>
      <c r="X8" s="653"/>
      <c r="Y8" s="653"/>
      <c r="Z8" s="653"/>
      <c r="AA8" s="653"/>
      <c r="AB8" s="653"/>
      <c r="AC8" s="653"/>
      <c r="AD8" s="653"/>
      <c r="AE8" s="653"/>
      <c r="AF8" s="653"/>
      <c r="AG8" s="653"/>
      <c r="AH8" s="653"/>
      <c r="AI8" s="653"/>
      <c r="AJ8" s="653"/>
      <c r="AK8" s="653"/>
      <c r="AL8" s="653"/>
      <c r="AM8" s="653"/>
      <c r="AN8" s="653"/>
      <c r="AO8" s="653"/>
      <c r="AP8" s="653"/>
      <c r="AQ8" s="653"/>
      <c r="AR8" s="653"/>
      <c r="AS8" s="653"/>
      <c r="AT8" s="653"/>
      <c r="AU8" s="653"/>
      <c r="AV8" s="653"/>
      <c r="AW8" s="653"/>
      <c r="AX8" s="653"/>
      <c r="AY8" s="653"/>
      <c r="AZ8" s="653"/>
      <c r="BA8" s="653"/>
      <c r="BB8" s="653"/>
      <c r="BC8" s="653"/>
      <c r="BD8" s="653"/>
      <c r="BE8" s="653"/>
      <c r="BF8" s="653"/>
      <c r="BG8" s="653"/>
      <c r="BH8" s="653"/>
      <c r="BI8" s="653"/>
      <c r="BJ8" s="653"/>
      <c r="BK8" s="653"/>
      <c r="BL8" s="653"/>
      <c r="BM8" s="653"/>
      <c r="BN8" s="653"/>
      <c r="BO8" s="653"/>
      <c r="BP8" s="653"/>
    </row>
    <row r="9" spans="1:68" s="214" customFormat="1" ht="24" customHeight="1" thickBot="1" x14ac:dyDescent="0.3">
      <c r="A9" s="1234"/>
      <c r="B9" s="1254"/>
      <c r="C9" s="444" t="s">
        <v>57</v>
      </c>
      <c r="D9" s="815" t="s">
        <v>340</v>
      </c>
      <c r="E9" s="797">
        <v>0.3</v>
      </c>
      <c r="F9" s="1231"/>
      <c r="G9" s="803" t="s">
        <v>264</v>
      </c>
      <c r="H9" s="446"/>
      <c r="I9" s="944">
        <f>IFERROR(IF(D9="","",SUMIF('EXP GEN.'!$D$3:$D$987,D9,'EXP GEN.'!$Z$3:$Z$987)),"")</f>
        <v>8975.4500000000007</v>
      </c>
      <c r="J9" s="447">
        <f>IFERROR(IF(D9="","",SUMIF('EXP ESPEC.'!$D$3:$D$999,D9,'EXP ESPEC.'!$AD$3:$AD$999)),"")</f>
        <v>0</v>
      </c>
      <c r="K9" s="447">
        <f t="shared" si="1"/>
        <v>8975.4500000000007</v>
      </c>
      <c r="L9" s="445" t="str">
        <f>IFERROR(IF(OR(G9="",G9="N/A",G9="NO APLICA"),"N/A",IFERROR(IF(K9=0,"",IF(K9&gt;=PARAMETROS!$O$9,"CUMPLE","NO CUMPLE")),"")),"")</f>
        <v>N/A</v>
      </c>
      <c r="M9" s="445" t="str">
        <f t="shared" si="2"/>
        <v>NO CUMPLE</v>
      </c>
      <c r="N9" s="1256"/>
      <c r="O9" s="213"/>
      <c r="P9" s="213"/>
      <c r="Q9" s="213"/>
      <c r="R9" s="213"/>
      <c r="S9" s="213"/>
      <c r="T9" s="213"/>
      <c r="U9" s="213"/>
      <c r="V9" s="213"/>
      <c r="W9" s="213"/>
      <c r="X9" s="213"/>
      <c r="Y9" s="213"/>
      <c r="Z9" s="213"/>
      <c r="AA9" s="213"/>
      <c r="AB9" s="213"/>
      <c r="AC9" s="213"/>
      <c r="AD9" s="213"/>
      <c r="AE9" s="213"/>
      <c r="AF9" s="213"/>
      <c r="AG9" s="213"/>
      <c r="AH9" s="213"/>
      <c r="AI9" s="213"/>
      <c r="AJ9" s="213"/>
      <c r="AK9" s="213"/>
      <c r="AL9" s="213"/>
      <c r="AM9" s="213"/>
      <c r="AN9" s="213"/>
      <c r="AO9" s="213"/>
      <c r="AP9" s="213"/>
      <c r="AQ9" s="213"/>
      <c r="AR9" s="213"/>
      <c r="AS9" s="213"/>
      <c r="AT9" s="213"/>
      <c r="AU9" s="213"/>
      <c r="AV9" s="213"/>
      <c r="AW9" s="213"/>
      <c r="AX9" s="213"/>
      <c r="AY9" s="213"/>
      <c r="AZ9" s="213"/>
      <c r="BA9" s="213"/>
      <c r="BB9" s="213"/>
      <c r="BC9" s="213"/>
      <c r="BD9" s="213"/>
      <c r="BE9" s="213"/>
      <c r="BF9" s="213"/>
      <c r="BG9" s="213"/>
      <c r="BH9" s="213"/>
      <c r="BI9" s="213"/>
      <c r="BJ9" s="213"/>
      <c r="BK9" s="213"/>
      <c r="BL9" s="213"/>
      <c r="BM9" s="213"/>
      <c r="BN9" s="213"/>
      <c r="BO9" s="213"/>
      <c r="BP9" s="213"/>
    </row>
    <row r="10" spans="1:68" s="654" customFormat="1" ht="28.5" customHeight="1" thickBot="1" x14ac:dyDescent="0.3">
      <c r="A10" s="1037" t="s">
        <v>143</v>
      </c>
      <c r="B10" s="971" t="s">
        <v>341</v>
      </c>
      <c r="C10" s="365" t="s">
        <v>54</v>
      </c>
      <c r="D10" s="958" t="str">
        <f>+B10</f>
        <v>GESTION INTEGRAL DEL SUELO SL COLOMBIA "GIS"</v>
      </c>
      <c r="E10" s="796">
        <v>1</v>
      </c>
      <c r="F10" s="814" t="s">
        <v>8</v>
      </c>
      <c r="G10" s="802" t="s">
        <v>64</v>
      </c>
      <c r="H10" s="409" t="s">
        <v>8</v>
      </c>
      <c r="I10" s="359">
        <f>IFERROR(IF(D10="","",SUMIF('EXP GEN.'!$D$3:$D$987,D10,'EXP GEN.'!$Z$3:$Z$987)),"")</f>
        <v>32106.979801848134</v>
      </c>
      <c r="J10" s="440">
        <f>IFERROR(IF(D10="","",SUMIF('EXP ESPEC.'!$D$3:$D$999,D10,'EXP ESPEC.'!$AD$3:$AD$999)),"")</f>
        <v>32084.180307054063</v>
      </c>
      <c r="K10" s="440">
        <f t="shared" si="1"/>
        <v>64191.160108902201</v>
      </c>
      <c r="L10" s="260" t="str">
        <f>IFERROR(IF(OR(G10="",G10="N/A",G10="NO APLICA"),"N/A",IFERROR(IF(K10=0,"",IF(K10&gt;=PARAMETROS!$O$9,"CUMPLE","NO CUMPLE")),"")),"")</f>
        <v>CUMPLE</v>
      </c>
      <c r="M10" s="260" t="str">
        <f t="shared" si="2"/>
        <v>CUMPLE</v>
      </c>
      <c r="N10" s="813" t="s">
        <v>8</v>
      </c>
      <c r="O10" s="653"/>
      <c r="P10" s="653"/>
      <c r="Q10" s="653"/>
      <c r="R10" s="653"/>
      <c r="S10" s="653"/>
      <c r="T10" s="653"/>
      <c r="U10" s="653"/>
      <c r="V10" s="653"/>
      <c r="W10" s="653"/>
      <c r="X10" s="653"/>
      <c r="Y10" s="653"/>
      <c r="Z10" s="653"/>
      <c r="AA10" s="653"/>
      <c r="AB10" s="653"/>
      <c r="AC10" s="653"/>
      <c r="AD10" s="653"/>
      <c r="AE10" s="653"/>
      <c r="AF10" s="653"/>
      <c r="AG10" s="653"/>
      <c r="AH10" s="653"/>
      <c r="AI10" s="653"/>
      <c r="AJ10" s="653"/>
      <c r="AK10" s="653"/>
      <c r="AL10" s="653"/>
      <c r="AM10" s="653"/>
      <c r="AN10" s="653"/>
      <c r="AO10" s="653"/>
      <c r="AP10" s="653"/>
      <c r="AQ10" s="653"/>
      <c r="AR10" s="653"/>
      <c r="AS10" s="653"/>
      <c r="AT10" s="653"/>
      <c r="AU10" s="653"/>
      <c r="AV10" s="653"/>
      <c r="AW10" s="653"/>
      <c r="AX10" s="653"/>
      <c r="AY10" s="653"/>
      <c r="AZ10" s="653"/>
      <c r="BA10" s="653"/>
      <c r="BB10" s="653"/>
      <c r="BC10" s="653"/>
      <c r="BD10" s="653"/>
      <c r="BE10" s="653"/>
      <c r="BF10" s="653"/>
      <c r="BG10" s="653"/>
      <c r="BH10" s="653"/>
      <c r="BI10" s="653"/>
      <c r="BJ10" s="653"/>
      <c r="BK10" s="653"/>
      <c r="BL10" s="653"/>
      <c r="BM10" s="653"/>
      <c r="BN10" s="653"/>
      <c r="BO10" s="653"/>
      <c r="BP10" s="653"/>
    </row>
    <row r="11" spans="1:68" s="214" customFormat="1" ht="25.5" customHeight="1" x14ac:dyDescent="0.25">
      <c r="A11" s="1233" t="s">
        <v>144</v>
      </c>
      <c r="B11" s="1253" t="s">
        <v>402</v>
      </c>
      <c r="C11" s="365" t="s">
        <v>198</v>
      </c>
      <c r="D11" s="958" t="s">
        <v>403</v>
      </c>
      <c r="E11" s="796">
        <v>0.51</v>
      </c>
      <c r="F11" s="1230" t="s">
        <v>8</v>
      </c>
      <c r="G11" s="802" t="s">
        <v>64</v>
      </c>
      <c r="H11" s="409" t="s">
        <v>8</v>
      </c>
      <c r="I11" s="359">
        <f>IFERROR(IF(D11="","",SUMIF('EXP GEN.'!$D$3:$D$987,D11,'EXP GEN.'!$Z$3:$Z$987)),"")</f>
        <v>13978.76</v>
      </c>
      <c r="J11" s="440">
        <f>IFERROR(IF(D11="","",SUMIF('EXP ESPEC.'!$D$3:$D$999,D11,'EXP ESPEC.'!$AD$3:$AD$999)),"")</f>
        <v>11284.94</v>
      </c>
      <c r="K11" s="440">
        <f t="shared" si="1"/>
        <v>25263.7</v>
      </c>
      <c r="L11" s="260" t="str">
        <f>IFERROR(IF(OR(G11="",G11="N/A",G11="NO APLICA"),"N/A",IFERROR(IF(K11=0,"",IF(K11&gt;=PARAMETROS!$O$9,"CUMPLE","NO CUMPLE")),"")),"")</f>
        <v>CUMPLE</v>
      </c>
      <c r="M11" s="652" t="str">
        <f t="shared" si="2"/>
        <v>CUMPLE</v>
      </c>
      <c r="N11" s="1255" t="s">
        <v>8</v>
      </c>
      <c r="O11" s="213"/>
      <c r="P11" s="213"/>
      <c r="Q11" s="213"/>
      <c r="R11" s="213"/>
      <c r="S11" s="213"/>
      <c r="T11" s="213"/>
      <c r="U11" s="213"/>
      <c r="V11" s="213"/>
      <c r="W11" s="213"/>
      <c r="X11" s="213"/>
      <c r="Y11" s="213"/>
      <c r="Z11" s="213"/>
      <c r="AA11" s="213"/>
      <c r="AB11" s="213"/>
      <c r="AC11" s="213"/>
      <c r="AD11" s="213"/>
      <c r="AE11" s="213"/>
      <c r="AF11" s="213"/>
      <c r="AG11" s="213"/>
      <c r="AH11" s="213"/>
      <c r="AI11" s="213"/>
      <c r="AJ11" s="213"/>
      <c r="AK11" s="213"/>
      <c r="AL11" s="213"/>
      <c r="AM11" s="213"/>
      <c r="AN11" s="213"/>
      <c r="AO11" s="213"/>
      <c r="AP11" s="213"/>
      <c r="AQ11" s="213"/>
      <c r="AR11" s="213"/>
      <c r="AS11" s="213"/>
      <c r="AT11" s="213"/>
      <c r="AU11" s="213"/>
      <c r="AV11" s="213"/>
      <c r="AW11" s="213"/>
      <c r="AX11" s="213"/>
      <c r="AY11" s="213"/>
      <c r="AZ11" s="213"/>
      <c r="BA11" s="213"/>
      <c r="BB11" s="213"/>
      <c r="BC11" s="213"/>
      <c r="BD11" s="213"/>
      <c r="BE11" s="213"/>
      <c r="BF11" s="213"/>
      <c r="BG11" s="213"/>
      <c r="BH11" s="213"/>
      <c r="BI11" s="213"/>
      <c r="BJ11" s="213"/>
      <c r="BK11" s="213"/>
      <c r="BL11" s="213"/>
      <c r="BM11" s="213"/>
      <c r="BN11" s="213"/>
      <c r="BO11" s="213"/>
      <c r="BP11" s="213"/>
    </row>
    <row r="12" spans="1:68" s="214" customFormat="1" ht="22.5" customHeight="1" thickBot="1" x14ac:dyDescent="0.3">
      <c r="A12" s="1234"/>
      <c r="B12" s="1254"/>
      <c r="C12" s="448" t="s">
        <v>280</v>
      </c>
      <c r="D12" s="815" t="s">
        <v>404</v>
      </c>
      <c r="E12" s="797">
        <v>0.49</v>
      </c>
      <c r="F12" s="1231"/>
      <c r="G12" s="803" t="s">
        <v>64</v>
      </c>
      <c r="H12" s="446"/>
      <c r="I12" s="944">
        <f>IFERROR(IF(D12="","",SUMIF('EXP GEN.'!$D$3:$D$987,D12,'EXP GEN.'!$Z$3:$Z$987)),"")</f>
        <v>11242.380000000001</v>
      </c>
      <c r="J12" s="447">
        <f>IFERROR(IF(D12="","",SUMIF('EXP ESPEC.'!$D$3:$D$999,D12,'EXP ESPEC.'!$AD$3:$AD$999)),"")</f>
        <v>8474.25</v>
      </c>
      <c r="K12" s="447">
        <f t="shared" si="1"/>
        <v>19716.63</v>
      </c>
      <c r="L12" s="445" t="str">
        <f>IFERROR(IF(OR(G12="",G12="N/A",G12="NO APLICA"),"N/A",IFERROR(IF(K12=0,"",IF(K12&gt;=PARAMETROS!$O$9,"CUMPLE","NO CUMPLE")),"")),"")</f>
        <v>CUMPLE</v>
      </c>
      <c r="M12" s="445" t="str">
        <f t="shared" si="2"/>
        <v>CUMPLE</v>
      </c>
      <c r="N12" s="1256"/>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213"/>
      <c r="AZ12" s="213"/>
      <c r="BA12" s="213"/>
      <c r="BB12" s="213"/>
      <c r="BC12" s="213"/>
      <c r="BD12" s="213"/>
      <c r="BE12" s="213"/>
      <c r="BF12" s="213"/>
      <c r="BG12" s="213"/>
      <c r="BH12" s="213"/>
      <c r="BI12" s="213"/>
      <c r="BJ12" s="213"/>
      <c r="BK12" s="213"/>
      <c r="BL12" s="213"/>
      <c r="BM12" s="213"/>
      <c r="BN12" s="213"/>
      <c r="BO12" s="213"/>
      <c r="BP12" s="213"/>
    </row>
    <row r="13" spans="1:68" s="214" customFormat="1" ht="21.75" customHeight="1" x14ac:dyDescent="0.25">
      <c r="A13" s="1233" t="s">
        <v>145</v>
      </c>
      <c r="B13" s="1253" t="s">
        <v>406</v>
      </c>
      <c r="C13" s="829" t="s">
        <v>199</v>
      </c>
      <c r="D13" s="958" t="s">
        <v>434</v>
      </c>
      <c r="E13" s="851">
        <v>0.51</v>
      </c>
      <c r="F13" s="1230" t="s">
        <v>8</v>
      </c>
      <c r="G13" s="802" t="s">
        <v>264</v>
      </c>
      <c r="H13" s="409" t="s">
        <v>8</v>
      </c>
      <c r="I13" s="359">
        <f>IFERROR(IF(D13="","",SUMIF('EXP GEN.'!$D$3:$D$987,D13,'EXP GEN.'!$Z$3:$Z$987)),"")</f>
        <v>27636.400000000001</v>
      </c>
      <c r="J13" s="440">
        <f>IFERROR(IF(D13="","",SUMIF('EXP ESPEC.'!$D$3:$D$999,D13,'EXP ESPEC.'!$AD$3:$AD$999)),"")</f>
        <v>16942.379999999997</v>
      </c>
      <c r="K13" s="440">
        <f t="shared" si="1"/>
        <v>44578.78</v>
      </c>
      <c r="L13" s="260" t="str">
        <f>IFERROR(IF(OR(G13="",G13="N/A",G13="NO APLICA"),"N/A",IFERROR(IF(K13=0,"",IF(K13&gt;=PARAMETROS!$O$9,"CUMPLE","NO CUMPLE")),"")),"")</f>
        <v>N/A</v>
      </c>
      <c r="M13" s="652" t="str">
        <f t="shared" si="2"/>
        <v>NO CUMPLE</v>
      </c>
      <c r="N13" s="1255" t="s">
        <v>8</v>
      </c>
      <c r="O13" s="213"/>
      <c r="P13" s="213"/>
      <c r="Q13" s="213"/>
      <c r="R13" s="213"/>
      <c r="S13" s="213"/>
      <c r="T13" s="213"/>
      <c r="U13" s="213"/>
      <c r="V13" s="213"/>
      <c r="W13" s="213"/>
      <c r="X13" s="213"/>
      <c r="Y13" s="213"/>
      <c r="Z13" s="213"/>
      <c r="AA13" s="213"/>
      <c r="AB13" s="213"/>
      <c r="AC13" s="213"/>
      <c r="AD13" s="213"/>
      <c r="AE13" s="213"/>
      <c r="AF13" s="213"/>
      <c r="AG13" s="213"/>
      <c r="AH13" s="213"/>
      <c r="AI13" s="213"/>
      <c r="AJ13" s="213"/>
      <c r="AK13" s="213"/>
      <c r="AL13" s="213"/>
      <c r="AM13" s="213"/>
      <c r="AN13" s="213"/>
      <c r="AO13" s="213"/>
      <c r="AP13" s="213"/>
      <c r="AQ13" s="213"/>
      <c r="AR13" s="213"/>
      <c r="AS13" s="213"/>
      <c r="AT13" s="213"/>
      <c r="AU13" s="213"/>
      <c r="AV13" s="213"/>
      <c r="AW13" s="213"/>
      <c r="AX13" s="213"/>
      <c r="AY13" s="213"/>
      <c r="AZ13" s="213"/>
      <c r="BA13" s="213"/>
      <c r="BB13" s="213"/>
      <c r="BC13" s="213"/>
      <c r="BD13" s="213"/>
      <c r="BE13" s="213"/>
      <c r="BF13" s="213"/>
      <c r="BG13" s="213"/>
      <c r="BH13" s="213"/>
      <c r="BI13" s="213"/>
      <c r="BJ13" s="213"/>
      <c r="BK13" s="213"/>
      <c r="BL13" s="213"/>
      <c r="BM13" s="213"/>
      <c r="BN13" s="213"/>
      <c r="BO13" s="213"/>
      <c r="BP13" s="213"/>
    </row>
    <row r="14" spans="1:68" s="214" customFormat="1" ht="21.75" customHeight="1" thickBot="1" x14ac:dyDescent="0.3">
      <c r="A14" s="1234"/>
      <c r="B14" s="1254"/>
      <c r="C14" s="830" t="s">
        <v>405</v>
      </c>
      <c r="D14" s="815" t="s">
        <v>407</v>
      </c>
      <c r="E14" s="797">
        <v>0.49</v>
      </c>
      <c r="F14" s="1231"/>
      <c r="G14" s="803" t="s">
        <v>64</v>
      </c>
      <c r="H14" s="446"/>
      <c r="I14" s="944">
        <f>IFERROR(IF(D14="","",SUMIF('EXP GEN.'!$D$3:$D$987,D14,'EXP GEN.'!$Z$3:$Z$987)),"")</f>
        <v>32834.239999999998</v>
      </c>
      <c r="J14" s="447">
        <f>IFERROR(IF(D14="","",SUMIF('EXP ESPEC.'!$D$3:$D$999,D14,'EXP ESPEC.'!$AD$3:$AD$999)),"")</f>
        <v>19204.763999999999</v>
      </c>
      <c r="K14" s="447">
        <f t="shared" si="1"/>
        <v>52039.004000000001</v>
      </c>
      <c r="L14" s="445" t="str">
        <f>IFERROR(IF(OR(G14="",G14="N/A",G14="NO APLICA"),"N/A",IFERROR(IF(K14=0,"",IF(K14&gt;=PARAMETROS!$O$9,"CUMPLE","NO CUMPLE")),"")),"")</f>
        <v>CUMPLE</v>
      </c>
      <c r="M14" s="445" t="str">
        <f t="shared" si="2"/>
        <v>CUMPLE</v>
      </c>
      <c r="N14" s="1256"/>
      <c r="O14" s="213"/>
      <c r="P14" s="213"/>
      <c r="Q14" s="213"/>
      <c r="R14" s="213"/>
      <c r="S14" s="213"/>
      <c r="T14" s="213"/>
      <c r="U14" s="213"/>
      <c r="V14" s="213"/>
      <c r="W14" s="213"/>
      <c r="X14" s="213"/>
      <c r="Y14" s="213"/>
      <c r="Z14" s="213"/>
      <c r="AA14" s="213"/>
      <c r="AB14" s="213"/>
      <c r="AC14" s="213"/>
      <c r="AD14" s="213"/>
      <c r="AE14" s="213"/>
      <c r="AF14" s="213"/>
      <c r="AG14" s="213"/>
      <c r="AH14" s="213"/>
      <c r="AI14" s="213"/>
      <c r="AJ14" s="213"/>
      <c r="AK14" s="213"/>
      <c r="AL14" s="213"/>
      <c r="AM14" s="213"/>
      <c r="AN14" s="213"/>
      <c r="AO14" s="213"/>
      <c r="AP14" s="213"/>
      <c r="AQ14" s="213"/>
      <c r="AR14" s="213"/>
      <c r="AS14" s="213"/>
      <c r="AT14" s="213"/>
      <c r="AU14" s="213"/>
      <c r="AV14" s="213"/>
      <c r="AW14" s="213"/>
      <c r="AX14" s="213"/>
      <c r="AY14" s="213"/>
      <c r="AZ14" s="213"/>
      <c r="BA14" s="213"/>
      <c r="BB14" s="213"/>
      <c r="BC14" s="213"/>
      <c r="BD14" s="213"/>
      <c r="BE14" s="213"/>
      <c r="BF14" s="213"/>
      <c r="BG14" s="213"/>
      <c r="BH14" s="213"/>
      <c r="BI14" s="213"/>
      <c r="BJ14" s="213"/>
      <c r="BK14" s="213"/>
      <c r="BL14" s="213"/>
      <c r="BM14" s="213"/>
      <c r="BN14" s="213"/>
      <c r="BO14" s="213"/>
      <c r="BP14" s="213"/>
    </row>
    <row r="15" spans="1:68" s="214" customFormat="1" ht="23.25" customHeight="1" x14ac:dyDescent="0.25">
      <c r="A15" s="1233" t="s">
        <v>146</v>
      </c>
      <c r="B15" s="1253" t="s">
        <v>409</v>
      </c>
      <c r="C15" s="829" t="s">
        <v>200</v>
      </c>
      <c r="D15" s="958" t="s">
        <v>410</v>
      </c>
      <c r="E15" s="851">
        <v>0.6</v>
      </c>
      <c r="F15" s="1230" t="s">
        <v>8</v>
      </c>
      <c r="G15" s="802" t="s">
        <v>264</v>
      </c>
      <c r="H15" s="409" t="s">
        <v>8</v>
      </c>
      <c r="I15" s="359">
        <f>IFERROR(IF(D15="","",SUMIF('EXP GEN.'!$D$3:$D$987,D15,'EXP GEN.'!$Z$3:$Z$987)),"")</f>
        <v>70330.509999999995</v>
      </c>
      <c r="J15" s="440">
        <f>IFERROR(IF(D15="","",SUMIF('EXP ESPEC.'!$D$3:$D$999,D15,'EXP ESPEC.'!$AD$3:$AD$999)),"")</f>
        <v>49166.879897121507</v>
      </c>
      <c r="K15" s="440">
        <f t="shared" si="1"/>
        <v>119497.38989712149</v>
      </c>
      <c r="L15" s="260" t="str">
        <f>IFERROR(IF(OR(G15="",G15="N/A",G15="NO APLICA"),"N/A",IFERROR(IF(K15=0,"",IF(K15&gt;=PARAMETROS!$O$9,"CUMPLE","NO CUMPLE")),"")),"")</f>
        <v>N/A</v>
      </c>
      <c r="M15" s="652" t="str">
        <f t="shared" si="2"/>
        <v>NO CUMPLE</v>
      </c>
      <c r="N15" s="1255" t="s">
        <v>8</v>
      </c>
      <c r="O15" s="213"/>
      <c r="P15" s="213"/>
      <c r="Q15" s="213"/>
      <c r="R15" s="213"/>
      <c r="S15" s="213"/>
      <c r="T15" s="213"/>
      <c r="U15" s="213"/>
      <c r="V15" s="213"/>
      <c r="W15" s="213"/>
      <c r="X15" s="213"/>
      <c r="Y15" s="213"/>
      <c r="Z15" s="213"/>
      <c r="AA15" s="213"/>
      <c r="AB15" s="213"/>
      <c r="AC15" s="213"/>
      <c r="AD15" s="213"/>
      <c r="AE15" s="213"/>
      <c r="AF15" s="213"/>
      <c r="AG15" s="213"/>
      <c r="AH15" s="213"/>
      <c r="AI15" s="213"/>
      <c r="AJ15" s="213"/>
      <c r="AK15" s="213"/>
      <c r="AL15" s="213"/>
      <c r="AM15" s="213"/>
      <c r="AN15" s="213"/>
      <c r="AO15" s="213"/>
      <c r="AP15" s="213"/>
      <c r="AQ15" s="213"/>
      <c r="AR15" s="213"/>
      <c r="AS15" s="213"/>
      <c r="AT15" s="213"/>
      <c r="AU15" s="213"/>
      <c r="AV15" s="213"/>
      <c r="AW15" s="213"/>
      <c r="AX15" s="213"/>
      <c r="AY15" s="213"/>
      <c r="AZ15" s="213"/>
      <c r="BA15" s="213"/>
      <c r="BB15" s="213"/>
      <c r="BC15" s="213"/>
      <c r="BD15" s="213"/>
      <c r="BE15" s="213"/>
      <c r="BF15" s="213"/>
      <c r="BG15" s="213"/>
      <c r="BH15" s="213"/>
      <c r="BI15" s="213"/>
      <c r="BJ15" s="213"/>
      <c r="BK15" s="213"/>
      <c r="BL15" s="213"/>
      <c r="BM15" s="213"/>
      <c r="BN15" s="213"/>
      <c r="BO15" s="213"/>
      <c r="BP15" s="213"/>
    </row>
    <row r="16" spans="1:68" s="214" customFormat="1" ht="23.25" customHeight="1" thickBot="1" x14ac:dyDescent="0.3">
      <c r="A16" s="1234"/>
      <c r="B16" s="1254"/>
      <c r="C16" s="830" t="s">
        <v>408</v>
      </c>
      <c r="D16" s="815" t="s">
        <v>411</v>
      </c>
      <c r="E16" s="797">
        <v>0.4</v>
      </c>
      <c r="F16" s="1231"/>
      <c r="G16" s="803" t="s">
        <v>64</v>
      </c>
      <c r="H16" s="446"/>
      <c r="I16" s="944">
        <f>IFERROR(IF(D16="","",SUMIF('EXP GEN.'!$D$3:$D$987,D16,'EXP GEN.'!$Z$3:$Z$987)),"")</f>
        <v>0</v>
      </c>
      <c r="J16" s="447">
        <f>IFERROR(IF(D16="","",SUMIF('EXP ESPEC.'!$D$3:$D$999,D16,'EXP ESPEC.'!$AD$3:$AD$999)),"")</f>
        <v>0</v>
      </c>
      <c r="K16" s="447">
        <f t="shared" si="1"/>
        <v>0</v>
      </c>
      <c r="L16" s="445" t="str">
        <f>IFERROR(IF(OR(G16="",G16="N/A",G16="NO APLICA"),"N/A",IFERROR(IF(K16=0,"",IF(K16&gt;=PARAMETROS!$O$9,"CUMPLE","NO CUMPLE")),"")),"")</f>
        <v/>
      </c>
      <c r="M16" s="445" t="str">
        <f t="shared" si="2"/>
        <v>NO CUMPLE</v>
      </c>
      <c r="N16" s="1256"/>
      <c r="O16" s="213"/>
      <c r="P16" s="213"/>
      <c r="Q16" s="213"/>
      <c r="R16" s="213"/>
      <c r="S16" s="213"/>
      <c r="T16" s="213"/>
      <c r="U16" s="213"/>
      <c r="V16" s="213"/>
      <c r="W16" s="213"/>
      <c r="X16" s="213"/>
      <c r="Y16" s="213"/>
      <c r="Z16" s="213"/>
      <c r="AA16" s="213"/>
      <c r="AB16" s="213"/>
      <c r="AC16" s="213"/>
      <c r="AD16" s="213"/>
      <c r="AE16" s="213"/>
      <c r="AF16" s="213"/>
      <c r="AG16" s="213"/>
      <c r="AH16" s="213"/>
      <c r="AI16" s="213"/>
      <c r="AJ16" s="213"/>
      <c r="AK16" s="213"/>
      <c r="AL16" s="213"/>
      <c r="AM16" s="213"/>
      <c r="AN16" s="213"/>
      <c r="AO16" s="213"/>
      <c r="AP16" s="213"/>
      <c r="AQ16" s="213"/>
      <c r="AR16" s="213"/>
      <c r="AS16" s="213"/>
      <c r="AT16" s="213"/>
      <c r="AU16" s="213"/>
      <c r="AV16" s="213"/>
      <c r="AW16" s="213"/>
      <c r="AX16" s="213"/>
      <c r="AY16" s="213"/>
      <c r="AZ16" s="213"/>
      <c r="BA16" s="213"/>
      <c r="BB16" s="213"/>
      <c r="BC16" s="213"/>
      <c r="BD16" s="213"/>
      <c r="BE16" s="213"/>
      <c r="BF16" s="213"/>
      <c r="BG16" s="213"/>
      <c r="BH16" s="213"/>
      <c r="BI16" s="213"/>
      <c r="BJ16" s="213"/>
      <c r="BK16" s="213"/>
      <c r="BL16" s="213"/>
      <c r="BM16" s="213"/>
      <c r="BN16" s="213"/>
      <c r="BO16" s="213"/>
      <c r="BP16" s="213"/>
    </row>
    <row r="17" spans="1:68" s="214" customFormat="1" ht="30" customHeight="1" x14ac:dyDescent="0.25">
      <c r="A17" s="1233" t="s">
        <v>147</v>
      </c>
      <c r="B17" s="1239" t="s">
        <v>413</v>
      </c>
      <c r="C17" s="829" t="s">
        <v>201</v>
      </c>
      <c r="D17" s="958" t="s">
        <v>415</v>
      </c>
      <c r="E17" s="851">
        <v>0.51</v>
      </c>
      <c r="F17" s="1230" t="s">
        <v>8</v>
      </c>
      <c r="G17" s="802" t="s">
        <v>64</v>
      </c>
      <c r="H17" s="409" t="s">
        <v>8</v>
      </c>
      <c r="I17" s="359">
        <f>IFERROR(IF(D17="","",SUMIF('EXP GEN.'!$D$3:$D$987,D17,'EXP GEN.'!$Z$3:$Z$987)),"")</f>
        <v>16853.923999999999</v>
      </c>
      <c r="J17" s="440">
        <f>IFERROR(IF(D17="","",SUMIF('EXP ESPEC.'!$D$3:$D$999,D17,'EXP ESPEC.'!$AD$3:$AD$999)),"")</f>
        <v>16853.923999999999</v>
      </c>
      <c r="K17" s="440">
        <f t="shared" si="1"/>
        <v>33707.847999999998</v>
      </c>
      <c r="L17" s="260" t="str">
        <f>IFERROR(IF(OR(G17="",G17="N/A",G17="NO APLICA"),"N/A",IFERROR(IF(K17=0,"",IF(K17&gt;=PARAMETROS!$O$9,"CUMPLE","NO CUMPLE")),"")),"")</f>
        <v>CUMPLE</v>
      </c>
      <c r="M17" s="652" t="str">
        <f t="shared" si="2"/>
        <v>CUMPLE</v>
      </c>
      <c r="N17" s="1255" t="s">
        <v>8</v>
      </c>
      <c r="O17" s="213"/>
      <c r="P17" s="213"/>
      <c r="Q17" s="213"/>
      <c r="R17" s="213"/>
      <c r="S17" s="213"/>
      <c r="T17" s="213"/>
      <c r="U17" s="213"/>
      <c r="V17" s="213"/>
      <c r="W17" s="213"/>
      <c r="X17" s="213"/>
      <c r="Y17" s="213"/>
      <c r="Z17" s="213"/>
      <c r="AA17" s="213"/>
      <c r="AB17" s="213"/>
      <c r="AC17" s="213"/>
      <c r="AD17" s="213"/>
      <c r="AE17" s="213"/>
      <c r="AF17" s="213"/>
      <c r="AG17" s="213"/>
      <c r="AH17" s="213"/>
      <c r="AI17" s="213"/>
      <c r="AJ17" s="213"/>
      <c r="AK17" s="213"/>
      <c r="AL17" s="213"/>
      <c r="AM17" s="213"/>
      <c r="AN17" s="213"/>
      <c r="AO17" s="213"/>
      <c r="AP17" s="213"/>
      <c r="AQ17" s="213"/>
      <c r="AR17" s="213"/>
      <c r="AS17" s="213"/>
      <c r="AT17" s="213"/>
      <c r="AU17" s="213"/>
      <c r="AV17" s="213"/>
      <c r="AW17" s="213"/>
      <c r="AX17" s="213"/>
      <c r="AY17" s="213"/>
      <c r="AZ17" s="213"/>
      <c r="BA17" s="213"/>
      <c r="BB17" s="213"/>
      <c r="BC17" s="213"/>
      <c r="BD17" s="213"/>
      <c r="BE17" s="213"/>
      <c r="BF17" s="213"/>
      <c r="BG17" s="213"/>
      <c r="BH17" s="213"/>
      <c r="BI17" s="213"/>
      <c r="BJ17" s="213"/>
      <c r="BK17" s="213"/>
      <c r="BL17" s="213"/>
      <c r="BM17" s="213"/>
      <c r="BN17" s="213"/>
      <c r="BO17" s="213"/>
      <c r="BP17" s="213"/>
    </row>
    <row r="18" spans="1:68" s="214" customFormat="1" ht="30" customHeight="1" thickBot="1" x14ac:dyDescent="0.3">
      <c r="A18" s="1234"/>
      <c r="B18" s="1240"/>
      <c r="C18" s="830" t="s">
        <v>412</v>
      </c>
      <c r="D18" s="815" t="s">
        <v>414</v>
      </c>
      <c r="E18" s="797">
        <v>0.49</v>
      </c>
      <c r="F18" s="1231"/>
      <c r="G18" s="803" t="s">
        <v>264</v>
      </c>
      <c r="H18" s="446"/>
      <c r="I18" s="944">
        <f>IFERROR(IF(D18="","",SUMIF('EXP GEN.'!$D$3:$D$987,D18,'EXP GEN.'!$Z$3:$Z$987)),"")</f>
        <v>11472.78</v>
      </c>
      <c r="J18" s="447">
        <f>IFERROR(IF(D18="","",SUMIF('EXP ESPEC.'!$D$3:$D$999,D18,'EXP ESPEC.'!$AD$3:$AD$999)),"")</f>
        <v>0</v>
      </c>
      <c r="K18" s="447">
        <f t="shared" si="1"/>
        <v>11472.78</v>
      </c>
      <c r="L18" s="445" t="str">
        <f>IFERROR(IF(OR(G18="",G18="N/A",G18="NO APLICA"),"N/A",IFERROR(IF(K18=0,"",IF(K18&gt;=PARAMETROS!$O$9,"CUMPLE","NO CUMPLE")),"")),"")</f>
        <v>N/A</v>
      </c>
      <c r="M18" s="445" t="str">
        <f t="shared" si="2"/>
        <v>NO CUMPLE</v>
      </c>
      <c r="N18" s="1256"/>
      <c r="O18" s="213"/>
      <c r="P18" s="213"/>
      <c r="Q18" s="213"/>
      <c r="R18" s="213"/>
      <c r="S18" s="213"/>
      <c r="T18" s="213"/>
      <c r="U18" s="213"/>
      <c r="V18" s="213"/>
      <c r="W18" s="213"/>
      <c r="X18" s="213"/>
      <c r="Y18" s="213"/>
      <c r="Z18" s="213"/>
      <c r="AA18" s="213"/>
      <c r="AB18" s="213"/>
      <c r="AC18" s="213"/>
      <c r="AD18" s="213"/>
      <c r="AE18" s="213"/>
      <c r="AF18" s="213"/>
      <c r="AG18" s="213"/>
      <c r="AH18" s="213"/>
      <c r="AI18" s="213"/>
      <c r="AJ18" s="213"/>
      <c r="AK18" s="213"/>
      <c r="AL18" s="213"/>
      <c r="AM18" s="213"/>
      <c r="AN18" s="213"/>
      <c r="AO18" s="213"/>
      <c r="AP18" s="213"/>
      <c r="AQ18" s="213"/>
      <c r="AR18" s="213"/>
      <c r="AS18" s="213"/>
      <c r="AT18" s="213"/>
      <c r="AU18" s="213"/>
      <c r="AV18" s="213"/>
      <c r="AW18" s="213"/>
      <c r="AX18" s="213"/>
      <c r="AY18" s="213"/>
      <c r="AZ18" s="213"/>
      <c r="BA18" s="213"/>
      <c r="BB18" s="213"/>
      <c r="BC18" s="213"/>
      <c r="BD18" s="213"/>
      <c r="BE18" s="213"/>
      <c r="BF18" s="213"/>
      <c r="BG18" s="213"/>
      <c r="BH18" s="213"/>
      <c r="BI18" s="213"/>
      <c r="BJ18" s="213"/>
      <c r="BK18" s="213"/>
      <c r="BL18" s="213"/>
      <c r="BM18" s="213"/>
      <c r="BN18" s="213"/>
      <c r="BO18" s="213"/>
      <c r="BP18" s="213"/>
    </row>
    <row r="19" spans="1:68" ht="31.5" customHeight="1" thickBot="1" x14ac:dyDescent="0.3">
      <c r="A19" s="1037" t="s">
        <v>148</v>
      </c>
      <c r="B19" s="971" t="s">
        <v>416</v>
      </c>
      <c r="C19" s="441" t="s">
        <v>202</v>
      </c>
      <c r="D19" s="958" t="str">
        <f>+B19</f>
        <v>AFA CONSULTORES Y CONSTRUCTORES SA</v>
      </c>
      <c r="E19" s="796">
        <v>1</v>
      </c>
      <c r="F19" s="828" t="s">
        <v>8</v>
      </c>
      <c r="G19" s="802" t="s">
        <v>64</v>
      </c>
      <c r="H19" s="409" t="s">
        <v>8</v>
      </c>
      <c r="I19" s="359">
        <f>IFERROR(IF(D19="","",SUMIF('EXP GEN.'!$D$3:$D$987,D19,'EXP GEN.'!$Z$3:$Z$987)),"")</f>
        <v>53824.05270694285</v>
      </c>
      <c r="J19" s="440">
        <f>IFERROR(IF(D19="","",SUMIF('EXP ESPEC.'!$D$3:$D$999,D19,'EXP ESPEC.'!$AD$3:$AD$999)),"")</f>
        <v>47080.74851968405</v>
      </c>
      <c r="K19" s="440">
        <f t="shared" si="1"/>
        <v>100904.80122662691</v>
      </c>
      <c r="L19" s="260" t="str">
        <f>IFERROR(IF(OR(G19="",G19="N/A",G19="NO APLICA"),"N/A",IFERROR(IF(K19=0,"",IF(K19&gt;=PARAMETROS!$O$9,"CUMPLE","NO CUMPLE")),"")),"")</f>
        <v>CUMPLE</v>
      </c>
      <c r="M19" s="260" t="str">
        <f t="shared" si="2"/>
        <v>CUMPLE</v>
      </c>
      <c r="N19" s="827" t="s">
        <v>8</v>
      </c>
    </row>
    <row r="20" spans="1:68" s="668" customFormat="1" ht="30.75" customHeight="1" x14ac:dyDescent="0.25">
      <c r="A20" s="1233" t="s">
        <v>149</v>
      </c>
      <c r="B20" s="1253" t="s">
        <v>488</v>
      </c>
      <c r="C20" s="865" t="s">
        <v>203</v>
      </c>
      <c r="D20" s="958" t="s">
        <v>489</v>
      </c>
      <c r="E20" s="796">
        <v>0.51</v>
      </c>
      <c r="F20" s="1230" t="s">
        <v>8</v>
      </c>
      <c r="G20" s="802" t="s">
        <v>264</v>
      </c>
      <c r="H20" s="409" t="s">
        <v>8</v>
      </c>
      <c r="I20" s="359">
        <f>IFERROR(IF(D20="","",SUMIF('EXP GEN.'!$D$3:$D$987,D20,'EXP GEN.'!$Z$3:$Z$987)),"")</f>
        <v>12998.380000000001</v>
      </c>
      <c r="J20" s="440">
        <f>IFERROR(IF(D20="","",SUMIF('EXP ESPEC.'!$D$3:$D$999,D20,'EXP ESPEC.'!$AD$3:$AD$999)),"")</f>
        <v>15821.882935119271</v>
      </c>
      <c r="K20" s="440">
        <f t="shared" si="1"/>
        <v>28820.262935119274</v>
      </c>
      <c r="L20" s="260" t="str">
        <f>IFERROR(IF(OR(G20="",G20="N/A",G20="NO APLICA"),"N/A",IFERROR(IF(K20=0,"",IF(K20&gt;=PARAMETROS!$O$9,"CUMPLE","NO CUMPLE")),"")),"")</f>
        <v>N/A</v>
      </c>
      <c r="M20" s="652" t="str">
        <f t="shared" si="2"/>
        <v>NO CUMPLE</v>
      </c>
      <c r="N20" s="1257" t="s">
        <v>8</v>
      </c>
      <c r="O20" s="667"/>
      <c r="P20" s="667"/>
      <c r="Q20" s="667"/>
      <c r="R20" s="667"/>
      <c r="S20" s="667"/>
      <c r="T20" s="667"/>
      <c r="U20" s="667"/>
      <c r="V20" s="667"/>
      <c r="W20" s="667"/>
      <c r="X20" s="667"/>
      <c r="Y20" s="667"/>
      <c r="Z20" s="667"/>
      <c r="AA20" s="667"/>
      <c r="AB20" s="667"/>
      <c r="AC20" s="667"/>
      <c r="AD20" s="667"/>
      <c r="AE20" s="667"/>
      <c r="AF20" s="667"/>
      <c r="AG20" s="667"/>
      <c r="AH20" s="667"/>
      <c r="AI20" s="667"/>
      <c r="AJ20" s="667"/>
      <c r="AK20" s="667"/>
      <c r="AL20" s="667"/>
      <c r="AM20" s="667"/>
      <c r="AN20" s="667"/>
      <c r="AO20" s="667"/>
      <c r="AP20" s="667"/>
      <c r="AQ20" s="667"/>
      <c r="AR20" s="667"/>
      <c r="AS20" s="667"/>
      <c r="AT20" s="667"/>
      <c r="AU20" s="667"/>
      <c r="AV20" s="667"/>
      <c r="AW20" s="667"/>
      <c r="AX20" s="667"/>
      <c r="AY20" s="667"/>
      <c r="AZ20" s="667"/>
      <c r="BA20" s="667"/>
      <c r="BB20" s="667"/>
      <c r="BC20" s="667"/>
      <c r="BD20" s="667"/>
      <c r="BE20" s="667"/>
      <c r="BF20" s="667"/>
      <c r="BG20" s="667"/>
      <c r="BH20" s="667"/>
      <c r="BI20" s="667"/>
      <c r="BJ20" s="667"/>
      <c r="BK20" s="667"/>
      <c r="BL20" s="667"/>
      <c r="BM20" s="667"/>
      <c r="BN20" s="667"/>
      <c r="BO20" s="667"/>
      <c r="BP20" s="667"/>
    </row>
    <row r="21" spans="1:68" ht="16.5" thickBot="1" x14ac:dyDescent="0.3">
      <c r="A21" s="1234"/>
      <c r="B21" s="1254"/>
      <c r="C21" s="867" t="s">
        <v>281</v>
      </c>
      <c r="D21" s="973" t="s">
        <v>490</v>
      </c>
      <c r="E21" s="800">
        <v>0.49</v>
      </c>
      <c r="F21" s="1231"/>
      <c r="G21" s="803" t="s">
        <v>64</v>
      </c>
      <c r="H21" s="446"/>
      <c r="I21" s="944">
        <f>IFERROR(IF(D21="","",SUMIF('EXP GEN.'!$D$3:$D$987,D21,'EXP GEN.'!$Z$3:$Z$987)),"")</f>
        <v>11101.67</v>
      </c>
      <c r="J21" s="447">
        <f>IFERROR(IF(D21="","",SUMIF('EXP ESPEC.'!$D$3:$D$999,D21,'EXP ESPEC.'!$AD$3:$AD$999)),"")</f>
        <v>11908.82996751057</v>
      </c>
      <c r="K21" s="447">
        <f t="shared" si="1"/>
        <v>23010.499967510572</v>
      </c>
      <c r="L21" s="445" t="str">
        <f>IFERROR(IF(OR(G21="",G21="N/A",G21="NO APLICA"),"N/A",IFERROR(IF(K21=0,"",IF(K21&gt;=PARAMETROS!$O$9,"CUMPLE","NO CUMPLE")),"")),"")</f>
        <v>CUMPLE</v>
      </c>
      <c r="M21" s="445" t="str">
        <f t="shared" si="2"/>
        <v>CUMPLE</v>
      </c>
      <c r="N21" s="1258"/>
    </row>
    <row r="22" spans="1:68" ht="32.25" thickBot="1" x14ac:dyDescent="0.3">
      <c r="A22" s="1038" t="s">
        <v>150</v>
      </c>
      <c r="B22" s="943" t="s">
        <v>491</v>
      </c>
      <c r="C22" s="758" t="s">
        <v>204</v>
      </c>
      <c r="D22" s="820" t="s">
        <v>491</v>
      </c>
      <c r="E22" s="890">
        <v>1</v>
      </c>
      <c r="F22" s="809" t="s">
        <v>8</v>
      </c>
      <c r="G22" s="804" t="s">
        <v>64</v>
      </c>
      <c r="H22" s="408" t="s">
        <v>8</v>
      </c>
      <c r="I22" s="359">
        <f>IFERROR(IF(D22="","",SUMIF('EXP GEN.'!$D$3:$D$987,D22,'EXP GEN.'!$Z$3:$Z$987)),"")</f>
        <v>54366.478837854746</v>
      </c>
      <c r="J22" s="440">
        <f>IFERROR(IF(D22="","",SUMIF('EXP ESPEC.'!$D$3:$D$999,D22,'EXP ESPEC.'!$AD$3:$AD$999)),"")</f>
        <v>54366.478837854746</v>
      </c>
      <c r="K22" s="440">
        <f t="shared" si="1"/>
        <v>108732.95767570949</v>
      </c>
      <c r="L22" s="260" t="str">
        <f>IFERROR(IF(OR(G22="",G22="N/A",G22="NO APLICA"),"N/A",IFERROR(IF(K22=0,"",IF(K22&gt;=PARAMETROS!$O$9,"CUMPLE","NO CUMPLE")),"")),"")</f>
        <v>CUMPLE</v>
      </c>
      <c r="M22" s="260" t="str">
        <f t="shared" si="2"/>
        <v>CUMPLE</v>
      </c>
      <c r="N22" s="891" t="s">
        <v>8</v>
      </c>
    </row>
    <row r="23" spans="1:68" ht="21.75" customHeight="1" thickBot="1" x14ac:dyDescent="0.3">
      <c r="A23" s="1037" t="s">
        <v>151</v>
      </c>
      <c r="B23" s="971" t="s">
        <v>492</v>
      </c>
      <c r="C23" s="457" t="s">
        <v>205</v>
      </c>
      <c r="D23" s="974" t="str">
        <f>+B23</f>
        <v>CANO JIMÉNEZ ESTUDIOS S.A.</v>
      </c>
      <c r="E23" s="798">
        <v>1</v>
      </c>
      <c r="F23" s="862" t="s">
        <v>8</v>
      </c>
      <c r="G23" s="804" t="s">
        <v>64</v>
      </c>
      <c r="H23" s="408" t="s">
        <v>8</v>
      </c>
      <c r="I23" s="359">
        <f>IFERROR(IF(D23="","",SUMIF('EXP GEN.'!$D$3:$D$987,D23,'EXP GEN.'!$Z$3:$Z$987)),"")</f>
        <v>40336.880000000005</v>
      </c>
      <c r="J23" s="440">
        <f>IFERROR(IF(D23="","",SUMIF('EXP ESPEC.'!$D$3:$D$999,D23,'EXP ESPEC.'!$AD$3:$AD$999)),"")</f>
        <v>46707.150000000009</v>
      </c>
      <c r="K23" s="440">
        <f t="shared" si="1"/>
        <v>87044.030000000013</v>
      </c>
      <c r="L23" s="260" t="str">
        <f>IFERROR(IF(OR(G23="",G23="N/A",G23="NO APLICA"),"N/A",IFERROR(IF(K23=0,"",IF(K23&gt;=PARAMETROS!$O$9,"CUMPLE","NO CUMPLE")),"")),"")</f>
        <v>CUMPLE</v>
      </c>
      <c r="M23" s="260" t="str">
        <f t="shared" si="2"/>
        <v>CUMPLE</v>
      </c>
      <c r="N23" s="892" t="s">
        <v>8</v>
      </c>
    </row>
    <row r="24" spans="1:68" ht="29.25" customHeight="1" x14ac:dyDescent="0.25">
      <c r="A24" s="1237" t="s">
        <v>152</v>
      </c>
      <c r="B24" s="1281" t="s">
        <v>493</v>
      </c>
      <c r="C24" s="865" t="s">
        <v>206</v>
      </c>
      <c r="D24" s="958" t="s">
        <v>494</v>
      </c>
      <c r="E24" s="796">
        <v>0.51</v>
      </c>
      <c r="F24" s="1230" t="s">
        <v>8</v>
      </c>
      <c r="G24" s="802" t="s">
        <v>64</v>
      </c>
      <c r="H24" s="409" t="s">
        <v>8</v>
      </c>
      <c r="I24" s="359">
        <f>IFERROR(IF(D24="","",SUMIF('EXP GEN.'!$D$3:$D$987,D24,'EXP GEN.'!$Z$3:$Z$987)),"")</f>
        <v>25558.192499999997</v>
      </c>
      <c r="J24" s="440">
        <f>IFERROR(IF(D24="","",SUMIF('EXP ESPEC.'!$D$3:$D$999,D24,'EXP ESPEC.'!$AD$3:$AD$999)),"")</f>
        <v>31143.377500000002</v>
      </c>
      <c r="K24" s="440">
        <f t="shared" si="1"/>
        <v>56701.57</v>
      </c>
      <c r="L24" s="260" t="str">
        <f>IFERROR(IF(OR(G24="",G24="N/A",G24="NO APLICA"),"N/A",IFERROR(IF(K24=0,"",IF(K24&gt;=PARAMETROS!$O$9,"CUMPLE","NO CUMPLE")),"")),"")</f>
        <v>CUMPLE</v>
      </c>
      <c r="M24" s="652" t="str">
        <f t="shared" si="2"/>
        <v>CUMPLE</v>
      </c>
      <c r="N24" s="1257" t="s">
        <v>8</v>
      </c>
    </row>
    <row r="25" spans="1:68" ht="29.25" customHeight="1" x14ac:dyDescent="0.25">
      <c r="A25" s="1280"/>
      <c r="B25" s="1282"/>
      <c r="C25" s="863" t="s">
        <v>495</v>
      </c>
      <c r="D25" s="975" t="s">
        <v>496</v>
      </c>
      <c r="E25" s="893">
        <v>0.25</v>
      </c>
      <c r="F25" s="1232"/>
      <c r="G25" s="808" t="s">
        <v>264</v>
      </c>
      <c r="H25" s="451"/>
      <c r="I25" s="945">
        <f>IFERROR(IF(D25="","",SUMIF('EXP GEN.'!$D$3:$D$987,D25,'EXP GEN.'!$Z$3:$Z$987)),"")</f>
        <v>3100.6400000000003</v>
      </c>
      <c r="J25" s="452">
        <f>IFERROR(IF(D25="","",SUMIF('EXP ESPEC.'!$D$3:$D$999,D25,'EXP ESPEC.'!$AD$3:$AD$999)),"")</f>
        <v>0</v>
      </c>
      <c r="K25" s="452">
        <f t="shared" si="1"/>
        <v>3100.6400000000003</v>
      </c>
      <c r="L25" s="450" t="str">
        <f>IFERROR(IF(OR(G25="",G25="N/A",G25="NO APLICA"),"N/A",IFERROR(IF(K25=0,"",IF(K25&gt;=PARAMETROS!$O$9,"CUMPLE","NO CUMPLE")),"")),"")</f>
        <v>N/A</v>
      </c>
      <c r="M25" s="700" t="str">
        <f t="shared" si="2"/>
        <v>NO CUMPLE</v>
      </c>
      <c r="N25" s="1277"/>
    </row>
    <row r="26" spans="1:68" ht="29.25" customHeight="1" thickBot="1" x14ac:dyDescent="0.3">
      <c r="A26" s="1238"/>
      <c r="B26" s="1283"/>
      <c r="C26" s="864" t="s">
        <v>497</v>
      </c>
      <c r="D26" s="959" t="s">
        <v>498</v>
      </c>
      <c r="E26" s="799">
        <v>0.24</v>
      </c>
      <c r="F26" s="1231"/>
      <c r="G26" s="805" t="s">
        <v>264</v>
      </c>
      <c r="H26" s="454"/>
      <c r="I26" s="944">
        <f>IFERROR(IF(D26="","",SUMIF('EXP GEN.'!$D$3:$D$987,D26,'EXP GEN.'!$Z$3:$Z$987)),"")</f>
        <v>5602.2784999999994</v>
      </c>
      <c r="J26" s="447">
        <f>IFERROR(IF(D26="","",SUMIF('EXP ESPEC.'!$D$3:$D$999,D26,'EXP ESPEC.'!$AD$3:$AD$999)),"")</f>
        <v>0</v>
      </c>
      <c r="K26" s="447">
        <f t="shared" si="1"/>
        <v>5602.2784999999994</v>
      </c>
      <c r="L26" s="445" t="str">
        <f>IFERROR(IF(OR(G26="",G26="N/A",G26="NO APLICA"),"N/A",IFERROR(IF(K26=0,"",IF(K26&gt;=PARAMETROS!$O$9,"CUMPLE","NO CUMPLE")),"")),"")</f>
        <v>N/A</v>
      </c>
      <c r="M26" s="445" t="str">
        <f t="shared" si="2"/>
        <v>NO CUMPLE</v>
      </c>
      <c r="N26" s="1258"/>
    </row>
    <row r="27" spans="1:68" s="668" customFormat="1" ht="29.25" customHeight="1" x14ac:dyDescent="0.25">
      <c r="A27" s="1241" t="s">
        <v>153</v>
      </c>
      <c r="B27" s="1243" t="s">
        <v>499</v>
      </c>
      <c r="C27" s="456" t="s">
        <v>207</v>
      </c>
      <c r="D27" s="815" t="s">
        <v>500</v>
      </c>
      <c r="E27" s="797">
        <v>0.51</v>
      </c>
      <c r="F27" s="1230" t="s">
        <v>8</v>
      </c>
      <c r="G27" s="803" t="s">
        <v>264</v>
      </c>
      <c r="H27" s="449" t="s">
        <v>8</v>
      </c>
      <c r="I27" s="359">
        <f>IFERROR(IF(D27="","",SUMIF('EXP GEN.'!$D$3:$D$987,D27,'EXP GEN.'!$Z$3:$Z$987)),"")</f>
        <v>21932.46</v>
      </c>
      <c r="J27" s="440">
        <f>IFERROR(IF(D27="","",SUMIF('EXP ESPEC.'!$D$3:$D$999,D27,'EXP ESPEC.'!$AD$3:$AD$999)),"")</f>
        <v>21932.460118499392</v>
      </c>
      <c r="K27" s="440">
        <f t="shared" si="1"/>
        <v>43864.920118499387</v>
      </c>
      <c r="L27" s="260" t="str">
        <f>IFERROR(IF(OR(G27="",G27="N/A",G27="NO APLICA"),"N/A",IFERROR(IF(K27=0,"",IF(K27&gt;=PARAMETROS!$O$9,"CUMPLE","NO CUMPLE")),"")),"")</f>
        <v>N/A</v>
      </c>
      <c r="M27" s="652" t="str">
        <f t="shared" si="2"/>
        <v>NO CUMPLE</v>
      </c>
      <c r="N27" s="1277" t="s">
        <v>8</v>
      </c>
      <c r="O27" s="667"/>
      <c r="P27" s="667"/>
      <c r="Q27" s="667"/>
      <c r="R27" s="667"/>
      <c r="S27" s="667"/>
      <c r="T27" s="667"/>
      <c r="U27" s="667"/>
      <c r="V27" s="667"/>
      <c r="W27" s="667"/>
      <c r="X27" s="667"/>
      <c r="Y27" s="667"/>
      <c r="Z27" s="667"/>
      <c r="AA27" s="667"/>
      <c r="AB27" s="667"/>
      <c r="AC27" s="667"/>
      <c r="AD27" s="667"/>
      <c r="AE27" s="667"/>
      <c r="AF27" s="667"/>
      <c r="AG27" s="667"/>
      <c r="AH27" s="667"/>
      <c r="AI27" s="667"/>
      <c r="AJ27" s="667"/>
      <c r="AK27" s="667"/>
      <c r="AL27" s="667"/>
      <c r="AM27" s="667"/>
      <c r="AN27" s="667"/>
      <c r="AO27" s="667"/>
      <c r="AP27" s="667"/>
      <c r="AQ27" s="667"/>
      <c r="AR27" s="667"/>
      <c r="AS27" s="667"/>
      <c r="AT27" s="667"/>
      <c r="AU27" s="667"/>
      <c r="AV27" s="667"/>
      <c r="AW27" s="667"/>
      <c r="AX27" s="667"/>
      <c r="AY27" s="667"/>
      <c r="AZ27" s="667"/>
      <c r="BA27" s="667"/>
      <c r="BB27" s="667"/>
      <c r="BC27" s="667"/>
      <c r="BD27" s="667"/>
      <c r="BE27" s="667"/>
      <c r="BF27" s="667"/>
      <c r="BG27" s="667"/>
      <c r="BH27" s="667"/>
      <c r="BI27" s="667"/>
      <c r="BJ27" s="667"/>
      <c r="BK27" s="667"/>
      <c r="BL27" s="667"/>
      <c r="BM27" s="667"/>
      <c r="BN27" s="667"/>
      <c r="BO27" s="667"/>
      <c r="BP27" s="667"/>
    </row>
    <row r="28" spans="1:68" ht="18.75" customHeight="1" thickBot="1" x14ac:dyDescent="0.3">
      <c r="A28" s="1241"/>
      <c r="B28" s="1243"/>
      <c r="C28" s="872" t="s">
        <v>316</v>
      </c>
      <c r="D28" s="976" t="s">
        <v>501</v>
      </c>
      <c r="E28" s="894">
        <v>0.49</v>
      </c>
      <c r="F28" s="1231"/>
      <c r="G28" s="807" t="s">
        <v>64</v>
      </c>
      <c r="H28" s="446"/>
      <c r="I28" s="944">
        <f>IFERROR(IF(D28="","",SUMIF('EXP GEN.'!$D$3:$D$987,D28,'EXP GEN.'!$Z$3:$Z$987)),"")</f>
        <v>12931.849999999999</v>
      </c>
      <c r="J28" s="447">
        <f>IFERROR(IF(D28="","",SUMIF('EXP ESPEC.'!$D$3:$D$999,D28,'EXP ESPEC.'!$AD$3:$AD$999)),"")</f>
        <v>9378.8908641497674</v>
      </c>
      <c r="K28" s="447">
        <f t="shared" si="1"/>
        <v>22310.740864149768</v>
      </c>
      <c r="L28" s="445" t="str">
        <f>IFERROR(IF(OR(G28="",G28="N/A",G28="NO APLICA"),"N/A",IFERROR(IF(K28=0,"",IF(K28&gt;=PARAMETROS!$O$9,"CUMPLE","NO CUMPLE")),"")),"")</f>
        <v>CUMPLE</v>
      </c>
      <c r="M28" s="445" t="str">
        <f t="shared" si="2"/>
        <v>CUMPLE</v>
      </c>
      <c r="N28" s="1277"/>
    </row>
    <row r="29" spans="1:68" ht="24.75" customHeight="1" x14ac:dyDescent="0.25">
      <c r="A29" s="1237" t="s">
        <v>154</v>
      </c>
      <c r="B29" s="1251" t="s">
        <v>502</v>
      </c>
      <c r="C29" s="865" t="s">
        <v>289</v>
      </c>
      <c r="D29" s="958" t="s">
        <v>503</v>
      </c>
      <c r="E29" s="796">
        <v>0.51</v>
      </c>
      <c r="F29" s="1230" t="s">
        <v>8</v>
      </c>
      <c r="G29" s="802" t="s">
        <v>264</v>
      </c>
      <c r="H29" s="409" t="s">
        <v>8</v>
      </c>
      <c r="I29" s="359">
        <f>IFERROR(IF(D29="","",SUMIF('EXP GEN.'!$D$3:$D$987,D29,'EXP GEN.'!$Z$3:$Z$987)),"")</f>
        <v>21608.959999999999</v>
      </c>
      <c r="J29" s="440">
        <f>IFERROR(IF(D29="","",SUMIF('EXP ESPEC.'!$D$3:$D$999,D29,'EXP ESPEC.'!$AD$3:$AD$999)),"")</f>
        <v>13669.29</v>
      </c>
      <c r="K29" s="440">
        <f t="shared" si="1"/>
        <v>35278.25</v>
      </c>
      <c r="L29" s="260" t="str">
        <f>IFERROR(IF(OR(G29="",G29="N/A",G29="NO APLICA"),"N/A",IFERROR(IF(K29=0,"",IF(K29&gt;=PARAMETROS!$O$9,"CUMPLE","NO CUMPLE")),"")),"")</f>
        <v>N/A</v>
      </c>
      <c r="M29" s="652" t="str">
        <f t="shared" si="2"/>
        <v>NO CUMPLE</v>
      </c>
      <c r="N29" s="1257" t="s">
        <v>8</v>
      </c>
    </row>
    <row r="30" spans="1:68" ht="24.75" customHeight="1" thickBot="1" x14ac:dyDescent="0.3">
      <c r="A30" s="1238"/>
      <c r="B30" s="1252"/>
      <c r="C30" s="864" t="s">
        <v>504</v>
      </c>
      <c r="D30" s="959" t="s">
        <v>505</v>
      </c>
      <c r="E30" s="799">
        <v>0.49</v>
      </c>
      <c r="F30" s="1231"/>
      <c r="G30" s="805" t="s">
        <v>64</v>
      </c>
      <c r="H30" s="454"/>
      <c r="I30" s="944">
        <f>IFERROR(IF(D30="","",SUMIF('EXP GEN.'!$D$3:$D$987,D30,'EXP GEN.'!$Z$3:$Z$987)),"")</f>
        <v>45207.603891127743</v>
      </c>
      <c r="J30" s="447">
        <f>IFERROR(IF(D30="","",SUMIF('EXP ESPEC.'!$D$3:$D$999,D30,'EXP ESPEC.'!$AD$3:$AD$999)),"")</f>
        <v>46736.601608885569</v>
      </c>
      <c r="K30" s="447">
        <f t="shared" si="1"/>
        <v>91944.205500013311</v>
      </c>
      <c r="L30" s="445" t="str">
        <f>IFERROR(IF(OR(G30="",G30="N/A",G30="NO APLICA"),"N/A",IFERROR(IF(K30=0,"",IF(K30&gt;=PARAMETROS!$O$9,"CUMPLE","NO CUMPLE")),"")),"")</f>
        <v>CUMPLE</v>
      </c>
      <c r="M30" s="445" t="str">
        <f t="shared" si="2"/>
        <v>CUMPLE</v>
      </c>
      <c r="N30" s="1258"/>
    </row>
    <row r="31" spans="1:68" ht="22.5" customHeight="1" x14ac:dyDescent="0.25">
      <c r="A31" s="1241" t="s">
        <v>155</v>
      </c>
      <c r="B31" s="1278" t="s">
        <v>506</v>
      </c>
      <c r="C31" s="456" t="s">
        <v>245</v>
      </c>
      <c r="D31" s="815" t="s">
        <v>507</v>
      </c>
      <c r="E31" s="797">
        <v>0.51</v>
      </c>
      <c r="F31" s="1232" t="s">
        <v>8</v>
      </c>
      <c r="G31" s="803" t="s">
        <v>264</v>
      </c>
      <c r="H31" s="449" t="s">
        <v>8</v>
      </c>
      <c r="I31" s="359">
        <f>IFERROR(IF(D31="","",SUMIF('EXP GEN.'!$D$3:$D$987,D31,'EXP GEN.'!$Z$3:$Z$987)),"")</f>
        <v>17951.485835012616</v>
      </c>
      <c r="J31" s="440">
        <f>IFERROR(IF(D31="","",SUMIF('EXP ESPEC.'!$D$3:$D$999,D31,'EXP ESPEC.'!$AD$3:$AD$999)),"")</f>
        <v>17951.485835012616</v>
      </c>
      <c r="K31" s="440">
        <f t="shared" si="1"/>
        <v>35902.971670025232</v>
      </c>
      <c r="L31" s="260" t="str">
        <f>IFERROR(IF(OR(G31="",G31="N/A",G31="NO APLICA"),"N/A",IFERROR(IF(K31=0,"",IF(K31&gt;=PARAMETROS!$O$9,"CUMPLE","NO CUMPLE")),"")),"")</f>
        <v>N/A</v>
      </c>
      <c r="M31" s="652" t="str">
        <f t="shared" si="2"/>
        <v>NO CUMPLE</v>
      </c>
      <c r="N31" s="1257" t="s">
        <v>8</v>
      </c>
    </row>
    <row r="32" spans="1:68" s="692" customFormat="1" ht="29.25" customHeight="1" thickBot="1" x14ac:dyDescent="0.3">
      <c r="A32" s="1234"/>
      <c r="B32" s="1254"/>
      <c r="C32" s="92" t="s">
        <v>282</v>
      </c>
      <c r="D32" s="973" t="s">
        <v>508</v>
      </c>
      <c r="E32" s="800">
        <v>0.49</v>
      </c>
      <c r="F32" s="1231"/>
      <c r="G32" s="806" t="s">
        <v>64</v>
      </c>
      <c r="H32" s="458"/>
      <c r="I32" s="944">
        <f>IFERROR(IF(D32="","",SUMIF('EXP GEN.'!$D$3:$D$987,D32,'EXP GEN.'!$Z$3:$Z$987)),"")</f>
        <v>48459.091580592554</v>
      </c>
      <c r="J32" s="447">
        <f>IFERROR(IF(D32="","",SUMIF('EXP ESPEC.'!$D$3:$D$999,D32,'EXP ESPEC.'!$AD$3:$AD$999)),"")</f>
        <v>42179.211580592557</v>
      </c>
      <c r="K32" s="447">
        <f t="shared" si="1"/>
        <v>90638.303161185118</v>
      </c>
      <c r="L32" s="445" t="str">
        <f>IFERROR(IF(OR(G32="",G32="N/A",G32="NO APLICA"),"N/A",IFERROR(IF(K32=0,"",IF(K32&gt;=PARAMETROS!$O$9,"CUMPLE","NO CUMPLE")),"")),"")</f>
        <v>CUMPLE</v>
      </c>
      <c r="M32" s="445" t="str">
        <f t="shared" si="2"/>
        <v>CUMPLE</v>
      </c>
      <c r="N32" s="1258"/>
      <c r="O32" s="691"/>
      <c r="P32" s="691"/>
      <c r="Q32" s="691"/>
      <c r="R32" s="691"/>
      <c r="S32" s="691"/>
      <c r="T32" s="691"/>
      <c r="U32" s="691"/>
      <c r="V32" s="691"/>
      <c r="W32" s="691"/>
      <c r="X32" s="691"/>
      <c r="Y32" s="691"/>
      <c r="Z32" s="691"/>
      <c r="AA32" s="691"/>
      <c r="AB32" s="691"/>
      <c r="AC32" s="691"/>
      <c r="AD32" s="691"/>
      <c r="AE32" s="691"/>
      <c r="AF32" s="691"/>
      <c r="AG32" s="691"/>
      <c r="AH32" s="691"/>
      <c r="AI32" s="691"/>
      <c r="AJ32" s="691"/>
      <c r="AK32" s="691"/>
      <c r="AL32" s="691"/>
      <c r="AM32" s="691"/>
      <c r="AN32" s="691"/>
      <c r="AO32" s="691"/>
      <c r="AP32" s="691"/>
      <c r="AQ32" s="691"/>
      <c r="AR32" s="691"/>
      <c r="AS32" s="691"/>
      <c r="AT32" s="691"/>
      <c r="AU32" s="691"/>
      <c r="AV32" s="691"/>
      <c r="AW32" s="691"/>
      <c r="AX32" s="691"/>
      <c r="AY32" s="691"/>
      <c r="AZ32" s="691"/>
      <c r="BA32" s="691"/>
      <c r="BB32" s="691"/>
      <c r="BC32" s="691"/>
      <c r="BD32" s="691"/>
      <c r="BE32" s="691"/>
      <c r="BF32" s="691"/>
      <c r="BG32" s="691"/>
      <c r="BH32" s="691"/>
      <c r="BI32" s="691"/>
      <c r="BJ32" s="691"/>
      <c r="BK32" s="691"/>
      <c r="BL32" s="691"/>
      <c r="BM32" s="691"/>
      <c r="BN32" s="691"/>
      <c r="BO32" s="691"/>
      <c r="BP32" s="691"/>
    </row>
    <row r="33" spans="1:68" s="694" customFormat="1" x14ac:dyDescent="0.25">
      <c r="A33" s="1233" t="s">
        <v>156</v>
      </c>
      <c r="B33" s="1253" t="s">
        <v>509</v>
      </c>
      <c r="C33" s="865" t="s">
        <v>237</v>
      </c>
      <c r="D33" s="958" t="s">
        <v>510</v>
      </c>
      <c r="E33" s="796">
        <v>0.6</v>
      </c>
      <c r="F33" s="1230" t="s">
        <v>8</v>
      </c>
      <c r="G33" s="802" t="s">
        <v>64</v>
      </c>
      <c r="H33" s="409" t="s">
        <v>8</v>
      </c>
      <c r="I33" s="359">
        <f>IFERROR(IF(D33="","",SUMIF('EXP GEN.'!$D$3:$D$987,D33,'EXP GEN.'!$Z$3:$Z$987)),"")</f>
        <v>32221.470836748507</v>
      </c>
      <c r="J33" s="440">
        <f>IFERROR(IF(D33="","",SUMIF('EXP ESPEC.'!$D$3:$D$999,D33,'EXP ESPEC.'!$AD$3:$AD$999)),"")</f>
        <v>40755.180836748506</v>
      </c>
      <c r="K33" s="440">
        <f t="shared" si="1"/>
        <v>72976.651673497021</v>
      </c>
      <c r="L33" s="260" t="str">
        <f>IFERROR(IF(OR(G33="",G33="N/A",G33="NO APLICA"),"N/A",IFERROR(IF(K33=0,"",IF(K33&gt;=PARAMETROS!$O$9,"CUMPLE","NO CUMPLE")),"")),"")</f>
        <v>CUMPLE</v>
      </c>
      <c r="M33" s="652" t="str">
        <f t="shared" si="2"/>
        <v>CUMPLE</v>
      </c>
      <c r="N33" s="1255" t="s">
        <v>8</v>
      </c>
      <c r="O33" s="693"/>
      <c r="P33" s="693"/>
      <c r="Q33" s="693"/>
      <c r="R33" s="693"/>
      <c r="S33" s="693"/>
      <c r="T33" s="693"/>
      <c r="U33" s="693"/>
      <c r="V33" s="693"/>
      <c r="W33" s="693"/>
      <c r="X33" s="693"/>
      <c r="Y33" s="693"/>
      <c r="Z33" s="693"/>
      <c r="AA33" s="693"/>
      <c r="AB33" s="693"/>
      <c r="AC33" s="693"/>
      <c r="AD33" s="693"/>
      <c r="AE33" s="693"/>
      <c r="AF33" s="693"/>
      <c r="AG33" s="693"/>
      <c r="AH33" s="693"/>
      <c r="AI33" s="693"/>
      <c r="AJ33" s="693"/>
      <c r="AK33" s="693"/>
      <c r="AL33" s="693"/>
      <c r="AM33" s="693"/>
      <c r="AN33" s="693"/>
      <c r="AO33" s="693"/>
      <c r="AP33" s="693"/>
      <c r="AQ33" s="693"/>
      <c r="AR33" s="693"/>
      <c r="AS33" s="693"/>
      <c r="AT33" s="693"/>
      <c r="AU33" s="693"/>
      <c r="AV33" s="693"/>
      <c r="AW33" s="693"/>
      <c r="AX33" s="693"/>
      <c r="AY33" s="693"/>
      <c r="AZ33" s="693"/>
      <c r="BA33" s="693"/>
      <c r="BB33" s="693"/>
      <c r="BC33" s="693"/>
      <c r="BD33" s="693"/>
      <c r="BE33" s="693"/>
      <c r="BF33" s="693"/>
      <c r="BG33" s="693"/>
      <c r="BH33" s="693"/>
      <c r="BI33" s="693"/>
      <c r="BJ33" s="693"/>
      <c r="BK33" s="693"/>
      <c r="BL33" s="693"/>
      <c r="BM33" s="693"/>
      <c r="BN33" s="693"/>
      <c r="BO33" s="693"/>
      <c r="BP33" s="693"/>
    </row>
    <row r="34" spans="1:68" s="668" customFormat="1" ht="16.5" thickBot="1" x14ac:dyDescent="0.3">
      <c r="A34" s="1241"/>
      <c r="B34" s="1278"/>
      <c r="C34" s="868" t="s">
        <v>319</v>
      </c>
      <c r="D34" s="815" t="s">
        <v>511</v>
      </c>
      <c r="E34" s="797">
        <v>0.4</v>
      </c>
      <c r="F34" s="1232"/>
      <c r="G34" s="803" t="s">
        <v>264</v>
      </c>
      <c r="H34" s="449" t="s">
        <v>8</v>
      </c>
      <c r="I34" s="944">
        <f>IFERROR(IF(D34="","",SUMIF('EXP GEN.'!$D$3:$D$987,D34,'EXP GEN.'!$Z$3:$Z$987)),"")</f>
        <v>45963.840358000001</v>
      </c>
      <c r="J34" s="447">
        <f>IFERROR(IF(D34="","",SUMIF('EXP ESPEC.'!$D$3:$D$999,D34,'EXP ESPEC.'!$AD$3:$AD$999)),"")</f>
        <v>0</v>
      </c>
      <c r="K34" s="447">
        <f t="shared" si="1"/>
        <v>45963.840358000001</v>
      </c>
      <c r="L34" s="445" t="str">
        <f>IFERROR(IF(OR(G34="",G34="N/A",G34="NO APLICA"),"N/A",IFERROR(IF(K34=0,"",IF(K34&gt;=PARAMETROS!$O$9,"CUMPLE","NO CUMPLE")),"")),"")</f>
        <v>N/A</v>
      </c>
      <c r="M34" s="445" t="str">
        <f t="shared" si="2"/>
        <v>NO CUMPLE</v>
      </c>
      <c r="N34" s="1279"/>
      <c r="O34" s="667"/>
      <c r="P34" s="667"/>
      <c r="Q34" s="667"/>
      <c r="R34" s="667"/>
      <c r="S34" s="667"/>
      <c r="T34" s="667"/>
      <c r="U34" s="667"/>
      <c r="V34" s="667"/>
      <c r="W34" s="667"/>
      <c r="X34" s="667"/>
      <c r="Y34" s="667"/>
      <c r="Z34" s="667"/>
      <c r="AA34" s="667"/>
      <c r="AB34" s="667"/>
      <c r="AC34" s="667"/>
      <c r="AD34" s="667"/>
      <c r="AE34" s="667"/>
      <c r="AF34" s="667"/>
      <c r="AG34" s="667"/>
      <c r="AH34" s="667"/>
      <c r="AI34" s="667"/>
      <c r="AJ34" s="667"/>
      <c r="AK34" s="667"/>
      <c r="AL34" s="667"/>
      <c r="AM34" s="667"/>
      <c r="AN34" s="667"/>
      <c r="AO34" s="667"/>
      <c r="AP34" s="667"/>
      <c r="AQ34" s="667"/>
      <c r="AR34" s="667"/>
      <c r="AS34" s="667"/>
      <c r="AT34" s="667"/>
      <c r="AU34" s="667"/>
      <c r="AV34" s="667"/>
      <c r="AW34" s="667"/>
      <c r="AX34" s="667"/>
      <c r="AY34" s="667"/>
      <c r="AZ34" s="667"/>
      <c r="BA34" s="667"/>
      <c r="BB34" s="667"/>
      <c r="BC34" s="667"/>
      <c r="BD34" s="667"/>
      <c r="BE34" s="667"/>
      <c r="BF34" s="667"/>
      <c r="BG34" s="667"/>
      <c r="BH34" s="667"/>
      <c r="BI34" s="667"/>
      <c r="BJ34" s="667"/>
      <c r="BK34" s="667"/>
      <c r="BL34" s="667"/>
      <c r="BM34" s="667"/>
      <c r="BN34" s="667"/>
      <c r="BO34" s="667"/>
      <c r="BP34" s="667"/>
    </row>
    <row r="35" spans="1:68" x14ac:dyDescent="0.25">
      <c r="A35" s="1233" t="s">
        <v>157</v>
      </c>
      <c r="B35" s="1253" t="s">
        <v>512</v>
      </c>
      <c r="C35" s="865" t="s">
        <v>238</v>
      </c>
      <c r="D35" s="958" t="s">
        <v>121</v>
      </c>
      <c r="E35" s="796">
        <v>0.51</v>
      </c>
      <c r="F35" s="1230" t="s">
        <v>8</v>
      </c>
      <c r="G35" s="802" t="s">
        <v>264</v>
      </c>
      <c r="H35" s="409" t="s">
        <v>8</v>
      </c>
      <c r="I35" s="359">
        <f>IFERROR(IF(D35="","",SUMIF('EXP GEN.'!$D$3:$D$987,D35,'EXP GEN.'!$Z$3:$Z$987)),"")</f>
        <v>13661.498</v>
      </c>
      <c r="J35" s="440">
        <f>IFERROR(IF(D35="","",SUMIF('EXP ESPEC.'!$D$3:$D$999,D35,'EXP ESPEC.'!$AD$3:$AD$999)),"")</f>
        <v>21953.678</v>
      </c>
      <c r="K35" s="440">
        <f t="shared" si="1"/>
        <v>35615.175999999999</v>
      </c>
      <c r="L35" s="260" t="str">
        <f>IFERROR(IF(OR(G35="",G35="N/A",G35="NO APLICA"),"N/A",IFERROR(IF(K35=0,"",IF(K35&gt;=PARAMETROS!$O$9,"CUMPLE","NO CUMPLE")),"")),"")</f>
        <v>N/A</v>
      </c>
      <c r="M35" s="652" t="str">
        <f t="shared" si="2"/>
        <v>NO CUMPLE</v>
      </c>
      <c r="N35" s="1255" t="s">
        <v>8</v>
      </c>
    </row>
    <row r="36" spans="1:68" ht="16.5" thickBot="1" x14ac:dyDescent="0.3">
      <c r="A36" s="1234"/>
      <c r="B36" s="1254"/>
      <c r="C36" s="866" t="s">
        <v>283</v>
      </c>
      <c r="D36" s="815" t="s">
        <v>513</v>
      </c>
      <c r="E36" s="797">
        <v>0.49</v>
      </c>
      <c r="F36" s="1231"/>
      <c r="G36" s="803" t="s">
        <v>64</v>
      </c>
      <c r="H36" s="446"/>
      <c r="I36" s="944">
        <f>IFERROR(IF(D36="","",SUMIF('EXP GEN.'!$D$3:$D$987,D36,'EXP GEN.'!$Z$3:$Z$987)),"")</f>
        <v>20802.149999999998</v>
      </c>
      <c r="J36" s="447">
        <f>IFERROR(IF(D36="","",SUMIF('EXP ESPEC.'!$D$3:$D$999,D36,'EXP ESPEC.'!$AD$3:$AD$999)),"")</f>
        <v>17529.939999999999</v>
      </c>
      <c r="K36" s="447">
        <f t="shared" si="1"/>
        <v>38332.089999999997</v>
      </c>
      <c r="L36" s="445" t="str">
        <f>IFERROR(IF(OR(G36="",G36="N/A",G36="NO APLICA"),"N/A",IFERROR(IF(K36=0,"",IF(K36&gt;=PARAMETROS!$O$9,"CUMPLE","NO CUMPLE")),"")),"")</f>
        <v>CUMPLE</v>
      </c>
      <c r="M36" s="445" t="str">
        <f t="shared" si="2"/>
        <v>CUMPLE</v>
      </c>
      <c r="N36" s="1256"/>
    </row>
    <row r="37" spans="1:68" ht="30" customHeight="1" x14ac:dyDescent="0.25">
      <c r="A37" s="1233" t="s">
        <v>158</v>
      </c>
      <c r="B37" s="1253" t="s">
        <v>514</v>
      </c>
      <c r="C37" s="869" t="s">
        <v>246</v>
      </c>
      <c r="D37" s="958" t="s">
        <v>515</v>
      </c>
      <c r="E37" s="801">
        <v>0.51</v>
      </c>
      <c r="F37" s="1230" t="s">
        <v>8</v>
      </c>
      <c r="G37" s="802" t="s">
        <v>64</v>
      </c>
      <c r="H37" s="409" t="s">
        <v>8</v>
      </c>
      <c r="I37" s="359">
        <f>IFERROR(IF(D37="","",SUMIF('EXP GEN.'!$D$3:$D$987,D37,'EXP GEN.'!$Z$3:$Z$987)),"")</f>
        <v>15456.776718555679</v>
      </c>
      <c r="J37" s="440">
        <f>IFERROR(IF(D37="","",SUMIF('EXP ESPEC.'!$D$3:$D$999,D37,'EXP ESPEC.'!$AD$3:$AD$999)),"")</f>
        <v>9489.6045424502099</v>
      </c>
      <c r="K37" s="440">
        <f t="shared" si="1"/>
        <v>24946.381261005889</v>
      </c>
      <c r="L37" s="260" t="str">
        <f>IFERROR(IF(OR(G37="",G37="N/A",G37="NO APLICA"),"N/A",IFERROR(IF(K37=0,"",IF(K37&gt;=PARAMETROS!$O$9,"CUMPLE","NO CUMPLE")),"")),"")</f>
        <v>CUMPLE</v>
      </c>
      <c r="M37" s="652" t="str">
        <f t="shared" si="2"/>
        <v>CUMPLE</v>
      </c>
      <c r="N37" s="1255" t="s">
        <v>8</v>
      </c>
    </row>
    <row r="38" spans="1:68" ht="36" customHeight="1" thickBot="1" x14ac:dyDescent="0.3">
      <c r="A38" s="1234"/>
      <c r="B38" s="1254"/>
      <c r="C38" s="456" t="s">
        <v>290</v>
      </c>
      <c r="D38" s="815" t="s">
        <v>516</v>
      </c>
      <c r="E38" s="797">
        <v>0.49</v>
      </c>
      <c r="F38" s="1231"/>
      <c r="G38" s="803" t="s">
        <v>64</v>
      </c>
      <c r="H38" s="446"/>
      <c r="I38" s="944">
        <f>IFERROR(IF(D38="","",SUMIF('EXP GEN.'!$D$3:$D$987,D38,'EXP GEN.'!$Z$3:$Z$987)),"")</f>
        <v>15513.824999999999</v>
      </c>
      <c r="J38" s="447">
        <f>IFERROR(IF(D38="","",SUMIF('EXP ESPEC.'!$D$3:$D$999,D38,'EXP ESPEC.'!$AD$3:$AD$999)),"")</f>
        <v>11209.099165528734</v>
      </c>
      <c r="K38" s="447">
        <f t="shared" si="1"/>
        <v>26722.924165528733</v>
      </c>
      <c r="L38" s="445" t="str">
        <f>IFERROR(IF(OR(G38="",G38="N/A",G38="NO APLICA"),"N/A",IFERROR(IF(K38=0,"",IF(K38&gt;=PARAMETROS!$O$9,"CUMPLE","NO CUMPLE")),"")),"")</f>
        <v>CUMPLE</v>
      </c>
      <c r="M38" s="445" t="str">
        <f t="shared" si="2"/>
        <v>CUMPLE</v>
      </c>
      <c r="N38" s="1256"/>
    </row>
    <row r="39" spans="1:68" ht="21" customHeight="1" x14ac:dyDescent="0.25">
      <c r="A39" s="1233" t="s">
        <v>159</v>
      </c>
      <c r="B39" s="1239" t="s">
        <v>793</v>
      </c>
      <c r="C39" s="457" t="s">
        <v>239</v>
      </c>
      <c r="D39" s="958" t="s">
        <v>517</v>
      </c>
      <c r="E39" s="796">
        <v>0.51</v>
      </c>
      <c r="F39" s="1230" t="s">
        <v>8</v>
      </c>
      <c r="G39" s="802" t="s">
        <v>64</v>
      </c>
      <c r="H39" s="409" t="s">
        <v>8</v>
      </c>
      <c r="I39" s="359">
        <f>IFERROR(IF(D39="","",SUMIF('EXP GEN.'!$D$3:$D$987,D39,'EXP GEN.'!$Z$3:$Z$987)),"")</f>
        <v>13286.255826285689</v>
      </c>
      <c r="J39" s="440">
        <f>IFERROR(IF(D39="","",SUMIF('EXP ESPEC.'!$D$3:$D$999,D39,'EXP ESPEC.'!$AD$3:$AD$999)),"")</f>
        <v>8189.1958262856897</v>
      </c>
      <c r="K39" s="440">
        <f t="shared" si="1"/>
        <v>21475.451652571377</v>
      </c>
      <c r="L39" s="260" t="str">
        <f>IFERROR(IF(OR(G39="",G39="N/A",G39="NO APLICA"),"N/A",IFERROR(IF(K39=0,"",IF(K39&gt;=PARAMETROS!$O$9,"CUMPLE","NO CUMPLE")),"")),"")</f>
        <v>CUMPLE</v>
      </c>
      <c r="M39" s="652" t="str">
        <f t="shared" si="2"/>
        <v>CUMPLE</v>
      </c>
      <c r="N39" s="1255" t="s">
        <v>8</v>
      </c>
    </row>
    <row r="40" spans="1:68" ht="19.5" customHeight="1" thickBot="1" x14ac:dyDescent="0.3">
      <c r="A40" s="1241"/>
      <c r="B40" s="1243"/>
      <c r="C40" s="870" t="s">
        <v>284</v>
      </c>
      <c r="D40" s="815" t="s">
        <v>518</v>
      </c>
      <c r="E40" s="797">
        <v>0.49</v>
      </c>
      <c r="F40" s="1232"/>
      <c r="G40" s="803" t="s">
        <v>264</v>
      </c>
      <c r="H40" s="446"/>
      <c r="I40" s="944">
        <f>IFERROR(IF(D40="","",SUMIF('EXP GEN.'!$D$3:$D$987,D40,'EXP GEN.'!$Z$3:$Z$987)),"")</f>
        <v>0</v>
      </c>
      <c r="J40" s="447">
        <f>IFERROR(IF(D40="","",SUMIF('EXP ESPEC.'!$D$3:$D$999,D40,'EXP ESPEC.'!$AD$3:$AD$999)),"")</f>
        <v>6985.1924999999992</v>
      </c>
      <c r="K40" s="447">
        <f t="shared" si="1"/>
        <v>6985.1924999999992</v>
      </c>
      <c r="L40" s="445" t="str">
        <f>IFERROR(IF(OR(G40="",G40="N/A",G40="NO APLICA"),"N/A",IFERROR(IF(K40=0,"",IF(K40&gt;=PARAMETROS!$O$9,"CUMPLE","NO CUMPLE")),"")),"")</f>
        <v>N/A</v>
      </c>
      <c r="M40" s="445" t="str">
        <f t="shared" si="2"/>
        <v>NO CUMPLE</v>
      </c>
      <c r="N40" s="1279"/>
    </row>
    <row r="41" spans="1:68" ht="26.25" customHeight="1" thickBot="1" x14ac:dyDescent="0.3">
      <c r="A41" s="1233" t="s">
        <v>160</v>
      </c>
      <c r="B41" s="1247" t="s">
        <v>677</v>
      </c>
      <c r="C41" s="865" t="s">
        <v>240</v>
      </c>
      <c r="D41" s="977" t="s">
        <v>678</v>
      </c>
      <c r="E41" s="933">
        <v>0.51</v>
      </c>
      <c r="F41" s="1230" t="s">
        <v>8</v>
      </c>
      <c r="G41" s="934" t="s">
        <v>264</v>
      </c>
      <c r="H41" s="408" t="s">
        <v>8</v>
      </c>
      <c r="I41" s="359">
        <f>IFERROR(IF(D41="","",SUMIF('EXP GEN.'!$D$3:$D$987,D41,'EXP GEN.'!$Z$3:$Z$987)),"")</f>
        <v>30799.796429423484</v>
      </c>
      <c r="J41" s="440">
        <f>IFERROR(IF(D41="","",SUMIF('EXP ESPEC.'!$D$3:$D$999,D41,'EXP ESPEC.'!$AD$3:$AD$999)),"")</f>
        <v>30799.796429423484</v>
      </c>
      <c r="K41" s="440">
        <f t="shared" si="1"/>
        <v>61599.592858846969</v>
      </c>
      <c r="L41" s="260" t="str">
        <f>IFERROR(IF(OR(G41="",G41="N/A",G41="NO APLICA"),"N/A",IFERROR(IF(K41=0,"",IF(K41&gt;=PARAMETROS!$O$9,"CUMPLE","NO CUMPLE")),"")),"")</f>
        <v>N/A</v>
      </c>
      <c r="M41" s="652" t="str">
        <f t="shared" si="2"/>
        <v>NO CUMPLE</v>
      </c>
      <c r="N41" s="1230" t="s">
        <v>8</v>
      </c>
    </row>
    <row r="42" spans="1:68" ht="16.5" thickBot="1" x14ac:dyDescent="0.3">
      <c r="A42" s="1234"/>
      <c r="B42" s="1248"/>
      <c r="C42" s="864" t="s">
        <v>679</v>
      </c>
      <c r="D42" s="978" t="s">
        <v>680</v>
      </c>
      <c r="E42" s="935">
        <v>0.49</v>
      </c>
      <c r="F42" s="1231"/>
      <c r="G42" s="445" t="s">
        <v>64</v>
      </c>
      <c r="H42" s="408"/>
      <c r="I42" s="944">
        <f>IFERROR(IF(D42="","",SUMIF('EXP GEN.'!$D$3:$D$987,D42,'EXP GEN.'!$Z$3:$Z$987)),"")</f>
        <v>3442.0083764057745</v>
      </c>
      <c r="J42" s="447">
        <f>IFERROR(IF(D42="","",SUMIF('EXP ESPEC.'!$D$3:$D$999,D42,'EXP ESPEC.'!$AD$3:$AD$999)),"")</f>
        <v>3442.0083764057745</v>
      </c>
      <c r="K42" s="447">
        <f t="shared" si="1"/>
        <v>6884.0167528115489</v>
      </c>
      <c r="L42" s="445" t="str">
        <f>IFERROR(IF(OR(G42="",G42="N/A",G42="NO APLICA"),"N/A",IFERROR(IF(K42=0,"",IF(K42&gt;=PARAMETROS!$O$9,"CUMPLE","NO CUMPLE")),"")),"")</f>
        <v>CUMPLE</v>
      </c>
      <c r="M42" s="445" t="str">
        <f t="shared" si="2"/>
        <v>CUMPLE</v>
      </c>
      <c r="N42" s="1231"/>
    </row>
    <row r="43" spans="1:68" ht="17.25" customHeight="1" thickBot="1" x14ac:dyDescent="0.3">
      <c r="A43" s="1233" t="s">
        <v>161</v>
      </c>
      <c r="B43" s="1247" t="s">
        <v>681</v>
      </c>
      <c r="C43" s="865" t="s">
        <v>249</v>
      </c>
      <c r="D43" s="977" t="s">
        <v>682</v>
      </c>
      <c r="E43" s="933">
        <v>0.7</v>
      </c>
      <c r="F43" s="1230" t="s">
        <v>8</v>
      </c>
      <c r="G43" s="934" t="s">
        <v>64</v>
      </c>
      <c r="H43" s="409" t="s">
        <v>8</v>
      </c>
      <c r="I43" s="359">
        <f>IFERROR(IF(D43="","",SUMIF('EXP GEN.'!$D$3:$D$987,D43,'EXP GEN.'!$Z$3:$Z$987)),"")</f>
        <v>9980.4500000000007</v>
      </c>
      <c r="J43" s="440">
        <f>IFERROR(IF(D43="","",SUMIF('EXP ESPEC.'!$D$3:$D$999,D43,'EXP ESPEC.'!$AD$3:$AD$999)),"")</f>
        <v>24080.580499999996</v>
      </c>
      <c r="K43" s="440">
        <f t="shared" si="1"/>
        <v>34061.030499999993</v>
      </c>
      <c r="L43" s="260" t="str">
        <f>IFERROR(IF(OR(G43="",G43="N/A",G43="NO APLICA"),"N/A",IFERROR(IF(K43=0,"",IF(K43&gt;=PARAMETROS!$O$9,"CUMPLE","NO CUMPLE")),"")),"")</f>
        <v>CUMPLE</v>
      </c>
      <c r="M43" s="652" t="str">
        <f t="shared" si="2"/>
        <v>CUMPLE</v>
      </c>
      <c r="N43" s="1230" t="s">
        <v>8</v>
      </c>
    </row>
    <row r="44" spans="1:68" ht="21" customHeight="1" thickBot="1" x14ac:dyDescent="0.3">
      <c r="A44" s="1234"/>
      <c r="B44" s="1248"/>
      <c r="C44" s="868" t="s">
        <v>683</v>
      </c>
      <c r="D44" s="978" t="s">
        <v>684</v>
      </c>
      <c r="E44" s="935">
        <v>0.3</v>
      </c>
      <c r="F44" s="1231"/>
      <c r="G44" s="803" t="s">
        <v>264</v>
      </c>
      <c r="H44" s="409"/>
      <c r="I44" s="944">
        <f>IFERROR(IF(D44="","",SUMIF('EXP GEN.'!$D$3:$D$987,D44,'EXP GEN.'!$Z$3:$Z$987)),"")</f>
        <v>8331.27</v>
      </c>
      <c r="J44" s="447">
        <f>IFERROR(IF(D44="","",SUMIF('EXP ESPEC.'!$D$3:$D$999,D44,'EXP ESPEC.'!$AD$3:$AD$999)),"")</f>
        <v>8331.27</v>
      </c>
      <c r="K44" s="447">
        <f t="shared" si="1"/>
        <v>16662.54</v>
      </c>
      <c r="L44" s="445" t="str">
        <f>IFERROR(IF(OR(G44="",G44="N/A",G44="NO APLICA"),"N/A",IFERROR(IF(K44=0,"",IF(K44&gt;=PARAMETROS!$O$9,"CUMPLE","NO CUMPLE")),"")),"")</f>
        <v>N/A</v>
      </c>
      <c r="M44" s="445" t="str">
        <f t="shared" si="2"/>
        <v>NO CUMPLE</v>
      </c>
      <c r="N44" s="1231"/>
    </row>
    <row r="45" spans="1:68" x14ac:dyDescent="0.25">
      <c r="A45" s="1233" t="s">
        <v>162</v>
      </c>
      <c r="B45" s="1247" t="s">
        <v>685</v>
      </c>
      <c r="C45" s="869" t="s">
        <v>247</v>
      </c>
      <c r="D45" s="977" t="s">
        <v>686</v>
      </c>
      <c r="E45" s="936">
        <v>0.51</v>
      </c>
      <c r="F45" s="1230" t="s">
        <v>8</v>
      </c>
      <c r="G45" s="802" t="s">
        <v>264</v>
      </c>
      <c r="H45" s="409" t="s">
        <v>8</v>
      </c>
      <c r="I45" s="359">
        <f>IFERROR(IF(D45="","",SUMIF('EXP GEN.'!$D$3:$D$987,D45,'EXP GEN.'!$Z$3:$Z$987)),"")</f>
        <v>5001.3205302304268</v>
      </c>
      <c r="J45" s="440">
        <f>IFERROR(IF(D45="","",SUMIF('EXP ESPEC.'!$D$3:$D$999,D45,'EXP ESPEC.'!$AD$3:$AD$999)),"")</f>
        <v>5001.3205302304268</v>
      </c>
      <c r="K45" s="440">
        <f t="shared" si="1"/>
        <v>10002.641060460854</v>
      </c>
      <c r="L45" s="260" t="str">
        <f>IFERROR(IF(OR(G45="",G45="N/A",G45="NO APLICA"),"N/A",IFERROR(IF(K45=0,"",IF(K45&gt;=PARAMETROS!$O$9,"CUMPLE","NO CUMPLE")),"")),"")</f>
        <v>N/A</v>
      </c>
      <c r="M45" s="652" t="str">
        <f t="shared" si="2"/>
        <v>NO CUMPLE</v>
      </c>
      <c r="N45" s="1230" t="s">
        <v>8</v>
      </c>
    </row>
    <row r="46" spans="1:68" x14ac:dyDescent="0.25">
      <c r="A46" s="1241"/>
      <c r="B46" s="1284"/>
      <c r="C46" s="870" t="s">
        <v>285</v>
      </c>
      <c r="D46" s="979" t="s">
        <v>687</v>
      </c>
      <c r="E46" s="935">
        <v>0.25</v>
      </c>
      <c r="F46" s="1232"/>
      <c r="G46" s="937" t="s">
        <v>64</v>
      </c>
      <c r="H46" s="451"/>
      <c r="I46" s="945">
        <f>IFERROR(IF(D46="","",SUMIF('EXP GEN.'!$D$3:$D$987,D46,'EXP GEN.'!$Z$3:$Z$987)),"")</f>
        <v>14708.415000000001</v>
      </c>
      <c r="J46" s="452">
        <f>IFERROR(IF(D46="","",SUMIF('EXP ESPEC.'!$D$3:$D$999,D46,'EXP ESPEC.'!$AD$3:$AD$999)),"")</f>
        <v>13481.61</v>
      </c>
      <c r="K46" s="452">
        <f t="shared" si="1"/>
        <v>28190.025000000001</v>
      </c>
      <c r="L46" s="450" t="str">
        <f>IFERROR(IF(OR(G46="",G46="N/A",G46="NO APLICA"),"N/A",IFERROR(IF(K46=0,"",IF(K46&gt;=PARAMETROS!$O$9,"CUMPLE","NO CUMPLE")),"")),"")</f>
        <v>CUMPLE</v>
      </c>
      <c r="M46" s="700" t="str">
        <f t="shared" si="2"/>
        <v>CUMPLE</v>
      </c>
      <c r="N46" s="1232"/>
    </row>
    <row r="47" spans="1:68" ht="16.5" thickBot="1" x14ac:dyDescent="0.3">
      <c r="A47" s="1234"/>
      <c r="B47" s="1248"/>
      <c r="C47" s="871" t="s">
        <v>320</v>
      </c>
      <c r="D47" s="978" t="s">
        <v>688</v>
      </c>
      <c r="E47" s="938">
        <v>0.24</v>
      </c>
      <c r="F47" s="1231"/>
      <c r="G47" s="803" t="s">
        <v>264</v>
      </c>
      <c r="H47" s="458"/>
      <c r="I47" s="944">
        <f>IFERROR(IF(D47="","",SUMIF('EXP GEN.'!$D$3:$D$987,D47,'EXP GEN.'!$Z$3:$Z$987)),"")</f>
        <v>13121.22</v>
      </c>
      <c r="J47" s="447">
        <f>IFERROR(IF(D47="","",SUMIF('EXP ESPEC.'!$D$3:$D$999,D47,'EXP ESPEC.'!$AD$3:$AD$999)),"")</f>
        <v>8715.7999999999993</v>
      </c>
      <c r="K47" s="447">
        <f t="shared" si="1"/>
        <v>21837.019999999997</v>
      </c>
      <c r="L47" s="445" t="str">
        <f>IFERROR(IF(OR(G47="",G47="N/A",G47="NO APLICA"),"N/A",IFERROR(IF(K47=0,"",IF(K47&gt;=PARAMETROS!$O$9,"CUMPLE","NO CUMPLE")),"")),"")</f>
        <v>N/A</v>
      </c>
      <c r="M47" s="445" t="str">
        <f t="shared" si="2"/>
        <v>NO CUMPLE</v>
      </c>
      <c r="N47" s="1231"/>
    </row>
    <row r="48" spans="1:68" ht="18.75" customHeight="1" x14ac:dyDescent="0.25">
      <c r="A48" s="1233" t="s">
        <v>163</v>
      </c>
      <c r="B48" s="1247" t="s">
        <v>689</v>
      </c>
      <c r="C48" s="865" t="s">
        <v>241</v>
      </c>
      <c r="D48" s="977" t="s">
        <v>690</v>
      </c>
      <c r="E48" s="936">
        <v>0.49</v>
      </c>
      <c r="F48" s="1230" t="s">
        <v>8</v>
      </c>
      <c r="G48" s="802" t="s">
        <v>64</v>
      </c>
      <c r="H48" s="409"/>
      <c r="I48" s="359">
        <f>IFERROR(IF(D48="","",SUMIF('EXP GEN.'!$D$3:$D$987,D48,'EXP GEN.'!$Z$3:$Z$987)),"")</f>
        <v>3385.1427177356627</v>
      </c>
      <c r="J48" s="440">
        <f>IFERROR(IF(D48="","",SUMIF('EXP ESPEC.'!$D$3:$D$999,D48,'EXP ESPEC.'!$AD$3:$AD$999)),"")</f>
        <v>2956.6083177356627</v>
      </c>
      <c r="K48" s="440">
        <f t="shared" si="1"/>
        <v>6341.7510354713249</v>
      </c>
      <c r="L48" s="260" t="str">
        <f>IFERROR(IF(OR(G48="",G48="N/A",G48="NO APLICA"),"N/A",IFERROR(IF(K48=0,"",IF(K48&gt;=PARAMETROS!$O$9,"CUMPLE","NO CUMPLE")),"")),"")</f>
        <v>CUMPLE</v>
      </c>
      <c r="M48" s="652" t="str">
        <f t="shared" si="2"/>
        <v>CUMPLE</v>
      </c>
      <c r="N48" s="1230" t="s">
        <v>8</v>
      </c>
    </row>
    <row r="49" spans="1:14" ht="26.25" thickBot="1" x14ac:dyDescent="0.3">
      <c r="A49" s="1234"/>
      <c r="B49" s="1248"/>
      <c r="C49" s="864" t="s">
        <v>321</v>
      </c>
      <c r="D49" s="978" t="s">
        <v>691</v>
      </c>
      <c r="E49" s="935">
        <v>0.51</v>
      </c>
      <c r="F49" s="1231" t="s">
        <v>8</v>
      </c>
      <c r="G49" s="803" t="s">
        <v>264</v>
      </c>
      <c r="H49" s="446" t="s">
        <v>8</v>
      </c>
      <c r="I49" s="944">
        <f>IFERROR(IF(D49="","",SUMIF('EXP GEN.'!$D$3:$D$987,D49,'EXP GEN.'!$Z$3:$Z$987)),"")</f>
        <v>8539.5499999999993</v>
      </c>
      <c r="J49" s="447">
        <f>IFERROR(IF(D49="","",SUMIF('EXP ESPEC.'!$D$3:$D$999,D49,'EXP ESPEC.'!$AD$3:$AD$999)),"")</f>
        <v>13487.600727020028</v>
      </c>
      <c r="K49" s="447">
        <f t="shared" si="1"/>
        <v>22027.150727020027</v>
      </c>
      <c r="L49" s="445" t="str">
        <f>IFERROR(IF(OR(G49="",G49="N/A",G49="NO APLICA"),"N/A",IFERROR(IF(K49=0,"",IF(K49&gt;=PARAMETROS!$O$9,"CUMPLE","NO CUMPLE")),"")),"")</f>
        <v>N/A</v>
      </c>
      <c r="M49" s="445" t="str">
        <f t="shared" si="2"/>
        <v>NO CUMPLE</v>
      </c>
      <c r="N49" s="1231" t="s">
        <v>8</v>
      </c>
    </row>
    <row r="50" spans="1:14" ht="24.75" customHeight="1" thickBot="1" x14ac:dyDescent="0.3">
      <c r="A50" s="1039" t="s">
        <v>164</v>
      </c>
      <c r="B50" s="972" t="s">
        <v>712</v>
      </c>
      <c r="C50" s="869" t="s">
        <v>248</v>
      </c>
      <c r="D50" s="977" t="s">
        <v>712</v>
      </c>
      <c r="E50" s="939">
        <v>1</v>
      </c>
      <c r="F50" s="862" t="s">
        <v>8</v>
      </c>
      <c r="G50" s="802" t="s">
        <v>64</v>
      </c>
      <c r="H50" s="409" t="s">
        <v>8</v>
      </c>
      <c r="I50" s="359">
        <f>IFERROR(IF(D50="","",SUMIF('EXP GEN.'!$D$3:$D$987,D50,'EXP GEN.'!$Z$3:$Z$987)),"")</f>
        <v>27819.141899999999</v>
      </c>
      <c r="J50" s="440">
        <f>IFERROR(IF(D50="","",SUMIF('EXP ESPEC.'!$D$3:$D$999,D50,'EXP ESPEC.'!$AD$3:$AD$999)),"")</f>
        <v>19037.285</v>
      </c>
      <c r="K50" s="440">
        <f t="shared" si="1"/>
        <v>46856.426899999999</v>
      </c>
      <c r="L50" s="260" t="str">
        <f>IFERROR(IF(OR(G50="",G50="N/A",G50="NO APLICA"),"N/A",IFERROR(IF(K50=0,"",IF(K50&gt;=PARAMETROS!$O$9,"CUMPLE","NO CUMPLE")),"")),"")</f>
        <v>CUMPLE</v>
      </c>
      <c r="M50" s="260" t="str">
        <f t="shared" si="2"/>
        <v>CUMPLE</v>
      </c>
      <c r="N50" s="862" t="s">
        <v>8</v>
      </c>
    </row>
    <row r="51" spans="1:14" x14ac:dyDescent="0.25">
      <c r="A51" s="1249" t="s">
        <v>165</v>
      </c>
      <c r="B51" s="1251" t="s">
        <v>692</v>
      </c>
      <c r="C51" s="865" t="s">
        <v>242</v>
      </c>
      <c r="D51" s="977" t="s">
        <v>693</v>
      </c>
      <c r="E51" s="939">
        <v>0.7</v>
      </c>
      <c r="F51" s="1230" t="s">
        <v>8</v>
      </c>
      <c r="G51" s="802" t="s">
        <v>64</v>
      </c>
      <c r="H51" s="409" t="s">
        <v>8</v>
      </c>
      <c r="I51" s="359">
        <f>IFERROR(IF(D51="","",SUMIF('EXP GEN.'!$D$3:$D$987,D51,'EXP GEN.'!$Z$3:$Z$987)),"")</f>
        <v>42146.172999999995</v>
      </c>
      <c r="J51" s="440">
        <f>IFERROR(IF(D51="","",SUMIF('EXP ESPEC.'!$D$3:$D$999,D51,'EXP ESPEC.'!$AD$3:$AD$999)),"")</f>
        <v>46239.172999999995</v>
      </c>
      <c r="K51" s="440">
        <f t="shared" si="1"/>
        <v>88385.34599999999</v>
      </c>
      <c r="L51" s="260" t="str">
        <f>IFERROR(IF(OR(G51="",G51="N/A",G51="NO APLICA"),"N/A",IFERROR(IF(K51=0,"",IF(K51&gt;=PARAMETROS!$O$9,"CUMPLE","NO CUMPLE")),"")),"")</f>
        <v>CUMPLE</v>
      </c>
      <c r="M51" s="652" t="str">
        <f t="shared" si="2"/>
        <v>CUMPLE</v>
      </c>
      <c r="N51" s="1230" t="s">
        <v>8</v>
      </c>
    </row>
    <row r="52" spans="1:14" ht="16.5" thickBot="1" x14ac:dyDescent="0.3">
      <c r="A52" s="1250"/>
      <c r="B52" s="1252"/>
      <c r="C52" s="864" t="s">
        <v>322</v>
      </c>
      <c r="D52" s="978" t="s">
        <v>694</v>
      </c>
      <c r="E52" s="940">
        <v>0.3</v>
      </c>
      <c r="F52" s="1231" t="s">
        <v>8</v>
      </c>
      <c r="G52" s="806" t="s">
        <v>264</v>
      </c>
      <c r="H52" s="458"/>
      <c r="I52" s="944">
        <f>IFERROR(IF(D52="","",SUMIF('EXP GEN.'!$D$3:$D$987,D52,'EXP GEN.'!$Z$3:$Z$987)),"")</f>
        <v>3379.5299999999997</v>
      </c>
      <c r="J52" s="447">
        <f>IFERROR(IF(D52="","",SUMIF('EXP ESPEC.'!$D$3:$D$999,D52,'EXP ESPEC.'!$AD$3:$AD$999)),"")</f>
        <v>0</v>
      </c>
      <c r="K52" s="447">
        <f t="shared" si="1"/>
        <v>3379.5299999999997</v>
      </c>
      <c r="L52" s="445" t="str">
        <f>IFERROR(IF(OR(G52="",G52="N/A",G52="NO APLICA"),"N/A",IFERROR(IF(K52=0,"",IF(K52&gt;=PARAMETROS!$O$9,"CUMPLE","NO CUMPLE")),"")),"")</f>
        <v>N/A</v>
      </c>
      <c r="M52" s="445" t="str">
        <f t="shared" si="2"/>
        <v>NO CUMPLE</v>
      </c>
      <c r="N52" s="1231"/>
    </row>
    <row r="53" spans="1:14" x14ac:dyDescent="0.25">
      <c r="A53" s="1249" t="s">
        <v>166</v>
      </c>
      <c r="B53" s="1244" t="s">
        <v>695</v>
      </c>
      <c r="C53" s="869" t="s">
        <v>250</v>
      </c>
      <c r="D53" s="977" t="s">
        <v>696</v>
      </c>
      <c r="E53" s="939">
        <v>0.49</v>
      </c>
      <c r="F53" s="1230" t="s">
        <v>8</v>
      </c>
      <c r="G53" s="934" t="s">
        <v>264</v>
      </c>
      <c r="H53" s="409" t="s">
        <v>8</v>
      </c>
      <c r="I53" s="359">
        <f>IFERROR(IF(D53="","",SUMIF('EXP GEN.'!$D$3:$D$987,D53,'EXP GEN.'!$Z$3:$Z$987)),"")</f>
        <v>24477.5</v>
      </c>
      <c r="J53" s="440">
        <f>IFERROR(IF(D53="","",SUMIF('EXP ESPEC.'!$D$3:$D$999,D53,'EXP ESPEC.'!$AD$3:$AD$999)),"")</f>
        <v>24477.5</v>
      </c>
      <c r="K53" s="440">
        <f t="shared" si="1"/>
        <v>48955</v>
      </c>
      <c r="L53" s="260" t="str">
        <f>IFERROR(IF(OR(G53="",G53="N/A",G53="NO APLICA"),"N/A",IFERROR(IF(K53=0,"",IF(K53&gt;=PARAMETROS!$O$9,"CUMPLE","NO CUMPLE")),"")),"")</f>
        <v>N/A</v>
      </c>
      <c r="M53" s="652" t="str">
        <f t="shared" si="2"/>
        <v>NO CUMPLE</v>
      </c>
      <c r="N53" s="1230" t="s">
        <v>8</v>
      </c>
    </row>
    <row r="54" spans="1:14" ht="16.5" thickBot="1" x14ac:dyDescent="0.3">
      <c r="A54" s="1250"/>
      <c r="B54" s="1245"/>
      <c r="C54" s="871" t="s">
        <v>286</v>
      </c>
      <c r="D54" s="978" t="s">
        <v>697</v>
      </c>
      <c r="E54" s="941">
        <v>0.51</v>
      </c>
      <c r="F54" s="1231"/>
      <c r="G54" s="803" t="s">
        <v>64</v>
      </c>
      <c r="H54" s="446"/>
      <c r="I54" s="944">
        <f>IFERROR(IF(D54="","",SUMIF('EXP GEN.'!$D$3:$D$987,D54,'EXP GEN.'!$Z$3:$Z$987)),"")</f>
        <v>18860.148039499283</v>
      </c>
      <c r="J54" s="447">
        <f>IFERROR(IF(D54="","",SUMIF('EXP ESPEC.'!$D$3:$D$999,D54,'EXP ESPEC.'!$AD$3:$AD$999)),"")</f>
        <v>18860.148039499283</v>
      </c>
      <c r="K54" s="447">
        <f t="shared" si="1"/>
        <v>37720.296078998566</v>
      </c>
      <c r="L54" s="445" t="str">
        <f>IFERROR(IF(OR(G54="",G54="N/A",G54="NO APLICA"),"N/A",IFERROR(IF(K54=0,"",IF(K54&gt;=PARAMETROS!$O$9,"CUMPLE","NO CUMPLE")),"")),"")</f>
        <v>CUMPLE</v>
      </c>
      <c r="M54" s="445" t="str">
        <f t="shared" si="2"/>
        <v>CUMPLE</v>
      </c>
      <c r="N54" s="1231"/>
    </row>
    <row r="55" spans="1:14" ht="26.25" thickBot="1" x14ac:dyDescent="0.3">
      <c r="A55" s="1249" t="s">
        <v>167</v>
      </c>
      <c r="B55" s="1244" t="s">
        <v>698</v>
      </c>
      <c r="C55" s="869" t="s">
        <v>251</v>
      </c>
      <c r="D55" s="977" t="s">
        <v>699</v>
      </c>
      <c r="E55" s="942">
        <v>0.51</v>
      </c>
      <c r="F55" s="1230" t="s">
        <v>8</v>
      </c>
      <c r="G55" s="934" t="s">
        <v>64</v>
      </c>
      <c r="H55" s="409" t="s">
        <v>8</v>
      </c>
      <c r="I55" s="359">
        <f>IFERROR(IF(D55="","",SUMIF('EXP GEN.'!$D$3:$D$987,D55,'EXP GEN.'!$Z$3:$Z$987)),"")</f>
        <v>21172.616500000004</v>
      </c>
      <c r="J55" s="440">
        <f>IFERROR(IF(D55="","",SUMIF('EXP ESPEC.'!$D$3:$D$999,D55,'EXP ESPEC.'!$AD$3:$AD$999)),"")</f>
        <v>21172.616500000004</v>
      </c>
      <c r="K55" s="440">
        <f t="shared" si="1"/>
        <v>42345.233000000007</v>
      </c>
      <c r="L55" s="260" t="str">
        <f>IFERROR(IF(OR(G55="",G55="N/A",G55="NO APLICA"),"N/A",IFERROR(IF(K55=0,"",IF(K55&gt;=PARAMETROS!$O$9,"CUMPLE","NO CUMPLE")),"")),"")</f>
        <v>CUMPLE</v>
      </c>
      <c r="M55" s="652" t="str">
        <f t="shared" si="2"/>
        <v>CUMPLE</v>
      </c>
      <c r="N55" s="1230" t="s">
        <v>8</v>
      </c>
    </row>
    <row r="56" spans="1:14" ht="16.5" thickBot="1" x14ac:dyDescent="0.3">
      <c r="A56" s="1250"/>
      <c r="B56" s="1245"/>
      <c r="C56" s="871" t="s">
        <v>700</v>
      </c>
      <c r="D56" s="978" t="s">
        <v>701</v>
      </c>
      <c r="E56" s="941">
        <v>0.49</v>
      </c>
      <c r="F56" s="1231"/>
      <c r="G56" s="803" t="s">
        <v>264</v>
      </c>
      <c r="H56" s="409"/>
      <c r="I56" s="944">
        <f>IFERROR(IF(D56="","",SUMIF('EXP GEN.'!$D$3:$D$987,D56,'EXP GEN.'!$Z$3:$Z$987)),"")</f>
        <v>0</v>
      </c>
      <c r="J56" s="447">
        <f>IFERROR(IF(D56="","",SUMIF('EXP ESPEC.'!$D$3:$D$999,D56,'EXP ESPEC.'!$AD$3:$AD$999)),"")</f>
        <v>0</v>
      </c>
      <c r="K56" s="447">
        <f t="shared" si="1"/>
        <v>0</v>
      </c>
      <c r="L56" s="445" t="str">
        <f>IFERROR(IF(OR(G56="",G56="N/A",G56="NO APLICA"),"N/A",IFERROR(IF(K56=0,"",IF(K56&gt;=PARAMETROS!$O$9,"CUMPLE","NO CUMPLE")),"")),"")</f>
        <v>N/A</v>
      </c>
      <c r="M56" s="445" t="str">
        <f t="shared" si="2"/>
        <v>NO CUMPLE</v>
      </c>
      <c r="N56" s="1231"/>
    </row>
    <row r="57" spans="1:14" x14ac:dyDescent="0.25">
      <c r="A57" s="1249" t="s">
        <v>168</v>
      </c>
      <c r="B57" s="1244" t="s">
        <v>702</v>
      </c>
      <c r="C57" s="865" t="s">
        <v>243</v>
      </c>
      <c r="D57" s="977" t="s">
        <v>703</v>
      </c>
      <c r="E57" s="939">
        <v>0.51</v>
      </c>
      <c r="F57" s="1230" t="s">
        <v>8</v>
      </c>
      <c r="G57" s="934" t="s">
        <v>264</v>
      </c>
      <c r="H57" s="409" t="s">
        <v>8</v>
      </c>
      <c r="I57" s="359">
        <f>IFERROR(IF(D57="","",SUMIF('EXP GEN.'!$D$3:$D$987,D57,'EXP GEN.'!$Z$3:$Z$987)),"")</f>
        <v>11643.826999999999</v>
      </c>
      <c r="J57" s="440">
        <f>IFERROR(IF(D57="","",SUMIF('EXP ESPEC.'!$D$3:$D$999,D57,'EXP ESPEC.'!$AD$3:$AD$999)),"")</f>
        <v>16083.956999999999</v>
      </c>
      <c r="K57" s="440">
        <f t="shared" si="1"/>
        <v>27727.784</v>
      </c>
      <c r="L57" s="260" t="str">
        <f>IFERROR(IF(OR(G57="",G57="N/A",G57="NO APLICA"),"N/A",IFERROR(IF(K57=0,"",IF(K57&gt;=PARAMETROS!$O$9,"CUMPLE","NO CUMPLE")),"")),"")</f>
        <v>N/A</v>
      </c>
      <c r="M57" s="652" t="str">
        <f t="shared" si="2"/>
        <v>NO CUMPLE</v>
      </c>
      <c r="N57" s="1230" t="s">
        <v>8</v>
      </c>
    </row>
    <row r="58" spans="1:14" ht="16.5" thickBot="1" x14ac:dyDescent="0.3">
      <c r="A58" s="1250"/>
      <c r="B58" s="1245"/>
      <c r="C58" s="864" t="s">
        <v>287</v>
      </c>
      <c r="D58" s="978" t="s">
        <v>704</v>
      </c>
      <c r="E58" s="941">
        <v>0.49</v>
      </c>
      <c r="F58" s="1231"/>
      <c r="G58" s="803" t="s">
        <v>64</v>
      </c>
      <c r="H58" s="446"/>
      <c r="I58" s="944">
        <f>IFERROR(IF(D58="","",SUMIF('EXP GEN.'!$D$3:$D$987,D58,'EXP GEN.'!$Z$3:$Z$987)),"")</f>
        <v>2969.9470000000001</v>
      </c>
      <c r="J58" s="447">
        <f>IFERROR(IF(D58="","",SUMIF('EXP ESPEC.'!$D$3:$D$999,D58,'EXP ESPEC.'!$AD$3:$AD$999)),"")</f>
        <v>6795.4438018616511</v>
      </c>
      <c r="K58" s="447">
        <f t="shared" si="1"/>
        <v>9765.3908018616512</v>
      </c>
      <c r="L58" s="445" t="str">
        <f>IFERROR(IF(OR(G58="",G58="N/A",G58="NO APLICA"),"N/A",IFERROR(IF(K58=0,"",IF(K58&gt;=PARAMETROS!$O$9,"CUMPLE","NO CUMPLE")),"")),"")</f>
        <v>CUMPLE</v>
      </c>
      <c r="M58" s="445" t="str">
        <f t="shared" si="2"/>
        <v>CUMPLE</v>
      </c>
      <c r="N58" s="1231"/>
    </row>
    <row r="59" spans="1:14" x14ac:dyDescent="0.25">
      <c r="A59" s="1249" t="s">
        <v>169</v>
      </c>
      <c r="B59" s="1244" t="s">
        <v>705</v>
      </c>
      <c r="C59" s="865" t="s">
        <v>244</v>
      </c>
      <c r="D59" s="977" t="s">
        <v>706</v>
      </c>
      <c r="E59" s="942">
        <v>0.51</v>
      </c>
      <c r="F59" s="1230" t="s">
        <v>8</v>
      </c>
      <c r="G59" s="934"/>
      <c r="H59" s="409" t="s">
        <v>8</v>
      </c>
      <c r="I59" s="359">
        <f>IFERROR(IF(D59="","",SUMIF('EXP GEN.'!$D$3:$D$987,D59,'EXP GEN.'!$Z$3:$Z$987)),"")</f>
        <v>63990.49</v>
      </c>
      <c r="J59" s="440">
        <f>IFERROR(IF(D59="","",SUMIF('EXP ESPEC.'!$D$3:$D$999,D59,'EXP ESPEC.'!$AD$3:$AD$999)),"")</f>
        <v>66849.516646654476</v>
      </c>
      <c r="K59" s="440">
        <f t="shared" si="1"/>
        <v>130840.00664665448</v>
      </c>
      <c r="L59" s="260" t="str">
        <f>IFERROR(IF(OR(G59="",G59="N/A",G59="NO APLICA"),"N/A",IFERROR(IF(K59=0,"",IF(K59&gt;=PARAMETROS!$O$9,"CUMPLE","NO CUMPLE")),"")),"")</f>
        <v>N/A</v>
      </c>
      <c r="M59" s="652" t="str">
        <f t="shared" si="2"/>
        <v>NO CUMPLE</v>
      </c>
      <c r="N59" s="1230" t="s">
        <v>8</v>
      </c>
    </row>
    <row r="60" spans="1:14" ht="16.5" thickBot="1" x14ac:dyDescent="0.3">
      <c r="A60" s="1250"/>
      <c r="B60" s="1245"/>
      <c r="C60" s="864" t="s">
        <v>707</v>
      </c>
      <c r="D60" s="978" t="s">
        <v>708</v>
      </c>
      <c r="E60" s="941">
        <v>0.49</v>
      </c>
      <c r="F60" s="1231"/>
      <c r="G60" s="803"/>
      <c r="H60" s="446"/>
      <c r="I60" s="944">
        <f>IFERROR(IF(D60="","",SUMIF('EXP GEN.'!$D$3:$D$987,D60,'EXP GEN.'!$Z$3:$Z$987)),"")</f>
        <v>57079.69</v>
      </c>
      <c r="J60" s="447">
        <f>IFERROR(IF(D60="","",SUMIF('EXP ESPEC.'!$D$3:$D$999,D60,'EXP ESPEC.'!$AD$3:$AD$999)),"")</f>
        <v>17306.12</v>
      </c>
      <c r="K60" s="447">
        <f t="shared" si="1"/>
        <v>74385.81</v>
      </c>
      <c r="L60" s="445" t="str">
        <f>IFERROR(IF(OR(G60="",G60="N/A",G60="NO APLICA"),"N/A",IFERROR(IF(K60=0,"",IF(K60&gt;=PARAMETROS!$O$9,"CUMPLE","NO CUMPLE")),"")),"")</f>
        <v>N/A</v>
      </c>
      <c r="M60" s="445" t="str">
        <f t="shared" si="2"/>
        <v>NO CUMPLE</v>
      </c>
      <c r="N60" s="1231"/>
    </row>
    <row r="61" spans="1:14" x14ac:dyDescent="0.25">
      <c r="A61" s="1249" t="s">
        <v>170</v>
      </c>
      <c r="B61" s="1244" t="s">
        <v>709</v>
      </c>
      <c r="C61" s="865" t="s">
        <v>252</v>
      </c>
      <c r="D61" s="977" t="s">
        <v>710</v>
      </c>
      <c r="E61" s="939">
        <v>0.51</v>
      </c>
      <c r="F61" s="1230" t="s">
        <v>8</v>
      </c>
      <c r="G61" s="802" t="s">
        <v>64</v>
      </c>
      <c r="H61" s="408" t="s">
        <v>8</v>
      </c>
      <c r="I61" s="359">
        <f>IFERROR(IF(D61="","",SUMIF('EXP GEN.'!$D$3:$D$987,D61,'EXP GEN.'!$Z$3:$Z$987)),"")</f>
        <v>30799.05</v>
      </c>
      <c r="J61" s="440">
        <f>IFERROR(IF(D61="","",SUMIF('EXP ESPEC.'!$D$3:$D$999,D61,'EXP ESPEC.'!$AD$3:$AD$999)),"")</f>
        <v>30799.05</v>
      </c>
      <c r="K61" s="440">
        <f t="shared" si="1"/>
        <v>61598.1</v>
      </c>
      <c r="L61" s="260" t="str">
        <f>IFERROR(IF(OR(G61="",G61="N/A",G61="NO APLICA"),"N/A",IFERROR(IF(K61=0,"",IF(K61&gt;=PARAMETROS!$O$9,"CUMPLE","NO CUMPLE")),"")),"")</f>
        <v>CUMPLE</v>
      </c>
      <c r="M61" s="652" t="str">
        <f t="shared" si="2"/>
        <v>CUMPLE</v>
      </c>
      <c r="N61" s="1230" t="s">
        <v>8</v>
      </c>
    </row>
    <row r="62" spans="1:14" ht="16.5" thickBot="1" x14ac:dyDescent="0.3">
      <c r="A62" s="1250"/>
      <c r="B62" s="1245"/>
      <c r="C62" s="864" t="s">
        <v>288</v>
      </c>
      <c r="D62" s="978" t="s">
        <v>711</v>
      </c>
      <c r="E62" s="940">
        <v>0.49</v>
      </c>
      <c r="F62" s="1231"/>
      <c r="G62" s="806" t="s">
        <v>264</v>
      </c>
      <c r="H62" s="454"/>
      <c r="I62" s="818">
        <f>IFERROR(IF(D62="","",SUMIF('EXP GEN.'!$D$3:$D$987,D62,'EXP GEN.'!$Z$3:$Z$987)),"")</f>
        <v>9467.6200000000008</v>
      </c>
      <c r="J62" s="455">
        <f>IFERROR(IF(D62="","",SUMIF('EXP ESPEC.'!$D$3:$D$999,D62,'EXP ESPEC.'!$AD$3:$AD$999)),"")</f>
        <v>13751.518</v>
      </c>
      <c r="K62" s="455">
        <f t="shared" si="1"/>
        <v>23219.137999999999</v>
      </c>
      <c r="L62" s="453" t="str">
        <f>IFERROR(IF(OR(G62="",G62="N/A",G62="NO APLICA"),"N/A",IFERROR(IF(K62=0,"",IF(K62&gt;=PARAMETROS!$O$9,"CUMPLE","NO CUMPLE")),"")),"")</f>
        <v>N/A</v>
      </c>
      <c r="M62" s="759" t="str">
        <f t="shared" si="2"/>
        <v>NO CUMPLE</v>
      </c>
      <c r="N62" s="1231"/>
    </row>
    <row r="63" spans="1:14" x14ac:dyDescent="0.25">
      <c r="A63" s="1233" t="s">
        <v>171</v>
      </c>
      <c r="B63" s="1235" t="s">
        <v>799</v>
      </c>
      <c r="C63" s="868" t="s">
        <v>800</v>
      </c>
      <c r="D63" s="868" t="s">
        <v>801</v>
      </c>
      <c r="E63" s="982">
        <v>0.55000000000000004</v>
      </c>
      <c r="F63" s="1230" t="s">
        <v>8</v>
      </c>
      <c r="G63" s="803" t="s">
        <v>264</v>
      </c>
      <c r="I63" s="359">
        <f>IFERROR(IF(D63="","",SUMIF('EXP GEN.'!$D$3:$D$987,D63,'EXP GEN.'!$Z$3:$Z$987)),"")</f>
        <v>14784.434999999999</v>
      </c>
      <c r="J63" s="440">
        <f>IFERROR(IF(D63="","",SUMIF('EXP ESPEC.'!$D$3:$D$999,D63,'EXP ESPEC.'!$AD$3:$AD$999)),"")</f>
        <v>10030.834999999999</v>
      </c>
      <c r="K63" s="440">
        <f t="shared" ref="K63:K112" si="3">IFERROR(IF(OR(I63="",J63=""),0,I63+J63),"")</f>
        <v>24815.269999999997</v>
      </c>
      <c r="L63" s="260" t="str">
        <f>IFERROR(IF(OR(G63="",G63="N/A",G63="NO APLICA"),"N/A",IFERROR(IF(K63=0,"",IF(K63&gt;=PARAMETROS!$O$9,"CUMPLE","NO CUMPLE")),"")),"")</f>
        <v>N/A</v>
      </c>
      <c r="M63" s="652" t="str">
        <f t="shared" ref="M63:M112" si="4">IFERROR(IF(L63="N/A","NO CUMPLE",IFERROR(IF(G63="ACREDITA",IF(L63="CUMPLE","CUMPLE","NO CUMPLE"),""),"")),"")</f>
        <v>NO CUMPLE</v>
      </c>
      <c r="N63" s="1230" t="s">
        <v>8</v>
      </c>
    </row>
    <row r="64" spans="1:14" ht="16.5" thickBot="1" x14ac:dyDescent="0.3">
      <c r="A64" s="1234"/>
      <c r="B64" s="1236"/>
      <c r="C64" s="867" t="s">
        <v>802</v>
      </c>
      <c r="D64" s="867" t="s">
        <v>803</v>
      </c>
      <c r="E64" s="983">
        <v>0.45</v>
      </c>
      <c r="F64" s="1231"/>
      <c r="G64" s="806" t="s">
        <v>64</v>
      </c>
      <c r="I64" s="818">
        <f>IFERROR(IF(D64="","",SUMIF('EXP GEN.'!$D$3:$D$987,D64,'EXP GEN.'!$Z$3:$Z$987)),"")</f>
        <v>9668.2171999999991</v>
      </c>
      <c r="J64" s="455">
        <f>IFERROR(IF(D64="","",SUMIF('EXP ESPEC.'!$D$3:$D$999,D64,'EXP ESPEC.'!$AD$3:$AD$999)),"")</f>
        <v>9668.2171999999991</v>
      </c>
      <c r="K64" s="455">
        <f t="shared" si="3"/>
        <v>19336.434399999998</v>
      </c>
      <c r="L64" s="453" t="str">
        <f>IFERROR(IF(OR(G64="",G64="N/A",G64="NO APLICA"),"N/A",IFERROR(IF(K64=0,"",IF(K64&gt;=PARAMETROS!$O$9,"CUMPLE","NO CUMPLE")),"")),"")</f>
        <v>CUMPLE</v>
      </c>
      <c r="M64" s="759" t="str">
        <f t="shared" si="4"/>
        <v>CUMPLE</v>
      </c>
      <c r="N64" s="1231"/>
    </row>
    <row r="65" spans="1:14" ht="22.5" x14ac:dyDescent="0.25">
      <c r="A65" s="1233" t="s">
        <v>172</v>
      </c>
      <c r="B65" s="1235" t="s">
        <v>804</v>
      </c>
      <c r="C65" s="868" t="s">
        <v>805</v>
      </c>
      <c r="D65" s="868" t="s">
        <v>806</v>
      </c>
      <c r="E65" s="982">
        <v>0.7</v>
      </c>
      <c r="F65" s="1230" t="s">
        <v>8</v>
      </c>
      <c r="G65" s="803" t="s">
        <v>807</v>
      </c>
      <c r="I65" s="359">
        <f>IFERROR(IF(D65="","",SUMIF('EXP GEN.'!$D$3:$D$987,D65,'EXP GEN.'!$Z$3:$Z$987)),"")</f>
        <v>33871.11</v>
      </c>
      <c r="J65" s="440">
        <f>IFERROR(IF(D65="","",SUMIF('EXP ESPEC.'!$D$3:$D$999,D65,'EXP ESPEC.'!$AD$3:$AD$999)),"")</f>
        <v>33871.11</v>
      </c>
      <c r="K65" s="440">
        <f t="shared" si="3"/>
        <v>67742.22</v>
      </c>
      <c r="L65" s="260" t="str">
        <f>IFERROR(IF(OR(G65="",G65="N/A",G65="NO APLICA"),"N/A",IFERROR(IF(K65=0,"",IF(K65&gt;=PARAMETROS!$O$9,"CUMPLE","NO CUMPLE")),"")),"")</f>
        <v>CUMPLE</v>
      </c>
      <c r="M65" s="652" t="str">
        <f t="shared" si="4"/>
        <v/>
      </c>
      <c r="N65" s="1230" t="s">
        <v>8</v>
      </c>
    </row>
    <row r="66" spans="1:14" ht="16.5" thickBot="1" x14ac:dyDescent="0.3">
      <c r="A66" s="1234"/>
      <c r="B66" s="1236"/>
      <c r="C66" s="867" t="s">
        <v>808</v>
      </c>
      <c r="D66" s="867" t="s">
        <v>809</v>
      </c>
      <c r="E66" s="983">
        <v>0.3</v>
      </c>
      <c r="F66" s="1231"/>
      <c r="G66" s="806" t="s">
        <v>64</v>
      </c>
      <c r="I66" s="818">
        <f>IFERROR(IF(D66="","",SUMIF('EXP GEN.'!$D$3:$D$987,D66,'EXP GEN.'!$Z$3:$Z$987)),"")</f>
        <v>5199.68</v>
      </c>
      <c r="J66" s="455">
        <f>IFERROR(IF(D66="","",SUMIF('EXP ESPEC.'!$D$3:$D$999,D66,'EXP ESPEC.'!$AD$3:$AD$999)),"")</f>
        <v>5199.68</v>
      </c>
      <c r="K66" s="455">
        <f t="shared" si="3"/>
        <v>10399.36</v>
      </c>
      <c r="L66" s="453" t="str">
        <f>IFERROR(IF(OR(G66="",G66="N/A",G66="NO APLICA"),"N/A",IFERROR(IF(K66=0,"",IF(K66&gt;=PARAMETROS!$O$9,"CUMPLE","NO CUMPLE")),"")),"")</f>
        <v>CUMPLE</v>
      </c>
      <c r="M66" s="759" t="str">
        <f t="shared" si="4"/>
        <v>CUMPLE</v>
      </c>
      <c r="N66" s="1231"/>
    </row>
    <row r="67" spans="1:14" ht="31.5" customHeight="1" x14ac:dyDescent="0.25">
      <c r="A67" s="1246" t="s">
        <v>173</v>
      </c>
      <c r="B67" s="1242" t="s">
        <v>810</v>
      </c>
      <c r="C67" s="868" t="s">
        <v>811</v>
      </c>
      <c r="D67" s="868" t="s">
        <v>812</v>
      </c>
      <c r="E67" s="982">
        <v>0.51</v>
      </c>
      <c r="F67" s="1232" t="s">
        <v>8</v>
      </c>
      <c r="G67" s="803" t="s">
        <v>264</v>
      </c>
      <c r="I67" s="359">
        <f>IFERROR(IF(D67="","",SUMIF('EXP GEN.'!$D$3:$D$987,D67,'EXP GEN.'!$Z$3:$Z$987)),"")</f>
        <v>15126.681999999999</v>
      </c>
      <c r="J67" s="440">
        <f>IFERROR(IF(D67="","",SUMIF('EXP ESPEC.'!$D$3:$D$999,D67,'EXP ESPEC.'!$AD$3:$AD$999)),"")</f>
        <v>18918.154462827886</v>
      </c>
      <c r="K67" s="440">
        <f t="shared" si="3"/>
        <v>34044.836462827887</v>
      </c>
      <c r="L67" s="260" t="str">
        <f>IFERROR(IF(OR(G67="",G67="N/A",G67="NO APLICA"),"N/A",IFERROR(IF(K67=0,"",IF(K67&gt;=PARAMETROS!$O$9,"CUMPLE","NO CUMPLE")),"")),"")</f>
        <v>N/A</v>
      </c>
      <c r="M67" s="652" t="str">
        <f t="shared" si="4"/>
        <v>NO CUMPLE</v>
      </c>
      <c r="N67" s="1230" t="s">
        <v>8</v>
      </c>
    </row>
    <row r="68" spans="1:14" ht="33.75" customHeight="1" thickBot="1" x14ac:dyDescent="0.3">
      <c r="A68" s="1238"/>
      <c r="B68" s="1236"/>
      <c r="C68" s="864" t="s">
        <v>813</v>
      </c>
      <c r="D68" s="864" t="s">
        <v>814</v>
      </c>
      <c r="E68" s="984">
        <v>0.49</v>
      </c>
      <c r="F68" s="1231"/>
      <c r="G68" s="805" t="s">
        <v>64</v>
      </c>
      <c r="I68" s="818">
        <f>IFERROR(IF(D68="","",SUMIF('EXP GEN.'!$D$3:$D$987,D68,'EXP GEN.'!$Z$3:$Z$987)),"")</f>
        <v>7358.585</v>
      </c>
      <c r="J68" s="455">
        <f>IFERROR(IF(D68="","",SUMIF('EXP ESPEC.'!$D$3:$D$999,D68,'EXP ESPEC.'!$AD$3:$AD$999)),"")</f>
        <v>7358.585</v>
      </c>
      <c r="K68" s="455">
        <f t="shared" si="3"/>
        <v>14717.17</v>
      </c>
      <c r="L68" s="453" t="str">
        <f>IFERROR(IF(OR(G68="",G68="N/A",G68="NO APLICA"),"N/A",IFERROR(IF(K68=0,"",IF(K68&gt;=PARAMETROS!$O$9,"CUMPLE","NO CUMPLE")),"")),"")</f>
        <v>CUMPLE</v>
      </c>
      <c r="M68" s="759" t="str">
        <f t="shared" si="4"/>
        <v>CUMPLE</v>
      </c>
      <c r="N68" s="1231"/>
    </row>
    <row r="69" spans="1:14" x14ac:dyDescent="0.25">
      <c r="A69" s="1233" t="s">
        <v>174</v>
      </c>
      <c r="B69" s="1235" t="s">
        <v>815</v>
      </c>
      <c r="C69" s="985" t="s">
        <v>816</v>
      </c>
      <c r="D69" s="985" t="s">
        <v>817</v>
      </c>
      <c r="E69" s="986">
        <v>0.51</v>
      </c>
      <c r="F69" s="1230" t="s">
        <v>8</v>
      </c>
      <c r="G69" s="804" t="s">
        <v>264</v>
      </c>
      <c r="I69" s="359">
        <f>IFERROR(IF(D69="","",SUMIF('EXP GEN.'!$D$3:$D$987,D69,'EXP GEN.'!$Z$3:$Z$987)),"")</f>
        <v>12011.416269463256</v>
      </c>
      <c r="J69" s="440">
        <f>IFERROR(IF(D69="","",SUMIF('EXP ESPEC.'!$D$3:$D$999,D69,'EXP ESPEC.'!$AD$3:$AD$999)),"")</f>
        <v>13735.666731957979</v>
      </c>
      <c r="K69" s="440">
        <f t="shared" si="3"/>
        <v>25747.083001421233</v>
      </c>
      <c r="L69" s="260" t="str">
        <f>IFERROR(IF(OR(G69="",G69="N/A",G69="NO APLICA"),"N/A",IFERROR(IF(K69=0,"",IF(K69&gt;=PARAMETROS!$O$9,"CUMPLE","NO CUMPLE")),"")),"")</f>
        <v>N/A</v>
      </c>
      <c r="M69" s="652" t="str">
        <f t="shared" si="4"/>
        <v>NO CUMPLE</v>
      </c>
      <c r="N69" s="1230" t="s">
        <v>8</v>
      </c>
    </row>
    <row r="70" spans="1:14" ht="27.75" customHeight="1" x14ac:dyDescent="0.25">
      <c r="A70" s="1241"/>
      <c r="B70" s="1242"/>
      <c r="C70" s="863" t="s">
        <v>818</v>
      </c>
      <c r="D70" s="863" t="s">
        <v>819</v>
      </c>
      <c r="E70" s="987">
        <v>0.25</v>
      </c>
      <c r="F70" s="1232"/>
      <c r="G70" s="808" t="s">
        <v>64</v>
      </c>
      <c r="I70" s="945">
        <f>IFERROR(IF(D70="","",SUMIF('EXP GEN.'!$D$3:$D$987,D70,'EXP GEN.'!$Z$3:$Z$987)),"")</f>
        <v>5229.1499999999996</v>
      </c>
      <c r="J70" s="452">
        <f>IFERROR(IF(D70="","",SUMIF('EXP ESPEC.'!$D$3:$D$999,D70,'EXP ESPEC.'!$AD$3:$AD$999)),"")</f>
        <v>3960.9174344228409</v>
      </c>
      <c r="K70" s="452">
        <f t="shared" si="3"/>
        <v>9190.067434422841</v>
      </c>
      <c r="L70" s="450" t="str">
        <f>IFERROR(IF(OR(G70="",G70="N/A",G70="NO APLICA"),"N/A",IFERROR(IF(K70=0,"",IF(K70&gt;=PARAMETROS!$O$9,"CUMPLE","NO CUMPLE")),"")),"")</f>
        <v>CUMPLE</v>
      </c>
      <c r="M70" s="700" t="str">
        <f t="shared" si="4"/>
        <v>CUMPLE</v>
      </c>
      <c r="N70" s="1232"/>
    </row>
    <row r="71" spans="1:14" ht="32.25" customHeight="1" thickBot="1" x14ac:dyDescent="0.3">
      <c r="A71" s="1234"/>
      <c r="B71" s="1236"/>
      <c r="C71" s="867" t="s">
        <v>820</v>
      </c>
      <c r="D71" s="867" t="s">
        <v>821</v>
      </c>
      <c r="E71" s="988">
        <v>0.24</v>
      </c>
      <c r="F71" s="1231"/>
      <c r="G71" s="806" t="s">
        <v>264</v>
      </c>
      <c r="I71" s="997">
        <f>IFERROR(IF(D71="","",SUMIF('EXP GEN.'!$D$3:$D$987,D71,'EXP GEN.'!$Z$3:$Z$987)),"")</f>
        <v>5253.7650000000003</v>
      </c>
      <c r="J71" s="998">
        <f>IFERROR(IF(D71="","",SUMIF('EXP ESPEC.'!$D$3:$D$999,D71,'EXP ESPEC.'!$AD$3:$AD$999)),"")</f>
        <v>3598.07</v>
      </c>
      <c r="K71" s="998">
        <f t="shared" si="3"/>
        <v>8851.8350000000009</v>
      </c>
      <c r="L71" s="999" t="str">
        <f>IFERROR(IF(OR(G71="",G71="N/A",G71="NO APLICA"),"N/A",IFERROR(IF(K71=0,"",IF(K71&gt;=PARAMETROS!$O$9,"CUMPLE","NO CUMPLE")),"")),"")</f>
        <v>N/A</v>
      </c>
      <c r="M71" s="1000" t="str">
        <f t="shared" si="4"/>
        <v>NO CUMPLE</v>
      </c>
      <c r="N71" s="1231"/>
    </row>
    <row r="72" spans="1:14" x14ac:dyDescent="0.25">
      <c r="A72" s="1233" t="s">
        <v>175</v>
      </c>
      <c r="B72" s="1235" t="s">
        <v>822</v>
      </c>
      <c r="C72" s="868" t="s">
        <v>823</v>
      </c>
      <c r="D72" s="868" t="s">
        <v>824</v>
      </c>
      <c r="E72" s="989">
        <v>0.6</v>
      </c>
      <c r="F72" s="1230" t="s">
        <v>8</v>
      </c>
      <c r="G72" s="803" t="s">
        <v>264</v>
      </c>
      <c r="I72" s="944">
        <f>IFERROR(IF(D72="","",SUMIF('EXP GEN.'!$D$3:$D$987,D72,'EXP GEN.'!$Z$3:$Z$987)),"")</f>
        <v>40594.339999999997</v>
      </c>
      <c r="J72" s="447">
        <f>IFERROR(IF(D72="","",SUMIF('EXP ESPEC.'!$D$3:$D$999,D72,'EXP ESPEC.'!$AD$3:$AD$999)),"")</f>
        <v>29339.985000000001</v>
      </c>
      <c r="K72" s="447">
        <f t="shared" si="3"/>
        <v>69934.324999999997</v>
      </c>
      <c r="L72" s="445" t="str">
        <f>IFERROR(IF(OR(G72="",G72="N/A",G72="NO APLICA"),"N/A",IFERROR(IF(K72=0,"",IF(K72&gt;=PARAMETROS!$O$9,"CUMPLE","NO CUMPLE")),"")),"")</f>
        <v>N/A</v>
      </c>
      <c r="M72" s="996" t="str">
        <f t="shared" si="4"/>
        <v>NO CUMPLE</v>
      </c>
      <c r="N72" s="1230" t="s">
        <v>8</v>
      </c>
    </row>
    <row r="73" spans="1:14" ht="16.5" thickBot="1" x14ac:dyDescent="0.3">
      <c r="A73" s="1234"/>
      <c r="B73" s="1236"/>
      <c r="C73" s="864" t="s">
        <v>825</v>
      </c>
      <c r="D73" s="864" t="s">
        <v>826</v>
      </c>
      <c r="E73" s="990">
        <v>0.4</v>
      </c>
      <c r="F73" s="1231"/>
      <c r="G73" s="805" t="s">
        <v>64</v>
      </c>
      <c r="I73" s="818">
        <f>IFERROR(IF(D73="","",SUMIF('EXP GEN.'!$D$3:$D$987,D73,'EXP GEN.'!$Z$3:$Z$987)),"")</f>
        <v>4348.2640000000001</v>
      </c>
      <c r="J73" s="455">
        <f>IFERROR(IF(D73="","",SUMIF('EXP ESPEC.'!$D$3:$D$999,D73,'EXP ESPEC.'!$AD$3:$AD$999)),"")</f>
        <v>4348.2640000000001</v>
      </c>
      <c r="K73" s="455">
        <f t="shared" si="3"/>
        <v>8696.5280000000002</v>
      </c>
      <c r="L73" s="453" t="str">
        <f>IFERROR(IF(OR(G73="",G73="N/A",G73="NO APLICA"),"N/A",IFERROR(IF(K73=0,"",IF(K73&gt;=PARAMETROS!$O$9,"CUMPLE","NO CUMPLE")),"")),"")</f>
        <v>CUMPLE</v>
      </c>
      <c r="M73" s="759" t="str">
        <f t="shared" si="4"/>
        <v>CUMPLE</v>
      </c>
      <c r="N73" s="1231"/>
    </row>
    <row r="74" spans="1:14" x14ac:dyDescent="0.25">
      <c r="A74" s="1237" t="s">
        <v>176</v>
      </c>
      <c r="B74" s="1235" t="s">
        <v>827</v>
      </c>
      <c r="C74" s="865" t="s">
        <v>828</v>
      </c>
      <c r="D74" s="865" t="s">
        <v>829</v>
      </c>
      <c r="E74" s="795">
        <v>0.51</v>
      </c>
      <c r="F74" s="1230" t="s">
        <v>8</v>
      </c>
      <c r="G74" s="802" t="s">
        <v>264</v>
      </c>
      <c r="I74" s="944">
        <f>IFERROR(IF(D74="","",SUMIF('EXP GEN.'!$D$3:$D$987,D74,'EXP GEN.'!$Z$3:$Z$987)),"")</f>
        <v>19733.617999999999</v>
      </c>
      <c r="J74" s="447">
        <f>IFERROR(IF(D74="","",SUMIF('EXP ESPEC.'!$D$3:$D$999,D74,'EXP ESPEC.'!$AD$3:$AD$999)),"")</f>
        <v>16835.097999999998</v>
      </c>
      <c r="K74" s="447">
        <f t="shared" si="3"/>
        <v>36568.716</v>
      </c>
      <c r="L74" s="445" t="str">
        <f>IFERROR(IF(OR(G74="",G74="N/A",G74="NO APLICA"),"N/A",IFERROR(IF(K74=0,"",IF(K74&gt;=PARAMETROS!$O$9,"CUMPLE","NO CUMPLE")),"")),"")</f>
        <v>N/A</v>
      </c>
      <c r="M74" s="996" t="str">
        <f t="shared" si="4"/>
        <v>NO CUMPLE</v>
      </c>
      <c r="N74" s="1230" t="s">
        <v>8</v>
      </c>
    </row>
    <row r="75" spans="1:14" ht="16.5" thickBot="1" x14ac:dyDescent="0.3">
      <c r="A75" s="1238"/>
      <c r="B75" s="1242"/>
      <c r="C75" s="864" t="s">
        <v>830</v>
      </c>
      <c r="D75" s="864" t="s">
        <v>831</v>
      </c>
      <c r="E75" s="990">
        <v>0.49</v>
      </c>
      <c r="F75" s="1231"/>
      <c r="G75" s="805" t="s">
        <v>64</v>
      </c>
      <c r="I75" s="818">
        <f>IFERROR(IF(D75="","",SUMIF('EXP GEN.'!$D$3:$D$987,D75,'EXP GEN.'!$Z$3:$Z$987)),"")</f>
        <v>8498.9340000000011</v>
      </c>
      <c r="J75" s="455">
        <f>IFERROR(IF(D75="","",SUMIF('EXP ESPEC.'!$D$3:$D$999,D75,'EXP ESPEC.'!$AD$3:$AD$999)),"")</f>
        <v>5848.7370000000001</v>
      </c>
      <c r="K75" s="455">
        <f t="shared" si="3"/>
        <v>14347.671000000002</v>
      </c>
      <c r="L75" s="453" t="str">
        <f>IFERROR(IF(OR(G75="",G75="N/A",G75="NO APLICA"),"N/A",IFERROR(IF(K75=0,"",IF(K75&gt;=PARAMETROS!$O$9,"CUMPLE","NO CUMPLE")),"")),"")</f>
        <v>CUMPLE</v>
      </c>
      <c r="M75" s="759" t="str">
        <f t="shared" si="4"/>
        <v>CUMPLE</v>
      </c>
      <c r="N75" s="1231"/>
    </row>
    <row r="76" spans="1:14" ht="26.25" customHeight="1" x14ac:dyDescent="0.25">
      <c r="A76" s="1237" t="s">
        <v>194</v>
      </c>
      <c r="B76" s="1235" t="s">
        <v>832</v>
      </c>
      <c r="C76" s="865" t="s">
        <v>833</v>
      </c>
      <c r="D76" s="865" t="s">
        <v>834</v>
      </c>
      <c r="E76" s="795">
        <v>0.51</v>
      </c>
      <c r="F76" s="1230" t="s">
        <v>8</v>
      </c>
      <c r="G76" s="802" t="s">
        <v>264</v>
      </c>
      <c r="I76" s="944">
        <f>IFERROR(IF(D76="","",SUMIF('EXP GEN.'!$D$3:$D$987,D76,'EXP GEN.'!$Z$3:$Z$987)),"")</f>
        <v>8212.3580000000002</v>
      </c>
      <c r="J76" s="447">
        <f>IFERROR(IF(D76="","",SUMIF('EXP ESPEC.'!$D$3:$D$999,D76,'EXP ESPEC.'!$AD$3:$AD$999)),"")</f>
        <v>8212.3580000000002</v>
      </c>
      <c r="K76" s="447">
        <f t="shared" si="3"/>
        <v>16424.716</v>
      </c>
      <c r="L76" s="445" t="str">
        <f>IFERROR(IF(OR(G76="",G76="N/A",G76="NO APLICA"),"N/A",IFERROR(IF(K76=0,"",IF(K76&gt;=PARAMETROS!$O$9,"CUMPLE","NO CUMPLE")),"")),"")</f>
        <v>N/A</v>
      </c>
      <c r="M76" s="996" t="str">
        <f t="shared" si="4"/>
        <v>NO CUMPLE</v>
      </c>
      <c r="N76" s="1230" t="s">
        <v>8</v>
      </c>
    </row>
    <row r="77" spans="1:14" ht="16.5" thickBot="1" x14ac:dyDescent="0.3">
      <c r="A77" s="1238"/>
      <c r="B77" s="1242"/>
      <c r="C77" s="864" t="s">
        <v>835</v>
      </c>
      <c r="D77" s="864" t="s">
        <v>836</v>
      </c>
      <c r="E77" s="990">
        <v>0.49</v>
      </c>
      <c r="F77" s="1231"/>
      <c r="G77" s="805" t="s">
        <v>64</v>
      </c>
      <c r="I77" s="818">
        <f>IFERROR(IF(D77="","",SUMIF('EXP GEN.'!$D$3:$D$987,D77,'EXP GEN.'!$Z$3:$Z$987)),"")</f>
        <v>14055.17672556387</v>
      </c>
      <c r="J77" s="455">
        <f>IFERROR(IF(D77="","",SUMIF('EXP ESPEC.'!$D$3:$D$999,D77,'EXP ESPEC.'!$AD$3:$AD$999)),"")</f>
        <v>14055.17672556387</v>
      </c>
      <c r="K77" s="455">
        <f t="shared" si="3"/>
        <v>28110.353451127739</v>
      </c>
      <c r="L77" s="453" t="str">
        <f>IFERROR(IF(OR(G77="",G77="N/A",G77="NO APLICA"),"N/A",IFERROR(IF(K77=0,"",IF(K77&gt;=PARAMETROS!$O$9,"CUMPLE","NO CUMPLE")),"")),"")</f>
        <v>CUMPLE</v>
      </c>
      <c r="M77" s="759" t="str">
        <f t="shared" si="4"/>
        <v>CUMPLE</v>
      </c>
      <c r="N77" s="1231"/>
    </row>
    <row r="78" spans="1:14" x14ac:dyDescent="0.25">
      <c r="A78" s="1233" t="s">
        <v>195</v>
      </c>
      <c r="B78" s="1235" t="s">
        <v>837</v>
      </c>
      <c r="C78" s="868" t="s">
        <v>838</v>
      </c>
      <c r="D78" s="868" t="s">
        <v>839</v>
      </c>
      <c r="E78" s="989">
        <v>0.6</v>
      </c>
      <c r="F78" s="1230" t="s">
        <v>8</v>
      </c>
      <c r="G78" s="803" t="s">
        <v>264</v>
      </c>
      <c r="I78" s="944">
        <f>IFERROR(IF(D78="","",SUMIF('EXP GEN.'!$D$3:$D$987,D78,'EXP GEN.'!$Z$3:$Z$987)),"")</f>
        <v>8309.6158335061355</v>
      </c>
      <c r="J78" s="447">
        <f>IFERROR(IF(D78="","",SUMIF('EXP ESPEC.'!$D$3:$D$999,D78,'EXP ESPEC.'!$AD$3:$AD$999)),"")</f>
        <v>22957.158388821903</v>
      </c>
      <c r="K78" s="447">
        <f t="shared" si="3"/>
        <v>31266.774222328037</v>
      </c>
      <c r="L78" s="445" t="str">
        <f>IFERROR(IF(OR(G78="",G78="N/A",G78="NO APLICA"),"N/A",IFERROR(IF(K78=0,"",IF(K78&gt;=PARAMETROS!$O$9,"CUMPLE","NO CUMPLE")),"")),"")</f>
        <v>N/A</v>
      </c>
      <c r="M78" s="996" t="str">
        <f t="shared" si="4"/>
        <v>NO CUMPLE</v>
      </c>
      <c r="N78" s="1230" t="s">
        <v>8</v>
      </c>
    </row>
    <row r="79" spans="1:14" ht="16.5" thickBot="1" x14ac:dyDescent="0.3">
      <c r="A79" s="1234"/>
      <c r="B79" s="1242"/>
      <c r="C79" s="867" t="s">
        <v>840</v>
      </c>
      <c r="D79" s="867" t="s">
        <v>841</v>
      </c>
      <c r="E79" s="988">
        <v>0.4</v>
      </c>
      <c r="F79" s="1231"/>
      <c r="G79" s="806" t="s">
        <v>64</v>
      </c>
      <c r="I79" s="818">
        <f>IFERROR(IF(D79="","",SUMIF('EXP GEN.'!$D$3:$D$987,D79,'EXP GEN.'!$Z$3:$Z$987)),"")</f>
        <v>19871.665999999997</v>
      </c>
      <c r="J79" s="455">
        <f>IFERROR(IF(D79="","",SUMIF('EXP ESPEC.'!$D$3:$D$999,D79,'EXP ESPEC.'!$AD$3:$AD$999)),"")</f>
        <v>14812.253999999999</v>
      </c>
      <c r="K79" s="455">
        <f t="shared" si="3"/>
        <v>34683.919999999998</v>
      </c>
      <c r="L79" s="453" t="str">
        <f>IFERROR(IF(OR(G79="",G79="N/A",G79="NO APLICA"),"N/A",IFERROR(IF(K79=0,"",IF(K79&gt;=PARAMETROS!$O$9,"CUMPLE","NO CUMPLE")),"")),"")</f>
        <v>CUMPLE</v>
      </c>
      <c r="M79" s="759" t="str">
        <f t="shared" si="4"/>
        <v>CUMPLE</v>
      </c>
      <c r="N79" s="1231"/>
    </row>
    <row r="80" spans="1:14" x14ac:dyDescent="0.25">
      <c r="A80" s="1233" t="s">
        <v>196</v>
      </c>
      <c r="B80" s="1235" t="s">
        <v>842</v>
      </c>
      <c r="C80" s="868" t="s">
        <v>843</v>
      </c>
      <c r="D80" s="868" t="s">
        <v>844</v>
      </c>
      <c r="E80" s="989">
        <v>0.51</v>
      </c>
      <c r="F80" s="1230" t="s">
        <v>8</v>
      </c>
      <c r="G80" s="803" t="s">
        <v>264</v>
      </c>
      <c r="I80" s="944">
        <f>IFERROR(IF(D80="","",SUMIF('EXP GEN.'!$D$3:$D$987,D80,'EXP GEN.'!$Z$3:$Z$987)),"")</f>
        <v>15080.8719</v>
      </c>
      <c r="J80" s="447">
        <f>IFERROR(IF(D80="","",SUMIF('EXP ESPEC.'!$D$3:$D$999,D80,'EXP ESPEC.'!$AD$3:$AD$999)),"")</f>
        <v>11401.2619</v>
      </c>
      <c r="K80" s="447">
        <f t="shared" si="3"/>
        <v>26482.1338</v>
      </c>
      <c r="L80" s="445" t="str">
        <f>IFERROR(IF(OR(G80="",G80="N/A",G80="NO APLICA"),"N/A",IFERROR(IF(K80=0,"",IF(K80&gt;=PARAMETROS!$O$9,"CUMPLE","NO CUMPLE")),"")),"")</f>
        <v>N/A</v>
      </c>
      <c r="M80" s="996" t="str">
        <f t="shared" si="4"/>
        <v>NO CUMPLE</v>
      </c>
      <c r="N80" s="1230" t="s">
        <v>8</v>
      </c>
    </row>
    <row r="81" spans="1:14" ht="16.5" thickBot="1" x14ac:dyDescent="0.3">
      <c r="A81" s="1234"/>
      <c r="B81" s="1236"/>
      <c r="C81" s="867" t="s">
        <v>845</v>
      </c>
      <c r="D81" s="867" t="s">
        <v>846</v>
      </c>
      <c r="E81" s="988">
        <v>0.49</v>
      </c>
      <c r="F81" s="1231"/>
      <c r="G81" s="806" t="s">
        <v>64</v>
      </c>
      <c r="I81" s="818">
        <f>IFERROR(IF(D81="","",SUMIF('EXP GEN.'!$D$3:$D$987,D81,'EXP GEN.'!$Z$3:$Z$987)),"")</f>
        <v>16441.439999999999</v>
      </c>
      <c r="J81" s="455">
        <f>IFERROR(IF(D81="","",SUMIF('EXP ESPEC.'!$D$3:$D$999,D81,'EXP ESPEC.'!$AD$3:$AD$999)),"")</f>
        <v>16441.11</v>
      </c>
      <c r="K81" s="455">
        <f t="shared" si="3"/>
        <v>32882.550000000003</v>
      </c>
      <c r="L81" s="453" t="str">
        <f>IFERROR(IF(OR(G81="",G81="N/A",G81="NO APLICA"),"N/A",IFERROR(IF(K81=0,"",IF(K81&gt;=PARAMETROS!$O$9,"CUMPLE","NO CUMPLE")),"")),"")</f>
        <v>CUMPLE</v>
      </c>
      <c r="M81" s="759" t="str">
        <f t="shared" si="4"/>
        <v>CUMPLE</v>
      </c>
      <c r="N81" s="1231"/>
    </row>
    <row r="82" spans="1:14" x14ac:dyDescent="0.25">
      <c r="A82" s="1233" t="s">
        <v>208</v>
      </c>
      <c r="B82" s="1235" t="s">
        <v>847</v>
      </c>
      <c r="C82" s="868" t="s">
        <v>848</v>
      </c>
      <c r="D82" s="868" t="s">
        <v>849</v>
      </c>
      <c r="E82" s="989">
        <v>0.6</v>
      </c>
      <c r="F82" s="1230" t="s">
        <v>8</v>
      </c>
      <c r="G82" s="803" t="s">
        <v>264</v>
      </c>
      <c r="I82" s="944">
        <f>IFERROR(IF(D82="","",SUMIF('EXP GEN.'!$D$3:$D$987,D82,'EXP GEN.'!$Z$3:$Z$987)),"")</f>
        <v>7320.2783512459373</v>
      </c>
      <c r="J82" s="447">
        <f>IFERROR(IF(D82="","",SUMIF('EXP ESPEC.'!$D$3:$D$999,D82,'EXP ESPEC.'!$AD$3:$AD$999)),"")</f>
        <v>7320.2783512459373</v>
      </c>
      <c r="K82" s="447">
        <f t="shared" si="3"/>
        <v>14640.556702491875</v>
      </c>
      <c r="L82" s="445" t="str">
        <f>IFERROR(IF(OR(G82="",G82="N/A",G82="NO APLICA"),"N/A",IFERROR(IF(K82=0,"",IF(K82&gt;=PARAMETROS!$O$9,"CUMPLE","NO CUMPLE")),"")),"")</f>
        <v>N/A</v>
      </c>
      <c r="M82" s="996" t="str">
        <f t="shared" si="4"/>
        <v>NO CUMPLE</v>
      </c>
      <c r="N82" s="1230" t="s">
        <v>8</v>
      </c>
    </row>
    <row r="83" spans="1:14" x14ac:dyDescent="0.25">
      <c r="A83" s="1241"/>
      <c r="B83" s="1242"/>
      <c r="C83" s="866" t="s">
        <v>850</v>
      </c>
      <c r="D83" s="868" t="s">
        <v>851</v>
      </c>
      <c r="E83" s="989">
        <v>0.1</v>
      </c>
      <c r="F83" s="1232"/>
      <c r="G83" s="803" t="s">
        <v>264</v>
      </c>
      <c r="I83" s="945">
        <f>IFERROR(IF(D83="","",SUMIF('EXP GEN.'!$D$3:$D$987,D83,'EXP GEN.'!$Z$3:$Z$987)),"")</f>
        <v>3274.7340719008957</v>
      </c>
      <c r="J83" s="452">
        <f>IFERROR(IF(D83="","",SUMIF('EXP ESPEC.'!$D$3:$D$999,D83,'EXP ESPEC.'!$AD$3:$AD$999)),"")</f>
        <v>3274.7340719008957</v>
      </c>
      <c r="K83" s="452">
        <f t="shared" si="3"/>
        <v>6549.4681438017915</v>
      </c>
      <c r="L83" s="450" t="str">
        <f>IFERROR(IF(OR(G83="",G83="N/A",G83="NO APLICA"),"N/A",IFERROR(IF(K83=0,"",IF(K83&gt;=PARAMETROS!$O$9,"CUMPLE","NO CUMPLE")),"")),"")</f>
        <v>N/A</v>
      </c>
      <c r="M83" s="700" t="str">
        <f t="shared" si="4"/>
        <v>NO CUMPLE</v>
      </c>
      <c r="N83" s="1232"/>
    </row>
    <row r="84" spans="1:14" ht="16.5" thickBot="1" x14ac:dyDescent="0.3">
      <c r="A84" s="1234"/>
      <c r="B84" s="1236"/>
      <c r="C84" s="866" t="s">
        <v>852</v>
      </c>
      <c r="D84" s="868" t="s">
        <v>853</v>
      </c>
      <c r="E84" s="989">
        <v>0.3</v>
      </c>
      <c r="F84" s="1231"/>
      <c r="G84" s="803" t="s">
        <v>64</v>
      </c>
      <c r="I84" s="818">
        <f>IFERROR(IF(D84="","",SUMIF('EXP GEN.'!$D$3:$D$987,D84,'EXP GEN.'!$Z$3:$Z$987)),"")</f>
        <v>3816.7752000000005</v>
      </c>
      <c r="J84" s="455">
        <f>IFERROR(IF(D84="","",SUMIF('EXP ESPEC.'!$D$3:$D$999,D84,'EXP ESPEC.'!$AD$3:$AD$999)),"")</f>
        <v>3816.7752000000005</v>
      </c>
      <c r="K84" s="455">
        <f t="shared" si="3"/>
        <v>7633.550400000001</v>
      </c>
      <c r="L84" s="453" t="str">
        <f>IFERROR(IF(OR(G84="",G84="N/A",G84="NO APLICA"),"N/A",IFERROR(IF(K84=0,"",IF(K84&gt;=PARAMETROS!$O$9,"CUMPLE","NO CUMPLE")),"")),"")</f>
        <v>CUMPLE</v>
      </c>
      <c r="M84" s="759" t="str">
        <f t="shared" si="4"/>
        <v>CUMPLE</v>
      </c>
      <c r="N84" s="1231"/>
    </row>
    <row r="85" spans="1:14" x14ac:dyDescent="0.25">
      <c r="A85" s="1233" t="s">
        <v>209</v>
      </c>
      <c r="B85" s="1235" t="s">
        <v>854</v>
      </c>
      <c r="C85" s="865" t="s">
        <v>855</v>
      </c>
      <c r="D85" s="865" t="s">
        <v>856</v>
      </c>
      <c r="E85" s="795">
        <v>0.51</v>
      </c>
      <c r="F85" s="1230" t="s">
        <v>8</v>
      </c>
      <c r="G85" s="802" t="s">
        <v>64</v>
      </c>
      <c r="I85" s="944">
        <f>IFERROR(IF(D85="","",SUMIF('EXP GEN.'!$D$3:$D$987,D85,'EXP GEN.'!$Z$3:$Z$987)),"")</f>
        <v>34319.673587568133</v>
      </c>
      <c r="J85" s="447">
        <f>IFERROR(IF(D85="","",SUMIF('EXP ESPEC.'!$D$3:$D$999,D85,'EXP ESPEC.'!$AD$3:$AD$999)),"")</f>
        <v>34319.673587568133</v>
      </c>
      <c r="K85" s="447">
        <f t="shared" si="3"/>
        <v>68639.347175136267</v>
      </c>
      <c r="L85" s="445" t="str">
        <f>IFERROR(IF(OR(G85="",G85="N/A",G85="NO APLICA"),"N/A",IFERROR(IF(K85=0,"",IF(K85&gt;=PARAMETROS!$O$9,"CUMPLE","NO CUMPLE")),"")),"")</f>
        <v>CUMPLE</v>
      </c>
      <c r="M85" s="996" t="str">
        <f t="shared" si="4"/>
        <v>CUMPLE</v>
      </c>
      <c r="N85" s="1230" t="s">
        <v>8</v>
      </c>
    </row>
    <row r="86" spans="1:14" x14ac:dyDescent="0.25">
      <c r="A86" s="1241"/>
      <c r="B86" s="1242"/>
      <c r="C86" s="863" t="s">
        <v>857</v>
      </c>
      <c r="D86" s="868" t="s">
        <v>858</v>
      </c>
      <c r="E86" s="989">
        <v>0.19500000000000001</v>
      </c>
      <c r="F86" s="1232"/>
      <c r="G86" s="803" t="s">
        <v>64</v>
      </c>
      <c r="I86" s="945">
        <f>IFERROR(IF(D86="","",SUMIF('EXP GEN.'!$D$3:$D$987,D86,'EXP GEN.'!$Z$3:$Z$987)),"")</f>
        <v>4326.2325000000001</v>
      </c>
      <c r="J86" s="452">
        <f>IFERROR(IF(D86="","",SUMIF('EXP ESPEC.'!$D$3:$D$999,D86,'EXP ESPEC.'!$AD$3:$AD$999)),"")</f>
        <v>4326.2325000000001</v>
      </c>
      <c r="K86" s="452">
        <f t="shared" si="3"/>
        <v>8652.4650000000001</v>
      </c>
      <c r="L86" s="450" t="str">
        <f>IFERROR(IF(OR(G86="",G86="N/A",G86="NO APLICA"),"N/A",IFERROR(IF(K86=0,"",IF(K86&gt;=PARAMETROS!$O$9,"CUMPLE","NO CUMPLE")),"")),"")</f>
        <v>CUMPLE</v>
      </c>
      <c r="M86" s="700" t="str">
        <f t="shared" si="4"/>
        <v>CUMPLE</v>
      </c>
      <c r="N86" s="1232"/>
    </row>
    <row r="87" spans="1:14" x14ac:dyDescent="0.25">
      <c r="A87" s="1241"/>
      <c r="B87" s="1242"/>
      <c r="C87" s="863" t="s">
        <v>859</v>
      </c>
      <c r="D87" s="868" t="s">
        <v>1267</v>
      </c>
      <c r="E87" s="989">
        <v>0.19500000000000001</v>
      </c>
      <c r="F87" s="1232"/>
      <c r="G87" s="803" t="s">
        <v>264</v>
      </c>
      <c r="I87" s="945">
        <f>IFERROR(IF(D87="","",SUMIF('EXP GEN.'!$D$3:$D$987,D87,'EXP GEN.'!$Z$3:$Z$987)),"")</f>
        <v>7688.7750000000005</v>
      </c>
      <c r="J87" s="452">
        <f>IFERROR(IF(D87="","",SUMIF('EXP ESPEC.'!$D$3:$D$999,D87,'EXP ESPEC.'!$AD$3:$AD$999)),"")</f>
        <v>7688.7750000000005</v>
      </c>
      <c r="K87" s="452">
        <f t="shared" si="3"/>
        <v>15377.550000000001</v>
      </c>
      <c r="L87" s="450" t="str">
        <f>IFERROR(IF(OR(G87="",G87="N/A",G87="NO APLICA"),"N/A",IFERROR(IF(K87=0,"",IF(K87&gt;=PARAMETROS!$O$9,"CUMPLE","NO CUMPLE")),"")),"")</f>
        <v>N/A</v>
      </c>
      <c r="M87" s="700" t="str">
        <f t="shared" si="4"/>
        <v>NO CUMPLE</v>
      </c>
      <c r="N87" s="1232"/>
    </row>
    <row r="88" spans="1:14" ht="16.5" thickBot="1" x14ac:dyDescent="0.3">
      <c r="A88" s="1234"/>
      <c r="B88" s="1236"/>
      <c r="C88" s="866" t="s">
        <v>860</v>
      </c>
      <c r="D88" s="868" t="s">
        <v>861</v>
      </c>
      <c r="E88" s="989">
        <v>0.1</v>
      </c>
      <c r="F88" s="1231"/>
      <c r="G88" s="803" t="s">
        <v>264</v>
      </c>
      <c r="I88" s="818">
        <f>IFERROR(IF(D88="","",SUMIF('EXP GEN.'!$D$3:$D$987,D88,'EXP GEN.'!$Z$3:$Z$987)),"")</f>
        <v>2880.9175</v>
      </c>
      <c r="J88" s="455">
        <f>IFERROR(IF(D88="","",SUMIF('EXP ESPEC.'!$D$3:$D$999,D88,'EXP ESPEC.'!$AD$3:$AD$999)),"")</f>
        <v>2880.9175</v>
      </c>
      <c r="K88" s="455">
        <f t="shared" si="3"/>
        <v>5761.835</v>
      </c>
      <c r="L88" s="453" t="str">
        <f>IFERROR(IF(OR(G88="",G88="N/A",G88="NO APLICA"),"N/A",IFERROR(IF(K88=0,"",IF(K88&gt;=PARAMETROS!$O$9,"CUMPLE","NO CUMPLE")),"")),"")</f>
        <v>N/A</v>
      </c>
      <c r="M88" s="759" t="str">
        <f t="shared" si="4"/>
        <v>NO CUMPLE</v>
      </c>
      <c r="N88" s="1231"/>
    </row>
    <row r="89" spans="1:14" ht="24" customHeight="1" x14ac:dyDescent="0.25">
      <c r="A89" s="1233" t="s">
        <v>210</v>
      </c>
      <c r="B89" s="1235" t="s">
        <v>862</v>
      </c>
      <c r="C89" s="865" t="s">
        <v>863</v>
      </c>
      <c r="D89" s="865" t="s">
        <v>864</v>
      </c>
      <c r="E89" s="795">
        <v>0.51</v>
      </c>
      <c r="F89" s="1230" t="s">
        <v>8</v>
      </c>
      <c r="G89" s="802" t="s">
        <v>264</v>
      </c>
      <c r="I89" s="944">
        <f>IFERROR(IF(D89="","",SUMIF('EXP GEN.'!$D$3:$D$987,D89,'EXP GEN.'!$Z$3:$Z$987)),"")</f>
        <v>9547.77</v>
      </c>
      <c r="J89" s="447">
        <f>IFERROR(IF(D89="","",SUMIF('EXP ESPEC.'!$D$3:$D$999,D89,'EXP ESPEC.'!$AD$3:$AD$999)),"")</f>
        <v>9547.77</v>
      </c>
      <c r="K89" s="447">
        <f t="shared" si="3"/>
        <v>19095.54</v>
      </c>
      <c r="L89" s="445" t="str">
        <f>IFERROR(IF(OR(G89="",G89="N/A",G89="NO APLICA"),"N/A",IFERROR(IF(K89=0,"",IF(K89&gt;=PARAMETROS!$O$9,"CUMPLE","NO CUMPLE")),"")),"")</f>
        <v>N/A</v>
      </c>
      <c r="M89" s="996" t="str">
        <f t="shared" si="4"/>
        <v>NO CUMPLE</v>
      </c>
      <c r="N89" s="1230" t="s">
        <v>8</v>
      </c>
    </row>
    <row r="90" spans="1:14" x14ac:dyDescent="0.25">
      <c r="A90" s="1241"/>
      <c r="B90" s="1242"/>
      <c r="C90" s="866" t="s">
        <v>865</v>
      </c>
      <c r="D90" s="866" t="s">
        <v>866</v>
      </c>
      <c r="E90" s="991">
        <v>0.25</v>
      </c>
      <c r="F90" s="1232"/>
      <c r="G90" s="807" t="s">
        <v>64</v>
      </c>
      <c r="I90" s="945">
        <f>IFERROR(IF(D90="","",SUMIF('EXP GEN.'!$D$3:$D$987,D90,'EXP GEN.'!$Z$3:$Z$987)),"")</f>
        <v>7400.0330000000004</v>
      </c>
      <c r="J90" s="452">
        <f>IFERROR(IF(D90="","",SUMIF('EXP ESPEC.'!$D$3:$D$999,D90,'EXP ESPEC.'!$AD$3:$AD$999)),"")</f>
        <v>3491.221</v>
      </c>
      <c r="K90" s="452">
        <f t="shared" si="3"/>
        <v>10891.254000000001</v>
      </c>
      <c r="L90" s="450" t="str">
        <f>IFERROR(IF(OR(G90="",G90="N/A",G90="NO APLICA"),"N/A",IFERROR(IF(K90=0,"",IF(K90&gt;=PARAMETROS!$O$9,"CUMPLE","NO CUMPLE")),"")),"")</f>
        <v>CUMPLE</v>
      </c>
      <c r="M90" s="700" t="str">
        <f t="shared" si="4"/>
        <v>CUMPLE</v>
      </c>
      <c r="N90" s="1232"/>
    </row>
    <row r="91" spans="1:14" ht="21.75" customHeight="1" thickBot="1" x14ac:dyDescent="0.3">
      <c r="A91" s="1234"/>
      <c r="B91" s="1236"/>
      <c r="C91" s="864" t="s">
        <v>867</v>
      </c>
      <c r="D91" s="864" t="s">
        <v>868</v>
      </c>
      <c r="E91" s="990">
        <v>0.24</v>
      </c>
      <c r="F91" s="1231"/>
      <c r="G91" s="805" t="s">
        <v>264</v>
      </c>
      <c r="I91" s="818">
        <f>IFERROR(IF(D91="","",SUMIF('EXP GEN.'!$D$3:$D$987,D91,'EXP GEN.'!$Z$3:$Z$987)),"")</f>
        <v>3109.8850000000002</v>
      </c>
      <c r="J91" s="455">
        <f>IFERROR(IF(D91="","",SUMIF('EXP ESPEC.'!$D$3:$D$999,D91,'EXP ESPEC.'!$AD$3:$AD$999)),"")</f>
        <v>9798.369999999999</v>
      </c>
      <c r="K91" s="455">
        <f t="shared" si="3"/>
        <v>12908.254999999999</v>
      </c>
      <c r="L91" s="453" t="str">
        <f>IFERROR(IF(OR(G91="",G91="N/A",G91="NO APLICA"),"N/A",IFERROR(IF(K91=0,"",IF(K91&gt;=PARAMETROS!$O$9,"CUMPLE","NO CUMPLE")),"")),"")</f>
        <v>N/A</v>
      </c>
      <c r="M91" s="759" t="str">
        <f t="shared" si="4"/>
        <v>NO CUMPLE</v>
      </c>
      <c r="N91" s="1231"/>
    </row>
    <row r="92" spans="1:14" ht="26.25" customHeight="1" x14ac:dyDescent="0.25">
      <c r="A92" s="1233" t="s">
        <v>211</v>
      </c>
      <c r="B92" s="1235" t="s">
        <v>869</v>
      </c>
      <c r="C92" s="868" t="s">
        <v>870</v>
      </c>
      <c r="D92" s="868" t="s">
        <v>871</v>
      </c>
      <c r="E92" s="989">
        <v>0.55000000000000004</v>
      </c>
      <c r="F92" s="1230" t="s">
        <v>8</v>
      </c>
      <c r="G92" s="803" t="s">
        <v>264</v>
      </c>
      <c r="I92" s="944">
        <f>IFERROR(IF(D92="","",SUMIF('EXP GEN.'!$D$3:$D$987,D92,'EXP GEN.'!$Z$3:$Z$987)),"")</f>
        <v>0</v>
      </c>
      <c r="J92" s="447">
        <f>IFERROR(IF(D92="","",SUMIF('EXP ESPEC.'!$D$3:$D$999,D92,'EXP ESPEC.'!$AD$3:$AD$999)),"")</f>
        <v>14732.135381815717</v>
      </c>
      <c r="K92" s="447">
        <f t="shared" si="3"/>
        <v>14732.135381815717</v>
      </c>
      <c r="L92" s="445" t="str">
        <f>IFERROR(IF(OR(G92="",G92="N/A",G92="NO APLICA"),"N/A",IFERROR(IF(K92=0,"",IF(K92&gt;=PARAMETROS!$O$9,"CUMPLE","NO CUMPLE")),"")),"")</f>
        <v>N/A</v>
      </c>
      <c r="M92" s="996" t="str">
        <f t="shared" si="4"/>
        <v>NO CUMPLE</v>
      </c>
      <c r="N92" s="1230" t="s">
        <v>8</v>
      </c>
    </row>
    <row r="93" spans="1:14" ht="16.5" thickBot="1" x14ac:dyDescent="0.3">
      <c r="A93" s="1234"/>
      <c r="B93" s="1236"/>
      <c r="C93" s="867" t="s">
        <v>872</v>
      </c>
      <c r="D93" s="867" t="s">
        <v>873</v>
      </c>
      <c r="E93" s="988">
        <v>0.45</v>
      </c>
      <c r="F93" s="1231"/>
      <c r="G93" s="806" t="s">
        <v>64</v>
      </c>
      <c r="I93" s="818">
        <f>IFERROR(IF(D93="","",SUMIF('EXP GEN.'!$D$3:$D$987,D93,'EXP GEN.'!$Z$3:$Z$987)),"")</f>
        <v>12034.27</v>
      </c>
      <c r="J93" s="455">
        <f>IFERROR(IF(D93="","",SUMIF('EXP ESPEC.'!$D$3:$D$999,D93,'EXP ESPEC.'!$AD$3:$AD$999)),"")</f>
        <v>14855.198761381398</v>
      </c>
      <c r="K93" s="455">
        <f t="shared" si="3"/>
        <v>26889.468761381399</v>
      </c>
      <c r="L93" s="453" t="str">
        <f>IFERROR(IF(OR(G93="",G93="N/A",G93="NO APLICA"),"N/A",IFERROR(IF(K93=0,"",IF(K93&gt;=PARAMETROS!$O$9,"CUMPLE","NO CUMPLE")),"")),"")</f>
        <v>CUMPLE</v>
      </c>
      <c r="M93" s="759" t="str">
        <f t="shared" si="4"/>
        <v>CUMPLE</v>
      </c>
      <c r="N93" s="1231"/>
    </row>
    <row r="94" spans="1:14" x14ac:dyDescent="0.25">
      <c r="A94" s="1233" t="s">
        <v>212</v>
      </c>
      <c r="B94" s="1239" t="s">
        <v>874</v>
      </c>
      <c r="C94" s="868" t="s">
        <v>875</v>
      </c>
      <c r="D94" s="868" t="s">
        <v>876</v>
      </c>
      <c r="E94" s="989">
        <v>0.51</v>
      </c>
      <c r="F94" s="1230" t="s">
        <v>8</v>
      </c>
      <c r="G94" s="803" t="s">
        <v>264</v>
      </c>
      <c r="I94" s="944">
        <f>IFERROR(IF(D94="","",SUMIF('EXP GEN.'!$D$3:$D$987,D94,'EXP GEN.'!$Z$3:$Z$987)),"")</f>
        <v>8068.3719999999994</v>
      </c>
      <c r="J94" s="447">
        <f>IFERROR(IF(D94="","",SUMIF('EXP ESPEC.'!$D$3:$D$999,D94,'EXP ESPEC.'!$AD$3:$AD$999)),"")</f>
        <v>8068.3719999999994</v>
      </c>
      <c r="K94" s="447">
        <f t="shared" si="3"/>
        <v>16136.743999999999</v>
      </c>
      <c r="L94" s="445" t="str">
        <f>IFERROR(IF(OR(G94="",G94="N/A",G94="NO APLICA"),"N/A",IFERROR(IF(K94=0,"",IF(K94&gt;=PARAMETROS!$O$9,"CUMPLE","NO CUMPLE")),"")),"")</f>
        <v>N/A</v>
      </c>
      <c r="M94" s="996" t="str">
        <f t="shared" si="4"/>
        <v>NO CUMPLE</v>
      </c>
      <c r="N94" s="1230" t="s">
        <v>8</v>
      </c>
    </row>
    <row r="95" spans="1:14" x14ac:dyDescent="0.25">
      <c r="A95" s="1241"/>
      <c r="B95" s="1243"/>
      <c r="C95" s="992" t="s">
        <v>877</v>
      </c>
      <c r="D95" s="992" t="s">
        <v>878</v>
      </c>
      <c r="E95" s="993">
        <v>0.25</v>
      </c>
      <c r="F95" s="1232"/>
      <c r="G95" s="1056" t="s">
        <v>64</v>
      </c>
      <c r="I95" s="945">
        <f>IFERROR(IF(D95="","",SUMIF('EXP GEN.'!$D$3:$D$987,D95,'EXP GEN.'!$Z$3:$Z$987)),"")</f>
        <v>3831.0815429149993</v>
      </c>
      <c r="J95" s="452">
        <f>IFERROR(IF(D95="","",SUMIF('EXP ESPEC.'!$D$3:$D$999,D95,'EXP ESPEC.'!$AD$3:$AD$999)),"")</f>
        <v>3831.0815429149993</v>
      </c>
      <c r="K95" s="452">
        <f t="shared" si="3"/>
        <v>7662.1630858299986</v>
      </c>
      <c r="L95" s="450" t="str">
        <f>IFERROR(IF(OR(G95="",G95="N/A",G95="NO APLICA"),"N/A",IFERROR(IF(K95=0,"",IF(K95&gt;=PARAMETROS!$O$9,"CUMPLE","NO CUMPLE")),"")),"")</f>
        <v>CUMPLE</v>
      </c>
      <c r="M95" s="700" t="str">
        <f t="shared" si="4"/>
        <v>CUMPLE</v>
      </c>
      <c r="N95" s="1232"/>
    </row>
    <row r="96" spans="1:14" ht="16.5" thickBot="1" x14ac:dyDescent="0.3">
      <c r="A96" s="1234"/>
      <c r="B96" s="1240"/>
      <c r="C96" s="864" t="s">
        <v>879</v>
      </c>
      <c r="D96" s="864" t="s">
        <v>880</v>
      </c>
      <c r="E96" s="990">
        <v>0.24</v>
      </c>
      <c r="F96" s="1231"/>
      <c r="G96" s="805" t="s">
        <v>264</v>
      </c>
      <c r="I96" s="818">
        <f>IFERROR(IF(D96="","",SUMIF('EXP GEN.'!$D$3:$D$987,D96,'EXP GEN.'!$Z$3:$Z$987)),"")</f>
        <v>9442.06</v>
      </c>
      <c r="J96" s="455">
        <f>IFERROR(IF(D96="","",SUMIF('EXP ESPEC.'!$D$3:$D$999,D96,'EXP ESPEC.'!$AD$3:$AD$999)),"")</f>
        <v>9442.06</v>
      </c>
      <c r="K96" s="455">
        <f t="shared" si="3"/>
        <v>18884.12</v>
      </c>
      <c r="L96" s="453" t="str">
        <f>IFERROR(IF(OR(G96="",G96="N/A",G96="NO APLICA"),"N/A",IFERROR(IF(K96=0,"",IF(K96&gt;=PARAMETROS!$O$9,"CUMPLE","NO CUMPLE")),"")),"")</f>
        <v>N/A</v>
      </c>
      <c r="M96" s="759" t="str">
        <f t="shared" si="4"/>
        <v>NO CUMPLE</v>
      </c>
      <c r="N96" s="1231"/>
    </row>
    <row r="97" spans="1:14" x14ac:dyDescent="0.25">
      <c r="A97" s="1233" t="s">
        <v>213</v>
      </c>
      <c r="B97" s="1235" t="s">
        <v>881</v>
      </c>
      <c r="C97" s="868" t="s">
        <v>882</v>
      </c>
      <c r="D97" s="868" t="s">
        <v>883</v>
      </c>
      <c r="E97" s="989">
        <v>0.9</v>
      </c>
      <c r="F97" s="1230" t="s">
        <v>8</v>
      </c>
      <c r="G97" s="803" t="s">
        <v>64</v>
      </c>
      <c r="I97" s="944">
        <f>IFERROR(IF(D97="","",SUMIF('EXP GEN.'!$D$3:$D$987,D97,'EXP GEN.'!$Z$3:$Z$987)),"")</f>
        <v>12711.487738071515</v>
      </c>
      <c r="J97" s="447">
        <f>IFERROR(IF(D97="","",SUMIF('EXP ESPEC.'!$D$3:$D$999,D97,'EXP ESPEC.'!$AD$3:$AD$999)),"")</f>
        <v>17780.61233647132</v>
      </c>
      <c r="K97" s="447">
        <f t="shared" si="3"/>
        <v>30492.100074542836</v>
      </c>
      <c r="L97" s="445" t="str">
        <f>IFERROR(IF(OR(G97="",G97="N/A",G97="NO APLICA"),"N/A",IFERROR(IF(K97=0,"",IF(K97&gt;=PARAMETROS!$O$9,"CUMPLE","NO CUMPLE")),"")),"")</f>
        <v>CUMPLE</v>
      </c>
      <c r="M97" s="996" t="str">
        <f t="shared" si="4"/>
        <v>CUMPLE</v>
      </c>
      <c r="N97" s="1230" t="s">
        <v>8</v>
      </c>
    </row>
    <row r="98" spans="1:14" ht="16.5" thickBot="1" x14ac:dyDescent="0.3">
      <c r="A98" s="1234"/>
      <c r="B98" s="1236"/>
      <c r="C98" s="867" t="s">
        <v>884</v>
      </c>
      <c r="D98" s="867" t="s">
        <v>885</v>
      </c>
      <c r="E98" s="988">
        <v>0.1</v>
      </c>
      <c r="F98" s="1231"/>
      <c r="G98" s="806" t="s">
        <v>264</v>
      </c>
      <c r="I98" s="818">
        <f>IFERROR(IF(D98="","",SUMIF('EXP GEN.'!$D$3:$D$987,D98,'EXP GEN.'!$Z$3:$Z$987)),"")</f>
        <v>3691.13</v>
      </c>
      <c r="J98" s="455">
        <f>IFERROR(IF(D98="","",SUMIF('EXP ESPEC.'!$D$3:$D$999,D98,'EXP ESPEC.'!$AD$3:$AD$999)),"")</f>
        <v>0</v>
      </c>
      <c r="K98" s="455">
        <f t="shared" si="3"/>
        <v>3691.13</v>
      </c>
      <c r="L98" s="453" t="str">
        <f>IFERROR(IF(OR(G98="",G98="N/A",G98="NO APLICA"),"N/A",IFERROR(IF(K98=0,"",IF(K98&gt;=PARAMETROS!$O$9,"CUMPLE","NO CUMPLE")),"")),"")</f>
        <v>N/A</v>
      </c>
      <c r="M98" s="759" t="str">
        <f t="shared" si="4"/>
        <v>NO CUMPLE</v>
      </c>
      <c r="N98" s="1231"/>
    </row>
    <row r="99" spans="1:14" x14ac:dyDescent="0.25">
      <c r="A99" s="1237" t="s">
        <v>214</v>
      </c>
      <c r="B99" s="1244" t="s">
        <v>886</v>
      </c>
      <c r="C99" s="865" t="s">
        <v>887</v>
      </c>
      <c r="D99" s="865" t="s">
        <v>888</v>
      </c>
      <c r="E99" s="795">
        <v>0.75</v>
      </c>
      <c r="F99" s="1230" t="s">
        <v>8</v>
      </c>
      <c r="G99" s="802" t="s">
        <v>64</v>
      </c>
      <c r="I99" s="944">
        <f>IFERROR(IF(D99="","",SUMIF('EXP GEN.'!$D$3:$D$987,D99,'EXP GEN.'!$Z$3:$Z$987)),"")</f>
        <v>22236.833349999997</v>
      </c>
      <c r="J99" s="447">
        <f>IFERROR(IF(D99="","",SUMIF('EXP ESPEC.'!$D$3:$D$999,D99,'EXP ESPEC.'!$AD$3:$AD$999)),"")</f>
        <v>22236.833349999997</v>
      </c>
      <c r="K99" s="447">
        <f t="shared" si="3"/>
        <v>44473.666699999994</v>
      </c>
      <c r="L99" s="445" t="str">
        <f>IFERROR(IF(OR(G99="",G99="N/A",G99="NO APLICA"),"N/A",IFERROR(IF(K99=0,"",IF(K99&gt;=PARAMETROS!$O$9,"CUMPLE","NO CUMPLE")),"")),"")</f>
        <v>CUMPLE</v>
      </c>
      <c r="M99" s="996" t="str">
        <f t="shared" si="4"/>
        <v>CUMPLE</v>
      </c>
      <c r="N99" s="1230" t="s">
        <v>8</v>
      </c>
    </row>
    <row r="100" spans="1:14" ht="16.5" thickBot="1" x14ac:dyDescent="0.3">
      <c r="A100" s="1238"/>
      <c r="B100" s="1245"/>
      <c r="C100" s="864" t="s">
        <v>889</v>
      </c>
      <c r="D100" s="864" t="s">
        <v>890</v>
      </c>
      <c r="E100" s="990">
        <v>0.25</v>
      </c>
      <c r="F100" s="1231"/>
      <c r="G100" s="1001" t="s">
        <v>264</v>
      </c>
      <c r="H100" s="1002"/>
      <c r="I100" s="818">
        <f>IFERROR(IF(D100="","",SUMIF('EXP GEN.'!$D$3:$D$987,D100,'EXP GEN.'!$Z$3:$Z$987)),"")</f>
        <v>6524</v>
      </c>
      <c r="J100" s="455">
        <f>IFERROR(IF(D100="","",SUMIF('EXP ESPEC.'!$D$3:$D$999,D100,'EXP ESPEC.'!$AD$3:$AD$999)),"")</f>
        <v>6524</v>
      </c>
      <c r="K100" s="455">
        <f t="shared" si="3"/>
        <v>13048</v>
      </c>
      <c r="L100" s="453" t="str">
        <f>IFERROR(IF(OR(G100="",G100="N/A",G100="NO APLICA"),"N/A",IFERROR(IF(K100=0,"",IF(K100&gt;=PARAMETROS!$O$9,"CUMPLE","NO CUMPLE")),"")),"")</f>
        <v>N/A</v>
      </c>
      <c r="M100" s="759" t="str">
        <f t="shared" si="4"/>
        <v>NO CUMPLE</v>
      </c>
      <c r="N100" s="1231"/>
    </row>
    <row r="101" spans="1:14" ht="25.5" customHeight="1" x14ac:dyDescent="0.25">
      <c r="A101" s="1233" t="s">
        <v>215</v>
      </c>
      <c r="B101" s="1235" t="s">
        <v>891</v>
      </c>
      <c r="C101" s="868" t="s">
        <v>892</v>
      </c>
      <c r="D101" s="868" t="s">
        <v>893</v>
      </c>
      <c r="E101" s="989">
        <v>0.51</v>
      </c>
      <c r="F101" s="1230" t="s">
        <v>8</v>
      </c>
      <c r="G101" s="803" t="s">
        <v>64</v>
      </c>
      <c r="I101" s="944">
        <f>IFERROR(IF(D101="","",SUMIF('EXP GEN.'!$D$3:$D$987,D101,'EXP GEN.'!$Z$3:$Z$987)),"")</f>
        <v>20425.692708992741</v>
      </c>
      <c r="J101" s="447">
        <f>IFERROR(IF(D101="","",SUMIF('EXP ESPEC.'!$D$3:$D$999,D101,'EXP ESPEC.'!$AD$3:$AD$999)),"")</f>
        <v>20425.692708992741</v>
      </c>
      <c r="K101" s="447">
        <f t="shared" si="3"/>
        <v>40851.385417985482</v>
      </c>
      <c r="L101" s="445" t="str">
        <f>IFERROR(IF(OR(G101="",G101="N/A",G101="NO APLICA"),"N/A",IFERROR(IF(K101=0,"",IF(K101&gt;=PARAMETROS!$O$9,"CUMPLE","NO CUMPLE")),"")),"")</f>
        <v>CUMPLE</v>
      </c>
      <c r="M101" s="996" t="str">
        <f t="shared" si="4"/>
        <v>CUMPLE</v>
      </c>
      <c r="N101" s="1230" t="s">
        <v>8</v>
      </c>
    </row>
    <row r="102" spans="1:14" ht="16.5" thickBot="1" x14ac:dyDescent="0.3">
      <c r="A102" s="1234"/>
      <c r="B102" s="1236"/>
      <c r="C102" s="867" t="s">
        <v>894</v>
      </c>
      <c r="D102" s="867" t="s">
        <v>895</v>
      </c>
      <c r="E102" s="988">
        <v>0.49</v>
      </c>
      <c r="F102" s="1231"/>
      <c r="G102" s="806" t="s">
        <v>264</v>
      </c>
      <c r="I102" s="818">
        <f>IFERROR(IF(D102="","",SUMIF('EXP GEN.'!$D$3:$D$987,D102,'EXP GEN.'!$Z$3:$Z$987)),"")</f>
        <v>11871.268</v>
      </c>
      <c r="J102" s="455">
        <f>IFERROR(IF(D102="","",SUMIF('EXP ESPEC.'!$D$3:$D$999,D102,'EXP ESPEC.'!$AD$3:$AD$999)),"")</f>
        <v>9138.85</v>
      </c>
      <c r="K102" s="455">
        <f t="shared" si="3"/>
        <v>21010.118000000002</v>
      </c>
      <c r="L102" s="453" t="str">
        <f>IFERROR(IF(OR(G102="",G102="N/A",G102="NO APLICA"),"N/A",IFERROR(IF(K102=0,"",IF(K102&gt;=PARAMETROS!$O$9,"CUMPLE","NO CUMPLE")),"")),"")</f>
        <v>N/A</v>
      </c>
      <c r="M102" s="759" t="str">
        <f t="shared" si="4"/>
        <v>NO CUMPLE</v>
      </c>
      <c r="N102" s="1231"/>
    </row>
    <row r="103" spans="1:14" x14ac:dyDescent="0.25">
      <c r="A103" s="1233" t="s">
        <v>216</v>
      </c>
      <c r="B103" s="1235" t="s">
        <v>896</v>
      </c>
      <c r="C103" s="868" t="s">
        <v>897</v>
      </c>
      <c r="D103" s="868" t="s">
        <v>898</v>
      </c>
      <c r="E103" s="989">
        <v>0.6</v>
      </c>
      <c r="F103" s="1230" t="s">
        <v>8</v>
      </c>
      <c r="G103" s="803" t="s">
        <v>64</v>
      </c>
      <c r="I103" s="944">
        <f>IFERROR(IF(D103="","",SUMIF('EXP GEN.'!$D$3:$D$987,D103,'EXP GEN.'!$Z$3:$Z$987)),"")</f>
        <v>18431.93</v>
      </c>
      <c r="J103" s="447">
        <f>IFERROR(IF(D103="","",SUMIF('EXP ESPEC.'!$D$3:$D$999,D103,'EXP ESPEC.'!$AD$3:$AD$999)),"")</f>
        <v>11425.353999999999</v>
      </c>
      <c r="K103" s="447">
        <f t="shared" si="3"/>
        <v>29857.284</v>
      </c>
      <c r="L103" s="445" t="str">
        <f>IFERROR(IF(OR(G103="",G103="N/A",G103="NO APLICA"),"N/A",IFERROR(IF(K103=0,"",IF(K103&gt;=PARAMETROS!$O$9,"CUMPLE","NO CUMPLE")),"")),"")</f>
        <v>CUMPLE</v>
      </c>
      <c r="M103" s="996" t="str">
        <f t="shared" si="4"/>
        <v>CUMPLE</v>
      </c>
      <c r="N103" s="1230" t="s">
        <v>8</v>
      </c>
    </row>
    <row r="104" spans="1:14" ht="16.5" thickBot="1" x14ac:dyDescent="0.3">
      <c r="A104" s="1234"/>
      <c r="B104" s="1236"/>
      <c r="C104" s="867" t="s">
        <v>899</v>
      </c>
      <c r="D104" s="867" t="s">
        <v>900</v>
      </c>
      <c r="E104" s="988">
        <v>0.4</v>
      </c>
      <c r="F104" s="1231"/>
      <c r="G104" s="806" t="s">
        <v>264</v>
      </c>
      <c r="I104" s="818">
        <f>IFERROR(IF(D104="","",SUMIF('EXP GEN.'!$D$3:$D$987,D104,'EXP GEN.'!$Z$3:$Z$987)),"")</f>
        <v>40498.61</v>
      </c>
      <c r="J104" s="455">
        <f>IFERROR(IF(D104="","",SUMIF('EXP ESPEC.'!$D$3:$D$999,D104,'EXP ESPEC.'!$AD$3:$AD$999)),"")</f>
        <v>10737.808973275149</v>
      </c>
      <c r="K104" s="455">
        <f t="shared" si="3"/>
        <v>51236.418973275147</v>
      </c>
      <c r="L104" s="453" t="str">
        <f>IFERROR(IF(OR(G104="",G104="N/A",G104="NO APLICA"),"N/A",IFERROR(IF(K104=0,"",IF(K104&gt;=PARAMETROS!$O$9,"CUMPLE","NO CUMPLE")),"")),"")</f>
        <v>N/A</v>
      </c>
      <c r="M104" s="759" t="str">
        <f t="shared" si="4"/>
        <v>NO CUMPLE</v>
      </c>
      <c r="N104" s="1231"/>
    </row>
    <row r="105" spans="1:14" x14ac:dyDescent="0.25">
      <c r="A105" s="1233" t="s">
        <v>217</v>
      </c>
      <c r="B105" s="1235" t="s">
        <v>901</v>
      </c>
      <c r="C105" s="868" t="s">
        <v>902</v>
      </c>
      <c r="D105" s="868" t="s">
        <v>903</v>
      </c>
      <c r="E105" s="989">
        <v>0.51</v>
      </c>
      <c r="F105" s="1230" t="s">
        <v>8</v>
      </c>
      <c r="G105" s="803" t="s">
        <v>264</v>
      </c>
      <c r="I105" s="944">
        <f>IFERROR(IF(D105="","",SUMIF('EXP GEN.'!$D$3:$D$987,D105,'EXP GEN.'!$Z$3:$Z$987)),"")</f>
        <v>22928</v>
      </c>
      <c r="J105" s="447">
        <f>IFERROR(IF(D105="","",SUMIF('EXP ESPEC.'!$D$3:$D$999,D105,'EXP ESPEC.'!$AD$3:$AD$999)),"")</f>
        <v>13820.529999999999</v>
      </c>
      <c r="K105" s="447">
        <f t="shared" si="3"/>
        <v>36748.53</v>
      </c>
      <c r="L105" s="445" t="str">
        <f>IFERROR(IF(OR(G105="",G105="N/A",G105="NO APLICA"),"N/A",IFERROR(IF(K105=0,"",IF(K105&gt;=PARAMETROS!$O$9,"CUMPLE","NO CUMPLE")),"")),"")</f>
        <v>N/A</v>
      </c>
      <c r="M105" s="996" t="str">
        <f t="shared" si="4"/>
        <v>NO CUMPLE</v>
      </c>
      <c r="N105" s="1230" t="s">
        <v>8</v>
      </c>
    </row>
    <row r="106" spans="1:14" ht="16.5" thickBot="1" x14ac:dyDescent="0.3">
      <c r="A106" s="1234"/>
      <c r="B106" s="1236"/>
      <c r="C106" s="864" t="s">
        <v>904</v>
      </c>
      <c r="D106" s="867" t="s">
        <v>905</v>
      </c>
      <c r="E106" s="988">
        <v>0.49</v>
      </c>
      <c r="F106" s="1231"/>
      <c r="G106" s="806" t="s">
        <v>64</v>
      </c>
      <c r="I106" s="818">
        <f>IFERROR(IF(D106="","",SUMIF('EXP GEN.'!$D$3:$D$987,D106,'EXP GEN.'!$Z$3:$Z$987)),"")</f>
        <v>11702.35498527345</v>
      </c>
      <c r="J106" s="455">
        <f>IFERROR(IF(D106="","",SUMIF('EXP ESPEC.'!$D$3:$D$999,D106,'EXP ESPEC.'!$AD$3:$AD$999)),"")</f>
        <v>8977.1735730368164</v>
      </c>
      <c r="K106" s="455">
        <f t="shared" si="3"/>
        <v>20679.528558310267</v>
      </c>
      <c r="L106" s="453" t="str">
        <f>IFERROR(IF(OR(G106="",G106="N/A",G106="NO APLICA"),"N/A",IFERROR(IF(K106=0,"",IF(K106&gt;=PARAMETROS!$O$9,"CUMPLE","NO CUMPLE")),"")),"")</f>
        <v>CUMPLE</v>
      </c>
      <c r="M106" s="759" t="str">
        <f t="shared" si="4"/>
        <v>CUMPLE</v>
      </c>
      <c r="N106" s="1231"/>
    </row>
    <row r="107" spans="1:14" x14ac:dyDescent="0.25">
      <c r="A107" s="1237" t="s">
        <v>218</v>
      </c>
      <c r="B107" s="1235" t="s">
        <v>906</v>
      </c>
      <c r="C107" s="865" t="s">
        <v>907</v>
      </c>
      <c r="D107" s="865" t="s">
        <v>908</v>
      </c>
      <c r="E107" s="795">
        <v>0.51</v>
      </c>
      <c r="F107" s="1230" t="s">
        <v>8</v>
      </c>
      <c r="G107" s="802" t="s">
        <v>64</v>
      </c>
      <c r="I107" s="944">
        <f>IFERROR(IF(D107="","",SUMIF('EXP GEN.'!$D$3:$D$987,D107,'EXP GEN.'!$Z$3:$Z$987)),"")</f>
        <v>10688.734635368306</v>
      </c>
      <c r="J107" s="447">
        <f>IFERROR(IF(D107="","",SUMIF('EXP ESPEC.'!$D$3:$D$999,D107,'EXP ESPEC.'!$AD$3:$AD$999)),"")</f>
        <v>10688.734635368306</v>
      </c>
      <c r="K107" s="447">
        <f t="shared" si="3"/>
        <v>21377.469270736612</v>
      </c>
      <c r="L107" s="445" t="str">
        <f>IFERROR(IF(OR(G107="",G107="N/A",G107="NO APLICA"),"N/A",IFERROR(IF(K107=0,"",IF(K107&gt;=PARAMETROS!$O$9,"CUMPLE","NO CUMPLE")),"")),"")</f>
        <v>CUMPLE</v>
      </c>
      <c r="M107" s="996" t="str">
        <f t="shared" si="4"/>
        <v>CUMPLE</v>
      </c>
      <c r="N107" s="1230" t="s">
        <v>8</v>
      </c>
    </row>
    <row r="108" spans="1:14" ht="16.5" thickBot="1" x14ac:dyDescent="0.3">
      <c r="A108" s="1238"/>
      <c r="B108" s="1236"/>
      <c r="C108" s="864" t="s">
        <v>909</v>
      </c>
      <c r="D108" s="864" t="s">
        <v>910</v>
      </c>
      <c r="E108" s="990">
        <v>0.49</v>
      </c>
      <c r="F108" s="1231"/>
      <c r="G108" s="805" t="s">
        <v>264</v>
      </c>
      <c r="I108" s="818">
        <f>IFERROR(IF(D108="","",SUMIF('EXP GEN.'!$D$3:$D$987,D108,'EXP GEN.'!$Z$3:$Z$987)),"")</f>
        <v>36902.226000000002</v>
      </c>
      <c r="J108" s="455">
        <f>IFERROR(IF(D108="","",SUMIF('EXP ESPEC.'!$D$3:$D$999,D108,'EXP ESPEC.'!$AD$3:$AD$999)),"")</f>
        <v>23741.275999999998</v>
      </c>
      <c r="K108" s="455">
        <f t="shared" si="3"/>
        <v>60643.502</v>
      </c>
      <c r="L108" s="453" t="str">
        <f>IFERROR(IF(OR(G108="",G108="N/A",G108="NO APLICA"),"N/A",IFERROR(IF(K108=0,"",IF(K108&gt;=PARAMETROS!$O$9,"CUMPLE","NO CUMPLE")),"")),"")</f>
        <v>N/A</v>
      </c>
      <c r="M108" s="759" t="str">
        <f t="shared" si="4"/>
        <v>NO CUMPLE</v>
      </c>
      <c r="N108" s="1231"/>
    </row>
    <row r="109" spans="1:14" ht="25.5" customHeight="1" x14ac:dyDescent="0.25">
      <c r="A109" s="1237" t="s">
        <v>219</v>
      </c>
      <c r="B109" s="1239" t="s">
        <v>911</v>
      </c>
      <c r="C109" s="865" t="s">
        <v>912</v>
      </c>
      <c r="D109" s="865" t="s">
        <v>913</v>
      </c>
      <c r="E109" s="795">
        <v>0.51</v>
      </c>
      <c r="F109" s="1230" t="s">
        <v>8</v>
      </c>
      <c r="G109" s="802" t="s">
        <v>264</v>
      </c>
      <c r="I109" s="944">
        <f>IFERROR(IF(D109="","",SUMIF('EXP GEN.'!$D$3:$D$987,D109,'EXP GEN.'!$Z$3:$Z$987)),"")</f>
        <v>21210.702499999999</v>
      </c>
      <c r="J109" s="447">
        <f>IFERROR(IF(D109="","",SUMIF('EXP ESPEC.'!$D$3:$D$999,D109,'EXP ESPEC.'!$AD$3:$AD$999)),"")</f>
        <v>21210.702499999999</v>
      </c>
      <c r="K109" s="447">
        <f t="shared" si="3"/>
        <v>42421.404999999999</v>
      </c>
      <c r="L109" s="445" t="str">
        <f>IFERROR(IF(OR(G109="",G109="N/A",G109="NO APLICA"),"N/A",IFERROR(IF(K109=0,"",IF(K109&gt;=PARAMETROS!$O$9,"CUMPLE","NO CUMPLE")),"")),"")</f>
        <v>N/A</v>
      </c>
      <c r="M109" s="996" t="str">
        <f t="shared" si="4"/>
        <v>NO CUMPLE</v>
      </c>
      <c r="N109" s="1230" t="s">
        <v>8</v>
      </c>
    </row>
    <row r="110" spans="1:14" ht="16.5" thickBot="1" x14ac:dyDescent="0.3">
      <c r="A110" s="1238"/>
      <c r="B110" s="1240"/>
      <c r="C110" s="864" t="s">
        <v>914</v>
      </c>
      <c r="D110" s="864" t="s">
        <v>915</v>
      </c>
      <c r="E110" s="990">
        <v>0.49</v>
      </c>
      <c r="F110" s="1231"/>
      <c r="G110" s="805" t="s">
        <v>64</v>
      </c>
      <c r="I110" s="818">
        <f>IFERROR(IF(D110="","",SUMIF('EXP GEN.'!$D$3:$D$987,D110,'EXP GEN.'!$Z$3:$Z$987)),"")</f>
        <v>7883.6736205831412</v>
      </c>
      <c r="J110" s="455">
        <f>IFERROR(IF(D110="","",SUMIF('EXP ESPEC.'!$D$3:$D$999,D110,'EXP ESPEC.'!$AD$3:$AD$999)),"")</f>
        <v>7883.6736205831412</v>
      </c>
      <c r="K110" s="455">
        <f t="shared" si="3"/>
        <v>15767.347241166282</v>
      </c>
      <c r="L110" s="453" t="str">
        <f>IFERROR(IF(OR(G110="",G110="N/A",G110="NO APLICA"),"N/A",IFERROR(IF(K110=0,"",IF(K110&gt;=PARAMETROS!$O$9,"CUMPLE","NO CUMPLE")),"")),"")</f>
        <v>CUMPLE</v>
      </c>
      <c r="M110" s="759" t="str">
        <f t="shared" si="4"/>
        <v>CUMPLE</v>
      </c>
      <c r="N110" s="1231"/>
    </row>
    <row r="111" spans="1:14" x14ac:dyDescent="0.25">
      <c r="A111" s="1233" t="s">
        <v>220</v>
      </c>
      <c r="B111" s="1235" t="s">
        <v>916</v>
      </c>
      <c r="C111" s="994" t="s">
        <v>917</v>
      </c>
      <c r="D111" s="868" t="s">
        <v>918</v>
      </c>
      <c r="E111" s="989">
        <v>0.51</v>
      </c>
      <c r="F111" s="1230" t="s">
        <v>8</v>
      </c>
      <c r="G111" s="803" t="s">
        <v>264</v>
      </c>
      <c r="I111" s="359">
        <f>IFERROR(IF(D111="","",SUMIF('EXP GEN.'!$D$3:$D$987,D111,'EXP GEN.'!$Z$3:$Z$987)),"")</f>
        <v>0</v>
      </c>
      <c r="J111" s="440">
        <f>IFERROR(IF(D111="","",SUMIF('EXP ESPEC.'!$D$3:$D$999,D111,'EXP ESPEC.'!$AD$3:$AD$999)),"")</f>
        <v>11670.496433808628</v>
      </c>
      <c r="K111" s="440">
        <f t="shared" si="3"/>
        <v>11670.496433808628</v>
      </c>
      <c r="L111" s="260" t="str">
        <f>IFERROR(IF(OR(G111="",G111="N/A",G111="NO APLICA"),"N/A",IFERROR(IF(K111=0,"",IF(K111&gt;=PARAMETROS!$O$9,"CUMPLE","NO CUMPLE")),"")),"")</f>
        <v>N/A</v>
      </c>
      <c r="M111" s="652" t="str">
        <f t="shared" si="4"/>
        <v>NO CUMPLE</v>
      </c>
      <c r="N111" s="1230" t="s">
        <v>8</v>
      </c>
    </row>
    <row r="112" spans="1:14" ht="16.5" thickBot="1" x14ac:dyDescent="0.3">
      <c r="A112" s="1234"/>
      <c r="B112" s="1236"/>
      <c r="C112" s="995" t="s">
        <v>919</v>
      </c>
      <c r="D112" s="867" t="s">
        <v>920</v>
      </c>
      <c r="E112" s="988">
        <v>0.49</v>
      </c>
      <c r="F112" s="1231"/>
      <c r="G112" s="806" t="s">
        <v>64</v>
      </c>
      <c r="I112" s="818">
        <f>IFERROR(IF(D112="","",SUMIF('EXP GEN.'!$D$3:$D$987,D112,'EXP GEN.'!$Z$3:$Z$987)),"")</f>
        <v>0</v>
      </c>
      <c r="J112" s="455">
        <f>IFERROR(IF(D112="","",SUMIF('EXP ESPEC.'!$D$3:$D$999,D112,'EXP ESPEC.'!$AD$3:$AD$999)),"")</f>
        <v>13544.805</v>
      </c>
      <c r="K112" s="455">
        <f t="shared" si="3"/>
        <v>13544.805</v>
      </c>
      <c r="L112" s="453" t="str">
        <f>IFERROR(IF(OR(G112="",G112="N/A",G112="NO APLICA"),"N/A",IFERROR(IF(K112=0,"",IF(K112&gt;=PARAMETROS!$O$9,"CUMPLE","NO CUMPLE")),"")),"")</f>
        <v>CUMPLE</v>
      </c>
      <c r="M112" s="759" t="str">
        <f t="shared" si="4"/>
        <v>CUMPLE</v>
      </c>
      <c r="N112" s="1231"/>
    </row>
    <row r="113" spans="1:1" x14ac:dyDescent="0.25">
      <c r="A113" s="1040"/>
    </row>
    <row r="114" spans="1:1" x14ac:dyDescent="0.25">
      <c r="A114" s="1040"/>
    </row>
    <row r="115" spans="1:1" x14ac:dyDescent="0.25">
      <c r="A115" s="1040"/>
    </row>
    <row r="116" spans="1:1" x14ac:dyDescent="0.25">
      <c r="A116" s="1040"/>
    </row>
    <row r="117" spans="1:1" x14ac:dyDescent="0.25">
      <c r="A117" s="1040"/>
    </row>
    <row r="118" spans="1:1" x14ac:dyDescent="0.25">
      <c r="A118" s="1040"/>
    </row>
    <row r="119" spans="1:1" x14ac:dyDescent="0.25">
      <c r="A119" s="1040"/>
    </row>
    <row r="120" spans="1:1" x14ac:dyDescent="0.25">
      <c r="A120" s="1040"/>
    </row>
    <row r="121" spans="1:1" x14ac:dyDescent="0.25">
      <c r="A121" s="1040"/>
    </row>
    <row r="122" spans="1:1" x14ac:dyDescent="0.25">
      <c r="A122" s="1040"/>
    </row>
    <row r="123" spans="1:1" x14ac:dyDescent="0.25">
      <c r="A123" s="1040"/>
    </row>
    <row r="124" spans="1:1" x14ac:dyDescent="0.25">
      <c r="A124" s="1040"/>
    </row>
    <row r="125" spans="1:1" x14ac:dyDescent="0.25">
      <c r="A125" s="1040"/>
    </row>
    <row r="126" spans="1:1" x14ac:dyDescent="0.25">
      <c r="A126" s="1040"/>
    </row>
    <row r="127" spans="1:1" x14ac:dyDescent="0.25">
      <c r="A127" s="1040"/>
    </row>
    <row r="128" spans="1:1" x14ac:dyDescent="0.25">
      <c r="A128" s="1040"/>
    </row>
    <row r="129" spans="1:1" x14ac:dyDescent="0.25">
      <c r="A129" s="1040"/>
    </row>
    <row r="130" spans="1:1" x14ac:dyDescent="0.25">
      <c r="A130" s="1040"/>
    </row>
    <row r="131" spans="1:1" x14ac:dyDescent="0.25">
      <c r="A131" s="1040"/>
    </row>
    <row r="132" spans="1:1" x14ac:dyDescent="0.25">
      <c r="A132" s="1040"/>
    </row>
    <row r="133" spans="1:1" x14ac:dyDescent="0.25">
      <c r="A133" s="1040"/>
    </row>
    <row r="134" spans="1:1" x14ac:dyDescent="0.25">
      <c r="A134" s="1040"/>
    </row>
    <row r="135" spans="1:1" x14ac:dyDescent="0.25">
      <c r="A135" s="1040"/>
    </row>
    <row r="136" spans="1:1" x14ac:dyDescent="0.25">
      <c r="A136" s="1040"/>
    </row>
    <row r="137" spans="1:1" x14ac:dyDescent="0.25">
      <c r="A137" s="1040"/>
    </row>
    <row r="138" spans="1:1" x14ac:dyDescent="0.25">
      <c r="A138" s="1040"/>
    </row>
    <row r="139" spans="1:1" x14ac:dyDescent="0.25">
      <c r="A139" s="1040"/>
    </row>
    <row r="140" spans="1:1" x14ac:dyDescent="0.25">
      <c r="A140" s="1040"/>
    </row>
    <row r="141" spans="1:1" x14ac:dyDescent="0.25">
      <c r="A141" s="1040"/>
    </row>
    <row r="142" spans="1:1" x14ac:dyDescent="0.25">
      <c r="A142" s="1040"/>
    </row>
    <row r="143" spans="1:1" x14ac:dyDescent="0.25">
      <c r="A143" s="1040"/>
    </row>
    <row r="144" spans="1:1" x14ac:dyDescent="0.25">
      <c r="A144" s="1040"/>
    </row>
    <row r="145" spans="1:1" x14ac:dyDescent="0.25">
      <c r="A145" s="1040"/>
    </row>
    <row r="146" spans="1:1" x14ac:dyDescent="0.25">
      <c r="A146" s="1040"/>
    </row>
    <row r="147" spans="1:1" x14ac:dyDescent="0.25">
      <c r="A147" s="1040"/>
    </row>
    <row r="148" spans="1:1" x14ac:dyDescent="0.25">
      <c r="A148" s="1040"/>
    </row>
    <row r="149" spans="1:1" x14ac:dyDescent="0.25">
      <c r="A149" s="1040"/>
    </row>
    <row r="150" spans="1:1" x14ac:dyDescent="0.25">
      <c r="A150" s="1040"/>
    </row>
    <row r="151" spans="1:1" x14ac:dyDescent="0.25">
      <c r="A151" s="1040"/>
    </row>
    <row r="152" spans="1:1" x14ac:dyDescent="0.25">
      <c r="A152" s="1040"/>
    </row>
    <row r="153" spans="1:1" x14ac:dyDescent="0.25">
      <c r="A153" s="1040"/>
    </row>
    <row r="154" spans="1:1" x14ac:dyDescent="0.25">
      <c r="A154" s="1040"/>
    </row>
    <row r="155" spans="1:1" x14ac:dyDescent="0.25">
      <c r="A155" s="1040"/>
    </row>
    <row r="156" spans="1:1" x14ac:dyDescent="0.25">
      <c r="A156" s="1040"/>
    </row>
    <row r="157" spans="1:1" x14ac:dyDescent="0.25">
      <c r="A157" s="1040"/>
    </row>
    <row r="158" spans="1:1" x14ac:dyDescent="0.25">
      <c r="A158" s="1040"/>
    </row>
    <row r="159" spans="1:1" x14ac:dyDescent="0.25">
      <c r="A159" s="1040"/>
    </row>
    <row r="160" spans="1:1" x14ac:dyDescent="0.25">
      <c r="A160" s="1040"/>
    </row>
    <row r="161" spans="1:1" x14ac:dyDescent="0.25">
      <c r="A161" s="1040"/>
    </row>
    <row r="162" spans="1:1" x14ac:dyDescent="0.25">
      <c r="A162" s="1040"/>
    </row>
  </sheetData>
  <mergeCells count="202">
    <mergeCell ref="N59:N60"/>
    <mergeCell ref="A61:A62"/>
    <mergeCell ref="B61:B62"/>
    <mergeCell ref="F61:F62"/>
    <mergeCell ref="N61:N62"/>
    <mergeCell ref="N51:N52"/>
    <mergeCell ref="A53:A54"/>
    <mergeCell ref="B53:B54"/>
    <mergeCell ref="F53:F54"/>
    <mergeCell ref="N53:N54"/>
    <mergeCell ref="F55:F56"/>
    <mergeCell ref="A57:A58"/>
    <mergeCell ref="B57:B58"/>
    <mergeCell ref="F57:F58"/>
    <mergeCell ref="N57:N58"/>
    <mergeCell ref="A55:A56"/>
    <mergeCell ref="B55:B56"/>
    <mergeCell ref="N55:N56"/>
    <mergeCell ref="F51:F52"/>
    <mergeCell ref="F59:F60"/>
    <mergeCell ref="F41:F42"/>
    <mergeCell ref="N41:N42"/>
    <mergeCell ref="A43:A44"/>
    <mergeCell ref="B43:B44"/>
    <mergeCell ref="F43:F44"/>
    <mergeCell ref="N43:N44"/>
    <mergeCell ref="A45:A47"/>
    <mergeCell ref="B45:B47"/>
    <mergeCell ref="F45:F47"/>
    <mergeCell ref="N45:N47"/>
    <mergeCell ref="A41:A42"/>
    <mergeCell ref="B41:B42"/>
    <mergeCell ref="N35:N36"/>
    <mergeCell ref="A37:A38"/>
    <mergeCell ref="B37:B38"/>
    <mergeCell ref="F37:F38"/>
    <mergeCell ref="N37:N38"/>
    <mergeCell ref="A39:A40"/>
    <mergeCell ref="B39:B40"/>
    <mergeCell ref="F39:F40"/>
    <mergeCell ref="N39:N40"/>
    <mergeCell ref="N15:N16"/>
    <mergeCell ref="A17:A18"/>
    <mergeCell ref="B17:B18"/>
    <mergeCell ref="A24:A26"/>
    <mergeCell ref="B24:B26"/>
    <mergeCell ref="N24:N26"/>
    <mergeCell ref="F24:F26"/>
    <mergeCell ref="B20:B21"/>
    <mergeCell ref="A20:A21"/>
    <mergeCell ref="N27:N28"/>
    <mergeCell ref="A31:A32"/>
    <mergeCell ref="B31:B32"/>
    <mergeCell ref="F31:F32"/>
    <mergeCell ref="N31:N32"/>
    <mergeCell ref="A33:A34"/>
    <mergeCell ref="B33:B34"/>
    <mergeCell ref="F33:F34"/>
    <mergeCell ref="N33:N34"/>
    <mergeCell ref="F27:F28"/>
    <mergeCell ref="F29:F30"/>
    <mergeCell ref="N29:N30"/>
    <mergeCell ref="O1:O2"/>
    <mergeCell ref="I1:N1"/>
    <mergeCell ref="A1:A2"/>
    <mergeCell ref="B1:B2"/>
    <mergeCell ref="C1:C2"/>
    <mergeCell ref="D1:D2"/>
    <mergeCell ref="E1:E2"/>
    <mergeCell ref="G1:G2"/>
    <mergeCell ref="H1:H2"/>
    <mergeCell ref="F1:F2"/>
    <mergeCell ref="N3:N4"/>
    <mergeCell ref="N8:N9"/>
    <mergeCell ref="N11:N12"/>
    <mergeCell ref="N20:N21"/>
    <mergeCell ref="F5:F6"/>
    <mergeCell ref="A13:A14"/>
    <mergeCell ref="N5:N6"/>
    <mergeCell ref="F17:F18"/>
    <mergeCell ref="N17:N18"/>
    <mergeCell ref="B13:B14"/>
    <mergeCell ref="N13:N14"/>
    <mergeCell ref="F13:F14"/>
    <mergeCell ref="B3:B4"/>
    <mergeCell ref="A3:A4"/>
    <mergeCell ref="F3:F4"/>
    <mergeCell ref="A5:A6"/>
    <mergeCell ref="B5:B6"/>
    <mergeCell ref="A8:A9"/>
    <mergeCell ref="B8:B9"/>
    <mergeCell ref="A11:A12"/>
    <mergeCell ref="B11:B12"/>
    <mergeCell ref="A15:A16"/>
    <mergeCell ref="B15:B16"/>
    <mergeCell ref="F15:F16"/>
    <mergeCell ref="A63:A64"/>
    <mergeCell ref="B63:B64"/>
    <mergeCell ref="F63:F64"/>
    <mergeCell ref="A65:A66"/>
    <mergeCell ref="B65:B66"/>
    <mergeCell ref="F65:F66"/>
    <mergeCell ref="N48:N49"/>
    <mergeCell ref="F8:F9"/>
    <mergeCell ref="F11:F12"/>
    <mergeCell ref="F20:F21"/>
    <mergeCell ref="F48:F49"/>
    <mergeCell ref="F35:F36"/>
    <mergeCell ref="A48:A49"/>
    <mergeCell ref="B48:B49"/>
    <mergeCell ref="A51:A52"/>
    <mergeCell ref="B51:B52"/>
    <mergeCell ref="A59:A60"/>
    <mergeCell ref="B59:B60"/>
    <mergeCell ref="A29:A30"/>
    <mergeCell ref="B29:B30"/>
    <mergeCell ref="A27:A28"/>
    <mergeCell ref="B27:B28"/>
    <mergeCell ref="A35:A36"/>
    <mergeCell ref="B35:B36"/>
    <mergeCell ref="A67:A68"/>
    <mergeCell ref="B67:B68"/>
    <mergeCell ref="F67:F68"/>
    <mergeCell ref="A69:A71"/>
    <mergeCell ref="B69:B71"/>
    <mergeCell ref="F69:F71"/>
    <mergeCell ref="A72:A73"/>
    <mergeCell ref="B72:B73"/>
    <mergeCell ref="F72:F73"/>
    <mergeCell ref="F82:F84"/>
    <mergeCell ref="A85:A88"/>
    <mergeCell ref="B85:B88"/>
    <mergeCell ref="F85:F88"/>
    <mergeCell ref="A74:A75"/>
    <mergeCell ref="B74:B75"/>
    <mergeCell ref="F74:F75"/>
    <mergeCell ref="A76:A77"/>
    <mergeCell ref="B76:B77"/>
    <mergeCell ref="F76:F77"/>
    <mergeCell ref="A78:A79"/>
    <mergeCell ref="B78:B79"/>
    <mergeCell ref="F78:F79"/>
    <mergeCell ref="A111:A112"/>
    <mergeCell ref="B111:B112"/>
    <mergeCell ref="F111:F112"/>
    <mergeCell ref="F109:F110"/>
    <mergeCell ref="F107:F108"/>
    <mergeCell ref="A97:A98"/>
    <mergeCell ref="B97:B98"/>
    <mergeCell ref="F97:F98"/>
    <mergeCell ref="A99:A100"/>
    <mergeCell ref="B99:B100"/>
    <mergeCell ref="A101:A102"/>
    <mergeCell ref="B101:B102"/>
    <mergeCell ref="F101:F102"/>
    <mergeCell ref="A103:A104"/>
    <mergeCell ref="B103:B104"/>
    <mergeCell ref="F103:F104"/>
    <mergeCell ref="F99:F100"/>
    <mergeCell ref="N63:N64"/>
    <mergeCell ref="N65:N66"/>
    <mergeCell ref="N67:N68"/>
    <mergeCell ref="A105:A106"/>
    <mergeCell ref="B105:B106"/>
    <mergeCell ref="F105:F106"/>
    <mergeCell ref="A107:A108"/>
    <mergeCell ref="B107:B108"/>
    <mergeCell ref="A109:A110"/>
    <mergeCell ref="B109:B110"/>
    <mergeCell ref="A89:A91"/>
    <mergeCell ref="B89:B91"/>
    <mergeCell ref="F89:F91"/>
    <mergeCell ref="A92:A93"/>
    <mergeCell ref="B92:B93"/>
    <mergeCell ref="F92:F93"/>
    <mergeCell ref="A94:A96"/>
    <mergeCell ref="B94:B96"/>
    <mergeCell ref="F94:F96"/>
    <mergeCell ref="A80:A81"/>
    <mergeCell ref="B80:B81"/>
    <mergeCell ref="F80:F81"/>
    <mergeCell ref="A82:A84"/>
    <mergeCell ref="B82:B84"/>
    <mergeCell ref="N107:N108"/>
    <mergeCell ref="N109:N110"/>
    <mergeCell ref="N111:N112"/>
    <mergeCell ref="N69:N71"/>
    <mergeCell ref="N72:N73"/>
    <mergeCell ref="N74:N75"/>
    <mergeCell ref="N76:N77"/>
    <mergeCell ref="N78:N79"/>
    <mergeCell ref="N80:N81"/>
    <mergeCell ref="N82:N84"/>
    <mergeCell ref="N85:N88"/>
    <mergeCell ref="N89:N91"/>
    <mergeCell ref="N92:N93"/>
    <mergeCell ref="N94:N96"/>
    <mergeCell ref="N97:N98"/>
    <mergeCell ref="N99:N100"/>
    <mergeCell ref="N101:N102"/>
    <mergeCell ref="N103:N104"/>
    <mergeCell ref="N105:N106"/>
  </mergeCells>
  <pageMargins left="0.75" right="0.75" top="1" bottom="1" header="0.5" footer="0.5"/>
  <pageSetup orientation="portrait" horizontalDpi="4294967292" verticalDpi="4294967292"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1">
    <tabColor theme="3"/>
  </sheetPr>
  <dimension ref="A1:T110"/>
  <sheetViews>
    <sheetView zoomScale="85" zoomScaleNormal="85" zoomScalePageLayoutView="125" workbookViewId="0">
      <pane xSplit="5" ySplit="2" topLeftCell="F3" activePane="bottomRight" state="frozen"/>
      <selection pane="topRight" activeCell="F1" sqref="F1"/>
      <selection pane="bottomLeft" activeCell="A3" sqref="A3"/>
      <selection pane="bottomRight" activeCell="D27" sqref="D27"/>
    </sheetView>
  </sheetViews>
  <sheetFormatPr baseColWidth="10" defaultRowHeight="11.25" x14ac:dyDescent="0.2"/>
  <cols>
    <col min="1" max="1" width="7.75" style="2" customWidth="1"/>
    <col min="2" max="2" width="25.125" style="2" customWidth="1"/>
    <col min="3" max="3" width="9.875" style="2" customWidth="1"/>
    <col min="4" max="4" width="41.125" style="3" customWidth="1"/>
    <col min="5" max="5" width="10.625" style="5" customWidth="1"/>
    <col min="6" max="6" width="13.75" style="131" customWidth="1"/>
    <col min="7" max="7" width="16" style="132" customWidth="1"/>
    <col min="8" max="8" width="4.625" style="133" customWidth="1"/>
    <col min="9" max="9" width="13.5" style="131" customWidth="1"/>
    <col min="10" max="10" width="14" style="132" customWidth="1"/>
    <col min="11" max="11" width="13" style="132" customWidth="1"/>
    <col min="12" max="12" width="16.5" style="132" customWidth="1"/>
    <col min="13" max="13" width="13.625" style="43" customWidth="1"/>
    <col min="14" max="14" width="12.875" style="134" customWidth="1"/>
    <col min="15" max="15" width="10.5" style="215" customWidth="1"/>
    <col min="16" max="17" width="17.125" style="252" customWidth="1"/>
    <col min="18" max="18" width="2.625" style="252" customWidth="1"/>
    <col min="19" max="19" width="17.125" style="252" customWidth="1"/>
    <col min="20" max="20" width="15.875" style="215" customWidth="1"/>
    <col min="21" max="22" width="14.875" style="215" customWidth="1"/>
    <col min="23" max="26" width="11.375" style="215" bestFit="1" customWidth="1"/>
    <col min="27" max="27" width="3.5" style="215" customWidth="1"/>
    <col min="28" max="28" width="10.5" style="215" bestFit="1" customWidth="1"/>
    <col min="29" max="29" width="30.875" style="215" bestFit="1" customWidth="1"/>
    <col min="30" max="30" width="38.875" style="215" customWidth="1"/>
    <col min="31" max="31" width="15.875" style="215" customWidth="1"/>
    <col min="32" max="33" width="14.875" style="215" customWidth="1"/>
    <col min="34" max="37" width="11.375" style="215" bestFit="1" customWidth="1"/>
    <col min="38" max="38" width="4.625" style="215" customWidth="1"/>
    <col min="39" max="39" width="9.125" style="215" customWidth="1"/>
    <col min="40" max="40" width="30.875" style="215" bestFit="1" customWidth="1"/>
    <col min="41" max="41" width="38.875" style="215" customWidth="1"/>
    <col min="42" max="42" width="15.875" style="215" customWidth="1"/>
    <col min="43" max="43" width="14.875" style="215" customWidth="1"/>
    <col min="44" max="44" width="15" style="215" customWidth="1"/>
    <col min="45" max="48" width="11.375" style="215" bestFit="1" customWidth="1"/>
    <col min="49" max="49" width="4.125" style="215" customWidth="1"/>
    <col min="50" max="50" width="10.5" style="215" bestFit="1" customWidth="1"/>
    <col min="51" max="51" width="30.875" style="215" bestFit="1" customWidth="1"/>
    <col min="52" max="52" width="38.875" style="215" customWidth="1"/>
    <col min="53" max="53" width="15.875" style="215" customWidth="1"/>
    <col min="54" max="55" width="14.875" style="215" customWidth="1"/>
    <col min="56" max="59" width="11.375" style="215" bestFit="1" customWidth="1"/>
    <col min="60" max="60" width="3.875" style="215" customWidth="1"/>
    <col min="61" max="61" width="10.5" style="215" bestFit="1" customWidth="1"/>
    <col min="62" max="62" width="30.875" style="215" bestFit="1" customWidth="1"/>
    <col min="63" max="63" width="38.875" style="215" customWidth="1"/>
    <col min="64" max="64" width="15.875" style="215" customWidth="1"/>
    <col min="65" max="66" width="14.875" style="215" customWidth="1"/>
    <col min="67" max="70" width="11.375" style="215" bestFit="1" customWidth="1"/>
    <col min="71" max="16384" width="11" style="215"/>
  </cols>
  <sheetData>
    <row r="1" spans="1:20" ht="35.25" customHeight="1" x14ac:dyDescent="0.2">
      <c r="A1" s="1325" t="s">
        <v>30</v>
      </c>
      <c r="B1" s="1325" t="s">
        <v>31</v>
      </c>
      <c r="C1" s="1325" t="s">
        <v>44</v>
      </c>
      <c r="D1" s="1325" t="s">
        <v>32</v>
      </c>
      <c r="E1" s="1327" t="s">
        <v>41</v>
      </c>
      <c r="F1" s="1329" t="s">
        <v>5</v>
      </c>
      <c r="G1" s="1316" t="s">
        <v>4</v>
      </c>
      <c r="H1" s="1318" t="s">
        <v>2</v>
      </c>
      <c r="I1" s="1322" t="s">
        <v>1</v>
      </c>
      <c r="J1" s="1324" t="s">
        <v>0</v>
      </c>
      <c r="K1" s="1324" t="s">
        <v>61</v>
      </c>
      <c r="L1" s="1311" t="s">
        <v>135</v>
      </c>
      <c r="M1" s="1311" t="s">
        <v>62</v>
      </c>
      <c r="N1" s="1311" t="s">
        <v>63</v>
      </c>
      <c r="P1" s="252">
        <f>0.25*(PARAMETROS!F8+(4*PARAMETROS!J8))</f>
        <v>0.45</v>
      </c>
    </row>
    <row r="2" spans="1:20" ht="22.5" customHeight="1" thickBot="1" x14ac:dyDescent="0.25">
      <c r="A2" s="1326"/>
      <c r="B2" s="1326"/>
      <c r="C2" s="1326"/>
      <c r="D2" s="1326"/>
      <c r="E2" s="1328"/>
      <c r="F2" s="1316"/>
      <c r="G2" s="1317"/>
      <c r="H2" s="1319"/>
      <c r="I2" s="1323"/>
      <c r="J2" s="1312"/>
      <c r="K2" s="1312"/>
      <c r="L2" s="1312"/>
      <c r="M2" s="1312"/>
      <c r="N2" s="1312"/>
      <c r="P2" s="252" t="s">
        <v>132</v>
      </c>
      <c r="Q2" s="252" t="s">
        <v>134</v>
      </c>
      <c r="S2" s="252" t="s">
        <v>133</v>
      </c>
      <c r="T2" s="252" t="s">
        <v>134</v>
      </c>
    </row>
    <row r="3" spans="1:20" s="251" customFormat="1" ht="12" customHeight="1" x14ac:dyDescent="0.2">
      <c r="A3" s="1302" t="s">
        <v>113</v>
      </c>
      <c r="B3" s="1298" t="s">
        <v>118</v>
      </c>
      <c r="C3" s="46" t="s">
        <v>48</v>
      </c>
      <c r="D3" s="47" t="s">
        <v>45</v>
      </c>
      <c r="E3" s="48">
        <v>0.51</v>
      </c>
      <c r="F3" s="49"/>
      <c r="G3" s="49" t="s">
        <v>9</v>
      </c>
      <c r="H3" s="1320"/>
      <c r="I3" s="50">
        <v>8743.5463166595619</v>
      </c>
      <c r="J3" s="51">
        <v>0</v>
      </c>
      <c r="K3" s="51">
        <f>+I3+J3</f>
        <v>8743.5463166595619</v>
      </c>
      <c r="L3" s="52"/>
      <c r="M3" s="53" t="str">
        <f t="shared" ref="M3:M67" si="0">+IF(G3="ACREDITA",IF(L3="SI","CUMPLE","NO CUMPLE"),"")</f>
        <v/>
      </c>
      <c r="N3" s="1313" t="s">
        <v>65</v>
      </c>
      <c r="P3" s="252">
        <f>SUMIF('EXP GEN.'!$D$3:$D$29,'DESEMPATE 1'!D3,'EXP GEN.'!$Z$3:$Z$29)</f>
        <v>0</v>
      </c>
      <c r="Q3" s="252">
        <f>P3-I3</f>
        <v>-8743.5463166595619</v>
      </c>
      <c r="R3" s="252"/>
      <c r="S3" s="252" t="e">
        <f>SUMIF(#REF!,'DESEMPATE 1'!D3,#REF!)</f>
        <v>#REF!</v>
      </c>
      <c r="T3" s="252" t="e">
        <f>+J3-S3</f>
        <v>#REF!</v>
      </c>
    </row>
    <row r="4" spans="1:20" s="251" customFormat="1" ht="12" customHeight="1" x14ac:dyDescent="0.2">
      <c r="A4" s="1303"/>
      <c r="B4" s="1299"/>
      <c r="C4" s="42" t="s">
        <v>49</v>
      </c>
      <c r="D4" s="1" t="s">
        <v>42</v>
      </c>
      <c r="E4" s="8">
        <v>0.25</v>
      </c>
      <c r="F4" s="54"/>
      <c r="G4" s="249" t="s">
        <v>64</v>
      </c>
      <c r="H4" s="1320"/>
      <c r="I4" s="55">
        <v>3628.2174213965645</v>
      </c>
      <c r="J4" s="56">
        <v>6707.635623248043</v>
      </c>
      <c r="K4" s="56">
        <f t="shared" ref="K4:K68" si="1">+I4+J4</f>
        <v>10335.853044644608</v>
      </c>
      <c r="L4" s="57">
        <f>0.25*(PARAMETROS!F8+(4*PARAMETROS!J8))</f>
        <v>0.45</v>
      </c>
      <c r="M4" s="58" t="str">
        <f t="shared" si="0"/>
        <v>NO CUMPLE</v>
      </c>
      <c r="N4" s="1314"/>
      <c r="P4" s="252">
        <f>SUMIF('EXP GEN.'!$D$3:$D$29,'DESEMPATE 1'!D4,'EXP GEN.'!$Z$3:$Z$29)</f>
        <v>0</v>
      </c>
      <c r="Q4" s="252">
        <f t="shared" ref="Q4:Q14" si="2">P4-I4</f>
        <v>-3628.2174213965645</v>
      </c>
      <c r="R4" s="252"/>
      <c r="S4" s="252" t="e">
        <f>SUMIF(#REF!,'DESEMPATE 1'!D4,#REF!)</f>
        <v>#REF!</v>
      </c>
      <c r="T4" s="252" t="e">
        <f t="shared" ref="T4:T14" si="3">+J4-S4</f>
        <v>#REF!</v>
      </c>
    </row>
    <row r="5" spans="1:20" s="251" customFormat="1" ht="12" customHeight="1" thickBot="1" x14ac:dyDescent="0.25">
      <c r="A5" s="1304"/>
      <c r="B5" s="1300"/>
      <c r="C5" s="59" t="s">
        <v>50</v>
      </c>
      <c r="D5" s="60" t="s">
        <v>43</v>
      </c>
      <c r="E5" s="61">
        <v>0.24</v>
      </c>
      <c r="F5" s="62"/>
      <c r="G5" s="62" t="s">
        <v>9</v>
      </c>
      <c r="H5" s="1320"/>
      <c r="I5" s="63">
        <v>5205.213368510902</v>
      </c>
      <c r="J5" s="64">
        <v>9591.6356284627909</v>
      </c>
      <c r="K5" s="64">
        <f t="shared" si="1"/>
        <v>14796.848996973693</v>
      </c>
      <c r="L5" s="65"/>
      <c r="M5" s="66" t="str">
        <f t="shared" si="0"/>
        <v/>
      </c>
      <c r="N5" s="1315"/>
      <c r="P5" s="252">
        <f>SUMIF('EXP GEN.'!$D$3:$D$29,'DESEMPATE 1'!D5,'EXP GEN.'!$Z$3:$Z$29)</f>
        <v>0</v>
      </c>
      <c r="Q5" s="252">
        <f t="shared" si="2"/>
        <v>-5205.213368510902</v>
      </c>
      <c r="R5" s="252"/>
      <c r="S5" s="252" t="e">
        <f>SUMIF(#REF!,'DESEMPATE 1'!D5,#REF!)</f>
        <v>#REF!</v>
      </c>
      <c r="T5" s="252" t="e">
        <f t="shared" si="3"/>
        <v>#REF!</v>
      </c>
    </row>
    <row r="6" spans="1:20" s="251" customFormat="1" ht="12" customHeight="1" x14ac:dyDescent="0.2">
      <c r="A6" s="1285" t="s">
        <v>114</v>
      </c>
      <c r="B6" s="1298" t="s">
        <v>120</v>
      </c>
      <c r="C6" s="46" t="s">
        <v>51</v>
      </c>
      <c r="D6" s="47" t="s">
        <v>121</v>
      </c>
      <c r="E6" s="48">
        <v>0.7</v>
      </c>
      <c r="F6" s="49"/>
      <c r="G6" s="49" t="s">
        <v>9</v>
      </c>
      <c r="H6" s="1320"/>
      <c r="I6" s="50">
        <v>22175.999248024022</v>
      </c>
      <c r="J6" s="51">
        <v>15569.407529104887</v>
      </c>
      <c r="K6" s="51">
        <f t="shared" si="1"/>
        <v>37745.406777128912</v>
      </c>
      <c r="L6" s="52"/>
      <c r="M6" s="53" t="str">
        <f t="shared" si="0"/>
        <v/>
      </c>
      <c r="N6" s="1294" t="s">
        <v>69</v>
      </c>
      <c r="P6" s="252">
        <f>SUMIF('EXP GEN.'!$D$3:$D$29,'DESEMPATE 1'!D6,'EXP GEN.'!$Z$3:$Z$29)</f>
        <v>0</v>
      </c>
      <c r="Q6" s="252">
        <f t="shared" si="2"/>
        <v>-22175.999248024022</v>
      </c>
      <c r="R6" s="252"/>
      <c r="S6" s="252" t="e">
        <f>SUMIF(#REF!,'DESEMPATE 1'!D6,#REF!)</f>
        <v>#REF!</v>
      </c>
      <c r="T6" s="252" t="e">
        <f t="shared" si="3"/>
        <v>#REF!</v>
      </c>
    </row>
    <row r="7" spans="1:20" s="251" customFormat="1" ht="23.25" thickBot="1" x14ac:dyDescent="0.25">
      <c r="A7" s="1287"/>
      <c r="B7" s="1300"/>
      <c r="C7" s="59" t="s">
        <v>55</v>
      </c>
      <c r="D7" s="60" t="s">
        <v>122</v>
      </c>
      <c r="E7" s="61">
        <v>0.3</v>
      </c>
      <c r="F7" s="62"/>
      <c r="G7" s="250" t="s">
        <v>64</v>
      </c>
      <c r="H7" s="1320"/>
      <c r="I7" s="63">
        <v>4326.2347368506498</v>
      </c>
      <c r="J7" s="64">
        <v>4326.2347368506498</v>
      </c>
      <c r="K7" s="64">
        <f t="shared" si="1"/>
        <v>8652.4694737012996</v>
      </c>
      <c r="L7" s="65" t="str">
        <f>+IF((K7/SUM(K6:K7))&gt;=0.25,"SI","NO")</f>
        <v>NO</v>
      </c>
      <c r="M7" s="66" t="str">
        <f t="shared" si="0"/>
        <v>NO CUMPLE</v>
      </c>
      <c r="N7" s="1295"/>
      <c r="P7" s="252">
        <f>SUMIF('EXP GEN.'!$D$3:$D$29,'DESEMPATE 1'!D7,'EXP GEN.'!$Z$3:$Z$29)</f>
        <v>0</v>
      </c>
      <c r="Q7" s="252">
        <f t="shared" si="2"/>
        <v>-4326.2347368506498</v>
      </c>
      <c r="R7" s="252"/>
      <c r="S7" s="252" t="e">
        <f>SUMIF(#REF!,'DESEMPATE 1'!D7,#REF!)</f>
        <v>#REF!</v>
      </c>
      <c r="T7" s="252" t="e">
        <f t="shared" si="3"/>
        <v>#REF!</v>
      </c>
    </row>
    <row r="8" spans="1:20" s="251" customFormat="1" ht="12" customHeight="1" x14ac:dyDescent="0.2">
      <c r="A8" s="1302" t="s">
        <v>115</v>
      </c>
      <c r="B8" s="1298" t="s">
        <v>123</v>
      </c>
      <c r="C8" s="46" t="s">
        <v>52</v>
      </c>
      <c r="D8" s="47" t="s">
        <v>124</v>
      </c>
      <c r="E8" s="48">
        <v>0.7</v>
      </c>
      <c r="F8" s="49"/>
      <c r="G8" s="254" t="s">
        <v>64</v>
      </c>
      <c r="H8" s="1320"/>
      <c r="I8" s="50">
        <v>48088.846592716647</v>
      </c>
      <c r="J8" s="51">
        <v>48668.649605856874</v>
      </c>
      <c r="K8" s="51">
        <f t="shared" si="1"/>
        <v>96757.496198573528</v>
      </c>
      <c r="L8" s="52" t="str">
        <f>+IF((K8/SUM(K8:K9))&gt;=0.25,"SI","NO")</f>
        <v>SI</v>
      </c>
      <c r="M8" s="53" t="str">
        <f t="shared" si="0"/>
        <v>CUMPLE</v>
      </c>
      <c r="N8" s="1305" t="s">
        <v>65</v>
      </c>
      <c r="P8" s="252">
        <f>SUMIF('EXP GEN.'!$D$3:$D$29,'DESEMPATE 1'!D8,'EXP GEN.'!$Z$3:$Z$29)</f>
        <v>0</v>
      </c>
      <c r="Q8" s="252">
        <f t="shared" si="2"/>
        <v>-48088.846592716647</v>
      </c>
      <c r="R8" s="252"/>
      <c r="S8" s="252" t="e">
        <f>SUMIF(#REF!,'DESEMPATE 1'!D8,#REF!)</f>
        <v>#REF!</v>
      </c>
      <c r="T8" s="252" t="e">
        <f t="shared" si="3"/>
        <v>#REF!</v>
      </c>
    </row>
    <row r="9" spans="1:20" s="251" customFormat="1" ht="12" customHeight="1" thickBot="1" x14ac:dyDescent="0.25">
      <c r="A9" s="1304"/>
      <c r="B9" s="1300"/>
      <c r="C9" s="59" t="s">
        <v>56</v>
      </c>
      <c r="D9" s="60" t="s">
        <v>125</v>
      </c>
      <c r="E9" s="61">
        <v>0.3</v>
      </c>
      <c r="F9" s="62"/>
      <c r="G9" s="62" t="s">
        <v>9</v>
      </c>
      <c r="H9" s="1320"/>
      <c r="I9" s="63">
        <v>25963.65607504479</v>
      </c>
      <c r="J9" s="64">
        <v>14181.149720297217</v>
      </c>
      <c r="K9" s="64">
        <f t="shared" si="1"/>
        <v>40144.805795342007</v>
      </c>
      <c r="L9" s="65"/>
      <c r="M9" s="66" t="str">
        <f t="shared" si="0"/>
        <v/>
      </c>
      <c r="N9" s="1307"/>
      <c r="P9" s="252">
        <f>SUMIF('EXP GEN.'!$D$3:$D$29,'DESEMPATE 1'!D9,'EXP GEN.'!$Z$3:$Z$29)</f>
        <v>0</v>
      </c>
      <c r="Q9" s="252">
        <f t="shared" si="2"/>
        <v>-25963.65607504479</v>
      </c>
      <c r="R9" s="252"/>
      <c r="S9" s="252" t="e">
        <f>SUMIF(#REF!,'DESEMPATE 1'!D9,#REF!)</f>
        <v>#REF!</v>
      </c>
      <c r="T9" s="252" t="e">
        <f t="shared" si="3"/>
        <v>#REF!</v>
      </c>
    </row>
    <row r="10" spans="1:20" s="251" customFormat="1" ht="12" customHeight="1" x14ac:dyDescent="0.2">
      <c r="A10" s="1285" t="s">
        <v>116</v>
      </c>
      <c r="B10" s="1298" t="s">
        <v>126</v>
      </c>
      <c r="C10" s="46" t="s">
        <v>53</v>
      </c>
      <c r="D10" s="47" t="s">
        <v>46</v>
      </c>
      <c r="E10" s="48">
        <v>0.51</v>
      </c>
      <c r="F10" s="49"/>
      <c r="G10" s="49" t="s">
        <v>9</v>
      </c>
      <c r="H10" s="1320"/>
      <c r="I10" s="50">
        <v>9378.5925087995602</v>
      </c>
      <c r="J10" s="51">
        <v>5321.5956342663276</v>
      </c>
      <c r="K10" s="51">
        <f t="shared" si="1"/>
        <v>14700.188143065887</v>
      </c>
      <c r="L10" s="52"/>
      <c r="M10" s="53" t="str">
        <f t="shared" si="0"/>
        <v/>
      </c>
      <c r="N10" s="1294" t="s">
        <v>69</v>
      </c>
      <c r="P10" s="252">
        <f>SUMIF('EXP GEN.'!$D$3:$D$29,'DESEMPATE 1'!D10,'EXP GEN.'!$Z$3:$Z$29)</f>
        <v>0</v>
      </c>
      <c r="Q10" s="252">
        <f t="shared" si="2"/>
        <v>-9378.5925087995602</v>
      </c>
      <c r="R10" s="252"/>
      <c r="S10" s="252" t="e">
        <f>SUMIF(#REF!,'DESEMPATE 1'!D10,#REF!)</f>
        <v>#REF!</v>
      </c>
      <c r="T10" s="252" t="e">
        <f t="shared" si="3"/>
        <v>#REF!</v>
      </c>
    </row>
    <row r="11" spans="1:20" s="251" customFormat="1" ht="12" customHeight="1" x14ac:dyDescent="0.2">
      <c r="A11" s="1308"/>
      <c r="B11" s="1309"/>
      <c r="C11" s="241" t="s">
        <v>57</v>
      </c>
      <c r="D11" s="242" t="s">
        <v>47</v>
      </c>
      <c r="E11" s="243">
        <v>0.25</v>
      </c>
      <c r="F11" s="244"/>
      <c r="G11" s="255" t="s">
        <v>64</v>
      </c>
      <c r="H11" s="1320"/>
      <c r="I11" s="245">
        <v>5584.2182583377453</v>
      </c>
      <c r="J11" s="246">
        <v>5584.2182583377453</v>
      </c>
      <c r="K11" s="246">
        <f t="shared" si="1"/>
        <v>11168.436516675491</v>
      </c>
      <c r="L11" s="247" t="str">
        <f>+IF((K11/SUM(K10:K12))&gt;=0.25,"SI","NO")</f>
        <v>NO</v>
      </c>
      <c r="M11" s="248" t="str">
        <f t="shared" si="0"/>
        <v>NO CUMPLE</v>
      </c>
      <c r="N11" s="1310"/>
      <c r="P11" s="252">
        <f>SUMIF('EXP GEN.'!$D$3:$D$29,'DESEMPATE 1'!D11,'EXP GEN.'!$Z$3:$Z$29)</f>
        <v>0</v>
      </c>
      <c r="Q11" s="252">
        <f t="shared" si="2"/>
        <v>-5584.2182583377453</v>
      </c>
      <c r="R11" s="252"/>
      <c r="S11" s="252" t="e">
        <f>SUMIF(#REF!,'DESEMPATE 1'!D11,#REF!)</f>
        <v>#REF!</v>
      </c>
      <c r="T11" s="252" t="e">
        <f t="shared" si="3"/>
        <v>#REF!</v>
      </c>
    </row>
    <row r="12" spans="1:20" s="251" customFormat="1" ht="12" customHeight="1" thickBot="1" x14ac:dyDescent="0.25">
      <c r="A12" s="1287"/>
      <c r="B12" s="1300"/>
      <c r="C12" s="59" t="s">
        <v>127</v>
      </c>
      <c r="D12" s="60" t="s">
        <v>128</v>
      </c>
      <c r="E12" s="61">
        <v>0.24</v>
      </c>
      <c r="F12" s="62"/>
      <c r="G12" s="62" t="s">
        <v>9</v>
      </c>
      <c r="H12" s="1320"/>
      <c r="I12" s="63">
        <v>18756.884109567782</v>
      </c>
      <c r="J12" s="64">
        <v>18756.884109567782</v>
      </c>
      <c r="K12" s="64">
        <f t="shared" si="1"/>
        <v>37513.768219135563</v>
      </c>
      <c r="L12" s="65"/>
      <c r="M12" s="66" t="str">
        <f t="shared" si="0"/>
        <v/>
      </c>
      <c r="N12" s="1295"/>
      <c r="P12" s="252">
        <f>SUMIF('EXP GEN.'!$D$3:$D$29,'DESEMPATE 1'!D12,'EXP GEN.'!$Z$3:$Z$29)</f>
        <v>0</v>
      </c>
      <c r="Q12" s="252">
        <f t="shared" si="2"/>
        <v>-18756.884109567782</v>
      </c>
      <c r="R12" s="252"/>
      <c r="S12" s="252" t="e">
        <f>SUMIF(#REF!,'DESEMPATE 1'!D12,#REF!)</f>
        <v>#REF!</v>
      </c>
      <c r="T12" s="252" t="e">
        <f t="shared" si="3"/>
        <v>#REF!</v>
      </c>
    </row>
    <row r="13" spans="1:20" s="251" customFormat="1" ht="12" customHeight="1" x14ac:dyDescent="0.2">
      <c r="A13" s="1285" t="s">
        <v>117</v>
      </c>
      <c r="B13" s="1298" t="s">
        <v>129</v>
      </c>
      <c r="C13" s="46" t="s">
        <v>54</v>
      </c>
      <c r="D13" s="47" t="s">
        <v>130</v>
      </c>
      <c r="E13" s="48">
        <v>0.51</v>
      </c>
      <c r="F13" s="49"/>
      <c r="G13" s="254" t="s">
        <v>64</v>
      </c>
      <c r="H13" s="1320"/>
      <c r="I13" s="50">
        <v>37734.435344684171</v>
      </c>
      <c r="J13" s="51">
        <v>63814.147325471749</v>
      </c>
      <c r="K13" s="51">
        <f t="shared" si="1"/>
        <v>101548.58267015591</v>
      </c>
      <c r="L13" s="52" t="str">
        <f>+IF((K13/SUM(K13:K14))&gt;=0.25,"SI","NO")</f>
        <v>SI</v>
      </c>
      <c r="M13" s="53" t="str">
        <f t="shared" si="0"/>
        <v>CUMPLE</v>
      </c>
      <c r="N13" s="1294" t="s">
        <v>65</v>
      </c>
      <c r="P13" s="252">
        <f>SUMIF('EXP GEN.'!$D$3:$D$29,'DESEMPATE 1'!D13,'EXP GEN.'!$Z$3:$Z$29)</f>
        <v>0</v>
      </c>
      <c r="Q13" s="252">
        <f t="shared" si="2"/>
        <v>-37734.435344684171</v>
      </c>
      <c r="R13" s="252"/>
      <c r="S13" s="252" t="e">
        <f>SUMIF(#REF!,'DESEMPATE 1'!D13,#REF!)</f>
        <v>#REF!</v>
      </c>
      <c r="T13" s="252" t="e">
        <f t="shared" si="3"/>
        <v>#REF!</v>
      </c>
    </row>
    <row r="14" spans="1:20" s="251" customFormat="1" ht="12" customHeight="1" thickBot="1" x14ac:dyDescent="0.25">
      <c r="A14" s="1287"/>
      <c r="B14" s="1300"/>
      <c r="C14" s="59" t="s">
        <v>58</v>
      </c>
      <c r="D14" s="60" t="s">
        <v>131</v>
      </c>
      <c r="E14" s="61">
        <v>0.49</v>
      </c>
      <c r="F14" s="62"/>
      <c r="G14" s="62" t="s">
        <v>9</v>
      </c>
      <c r="H14" s="1320"/>
      <c r="I14" s="63">
        <v>6306.283418141792</v>
      </c>
      <c r="J14" s="64">
        <v>6679.8005052059279</v>
      </c>
      <c r="K14" s="64">
        <v>6679.8005052059279</v>
      </c>
      <c r="L14" s="65"/>
      <c r="M14" s="66" t="str">
        <f t="shared" si="0"/>
        <v/>
      </c>
      <c r="N14" s="1295"/>
      <c r="P14" s="252">
        <f>SUMIF('EXP GEN.'!$D$3:$D$29,'DESEMPATE 1'!D14,'EXP GEN.'!$Z$3:$Z$29)</f>
        <v>0</v>
      </c>
      <c r="Q14" s="252">
        <f t="shared" si="2"/>
        <v>-6306.283418141792</v>
      </c>
      <c r="R14" s="252"/>
      <c r="S14" s="252" t="e">
        <f>SUMIF(#REF!,'DESEMPATE 1'!D14,#REF!)</f>
        <v>#REF!</v>
      </c>
      <c r="T14" s="252" t="e">
        <f t="shared" si="3"/>
        <v>#REF!</v>
      </c>
    </row>
    <row r="15" spans="1:20" s="251" customFormat="1" ht="12" customHeight="1" x14ac:dyDescent="0.2">
      <c r="A15" s="1285"/>
      <c r="B15" s="1298"/>
      <c r="C15" s="46"/>
      <c r="D15" s="47"/>
      <c r="E15" s="48"/>
      <c r="F15" s="49"/>
      <c r="G15" s="49"/>
      <c r="H15" s="1320"/>
      <c r="I15" s="50"/>
      <c r="J15" s="51"/>
      <c r="K15" s="51">
        <f t="shared" si="1"/>
        <v>0</v>
      </c>
      <c r="L15" s="52" t="s">
        <v>8</v>
      </c>
      <c r="M15" s="53" t="str">
        <f t="shared" si="0"/>
        <v/>
      </c>
      <c r="N15" s="1294" t="s">
        <v>65</v>
      </c>
      <c r="P15" s="252"/>
      <c r="Q15" s="252"/>
      <c r="R15" s="252"/>
      <c r="S15" s="252"/>
      <c r="T15" s="252"/>
    </row>
    <row r="16" spans="1:20" s="251" customFormat="1" ht="27" customHeight="1" thickBot="1" x14ac:dyDescent="0.25">
      <c r="A16" s="1287"/>
      <c r="B16" s="1300"/>
      <c r="C16" s="59"/>
      <c r="D16" s="60"/>
      <c r="E16" s="61"/>
      <c r="F16" s="62"/>
      <c r="G16" s="62"/>
      <c r="H16" s="1320"/>
      <c r="I16" s="63"/>
      <c r="J16" s="64"/>
      <c r="K16" s="64">
        <f t="shared" si="1"/>
        <v>0</v>
      </c>
      <c r="L16" s="65" t="s">
        <v>8</v>
      </c>
      <c r="M16" s="66" t="str">
        <f t="shared" si="0"/>
        <v/>
      </c>
      <c r="N16" s="1295"/>
      <c r="P16" s="252"/>
      <c r="Q16" s="252"/>
      <c r="R16" s="252"/>
      <c r="S16" s="252"/>
    </row>
    <row r="17" spans="1:19" s="251" customFormat="1" ht="12" customHeight="1" x14ac:dyDescent="0.2">
      <c r="A17" s="1285"/>
      <c r="B17" s="1298"/>
      <c r="C17" s="46"/>
      <c r="D17" s="47"/>
      <c r="E17" s="48"/>
      <c r="F17" s="49"/>
      <c r="G17" s="49"/>
      <c r="H17" s="1320"/>
      <c r="I17" s="50">
        <v>4674.106602545201</v>
      </c>
      <c r="J17" s="51">
        <v>2707.0552118413907</v>
      </c>
      <c r="K17" s="51">
        <f t="shared" si="1"/>
        <v>7381.1618143865917</v>
      </c>
      <c r="L17" s="52" t="s">
        <v>8</v>
      </c>
      <c r="M17" s="53" t="str">
        <f t="shared" si="0"/>
        <v/>
      </c>
      <c r="N17" s="1294" t="s">
        <v>65</v>
      </c>
      <c r="P17" s="252"/>
      <c r="Q17" s="252"/>
      <c r="R17" s="252"/>
      <c r="S17" s="252"/>
    </row>
    <row r="18" spans="1:19" s="251" customFormat="1" ht="12" thickBot="1" x14ac:dyDescent="0.25">
      <c r="A18" s="1287"/>
      <c r="B18" s="1300"/>
      <c r="C18" s="59"/>
      <c r="D18" s="60"/>
      <c r="E18" s="61"/>
      <c r="F18" s="62"/>
      <c r="G18" s="62"/>
      <c r="H18" s="1320"/>
      <c r="I18" s="63">
        <v>16801.678417163577</v>
      </c>
      <c r="J18" s="64">
        <v>13473.516724264548</v>
      </c>
      <c r="K18" s="64">
        <f t="shared" si="1"/>
        <v>30275.195141428125</v>
      </c>
      <c r="L18" s="65" t="s">
        <v>8</v>
      </c>
      <c r="M18" s="66" t="str">
        <f t="shared" si="0"/>
        <v/>
      </c>
      <c r="N18" s="1295"/>
      <c r="P18" s="252"/>
      <c r="Q18" s="252"/>
      <c r="R18" s="252"/>
      <c r="S18" s="252"/>
    </row>
    <row r="19" spans="1:19" s="251" customFormat="1" x14ac:dyDescent="0.2">
      <c r="A19" s="1285"/>
      <c r="B19" s="1298"/>
      <c r="C19" s="46"/>
      <c r="D19" s="47"/>
      <c r="E19" s="48"/>
      <c r="F19" s="49"/>
      <c r="G19" s="49"/>
      <c r="H19" s="1320"/>
      <c r="I19" s="50">
        <v>4326.2347368506498</v>
      </c>
      <c r="J19" s="51">
        <v>4326.2347368506498</v>
      </c>
      <c r="K19" s="51">
        <f t="shared" si="1"/>
        <v>8652.4694737012996</v>
      </c>
      <c r="L19" s="52" t="s">
        <v>8</v>
      </c>
      <c r="M19" s="53" t="str">
        <f t="shared" si="0"/>
        <v/>
      </c>
      <c r="N19" s="1294" t="s">
        <v>65</v>
      </c>
      <c r="P19" s="252"/>
      <c r="Q19" s="252"/>
      <c r="R19" s="252"/>
      <c r="S19" s="252"/>
    </row>
    <row r="20" spans="1:19" s="251" customFormat="1" ht="12" customHeight="1" thickBot="1" x14ac:dyDescent="0.25">
      <c r="A20" s="1287"/>
      <c r="B20" s="1300"/>
      <c r="C20" s="59"/>
      <c r="D20" s="60"/>
      <c r="E20" s="61"/>
      <c r="F20" s="62"/>
      <c r="G20" s="62"/>
      <c r="H20" s="1320"/>
      <c r="I20" s="63">
        <v>15625.036823714967</v>
      </c>
      <c r="J20" s="64">
        <v>9804.9457477952019</v>
      </c>
      <c r="K20" s="64">
        <f t="shared" si="1"/>
        <v>25429.982571510169</v>
      </c>
      <c r="L20" s="65" t="s">
        <v>8</v>
      </c>
      <c r="M20" s="66" t="str">
        <f t="shared" si="0"/>
        <v/>
      </c>
      <c r="N20" s="1295"/>
      <c r="P20" s="252"/>
      <c r="Q20" s="252"/>
      <c r="R20" s="252"/>
      <c r="S20" s="252"/>
    </row>
    <row r="21" spans="1:19" s="251" customFormat="1" ht="12" customHeight="1" x14ac:dyDescent="0.2">
      <c r="A21" s="1285"/>
      <c r="B21" s="1298"/>
      <c r="C21" s="46"/>
      <c r="D21" s="47"/>
      <c r="E21" s="48"/>
      <c r="F21" s="49"/>
      <c r="G21" s="49"/>
      <c r="H21" s="1320"/>
      <c r="I21" s="50">
        <v>16609.629578215201</v>
      </c>
      <c r="J21" s="51">
        <v>13240.068952671252</v>
      </c>
      <c r="K21" s="51">
        <f t="shared" si="1"/>
        <v>29849.698530886453</v>
      </c>
      <c r="L21" s="52" t="s">
        <v>8</v>
      </c>
      <c r="M21" s="53" t="str">
        <f t="shared" si="0"/>
        <v/>
      </c>
      <c r="N21" s="1294" t="s">
        <v>65</v>
      </c>
      <c r="P21" s="252"/>
      <c r="Q21" s="252"/>
      <c r="R21" s="252"/>
      <c r="S21" s="252"/>
    </row>
    <row r="22" spans="1:19" s="251" customFormat="1" ht="12" customHeight="1" thickBot="1" x14ac:dyDescent="0.25">
      <c r="A22" s="1287"/>
      <c r="B22" s="1300"/>
      <c r="C22" s="59"/>
      <c r="D22" s="60"/>
      <c r="E22" s="61"/>
      <c r="F22" s="62"/>
      <c r="G22" s="62"/>
      <c r="H22" s="1320"/>
      <c r="I22" s="63">
        <v>17182.169791168337</v>
      </c>
      <c r="J22" s="64">
        <v>5199.6832516233762</v>
      </c>
      <c r="K22" s="64">
        <f t="shared" si="1"/>
        <v>22381.853042791714</v>
      </c>
      <c r="L22" s="65" t="s">
        <v>8</v>
      </c>
      <c r="M22" s="66" t="str">
        <f t="shared" si="0"/>
        <v/>
      </c>
      <c r="N22" s="1295"/>
      <c r="P22" s="252"/>
      <c r="Q22" s="252"/>
      <c r="R22" s="252"/>
      <c r="S22" s="252"/>
    </row>
    <row r="23" spans="1:19" ht="12" customHeight="1" x14ac:dyDescent="0.2">
      <c r="A23" s="1285"/>
      <c r="B23" s="1298"/>
      <c r="C23" s="46"/>
      <c r="D23" s="47"/>
      <c r="E23" s="48"/>
      <c r="F23" s="49"/>
      <c r="G23" s="49"/>
      <c r="H23" s="1320"/>
      <c r="I23" s="50">
        <v>32814.326445807732</v>
      </c>
      <c r="J23" s="51">
        <v>10884.246923438695</v>
      </c>
      <c r="K23" s="51">
        <f t="shared" si="1"/>
        <v>43698.573369246427</v>
      </c>
      <c r="L23" s="52" t="s">
        <v>8</v>
      </c>
      <c r="M23" s="53" t="str">
        <f t="shared" si="0"/>
        <v/>
      </c>
      <c r="N23" s="1294" t="s">
        <v>65</v>
      </c>
    </row>
    <row r="24" spans="1:19" ht="12" customHeight="1" thickBot="1" x14ac:dyDescent="0.25">
      <c r="A24" s="1287"/>
      <c r="B24" s="1300"/>
      <c r="C24" s="59"/>
      <c r="D24" s="60"/>
      <c r="E24" s="61"/>
      <c r="F24" s="62"/>
      <c r="G24" s="62"/>
      <c r="H24" s="1320"/>
      <c r="I24" s="63">
        <v>12405.989836381299</v>
      </c>
      <c r="J24" s="64">
        <v>17513.383302687456</v>
      </c>
      <c r="K24" s="64">
        <f t="shared" si="1"/>
        <v>29919.373139068754</v>
      </c>
      <c r="L24" s="65" t="s">
        <v>8</v>
      </c>
      <c r="M24" s="66" t="str">
        <f t="shared" si="0"/>
        <v/>
      </c>
      <c r="N24" s="1295"/>
    </row>
    <row r="25" spans="1:19" ht="12" customHeight="1" x14ac:dyDescent="0.2">
      <c r="A25" s="1285"/>
      <c r="B25" s="1298"/>
      <c r="C25" s="46"/>
      <c r="D25" s="47"/>
      <c r="E25" s="48"/>
      <c r="F25" s="49"/>
      <c r="G25" s="49"/>
      <c r="H25" s="1320"/>
      <c r="I25" s="50">
        <v>15358.300802978465</v>
      </c>
      <c r="J25" s="51">
        <v>14678.201579526329</v>
      </c>
      <c r="K25" s="51">
        <f t="shared" si="1"/>
        <v>30036.502382504794</v>
      </c>
      <c r="L25" s="52" t="s">
        <v>8</v>
      </c>
      <c r="M25" s="53" t="str">
        <f t="shared" si="0"/>
        <v/>
      </c>
      <c r="N25" s="1294" t="s">
        <v>65</v>
      </c>
    </row>
    <row r="26" spans="1:19" ht="12" customHeight="1" thickBot="1" x14ac:dyDescent="0.25">
      <c r="A26" s="1287"/>
      <c r="B26" s="1300"/>
      <c r="C26" s="59"/>
      <c r="D26" s="60"/>
      <c r="E26" s="61"/>
      <c r="F26" s="62"/>
      <c r="G26" s="62"/>
      <c r="H26" s="1320"/>
      <c r="I26" s="63">
        <v>23677.865263984771</v>
      </c>
      <c r="J26" s="64">
        <v>23353.924119658572</v>
      </c>
      <c r="K26" s="64">
        <f t="shared" si="1"/>
        <v>47031.789383643343</v>
      </c>
      <c r="L26" s="65" t="s">
        <v>8</v>
      </c>
      <c r="M26" s="66" t="str">
        <f t="shared" si="0"/>
        <v/>
      </c>
      <c r="N26" s="1295"/>
    </row>
    <row r="27" spans="1:19" ht="12" customHeight="1" x14ac:dyDescent="0.2">
      <c r="A27" s="1285"/>
      <c r="B27" s="1298"/>
      <c r="C27" s="46"/>
      <c r="D27" s="47"/>
      <c r="E27" s="48"/>
      <c r="F27" s="67"/>
      <c r="G27" s="49"/>
      <c r="H27" s="1320"/>
      <c r="I27" s="68">
        <v>20642.813450561196</v>
      </c>
      <c r="J27" s="69">
        <v>23763.055267219039</v>
      </c>
      <c r="K27" s="51">
        <f t="shared" si="1"/>
        <v>44405.868717780235</v>
      </c>
      <c r="L27" s="52" t="s">
        <v>8</v>
      </c>
      <c r="M27" s="53" t="str">
        <f t="shared" si="0"/>
        <v/>
      </c>
      <c r="N27" s="1294" t="s">
        <v>65</v>
      </c>
    </row>
    <row r="28" spans="1:19" ht="12" customHeight="1" thickBot="1" x14ac:dyDescent="0.25">
      <c r="A28" s="1287"/>
      <c r="B28" s="1300"/>
      <c r="C28" s="59"/>
      <c r="D28" s="60"/>
      <c r="E28" s="61"/>
      <c r="F28" s="70"/>
      <c r="G28" s="62"/>
      <c r="H28" s="1320"/>
      <c r="I28" s="71">
        <v>8331.2737485436883</v>
      </c>
      <c r="J28" s="72">
        <v>8331.2737485436883</v>
      </c>
      <c r="K28" s="64">
        <f t="shared" si="1"/>
        <v>16662.547497087377</v>
      </c>
      <c r="L28" s="65" t="s">
        <v>8</v>
      </c>
      <c r="M28" s="66" t="str">
        <f t="shared" si="0"/>
        <v/>
      </c>
      <c r="N28" s="1295"/>
    </row>
    <row r="29" spans="1:19" ht="12" customHeight="1" x14ac:dyDescent="0.2">
      <c r="A29" s="1285"/>
      <c r="B29" s="1298"/>
      <c r="C29" s="46"/>
      <c r="D29" s="47"/>
      <c r="E29" s="48"/>
      <c r="F29" s="67"/>
      <c r="G29" s="49"/>
      <c r="H29" s="1320"/>
      <c r="I29" s="68">
        <v>21608.963142445766</v>
      </c>
      <c r="J29" s="69">
        <v>13669.28617055724</v>
      </c>
      <c r="K29" s="51">
        <f t="shared" si="1"/>
        <v>35278.249313003005</v>
      </c>
      <c r="L29" s="52" t="s">
        <v>8</v>
      </c>
      <c r="M29" s="53" t="str">
        <f t="shared" si="0"/>
        <v/>
      </c>
      <c r="N29" s="1294" t="s">
        <v>65</v>
      </c>
    </row>
    <row r="30" spans="1:19" ht="12" customHeight="1" thickBot="1" x14ac:dyDescent="0.25">
      <c r="A30" s="1287"/>
      <c r="B30" s="1300"/>
      <c r="C30" s="59"/>
      <c r="D30" s="60"/>
      <c r="E30" s="61"/>
      <c r="F30" s="70"/>
      <c r="G30" s="62"/>
      <c r="H30" s="1320"/>
      <c r="I30" s="71">
        <v>38305.732483959931</v>
      </c>
      <c r="J30" s="72">
        <v>38305.732483959939</v>
      </c>
      <c r="K30" s="64">
        <f t="shared" si="1"/>
        <v>76611.464967919863</v>
      </c>
      <c r="L30" s="65" t="s">
        <v>8</v>
      </c>
      <c r="M30" s="66" t="str">
        <f t="shared" si="0"/>
        <v/>
      </c>
      <c r="N30" s="1295"/>
    </row>
    <row r="31" spans="1:19" ht="12" customHeight="1" x14ac:dyDescent="0.2">
      <c r="A31" s="1285"/>
      <c r="B31" s="1298"/>
      <c r="C31" s="46"/>
      <c r="D31" s="47"/>
      <c r="E31" s="48"/>
      <c r="F31" s="67"/>
      <c r="G31" s="49"/>
      <c r="H31" s="1320"/>
      <c r="I31" s="68">
        <v>40594.341480352887</v>
      </c>
      <c r="J31" s="69">
        <v>35197.989530650688</v>
      </c>
      <c r="K31" s="51">
        <f t="shared" si="1"/>
        <v>75792.331011003582</v>
      </c>
      <c r="L31" s="52" t="s">
        <v>8</v>
      </c>
      <c r="M31" s="53" t="str">
        <f t="shared" si="0"/>
        <v/>
      </c>
      <c r="N31" s="1294" t="s">
        <v>65</v>
      </c>
    </row>
    <row r="32" spans="1:19" ht="12" customHeight="1" thickBot="1" x14ac:dyDescent="0.25">
      <c r="A32" s="1287"/>
      <c r="B32" s="1300"/>
      <c r="C32" s="59"/>
      <c r="D32" s="60"/>
      <c r="E32" s="61"/>
      <c r="F32" s="70"/>
      <c r="G32" s="62"/>
      <c r="H32" s="1320"/>
      <c r="I32" s="71">
        <v>6585.0156027107278</v>
      </c>
      <c r="J32" s="72">
        <v>4348.2507528517117</v>
      </c>
      <c r="K32" s="64">
        <f t="shared" si="1"/>
        <v>10933.266355562439</v>
      </c>
      <c r="L32" s="65" t="s">
        <v>8</v>
      </c>
      <c r="M32" s="66" t="str">
        <f t="shared" si="0"/>
        <v/>
      </c>
      <c r="N32" s="1295"/>
    </row>
    <row r="33" spans="1:14" ht="12" customHeight="1" x14ac:dyDescent="0.2">
      <c r="A33" s="1285"/>
      <c r="B33" s="1298"/>
      <c r="C33" s="46"/>
      <c r="D33" s="47"/>
      <c r="E33" s="48"/>
      <c r="F33" s="67"/>
      <c r="G33" s="49"/>
      <c r="H33" s="1320"/>
      <c r="I33" s="68">
        <v>25887.396396223059</v>
      </c>
      <c r="J33" s="69">
        <v>21182.317256495233</v>
      </c>
      <c r="K33" s="51">
        <f t="shared" si="1"/>
        <v>47069.713652718288</v>
      </c>
      <c r="L33" s="52" t="s">
        <v>8</v>
      </c>
      <c r="M33" s="53" t="str">
        <f t="shared" si="0"/>
        <v/>
      </c>
      <c r="N33" s="1294" t="s">
        <v>65</v>
      </c>
    </row>
    <row r="34" spans="1:14" ht="12" customHeight="1" thickBot="1" x14ac:dyDescent="0.25">
      <c r="A34" s="1287"/>
      <c r="B34" s="1300"/>
      <c r="C34" s="59"/>
      <c r="D34" s="60"/>
      <c r="E34" s="61"/>
      <c r="F34" s="70"/>
      <c r="G34" s="62"/>
      <c r="H34" s="1320"/>
      <c r="I34" s="71">
        <v>16412.459149621725</v>
      </c>
      <c r="J34" s="72">
        <v>12377.014299357448</v>
      </c>
      <c r="K34" s="64">
        <f t="shared" si="1"/>
        <v>28789.473448979174</v>
      </c>
      <c r="L34" s="65" t="s">
        <v>8</v>
      </c>
      <c r="M34" s="66" t="str">
        <f t="shared" si="0"/>
        <v/>
      </c>
      <c r="N34" s="1295"/>
    </row>
    <row r="35" spans="1:14" ht="12" customHeight="1" thickBot="1" x14ac:dyDescent="0.25">
      <c r="A35" s="73"/>
      <c r="B35" s="74"/>
      <c r="C35" s="75"/>
      <c r="D35" s="76"/>
      <c r="E35" s="77"/>
      <c r="F35" s="78"/>
      <c r="G35" s="79"/>
      <c r="H35" s="1320"/>
      <c r="I35" s="80">
        <v>30757.124028669044</v>
      </c>
      <c r="J35" s="81">
        <v>42533.257657199247</v>
      </c>
      <c r="K35" s="82">
        <f t="shared" si="1"/>
        <v>73290.381685868284</v>
      </c>
      <c r="L35" s="83" t="s">
        <v>8</v>
      </c>
      <c r="M35" s="84" t="str">
        <f t="shared" si="0"/>
        <v/>
      </c>
      <c r="N35" s="85" t="s">
        <v>65</v>
      </c>
    </row>
    <row r="36" spans="1:14" ht="12" customHeight="1" x14ac:dyDescent="0.2">
      <c r="A36" s="1285"/>
      <c r="B36" s="1298"/>
      <c r="C36" s="46"/>
      <c r="D36" s="47"/>
      <c r="E36" s="48"/>
      <c r="F36" s="67"/>
      <c r="G36" s="49"/>
      <c r="H36" s="1320"/>
      <c r="I36" s="68">
        <v>10931.279869579625</v>
      </c>
      <c r="J36" s="69">
        <v>9378.5925087995602</v>
      </c>
      <c r="K36" s="51">
        <f t="shared" si="1"/>
        <v>20309.872378379187</v>
      </c>
      <c r="L36" s="52" t="s">
        <v>8</v>
      </c>
      <c r="M36" s="53" t="str">
        <f t="shared" si="0"/>
        <v/>
      </c>
      <c r="N36" s="1291" t="s">
        <v>66</v>
      </c>
    </row>
    <row r="37" spans="1:14" ht="12" customHeight="1" x14ac:dyDescent="0.2">
      <c r="A37" s="1286"/>
      <c r="B37" s="1299"/>
      <c r="C37" s="42"/>
      <c r="D37" s="1"/>
      <c r="E37" s="8"/>
      <c r="F37" s="43"/>
      <c r="G37" s="54"/>
      <c r="H37" s="1320"/>
      <c r="I37" s="86">
        <v>5584.2182583377453</v>
      </c>
      <c r="J37" s="87">
        <v>5584.2182583377453</v>
      </c>
      <c r="K37" s="56">
        <f t="shared" si="1"/>
        <v>11168.436516675491</v>
      </c>
      <c r="L37" s="57" t="s">
        <v>8</v>
      </c>
      <c r="M37" s="58" t="str">
        <f t="shared" si="0"/>
        <v/>
      </c>
      <c r="N37" s="1292"/>
    </row>
    <row r="38" spans="1:14" ht="12" customHeight="1" thickBot="1" x14ac:dyDescent="0.25">
      <c r="A38" s="1287"/>
      <c r="B38" s="1300"/>
      <c r="C38" s="59"/>
      <c r="D38" s="60"/>
      <c r="E38" s="61"/>
      <c r="F38" s="70"/>
      <c r="G38" s="62"/>
      <c r="H38" s="1320"/>
      <c r="I38" s="71">
        <v>27993.030511368044</v>
      </c>
      <c r="J38" s="72">
        <v>27993.030511368044</v>
      </c>
      <c r="K38" s="64">
        <f t="shared" si="1"/>
        <v>55986.061022736088</v>
      </c>
      <c r="L38" s="65" t="s">
        <v>8</v>
      </c>
      <c r="M38" s="66" t="str">
        <f t="shared" si="0"/>
        <v/>
      </c>
      <c r="N38" s="1293"/>
    </row>
    <row r="39" spans="1:14" ht="12" customHeight="1" x14ac:dyDescent="0.2">
      <c r="A39" s="1285"/>
      <c r="B39" s="1298"/>
      <c r="C39" s="46"/>
      <c r="D39" s="47"/>
      <c r="E39" s="48"/>
      <c r="F39" s="67"/>
      <c r="G39" s="49"/>
      <c r="H39" s="1320"/>
      <c r="I39" s="68">
        <v>19648.199429502598</v>
      </c>
      <c r="J39" s="69">
        <v>19648.199429502598</v>
      </c>
      <c r="K39" s="51">
        <f t="shared" si="1"/>
        <v>39296.398859005196</v>
      </c>
      <c r="L39" s="52" t="s">
        <v>8</v>
      </c>
      <c r="M39" s="53" t="str">
        <f t="shared" si="0"/>
        <v/>
      </c>
      <c r="N39" s="1294" t="s">
        <v>65</v>
      </c>
    </row>
    <row r="40" spans="1:14" ht="12" customHeight="1" x14ac:dyDescent="0.2">
      <c r="A40" s="1286"/>
      <c r="B40" s="1299"/>
      <c r="C40" s="42"/>
      <c r="D40" s="1"/>
      <c r="E40" s="8"/>
      <c r="F40" s="43"/>
      <c r="G40" s="54"/>
      <c r="H40" s="1320"/>
      <c r="I40" s="86">
        <v>5016.6300194078403</v>
      </c>
      <c r="J40" s="87">
        <v>5016.6300194078403</v>
      </c>
      <c r="K40" s="56">
        <f t="shared" si="1"/>
        <v>10033.260038815681</v>
      </c>
      <c r="L40" s="57" t="s">
        <v>8</v>
      </c>
      <c r="M40" s="58" t="str">
        <f t="shared" si="0"/>
        <v/>
      </c>
      <c r="N40" s="1301"/>
    </row>
    <row r="41" spans="1:14" ht="12" customHeight="1" thickBot="1" x14ac:dyDescent="0.25">
      <c r="A41" s="1287"/>
      <c r="B41" s="1300"/>
      <c r="C41" s="59"/>
      <c r="D41" s="60"/>
      <c r="E41" s="61"/>
      <c r="F41" s="70"/>
      <c r="G41" s="62"/>
      <c r="H41" s="1320"/>
      <c r="I41" s="71">
        <v>3944.7665194071542</v>
      </c>
      <c r="J41" s="72">
        <v>3944.7665194071542</v>
      </c>
      <c r="K41" s="64">
        <f t="shared" si="1"/>
        <v>7889.5330388143084</v>
      </c>
      <c r="L41" s="65" t="s">
        <v>8</v>
      </c>
      <c r="M41" s="66" t="str">
        <f t="shared" si="0"/>
        <v/>
      </c>
      <c r="N41" s="1295"/>
    </row>
    <row r="42" spans="1:14" ht="12" customHeight="1" x14ac:dyDescent="0.2">
      <c r="A42" s="1285"/>
      <c r="B42" s="1298"/>
      <c r="C42" s="46"/>
      <c r="D42" s="47"/>
      <c r="E42" s="48"/>
      <c r="F42" s="67"/>
      <c r="G42" s="49"/>
      <c r="H42" s="1320"/>
      <c r="I42" s="68">
        <v>9479.5102490689424</v>
      </c>
      <c r="J42" s="69">
        <v>9479.5102490689424</v>
      </c>
      <c r="K42" s="51">
        <f t="shared" si="1"/>
        <v>18959.020498137885</v>
      </c>
      <c r="L42" s="52" t="s">
        <v>8</v>
      </c>
      <c r="M42" s="53" t="str">
        <f t="shared" si="0"/>
        <v/>
      </c>
      <c r="N42" s="1294" t="s">
        <v>65</v>
      </c>
    </row>
    <row r="43" spans="1:14" ht="12" customHeight="1" thickBot="1" x14ac:dyDescent="0.25">
      <c r="A43" s="1287"/>
      <c r="B43" s="1300"/>
      <c r="C43" s="59"/>
      <c r="D43" s="60"/>
      <c r="E43" s="61"/>
      <c r="F43" s="70"/>
      <c r="G43" s="62"/>
      <c r="H43" s="1320"/>
      <c r="I43" s="71">
        <v>20231.818177847948</v>
      </c>
      <c r="J43" s="72">
        <v>4.2764106401553397</v>
      </c>
      <c r="K43" s="64">
        <f t="shared" si="1"/>
        <v>20236.094588488104</v>
      </c>
      <c r="L43" s="65" t="s">
        <v>8</v>
      </c>
      <c r="M43" s="66" t="str">
        <f t="shared" si="0"/>
        <v/>
      </c>
      <c r="N43" s="1295"/>
    </row>
    <row r="44" spans="1:14" ht="12" customHeight="1" x14ac:dyDescent="0.2">
      <c r="A44" s="1285"/>
      <c r="B44" s="1298"/>
      <c r="C44" s="46"/>
      <c r="D44" s="47"/>
      <c r="E44" s="48"/>
      <c r="F44" s="67"/>
      <c r="G44" s="49"/>
      <c r="H44" s="1320"/>
      <c r="I44" s="68">
        <v>16504.705096164031</v>
      </c>
      <c r="J44" s="69">
        <v>16504.705096164031</v>
      </c>
      <c r="K44" s="51">
        <f t="shared" si="1"/>
        <v>33009.410192328061</v>
      </c>
      <c r="L44" s="52" t="s">
        <v>8</v>
      </c>
      <c r="M44" s="53" t="str">
        <f t="shared" si="0"/>
        <v/>
      </c>
      <c r="N44" s="1294" t="s">
        <v>65</v>
      </c>
    </row>
    <row r="45" spans="1:14" ht="12" customHeight="1" x14ac:dyDescent="0.2">
      <c r="A45" s="1286"/>
      <c r="B45" s="1299"/>
      <c r="C45" s="42"/>
      <c r="D45" s="1"/>
      <c r="E45" s="8"/>
      <c r="F45" s="43"/>
      <c r="G45" s="54"/>
      <c r="H45" s="1320"/>
      <c r="I45" s="86">
        <v>2743.8299926868904</v>
      </c>
      <c r="J45" s="87">
        <v>0</v>
      </c>
      <c r="K45" s="56">
        <f t="shared" si="1"/>
        <v>2743.8299926868904</v>
      </c>
      <c r="L45" s="57" t="s">
        <v>9</v>
      </c>
      <c r="M45" s="58" t="str">
        <f t="shared" si="0"/>
        <v/>
      </c>
      <c r="N45" s="1301"/>
    </row>
    <row r="46" spans="1:14" ht="12" customHeight="1" thickBot="1" x14ac:dyDescent="0.25">
      <c r="A46" s="1287"/>
      <c r="B46" s="1300"/>
      <c r="C46" s="59"/>
      <c r="D46" s="60"/>
      <c r="E46" s="61"/>
      <c r="F46" s="70"/>
      <c r="G46" s="54"/>
      <c r="H46" s="1320"/>
      <c r="I46" s="71">
        <v>12142.900079931795</v>
      </c>
      <c r="J46" s="72">
        <v>9589.8992587027442</v>
      </c>
      <c r="K46" s="64">
        <f t="shared" si="1"/>
        <v>21732.799338634541</v>
      </c>
      <c r="L46" s="65" t="s">
        <v>8</v>
      </c>
      <c r="M46" s="66" t="str">
        <f t="shared" si="0"/>
        <v/>
      </c>
      <c r="N46" s="1295"/>
    </row>
    <row r="47" spans="1:14" ht="12" customHeight="1" x14ac:dyDescent="0.2">
      <c r="A47" s="1285"/>
      <c r="B47" s="1298"/>
      <c r="C47" s="46"/>
      <c r="D47" s="47"/>
      <c r="E47" s="48"/>
      <c r="F47" s="67"/>
      <c r="G47" s="49"/>
      <c r="H47" s="1320"/>
      <c r="I47" s="68">
        <v>22695.271617700546</v>
      </c>
      <c r="J47" s="69">
        <v>19579.279307667439</v>
      </c>
      <c r="K47" s="51">
        <f t="shared" si="1"/>
        <v>42274.550925367985</v>
      </c>
      <c r="L47" s="52" t="s">
        <v>8</v>
      </c>
      <c r="M47" s="53" t="str">
        <f t="shared" si="0"/>
        <v/>
      </c>
      <c r="N47" s="1294" t="s">
        <v>65</v>
      </c>
    </row>
    <row r="48" spans="1:14" ht="12" customHeight="1" thickBot="1" x14ac:dyDescent="0.25">
      <c r="A48" s="1287"/>
      <c r="B48" s="1300"/>
      <c r="C48" s="59"/>
      <c r="D48" s="60"/>
      <c r="E48" s="61"/>
      <c r="F48" s="70"/>
      <c r="G48" s="62"/>
      <c r="H48" s="1320"/>
      <c r="I48" s="71">
        <v>2581.8437846649226</v>
      </c>
      <c r="J48" s="72">
        <v>5697.8360946980274</v>
      </c>
      <c r="K48" s="64">
        <f t="shared" si="1"/>
        <v>8279.6798793629496</v>
      </c>
      <c r="L48" s="65" t="s">
        <v>8</v>
      </c>
      <c r="M48" s="66" t="str">
        <f t="shared" si="0"/>
        <v/>
      </c>
      <c r="N48" s="1295"/>
    </row>
    <row r="49" spans="1:19" ht="12" customHeight="1" x14ac:dyDescent="0.2">
      <c r="A49" s="1285"/>
      <c r="B49" s="1298"/>
      <c r="C49" s="46"/>
      <c r="D49" s="47"/>
      <c r="E49" s="48"/>
      <c r="F49" s="67"/>
      <c r="G49" s="49"/>
      <c r="H49" s="1320"/>
      <c r="I49" s="68">
        <v>10201.982754575083</v>
      </c>
      <c r="J49" s="69">
        <v>7258.0203199223579</v>
      </c>
      <c r="K49" s="51">
        <f t="shared" si="1"/>
        <v>17460.003074497443</v>
      </c>
      <c r="L49" s="52" t="s">
        <v>8</v>
      </c>
      <c r="M49" s="53" t="str">
        <f t="shared" si="0"/>
        <v/>
      </c>
      <c r="N49" s="1294" t="s">
        <v>65</v>
      </c>
    </row>
    <row r="50" spans="1:19" ht="12" customHeight="1" thickBot="1" x14ac:dyDescent="0.25">
      <c r="A50" s="1287"/>
      <c r="B50" s="1300"/>
      <c r="C50" s="59"/>
      <c r="D50" s="60"/>
      <c r="E50" s="61"/>
      <c r="F50" s="70"/>
      <c r="G50" s="62"/>
      <c r="H50" s="1320"/>
      <c r="I50" s="71">
        <v>36764.461368857657</v>
      </c>
      <c r="J50" s="72">
        <v>29420.089977595519</v>
      </c>
      <c r="K50" s="64">
        <f t="shared" si="1"/>
        <v>66184.551346453169</v>
      </c>
      <c r="L50" s="65" t="s">
        <v>8</v>
      </c>
      <c r="M50" s="66" t="str">
        <f t="shared" si="0"/>
        <v/>
      </c>
      <c r="N50" s="1295"/>
    </row>
    <row r="51" spans="1:19" ht="12" customHeight="1" x14ac:dyDescent="0.2">
      <c r="A51" s="1285"/>
      <c r="B51" s="1298"/>
      <c r="C51" s="46"/>
      <c r="D51" s="47"/>
      <c r="E51" s="48"/>
      <c r="F51" s="67"/>
      <c r="G51" s="49"/>
      <c r="H51" s="1320"/>
      <c r="I51" s="68">
        <v>22175.999248024022</v>
      </c>
      <c r="J51" s="69">
        <v>30468.178073504874</v>
      </c>
      <c r="K51" s="51">
        <f t="shared" si="1"/>
        <v>52644.177321528899</v>
      </c>
      <c r="L51" s="52" t="s">
        <v>8</v>
      </c>
      <c r="M51" s="53" t="str">
        <f t="shared" si="0"/>
        <v/>
      </c>
      <c r="N51" s="1291" t="s">
        <v>66</v>
      </c>
    </row>
    <row r="52" spans="1:19" ht="12" customHeight="1" thickBot="1" x14ac:dyDescent="0.25">
      <c r="A52" s="1287"/>
      <c r="B52" s="1300"/>
      <c r="C52" s="59"/>
      <c r="D52" s="60"/>
      <c r="E52" s="61"/>
      <c r="F52" s="70"/>
      <c r="G52" s="62"/>
      <c r="H52" s="1320"/>
      <c r="I52" s="71">
        <v>5890.8438609451387</v>
      </c>
      <c r="J52" s="72">
        <v>5890.8438609451387</v>
      </c>
      <c r="K52" s="64">
        <f t="shared" si="1"/>
        <v>11781.687721890277</v>
      </c>
      <c r="L52" s="65" t="s">
        <v>8</v>
      </c>
      <c r="M52" s="66" t="str">
        <f t="shared" si="0"/>
        <v/>
      </c>
      <c r="N52" s="1293"/>
    </row>
    <row r="53" spans="1:19" ht="21" customHeight="1" x14ac:dyDescent="0.2">
      <c r="A53" s="1285"/>
      <c r="B53" s="1298"/>
      <c r="C53" s="46"/>
      <c r="D53" s="47"/>
      <c r="E53" s="88"/>
      <c r="F53" s="67"/>
      <c r="G53" s="49"/>
      <c r="H53" s="1320"/>
      <c r="I53" s="68">
        <v>19455.792510842861</v>
      </c>
      <c r="J53" s="69">
        <v>19455.792510842861</v>
      </c>
      <c r="K53" s="51">
        <f t="shared" si="1"/>
        <v>38911.585021685722</v>
      </c>
      <c r="L53" s="52" t="s">
        <v>8</v>
      </c>
      <c r="M53" s="53" t="str">
        <f t="shared" si="0"/>
        <v/>
      </c>
      <c r="N53" s="1294" t="s">
        <v>65</v>
      </c>
    </row>
    <row r="54" spans="1:19" ht="12" customHeight="1" thickBot="1" x14ac:dyDescent="0.25">
      <c r="A54" s="1287"/>
      <c r="B54" s="1300"/>
      <c r="C54" s="59"/>
      <c r="D54" s="60"/>
      <c r="E54" s="89"/>
      <c r="F54" s="70"/>
      <c r="G54" s="62"/>
      <c r="H54" s="1320"/>
      <c r="I54" s="71">
        <v>9192.4995579723673</v>
      </c>
      <c r="J54" s="72">
        <v>9192.4995579723673</v>
      </c>
      <c r="K54" s="64">
        <f t="shared" si="1"/>
        <v>18384.999115944735</v>
      </c>
      <c r="L54" s="65" t="s">
        <v>8</v>
      </c>
      <c r="M54" s="66" t="str">
        <f t="shared" si="0"/>
        <v/>
      </c>
      <c r="N54" s="1295"/>
    </row>
    <row r="55" spans="1:19" ht="12" customHeight="1" thickBot="1" x14ac:dyDescent="0.25">
      <c r="A55" s="90"/>
      <c r="B55" s="91"/>
      <c r="C55" s="92"/>
      <c r="D55" s="93"/>
      <c r="E55" s="94"/>
      <c r="F55" s="95"/>
      <c r="G55" s="96"/>
      <c r="H55" s="1320"/>
      <c r="I55" s="97">
        <v>27922.08530287374</v>
      </c>
      <c r="J55" s="98">
        <v>19037.442751490969</v>
      </c>
      <c r="K55" s="82">
        <f t="shared" si="1"/>
        <v>46959.52805436471</v>
      </c>
      <c r="L55" s="83" t="s">
        <v>8</v>
      </c>
      <c r="M55" s="84" t="str">
        <f t="shared" si="0"/>
        <v/>
      </c>
      <c r="N55" s="85" t="s">
        <v>65</v>
      </c>
    </row>
    <row r="56" spans="1:19" s="251" customFormat="1" ht="12" customHeight="1" x14ac:dyDescent="0.2">
      <c r="A56" s="1285"/>
      <c r="B56" s="1298"/>
      <c r="C56" s="46"/>
      <c r="D56" s="47"/>
      <c r="E56" s="99"/>
      <c r="F56" s="67"/>
      <c r="G56" s="49"/>
      <c r="H56" s="1320"/>
      <c r="I56" s="100">
        <v>48037.650813299791</v>
      </c>
      <c r="J56" s="101">
        <v>52602.348297896671</v>
      </c>
      <c r="K56" s="51">
        <f t="shared" si="1"/>
        <v>100639.99911119646</v>
      </c>
      <c r="L56" s="52" t="s">
        <v>8</v>
      </c>
      <c r="M56" s="53" t="str">
        <f t="shared" si="0"/>
        <v/>
      </c>
      <c r="N56" s="1294" t="s">
        <v>65</v>
      </c>
      <c r="P56" s="252"/>
      <c r="Q56" s="252"/>
      <c r="R56" s="252"/>
      <c r="S56" s="252"/>
    </row>
    <row r="57" spans="1:19" s="251" customFormat="1" ht="12" customHeight="1" thickBot="1" x14ac:dyDescent="0.25">
      <c r="A57" s="1287"/>
      <c r="B57" s="1300"/>
      <c r="C57" s="59"/>
      <c r="D57" s="60"/>
      <c r="E57" s="102"/>
      <c r="F57" s="70"/>
      <c r="G57" s="62"/>
      <c r="H57" s="1320"/>
      <c r="I57" s="103">
        <v>12552.249357662131</v>
      </c>
      <c r="J57" s="104">
        <v>5450.6777526708438</v>
      </c>
      <c r="K57" s="64">
        <f t="shared" si="1"/>
        <v>18002.927110332974</v>
      </c>
      <c r="L57" s="65" t="s">
        <v>8</v>
      </c>
      <c r="M57" s="66" t="str">
        <f t="shared" si="0"/>
        <v/>
      </c>
      <c r="N57" s="1295"/>
      <c r="P57" s="252"/>
      <c r="Q57" s="252"/>
      <c r="R57" s="252"/>
      <c r="S57" s="252"/>
    </row>
    <row r="58" spans="1:19" s="251" customFormat="1" ht="12" customHeight="1" x14ac:dyDescent="0.2">
      <c r="A58" s="1285"/>
      <c r="B58" s="1298"/>
      <c r="C58" s="46"/>
      <c r="D58" s="47"/>
      <c r="E58" s="99"/>
      <c r="F58" s="67"/>
      <c r="G58" s="49"/>
      <c r="H58" s="1320"/>
      <c r="I58" s="100">
        <v>27993.030511368044</v>
      </c>
      <c r="J58" s="101">
        <v>27993.030511368044</v>
      </c>
      <c r="K58" s="51">
        <f t="shared" si="1"/>
        <v>55986.061022736088</v>
      </c>
      <c r="L58" s="52" t="s">
        <v>8</v>
      </c>
      <c r="M58" s="53" t="str">
        <f t="shared" si="0"/>
        <v/>
      </c>
      <c r="N58" s="1291" t="s">
        <v>66</v>
      </c>
      <c r="P58" s="252"/>
      <c r="Q58" s="252"/>
      <c r="R58" s="252"/>
      <c r="S58" s="252"/>
    </row>
    <row r="59" spans="1:19" s="251" customFormat="1" ht="12" customHeight="1" x14ac:dyDescent="0.2">
      <c r="A59" s="1286"/>
      <c r="B59" s="1299"/>
      <c r="C59" s="42"/>
      <c r="D59" s="1"/>
      <c r="E59" s="4"/>
      <c r="F59" s="43"/>
      <c r="G59" s="54"/>
      <c r="H59" s="1320"/>
      <c r="I59" s="105">
        <v>11268.881725197913</v>
      </c>
      <c r="J59" s="106">
        <v>9570.7609679163597</v>
      </c>
      <c r="K59" s="56">
        <f t="shared" si="1"/>
        <v>20839.642693114271</v>
      </c>
      <c r="L59" s="57" t="s">
        <v>8</v>
      </c>
      <c r="M59" s="58" t="str">
        <f t="shared" si="0"/>
        <v/>
      </c>
      <c r="N59" s="1292"/>
      <c r="P59" s="252"/>
      <c r="Q59" s="252"/>
      <c r="R59" s="252"/>
      <c r="S59" s="252"/>
    </row>
    <row r="60" spans="1:19" s="251" customFormat="1" ht="12" customHeight="1" thickBot="1" x14ac:dyDescent="0.25">
      <c r="A60" s="1287"/>
      <c r="B60" s="1300"/>
      <c r="C60" s="59"/>
      <c r="D60" s="60"/>
      <c r="E60" s="102"/>
      <c r="F60" s="70"/>
      <c r="G60" s="62"/>
      <c r="H60" s="1320"/>
      <c r="I60" s="103">
        <v>2460.0884837995577</v>
      </c>
      <c r="J60" s="104">
        <v>9570.7609679163597</v>
      </c>
      <c r="K60" s="64">
        <f t="shared" si="1"/>
        <v>12030.849451715918</v>
      </c>
      <c r="L60" s="65" t="s">
        <v>8</v>
      </c>
      <c r="M60" s="66" t="str">
        <f t="shared" si="0"/>
        <v/>
      </c>
      <c r="N60" s="1293"/>
      <c r="P60" s="252"/>
      <c r="Q60" s="252"/>
      <c r="R60" s="252"/>
      <c r="S60" s="252"/>
    </row>
    <row r="61" spans="1:19" s="251" customFormat="1" ht="12" customHeight="1" x14ac:dyDescent="0.2">
      <c r="A61" s="1285"/>
      <c r="B61" s="1298"/>
      <c r="C61" s="46"/>
      <c r="D61" s="47"/>
      <c r="E61" s="99"/>
      <c r="F61" s="67"/>
      <c r="G61" s="49"/>
      <c r="H61" s="1320"/>
      <c r="I61" s="100">
        <v>25715.171216000574</v>
      </c>
      <c r="J61" s="101">
        <v>25715.171216000574</v>
      </c>
      <c r="K61" s="51">
        <f t="shared" si="1"/>
        <v>51430.342432001147</v>
      </c>
      <c r="L61" s="52" t="s">
        <v>8</v>
      </c>
      <c r="M61" s="53" t="str">
        <f t="shared" si="0"/>
        <v/>
      </c>
      <c r="N61" s="1294" t="s">
        <v>65</v>
      </c>
      <c r="P61" s="252"/>
      <c r="Q61" s="252"/>
      <c r="R61" s="252"/>
      <c r="S61" s="252"/>
    </row>
    <row r="62" spans="1:19" s="251" customFormat="1" ht="12" customHeight="1" thickBot="1" x14ac:dyDescent="0.25">
      <c r="A62" s="1287"/>
      <c r="B62" s="1300"/>
      <c r="C62" s="59"/>
      <c r="D62" s="107"/>
      <c r="E62" s="108"/>
      <c r="F62" s="70"/>
      <c r="G62" s="62"/>
      <c r="H62" s="1320"/>
      <c r="I62" s="103">
        <v>13390.019458846162</v>
      </c>
      <c r="J62" s="104">
        <v>10728.89325214225</v>
      </c>
      <c r="K62" s="64">
        <f t="shared" si="1"/>
        <v>24118.912710988414</v>
      </c>
      <c r="L62" s="65" t="s">
        <v>8</v>
      </c>
      <c r="M62" s="66" t="str">
        <f t="shared" si="0"/>
        <v/>
      </c>
      <c r="N62" s="1295"/>
      <c r="P62" s="252"/>
      <c r="Q62" s="252"/>
      <c r="R62" s="252"/>
      <c r="S62" s="252"/>
    </row>
    <row r="63" spans="1:19" s="251" customFormat="1" ht="12" customHeight="1" x14ac:dyDescent="0.2">
      <c r="A63" s="1285"/>
      <c r="B63" s="1298"/>
      <c r="C63" s="46"/>
      <c r="D63" s="47"/>
      <c r="E63" s="99"/>
      <c r="F63" s="67"/>
      <c r="G63" s="49"/>
      <c r="H63" s="1320"/>
      <c r="I63" s="100">
        <v>16730.541727739725</v>
      </c>
      <c r="J63" s="101">
        <v>16730.541727739725</v>
      </c>
      <c r="K63" s="51">
        <f t="shared" si="1"/>
        <v>33461.083455479449</v>
      </c>
      <c r="L63" s="52" t="s">
        <v>8</v>
      </c>
      <c r="M63" s="53" t="str">
        <f t="shared" si="0"/>
        <v/>
      </c>
      <c r="N63" s="1294" t="s">
        <v>65</v>
      </c>
      <c r="P63" s="252"/>
      <c r="Q63" s="252"/>
      <c r="R63" s="252"/>
      <c r="S63" s="252"/>
    </row>
    <row r="64" spans="1:19" s="251" customFormat="1" ht="12" customHeight="1" thickBot="1" x14ac:dyDescent="0.25">
      <c r="A64" s="1287"/>
      <c r="B64" s="1300"/>
      <c r="C64" s="59"/>
      <c r="D64" s="60"/>
      <c r="E64" s="102"/>
      <c r="F64" s="70"/>
      <c r="G64" s="62"/>
      <c r="H64" s="1320"/>
      <c r="I64" s="103">
        <v>5041.8658132479723</v>
      </c>
      <c r="J64" s="104">
        <v>3378.5515244397388</v>
      </c>
      <c r="K64" s="64">
        <f t="shared" si="1"/>
        <v>8420.4173376877116</v>
      </c>
      <c r="L64" s="65" t="s">
        <v>8</v>
      </c>
      <c r="M64" s="66" t="str">
        <f t="shared" si="0"/>
        <v/>
      </c>
      <c r="N64" s="1295"/>
      <c r="P64" s="252"/>
      <c r="Q64" s="252"/>
      <c r="R64" s="252"/>
      <c r="S64" s="252"/>
    </row>
    <row r="65" spans="1:19" s="251" customFormat="1" ht="12" customHeight="1" x14ac:dyDescent="0.2">
      <c r="A65" s="1302"/>
      <c r="B65" s="1298"/>
      <c r="C65" s="46"/>
      <c r="D65" s="47"/>
      <c r="E65" s="99"/>
      <c r="F65" s="67"/>
      <c r="G65" s="49"/>
      <c r="H65" s="1320"/>
      <c r="I65" s="100">
        <v>228502.20160773781</v>
      </c>
      <c r="J65" s="101">
        <v>205460.68280178451</v>
      </c>
      <c r="K65" s="51">
        <f t="shared" si="1"/>
        <v>433962.88440952229</v>
      </c>
      <c r="L65" s="52" t="s">
        <v>8</v>
      </c>
      <c r="M65" s="53" t="str">
        <f t="shared" si="0"/>
        <v/>
      </c>
      <c r="N65" s="1291" t="s">
        <v>66</v>
      </c>
      <c r="P65" s="252"/>
      <c r="Q65" s="252"/>
      <c r="R65" s="252"/>
      <c r="S65" s="252"/>
    </row>
    <row r="66" spans="1:19" s="251" customFormat="1" ht="12" customHeight="1" x14ac:dyDescent="0.2">
      <c r="A66" s="1303"/>
      <c r="B66" s="1299"/>
      <c r="C66" s="42"/>
      <c r="D66" s="1"/>
      <c r="E66" s="4"/>
      <c r="F66" s="43"/>
      <c r="G66" s="54"/>
      <c r="H66" s="1320"/>
      <c r="I66" s="105">
        <v>17994.384638433035</v>
      </c>
      <c r="J66" s="106">
        <v>17994.384638433035</v>
      </c>
      <c r="K66" s="56">
        <f t="shared" si="1"/>
        <v>35988.769276866071</v>
      </c>
      <c r="L66" s="57" t="s">
        <v>8</v>
      </c>
      <c r="M66" s="58" t="str">
        <f t="shared" si="0"/>
        <v/>
      </c>
      <c r="N66" s="1292"/>
      <c r="P66" s="252"/>
      <c r="Q66" s="252"/>
      <c r="R66" s="252"/>
      <c r="S66" s="252"/>
    </row>
    <row r="67" spans="1:19" s="251" customFormat="1" ht="12" customHeight="1" thickBot="1" x14ac:dyDescent="0.25">
      <c r="A67" s="1304"/>
      <c r="B67" s="1300"/>
      <c r="C67" s="59"/>
      <c r="D67" s="60"/>
      <c r="E67" s="102"/>
      <c r="F67" s="70"/>
      <c r="G67" s="62"/>
      <c r="H67" s="1320"/>
      <c r="I67" s="103">
        <v>13885.302179941615</v>
      </c>
      <c r="J67" s="104">
        <v>17812.077294553237</v>
      </c>
      <c r="K67" s="64">
        <f t="shared" si="1"/>
        <v>31697.379474494854</v>
      </c>
      <c r="L67" s="65" t="s">
        <v>8</v>
      </c>
      <c r="M67" s="66" t="str">
        <f t="shared" si="0"/>
        <v/>
      </c>
      <c r="N67" s="1293"/>
      <c r="P67" s="252"/>
      <c r="Q67" s="252"/>
      <c r="R67" s="252"/>
      <c r="S67" s="252"/>
    </row>
    <row r="68" spans="1:19" s="251" customFormat="1" ht="12" customHeight="1" x14ac:dyDescent="0.2">
      <c r="A68" s="1302"/>
      <c r="B68" s="1298"/>
      <c r="C68" s="46"/>
      <c r="D68" s="47"/>
      <c r="E68" s="99"/>
      <c r="F68" s="67"/>
      <c r="G68" s="49"/>
      <c r="H68" s="1320"/>
      <c r="I68" s="100">
        <v>17432.463918255162</v>
      </c>
      <c r="J68" s="101">
        <v>13735.666731957979</v>
      </c>
      <c r="K68" s="51">
        <f t="shared" si="1"/>
        <v>31168.130650213141</v>
      </c>
      <c r="L68" s="52" t="s">
        <v>8</v>
      </c>
      <c r="M68" s="53" t="str">
        <f t="shared" ref="M68:M109" si="4">+IF(G68="ACREDITA",IF(L68="SI","CUMPLE","NO CUMPLE"),"")</f>
        <v/>
      </c>
      <c r="N68" s="1305" t="s">
        <v>65</v>
      </c>
      <c r="P68" s="252"/>
      <c r="Q68" s="252"/>
      <c r="R68" s="252"/>
      <c r="S68" s="252"/>
    </row>
    <row r="69" spans="1:19" s="251" customFormat="1" ht="12" customHeight="1" x14ac:dyDescent="0.2">
      <c r="A69" s="1303"/>
      <c r="B69" s="1299"/>
      <c r="C69" s="42"/>
      <c r="D69" s="1"/>
      <c r="E69" s="4"/>
      <c r="F69" s="43"/>
      <c r="G69" s="54"/>
      <c r="H69" s="1320"/>
      <c r="I69" s="105">
        <v>10993.606091798447</v>
      </c>
      <c r="J69" s="106">
        <v>8280.1948051948038</v>
      </c>
      <c r="K69" s="56">
        <f t="shared" ref="K69:K109" si="5">+I69+J69</f>
        <v>19273.800896993249</v>
      </c>
      <c r="L69" s="57" t="s">
        <v>8</v>
      </c>
      <c r="M69" s="58" t="str">
        <f t="shared" si="4"/>
        <v/>
      </c>
      <c r="N69" s="1306"/>
      <c r="P69" s="252"/>
      <c r="Q69" s="252"/>
      <c r="R69" s="252"/>
      <c r="S69" s="252"/>
    </row>
    <row r="70" spans="1:19" s="251" customFormat="1" ht="12" customHeight="1" thickBot="1" x14ac:dyDescent="0.25">
      <c r="A70" s="1304"/>
      <c r="B70" s="1300"/>
      <c r="C70" s="59"/>
      <c r="D70" s="60"/>
      <c r="E70" s="102"/>
      <c r="F70" s="70"/>
      <c r="G70" s="62"/>
      <c r="H70" s="1320"/>
      <c r="I70" s="103">
        <v>10447.276392835998</v>
      </c>
      <c r="J70" s="104">
        <v>10447.276392835998</v>
      </c>
      <c r="K70" s="64">
        <f t="shared" si="5"/>
        <v>20894.552785671996</v>
      </c>
      <c r="L70" s="65" t="s">
        <v>8</v>
      </c>
      <c r="M70" s="66" t="str">
        <f t="shared" si="4"/>
        <v/>
      </c>
      <c r="N70" s="1307"/>
      <c r="P70" s="252"/>
      <c r="Q70" s="252"/>
      <c r="R70" s="252"/>
      <c r="S70" s="252"/>
    </row>
    <row r="71" spans="1:19" s="251" customFormat="1" ht="23.25" customHeight="1" x14ac:dyDescent="0.2">
      <c r="A71" s="1285"/>
      <c r="B71" s="1298"/>
      <c r="C71" s="46"/>
      <c r="D71" s="47"/>
      <c r="E71" s="99"/>
      <c r="F71" s="67"/>
      <c r="G71" s="49"/>
      <c r="H71" s="1320"/>
      <c r="I71" s="100">
        <v>31415.949100693928</v>
      </c>
      <c r="J71" s="101">
        <v>18513.776184137492</v>
      </c>
      <c r="K71" s="51">
        <f t="shared" si="5"/>
        <v>49929.725284831424</v>
      </c>
      <c r="L71" s="52" t="s">
        <v>8</v>
      </c>
      <c r="M71" s="53" t="str">
        <f t="shared" si="4"/>
        <v/>
      </c>
      <c r="N71" s="1294" t="s">
        <v>65</v>
      </c>
      <c r="P71" s="252"/>
      <c r="Q71" s="252"/>
      <c r="R71" s="252"/>
      <c r="S71" s="252"/>
    </row>
    <row r="72" spans="1:19" s="251" customFormat="1" ht="21.75" customHeight="1" thickBot="1" x14ac:dyDescent="0.25">
      <c r="A72" s="1287"/>
      <c r="B72" s="1300"/>
      <c r="C72" s="59"/>
      <c r="D72" s="60"/>
      <c r="E72" s="102"/>
      <c r="F72" s="70"/>
      <c r="G72" s="62"/>
      <c r="H72" s="1320"/>
      <c r="I72" s="71">
        <v>6782.8029558746348</v>
      </c>
      <c r="J72" s="72">
        <v>6782.8029558746348</v>
      </c>
      <c r="K72" s="64">
        <f t="shared" si="5"/>
        <v>13565.60591174927</v>
      </c>
      <c r="L72" s="65" t="s">
        <v>8</v>
      </c>
      <c r="M72" s="66" t="str">
        <f t="shared" si="4"/>
        <v/>
      </c>
      <c r="N72" s="1295"/>
      <c r="P72" s="252"/>
      <c r="Q72" s="252"/>
      <c r="R72" s="252"/>
      <c r="S72" s="252"/>
    </row>
    <row r="73" spans="1:19" s="251" customFormat="1" ht="12" customHeight="1" x14ac:dyDescent="0.2">
      <c r="A73" s="1285"/>
      <c r="B73" s="1298"/>
      <c r="C73" s="46"/>
      <c r="D73" s="47"/>
      <c r="E73" s="99"/>
      <c r="F73" s="67"/>
      <c r="G73" s="49"/>
      <c r="H73" s="1320"/>
      <c r="I73" s="68">
        <v>15338.619678335035</v>
      </c>
      <c r="J73" s="69">
        <v>9488.778973581997</v>
      </c>
      <c r="K73" s="51">
        <f t="shared" si="5"/>
        <v>24827.398651917032</v>
      </c>
      <c r="L73" s="52" t="s">
        <v>8</v>
      </c>
      <c r="M73" s="53" t="str">
        <f t="shared" si="4"/>
        <v/>
      </c>
      <c r="N73" s="1294" t="s">
        <v>65</v>
      </c>
      <c r="P73" s="252"/>
      <c r="Q73" s="252"/>
      <c r="R73" s="252"/>
      <c r="S73" s="252"/>
    </row>
    <row r="74" spans="1:19" s="251" customFormat="1" ht="12" customHeight="1" thickBot="1" x14ac:dyDescent="0.25">
      <c r="A74" s="1287"/>
      <c r="B74" s="1300"/>
      <c r="C74" s="59"/>
      <c r="D74" s="60"/>
      <c r="E74" s="102"/>
      <c r="F74" s="70"/>
      <c r="G74" s="62"/>
      <c r="H74" s="1320"/>
      <c r="I74" s="71">
        <v>12433.296540435391</v>
      </c>
      <c r="J74" s="72">
        <v>12433.296540435391</v>
      </c>
      <c r="K74" s="64">
        <f t="shared" si="5"/>
        <v>24866.593080870782</v>
      </c>
      <c r="L74" s="65" t="s">
        <v>8</v>
      </c>
      <c r="M74" s="66" t="str">
        <f t="shared" si="4"/>
        <v/>
      </c>
      <c r="N74" s="1295"/>
      <c r="P74" s="252"/>
      <c r="Q74" s="252"/>
      <c r="R74" s="252"/>
      <c r="S74" s="252"/>
    </row>
    <row r="75" spans="1:19" s="251" customFormat="1" ht="12" customHeight="1" x14ac:dyDescent="0.2">
      <c r="A75" s="1285"/>
      <c r="B75" s="1298"/>
      <c r="C75" s="46"/>
      <c r="D75" s="47"/>
      <c r="E75" s="99"/>
      <c r="F75" s="67"/>
      <c r="G75" s="49"/>
      <c r="H75" s="1320"/>
      <c r="I75" s="109">
        <v>35157.048106361326</v>
      </c>
      <c r="J75" s="110">
        <v>63535.146698212346</v>
      </c>
      <c r="K75" s="51">
        <f t="shared" si="5"/>
        <v>98692.194804573664</v>
      </c>
      <c r="L75" s="52" t="s">
        <v>8</v>
      </c>
      <c r="M75" s="53" t="str">
        <f t="shared" si="4"/>
        <v/>
      </c>
      <c r="N75" s="1294" t="s">
        <v>65</v>
      </c>
      <c r="P75" s="252"/>
      <c r="Q75" s="252"/>
      <c r="R75" s="252"/>
      <c r="S75" s="252"/>
    </row>
    <row r="76" spans="1:19" s="251" customFormat="1" ht="12" customHeight="1" thickBot="1" x14ac:dyDescent="0.25">
      <c r="A76" s="1287"/>
      <c r="B76" s="1300"/>
      <c r="C76" s="59"/>
      <c r="D76" s="60"/>
      <c r="E76" s="102"/>
      <c r="F76" s="70"/>
      <c r="G76" s="62"/>
      <c r="H76" s="1320"/>
      <c r="I76" s="111">
        <v>6314.9608991529913</v>
      </c>
      <c r="J76" s="112">
        <v>3144.8201228163048</v>
      </c>
      <c r="K76" s="64">
        <f t="shared" si="5"/>
        <v>9459.7810219692965</v>
      </c>
      <c r="L76" s="65" t="s">
        <v>8</v>
      </c>
      <c r="M76" s="66" t="str">
        <f t="shared" si="4"/>
        <v/>
      </c>
      <c r="N76" s="1295"/>
      <c r="P76" s="252"/>
      <c r="Q76" s="252"/>
      <c r="R76" s="252"/>
      <c r="S76" s="252"/>
    </row>
    <row r="77" spans="1:19" s="251" customFormat="1" ht="12" customHeight="1" x14ac:dyDescent="0.2">
      <c r="A77" s="1285"/>
      <c r="B77" s="1298"/>
      <c r="C77" s="46"/>
      <c r="D77" s="47"/>
      <c r="E77" s="99"/>
      <c r="F77" s="67"/>
      <c r="G77" s="49"/>
      <c r="H77" s="1320"/>
      <c r="I77" s="68">
        <v>27514.599706654117</v>
      </c>
      <c r="J77" s="69">
        <v>30792.097731690064</v>
      </c>
      <c r="K77" s="51">
        <f t="shared" si="5"/>
        <v>58306.697438344185</v>
      </c>
      <c r="L77" s="52" t="s">
        <v>8</v>
      </c>
      <c r="M77" s="53" t="str">
        <f t="shared" si="4"/>
        <v/>
      </c>
      <c r="N77" s="1294" t="s">
        <v>65</v>
      </c>
      <c r="P77" s="252"/>
      <c r="Q77" s="252"/>
      <c r="R77" s="252"/>
      <c r="S77" s="252"/>
    </row>
    <row r="78" spans="1:19" s="251" customFormat="1" ht="12" customHeight="1" x14ac:dyDescent="0.2">
      <c r="A78" s="1286"/>
      <c r="B78" s="1299"/>
      <c r="C78" s="42"/>
      <c r="D78" s="1"/>
      <c r="E78" s="4"/>
      <c r="F78" s="43"/>
      <c r="G78" s="54"/>
      <c r="H78" s="1320"/>
      <c r="I78" s="86">
        <v>5419.7985172483995</v>
      </c>
      <c r="J78" s="43">
        <v>0</v>
      </c>
      <c r="K78" s="56">
        <f t="shared" si="5"/>
        <v>5419.7985172483995</v>
      </c>
      <c r="L78" s="57" t="s">
        <v>9</v>
      </c>
      <c r="M78" s="58" t="str">
        <f t="shared" si="4"/>
        <v/>
      </c>
      <c r="N78" s="1301"/>
      <c r="P78" s="252"/>
      <c r="Q78" s="252"/>
      <c r="R78" s="252"/>
      <c r="S78" s="252"/>
    </row>
    <row r="79" spans="1:19" s="251" customFormat="1" ht="12" customHeight="1" thickBot="1" x14ac:dyDescent="0.25">
      <c r="A79" s="1287"/>
      <c r="B79" s="1300"/>
      <c r="C79" s="59"/>
      <c r="D79" s="60"/>
      <c r="E79" s="102"/>
      <c r="F79" s="70"/>
      <c r="G79" s="62"/>
      <c r="H79" s="1320"/>
      <c r="I79" s="71">
        <v>6729.2366691560865</v>
      </c>
      <c r="J79" s="70">
        <v>0</v>
      </c>
      <c r="K79" s="64">
        <f t="shared" si="5"/>
        <v>6729.2366691560865</v>
      </c>
      <c r="L79" s="65" t="s">
        <v>9</v>
      </c>
      <c r="M79" s="66" t="str">
        <f t="shared" si="4"/>
        <v/>
      </c>
      <c r="N79" s="1295"/>
      <c r="P79" s="252"/>
      <c r="Q79" s="252"/>
      <c r="R79" s="252"/>
      <c r="S79" s="252"/>
    </row>
    <row r="80" spans="1:19" ht="12" customHeight="1" x14ac:dyDescent="0.2">
      <c r="A80" s="1285"/>
      <c r="B80" s="1298"/>
      <c r="C80" s="46"/>
      <c r="D80" s="113"/>
      <c r="E80" s="114"/>
      <c r="F80" s="67"/>
      <c r="G80" s="49"/>
      <c r="H80" s="1320"/>
      <c r="I80" s="68">
        <v>11778.101951195258</v>
      </c>
      <c r="J80" s="69">
        <v>11778.101951195258</v>
      </c>
      <c r="K80" s="51">
        <f t="shared" si="5"/>
        <v>23556.203902390516</v>
      </c>
      <c r="L80" s="52" t="s">
        <v>8</v>
      </c>
      <c r="M80" s="53" t="str">
        <f t="shared" si="4"/>
        <v/>
      </c>
      <c r="N80" s="1294" t="s">
        <v>65</v>
      </c>
    </row>
    <row r="81" spans="1:14" ht="12" customHeight="1" x14ac:dyDescent="0.2">
      <c r="A81" s="1286"/>
      <c r="B81" s="1299"/>
      <c r="C81" s="42"/>
      <c r="D81" s="6"/>
      <c r="E81" s="7"/>
      <c r="F81" s="43"/>
      <c r="G81" s="54"/>
      <c r="H81" s="1320"/>
      <c r="I81" s="86">
        <v>13931.555523572442</v>
      </c>
      <c r="J81" s="87">
        <v>4856.5604767719424</v>
      </c>
      <c r="K81" s="56">
        <f t="shared" si="5"/>
        <v>18788.116000344384</v>
      </c>
      <c r="L81" s="57" t="s">
        <v>8</v>
      </c>
      <c r="M81" s="58" t="str">
        <f t="shared" si="4"/>
        <v/>
      </c>
      <c r="N81" s="1301"/>
    </row>
    <row r="82" spans="1:14" ht="12" customHeight="1" thickBot="1" x14ac:dyDescent="0.25">
      <c r="A82" s="1287"/>
      <c r="B82" s="1300"/>
      <c r="C82" s="59"/>
      <c r="D82" s="115"/>
      <c r="E82" s="116"/>
      <c r="F82" s="70"/>
      <c r="G82" s="62"/>
      <c r="H82" s="1320"/>
      <c r="I82" s="71">
        <v>2617.831014200357</v>
      </c>
      <c r="J82" s="72">
        <v>2617.831014200357</v>
      </c>
      <c r="K82" s="64">
        <f t="shared" si="5"/>
        <v>5235.662028400714</v>
      </c>
      <c r="L82" s="65" t="s">
        <v>9</v>
      </c>
      <c r="M82" s="66" t="str">
        <f t="shared" si="4"/>
        <v/>
      </c>
      <c r="N82" s="1295"/>
    </row>
    <row r="83" spans="1:14" ht="12" customHeight="1" x14ac:dyDescent="0.2">
      <c r="A83" s="1285"/>
      <c r="B83" s="1288"/>
      <c r="C83" s="46"/>
      <c r="D83" s="113"/>
      <c r="E83" s="114"/>
      <c r="F83" s="67"/>
      <c r="G83" s="49"/>
      <c r="H83" s="1320"/>
      <c r="I83" s="68">
        <v>21710.84538250661</v>
      </c>
      <c r="J83" s="69">
        <v>8254.8262549967621</v>
      </c>
      <c r="K83" s="51">
        <f t="shared" si="5"/>
        <v>29965.671637503372</v>
      </c>
      <c r="L83" s="52" t="s">
        <v>8</v>
      </c>
      <c r="M83" s="53" t="str">
        <f t="shared" si="4"/>
        <v/>
      </c>
      <c r="N83" s="1294" t="s">
        <v>65</v>
      </c>
    </row>
    <row r="84" spans="1:14" ht="12" customHeight="1" thickBot="1" x14ac:dyDescent="0.25">
      <c r="A84" s="1287"/>
      <c r="B84" s="1290"/>
      <c r="C84" s="59"/>
      <c r="D84" s="115"/>
      <c r="E84" s="116"/>
      <c r="F84" s="70"/>
      <c r="G84" s="62"/>
      <c r="H84" s="1320"/>
      <c r="I84" s="71">
        <v>9643.7477380715172</v>
      </c>
      <c r="J84" s="72">
        <v>8987.5168282399027</v>
      </c>
      <c r="K84" s="64">
        <f t="shared" si="5"/>
        <v>18631.26456631142</v>
      </c>
      <c r="L84" s="65" t="s">
        <v>8</v>
      </c>
      <c r="M84" s="66" t="str">
        <f t="shared" si="4"/>
        <v/>
      </c>
      <c r="N84" s="1295"/>
    </row>
    <row r="85" spans="1:14" ht="12" customHeight="1" x14ac:dyDescent="0.2">
      <c r="A85" s="1285"/>
      <c r="B85" s="1288"/>
      <c r="C85" s="46"/>
      <c r="D85" s="113"/>
      <c r="E85" s="114"/>
      <c r="F85" s="67"/>
      <c r="G85" s="49"/>
      <c r="H85" s="1319"/>
      <c r="I85" s="117">
        <v>12045.183383015006</v>
      </c>
      <c r="J85" s="118">
        <v>7142.8434245293283</v>
      </c>
      <c r="K85" s="119">
        <f t="shared" si="5"/>
        <v>19188.026807544335</v>
      </c>
      <c r="L85" s="120" t="s">
        <v>8</v>
      </c>
      <c r="M85" s="121" t="str">
        <f t="shared" si="4"/>
        <v/>
      </c>
      <c r="N85" s="1296" t="s">
        <v>65</v>
      </c>
    </row>
    <row r="86" spans="1:14" ht="12" customHeight="1" thickBot="1" x14ac:dyDescent="0.25">
      <c r="A86" s="1287"/>
      <c r="B86" s="1290"/>
      <c r="C86" s="59"/>
      <c r="D86" s="115"/>
      <c r="E86" s="116"/>
      <c r="F86" s="70"/>
      <c r="G86" s="62"/>
      <c r="H86" s="1319"/>
      <c r="I86" s="122">
        <v>13730.05224707635</v>
      </c>
      <c r="J86" s="122">
        <v>10649.628297955645</v>
      </c>
      <c r="K86" s="123">
        <f t="shared" si="5"/>
        <v>24379.680545031995</v>
      </c>
      <c r="L86" s="124" t="s">
        <v>8</v>
      </c>
      <c r="M86" s="125" t="str">
        <f t="shared" si="4"/>
        <v/>
      </c>
      <c r="N86" s="1297"/>
    </row>
    <row r="87" spans="1:14" ht="12" customHeight="1" x14ac:dyDescent="0.2">
      <c r="A87" s="1285"/>
      <c r="B87" s="1288"/>
      <c r="C87" s="46"/>
      <c r="D87" s="113"/>
      <c r="E87" s="114"/>
      <c r="F87" s="67"/>
      <c r="G87" s="49"/>
      <c r="H87" s="1320"/>
      <c r="I87" s="68">
        <v>10698.705660665786</v>
      </c>
      <c r="J87" s="69">
        <v>10698.705660665786</v>
      </c>
      <c r="K87" s="51">
        <f t="shared" si="5"/>
        <v>21397.411321331572</v>
      </c>
      <c r="L87" s="52" t="s">
        <v>8</v>
      </c>
      <c r="M87" s="53" t="str">
        <f t="shared" si="4"/>
        <v/>
      </c>
      <c r="N87" s="1291" t="s">
        <v>66</v>
      </c>
    </row>
    <row r="88" spans="1:14" ht="12" customHeight="1" thickBot="1" x14ac:dyDescent="0.25">
      <c r="A88" s="1287"/>
      <c r="B88" s="1290"/>
      <c r="C88" s="59"/>
      <c r="D88" s="115"/>
      <c r="E88" s="116"/>
      <c r="F88" s="70"/>
      <c r="G88" s="62"/>
      <c r="H88" s="1320"/>
      <c r="I88" s="71">
        <v>21211.045146571712</v>
      </c>
      <c r="J88" s="72">
        <v>16625.179977699292</v>
      </c>
      <c r="K88" s="64">
        <f t="shared" si="5"/>
        <v>37836.225124271004</v>
      </c>
      <c r="L88" s="65" t="s">
        <v>8</v>
      </c>
      <c r="M88" s="66" t="str">
        <f t="shared" si="4"/>
        <v/>
      </c>
      <c r="N88" s="1293"/>
    </row>
    <row r="89" spans="1:14" ht="12" customHeight="1" x14ac:dyDescent="0.2">
      <c r="A89" s="1285"/>
      <c r="B89" s="1288"/>
      <c r="C89" s="46"/>
      <c r="D89" s="113"/>
      <c r="E89" s="114"/>
      <c r="F89" s="67"/>
      <c r="G89" s="49"/>
      <c r="H89" s="1320"/>
      <c r="I89" s="68">
        <v>17930.101762615992</v>
      </c>
      <c r="J89" s="69">
        <v>15302.680876013859</v>
      </c>
      <c r="K89" s="51">
        <f t="shared" si="5"/>
        <v>33232.782638629855</v>
      </c>
      <c r="L89" s="52" t="s">
        <v>8</v>
      </c>
      <c r="M89" s="53" t="str">
        <f t="shared" si="4"/>
        <v/>
      </c>
      <c r="N89" s="1294" t="s">
        <v>65</v>
      </c>
    </row>
    <row r="90" spans="1:14" ht="12" customHeight="1" thickBot="1" x14ac:dyDescent="0.25">
      <c r="A90" s="1287"/>
      <c r="B90" s="1290"/>
      <c r="C90" s="59"/>
      <c r="D90" s="115"/>
      <c r="E90" s="116"/>
      <c r="F90" s="70"/>
      <c r="G90" s="62"/>
      <c r="H90" s="1320"/>
      <c r="I90" s="71">
        <v>15342.861195564194</v>
      </c>
      <c r="J90" s="72">
        <v>4367.7459244318179</v>
      </c>
      <c r="K90" s="64">
        <f t="shared" si="5"/>
        <v>19710.607119996013</v>
      </c>
      <c r="L90" s="65" t="s">
        <v>8</v>
      </c>
      <c r="M90" s="66" t="str">
        <f t="shared" si="4"/>
        <v/>
      </c>
      <c r="N90" s="1295"/>
    </row>
    <row r="91" spans="1:14" ht="12" customHeight="1" x14ac:dyDescent="0.2">
      <c r="A91" s="1285"/>
      <c r="B91" s="1288"/>
      <c r="C91" s="46"/>
      <c r="D91" s="113"/>
      <c r="E91" s="114"/>
      <c r="F91" s="67"/>
      <c r="G91" s="49"/>
      <c r="H91" s="1320"/>
      <c r="I91" s="68">
        <v>8384.070640873997</v>
      </c>
      <c r="J91" s="69">
        <v>6985.1907850565613</v>
      </c>
      <c r="K91" s="51">
        <f t="shared" si="5"/>
        <v>15369.261425930559</v>
      </c>
      <c r="L91" s="52" t="s">
        <v>8</v>
      </c>
      <c r="M91" s="53" t="str">
        <f t="shared" si="4"/>
        <v/>
      </c>
      <c r="N91" s="1294" t="s">
        <v>65</v>
      </c>
    </row>
    <row r="92" spans="1:14" ht="12" customHeight="1" thickBot="1" x14ac:dyDescent="0.25">
      <c r="A92" s="1287"/>
      <c r="B92" s="1290"/>
      <c r="C92" s="59"/>
      <c r="D92" s="115"/>
      <c r="E92" s="116"/>
      <c r="F92" s="70"/>
      <c r="G92" s="62"/>
      <c r="H92" s="1320"/>
      <c r="I92" s="71">
        <v>13441.665830460561</v>
      </c>
      <c r="J92" s="72">
        <v>8149.1594776098682</v>
      </c>
      <c r="K92" s="64">
        <f t="shared" si="5"/>
        <v>21590.825308070431</v>
      </c>
      <c r="L92" s="65" t="s">
        <v>8</v>
      </c>
      <c r="M92" s="66" t="str">
        <f t="shared" si="4"/>
        <v/>
      </c>
      <c r="N92" s="1295"/>
    </row>
    <row r="93" spans="1:14" ht="12" customHeight="1" thickBot="1" x14ac:dyDescent="0.25">
      <c r="A93" s="126"/>
      <c r="B93" s="84"/>
      <c r="C93" s="75"/>
      <c r="D93" s="127"/>
      <c r="E93" s="128"/>
      <c r="F93" s="78"/>
      <c r="G93" s="79"/>
      <c r="H93" s="1320"/>
      <c r="I93" s="80">
        <v>28761.053473213411</v>
      </c>
      <c r="J93" s="81">
        <v>28761.053473213411</v>
      </c>
      <c r="K93" s="82">
        <f t="shared" si="5"/>
        <v>57522.106946426822</v>
      </c>
      <c r="L93" s="83" t="s">
        <v>8</v>
      </c>
      <c r="M93" s="84" t="str">
        <f t="shared" si="4"/>
        <v/>
      </c>
      <c r="N93" s="85" t="s">
        <v>65</v>
      </c>
    </row>
    <row r="94" spans="1:14" ht="12" customHeight="1" x14ac:dyDescent="0.2">
      <c r="A94" s="1285"/>
      <c r="B94" s="1288"/>
      <c r="C94" s="46"/>
      <c r="D94" s="113"/>
      <c r="E94" s="114"/>
      <c r="F94" s="67"/>
      <c r="G94" s="49"/>
      <c r="H94" s="1320"/>
      <c r="I94" s="68">
        <v>9749.4763562340977</v>
      </c>
      <c r="J94" s="69">
        <v>0</v>
      </c>
      <c r="K94" s="51">
        <f t="shared" si="5"/>
        <v>9749.4763562340977</v>
      </c>
      <c r="L94" s="52" t="s">
        <v>8</v>
      </c>
      <c r="M94" s="53" t="str">
        <f t="shared" si="4"/>
        <v/>
      </c>
      <c r="N94" s="1294" t="s">
        <v>65</v>
      </c>
    </row>
    <row r="95" spans="1:14" ht="12" customHeight="1" thickBot="1" x14ac:dyDescent="0.25">
      <c r="A95" s="1287"/>
      <c r="B95" s="1290"/>
      <c r="C95" s="59"/>
      <c r="D95" s="115"/>
      <c r="E95" s="116"/>
      <c r="F95" s="70"/>
      <c r="G95" s="62"/>
      <c r="H95" s="1320"/>
      <c r="I95" s="71">
        <v>40336.890115287599</v>
      </c>
      <c r="J95" s="72">
        <v>46461.832401057043</v>
      </c>
      <c r="K95" s="64">
        <f t="shared" si="5"/>
        <v>86798.722516344642</v>
      </c>
      <c r="L95" s="65" t="s">
        <v>8</v>
      </c>
      <c r="M95" s="66" t="str">
        <f t="shared" si="4"/>
        <v/>
      </c>
      <c r="N95" s="1295"/>
    </row>
    <row r="96" spans="1:14" ht="12" customHeight="1" x14ac:dyDescent="0.2">
      <c r="A96" s="1285"/>
      <c r="B96" s="1288"/>
      <c r="C96" s="46"/>
      <c r="D96" s="113"/>
      <c r="E96" s="114"/>
      <c r="F96" s="67"/>
      <c r="G96" s="49"/>
      <c r="H96" s="1320"/>
      <c r="I96" s="68">
        <v>29546.898443119389</v>
      </c>
      <c r="J96" s="69">
        <v>24754.201867471544</v>
      </c>
      <c r="K96" s="51">
        <f t="shared" si="5"/>
        <v>54301.100310590933</v>
      </c>
      <c r="L96" s="52" t="s">
        <v>8</v>
      </c>
      <c r="M96" s="53" t="str">
        <f t="shared" si="4"/>
        <v/>
      </c>
      <c r="N96" s="1294" t="s">
        <v>65</v>
      </c>
    </row>
    <row r="97" spans="1:14" ht="12" customHeight="1" thickBot="1" x14ac:dyDescent="0.25">
      <c r="A97" s="1287"/>
      <c r="B97" s="1290"/>
      <c r="C97" s="59"/>
      <c r="D97" s="115"/>
      <c r="E97" s="116"/>
      <c r="F97" s="70"/>
      <c r="G97" s="62"/>
      <c r="H97" s="1320"/>
      <c r="I97" s="71">
        <v>3278.7639369907661</v>
      </c>
      <c r="J97" s="70">
        <v>0</v>
      </c>
      <c r="K97" s="64">
        <f t="shared" si="5"/>
        <v>3278.7639369907661</v>
      </c>
      <c r="L97" s="65" t="s">
        <v>9</v>
      </c>
      <c r="M97" s="66" t="str">
        <f t="shared" si="4"/>
        <v/>
      </c>
      <c r="N97" s="1295"/>
    </row>
    <row r="98" spans="1:14" ht="26.25" customHeight="1" thickBot="1" x14ac:dyDescent="0.25">
      <c r="A98" s="126"/>
      <c r="B98" s="84"/>
      <c r="C98" s="75"/>
      <c r="D98" s="127"/>
      <c r="E98" s="128"/>
      <c r="F98" s="78"/>
      <c r="G98" s="79"/>
      <c r="H98" s="1320"/>
      <c r="I98" s="80">
        <v>31820.508684179695</v>
      </c>
      <c r="J98" s="81">
        <v>27238.402042552152</v>
      </c>
      <c r="K98" s="82">
        <f t="shared" si="5"/>
        <v>59058.910726731847</v>
      </c>
      <c r="L98" s="83" t="s">
        <v>8</v>
      </c>
      <c r="M98" s="84" t="str">
        <f t="shared" si="4"/>
        <v/>
      </c>
      <c r="N98" s="129" t="s">
        <v>67</v>
      </c>
    </row>
    <row r="99" spans="1:14" ht="12" customHeight="1" x14ac:dyDescent="0.2">
      <c r="A99" s="1285"/>
      <c r="B99" s="1288"/>
      <c r="C99" s="46"/>
      <c r="D99" s="113"/>
      <c r="E99" s="114"/>
      <c r="F99" s="67"/>
      <c r="G99" s="49"/>
      <c r="H99" s="1320"/>
      <c r="I99" s="68">
        <v>18777.695538969412</v>
      </c>
      <c r="J99" s="69">
        <v>18777.695538969416</v>
      </c>
      <c r="K99" s="51">
        <f t="shared" si="5"/>
        <v>37555.391077938824</v>
      </c>
      <c r="L99" s="52" t="s">
        <v>8</v>
      </c>
      <c r="M99" s="53" t="str">
        <f t="shared" si="4"/>
        <v/>
      </c>
      <c r="N99" s="1294" t="s">
        <v>65</v>
      </c>
    </row>
    <row r="100" spans="1:14" ht="12" customHeight="1" thickBot="1" x14ac:dyDescent="0.25">
      <c r="A100" s="1287"/>
      <c r="B100" s="1290"/>
      <c r="C100" s="59"/>
      <c r="D100" s="115"/>
      <c r="E100" s="116"/>
      <c r="F100" s="70"/>
      <c r="G100" s="62"/>
      <c r="H100" s="1320"/>
      <c r="I100" s="71">
        <v>7021.1597757102818</v>
      </c>
      <c r="J100" s="72">
        <v>2766.646374864572</v>
      </c>
      <c r="K100" s="64">
        <f t="shared" si="5"/>
        <v>9787.8061505748537</v>
      </c>
      <c r="L100" s="65" t="s">
        <v>8</v>
      </c>
      <c r="M100" s="66" t="str">
        <f t="shared" si="4"/>
        <v/>
      </c>
      <c r="N100" s="1295"/>
    </row>
    <row r="101" spans="1:14" ht="12" customHeight="1" x14ac:dyDescent="0.2">
      <c r="A101" s="1285"/>
      <c r="B101" s="1288"/>
      <c r="C101" s="46"/>
      <c r="D101" s="113"/>
      <c r="E101" s="114"/>
      <c r="F101" s="67"/>
      <c r="G101" s="49"/>
      <c r="H101" s="1320"/>
      <c r="I101" s="68">
        <v>10809.467739272135</v>
      </c>
      <c r="J101" s="69">
        <v>4658.514793823233</v>
      </c>
      <c r="K101" s="51">
        <f t="shared" si="5"/>
        <v>15467.982533095368</v>
      </c>
      <c r="L101" s="52" t="s">
        <v>8</v>
      </c>
      <c r="M101" s="53" t="str">
        <f t="shared" si="4"/>
        <v/>
      </c>
      <c r="N101" s="1294" t="s">
        <v>65</v>
      </c>
    </row>
    <row r="102" spans="1:14" ht="12" customHeight="1" thickBot="1" x14ac:dyDescent="0.25">
      <c r="A102" s="1287"/>
      <c r="B102" s="1290"/>
      <c r="C102" s="59"/>
      <c r="D102" s="115"/>
      <c r="E102" s="116"/>
      <c r="F102" s="70"/>
      <c r="G102" s="62"/>
      <c r="H102" s="1320"/>
      <c r="I102" s="71">
        <v>16597.786448036357</v>
      </c>
      <c r="J102" s="72">
        <v>22003.886084179503</v>
      </c>
      <c r="K102" s="64">
        <f t="shared" si="5"/>
        <v>38601.67253221586</v>
      </c>
      <c r="L102" s="65" t="s">
        <v>8</v>
      </c>
      <c r="M102" s="66" t="str">
        <f t="shared" si="4"/>
        <v/>
      </c>
      <c r="N102" s="1295"/>
    </row>
    <row r="103" spans="1:14" ht="12" customHeight="1" thickBot="1" x14ac:dyDescent="0.25">
      <c r="A103" s="126"/>
      <c r="B103" s="84"/>
      <c r="C103" s="75"/>
      <c r="D103" s="127"/>
      <c r="E103" s="130"/>
      <c r="F103" s="78"/>
      <c r="G103" s="79"/>
      <c r="H103" s="1320"/>
      <c r="I103" s="80">
        <v>43166.085277225095</v>
      </c>
      <c r="J103" s="81">
        <v>36347.405194486812</v>
      </c>
      <c r="K103" s="82">
        <f t="shared" si="5"/>
        <v>79513.490471711906</v>
      </c>
      <c r="L103" s="83" t="s">
        <v>8</v>
      </c>
      <c r="M103" s="84" t="str">
        <f t="shared" si="4"/>
        <v/>
      </c>
      <c r="N103" s="129" t="s">
        <v>68</v>
      </c>
    </row>
    <row r="104" spans="1:14" ht="12" customHeight="1" x14ac:dyDescent="0.2">
      <c r="A104" s="1285"/>
      <c r="B104" s="1288"/>
      <c r="C104" s="46"/>
      <c r="D104" s="113"/>
      <c r="E104" s="114"/>
      <c r="F104" s="67"/>
      <c r="G104" s="49"/>
      <c r="H104" s="1320"/>
      <c r="I104" s="68">
        <v>15083.586340646525</v>
      </c>
      <c r="J104" s="69">
        <v>9442.0550194174757</v>
      </c>
      <c r="K104" s="51">
        <f t="shared" si="5"/>
        <v>24525.641360064001</v>
      </c>
      <c r="L104" s="52" t="s">
        <v>8</v>
      </c>
      <c r="M104" s="53" t="str">
        <f t="shared" si="4"/>
        <v/>
      </c>
      <c r="N104" s="1291" t="s">
        <v>66</v>
      </c>
    </row>
    <row r="105" spans="1:14" ht="12" customHeight="1" x14ac:dyDescent="0.2">
      <c r="A105" s="1286"/>
      <c r="B105" s="1289"/>
      <c r="C105" s="42"/>
      <c r="D105" s="6"/>
      <c r="E105" s="7"/>
      <c r="F105" s="43"/>
      <c r="G105" s="54"/>
      <c r="H105" s="1320"/>
      <c r="I105" s="86">
        <v>5379.0869038038072</v>
      </c>
      <c r="J105" s="87">
        <v>2606.1447975974024</v>
      </c>
      <c r="K105" s="56">
        <f t="shared" si="5"/>
        <v>7985.2317014012096</v>
      </c>
      <c r="L105" s="57" t="s">
        <v>8</v>
      </c>
      <c r="M105" s="58" t="str">
        <f t="shared" si="4"/>
        <v/>
      </c>
      <c r="N105" s="1292"/>
    </row>
    <row r="106" spans="1:14" ht="12" customHeight="1" thickBot="1" x14ac:dyDescent="0.25">
      <c r="A106" s="1287"/>
      <c r="B106" s="1290"/>
      <c r="C106" s="59"/>
      <c r="D106" s="115"/>
      <c r="E106" s="116"/>
      <c r="F106" s="70"/>
      <c r="G106" s="62"/>
      <c r="H106" s="1320"/>
      <c r="I106" s="71">
        <v>3420.9379849397592</v>
      </c>
      <c r="J106" s="72">
        <v>6020.1674979267718</v>
      </c>
      <c r="K106" s="64">
        <f t="shared" si="5"/>
        <v>9441.105482866531</v>
      </c>
      <c r="L106" s="65" t="s">
        <v>8</v>
      </c>
      <c r="M106" s="66" t="str">
        <f t="shared" si="4"/>
        <v/>
      </c>
      <c r="N106" s="1293"/>
    </row>
    <row r="107" spans="1:14" ht="12" customHeight="1" x14ac:dyDescent="0.2">
      <c r="A107" s="1285"/>
      <c r="B107" s="1288"/>
      <c r="C107" s="46"/>
      <c r="D107" s="113"/>
      <c r="E107" s="114"/>
      <c r="F107" s="67"/>
      <c r="G107" s="49"/>
      <c r="H107" s="1320"/>
      <c r="I107" s="68">
        <v>14839.296703738071</v>
      </c>
      <c r="J107" s="69">
        <v>14839.296703738071</v>
      </c>
      <c r="K107" s="51">
        <f t="shared" si="5"/>
        <v>29678.593407476143</v>
      </c>
      <c r="L107" s="52" t="s">
        <v>8</v>
      </c>
      <c r="M107" s="53" t="str">
        <f t="shared" si="4"/>
        <v/>
      </c>
      <c r="N107" s="1291" t="s">
        <v>66</v>
      </c>
    </row>
    <row r="108" spans="1:14" ht="12" customHeight="1" x14ac:dyDescent="0.2">
      <c r="A108" s="1286"/>
      <c r="B108" s="1289"/>
      <c r="C108" s="42"/>
      <c r="D108" s="6"/>
      <c r="E108" s="7"/>
      <c r="F108" s="43"/>
      <c r="G108" s="54"/>
      <c r="H108" s="1320"/>
      <c r="I108" s="86">
        <v>8099.1150410754299</v>
      </c>
      <c r="J108" s="87">
        <v>8099.1150410754299</v>
      </c>
      <c r="K108" s="56">
        <f t="shared" si="5"/>
        <v>16198.23008215086</v>
      </c>
      <c r="L108" s="57" t="s">
        <v>8</v>
      </c>
      <c r="M108" s="58" t="str">
        <f t="shared" si="4"/>
        <v/>
      </c>
      <c r="N108" s="1292"/>
    </row>
    <row r="109" spans="1:14" ht="12" customHeight="1" thickBot="1" x14ac:dyDescent="0.25">
      <c r="A109" s="1287"/>
      <c r="B109" s="1290"/>
      <c r="C109" s="59"/>
      <c r="D109" s="115"/>
      <c r="E109" s="116"/>
      <c r="F109" s="70"/>
      <c r="G109" s="62"/>
      <c r="H109" s="1321"/>
      <c r="I109" s="71">
        <v>6189.3038595109683</v>
      </c>
      <c r="J109" s="72">
        <v>6189.3038595109683</v>
      </c>
      <c r="K109" s="64">
        <f t="shared" si="5"/>
        <v>12378.607719021937</v>
      </c>
      <c r="L109" s="65" t="s">
        <v>8</v>
      </c>
      <c r="M109" s="66" t="str">
        <f t="shared" si="4"/>
        <v/>
      </c>
      <c r="N109" s="1293"/>
    </row>
    <row r="110" spans="1:14" x14ac:dyDescent="0.2">
      <c r="M110" s="41"/>
    </row>
  </sheetData>
  <mergeCells count="149">
    <mergeCell ref="M1:M2"/>
    <mergeCell ref="N1:N2"/>
    <mergeCell ref="A3:A5"/>
    <mergeCell ref="B3:B5"/>
    <mergeCell ref="N3:N5"/>
    <mergeCell ref="A6:A7"/>
    <mergeCell ref="B6:B7"/>
    <mergeCell ref="N6:N7"/>
    <mergeCell ref="G1:G2"/>
    <mergeCell ref="H1:H109"/>
    <mergeCell ref="I1:I2"/>
    <mergeCell ref="J1:J2"/>
    <mergeCell ref="K1:K2"/>
    <mergeCell ref="L1:L2"/>
    <mergeCell ref="A1:A2"/>
    <mergeCell ref="B1:B2"/>
    <mergeCell ref="C1:C2"/>
    <mergeCell ref="D1:D2"/>
    <mergeCell ref="E1:E2"/>
    <mergeCell ref="F1:F2"/>
    <mergeCell ref="A13:A14"/>
    <mergeCell ref="B13:B14"/>
    <mergeCell ref="N13:N14"/>
    <mergeCell ref="A15:A16"/>
    <mergeCell ref="B15:B16"/>
    <mergeCell ref="N15:N16"/>
    <mergeCell ref="A8:A9"/>
    <mergeCell ref="B8:B9"/>
    <mergeCell ref="N8:N9"/>
    <mergeCell ref="A10:A12"/>
    <mergeCell ref="B10:B12"/>
    <mergeCell ref="N10:N12"/>
    <mergeCell ref="A21:A22"/>
    <mergeCell ref="B21:B22"/>
    <mergeCell ref="N21:N22"/>
    <mergeCell ref="A23:A24"/>
    <mergeCell ref="B23:B24"/>
    <mergeCell ref="N23:N24"/>
    <mergeCell ref="A17:A18"/>
    <mergeCell ref="B17:B18"/>
    <mergeCell ref="N17:N18"/>
    <mergeCell ref="A19:A20"/>
    <mergeCell ref="B19:B20"/>
    <mergeCell ref="N19:N20"/>
    <mergeCell ref="A29:A30"/>
    <mergeCell ref="B29:B30"/>
    <mergeCell ref="N29:N30"/>
    <mergeCell ref="A31:A32"/>
    <mergeCell ref="B31:B32"/>
    <mergeCell ref="N31:N32"/>
    <mergeCell ref="A25:A26"/>
    <mergeCell ref="B25:B26"/>
    <mergeCell ref="N25:N26"/>
    <mergeCell ref="A27:A28"/>
    <mergeCell ref="B27:B28"/>
    <mergeCell ref="N27:N28"/>
    <mergeCell ref="A39:A41"/>
    <mergeCell ref="B39:B41"/>
    <mergeCell ref="N39:N41"/>
    <mergeCell ref="A42:A43"/>
    <mergeCell ref="B42:B43"/>
    <mergeCell ref="N42:N43"/>
    <mergeCell ref="A33:A34"/>
    <mergeCell ref="B33:B34"/>
    <mergeCell ref="N33:N34"/>
    <mergeCell ref="A36:A38"/>
    <mergeCell ref="B36:B38"/>
    <mergeCell ref="N36:N38"/>
    <mergeCell ref="A49:A50"/>
    <mergeCell ref="B49:B50"/>
    <mergeCell ref="N49:N50"/>
    <mergeCell ref="A51:A52"/>
    <mergeCell ref="B51:B52"/>
    <mergeCell ref="N51:N52"/>
    <mergeCell ref="A44:A46"/>
    <mergeCell ref="B44:B46"/>
    <mergeCell ref="N44:N46"/>
    <mergeCell ref="A47:A48"/>
    <mergeCell ref="B47:B48"/>
    <mergeCell ref="N47:N48"/>
    <mergeCell ref="A58:A60"/>
    <mergeCell ref="B58:B60"/>
    <mergeCell ref="N58:N60"/>
    <mergeCell ref="A61:A62"/>
    <mergeCell ref="B61:B62"/>
    <mergeCell ref="N61:N62"/>
    <mergeCell ref="A53:A54"/>
    <mergeCell ref="B53:B54"/>
    <mergeCell ref="N53:N54"/>
    <mergeCell ref="A56:A57"/>
    <mergeCell ref="B56:B57"/>
    <mergeCell ref="N56:N57"/>
    <mergeCell ref="A68:A70"/>
    <mergeCell ref="B68:B70"/>
    <mergeCell ref="N68:N70"/>
    <mergeCell ref="A71:A72"/>
    <mergeCell ref="B71:B72"/>
    <mergeCell ref="N71:N72"/>
    <mergeCell ref="A63:A64"/>
    <mergeCell ref="B63:B64"/>
    <mergeCell ref="N63:N64"/>
    <mergeCell ref="A65:A67"/>
    <mergeCell ref="B65:B67"/>
    <mergeCell ref="N65:N67"/>
    <mergeCell ref="A77:A79"/>
    <mergeCell ref="B77:B79"/>
    <mergeCell ref="N77:N79"/>
    <mergeCell ref="A80:A82"/>
    <mergeCell ref="B80:B82"/>
    <mergeCell ref="N80:N82"/>
    <mergeCell ref="A73:A74"/>
    <mergeCell ref="B73:B74"/>
    <mergeCell ref="N73:N74"/>
    <mergeCell ref="A75:A76"/>
    <mergeCell ref="B75:B76"/>
    <mergeCell ref="N75:N76"/>
    <mergeCell ref="A87:A88"/>
    <mergeCell ref="B87:B88"/>
    <mergeCell ref="N87:N88"/>
    <mergeCell ref="A89:A90"/>
    <mergeCell ref="B89:B90"/>
    <mergeCell ref="N89:N90"/>
    <mergeCell ref="A83:A84"/>
    <mergeCell ref="B83:B84"/>
    <mergeCell ref="N83:N84"/>
    <mergeCell ref="A85:A86"/>
    <mergeCell ref="B85:B86"/>
    <mergeCell ref="N85:N86"/>
    <mergeCell ref="A96:A97"/>
    <mergeCell ref="B96:B97"/>
    <mergeCell ref="N96:N97"/>
    <mergeCell ref="A99:A100"/>
    <mergeCell ref="B99:B100"/>
    <mergeCell ref="N99:N100"/>
    <mergeCell ref="A91:A92"/>
    <mergeCell ref="B91:B92"/>
    <mergeCell ref="N91:N92"/>
    <mergeCell ref="A94:A95"/>
    <mergeCell ref="B94:B95"/>
    <mergeCell ref="N94:N95"/>
    <mergeCell ref="A107:A109"/>
    <mergeCell ref="B107:B109"/>
    <mergeCell ref="N107:N109"/>
    <mergeCell ref="A101:A102"/>
    <mergeCell ref="B101:B102"/>
    <mergeCell ref="N101:N102"/>
    <mergeCell ref="A104:A106"/>
    <mergeCell ref="B104:B106"/>
    <mergeCell ref="N104:N106"/>
  </mergeCells>
  <conditionalFormatting sqref="N3:N1048576">
    <cfRule type="containsText" dxfId="0" priority="1" operator="containsText" text="NO CUMPLE">
      <formula>NOT(ISERROR(SEARCH("NO CUMPLE",N3)))</formula>
    </cfRule>
  </conditionalFormatting>
  <pageMargins left="0.75" right="0.75" top="1" bottom="1" header="0.5" footer="0.5"/>
  <pageSetup orientation="portrait" horizontalDpi="4294967292" verticalDpi="4294967292"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tabColor rgb="FF0070C0"/>
  </sheetPr>
  <dimension ref="A1:D9612"/>
  <sheetViews>
    <sheetView showGridLines="0" topLeftCell="A9530" workbookViewId="0">
      <selection activeCell="A9608" sqref="A9608"/>
    </sheetView>
  </sheetViews>
  <sheetFormatPr baseColWidth="10" defaultColWidth="8" defaultRowHeight="15" x14ac:dyDescent="0.25"/>
  <cols>
    <col min="1" max="1" width="17.125" style="219" bestFit="1" customWidth="1"/>
    <col min="2" max="2" width="22.625" style="219" customWidth="1"/>
    <col min="3" max="3" width="47.25" style="218" customWidth="1"/>
    <col min="4" max="4" width="19.25" style="218" customWidth="1"/>
    <col min="5" max="16384" width="8" style="218"/>
  </cols>
  <sheetData>
    <row r="1" spans="1:4" ht="15" customHeight="1" x14ac:dyDescent="0.25">
      <c r="A1" s="1332" t="s">
        <v>99</v>
      </c>
      <c r="B1" s="1332"/>
      <c r="C1" s="1332"/>
      <c r="D1" s="1332"/>
    </row>
    <row r="2" spans="1:4" ht="15.75" customHeight="1" thickBot="1" x14ac:dyDescent="0.3">
      <c r="A2" s="1333" t="s">
        <v>100</v>
      </c>
      <c r="B2" s="1333"/>
      <c r="C2" s="1333"/>
      <c r="D2" s="1333"/>
    </row>
    <row r="3" spans="1:4" ht="16.5" thickTop="1" x14ac:dyDescent="0.25">
      <c r="A3" s="413" t="s">
        <v>98</v>
      </c>
      <c r="B3"/>
      <c r="C3"/>
      <c r="D3"/>
    </row>
    <row r="4" spans="1:4" ht="15" customHeight="1" x14ac:dyDescent="0.25">
      <c r="A4" s="1330" t="s">
        <v>101</v>
      </c>
      <c r="B4" s="1330"/>
      <c r="C4" s="1330"/>
      <c r="D4" s="1330"/>
    </row>
    <row r="5" spans="1:4" x14ac:dyDescent="0.25">
      <c r="A5" s="1330" t="s">
        <v>98</v>
      </c>
      <c r="B5" s="1330"/>
      <c r="C5" s="1330"/>
      <c r="D5" s="1330"/>
    </row>
    <row r="6" spans="1:4" ht="15" customHeight="1" x14ac:dyDescent="0.25">
      <c r="A6" s="1330" t="s">
        <v>265</v>
      </c>
      <c r="B6" s="1330"/>
      <c r="C6" s="1330"/>
      <c r="D6" s="1330"/>
    </row>
    <row r="7" spans="1:4" ht="15.75" x14ac:dyDescent="0.25">
      <c r="A7" s="413" t="s">
        <v>98</v>
      </c>
      <c r="B7"/>
      <c r="C7"/>
      <c r="D7"/>
    </row>
    <row r="8" spans="1:4" ht="54" customHeight="1" x14ac:dyDescent="0.25">
      <c r="A8" s="414" t="s">
        <v>102</v>
      </c>
      <c r="B8" s="415" t="s">
        <v>99</v>
      </c>
      <c r="C8"/>
      <c r="D8"/>
    </row>
    <row r="9" spans="1:4" ht="16.149999999999999" customHeight="1" x14ac:dyDescent="0.25">
      <c r="A9" s="416">
        <v>33569</v>
      </c>
      <c r="B9" s="417">
        <v>693.32</v>
      </c>
      <c r="C9"/>
      <c r="D9"/>
    </row>
    <row r="10" spans="1:4" ht="16.149999999999999" customHeight="1" x14ac:dyDescent="0.25">
      <c r="A10" s="416">
        <v>33570</v>
      </c>
      <c r="B10" s="418">
        <v>693.99</v>
      </c>
      <c r="C10"/>
      <c r="D10"/>
    </row>
    <row r="11" spans="1:4" ht="16.149999999999999" customHeight="1" x14ac:dyDescent="0.25">
      <c r="A11" s="416">
        <v>33571</v>
      </c>
      <c r="B11" s="417">
        <v>694.7</v>
      </c>
      <c r="C11"/>
      <c r="D11"/>
    </row>
    <row r="12" spans="1:4" ht="16.149999999999999" customHeight="1" x14ac:dyDescent="0.25">
      <c r="A12" s="416">
        <v>33572</v>
      </c>
      <c r="B12" s="418">
        <v>694.7</v>
      </c>
      <c r="C12"/>
      <c r="D12"/>
    </row>
    <row r="13" spans="1:4" ht="16.149999999999999" customHeight="1" x14ac:dyDescent="0.25">
      <c r="A13" s="416">
        <v>33573</v>
      </c>
      <c r="B13" s="417">
        <v>643.41999999999996</v>
      </c>
      <c r="C13"/>
      <c r="D13"/>
    </row>
    <row r="14" spans="1:4" ht="16.149999999999999" customHeight="1" x14ac:dyDescent="0.25">
      <c r="A14" s="416">
        <v>33574</v>
      </c>
      <c r="B14" s="418">
        <v>643.41999999999996</v>
      </c>
      <c r="C14"/>
      <c r="D14"/>
    </row>
    <row r="15" spans="1:4" ht="16.149999999999999" customHeight="1" x14ac:dyDescent="0.25">
      <c r="A15" s="416">
        <v>33575</v>
      </c>
      <c r="B15" s="417">
        <v>639.22</v>
      </c>
      <c r="C15"/>
      <c r="D15"/>
    </row>
    <row r="16" spans="1:4" ht="16.149999999999999" customHeight="1" x14ac:dyDescent="0.25">
      <c r="A16" s="416">
        <v>33576</v>
      </c>
      <c r="B16" s="418">
        <v>635.70000000000005</v>
      </c>
      <c r="C16"/>
      <c r="D16"/>
    </row>
    <row r="17" spans="1:4" ht="16.149999999999999" customHeight="1" x14ac:dyDescent="0.25">
      <c r="A17" s="416">
        <v>33577</v>
      </c>
      <c r="B17" s="417">
        <v>631.51</v>
      </c>
      <c r="C17"/>
      <c r="D17"/>
    </row>
    <row r="18" spans="1:4" ht="16.149999999999999" customHeight="1" x14ac:dyDescent="0.25">
      <c r="A18" s="416">
        <v>33578</v>
      </c>
      <c r="B18" s="418">
        <v>627.16</v>
      </c>
      <c r="C18"/>
      <c r="D18"/>
    </row>
    <row r="19" spans="1:4" ht="16.149999999999999" customHeight="1" x14ac:dyDescent="0.25">
      <c r="A19" s="416">
        <v>33579</v>
      </c>
      <c r="B19" s="417">
        <v>638.05999999999995</v>
      </c>
      <c r="C19"/>
      <c r="D19"/>
    </row>
    <row r="20" spans="1:4" ht="16.149999999999999" customHeight="1" x14ac:dyDescent="0.25">
      <c r="A20" s="416">
        <v>33580</v>
      </c>
      <c r="B20" s="418">
        <v>638.05999999999995</v>
      </c>
      <c r="C20"/>
      <c r="D20"/>
    </row>
    <row r="21" spans="1:4" ht="16.149999999999999" customHeight="1" x14ac:dyDescent="0.25">
      <c r="A21" s="416">
        <v>33581</v>
      </c>
      <c r="B21" s="417">
        <v>638.05999999999995</v>
      </c>
      <c r="C21"/>
      <c r="D21"/>
    </row>
    <row r="22" spans="1:4" ht="16.149999999999999" customHeight="1" x14ac:dyDescent="0.25">
      <c r="A22" s="416">
        <v>33582</v>
      </c>
      <c r="B22" s="418">
        <v>622.91999999999996</v>
      </c>
      <c r="C22"/>
      <c r="D22"/>
    </row>
    <row r="23" spans="1:4" ht="16.149999999999999" customHeight="1" x14ac:dyDescent="0.25">
      <c r="A23" s="416">
        <v>33583</v>
      </c>
      <c r="B23" s="417">
        <v>627.46</v>
      </c>
      <c r="C23"/>
      <c r="D23"/>
    </row>
    <row r="24" spans="1:4" ht="16.149999999999999" customHeight="1" x14ac:dyDescent="0.25">
      <c r="A24" s="416">
        <v>33584</v>
      </c>
      <c r="B24" s="418">
        <v>633.09</v>
      </c>
      <c r="C24"/>
      <c r="D24"/>
    </row>
    <row r="25" spans="1:4" ht="16.149999999999999" customHeight="1" x14ac:dyDescent="0.25">
      <c r="A25" s="416">
        <v>33585</v>
      </c>
      <c r="B25" s="417">
        <v>632.35</v>
      </c>
      <c r="C25"/>
      <c r="D25"/>
    </row>
    <row r="26" spans="1:4" ht="16.149999999999999" customHeight="1" x14ac:dyDescent="0.25">
      <c r="A26" s="416">
        <v>33586</v>
      </c>
      <c r="B26" s="418">
        <v>630.91</v>
      </c>
      <c r="C26"/>
      <c r="D26"/>
    </row>
    <row r="27" spans="1:4" ht="16.149999999999999" customHeight="1" x14ac:dyDescent="0.25">
      <c r="A27" s="416">
        <v>33587</v>
      </c>
      <c r="B27" s="417">
        <v>630.91</v>
      </c>
      <c r="C27"/>
      <c r="D27"/>
    </row>
    <row r="28" spans="1:4" ht="16.149999999999999" customHeight="1" x14ac:dyDescent="0.25">
      <c r="A28" s="416">
        <v>33588</v>
      </c>
      <c r="B28" s="418">
        <v>630.91</v>
      </c>
      <c r="C28"/>
      <c r="D28"/>
    </row>
    <row r="29" spans="1:4" ht="16.149999999999999" customHeight="1" x14ac:dyDescent="0.25">
      <c r="A29" s="416">
        <v>33589</v>
      </c>
      <c r="B29" s="417">
        <v>626.23</v>
      </c>
      <c r="C29"/>
      <c r="D29"/>
    </row>
    <row r="30" spans="1:4" ht="16.149999999999999" customHeight="1" x14ac:dyDescent="0.25">
      <c r="A30" s="416">
        <v>33590</v>
      </c>
      <c r="B30" s="418">
        <v>626.52</v>
      </c>
      <c r="C30"/>
      <c r="D30"/>
    </row>
    <row r="31" spans="1:4" ht="16.149999999999999" customHeight="1" x14ac:dyDescent="0.25">
      <c r="A31" s="416">
        <v>33591</v>
      </c>
      <c r="B31" s="417">
        <v>633.35</v>
      </c>
      <c r="C31"/>
      <c r="D31"/>
    </row>
    <row r="32" spans="1:4" ht="16.149999999999999" customHeight="1" x14ac:dyDescent="0.25">
      <c r="A32" s="416">
        <v>33592</v>
      </c>
      <c r="B32" s="418">
        <v>621.71</v>
      </c>
      <c r="C32"/>
      <c r="D32"/>
    </row>
    <row r="33" spans="1:4" ht="16.149999999999999" customHeight="1" x14ac:dyDescent="0.25">
      <c r="A33" s="416">
        <v>33593</v>
      </c>
      <c r="B33" s="417">
        <v>620.62</v>
      </c>
      <c r="C33"/>
      <c r="D33"/>
    </row>
    <row r="34" spans="1:4" ht="16.149999999999999" customHeight="1" x14ac:dyDescent="0.25">
      <c r="A34" s="416">
        <v>33594</v>
      </c>
      <c r="B34" s="418">
        <v>620.62</v>
      </c>
      <c r="C34"/>
      <c r="D34"/>
    </row>
    <row r="35" spans="1:4" ht="16.149999999999999" customHeight="1" x14ac:dyDescent="0.25">
      <c r="A35" s="416">
        <v>33595</v>
      </c>
      <c r="B35" s="417">
        <v>620.62</v>
      </c>
      <c r="C35"/>
      <c r="D35"/>
    </row>
    <row r="36" spans="1:4" ht="16.149999999999999" customHeight="1" x14ac:dyDescent="0.25">
      <c r="A36" s="416">
        <v>33596</v>
      </c>
      <c r="B36" s="418">
        <v>622.95000000000005</v>
      </c>
      <c r="C36"/>
      <c r="D36"/>
    </row>
    <row r="37" spans="1:4" ht="16.149999999999999" customHeight="1" x14ac:dyDescent="0.25">
      <c r="A37" s="416">
        <v>33597</v>
      </c>
      <c r="B37" s="417">
        <v>622.95000000000005</v>
      </c>
      <c r="C37"/>
      <c r="D37"/>
    </row>
    <row r="38" spans="1:4" ht="16.149999999999999" customHeight="1" x14ac:dyDescent="0.25">
      <c r="A38" s="416">
        <v>33598</v>
      </c>
      <c r="B38" s="418">
        <v>622.95000000000005</v>
      </c>
      <c r="C38"/>
      <c r="D38"/>
    </row>
    <row r="39" spans="1:4" ht="16.149999999999999" customHeight="1" x14ac:dyDescent="0.25">
      <c r="A39" s="416">
        <v>33599</v>
      </c>
      <c r="B39" s="417">
        <v>631.63</v>
      </c>
      <c r="C39"/>
      <c r="D39"/>
    </row>
    <row r="40" spans="1:4" ht="16.149999999999999" customHeight="1" x14ac:dyDescent="0.25">
      <c r="A40" s="416">
        <v>33600</v>
      </c>
      <c r="B40" s="418">
        <v>632.37</v>
      </c>
      <c r="C40"/>
      <c r="D40"/>
    </row>
    <row r="41" spans="1:4" ht="16.149999999999999" customHeight="1" x14ac:dyDescent="0.25">
      <c r="A41" s="416">
        <v>33601</v>
      </c>
      <c r="B41" s="417">
        <v>632.37</v>
      </c>
      <c r="C41"/>
      <c r="D41"/>
    </row>
    <row r="42" spans="1:4" ht="16.149999999999999" customHeight="1" x14ac:dyDescent="0.25">
      <c r="A42" s="416">
        <v>33602</v>
      </c>
      <c r="B42" s="418">
        <v>632.37</v>
      </c>
      <c r="C42"/>
      <c r="D42"/>
    </row>
    <row r="43" spans="1:4" ht="16.149999999999999" customHeight="1" x14ac:dyDescent="0.25">
      <c r="A43" s="416">
        <v>33603</v>
      </c>
      <c r="B43" s="417">
        <v>632.37</v>
      </c>
      <c r="C43"/>
      <c r="D43"/>
    </row>
    <row r="44" spans="1:4" ht="16.149999999999999" customHeight="1" x14ac:dyDescent="0.25">
      <c r="A44" s="416">
        <v>33604</v>
      </c>
      <c r="B44" s="418">
        <v>632.37</v>
      </c>
      <c r="C44"/>
      <c r="D44"/>
    </row>
    <row r="45" spans="1:4" ht="16.149999999999999" customHeight="1" x14ac:dyDescent="0.25">
      <c r="A45" s="416">
        <v>33605</v>
      </c>
      <c r="B45" s="417">
        <v>638.61</v>
      </c>
      <c r="C45"/>
      <c r="D45"/>
    </row>
    <row r="46" spans="1:4" ht="16.149999999999999" customHeight="1" x14ac:dyDescent="0.25">
      <c r="A46" s="416">
        <v>33606</v>
      </c>
      <c r="B46" s="418">
        <v>632.58000000000004</v>
      </c>
      <c r="C46"/>
      <c r="D46"/>
    </row>
    <row r="47" spans="1:4" ht="16.149999999999999" customHeight="1" x14ac:dyDescent="0.25">
      <c r="A47" s="416">
        <v>33607</v>
      </c>
      <c r="B47" s="417">
        <v>638.07000000000005</v>
      </c>
      <c r="C47"/>
      <c r="D47"/>
    </row>
    <row r="48" spans="1:4" ht="16.149999999999999" customHeight="1" x14ac:dyDescent="0.25">
      <c r="A48" s="416">
        <v>33608</v>
      </c>
      <c r="B48" s="418">
        <v>638.07000000000005</v>
      </c>
      <c r="C48"/>
      <c r="D48"/>
    </row>
    <row r="49" spans="1:4" ht="16.149999999999999" customHeight="1" x14ac:dyDescent="0.25">
      <c r="A49" s="416">
        <v>33609</v>
      </c>
      <c r="B49" s="417">
        <v>638.07000000000005</v>
      </c>
      <c r="C49"/>
      <c r="D49"/>
    </row>
    <row r="50" spans="1:4" ht="16.149999999999999" customHeight="1" x14ac:dyDescent="0.25">
      <c r="A50" s="416">
        <v>33610</v>
      </c>
      <c r="B50" s="418">
        <v>638.07000000000005</v>
      </c>
      <c r="C50"/>
      <c r="D50"/>
    </row>
    <row r="51" spans="1:4" ht="16.149999999999999" customHeight="1" x14ac:dyDescent="0.25">
      <c r="A51" s="416">
        <v>33611</v>
      </c>
      <c r="B51" s="417">
        <v>638.16999999999996</v>
      </c>
      <c r="C51"/>
      <c r="D51"/>
    </row>
    <row r="52" spans="1:4" ht="16.149999999999999" customHeight="1" x14ac:dyDescent="0.25">
      <c r="A52" s="416">
        <v>33612</v>
      </c>
      <c r="B52" s="418">
        <v>638.61</v>
      </c>
      <c r="C52"/>
      <c r="D52"/>
    </row>
    <row r="53" spans="1:4" ht="16.149999999999999" customHeight="1" x14ac:dyDescent="0.25">
      <c r="A53" s="416">
        <v>33613</v>
      </c>
      <c r="B53" s="417">
        <v>637.86</v>
      </c>
      <c r="C53"/>
      <c r="D53"/>
    </row>
    <row r="54" spans="1:4" ht="16.149999999999999" customHeight="1" x14ac:dyDescent="0.25">
      <c r="A54" s="416">
        <v>33614</v>
      </c>
      <c r="B54" s="418">
        <v>645.04</v>
      </c>
      <c r="C54"/>
      <c r="D54"/>
    </row>
    <row r="55" spans="1:4" ht="16.149999999999999" customHeight="1" x14ac:dyDescent="0.25">
      <c r="A55" s="416">
        <v>33615</v>
      </c>
      <c r="B55" s="417">
        <v>645.04</v>
      </c>
      <c r="C55"/>
      <c r="D55"/>
    </row>
    <row r="56" spans="1:4" ht="16.149999999999999" customHeight="1" x14ac:dyDescent="0.25">
      <c r="A56" s="416">
        <v>33616</v>
      </c>
      <c r="B56" s="418">
        <v>645.04</v>
      </c>
      <c r="C56"/>
      <c r="D56"/>
    </row>
    <row r="57" spans="1:4" ht="16.149999999999999" customHeight="1" x14ac:dyDescent="0.25">
      <c r="A57" s="416">
        <v>33617</v>
      </c>
      <c r="B57" s="417">
        <v>659.74</v>
      </c>
      <c r="C57"/>
      <c r="D57"/>
    </row>
    <row r="58" spans="1:4" ht="16.149999999999999" customHeight="1" x14ac:dyDescent="0.25">
      <c r="A58" s="416">
        <v>33618</v>
      </c>
      <c r="B58" s="418">
        <v>657.49</v>
      </c>
      <c r="C58"/>
      <c r="D58"/>
    </row>
    <row r="59" spans="1:4" ht="16.149999999999999" customHeight="1" x14ac:dyDescent="0.25">
      <c r="A59" s="416">
        <v>33619</v>
      </c>
      <c r="B59" s="417">
        <v>653.45000000000005</v>
      </c>
      <c r="C59"/>
      <c r="D59"/>
    </row>
    <row r="60" spans="1:4" ht="16.149999999999999" customHeight="1" x14ac:dyDescent="0.25">
      <c r="A60" s="416">
        <v>33620</v>
      </c>
      <c r="B60" s="418">
        <v>652.91</v>
      </c>
      <c r="C60"/>
      <c r="D60"/>
    </row>
    <row r="61" spans="1:4" ht="16.149999999999999" customHeight="1" x14ac:dyDescent="0.25">
      <c r="A61" s="416">
        <v>33621</v>
      </c>
      <c r="B61" s="417">
        <v>645.35</v>
      </c>
      <c r="C61"/>
      <c r="D61"/>
    </row>
    <row r="62" spans="1:4" ht="16.149999999999999" customHeight="1" x14ac:dyDescent="0.25">
      <c r="A62" s="416">
        <v>33622</v>
      </c>
      <c r="B62" s="418">
        <v>645.35</v>
      </c>
      <c r="C62"/>
      <c r="D62"/>
    </row>
    <row r="63" spans="1:4" ht="16.149999999999999" customHeight="1" x14ac:dyDescent="0.25">
      <c r="A63" s="416">
        <v>33623</v>
      </c>
      <c r="B63" s="417">
        <v>645.35</v>
      </c>
      <c r="C63"/>
      <c r="D63"/>
    </row>
    <row r="64" spans="1:4" ht="16.149999999999999" customHeight="1" x14ac:dyDescent="0.25">
      <c r="A64" s="416">
        <v>33624</v>
      </c>
      <c r="B64" s="418">
        <v>645.97</v>
      </c>
      <c r="C64"/>
      <c r="D64"/>
    </row>
    <row r="65" spans="1:4" ht="16.149999999999999" customHeight="1" x14ac:dyDescent="0.25">
      <c r="A65" s="416">
        <v>33625</v>
      </c>
      <c r="B65" s="417">
        <v>647.04</v>
      </c>
      <c r="C65"/>
      <c r="D65"/>
    </row>
    <row r="66" spans="1:4" ht="16.149999999999999" customHeight="1" x14ac:dyDescent="0.25">
      <c r="A66" s="416">
        <v>33626</v>
      </c>
      <c r="B66" s="418">
        <v>647.01</v>
      </c>
      <c r="C66"/>
      <c r="D66"/>
    </row>
    <row r="67" spans="1:4" ht="16.149999999999999" customHeight="1" x14ac:dyDescent="0.25">
      <c r="A67" s="416">
        <v>33627</v>
      </c>
      <c r="B67" s="417">
        <v>647.01</v>
      </c>
      <c r="C67"/>
      <c r="D67"/>
    </row>
    <row r="68" spans="1:4" ht="16.149999999999999" customHeight="1" x14ac:dyDescent="0.25">
      <c r="A68" s="416">
        <v>33628</v>
      </c>
      <c r="B68" s="418">
        <v>644.83000000000004</v>
      </c>
      <c r="C68"/>
      <c r="D68"/>
    </row>
    <row r="69" spans="1:4" ht="16.149999999999999" customHeight="1" x14ac:dyDescent="0.25">
      <c r="A69" s="416">
        <v>33629</v>
      </c>
      <c r="B69" s="417">
        <v>644.83000000000004</v>
      </c>
      <c r="C69"/>
      <c r="D69"/>
    </row>
    <row r="70" spans="1:4" ht="16.149999999999999" customHeight="1" x14ac:dyDescent="0.25">
      <c r="A70" s="416">
        <v>33630</v>
      </c>
      <c r="B70" s="418">
        <v>644.83000000000004</v>
      </c>
      <c r="C70"/>
      <c r="D70"/>
    </row>
    <row r="71" spans="1:4" ht="16.149999999999999" customHeight="1" x14ac:dyDescent="0.25">
      <c r="A71" s="416">
        <v>33631</v>
      </c>
      <c r="B71" s="417">
        <v>645.53</v>
      </c>
      <c r="C71"/>
      <c r="D71"/>
    </row>
    <row r="72" spans="1:4" ht="16.149999999999999" customHeight="1" x14ac:dyDescent="0.25">
      <c r="A72" s="416">
        <v>33632</v>
      </c>
      <c r="B72" s="418">
        <v>645.20000000000005</v>
      </c>
      <c r="C72"/>
      <c r="D72"/>
    </row>
    <row r="73" spans="1:4" ht="16.149999999999999" customHeight="1" x14ac:dyDescent="0.25">
      <c r="A73" s="416">
        <v>33633</v>
      </c>
      <c r="B73" s="417">
        <v>644.04</v>
      </c>
      <c r="C73"/>
      <c r="D73"/>
    </row>
    <row r="74" spans="1:4" ht="16.149999999999999" customHeight="1" x14ac:dyDescent="0.25">
      <c r="A74" s="416">
        <v>33634</v>
      </c>
      <c r="B74" s="418">
        <v>644.27</v>
      </c>
      <c r="C74"/>
      <c r="D74"/>
    </row>
    <row r="75" spans="1:4" ht="16.149999999999999" customHeight="1" x14ac:dyDescent="0.25">
      <c r="A75" s="416">
        <v>33635</v>
      </c>
      <c r="B75" s="417">
        <v>640.52</v>
      </c>
      <c r="C75"/>
      <c r="D75"/>
    </row>
    <row r="76" spans="1:4" ht="16.149999999999999" customHeight="1" x14ac:dyDescent="0.25">
      <c r="A76" s="416">
        <v>33636</v>
      </c>
      <c r="B76" s="418">
        <v>640.52</v>
      </c>
      <c r="C76"/>
      <c r="D76"/>
    </row>
    <row r="77" spans="1:4" ht="16.149999999999999" customHeight="1" x14ac:dyDescent="0.25">
      <c r="A77" s="416">
        <v>33637</v>
      </c>
      <c r="B77" s="417">
        <v>640.52</v>
      </c>
      <c r="C77"/>
      <c r="D77"/>
    </row>
    <row r="78" spans="1:4" ht="16.149999999999999" customHeight="1" x14ac:dyDescent="0.25">
      <c r="A78" s="416">
        <v>33638</v>
      </c>
      <c r="B78" s="418">
        <v>640.52</v>
      </c>
      <c r="C78"/>
      <c r="D78"/>
    </row>
    <row r="79" spans="1:4" ht="16.149999999999999" customHeight="1" x14ac:dyDescent="0.25">
      <c r="A79" s="416">
        <v>33639</v>
      </c>
      <c r="B79" s="417">
        <v>638.01</v>
      </c>
      <c r="C79"/>
      <c r="D79"/>
    </row>
    <row r="80" spans="1:4" ht="16.149999999999999" customHeight="1" x14ac:dyDescent="0.25">
      <c r="A80" s="416">
        <v>33640</v>
      </c>
      <c r="B80" s="418">
        <v>637.65</v>
      </c>
      <c r="C80"/>
      <c r="D80"/>
    </row>
    <row r="81" spans="1:4" ht="16.149999999999999" customHeight="1" x14ac:dyDescent="0.25">
      <c r="A81" s="416">
        <v>33641</v>
      </c>
      <c r="B81" s="417">
        <v>636.9</v>
      </c>
      <c r="C81"/>
      <c r="D81"/>
    </row>
    <row r="82" spans="1:4" ht="16.149999999999999" customHeight="1" x14ac:dyDescent="0.25">
      <c r="A82" s="416">
        <v>33642</v>
      </c>
      <c r="B82" s="418">
        <v>635.34</v>
      </c>
      <c r="C82"/>
      <c r="D82"/>
    </row>
    <row r="83" spans="1:4" ht="16.149999999999999" customHeight="1" x14ac:dyDescent="0.25">
      <c r="A83" s="416">
        <v>33643</v>
      </c>
      <c r="B83" s="417">
        <v>635.34</v>
      </c>
      <c r="C83"/>
      <c r="D83"/>
    </row>
    <row r="84" spans="1:4" ht="16.149999999999999" customHeight="1" x14ac:dyDescent="0.25">
      <c r="A84" s="416">
        <v>33644</v>
      </c>
      <c r="B84" s="418">
        <v>635.34</v>
      </c>
      <c r="C84"/>
      <c r="D84"/>
    </row>
    <row r="85" spans="1:4" ht="16.149999999999999" customHeight="1" x14ac:dyDescent="0.25">
      <c r="A85" s="416">
        <v>33645</v>
      </c>
      <c r="B85" s="417">
        <v>634.74</v>
      </c>
      <c r="C85"/>
      <c r="D85"/>
    </row>
    <row r="86" spans="1:4" ht="16.149999999999999" customHeight="1" x14ac:dyDescent="0.25">
      <c r="A86" s="416">
        <v>33646</v>
      </c>
      <c r="B86" s="418">
        <v>634.59</v>
      </c>
      <c r="C86"/>
      <c r="D86"/>
    </row>
    <row r="87" spans="1:4" ht="16.149999999999999" customHeight="1" x14ac:dyDescent="0.25">
      <c r="A87" s="416">
        <v>33647</v>
      </c>
      <c r="B87" s="417">
        <v>634.66999999999996</v>
      </c>
      <c r="C87"/>
      <c r="D87"/>
    </row>
    <row r="88" spans="1:4" ht="16.149999999999999" customHeight="1" x14ac:dyDescent="0.25">
      <c r="A88" s="416">
        <v>33648</v>
      </c>
      <c r="B88" s="418">
        <v>635.6</v>
      </c>
      <c r="C88"/>
      <c r="D88"/>
    </row>
    <row r="89" spans="1:4" ht="16.149999999999999" customHeight="1" x14ac:dyDescent="0.25">
      <c r="A89" s="416">
        <v>33649</v>
      </c>
      <c r="B89" s="417">
        <v>634.74</v>
      </c>
      <c r="C89"/>
      <c r="D89"/>
    </row>
    <row r="90" spans="1:4" ht="16.149999999999999" customHeight="1" x14ac:dyDescent="0.25">
      <c r="A90" s="416">
        <v>33650</v>
      </c>
      <c r="B90" s="418">
        <v>634.74</v>
      </c>
      <c r="C90"/>
      <c r="D90"/>
    </row>
    <row r="91" spans="1:4" ht="16.149999999999999" customHeight="1" x14ac:dyDescent="0.25">
      <c r="A91" s="416">
        <v>33651</v>
      </c>
      <c r="B91" s="417">
        <v>634.74</v>
      </c>
      <c r="C91"/>
      <c r="D91"/>
    </row>
    <row r="92" spans="1:4" ht="16.149999999999999" customHeight="1" x14ac:dyDescent="0.25">
      <c r="A92" s="416">
        <v>33652</v>
      </c>
      <c r="B92" s="418">
        <v>635.66</v>
      </c>
      <c r="C92"/>
      <c r="D92"/>
    </row>
    <row r="93" spans="1:4" ht="16.149999999999999" customHeight="1" x14ac:dyDescent="0.25">
      <c r="A93" s="416">
        <v>33653</v>
      </c>
      <c r="B93" s="417">
        <v>635.21</v>
      </c>
      <c r="C93"/>
      <c r="D93"/>
    </row>
    <row r="94" spans="1:4" ht="16.149999999999999" customHeight="1" x14ac:dyDescent="0.25">
      <c r="A94" s="416">
        <v>33654</v>
      </c>
      <c r="B94" s="418">
        <v>634.92999999999995</v>
      </c>
      <c r="C94"/>
      <c r="D94"/>
    </row>
    <row r="95" spans="1:4" ht="16.149999999999999" customHeight="1" x14ac:dyDescent="0.25">
      <c r="A95" s="416">
        <v>33655</v>
      </c>
      <c r="B95" s="417">
        <v>633.30999999999995</v>
      </c>
      <c r="C95"/>
      <c r="D95"/>
    </row>
    <row r="96" spans="1:4" ht="16.149999999999999" customHeight="1" x14ac:dyDescent="0.25">
      <c r="A96" s="416">
        <v>33656</v>
      </c>
      <c r="B96" s="418">
        <v>633.03</v>
      </c>
      <c r="C96"/>
      <c r="D96"/>
    </row>
    <row r="97" spans="1:4" ht="16.149999999999999" customHeight="1" x14ac:dyDescent="0.25">
      <c r="A97" s="416">
        <v>33657</v>
      </c>
      <c r="B97" s="417">
        <v>633.03</v>
      </c>
      <c r="C97"/>
      <c r="D97"/>
    </row>
    <row r="98" spans="1:4" ht="16.149999999999999" customHeight="1" x14ac:dyDescent="0.25">
      <c r="A98" s="416">
        <v>33658</v>
      </c>
      <c r="B98" s="418">
        <v>633.03</v>
      </c>
      <c r="C98"/>
      <c r="D98"/>
    </row>
    <row r="99" spans="1:4" ht="16.149999999999999" customHeight="1" x14ac:dyDescent="0.25">
      <c r="A99" s="416">
        <v>33659</v>
      </c>
      <c r="B99" s="417">
        <v>633.54999999999995</v>
      </c>
      <c r="C99"/>
      <c r="D99"/>
    </row>
    <row r="100" spans="1:4" ht="16.149999999999999" customHeight="1" x14ac:dyDescent="0.25">
      <c r="A100" s="416">
        <v>33660</v>
      </c>
      <c r="B100" s="418">
        <v>633.74</v>
      </c>
      <c r="C100"/>
      <c r="D100"/>
    </row>
    <row r="101" spans="1:4" ht="16.149999999999999" customHeight="1" x14ac:dyDescent="0.25">
      <c r="A101" s="416">
        <v>33661</v>
      </c>
      <c r="B101" s="417">
        <v>634.05999999999995</v>
      </c>
      <c r="C101"/>
      <c r="D101"/>
    </row>
    <row r="102" spans="1:4" ht="16.149999999999999" customHeight="1" x14ac:dyDescent="0.25">
      <c r="A102" s="416">
        <v>33662</v>
      </c>
      <c r="B102" s="418">
        <v>633.91</v>
      </c>
      <c r="C102"/>
      <c r="D102"/>
    </row>
    <row r="103" spans="1:4" ht="16.149999999999999" customHeight="1" x14ac:dyDescent="0.25">
      <c r="A103" s="416">
        <v>33663</v>
      </c>
      <c r="B103" s="417">
        <v>636.54</v>
      </c>
      <c r="C103"/>
      <c r="D103"/>
    </row>
    <row r="104" spans="1:4" ht="16.149999999999999" customHeight="1" x14ac:dyDescent="0.25">
      <c r="A104" s="416">
        <v>33664</v>
      </c>
      <c r="B104" s="418">
        <v>636.54</v>
      </c>
      <c r="C104"/>
      <c r="D104"/>
    </row>
    <row r="105" spans="1:4" ht="16.149999999999999" customHeight="1" x14ac:dyDescent="0.25">
      <c r="A105" s="416">
        <v>33665</v>
      </c>
      <c r="B105" s="417">
        <v>636.54</v>
      </c>
      <c r="C105"/>
      <c r="D105"/>
    </row>
    <row r="106" spans="1:4" ht="16.149999999999999" customHeight="1" x14ac:dyDescent="0.25">
      <c r="A106" s="416">
        <v>33666</v>
      </c>
      <c r="B106" s="418">
        <v>640.95000000000005</v>
      </c>
      <c r="C106"/>
      <c r="D106"/>
    </row>
    <row r="107" spans="1:4" ht="16.149999999999999" customHeight="1" x14ac:dyDescent="0.25">
      <c r="A107" s="416">
        <v>33667</v>
      </c>
      <c r="B107" s="417">
        <v>636.04999999999995</v>
      </c>
      <c r="C107"/>
      <c r="D107"/>
    </row>
    <row r="108" spans="1:4" ht="16.149999999999999" customHeight="1" x14ac:dyDescent="0.25">
      <c r="A108" s="416">
        <v>33668</v>
      </c>
      <c r="B108" s="418">
        <v>635.86</v>
      </c>
      <c r="C108"/>
      <c r="D108"/>
    </row>
    <row r="109" spans="1:4" ht="16.149999999999999" customHeight="1" x14ac:dyDescent="0.25">
      <c r="A109" s="416">
        <v>33669</v>
      </c>
      <c r="B109" s="417">
        <v>636.73</v>
      </c>
      <c r="C109"/>
      <c r="D109"/>
    </row>
    <row r="110" spans="1:4" ht="16.149999999999999" customHeight="1" x14ac:dyDescent="0.25">
      <c r="A110" s="416">
        <v>33670</v>
      </c>
      <c r="B110" s="418">
        <v>636.22</v>
      </c>
      <c r="C110"/>
      <c r="D110"/>
    </row>
    <row r="111" spans="1:4" ht="16.149999999999999" customHeight="1" x14ac:dyDescent="0.25">
      <c r="A111" s="416">
        <v>33671</v>
      </c>
      <c r="B111" s="417">
        <v>636.22</v>
      </c>
      <c r="C111"/>
      <c r="D111"/>
    </row>
    <row r="112" spans="1:4" ht="16.149999999999999" customHeight="1" x14ac:dyDescent="0.25">
      <c r="A112" s="416">
        <v>33672</v>
      </c>
      <c r="B112" s="418">
        <v>636.22</v>
      </c>
      <c r="C112"/>
      <c r="D112"/>
    </row>
    <row r="113" spans="1:4" ht="16.149999999999999" customHeight="1" x14ac:dyDescent="0.25">
      <c r="A113" s="416">
        <v>33673</v>
      </c>
      <c r="B113" s="417">
        <v>635.88</v>
      </c>
      <c r="C113"/>
      <c r="D113"/>
    </row>
    <row r="114" spans="1:4" ht="16.149999999999999" customHeight="1" x14ac:dyDescent="0.25">
      <c r="A114" s="416">
        <v>33674</v>
      </c>
      <c r="B114" s="418">
        <v>639.78</v>
      </c>
      <c r="C114"/>
      <c r="D114"/>
    </row>
    <row r="115" spans="1:4" ht="16.149999999999999" customHeight="1" x14ac:dyDescent="0.25">
      <c r="A115" s="416">
        <v>33675</v>
      </c>
      <c r="B115" s="417">
        <v>639.38</v>
      </c>
      <c r="C115"/>
      <c r="D115"/>
    </row>
    <row r="116" spans="1:4" ht="16.149999999999999" customHeight="1" x14ac:dyDescent="0.25">
      <c r="A116" s="416">
        <v>33676</v>
      </c>
      <c r="B116" s="418">
        <v>641.29</v>
      </c>
      <c r="C116"/>
      <c r="D116"/>
    </row>
    <row r="117" spans="1:4" ht="16.149999999999999" customHeight="1" x14ac:dyDescent="0.25">
      <c r="A117" s="416">
        <v>33677</v>
      </c>
      <c r="B117" s="417">
        <v>642</v>
      </c>
      <c r="C117"/>
      <c r="D117"/>
    </row>
    <row r="118" spans="1:4" ht="16.149999999999999" customHeight="1" x14ac:dyDescent="0.25">
      <c r="A118" s="416">
        <v>33678</v>
      </c>
      <c r="B118" s="418">
        <v>642</v>
      </c>
      <c r="C118"/>
      <c r="D118"/>
    </row>
    <row r="119" spans="1:4" ht="16.149999999999999" customHeight="1" x14ac:dyDescent="0.25">
      <c r="A119" s="416">
        <v>33679</v>
      </c>
      <c r="B119" s="417">
        <v>642</v>
      </c>
      <c r="C119"/>
      <c r="D119"/>
    </row>
    <row r="120" spans="1:4" ht="16.149999999999999" customHeight="1" x14ac:dyDescent="0.25">
      <c r="A120" s="416">
        <v>33680</v>
      </c>
      <c r="B120" s="418">
        <v>644.13</v>
      </c>
      <c r="C120"/>
      <c r="D120"/>
    </row>
    <row r="121" spans="1:4" ht="16.149999999999999" customHeight="1" x14ac:dyDescent="0.25">
      <c r="A121" s="416">
        <v>33681</v>
      </c>
      <c r="B121" s="417">
        <v>643.83000000000004</v>
      </c>
      <c r="C121"/>
      <c r="D121"/>
    </row>
    <row r="122" spans="1:4" ht="16.149999999999999" customHeight="1" x14ac:dyDescent="0.25">
      <c r="A122" s="416">
        <v>33682</v>
      </c>
      <c r="B122" s="418">
        <v>642.59</v>
      </c>
      <c r="C122"/>
      <c r="D122"/>
    </row>
    <row r="123" spans="1:4" ht="16.149999999999999" customHeight="1" x14ac:dyDescent="0.25">
      <c r="A123" s="416">
        <v>33683</v>
      </c>
      <c r="B123" s="417">
        <v>641.53</v>
      </c>
      <c r="C123"/>
      <c r="D123"/>
    </row>
    <row r="124" spans="1:4" ht="16.149999999999999" customHeight="1" x14ac:dyDescent="0.25">
      <c r="A124" s="416">
        <v>33684</v>
      </c>
      <c r="B124" s="418">
        <v>640.37</v>
      </c>
      <c r="C124"/>
      <c r="D124"/>
    </row>
    <row r="125" spans="1:4" ht="16.149999999999999" customHeight="1" x14ac:dyDescent="0.25">
      <c r="A125" s="416">
        <v>33685</v>
      </c>
      <c r="B125" s="417">
        <v>640.37</v>
      </c>
      <c r="C125"/>
      <c r="D125"/>
    </row>
    <row r="126" spans="1:4" ht="16.149999999999999" customHeight="1" x14ac:dyDescent="0.25">
      <c r="A126" s="416">
        <v>33686</v>
      </c>
      <c r="B126" s="418">
        <v>640.37</v>
      </c>
      <c r="C126"/>
      <c r="D126"/>
    </row>
    <row r="127" spans="1:4" ht="16.149999999999999" customHeight="1" x14ac:dyDescent="0.25">
      <c r="A127" s="416">
        <v>33687</v>
      </c>
      <c r="B127" s="417">
        <v>640.37</v>
      </c>
      <c r="C127"/>
      <c r="D127"/>
    </row>
    <row r="128" spans="1:4" ht="16.149999999999999" customHeight="1" x14ac:dyDescent="0.25">
      <c r="A128" s="416">
        <v>33688</v>
      </c>
      <c r="B128" s="418">
        <v>642</v>
      </c>
      <c r="C128"/>
      <c r="D128"/>
    </row>
    <row r="129" spans="1:4" ht="16.149999999999999" customHeight="1" x14ac:dyDescent="0.25">
      <c r="A129" s="416">
        <v>33689</v>
      </c>
      <c r="B129" s="417">
        <v>641.80999999999995</v>
      </c>
      <c r="C129"/>
      <c r="D129"/>
    </row>
    <row r="130" spans="1:4" ht="16.149999999999999" customHeight="1" x14ac:dyDescent="0.25">
      <c r="A130" s="416">
        <v>33690</v>
      </c>
      <c r="B130" s="418">
        <v>641.22</v>
      </c>
      <c r="C130"/>
      <c r="D130"/>
    </row>
    <row r="131" spans="1:4" ht="16.149999999999999" customHeight="1" x14ac:dyDescent="0.25">
      <c r="A131" s="416">
        <v>33691</v>
      </c>
      <c r="B131" s="417">
        <v>647.24</v>
      </c>
      <c r="C131"/>
      <c r="D131"/>
    </row>
    <row r="132" spans="1:4" ht="16.149999999999999" customHeight="1" x14ac:dyDescent="0.25">
      <c r="A132" s="416">
        <v>33692</v>
      </c>
      <c r="B132" s="418">
        <v>647.24</v>
      </c>
      <c r="C132"/>
      <c r="D132"/>
    </row>
    <row r="133" spans="1:4" ht="16.149999999999999" customHeight="1" x14ac:dyDescent="0.25">
      <c r="A133" s="416">
        <v>33693</v>
      </c>
      <c r="B133" s="417">
        <v>647.24</v>
      </c>
      <c r="C133"/>
      <c r="D133"/>
    </row>
    <row r="134" spans="1:4" ht="16.149999999999999" customHeight="1" x14ac:dyDescent="0.25">
      <c r="A134" s="416">
        <v>33694</v>
      </c>
      <c r="B134" s="418">
        <v>641.59</v>
      </c>
      <c r="C134"/>
      <c r="D134"/>
    </row>
    <row r="135" spans="1:4" ht="16.149999999999999" customHeight="1" x14ac:dyDescent="0.25">
      <c r="A135" s="416">
        <v>33695</v>
      </c>
      <c r="B135" s="417">
        <v>641.98</v>
      </c>
      <c r="C135"/>
      <c r="D135"/>
    </row>
    <row r="136" spans="1:4" ht="16.149999999999999" customHeight="1" x14ac:dyDescent="0.25">
      <c r="A136" s="416">
        <v>33696</v>
      </c>
      <c r="B136" s="418">
        <v>645.14</v>
      </c>
      <c r="C136"/>
      <c r="D136"/>
    </row>
    <row r="137" spans="1:4" ht="16.149999999999999" customHeight="1" x14ac:dyDescent="0.25">
      <c r="A137" s="416">
        <v>33697</v>
      </c>
      <c r="B137" s="417">
        <v>644.77</v>
      </c>
      <c r="C137"/>
      <c r="D137"/>
    </row>
    <row r="138" spans="1:4" ht="16.149999999999999" customHeight="1" x14ac:dyDescent="0.25">
      <c r="A138" s="416">
        <v>33698</v>
      </c>
      <c r="B138" s="418">
        <v>643.11</v>
      </c>
      <c r="C138"/>
      <c r="D138"/>
    </row>
    <row r="139" spans="1:4" ht="16.149999999999999" customHeight="1" x14ac:dyDescent="0.25">
      <c r="A139" s="416">
        <v>33699</v>
      </c>
      <c r="B139" s="417">
        <v>643.11</v>
      </c>
      <c r="C139"/>
      <c r="D139"/>
    </row>
    <row r="140" spans="1:4" ht="16.149999999999999" customHeight="1" x14ac:dyDescent="0.25">
      <c r="A140" s="416">
        <v>33700</v>
      </c>
      <c r="B140" s="418">
        <v>643.11</v>
      </c>
      <c r="C140"/>
      <c r="D140"/>
    </row>
    <row r="141" spans="1:4" ht="16.149999999999999" customHeight="1" x14ac:dyDescent="0.25">
      <c r="A141" s="416">
        <v>33701</v>
      </c>
      <c r="B141" s="417">
        <v>645.73</v>
      </c>
      <c r="C141"/>
      <c r="D141"/>
    </row>
    <row r="142" spans="1:4" ht="16.149999999999999" customHeight="1" x14ac:dyDescent="0.25">
      <c r="A142" s="416">
        <v>33702</v>
      </c>
      <c r="B142" s="418">
        <v>643.98</v>
      </c>
      <c r="C142"/>
      <c r="D142"/>
    </row>
    <row r="143" spans="1:4" ht="16.149999999999999" customHeight="1" x14ac:dyDescent="0.25">
      <c r="A143" s="416">
        <v>33703</v>
      </c>
      <c r="B143" s="417">
        <v>644.61</v>
      </c>
      <c r="C143"/>
      <c r="D143"/>
    </row>
    <row r="144" spans="1:4" ht="16.149999999999999" customHeight="1" x14ac:dyDescent="0.25">
      <c r="A144" s="416">
        <v>33704</v>
      </c>
      <c r="B144" s="418">
        <v>646.5</v>
      </c>
      <c r="C144"/>
      <c r="D144"/>
    </row>
    <row r="145" spans="1:4" ht="16.149999999999999" customHeight="1" x14ac:dyDescent="0.25">
      <c r="A145" s="416">
        <v>33705</v>
      </c>
      <c r="B145" s="417">
        <v>647.28</v>
      </c>
      <c r="C145"/>
      <c r="D145"/>
    </row>
    <row r="146" spans="1:4" ht="16.149999999999999" customHeight="1" x14ac:dyDescent="0.25">
      <c r="A146" s="416">
        <v>33706</v>
      </c>
      <c r="B146" s="418">
        <v>647.28</v>
      </c>
      <c r="C146"/>
      <c r="D146"/>
    </row>
    <row r="147" spans="1:4" ht="16.149999999999999" customHeight="1" x14ac:dyDescent="0.25">
      <c r="A147" s="416">
        <v>33707</v>
      </c>
      <c r="B147" s="417">
        <v>647.28</v>
      </c>
      <c r="C147"/>
      <c r="D147"/>
    </row>
    <row r="148" spans="1:4" ht="16.149999999999999" customHeight="1" x14ac:dyDescent="0.25">
      <c r="A148" s="416">
        <v>33708</v>
      </c>
      <c r="B148" s="418">
        <v>649.48</v>
      </c>
      <c r="C148"/>
      <c r="D148"/>
    </row>
    <row r="149" spans="1:4" ht="16.149999999999999" customHeight="1" x14ac:dyDescent="0.25">
      <c r="A149" s="416">
        <v>33709</v>
      </c>
      <c r="B149" s="417">
        <v>655.66</v>
      </c>
      <c r="C149"/>
      <c r="D149"/>
    </row>
    <row r="150" spans="1:4" ht="16.149999999999999" customHeight="1" x14ac:dyDescent="0.25">
      <c r="A150" s="416">
        <v>33710</v>
      </c>
      <c r="B150" s="418">
        <v>657.97</v>
      </c>
      <c r="C150"/>
      <c r="D150"/>
    </row>
    <row r="151" spans="1:4" ht="16.149999999999999" customHeight="1" x14ac:dyDescent="0.25">
      <c r="A151" s="416">
        <v>33711</v>
      </c>
      <c r="B151" s="417">
        <v>657.97</v>
      </c>
      <c r="C151"/>
      <c r="D151"/>
    </row>
    <row r="152" spans="1:4" ht="16.149999999999999" customHeight="1" x14ac:dyDescent="0.25">
      <c r="A152" s="416">
        <v>33712</v>
      </c>
      <c r="B152" s="418">
        <v>657.97</v>
      </c>
      <c r="C152"/>
      <c r="D152"/>
    </row>
    <row r="153" spans="1:4" ht="16.149999999999999" customHeight="1" x14ac:dyDescent="0.25">
      <c r="A153" s="416">
        <v>33713</v>
      </c>
      <c r="B153" s="417">
        <v>657.97</v>
      </c>
      <c r="C153"/>
      <c r="D153"/>
    </row>
    <row r="154" spans="1:4" ht="16.149999999999999" customHeight="1" x14ac:dyDescent="0.25">
      <c r="A154" s="416">
        <v>33714</v>
      </c>
      <c r="B154" s="418">
        <v>657.97</v>
      </c>
      <c r="C154"/>
      <c r="D154"/>
    </row>
    <row r="155" spans="1:4" ht="16.149999999999999" customHeight="1" x14ac:dyDescent="0.25">
      <c r="A155" s="416">
        <v>33715</v>
      </c>
      <c r="B155" s="417">
        <v>655.32000000000005</v>
      </c>
      <c r="C155"/>
      <c r="D155"/>
    </row>
    <row r="156" spans="1:4" ht="16.149999999999999" customHeight="1" x14ac:dyDescent="0.25">
      <c r="A156" s="416">
        <v>33716</v>
      </c>
      <c r="B156" s="418">
        <v>652.57000000000005</v>
      </c>
      <c r="C156"/>
      <c r="D156"/>
    </row>
    <row r="157" spans="1:4" ht="16.149999999999999" customHeight="1" x14ac:dyDescent="0.25">
      <c r="A157" s="416">
        <v>33717</v>
      </c>
      <c r="B157" s="417">
        <v>651.48</v>
      </c>
      <c r="C157"/>
      <c r="D157"/>
    </row>
    <row r="158" spans="1:4" ht="16.149999999999999" customHeight="1" x14ac:dyDescent="0.25">
      <c r="A158" s="416">
        <v>33718</v>
      </c>
      <c r="B158" s="418">
        <v>650.24</v>
      </c>
      <c r="C158"/>
      <c r="D158"/>
    </row>
    <row r="159" spans="1:4" ht="16.149999999999999" customHeight="1" x14ac:dyDescent="0.25">
      <c r="A159" s="416">
        <v>33719</v>
      </c>
      <c r="B159" s="417">
        <v>651.36</v>
      </c>
      <c r="C159"/>
      <c r="D159"/>
    </row>
    <row r="160" spans="1:4" ht="16.149999999999999" customHeight="1" x14ac:dyDescent="0.25">
      <c r="A160" s="416">
        <v>33720</v>
      </c>
      <c r="B160" s="418">
        <v>651.36</v>
      </c>
      <c r="C160"/>
      <c r="D160"/>
    </row>
    <row r="161" spans="1:4" ht="16.149999999999999" customHeight="1" x14ac:dyDescent="0.25">
      <c r="A161" s="416">
        <v>33721</v>
      </c>
      <c r="B161" s="417">
        <v>651.36</v>
      </c>
      <c r="C161"/>
      <c r="D161"/>
    </row>
    <row r="162" spans="1:4" ht="16.149999999999999" customHeight="1" x14ac:dyDescent="0.25">
      <c r="A162" s="416">
        <v>33722</v>
      </c>
      <c r="B162" s="418">
        <v>650.30999999999995</v>
      </c>
      <c r="C162"/>
      <c r="D162"/>
    </row>
    <row r="163" spans="1:4" ht="16.149999999999999" customHeight="1" x14ac:dyDescent="0.25">
      <c r="A163" s="416">
        <v>33723</v>
      </c>
      <c r="B163" s="417">
        <v>651.95000000000005</v>
      </c>
      <c r="C163"/>
      <c r="D163"/>
    </row>
    <row r="164" spans="1:4" ht="16.149999999999999" customHeight="1" x14ac:dyDescent="0.25">
      <c r="A164" s="416">
        <v>33724</v>
      </c>
      <c r="B164" s="418">
        <v>653.83000000000004</v>
      </c>
      <c r="C164"/>
      <c r="D164"/>
    </row>
    <row r="165" spans="1:4" ht="16.149999999999999" customHeight="1" x14ac:dyDescent="0.25">
      <c r="A165" s="416">
        <v>33725</v>
      </c>
      <c r="B165" s="417">
        <v>653.58000000000004</v>
      </c>
      <c r="C165"/>
      <c r="D165"/>
    </row>
    <row r="166" spans="1:4" ht="16.149999999999999" customHeight="1" x14ac:dyDescent="0.25">
      <c r="A166" s="416">
        <v>33726</v>
      </c>
      <c r="B166" s="418">
        <v>653.58000000000004</v>
      </c>
      <c r="C166"/>
      <c r="D166"/>
    </row>
    <row r="167" spans="1:4" ht="16.149999999999999" customHeight="1" x14ac:dyDescent="0.25">
      <c r="A167" s="416">
        <v>33727</v>
      </c>
      <c r="B167" s="417">
        <v>653.58000000000004</v>
      </c>
      <c r="C167"/>
      <c r="D167"/>
    </row>
    <row r="168" spans="1:4" ht="16.149999999999999" customHeight="1" x14ac:dyDescent="0.25">
      <c r="A168" s="416">
        <v>33728</v>
      </c>
      <c r="B168" s="418">
        <v>653.58000000000004</v>
      </c>
      <c r="C168"/>
      <c r="D168"/>
    </row>
    <row r="169" spans="1:4" ht="16.149999999999999" customHeight="1" x14ac:dyDescent="0.25">
      <c r="A169" s="416">
        <v>33729</v>
      </c>
      <c r="B169" s="417">
        <v>653.1</v>
      </c>
      <c r="C169"/>
      <c r="D169"/>
    </row>
    <row r="170" spans="1:4" ht="16.149999999999999" customHeight="1" x14ac:dyDescent="0.25">
      <c r="A170" s="416">
        <v>33730</v>
      </c>
      <c r="B170" s="418">
        <v>653.70000000000005</v>
      </c>
      <c r="C170"/>
      <c r="D170"/>
    </row>
    <row r="171" spans="1:4" ht="16.149999999999999" customHeight="1" x14ac:dyDescent="0.25">
      <c r="A171" s="416">
        <v>33731</v>
      </c>
      <c r="B171" s="417">
        <v>654.74</v>
      </c>
      <c r="C171"/>
      <c r="D171"/>
    </row>
    <row r="172" spans="1:4" ht="16.149999999999999" customHeight="1" x14ac:dyDescent="0.25">
      <c r="A172" s="416">
        <v>33732</v>
      </c>
      <c r="B172" s="418">
        <v>656.4</v>
      </c>
      <c r="C172"/>
      <c r="D172"/>
    </row>
    <row r="173" spans="1:4" ht="16.149999999999999" customHeight="1" x14ac:dyDescent="0.25">
      <c r="A173" s="416">
        <v>33733</v>
      </c>
      <c r="B173" s="417">
        <v>657.91</v>
      </c>
      <c r="C173"/>
      <c r="D173"/>
    </row>
    <row r="174" spans="1:4" ht="16.149999999999999" customHeight="1" x14ac:dyDescent="0.25">
      <c r="A174" s="416">
        <v>33734</v>
      </c>
      <c r="B174" s="418">
        <v>657.91</v>
      </c>
      <c r="C174"/>
      <c r="D174"/>
    </row>
    <row r="175" spans="1:4" ht="16.149999999999999" customHeight="1" x14ac:dyDescent="0.25">
      <c r="A175" s="416">
        <v>33735</v>
      </c>
      <c r="B175" s="417">
        <v>657.91</v>
      </c>
      <c r="C175"/>
      <c r="D175"/>
    </row>
    <row r="176" spans="1:4" ht="16.149999999999999" customHeight="1" x14ac:dyDescent="0.25">
      <c r="A176" s="416">
        <v>33736</v>
      </c>
      <c r="B176" s="418">
        <v>658.52</v>
      </c>
      <c r="C176"/>
      <c r="D176"/>
    </row>
    <row r="177" spans="1:4" ht="16.149999999999999" customHeight="1" x14ac:dyDescent="0.25">
      <c r="A177" s="416">
        <v>33737</v>
      </c>
      <c r="B177" s="417">
        <v>660.57</v>
      </c>
      <c r="C177"/>
      <c r="D177"/>
    </row>
    <row r="178" spans="1:4" ht="16.149999999999999" customHeight="1" x14ac:dyDescent="0.25">
      <c r="A178" s="416">
        <v>33738</v>
      </c>
      <c r="B178" s="418">
        <v>660.88</v>
      </c>
      <c r="C178"/>
      <c r="D178"/>
    </row>
    <row r="179" spans="1:4" ht="16.149999999999999" customHeight="1" x14ac:dyDescent="0.25">
      <c r="A179" s="416">
        <v>33739</v>
      </c>
      <c r="B179" s="417">
        <v>663.43</v>
      </c>
      <c r="C179"/>
      <c r="D179"/>
    </row>
    <row r="180" spans="1:4" ht="16.149999999999999" customHeight="1" x14ac:dyDescent="0.25">
      <c r="A180" s="416">
        <v>33740</v>
      </c>
      <c r="B180" s="418">
        <v>663.58</v>
      </c>
      <c r="C180"/>
      <c r="D180"/>
    </row>
    <row r="181" spans="1:4" ht="16.149999999999999" customHeight="1" x14ac:dyDescent="0.25">
      <c r="A181" s="416">
        <v>33741</v>
      </c>
      <c r="B181" s="417">
        <v>663.58</v>
      </c>
      <c r="C181"/>
      <c r="D181"/>
    </row>
    <row r="182" spans="1:4" ht="16.149999999999999" customHeight="1" x14ac:dyDescent="0.25">
      <c r="A182" s="416">
        <v>33742</v>
      </c>
      <c r="B182" s="418">
        <v>663.58</v>
      </c>
      <c r="C182"/>
      <c r="D182"/>
    </row>
    <row r="183" spans="1:4" ht="16.149999999999999" customHeight="1" x14ac:dyDescent="0.25">
      <c r="A183" s="416">
        <v>33743</v>
      </c>
      <c r="B183" s="417">
        <v>663.75</v>
      </c>
      <c r="C183"/>
      <c r="D183"/>
    </row>
    <row r="184" spans="1:4" ht="16.149999999999999" customHeight="1" x14ac:dyDescent="0.25">
      <c r="A184" s="416">
        <v>33744</v>
      </c>
      <c r="B184" s="418">
        <v>664.5</v>
      </c>
      <c r="C184"/>
      <c r="D184"/>
    </row>
    <row r="185" spans="1:4" ht="16.149999999999999" customHeight="1" x14ac:dyDescent="0.25">
      <c r="A185" s="416">
        <v>33745</v>
      </c>
      <c r="B185" s="417">
        <v>663.1</v>
      </c>
      <c r="C185"/>
      <c r="D185"/>
    </row>
    <row r="186" spans="1:4" ht="16.149999999999999" customHeight="1" x14ac:dyDescent="0.25">
      <c r="A186" s="416">
        <v>33746</v>
      </c>
      <c r="B186" s="418">
        <v>662.6</v>
      </c>
      <c r="C186"/>
      <c r="D186"/>
    </row>
    <row r="187" spans="1:4" ht="16.149999999999999" customHeight="1" x14ac:dyDescent="0.25">
      <c r="A187" s="416">
        <v>33747</v>
      </c>
      <c r="B187" s="417">
        <v>662.11</v>
      </c>
      <c r="C187"/>
      <c r="D187"/>
    </row>
    <row r="188" spans="1:4" ht="16.149999999999999" customHeight="1" x14ac:dyDescent="0.25">
      <c r="A188" s="416">
        <v>33748</v>
      </c>
      <c r="B188" s="418">
        <v>662.11</v>
      </c>
      <c r="C188"/>
      <c r="D188"/>
    </row>
    <row r="189" spans="1:4" ht="16.149999999999999" customHeight="1" x14ac:dyDescent="0.25">
      <c r="A189" s="416">
        <v>33749</v>
      </c>
      <c r="B189" s="417">
        <v>662.11</v>
      </c>
      <c r="C189"/>
      <c r="D189"/>
    </row>
    <row r="190" spans="1:4" ht="16.149999999999999" customHeight="1" x14ac:dyDescent="0.25">
      <c r="A190" s="416">
        <v>33750</v>
      </c>
      <c r="B190" s="418">
        <v>662.15</v>
      </c>
      <c r="C190"/>
      <c r="D190"/>
    </row>
    <row r="191" spans="1:4" ht="16.149999999999999" customHeight="1" x14ac:dyDescent="0.25">
      <c r="A191" s="416">
        <v>33751</v>
      </c>
      <c r="B191" s="417">
        <v>660.46</v>
      </c>
      <c r="C191"/>
      <c r="D191"/>
    </row>
    <row r="192" spans="1:4" ht="16.149999999999999" customHeight="1" x14ac:dyDescent="0.25">
      <c r="A192" s="416">
        <v>33752</v>
      </c>
      <c r="B192" s="418">
        <v>660.16</v>
      </c>
      <c r="C192"/>
      <c r="D192"/>
    </row>
    <row r="193" spans="1:4" ht="16.149999999999999" customHeight="1" x14ac:dyDescent="0.25">
      <c r="A193" s="416">
        <v>33753</v>
      </c>
      <c r="B193" s="417">
        <v>660.99</v>
      </c>
      <c r="C193"/>
      <c r="D193"/>
    </row>
    <row r="194" spans="1:4" ht="16.149999999999999" customHeight="1" x14ac:dyDescent="0.25">
      <c r="A194" s="416">
        <v>33754</v>
      </c>
      <c r="B194" s="418">
        <v>664.37</v>
      </c>
      <c r="C194"/>
      <c r="D194"/>
    </row>
    <row r="195" spans="1:4" ht="16.149999999999999" customHeight="1" x14ac:dyDescent="0.25">
      <c r="A195" s="416">
        <v>33755</v>
      </c>
      <c r="B195" s="417">
        <v>664.37</v>
      </c>
      <c r="C195"/>
      <c r="D195"/>
    </row>
    <row r="196" spans="1:4" ht="16.149999999999999" customHeight="1" x14ac:dyDescent="0.25">
      <c r="A196" s="416">
        <v>33756</v>
      </c>
      <c r="B196" s="418">
        <v>664.37</v>
      </c>
      <c r="C196"/>
      <c r="D196"/>
    </row>
    <row r="197" spans="1:4" ht="16.149999999999999" customHeight="1" x14ac:dyDescent="0.25">
      <c r="A197" s="416">
        <v>33757</v>
      </c>
      <c r="B197" s="417">
        <v>664.37</v>
      </c>
      <c r="C197"/>
      <c r="D197"/>
    </row>
    <row r="198" spans="1:4" ht="16.149999999999999" customHeight="1" x14ac:dyDescent="0.25">
      <c r="A198" s="416">
        <v>33758</v>
      </c>
      <c r="B198" s="418">
        <v>666.11</v>
      </c>
      <c r="C198"/>
      <c r="D198"/>
    </row>
    <row r="199" spans="1:4" ht="16.149999999999999" customHeight="1" x14ac:dyDescent="0.25">
      <c r="A199" s="416">
        <v>33759</v>
      </c>
      <c r="B199" s="417">
        <v>664.3</v>
      </c>
      <c r="C199"/>
      <c r="D199"/>
    </row>
    <row r="200" spans="1:4" ht="16.149999999999999" customHeight="1" x14ac:dyDescent="0.25">
      <c r="A200" s="416">
        <v>33760</v>
      </c>
      <c r="B200" s="418">
        <v>666.47</v>
      </c>
      <c r="C200"/>
      <c r="D200"/>
    </row>
    <row r="201" spans="1:4" ht="16.149999999999999" customHeight="1" x14ac:dyDescent="0.25">
      <c r="A201" s="416">
        <v>33761</v>
      </c>
      <c r="B201" s="417">
        <v>664.36</v>
      </c>
      <c r="C201"/>
      <c r="D201"/>
    </row>
    <row r="202" spans="1:4" ht="16.149999999999999" customHeight="1" x14ac:dyDescent="0.25">
      <c r="A202" s="416">
        <v>33762</v>
      </c>
      <c r="B202" s="418">
        <v>664.36</v>
      </c>
      <c r="C202"/>
      <c r="D202"/>
    </row>
    <row r="203" spans="1:4" ht="16.149999999999999" customHeight="1" x14ac:dyDescent="0.25">
      <c r="A203" s="416">
        <v>33763</v>
      </c>
      <c r="B203" s="417">
        <v>664.36</v>
      </c>
      <c r="C203"/>
      <c r="D203"/>
    </row>
    <row r="204" spans="1:4" ht="16.149999999999999" customHeight="1" x14ac:dyDescent="0.25">
      <c r="A204" s="416">
        <v>33764</v>
      </c>
      <c r="B204" s="418">
        <v>665.91</v>
      </c>
      <c r="C204"/>
      <c r="D204"/>
    </row>
    <row r="205" spans="1:4" ht="16.149999999999999" customHeight="1" x14ac:dyDescent="0.25">
      <c r="A205" s="416">
        <v>33765</v>
      </c>
      <c r="B205" s="417">
        <v>665.92</v>
      </c>
      <c r="C205"/>
      <c r="D205"/>
    </row>
    <row r="206" spans="1:4" ht="16.149999999999999" customHeight="1" x14ac:dyDescent="0.25">
      <c r="A206" s="416">
        <v>33766</v>
      </c>
      <c r="B206" s="418">
        <v>667.96</v>
      </c>
      <c r="C206"/>
      <c r="D206"/>
    </row>
    <row r="207" spans="1:4" ht="16.149999999999999" customHeight="1" x14ac:dyDescent="0.25">
      <c r="A207" s="416">
        <v>33767</v>
      </c>
      <c r="B207" s="417">
        <v>667.52</v>
      </c>
      <c r="C207"/>
      <c r="D207"/>
    </row>
    <row r="208" spans="1:4" ht="16.149999999999999" customHeight="1" x14ac:dyDescent="0.25">
      <c r="A208" s="416">
        <v>33768</v>
      </c>
      <c r="B208" s="418">
        <v>669.55</v>
      </c>
      <c r="C208"/>
      <c r="D208"/>
    </row>
    <row r="209" spans="1:4" ht="16.149999999999999" customHeight="1" x14ac:dyDescent="0.25">
      <c r="A209" s="416">
        <v>33769</v>
      </c>
      <c r="B209" s="417">
        <v>669.55</v>
      </c>
      <c r="C209"/>
      <c r="D209"/>
    </row>
    <row r="210" spans="1:4" ht="16.149999999999999" customHeight="1" x14ac:dyDescent="0.25">
      <c r="A210" s="416">
        <v>33770</v>
      </c>
      <c r="B210" s="418">
        <v>669.55</v>
      </c>
      <c r="C210"/>
      <c r="D210"/>
    </row>
    <row r="211" spans="1:4" ht="16.149999999999999" customHeight="1" x14ac:dyDescent="0.25">
      <c r="A211" s="416">
        <v>33771</v>
      </c>
      <c r="B211" s="417">
        <v>671.36</v>
      </c>
      <c r="C211"/>
      <c r="D211"/>
    </row>
    <row r="212" spans="1:4" ht="16.149999999999999" customHeight="1" x14ac:dyDescent="0.25">
      <c r="A212" s="416">
        <v>33772</v>
      </c>
      <c r="B212" s="418">
        <v>675.76</v>
      </c>
      <c r="C212"/>
      <c r="D212"/>
    </row>
    <row r="213" spans="1:4" ht="16.149999999999999" customHeight="1" x14ac:dyDescent="0.25">
      <c r="A213" s="416">
        <v>33773</v>
      </c>
      <c r="B213" s="417">
        <v>680.17</v>
      </c>
      <c r="C213"/>
      <c r="D213"/>
    </row>
    <row r="214" spans="1:4" ht="16.149999999999999" customHeight="1" x14ac:dyDescent="0.25">
      <c r="A214" s="416">
        <v>33774</v>
      </c>
      <c r="B214" s="418">
        <v>678.25</v>
      </c>
      <c r="C214"/>
      <c r="D214"/>
    </row>
    <row r="215" spans="1:4" ht="16.149999999999999" customHeight="1" x14ac:dyDescent="0.25">
      <c r="A215" s="416">
        <v>33775</v>
      </c>
      <c r="B215" s="417">
        <v>683.37</v>
      </c>
      <c r="C215"/>
      <c r="D215"/>
    </row>
    <row r="216" spans="1:4" ht="16.149999999999999" customHeight="1" x14ac:dyDescent="0.25">
      <c r="A216" s="416">
        <v>33776</v>
      </c>
      <c r="B216" s="418">
        <v>683.37</v>
      </c>
      <c r="C216"/>
      <c r="D216"/>
    </row>
    <row r="217" spans="1:4" ht="16.149999999999999" customHeight="1" x14ac:dyDescent="0.25">
      <c r="A217" s="416">
        <v>33777</v>
      </c>
      <c r="B217" s="417">
        <v>683.37</v>
      </c>
      <c r="C217"/>
      <c r="D217"/>
    </row>
    <row r="218" spans="1:4" ht="16.149999999999999" customHeight="1" x14ac:dyDescent="0.25">
      <c r="A218" s="416">
        <v>33778</v>
      </c>
      <c r="B218" s="418">
        <v>683.37</v>
      </c>
      <c r="C218"/>
      <c r="D218"/>
    </row>
    <row r="219" spans="1:4" ht="16.149999999999999" customHeight="1" x14ac:dyDescent="0.25">
      <c r="A219" s="416">
        <v>33779</v>
      </c>
      <c r="B219" s="417">
        <v>690.08</v>
      </c>
      <c r="C219"/>
      <c r="D219"/>
    </row>
    <row r="220" spans="1:4" ht="16.149999999999999" customHeight="1" x14ac:dyDescent="0.25">
      <c r="A220" s="416">
        <v>33780</v>
      </c>
      <c r="B220" s="418">
        <v>699.09</v>
      </c>
      <c r="C220"/>
      <c r="D220"/>
    </row>
    <row r="221" spans="1:4" ht="16.149999999999999" customHeight="1" x14ac:dyDescent="0.25">
      <c r="A221" s="416">
        <v>33781</v>
      </c>
      <c r="B221" s="417">
        <v>701.83</v>
      </c>
      <c r="C221"/>
      <c r="D221"/>
    </row>
    <row r="222" spans="1:4" ht="16.149999999999999" customHeight="1" x14ac:dyDescent="0.25">
      <c r="A222" s="416">
        <v>33782</v>
      </c>
      <c r="B222" s="418">
        <v>697.57</v>
      </c>
      <c r="C222"/>
      <c r="D222"/>
    </row>
    <row r="223" spans="1:4" ht="16.149999999999999" customHeight="1" x14ac:dyDescent="0.25">
      <c r="A223" s="416">
        <v>33783</v>
      </c>
      <c r="B223" s="417">
        <v>697.57</v>
      </c>
      <c r="C223"/>
      <c r="D223"/>
    </row>
    <row r="224" spans="1:4" ht="16.149999999999999" customHeight="1" x14ac:dyDescent="0.25">
      <c r="A224" s="416">
        <v>33784</v>
      </c>
      <c r="B224" s="418">
        <v>697.57</v>
      </c>
      <c r="C224"/>
      <c r="D224"/>
    </row>
    <row r="225" spans="1:4" ht="16.149999999999999" customHeight="1" x14ac:dyDescent="0.25">
      <c r="A225" s="416">
        <v>33785</v>
      </c>
      <c r="B225" s="417">
        <v>697.57</v>
      </c>
      <c r="C225"/>
      <c r="D225"/>
    </row>
    <row r="226" spans="1:4" ht="16.149999999999999" customHeight="1" x14ac:dyDescent="0.25">
      <c r="A226" s="416">
        <v>33786</v>
      </c>
      <c r="B226" s="418">
        <v>695.36</v>
      </c>
      <c r="C226"/>
      <c r="D226"/>
    </row>
    <row r="227" spans="1:4" ht="16.149999999999999" customHeight="1" x14ac:dyDescent="0.25">
      <c r="A227" s="416">
        <v>33787</v>
      </c>
      <c r="B227" s="417">
        <v>694.43</v>
      </c>
      <c r="C227"/>
      <c r="D227"/>
    </row>
    <row r="228" spans="1:4" ht="16.149999999999999" customHeight="1" x14ac:dyDescent="0.25">
      <c r="A228" s="416">
        <v>33788</v>
      </c>
      <c r="B228" s="418">
        <v>693.71</v>
      </c>
      <c r="C228"/>
      <c r="D228"/>
    </row>
    <row r="229" spans="1:4" ht="16.149999999999999" customHeight="1" x14ac:dyDescent="0.25">
      <c r="A229" s="416">
        <v>33789</v>
      </c>
      <c r="B229" s="417">
        <v>693.4</v>
      </c>
      <c r="C229"/>
      <c r="D229"/>
    </row>
    <row r="230" spans="1:4" ht="16.149999999999999" customHeight="1" x14ac:dyDescent="0.25">
      <c r="A230" s="416">
        <v>33790</v>
      </c>
      <c r="B230" s="418">
        <v>693.4</v>
      </c>
      <c r="C230"/>
      <c r="D230"/>
    </row>
    <row r="231" spans="1:4" ht="16.149999999999999" customHeight="1" x14ac:dyDescent="0.25">
      <c r="A231" s="416">
        <v>33791</v>
      </c>
      <c r="B231" s="417">
        <v>693.4</v>
      </c>
      <c r="C231"/>
      <c r="D231"/>
    </row>
    <row r="232" spans="1:4" ht="16.149999999999999" customHeight="1" x14ac:dyDescent="0.25">
      <c r="A232" s="416">
        <v>33792</v>
      </c>
      <c r="B232" s="418">
        <v>696.12</v>
      </c>
      <c r="C232"/>
      <c r="D232"/>
    </row>
    <row r="233" spans="1:4" ht="16.149999999999999" customHeight="1" x14ac:dyDescent="0.25">
      <c r="A233" s="416">
        <v>33793</v>
      </c>
      <c r="B233" s="417">
        <v>695.65</v>
      </c>
      <c r="C233"/>
      <c r="D233"/>
    </row>
    <row r="234" spans="1:4" ht="16.149999999999999" customHeight="1" x14ac:dyDescent="0.25">
      <c r="A234" s="416">
        <v>33794</v>
      </c>
      <c r="B234" s="418">
        <v>699.01</v>
      </c>
      <c r="C234"/>
      <c r="D234"/>
    </row>
    <row r="235" spans="1:4" ht="16.149999999999999" customHeight="1" x14ac:dyDescent="0.25">
      <c r="A235" s="416">
        <v>33795</v>
      </c>
      <c r="B235" s="417">
        <v>703.74</v>
      </c>
      <c r="C235"/>
      <c r="D235"/>
    </row>
    <row r="236" spans="1:4" ht="16.149999999999999" customHeight="1" x14ac:dyDescent="0.25">
      <c r="A236" s="416">
        <v>33796</v>
      </c>
      <c r="B236" s="418">
        <v>708.72</v>
      </c>
      <c r="C236"/>
      <c r="D236"/>
    </row>
    <row r="237" spans="1:4" ht="16.149999999999999" customHeight="1" x14ac:dyDescent="0.25">
      <c r="A237" s="416">
        <v>33797</v>
      </c>
      <c r="B237" s="417">
        <v>708.72</v>
      </c>
      <c r="C237"/>
      <c r="D237"/>
    </row>
    <row r="238" spans="1:4" ht="16.149999999999999" customHeight="1" x14ac:dyDescent="0.25">
      <c r="A238" s="416">
        <v>33798</v>
      </c>
      <c r="B238" s="418">
        <v>708.72</v>
      </c>
      <c r="C238"/>
      <c r="D238"/>
    </row>
    <row r="239" spans="1:4" ht="16.149999999999999" customHeight="1" x14ac:dyDescent="0.25">
      <c r="A239" s="416">
        <v>33799</v>
      </c>
      <c r="B239" s="417">
        <v>720.47</v>
      </c>
      <c r="C239"/>
      <c r="D239"/>
    </row>
    <row r="240" spans="1:4" ht="16.149999999999999" customHeight="1" x14ac:dyDescent="0.25">
      <c r="A240" s="416">
        <v>33800</v>
      </c>
      <c r="B240" s="418">
        <v>719.15</v>
      </c>
      <c r="C240"/>
      <c r="D240"/>
    </row>
    <row r="241" spans="1:4" ht="16.149999999999999" customHeight="1" x14ac:dyDescent="0.25">
      <c r="A241" s="416">
        <v>33801</v>
      </c>
      <c r="B241" s="417">
        <v>717.45</v>
      </c>
      <c r="C241"/>
      <c r="D241"/>
    </row>
    <row r="242" spans="1:4" ht="16.149999999999999" customHeight="1" x14ac:dyDescent="0.25">
      <c r="A242" s="416">
        <v>33802</v>
      </c>
      <c r="B242" s="418">
        <v>717.7</v>
      </c>
      <c r="C242"/>
      <c r="D242"/>
    </row>
    <row r="243" spans="1:4" ht="16.149999999999999" customHeight="1" x14ac:dyDescent="0.25">
      <c r="A243" s="416">
        <v>33803</v>
      </c>
      <c r="B243" s="417">
        <v>715.11</v>
      </c>
      <c r="C243"/>
      <c r="D243"/>
    </row>
    <row r="244" spans="1:4" ht="16.149999999999999" customHeight="1" x14ac:dyDescent="0.25">
      <c r="A244" s="416">
        <v>33804</v>
      </c>
      <c r="B244" s="418">
        <v>715.11</v>
      </c>
      <c r="C244"/>
      <c r="D244"/>
    </row>
    <row r="245" spans="1:4" ht="16.149999999999999" customHeight="1" x14ac:dyDescent="0.25">
      <c r="A245" s="416">
        <v>33805</v>
      </c>
      <c r="B245" s="417">
        <v>715.11</v>
      </c>
      <c r="C245"/>
      <c r="D245"/>
    </row>
    <row r="246" spans="1:4" ht="16.149999999999999" customHeight="1" x14ac:dyDescent="0.25">
      <c r="A246" s="416">
        <v>33806</v>
      </c>
      <c r="B246" s="418">
        <v>715.11</v>
      </c>
      <c r="C246"/>
      <c r="D246"/>
    </row>
    <row r="247" spans="1:4" ht="16.149999999999999" customHeight="1" x14ac:dyDescent="0.25">
      <c r="A247" s="416">
        <v>33807</v>
      </c>
      <c r="B247" s="417">
        <v>710.91</v>
      </c>
      <c r="C247"/>
      <c r="D247"/>
    </row>
    <row r="248" spans="1:4" ht="16.149999999999999" customHeight="1" x14ac:dyDescent="0.25">
      <c r="A248" s="416">
        <v>33808</v>
      </c>
      <c r="B248" s="418">
        <v>707.96</v>
      </c>
      <c r="C248"/>
      <c r="D248"/>
    </row>
    <row r="249" spans="1:4" ht="16.149999999999999" customHeight="1" x14ac:dyDescent="0.25">
      <c r="A249" s="416">
        <v>33809</v>
      </c>
      <c r="B249" s="417">
        <v>699.73</v>
      </c>
      <c r="C249"/>
      <c r="D249"/>
    </row>
    <row r="250" spans="1:4" ht="16.149999999999999" customHeight="1" x14ac:dyDescent="0.25">
      <c r="A250" s="416">
        <v>33810</v>
      </c>
      <c r="B250" s="418">
        <v>699.68</v>
      </c>
      <c r="C250"/>
      <c r="D250"/>
    </row>
    <row r="251" spans="1:4" ht="16.149999999999999" customHeight="1" x14ac:dyDescent="0.25">
      <c r="A251" s="416">
        <v>33811</v>
      </c>
      <c r="B251" s="417">
        <v>699.68</v>
      </c>
      <c r="C251"/>
      <c r="D251"/>
    </row>
    <row r="252" spans="1:4" ht="16.149999999999999" customHeight="1" x14ac:dyDescent="0.25">
      <c r="A252" s="416">
        <v>33812</v>
      </c>
      <c r="B252" s="418">
        <v>699.68</v>
      </c>
      <c r="C252"/>
      <c r="D252"/>
    </row>
    <row r="253" spans="1:4" ht="16.149999999999999" customHeight="1" x14ac:dyDescent="0.25">
      <c r="A253" s="416">
        <v>33813</v>
      </c>
      <c r="B253" s="417">
        <v>701.66</v>
      </c>
      <c r="C253"/>
      <c r="D253"/>
    </row>
    <row r="254" spans="1:4" ht="16.149999999999999" customHeight="1" x14ac:dyDescent="0.25">
      <c r="A254" s="416">
        <v>33814</v>
      </c>
      <c r="B254" s="418">
        <v>701.89</v>
      </c>
      <c r="C254"/>
      <c r="D254"/>
    </row>
    <row r="255" spans="1:4" ht="16.149999999999999" customHeight="1" x14ac:dyDescent="0.25">
      <c r="A255" s="416">
        <v>33815</v>
      </c>
      <c r="B255" s="417">
        <v>702.02</v>
      </c>
      <c r="C255"/>
      <c r="D255"/>
    </row>
    <row r="256" spans="1:4" ht="16.149999999999999" customHeight="1" x14ac:dyDescent="0.25">
      <c r="A256" s="416">
        <v>33816</v>
      </c>
      <c r="B256" s="418">
        <v>705.14</v>
      </c>
      <c r="C256"/>
      <c r="D256"/>
    </row>
    <row r="257" spans="1:4" ht="16.149999999999999" customHeight="1" x14ac:dyDescent="0.25">
      <c r="A257" s="416">
        <v>33817</v>
      </c>
      <c r="B257" s="417">
        <v>702.52</v>
      </c>
      <c r="C257"/>
      <c r="D257"/>
    </row>
    <row r="258" spans="1:4" ht="16.149999999999999" customHeight="1" x14ac:dyDescent="0.25">
      <c r="A258" s="416">
        <v>33818</v>
      </c>
      <c r="B258" s="418">
        <v>702.52</v>
      </c>
      <c r="C258"/>
      <c r="D258"/>
    </row>
    <row r="259" spans="1:4" ht="16.149999999999999" customHeight="1" x14ac:dyDescent="0.25">
      <c r="A259" s="416">
        <v>33819</v>
      </c>
      <c r="B259" s="417">
        <v>702.52</v>
      </c>
      <c r="C259"/>
      <c r="D259"/>
    </row>
    <row r="260" spans="1:4" ht="16.149999999999999" customHeight="1" x14ac:dyDescent="0.25">
      <c r="A260" s="416">
        <v>33820</v>
      </c>
      <c r="B260" s="418">
        <v>701.82</v>
      </c>
      <c r="C260"/>
      <c r="D260"/>
    </row>
    <row r="261" spans="1:4" ht="16.149999999999999" customHeight="1" x14ac:dyDescent="0.25">
      <c r="A261" s="416">
        <v>33821</v>
      </c>
      <c r="B261" s="417">
        <v>698.84</v>
      </c>
      <c r="C261"/>
      <c r="D261"/>
    </row>
    <row r="262" spans="1:4" ht="16.149999999999999" customHeight="1" x14ac:dyDescent="0.25">
      <c r="A262" s="416">
        <v>33822</v>
      </c>
      <c r="B262" s="418">
        <v>695.32</v>
      </c>
      <c r="C262"/>
      <c r="D262"/>
    </row>
    <row r="263" spans="1:4" ht="16.149999999999999" customHeight="1" x14ac:dyDescent="0.25">
      <c r="A263" s="416">
        <v>33823</v>
      </c>
      <c r="B263" s="417">
        <v>694.25</v>
      </c>
      <c r="C263"/>
      <c r="D263"/>
    </row>
    <row r="264" spans="1:4" ht="16.149999999999999" customHeight="1" x14ac:dyDescent="0.25">
      <c r="A264" s="416">
        <v>33824</v>
      </c>
      <c r="B264" s="418">
        <v>694.25</v>
      </c>
      <c r="C264"/>
      <c r="D264"/>
    </row>
    <row r="265" spans="1:4" ht="16.149999999999999" customHeight="1" x14ac:dyDescent="0.25">
      <c r="A265" s="416">
        <v>33825</v>
      </c>
      <c r="B265" s="417">
        <v>694.25</v>
      </c>
      <c r="C265"/>
      <c r="D265"/>
    </row>
    <row r="266" spans="1:4" ht="16.149999999999999" customHeight="1" x14ac:dyDescent="0.25">
      <c r="A266" s="416">
        <v>33826</v>
      </c>
      <c r="B266" s="418">
        <v>694.25</v>
      </c>
      <c r="C266"/>
      <c r="D266"/>
    </row>
    <row r="267" spans="1:4" ht="16.149999999999999" customHeight="1" x14ac:dyDescent="0.25">
      <c r="A267" s="416">
        <v>33827</v>
      </c>
      <c r="B267" s="417">
        <v>692.72</v>
      </c>
      <c r="C267"/>
      <c r="D267"/>
    </row>
    <row r="268" spans="1:4" ht="16.149999999999999" customHeight="1" x14ac:dyDescent="0.25">
      <c r="A268" s="416">
        <v>33828</v>
      </c>
      <c r="B268" s="418">
        <v>692.25</v>
      </c>
      <c r="C268"/>
      <c r="D268"/>
    </row>
    <row r="269" spans="1:4" ht="16.149999999999999" customHeight="1" x14ac:dyDescent="0.25">
      <c r="A269" s="416">
        <v>33829</v>
      </c>
      <c r="B269" s="417">
        <v>694.28</v>
      </c>
      <c r="C269"/>
      <c r="D269"/>
    </row>
    <row r="270" spans="1:4" ht="16.149999999999999" customHeight="1" x14ac:dyDescent="0.25">
      <c r="A270" s="416">
        <v>33830</v>
      </c>
      <c r="B270" s="418">
        <v>692.51</v>
      </c>
      <c r="C270"/>
      <c r="D270"/>
    </row>
    <row r="271" spans="1:4" ht="16.149999999999999" customHeight="1" x14ac:dyDescent="0.25">
      <c r="A271" s="416">
        <v>33831</v>
      </c>
      <c r="B271" s="417">
        <v>693.25</v>
      </c>
      <c r="C271"/>
      <c r="D271"/>
    </row>
    <row r="272" spans="1:4" ht="16.149999999999999" customHeight="1" x14ac:dyDescent="0.25">
      <c r="A272" s="416">
        <v>33832</v>
      </c>
      <c r="B272" s="418">
        <v>693.25</v>
      </c>
      <c r="C272"/>
      <c r="D272"/>
    </row>
    <row r="273" spans="1:4" ht="16.149999999999999" customHeight="1" x14ac:dyDescent="0.25">
      <c r="A273" s="416">
        <v>33833</v>
      </c>
      <c r="B273" s="417">
        <v>693.25</v>
      </c>
      <c r="C273"/>
      <c r="D273"/>
    </row>
    <row r="274" spans="1:4" ht="16.149999999999999" customHeight="1" x14ac:dyDescent="0.25">
      <c r="A274" s="416">
        <v>33834</v>
      </c>
      <c r="B274" s="418">
        <v>693.25</v>
      </c>
      <c r="C274"/>
      <c r="D274"/>
    </row>
    <row r="275" spans="1:4" ht="16.149999999999999" customHeight="1" x14ac:dyDescent="0.25">
      <c r="A275" s="416">
        <v>33835</v>
      </c>
      <c r="B275" s="417">
        <v>693.69</v>
      </c>
      <c r="C275"/>
      <c r="D275"/>
    </row>
    <row r="276" spans="1:4" ht="16.149999999999999" customHeight="1" x14ac:dyDescent="0.25">
      <c r="A276" s="416">
        <v>33836</v>
      </c>
      <c r="B276" s="418">
        <v>692.48</v>
      </c>
      <c r="C276"/>
      <c r="D276"/>
    </row>
    <row r="277" spans="1:4" ht="16.149999999999999" customHeight="1" x14ac:dyDescent="0.25">
      <c r="A277" s="416">
        <v>33837</v>
      </c>
      <c r="B277" s="417">
        <v>692.56</v>
      </c>
      <c r="C277"/>
      <c r="D277"/>
    </row>
    <row r="278" spans="1:4" ht="16.149999999999999" customHeight="1" x14ac:dyDescent="0.25">
      <c r="A278" s="416">
        <v>33838</v>
      </c>
      <c r="B278" s="418">
        <v>693.94</v>
      </c>
      <c r="C278"/>
      <c r="D278"/>
    </row>
    <row r="279" spans="1:4" ht="16.149999999999999" customHeight="1" x14ac:dyDescent="0.25">
      <c r="A279" s="416">
        <v>33839</v>
      </c>
      <c r="B279" s="417">
        <v>693.94</v>
      </c>
      <c r="C279"/>
      <c r="D279"/>
    </row>
    <row r="280" spans="1:4" ht="16.149999999999999" customHeight="1" x14ac:dyDescent="0.25">
      <c r="A280" s="416">
        <v>33840</v>
      </c>
      <c r="B280" s="418">
        <v>693.94</v>
      </c>
      <c r="C280"/>
      <c r="D280"/>
    </row>
    <row r="281" spans="1:4" ht="16.149999999999999" customHeight="1" x14ac:dyDescent="0.25">
      <c r="A281" s="416">
        <v>33841</v>
      </c>
      <c r="B281" s="417">
        <v>689.56</v>
      </c>
      <c r="C281"/>
      <c r="D281"/>
    </row>
    <row r="282" spans="1:4" ht="16.149999999999999" customHeight="1" x14ac:dyDescent="0.25">
      <c r="A282" s="416">
        <v>33842</v>
      </c>
      <c r="B282" s="418">
        <v>689.21</v>
      </c>
      <c r="C282"/>
      <c r="D282"/>
    </row>
    <row r="283" spans="1:4" ht="16.149999999999999" customHeight="1" x14ac:dyDescent="0.25">
      <c r="A283" s="416">
        <v>33843</v>
      </c>
      <c r="B283" s="417">
        <v>689.45</v>
      </c>
      <c r="C283"/>
      <c r="D283"/>
    </row>
    <row r="284" spans="1:4" ht="16.149999999999999" customHeight="1" x14ac:dyDescent="0.25">
      <c r="A284" s="416">
        <v>33844</v>
      </c>
      <c r="B284" s="418">
        <v>690.3</v>
      </c>
      <c r="C284"/>
      <c r="D284"/>
    </row>
    <row r="285" spans="1:4" ht="16.149999999999999" customHeight="1" x14ac:dyDescent="0.25">
      <c r="A285" s="416">
        <v>33845</v>
      </c>
      <c r="B285" s="417">
        <v>691.68</v>
      </c>
      <c r="C285"/>
      <c r="D285"/>
    </row>
    <row r="286" spans="1:4" ht="16.149999999999999" customHeight="1" x14ac:dyDescent="0.25">
      <c r="A286" s="416">
        <v>33846</v>
      </c>
      <c r="B286" s="418">
        <v>691.68</v>
      </c>
      <c r="C286"/>
      <c r="D286"/>
    </row>
    <row r="287" spans="1:4" ht="16.149999999999999" customHeight="1" x14ac:dyDescent="0.25">
      <c r="A287" s="416">
        <v>33847</v>
      </c>
      <c r="B287" s="417">
        <v>691.68</v>
      </c>
      <c r="C287"/>
      <c r="D287"/>
    </row>
    <row r="288" spans="1:4" ht="16.149999999999999" customHeight="1" x14ac:dyDescent="0.25">
      <c r="A288" s="416">
        <v>33848</v>
      </c>
      <c r="B288" s="418">
        <v>691.9</v>
      </c>
      <c r="C288"/>
      <c r="D288"/>
    </row>
    <row r="289" spans="1:4" ht="16.149999999999999" customHeight="1" x14ac:dyDescent="0.25">
      <c r="A289" s="416">
        <v>33849</v>
      </c>
      <c r="B289" s="417">
        <v>692.89</v>
      </c>
      <c r="C289"/>
      <c r="D289"/>
    </row>
    <row r="290" spans="1:4" ht="16.149999999999999" customHeight="1" x14ac:dyDescent="0.25">
      <c r="A290" s="416">
        <v>33850</v>
      </c>
      <c r="B290" s="418">
        <v>693.02</v>
      </c>
      <c r="C290"/>
      <c r="D290"/>
    </row>
    <row r="291" spans="1:4" ht="16.149999999999999" customHeight="1" x14ac:dyDescent="0.25">
      <c r="A291" s="416">
        <v>33851</v>
      </c>
      <c r="B291" s="417">
        <v>695.62</v>
      </c>
      <c r="C291"/>
      <c r="D291"/>
    </row>
    <row r="292" spans="1:4" ht="16.149999999999999" customHeight="1" x14ac:dyDescent="0.25">
      <c r="A292" s="416">
        <v>33852</v>
      </c>
      <c r="B292" s="418">
        <v>696.77</v>
      </c>
      <c r="C292"/>
      <c r="D292"/>
    </row>
    <row r="293" spans="1:4" ht="16.149999999999999" customHeight="1" x14ac:dyDescent="0.25">
      <c r="A293" s="416">
        <v>33853</v>
      </c>
      <c r="B293" s="417">
        <v>696.77</v>
      </c>
      <c r="C293"/>
      <c r="D293"/>
    </row>
    <row r="294" spans="1:4" ht="16.149999999999999" customHeight="1" x14ac:dyDescent="0.25">
      <c r="A294" s="416">
        <v>33854</v>
      </c>
      <c r="B294" s="418">
        <v>696.77</v>
      </c>
      <c r="C294"/>
      <c r="D294"/>
    </row>
    <row r="295" spans="1:4" ht="16.149999999999999" customHeight="1" x14ac:dyDescent="0.25">
      <c r="A295" s="416">
        <v>33855</v>
      </c>
      <c r="B295" s="417">
        <v>697.69</v>
      </c>
      <c r="C295"/>
      <c r="D295"/>
    </row>
    <row r="296" spans="1:4" ht="16.149999999999999" customHeight="1" x14ac:dyDescent="0.25">
      <c r="A296" s="416">
        <v>33856</v>
      </c>
      <c r="B296" s="418">
        <v>698.28</v>
      </c>
      <c r="C296"/>
      <c r="D296"/>
    </row>
    <row r="297" spans="1:4" ht="16.149999999999999" customHeight="1" x14ac:dyDescent="0.25">
      <c r="A297" s="416">
        <v>33857</v>
      </c>
      <c r="B297" s="417">
        <v>695.38</v>
      </c>
      <c r="C297"/>
      <c r="D297"/>
    </row>
    <row r="298" spans="1:4" ht="16.149999999999999" customHeight="1" x14ac:dyDescent="0.25">
      <c r="A298" s="416">
        <v>33858</v>
      </c>
      <c r="B298" s="418">
        <v>695.54</v>
      </c>
      <c r="C298"/>
      <c r="D298"/>
    </row>
    <row r="299" spans="1:4" ht="16.149999999999999" customHeight="1" x14ac:dyDescent="0.25">
      <c r="A299" s="416">
        <v>33859</v>
      </c>
      <c r="B299" s="417">
        <v>696.39</v>
      </c>
      <c r="C299"/>
      <c r="D299"/>
    </row>
    <row r="300" spans="1:4" ht="16.149999999999999" customHeight="1" x14ac:dyDescent="0.25">
      <c r="A300" s="416">
        <v>33860</v>
      </c>
      <c r="B300" s="418">
        <v>696.39</v>
      </c>
      <c r="C300"/>
      <c r="D300"/>
    </row>
    <row r="301" spans="1:4" ht="16.149999999999999" customHeight="1" x14ac:dyDescent="0.25">
      <c r="A301" s="416">
        <v>33861</v>
      </c>
      <c r="B301" s="417">
        <v>696.39</v>
      </c>
      <c r="C301"/>
      <c r="D301"/>
    </row>
    <row r="302" spans="1:4" ht="16.149999999999999" customHeight="1" x14ac:dyDescent="0.25">
      <c r="A302" s="416">
        <v>33862</v>
      </c>
      <c r="B302" s="418">
        <v>696.29</v>
      </c>
      <c r="C302"/>
      <c r="D302"/>
    </row>
    <row r="303" spans="1:4" ht="16.149999999999999" customHeight="1" x14ac:dyDescent="0.25">
      <c r="A303" s="416">
        <v>33863</v>
      </c>
      <c r="B303" s="417">
        <v>696.84</v>
      </c>
      <c r="C303"/>
      <c r="D303"/>
    </row>
    <row r="304" spans="1:4" ht="16.149999999999999" customHeight="1" x14ac:dyDescent="0.25">
      <c r="A304" s="416">
        <v>33864</v>
      </c>
      <c r="B304" s="418">
        <v>695.7</v>
      </c>
      <c r="C304"/>
      <c r="D304"/>
    </row>
    <row r="305" spans="1:4" ht="16.149999999999999" customHeight="1" x14ac:dyDescent="0.25">
      <c r="A305" s="416">
        <v>33865</v>
      </c>
      <c r="B305" s="417">
        <v>696.66</v>
      </c>
      <c r="C305"/>
      <c r="D305"/>
    </row>
    <row r="306" spans="1:4" ht="16.149999999999999" customHeight="1" x14ac:dyDescent="0.25">
      <c r="A306" s="416">
        <v>33866</v>
      </c>
      <c r="B306" s="418">
        <v>696.42</v>
      </c>
      <c r="C306"/>
      <c r="D306"/>
    </row>
    <row r="307" spans="1:4" ht="16.149999999999999" customHeight="1" x14ac:dyDescent="0.25">
      <c r="A307" s="416">
        <v>33867</v>
      </c>
      <c r="B307" s="417">
        <v>696.42</v>
      </c>
      <c r="C307"/>
      <c r="D307"/>
    </row>
    <row r="308" spans="1:4" ht="16.149999999999999" customHeight="1" x14ac:dyDescent="0.25">
      <c r="A308" s="416">
        <v>33868</v>
      </c>
      <c r="B308" s="418">
        <v>696.42</v>
      </c>
      <c r="C308"/>
      <c r="D308"/>
    </row>
    <row r="309" spans="1:4" ht="16.149999999999999" customHeight="1" x14ac:dyDescent="0.25">
      <c r="A309" s="416">
        <v>33869</v>
      </c>
      <c r="B309" s="417">
        <v>699.16</v>
      </c>
      <c r="C309"/>
      <c r="D309"/>
    </row>
    <row r="310" spans="1:4" ht="16.149999999999999" customHeight="1" x14ac:dyDescent="0.25">
      <c r="A310" s="416">
        <v>33870</v>
      </c>
      <c r="B310" s="418">
        <v>697.77</v>
      </c>
      <c r="C310"/>
      <c r="D310"/>
    </row>
    <row r="311" spans="1:4" ht="16.149999999999999" customHeight="1" x14ac:dyDescent="0.25">
      <c r="A311" s="416">
        <v>33871</v>
      </c>
      <c r="B311" s="417">
        <v>698.4</v>
      </c>
      <c r="C311"/>
      <c r="D311"/>
    </row>
    <row r="312" spans="1:4" ht="16.149999999999999" customHeight="1" x14ac:dyDescent="0.25">
      <c r="A312" s="416">
        <v>33872</v>
      </c>
      <c r="B312" s="418">
        <v>697.01</v>
      </c>
      <c r="C312"/>
      <c r="D312"/>
    </row>
    <row r="313" spans="1:4" ht="16.149999999999999" customHeight="1" x14ac:dyDescent="0.25">
      <c r="A313" s="416">
        <v>33873</v>
      </c>
      <c r="B313" s="417">
        <v>704.8</v>
      </c>
      <c r="C313"/>
      <c r="D313"/>
    </row>
    <row r="314" spans="1:4" ht="16.149999999999999" customHeight="1" x14ac:dyDescent="0.25">
      <c r="A314" s="416">
        <v>33874</v>
      </c>
      <c r="B314" s="418">
        <v>704.8</v>
      </c>
      <c r="C314"/>
      <c r="D314"/>
    </row>
    <row r="315" spans="1:4" ht="16.149999999999999" customHeight="1" x14ac:dyDescent="0.25">
      <c r="A315" s="416">
        <v>33875</v>
      </c>
      <c r="B315" s="417">
        <v>704.8</v>
      </c>
      <c r="C315"/>
      <c r="D315"/>
    </row>
    <row r="316" spans="1:4" ht="16.149999999999999" customHeight="1" x14ac:dyDescent="0.25">
      <c r="A316" s="416">
        <v>33876</v>
      </c>
      <c r="B316" s="418">
        <v>701</v>
      </c>
      <c r="C316"/>
      <c r="D316"/>
    </row>
    <row r="317" spans="1:4" ht="16.149999999999999" customHeight="1" x14ac:dyDescent="0.25">
      <c r="A317" s="416">
        <v>33877</v>
      </c>
      <c r="B317" s="417">
        <v>702.81</v>
      </c>
      <c r="C317"/>
      <c r="D317"/>
    </row>
    <row r="318" spans="1:4" ht="16.149999999999999" customHeight="1" x14ac:dyDescent="0.25">
      <c r="A318" s="416">
        <v>33878</v>
      </c>
      <c r="B318" s="418">
        <v>699.7</v>
      </c>
      <c r="C318"/>
      <c r="D318"/>
    </row>
    <row r="319" spans="1:4" ht="16.149999999999999" customHeight="1" x14ac:dyDescent="0.25">
      <c r="A319" s="416">
        <v>33879</v>
      </c>
      <c r="B319" s="417">
        <v>703.08</v>
      </c>
      <c r="C319"/>
      <c r="D319"/>
    </row>
    <row r="320" spans="1:4" ht="16.149999999999999" customHeight="1" x14ac:dyDescent="0.25">
      <c r="A320" s="416">
        <v>33880</v>
      </c>
      <c r="B320" s="418">
        <v>710.22</v>
      </c>
      <c r="C320"/>
      <c r="D320"/>
    </row>
    <row r="321" spans="1:4" ht="16.149999999999999" customHeight="1" x14ac:dyDescent="0.25">
      <c r="A321" s="416">
        <v>33881</v>
      </c>
      <c r="B321" s="417">
        <v>710.22</v>
      </c>
      <c r="C321"/>
      <c r="D321"/>
    </row>
    <row r="322" spans="1:4" ht="16.149999999999999" customHeight="1" x14ac:dyDescent="0.25">
      <c r="A322" s="416">
        <v>33882</v>
      </c>
      <c r="B322" s="418">
        <v>710.22</v>
      </c>
      <c r="C322"/>
      <c r="D322"/>
    </row>
    <row r="323" spans="1:4" ht="16.149999999999999" customHeight="1" x14ac:dyDescent="0.25">
      <c r="A323" s="416">
        <v>33883</v>
      </c>
      <c r="B323" s="417">
        <v>704.52</v>
      </c>
      <c r="C323"/>
      <c r="D323"/>
    </row>
    <row r="324" spans="1:4" ht="16.149999999999999" customHeight="1" x14ac:dyDescent="0.25">
      <c r="A324" s="416">
        <v>33884</v>
      </c>
      <c r="B324" s="418">
        <v>703.66</v>
      </c>
      <c r="C324"/>
      <c r="D324"/>
    </row>
    <row r="325" spans="1:4" ht="16.149999999999999" customHeight="1" x14ac:dyDescent="0.25">
      <c r="A325" s="416">
        <v>33885</v>
      </c>
      <c r="B325" s="417">
        <v>702.71</v>
      </c>
      <c r="C325"/>
      <c r="D325"/>
    </row>
    <row r="326" spans="1:4" ht="16.149999999999999" customHeight="1" x14ac:dyDescent="0.25">
      <c r="A326" s="416">
        <v>33886</v>
      </c>
      <c r="B326" s="418">
        <v>704.06</v>
      </c>
      <c r="C326"/>
      <c r="D326"/>
    </row>
    <row r="327" spans="1:4" ht="16.149999999999999" customHeight="1" x14ac:dyDescent="0.25">
      <c r="A327" s="416">
        <v>33887</v>
      </c>
      <c r="B327" s="417">
        <v>701.88</v>
      </c>
      <c r="C327"/>
      <c r="D327"/>
    </row>
    <row r="328" spans="1:4" ht="16.149999999999999" customHeight="1" x14ac:dyDescent="0.25">
      <c r="A328" s="416">
        <v>33888</v>
      </c>
      <c r="B328" s="418">
        <v>701.88</v>
      </c>
      <c r="C328"/>
      <c r="D328"/>
    </row>
    <row r="329" spans="1:4" ht="16.149999999999999" customHeight="1" x14ac:dyDescent="0.25">
      <c r="A329" s="416">
        <v>33889</v>
      </c>
      <c r="B329" s="417">
        <v>701.88</v>
      </c>
      <c r="C329"/>
      <c r="D329"/>
    </row>
    <row r="330" spans="1:4" ht="16.149999999999999" customHeight="1" x14ac:dyDescent="0.25">
      <c r="A330" s="416">
        <v>33890</v>
      </c>
      <c r="B330" s="418">
        <v>701.88</v>
      </c>
      <c r="C330"/>
      <c r="D330"/>
    </row>
    <row r="331" spans="1:4" ht="16.149999999999999" customHeight="1" x14ac:dyDescent="0.25">
      <c r="A331" s="416">
        <v>33891</v>
      </c>
      <c r="B331" s="417">
        <v>702.48</v>
      </c>
      <c r="C331"/>
      <c r="D331"/>
    </row>
    <row r="332" spans="1:4" ht="16.149999999999999" customHeight="1" x14ac:dyDescent="0.25">
      <c r="A332" s="416">
        <v>33892</v>
      </c>
      <c r="B332" s="418">
        <v>705.52</v>
      </c>
      <c r="C332"/>
      <c r="D332"/>
    </row>
    <row r="333" spans="1:4" ht="16.149999999999999" customHeight="1" x14ac:dyDescent="0.25">
      <c r="A333" s="416">
        <v>33893</v>
      </c>
      <c r="B333" s="417">
        <v>708.21</v>
      </c>
      <c r="C333"/>
      <c r="D333"/>
    </row>
    <row r="334" spans="1:4" ht="16.149999999999999" customHeight="1" x14ac:dyDescent="0.25">
      <c r="A334" s="416">
        <v>33894</v>
      </c>
      <c r="B334" s="418">
        <v>707.13</v>
      </c>
      <c r="C334"/>
      <c r="D334"/>
    </row>
    <row r="335" spans="1:4" ht="16.149999999999999" customHeight="1" x14ac:dyDescent="0.25">
      <c r="A335" s="416">
        <v>33895</v>
      </c>
      <c r="B335" s="417">
        <v>707.13</v>
      </c>
      <c r="C335"/>
      <c r="D335"/>
    </row>
    <row r="336" spans="1:4" ht="16.149999999999999" customHeight="1" x14ac:dyDescent="0.25">
      <c r="A336" s="416">
        <v>33896</v>
      </c>
      <c r="B336" s="418">
        <v>707.13</v>
      </c>
      <c r="C336"/>
      <c r="D336"/>
    </row>
    <row r="337" spans="1:4" ht="16.149999999999999" customHeight="1" x14ac:dyDescent="0.25">
      <c r="A337" s="416">
        <v>33897</v>
      </c>
      <c r="B337" s="417">
        <v>707.35</v>
      </c>
      <c r="C337"/>
      <c r="D337"/>
    </row>
    <row r="338" spans="1:4" ht="16.149999999999999" customHeight="1" x14ac:dyDescent="0.25">
      <c r="A338" s="416">
        <v>33898</v>
      </c>
      <c r="B338" s="418">
        <v>706.06</v>
      </c>
      <c r="C338"/>
      <c r="D338"/>
    </row>
    <row r="339" spans="1:4" ht="16.149999999999999" customHeight="1" x14ac:dyDescent="0.25">
      <c r="A339" s="416">
        <v>33899</v>
      </c>
      <c r="B339" s="417">
        <v>709.22</v>
      </c>
      <c r="C339"/>
      <c r="D339"/>
    </row>
    <row r="340" spans="1:4" ht="16.149999999999999" customHeight="1" x14ac:dyDescent="0.25">
      <c r="A340" s="416">
        <v>33900</v>
      </c>
      <c r="B340" s="418">
        <v>710.19</v>
      </c>
      <c r="C340"/>
      <c r="D340"/>
    </row>
    <row r="341" spans="1:4" ht="16.149999999999999" customHeight="1" x14ac:dyDescent="0.25">
      <c r="A341" s="416">
        <v>33901</v>
      </c>
      <c r="B341" s="417">
        <v>712.04</v>
      </c>
      <c r="C341"/>
      <c r="D341"/>
    </row>
    <row r="342" spans="1:4" ht="16.149999999999999" customHeight="1" x14ac:dyDescent="0.25">
      <c r="A342" s="416">
        <v>33902</v>
      </c>
      <c r="B342" s="418">
        <v>712.04</v>
      </c>
      <c r="C342"/>
      <c r="D342"/>
    </row>
    <row r="343" spans="1:4" ht="16.149999999999999" customHeight="1" x14ac:dyDescent="0.25">
      <c r="A343" s="416">
        <v>33903</v>
      </c>
      <c r="B343" s="417">
        <v>712.04</v>
      </c>
      <c r="C343"/>
      <c r="D343"/>
    </row>
    <row r="344" spans="1:4" ht="16.149999999999999" customHeight="1" x14ac:dyDescent="0.25">
      <c r="A344" s="416">
        <v>33904</v>
      </c>
      <c r="B344" s="418">
        <v>713.55</v>
      </c>
      <c r="C344"/>
      <c r="D344"/>
    </row>
    <row r="345" spans="1:4" ht="16.149999999999999" customHeight="1" x14ac:dyDescent="0.25">
      <c r="A345" s="416">
        <v>33905</v>
      </c>
      <c r="B345" s="417">
        <v>716.39</v>
      </c>
      <c r="C345"/>
      <c r="D345"/>
    </row>
    <row r="346" spans="1:4" ht="16.149999999999999" customHeight="1" x14ac:dyDescent="0.25">
      <c r="A346" s="416">
        <v>33906</v>
      </c>
      <c r="B346" s="418">
        <v>715.31</v>
      </c>
      <c r="C346"/>
      <c r="D346"/>
    </row>
    <row r="347" spans="1:4" ht="16.149999999999999" customHeight="1" x14ac:dyDescent="0.25">
      <c r="A347" s="416">
        <v>33907</v>
      </c>
      <c r="B347" s="417">
        <v>717.37</v>
      </c>
      <c r="C347"/>
      <c r="D347"/>
    </row>
    <row r="348" spans="1:4" ht="16.149999999999999" customHeight="1" x14ac:dyDescent="0.25">
      <c r="A348" s="416">
        <v>33908</v>
      </c>
      <c r="B348" s="418">
        <v>716.88</v>
      </c>
      <c r="C348"/>
      <c r="D348"/>
    </row>
    <row r="349" spans="1:4" ht="16.149999999999999" customHeight="1" x14ac:dyDescent="0.25">
      <c r="A349" s="416">
        <v>33909</v>
      </c>
      <c r="B349" s="417">
        <v>716.88</v>
      </c>
      <c r="C349"/>
      <c r="D349"/>
    </row>
    <row r="350" spans="1:4" ht="16.149999999999999" customHeight="1" x14ac:dyDescent="0.25">
      <c r="A350" s="416">
        <v>33910</v>
      </c>
      <c r="B350" s="418">
        <v>716.88</v>
      </c>
      <c r="C350"/>
      <c r="D350"/>
    </row>
    <row r="351" spans="1:4" ht="16.149999999999999" customHeight="1" x14ac:dyDescent="0.25">
      <c r="A351" s="416">
        <v>33911</v>
      </c>
      <c r="B351" s="417">
        <v>716.88</v>
      </c>
      <c r="C351"/>
      <c r="D351"/>
    </row>
    <row r="352" spans="1:4" ht="16.149999999999999" customHeight="1" x14ac:dyDescent="0.25">
      <c r="A352" s="416">
        <v>33912</v>
      </c>
      <c r="B352" s="418">
        <v>718.98</v>
      </c>
      <c r="C352"/>
      <c r="D352"/>
    </row>
    <row r="353" spans="1:4" ht="16.149999999999999" customHeight="1" x14ac:dyDescent="0.25">
      <c r="A353" s="416">
        <v>33913</v>
      </c>
      <c r="B353" s="417">
        <v>719.21</v>
      </c>
      <c r="C353"/>
      <c r="D353"/>
    </row>
    <row r="354" spans="1:4" ht="16.149999999999999" customHeight="1" x14ac:dyDescent="0.25">
      <c r="A354" s="416">
        <v>33914</v>
      </c>
      <c r="B354" s="418">
        <v>720.96</v>
      </c>
      <c r="C354"/>
      <c r="D354"/>
    </row>
    <row r="355" spans="1:4" ht="16.149999999999999" customHeight="1" x14ac:dyDescent="0.25">
      <c r="A355" s="416">
        <v>33915</v>
      </c>
      <c r="B355" s="417">
        <v>722.57</v>
      </c>
      <c r="C355"/>
      <c r="D355"/>
    </row>
    <row r="356" spans="1:4" ht="16.149999999999999" customHeight="1" x14ac:dyDescent="0.25">
      <c r="A356" s="416">
        <v>33916</v>
      </c>
      <c r="B356" s="418">
        <v>722.57</v>
      </c>
      <c r="C356"/>
      <c r="D356"/>
    </row>
    <row r="357" spans="1:4" ht="16.149999999999999" customHeight="1" x14ac:dyDescent="0.25">
      <c r="A357" s="416">
        <v>33917</v>
      </c>
      <c r="B357" s="417">
        <v>722.57</v>
      </c>
      <c r="C357"/>
      <c r="D357"/>
    </row>
    <row r="358" spans="1:4" ht="16.149999999999999" customHeight="1" x14ac:dyDescent="0.25">
      <c r="A358" s="416">
        <v>33918</v>
      </c>
      <c r="B358" s="418">
        <v>720.48</v>
      </c>
      <c r="C358"/>
      <c r="D358"/>
    </row>
    <row r="359" spans="1:4" ht="16.149999999999999" customHeight="1" x14ac:dyDescent="0.25">
      <c r="A359" s="416">
        <v>33919</v>
      </c>
      <c r="B359" s="417">
        <v>722.37</v>
      </c>
      <c r="C359"/>
      <c r="D359"/>
    </row>
    <row r="360" spans="1:4" ht="16.149999999999999" customHeight="1" x14ac:dyDescent="0.25">
      <c r="A360" s="416">
        <v>33920</v>
      </c>
      <c r="B360" s="418">
        <v>723.72</v>
      </c>
      <c r="C360"/>
      <c r="D360"/>
    </row>
    <row r="361" spans="1:4" ht="16.149999999999999" customHeight="1" x14ac:dyDescent="0.25">
      <c r="A361" s="416">
        <v>33921</v>
      </c>
      <c r="B361" s="417">
        <v>722.72</v>
      </c>
      <c r="C361"/>
      <c r="D361"/>
    </row>
    <row r="362" spans="1:4" ht="16.149999999999999" customHeight="1" x14ac:dyDescent="0.25">
      <c r="A362" s="416">
        <v>33922</v>
      </c>
      <c r="B362" s="418">
        <v>724.07</v>
      </c>
      <c r="C362"/>
      <c r="D362"/>
    </row>
    <row r="363" spans="1:4" ht="16.149999999999999" customHeight="1" x14ac:dyDescent="0.25">
      <c r="A363" s="416">
        <v>33923</v>
      </c>
      <c r="B363" s="417">
        <v>724.07</v>
      </c>
      <c r="C363"/>
      <c r="D363"/>
    </row>
    <row r="364" spans="1:4" ht="16.149999999999999" customHeight="1" x14ac:dyDescent="0.25">
      <c r="A364" s="416">
        <v>33924</v>
      </c>
      <c r="B364" s="418">
        <v>724.07</v>
      </c>
      <c r="C364"/>
      <c r="D364"/>
    </row>
    <row r="365" spans="1:4" ht="16.149999999999999" customHeight="1" x14ac:dyDescent="0.25">
      <c r="A365" s="416">
        <v>33925</v>
      </c>
      <c r="B365" s="417">
        <v>724.07</v>
      </c>
      <c r="C365"/>
      <c r="D365"/>
    </row>
    <row r="366" spans="1:4" ht="16.149999999999999" customHeight="1" x14ac:dyDescent="0.25">
      <c r="A366" s="416">
        <v>33926</v>
      </c>
      <c r="B366" s="418">
        <v>730.11</v>
      </c>
      <c r="C366"/>
      <c r="D366"/>
    </row>
    <row r="367" spans="1:4" ht="16.149999999999999" customHeight="1" x14ac:dyDescent="0.25">
      <c r="A367" s="416">
        <v>33927</v>
      </c>
      <c r="B367" s="417">
        <v>724.97</v>
      </c>
      <c r="C367"/>
      <c r="D367"/>
    </row>
    <row r="368" spans="1:4" ht="16.149999999999999" customHeight="1" x14ac:dyDescent="0.25">
      <c r="A368" s="416">
        <v>33928</v>
      </c>
      <c r="B368" s="418">
        <v>724.9</v>
      </c>
      <c r="C368"/>
      <c r="D368"/>
    </row>
    <row r="369" spans="1:4" ht="16.149999999999999" customHeight="1" x14ac:dyDescent="0.25">
      <c r="A369" s="416">
        <v>33929</v>
      </c>
      <c r="B369" s="417">
        <v>721.98</v>
      </c>
      <c r="C369"/>
      <c r="D369"/>
    </row>
    <row r="370" spans="1:4" ht="16.149999999999999" customHeight="1" x14ac:dyDescent="0.25">
      <c r="A370" s="416">
        <v>33930</v>
      </c>
      <c r="B370" s="418">
        <v>721.98</v>
      </c>
      <c r="C370"/>
      <c r="D370"/>
    </row>
    <row r="371" spans="1:4" ht="16.149999999999999" customHeight="1" x14ac:dyDescent="0.25">
      <c r="A371" s="416">
        <v>33931</v>
      </c>
      <c r="B371" s="417">
        <v>721.98</v>
      </c>
      <c r="C371"/>
      <c r="D371"/>
    </row>
    <row r="372" spans="1:4" ht="16.149999999999999" customHeight="1" x14ac:dyDescent="0.25">
      <c r="A372" s="416">
        <v>33932</v>
      </c>
      <c r="B372" s="418">
        <v>726.97</v>
      </c>
      <c r="C372"/>
      <c r="D372"/>
    </row>
    <row r="373" spans="1:4" ht="16.149999999999999" customHeight="1" x14ac:dyDescent="0.25">
      <c r="A373" s="416">
        <v>33933</v>
      </c>
      <c r="B373" s="417">
        <v>720.63</v>
      </c>
      <c r="C373"/>
      <c r="D373"/>
    </row>
    <row r="374" spans="1:4" ht="16.149999999999999" customHeight="1" x14ac:dyDescent="0.25">
      <c r="A374" s="416">
        <v>33934</v>
      </c>
      <c r="B374" s="418">
        <v>721.47</v>
      </c>
      <c r="C374"/>
      <c r="D374"/>
    </row>
    <row r="375" spans="1:4" ht="16.149999999999999" customHeight="1" x14ac:dyDescent="0.25">
      <c r="A375" s="416">
        <v>33935</v>
      </c>
      <c r="B375" s="417">
        <v>722.61</v>
      </c>
      <c r="C375"/>
      <c r="D375"/>
    </row>
    <row r="376" spans="1:4" ht="16.149999999999999" customHeight="1" x14ac:dyDescent="0.25">
      <c r="A376" s="416">
        <v>33936</v>
      </c>
      <c r="B376" s="418">
        <v>725.45</v>
      </c>
      <c r="C376"/>
      <c r="D376"/>
    </row>
    <row r="377" spans="1:4" ht="16.149999999999999" customHeight="1" x14ac:dyDescent="0.25">
      <c r="A377" s="416">
        <v>33937</v>
      </c>
      <c r="B377" s="417">
        <v>725.45</v>
      </c>
      <c r="C377"/>
      <c r="D377"/>
    </row>
    <row r="378" spans="1:4" ht="16.149999999999999" customHeight="1" x14ac:dyDescent="0.25">
      <c r="A378" s="416">
        <v>33938</v>
      </c>
      <c r="B378" s="418">
        <v>725.45</v>
      </c>
      <c r="C378"/>
      <c r="D378"/>
    </row>
    <row r="379" spans="1:4" ht="16.149999999999999" customHeight="1" x14ac:dyDescent="0.25">
      <c r="A379" s="416">
        <v>33939</v>
      </c>
      <c r="B379" s="417">
        <v>729.42</v>
      </c>
      <c r="C379"/>
      <c r="D379"/>
    </row>
    <row r="380" spans="1:4" ht="16.149999999999999" customHeight="1" x14ac:dyDescent="0.25">
      <c r="A380" s="416">
        <v>33940</v>
      </c>
      <c r="B380" s="418">
        <v>725.75</v>
      </c>
      <c r="C380"/>
      <c r="D380"/>
    </row>
    <row r="381" spans="1:4" ht="16.149999999999999" customHeight="1" x14ac:dyDescent="0.25">
      <c r="A381" s="416">
        <v>33941</v>
      </c>
      <c r="B381" s="417">
        <v>729.74</v>
      </c>
      <c r="C381"/>
      <c r="D381"/>
    </row>
    <row r="382" spans="1:4" ht="16.149999999999999" customHeight="1" x14ac:dyDescent="0.25">
      <c r="A382" s="416">
        <v>33942</v>
      </c>
      <c r="B382" s="418">
        <v>738.19</v>
      </c>
      <c r="C382"/>
      <c r="D382"/>
    </row>
    <row r="383" spans="1:4" ht="16.149999999999999" customHeight="1" x14ac:dyDescent="0.25">
      <c r="A383" s="416">
        <v>33943</v>
      </c>
      <c r="B383" s="417">
        <v>736.29</v>
      </c>
      <c r="C383"/>
      <c r="D383"/>
    </row>
    <row r="384" spans="1:4" ht="16.149999999999999" customHeight="1" x14ac:dyDescent="0.25">
      <c r="A384" s="416">
        <v>33944</v>
      </c>
      <c r="B384" s="418">
        <v>736.29</v>
      </c>
      <c r="C384"/>
      <c r="D384"/>
    </row>
    <row r="385" spans="1:4" ht="16.149999999999999" customHeight="1" x14ac:dyDescent="0.25">
      <c r="A385" s="416">
        <v>33945</v>
      </c>
      <c r="B385" s="417">
        <v>736.29</v>
      </c>
      <c r="C385"/>
      <c r="D385"/>
    </row>
    <row r="386" spans="1:4" ht="16.149999999999999" customHeight="1" x14ac:dyDescent="0.25">
      <c r="A386" s="416">
        <v>33946</v>
      </c>
      <c r="B386" s="418">
        <v>732.11</v>
      </c>
      <c r="C386"/>
      <c r="D386"/>
    </row>
    <row r="387" spans="1:4" ht="16.149999999999999" customHeight="1" x14ac:dyDescent="0.25">
      <c r="A387" s="416">
        <v>33947</v>
      </c>
      <c r="B387" s="417">
        <v>732.11</v>
      </c>
      <c r="C387"/>
      <c r="D387"/>
    </row>
    <row r="388" spans="1:4" ht="16.149999999999999" customHeight="1" x14ac:dyDescent="0.25">
      <c r="A388" s="416">
        <v>33948</v>
      </c>
      <c r="B388" s="418">
        <v>732.4</v>
      </c>
      <c r="C388"/>
      <c r="D388"/>
    </row>
    <row r="389" spans="1:4" ht="16.149999999999999" customHeight="1" x14ac:dyDescent="0.25">
      <c r="A389" s="416">
        <v>33949</v>
      </c>
      <c r="B389" s="417">
        <v>727.21</v>
      </c>
      <c r="C389"/>
      <c r="D389"/>
    </row>
    <row r="390" spans="1:4" ht="16.149999999999999" customHeight="1" x14ac:dyDescent="0.25">
      <c r="A390" s="416">
        <v>33950</v>
      </c>
      <c r="B390" s="418">
        <v>729.8</v>
      </c>
      <c r="C390"/>
      <c r="D390"/>
    </row>
    <row r="391" spans="1:4" ht="16.149999999999999" customHeight="1" x14ac:dyDescent="0.25">
      <c r="A391" s="416">
        <v>33951</v>
      </c>
      <c r="B391" s="417">
        <v>729.8</v>
      </c>
      <c r="C391"/>
      <c r="D391"/>
    </row>
    <row r="392" spans="1:4" ht="16.149999999999999" customHeight="1" x14ac:dyDescent="0.25">
      <c r="A392" s="416">
        <v>33952</v>
      </c>
      <c r="B392" s="418">
        <v>729.8</v>
      </c>
      <c r="C392"/>
      <c r="D392"/>
    </row>
    <row r="393" spans="1:4" ht="16.149999999999999" customHeight="1" x14ac:dyDescent="0.25">
      <c r="A393" s="416">
        <v>33953</v>
      </c>
      <c r="B393" s="417">
        <v>732.69</v>
      </c>
      <c r="C393"/>
      <c r="D393"/>
    </row>
    <row r="394" spans="1:4" ht="16.149999999999999" customHeight="1" x14ac:dyDescent="0.25">
      <c r="A394" s="416">
        <v>33954</v>
      </c>
      <c r="B394" s="418">
        <v>736.2</v>
      </c>
      <c r="C394"/>
      <c r="D394"/>
    </row>
    <row r="395" spans="1:4" ht="16.149999999999999" customHeight="1" x14ac:dyDescent="0.25">
      <c r="A395" s="416">
        <v>33955</v>
      </c>
      <c r="B395" s="417">
        <v>734.98</v>
      </c>
      <c r="C395"/>
      <c r="D395"/>
    </row>
    <row r="396" spans="1:4" ht="16.149999999999999" customHeight="1" x14ac:dyDescent="0.25">
      <c r="A396" s="416">
        <v>33956</v>
      </c>
      <c r="B396" s="418">
        <v>732.54</v>
      </c>
      <c r="C396"/>
      <c r="D396"/>
    </row>
    <row r="397" spans="1:4" ht="16.149999999999999" customHeight="1" x14ac:dyDescent="0.25">
      <c r="A397" s="416">
        <v>33957</v>
      </c>
      <c r="B397" s="417">
        <v>735.31</v>
      </c>
      <c r="C397"/>
      <c r="D397"/>
    </row>
    <row r="398" spans="1:4" ht="16.149999999999999" customHeight="1" x14ac:dyDescent="0.25">
      <c r="A398" s="416">
        <v>33958</v>
      </c>
      <c r="B398" s="418">
        <v>735.31</v>
      </c>
      <c r="C398"/>
      <c r="D398"/>
    </row>
    <row r="399" spans="1:4" ht="16.149999999999999" customHeight="1" x14ac:dyDescent="0.25">
      <c r="A399" s="416">
        <v>33959</v>
      </c>
      <c r="B399" s="417">
        <v>735.31</v>
      </c>
      <c r="C399"/>
      <c r="D399"/>
    </row>
    <row r="400" spans="1:4" ht="16.149999999999999" customHeight="1" x14ac:dyDescent="0.25">
      <c r="A400" s="416">
        <v>33960</v>
      </c>
      <c r="B400" s="418">
        <v>736.82</v>
      </c>
      <c r="C400"/>
      <c r="D400"/>
    </row>
    <row r="401" spans="1:4" ht="16.149999999999999" customHeight="1" x14ac:dyDescent="0.25">
      <c r="A401" s="416">
        <v>33961</v>
      </c>
      <c r="B401" s="417">
        <v>735</v>
      </c>
      <c r="C401"/>
      <c r="D401"/>
    </row>
    <row r="402" spans="1:4" ht="16.149999999999999" customHeight="1" x14ac:dyDescent="0.25">
      <c r="A402" s="416">
        <v>33962</v>
      </c>
      <c r="B402" s="418">
        <v>735.19</v>
      </c>
      <c r="C402"/>
      <c r="D402"/>
    </row>
    <row r="403" spans="1:4" ht="16.149999999999999" customHeight="1" x14ac:dyDescent="0.25">
      <c r="A403" s="416">
        <v>33963</v>
      </c>
      <c r="B403" s="417">
        <v>735.19</v>
      </c>
      <c r="C403"/>
      <c r="D403"/>
    </row>
    <row r="404" spans="1:4" ht="16.149999999999999" customHeight="1" x14ac:dyDescent="0.25">
      <c r="A404" s="416">
        <v>33964</v>
      </c>
      <c r="B404" s="418">
        <v>735.19</v>
      </c>
      <c r="C404"/>
      <c r="D404"/>
    </row>
    <row r="405" spans="1:4" ht="16.149999999999999" customHeight="1" x14ac:dyDescent="0.25">
      <c r="A405" s="416">
        <v>33965</v>
      </c>
      <c r="B405" s="417">
        <v>735.19</v>
      </c>
      <c r="C405"/>
      <c r="D405"/>
    </row>
    <row r="406" spans="1:4" ht="16.149999999999999" customHeight="1" x14ac:dyDescent="0.25">
      <c r="A406" s="416">
        <v>33966</v>
      </c>
      <c r="B406" s="418">
        <v>735.19</v>
      </c>
      <c r="C406"/>
      <c r="D406"/>
    </row>
    <row r="407" spans="1:4" ht="16.149999999999999" customHeight="1" x14ac:dyDescent="0.25">
      <c r="A407" s="416">
        <v>33967</v>
      </c>
      <c r="B407" s="417">
        <v>737.44</v>
      </c>
      <c r="C407"/>
      <c r="D407"/>
    </row>
    <row r="408" spans="1:4" ht="16.149999999999999" customHeight="1" x14ac:dyDescent="0.25">
      <c r="A408" s="416">
        <v>33968</v>
      </c>
      <c r="B408" s="418">
        <v>737.98</v>
      </c>
      <c r="C408"/>
      <c r="D408"/>
    </row>
    <row r="409" spans="1:4" ht="16.149999999999999" customHeight="1" x14ac:dyDescent="0.25">
      <c r="A409" s="416">
        <v>33969</v>
      </c>
      <c r="B409" s="417">
        <v>737.98</v>
      </c>
      <c r="C409"/>
      <c r="D409"/>
    </row>
    <row r="410" spans="1:4" ht="16.149999999999999" customHeight="1" x14ac:dyDescent="0.25">
      <c r="A410" s="416">
        <v>33970</v>
      </c>
      <c r="B410" s="418">
        <v>737.98</v>
      </c>
      <c r="C410"/>
      <c r="D410"/>
    </row>
    <row r="411" spans="1:4" ht="16.149999999999999" customHeight="1" x14ac:dyDescent="0.25">
      <c r="A411" s="416">
        <v>33971</v>
      </c>
      <c r="B411" s="417">
        <v>737.98</v>
      </c>
      <c r="C411"/>
      <c r="D411"/>
    </row>
    <row r="412" spans="1:4" ht="16.149999999999999" customHeight="1" x14ac:dyDescent="0.25">
      <c r="A412" s="416">
        <v>33972</v>
      </c>
      <c r="B412" s="418">
        <v>737.98</v>
      </c>
      <c r="C412"/>
      <c r="D412"/>
    </row>
    <row r="413" spans="1:4" ht="16.149999999999999" customHeight="1" x14ac:dyDescent="0.25">
      <c r="A413" s="416">
        <v>33973</v>
      </c>
      <c r="B413" s="417">
        <v>737.98</v>
      </c>
      <c r="C413"/>
      <c r="D413"/>
    </row>
    <row r="414" spans="1:4" ht="16.149999999999999" customHeight="1" x14ac:dyDescent="0.25">
      <c r="A414" s="416">
        <v>33974</v>
      </c>
      <c r="B414" s="418">
        <v>737.55</v>
      </c>
      <c r="C414"/>
      <c r="D414"/>
    </row>
    <row r="415" spans="1:4" ht="16.149999999999999" customHeight="1" x14ac:dyDescent="0.25">
      <c r="A415" s="416">
        <v>33975</v>
      </c>
      <c r="B415" s="417">
        <v>738.65</v>
      </c>
      <c r="C415"/>
      <c r="D415"/>
    </row>
    <row r="416" spans="1:4" ht="16.149999999999999" customHeight="1" x14ac:dyDescent="0.25">
      <c r="A416" s="416">
        <v>33976</v>
      </c>
      <c r="B416" s="418">
        <v>740.08</v>
      </c>
      <c r="C416"/>
      <c r="D416"/>
    </row>
    <row r="417" spans="1:4" ht="16.149999999999999" customHeight="1" x14ac:dyDescent="0.25">
      <c r="A417" s="416">
        <v>33977</v>
      </c>
      <c r="B417" s="417">
        <v>742.61</v>
      </c>
      <c r="C417"/>
      <c r="D417"/>
    </row>
    <row r="418" spans="1:4" ht="16.149999999999999" customHeight="1" x14ac:dyDescent="0.25">
      <c r="A418" s="416">
        <v>33978</v>
      </c>
      <c r="B418" s="418">
        <v>746.63</v>
      </c>
      <c r="C418"/>
      <c r="D418"/>
    </row>
    <row r="419" spans="1:4" ht="16.149999999999999" customHeight="1" x14ac:dyDescent="0.25">
      <c r="A419" s="416">
        <v>33979</v>
      </c>
      <c r="B419" s="417">
        <v>746.63</v>
      </c>
      <c r="C419"/>
      <c r="D419"/>
    </row>
    <row r="420" spans="1:4" ht="16.149999999999999" customHeight="1" x14ac:dyDescent="0.25">
      <c r="A420" s="416">
        <v>33980</v>
      </c>
      <c r="B420" s="418">
        <v>746.63</v>
      </c>
      <c r="C420"/>
      <c r="D420"/>
    </row>
    <row r="421" spans="1:4" ht="16.149999999999999" customHeight="1" x14ac:dyDescent="0.25">
      <c r="A421" s="416">
        <v>33981</v>
      </c>
      <c r="B421" s="417">
        <v>746.63</v>
      </c>
      <c r="C421"/>
      <c r="D421"/>
    </row>
    <row r="422" spans="1:4" ht="16.149999999999999" customHeight="1" x14ac:dyDescent="0.25">
      <c r="A422" s="416">
        <v>33982</v>
      </c>
      <c r="B422" s="418">
        <v>749.63</v>
      </c>
      <c r="C422"/>
      <c r="D422"/>
    </row>
    <row r="423" spans="1:4" ht="16.149999999999999" customHeight="1" x14ac:dyDescent="0.25">
      <c r="A423" s="416">
        <v>33983</v>
      </c>
      <c r="B423" s="417">
        <v>748.98</v>
      </c>
      <c r="C423"/>
      <c r="D423"/>
    </row>
    <row r="424" spans="1:4" ht="16.149999999999999" customHeight="1" x14ac:dyDescent="0.25">
      <c r="A424" s="416">
        <v>33984</v>
      </c>
      <c r="B424" s="418">
        <v>746.71</v>
      </c>
      <c r="C424"/>
      <c r="D424"/>
    </row>
    <row r="425" spans="1:4" ht="16.149999999999999" customHeight="1" x14ac:dyDescent="0.25">
      <c r="A425" s="416">
        <v>33985</v>
      </c>
      <c r="B425" s="417">
        <v>746.39</v>
      </c>
      <c r="C425"/>
      <c r="D425"/>
    </row>
    <row r="426" spans="1:4" ht="16.149999999999999" customHeight="1" x14ac:dyDescent="0.25">
      <c r="A426" s="416">
        <v>33986</v>
      </c>
      <c r="B426" s="418">
        <v>746.39</v>
      </c>
      <c r="C426"/>
      <c r="D426"/>
    </row>
    <row r="427" spans="1:4" ht="16.149999999999999" customHeight="1" x14ac:dyDescent="0.25">
      <c r="A427" s="416">
        <v>33987</v>
      </c>
      <c r="B427" s="417">
        <v>746.39</v>
      </c>
      <c r="C427"/>
      <c r="D427"/>
    </row>
    <row r="428" spans="1:4" ht="16.149999999999999" customHeight="1" x14ac:dyDescent="0.25">
      <c r="A428" s="416">
        <v>33988</v>
      </c>
      <c r="B428" s="418">
        <v>747.2</v>
      </c>
      <c r="C428"/>
      <c r="D428"/>
    </row>
    <row r="429" spans="1:4" ht="16.149999999999999" customHeight="1" x14ac:dyDescent="0.25">
      <c r="A429" s="416">
        <v>33989</v>
      </c>
      <c r="B429" s="417">
        <v>748.07</v>
      </c>
      <c r="C429"/>
      <c r="D429"/>
    </row>
    <row r="430" spans="1:4" ht="16.149999999999999" customHeight="1" x14ac:dyDescent="0.25">
      <c r="A430" s="416">
        <v>33990</v>
      </c>
      <c r="B430" s="418">
        <v>750.06</v>
      </c>
      <c r="C430"/>
      <c r="D430"/>
    </row>
    <row r="431" spans="1:4" ht="16.149999999999999" customHeight="1" x14ac:dyDescent="0.25">
      <c r="A431" s="416">
        <v>33991</v>
      </c>
      <c r="B431" s="417">
        <v>750</v>
      </c>
      <c r="C431"/>
      <c r="D431"/>
    </row>
    <row r="432" spans="1:4" ht="16.149999999999999" customHeight="1" x14ac:dyDescent="0.25">
      <c r="A432" s="416">
        <v>33992</v>
      </c>
      <c r="B432" s="418">
        <v>748.56</v>
      </c>
      <c r="C432"/>
      <c r="D432"/>
    </row>
    <row r="433" spans="1:4" ht="16.149999999999999" customHeight="1" x14ac:dyDescent="0.25">
      <c r="A433" s="416">
        <v>33993</v>
      </c>
      <c r="B433" s="417">
        <v>748.56</v>
      </c>
      <c r="C433"/>
      <c r="D433"/>
    </row>
    <row r="434" spans="1:4" ht="16.149999999999999" customHeight="1" x14ac:dyDescent="0.25">
      <c r="A434" s="416">
        <v>33994</v>
      </c>
      <c r="B434" s="418">
        <v>748.56</v>
      </c>
      <c r="C434"/>
      <c r="D434"/>
    </row>
    <row r="435" spans="1:4" ht="16.149999999999999" customHeight="1" x14ac:dyDescent="0.25">
      <c r="A435" s="416">
        <v>33995</v>
      </c>
      <c r="B435" s="417">
        <v>747.25</v>
      </c>
      <c r="C435"/>
      <c r="D435"/>
    </row>
    <row r="436" spans="1:4" ht="16.149999999999999" customHeight="1" x14ac:dyDescent="0.25">
      <c r="A436" s="416">
        <v>33996</v>
      </c>
      <c r="B436" s="418">
        <v>747.13</v>
      </c>
      <c r="C436"/>
      <c r="D436"/>
    </row>
    <row r="437" spans="1:4" ht="16.149999999999999" customHeight="1" x14ac:dyDescent="0.25">
      <c r="A437" s="416">
        <v>33997</v>
      </c>
      <c r="B437" s="417">
        <v>746.21</v>
      </c>
      <c r="C437"/>
      <c r="D437"/>
    </row>
    <row r="438" spans="1:4" ht="16.149999999999999" customHeight="1" x14ac:dyDescent="0.25">
      <c r="A438" s="416">
        <v>33998</v>
      </c>
      <c r="B438" s="418">
        <v>745.14</v>
      </c>
      <c r="C438"/>
      <c r="D438"/>
    </row>
    <row r="439" spans="1:4" ht="16.149999999999999" customHeight="1" x14ac:dyDescent="0.25">
      <c r="A439" s="416">
        <v>33999</v>
      </c>
      <c r="B439" s="417">
        <v>746.05</v>
      </c>
      <c r="C439"/>
      <c r="D439"/>
    </row>
    <row r="440" spans="1:4" ht="16.149999999999999" customHeight="1" x14ac:dyDescent="0.25">
      <c r="A440" s="416">
        <v>34000</v>
      </c>
      <c r="B440" s="418">
        <v>746.05</v>
      </c>
      <c r="C440"/>
      <c r="D440"/>
    </row>
    <row r="441" spans="1:4" ht="16.149999999999999" customHeight="1" x14ac:dyDescent="0.25">
      <c r="A441" s="416">
        <v>34001</v>
      </c>
      <c r="B441" s="417">
        <v>746.05</v>
      </c>
      <c r="C441"/>
      <c r="D441"/>
    </row>
    <row r="442" spans="1:4" ht="16.149999999999999" customHeight="1" x14ac:dyDescent="0.25">
      <c r="A442" s="416">
        <v>34002</v>
      </c>
      <c r="B442" s="418">
        <v>745.27</v>
      </c>
      <c r="C442"/>
      <c r="D442"/>
    </row>
    <row r="443" spans="1:4" ht="16.149999999999999" customHeight="1" x14ac:dyDescent="0.25">
      <c r="A443" s="416">
        <v>34003</v>
      </c>
      <c r="B443" s="417">
        <v>745.64</v>
      </c>
      <c r="C443"/>
      <c r="D443"/>
    </row>
    <row r="444" spans="1:4" ht="16.149999999999999" customHeight="1" x14ac:dyDescent="0.25">
      <c r="A444" s="416">
        <v>34004</v>
      </c>
      <c r="B444" s="418">
        <v>745.73</v>
      </c>
      <c r="C444"/>
      <c r="D444"/>
    </row>
    <row r="445" spans="1:4" ht="16.149999999999999" customHeight="1" x14ac:dyDescent="0.25">
      <c r="A445" s="416">
        <v>34005</v>
      </c>
      <c r="B445" s="417">
        <v>745.79</v>
      </c>
      <c r="C445"/>
      <c r="D445"/>
    </row>
    <row r="446" spans="1:4" ht="16.149999999999999" customHeight="1" x14ac:dyDescent="0.25">
      <c r="A446" s="416">
        <v>34006</v>
      </c>
      <c r="B446" s="418">
        <v>746.56</v>
      </c>
      <c r="C446"/>
      <c r="D446"/>
    </row>
    <row r="447" spans="1:4" ht="16.149999999999999" customHeight="1" x14ac:dyDescent="0.25">
      <c r="A447" s="416">
        <v>34007</v>
      </c>
      <c r="B447" s="417">
        <v>746.56</v>
      </c>
      <c r="C447"/>
      <c r="D447"/>
    </row>
    <row r="448" spans="1:4" ht="16.149999999999999" customHeight="1" x14ac:dyDescent="0.25">
      <c r="A448" s="416">
        <v>34008</v>
      </c>
      <c r="B448" s="418">
        <v>746.56</v>
      </c>
      <c r="C448"/>
      <c r="D448"/>
    </row>
    <row r="449" spans="1:4" ht="16.149999999999999" customHeight="1" x14ac:dyDescent="0.25">
      <c r="A449" s="416">
        <v>34009</v>
      </c>
      <c r="B449" s="417">
        <v>745.45</v>
      </c>
      <c r="C449"/>
      <c r="D449"/>
    </row>
    <row r="450" spans="1:4" ht="16.149999999999999" customHeight="1" x14ac:dyDescent="0.25">
      <c r="A450" s="416">
        <v>34010</v>
      </c>
      <c r="B450" s="418">
        <v>745.49</v>
      </c>
      <c r="C450"/>
      <c r="D450"/>
    </row>
    <row r="451" spans="1:4" ht="16.149999999999999" customHeight="1" x14ac:dyDescent="0.25">
      <c r="A451" s="416">
        <v>34011</v>
      </c>
      <c r="B451" s="417">
        <v>745.38</v>
      </c>
      <c r="C451"/>
      <c r="D451"/>
    </row>
    <row r="452" spans="1:4" ht="16.149999999999999" customHeight="1" x14ac:dyDescent="0.25">
      <c r="A452" s="416">
        <v>34012</v>
      </c>
      <c r="B452" s="418">
        <v>748.22</v>
      </c>
      <c r="C452"/>
      <c r="D452"/>
    </row>
    <row r="453" spans="1:4" ht="16.149999999999999" customHeight="1" x14ac:dyDescent="0.25">
      <c r="A453" s="416">
        <v>34013</v>
      </c>
      <c r="B453" s="417">
        <v>748.88</v>
      </c>
      <c r="C453"/>
      <c r="D453"/>
    </row>
    <row r="454" spans="1:4" ht="16.149999999999999" customHeight="1" x14ac:dyDescent="0.25">
      <c r="A454" s="416">
        <v>34014</v>
      </c>
      <c r="B454" s="418">
        <v>748.88</v>
      </c>
      <c r="C454"/>
      <c r="D454"/>
    </row>
    <row r="455" spans="1:4" ht="16.149999999999999" customHeight="1" x14ac:dyDescent="0.25">
      <c r="A455" s="416">
        <v>34015</v>
      </c>
      <c r="B455" s="417">
        <v>748.88</v>
      </c>
      <c r="C455"/>
      <c r="D455"/>
    </row>
    <row r="456" spans="1:4" ht="16.149999999999999" customHeight="1" x14ac:dyDescent="0.25">
      <c r="A456" s="416">
        <v>34016</v>
      </c>
      <c r="B456" s="418">
        <v>748.18</v>
      </c>
      <c r="C456"/>
      <c r="D456"/>
    </row>
    <row r="457" spans="1:4" ht="16.149999999999999" customHeight="1" x14ac:dyDescent="0.25">
      <c r="A457" s="416">
        <v>34017</v>
      </c>
      <c r="B457" s="417">
        <v>749.69</v>
      </c>
      <c r="C457"/>
      <c r="D457"/>
    </row>
    <row r="458" spans="1:4" ht="16.149999999999999" customHeight="1" x14ac:dyDescent="0.25">
      <c r="A458" s="416">
        <v>34018</v>
      </c>
      <c r="B458" s="418">
        <v>750.75</v>
      </c>
      <c r="C458"/>
      <c r="D458"/>
    </row>
    <row r="459" spans="1:4" ht="16.149999999999999" customHeight="1" x14ac:dyDescent="0.25">
      <c r="A459" s="416">
        <v>34019</v>
      </c>
      <c r="B459" s="417">
        <v>752.47</v>
      </c>
      <c r="C459"/>
      <c r="D459"/>
    </row>
    <row r="460" spans="1:4" ht="16.149999999999999" customHeight="1" x14ac:dyDescent="0.25">
      <c r="A460" s="416">
        <v>34020</v>
      </c>
      <c r="B460" s="418">
        <v>751.96</v>
      </c>
      <c r="C460"/>
      <c r="D460"/>
    </row>
    <row r="461" spans="1:4" ht="16.149999999999999" customHeight="1" x14ac:dyDescent="0.25">
      <c r="A461" s="416">
        <v>34021</v>
      </c>
      <c r="B461" s="417">
        <v>751.96</v>
      </c>
      <c r="C461"/>
      <c r="D461"/>
    </row>
    <row r="462" spans="1:4" ht="16.149999999999999" customHeight="1" x14ac:dyDescent="0.25">
      <c r="A462" s="416">
        <v>34022</v>
      </c>
      <c r="B462" s="418">
        <v>751.96</v>
      </c>
      <c r="C462"/>
      <c r="D462"/>
    </row>
    <row r="463" spans="1:4" ht="16.149999999999999" customHeight="1" x14ac:dyDescent="0.25">
      <c r="A463" s="416">
        <v>34023</v>
      </c>
      <c r="B463" s="417">
        <v>752.52</v>
      </c>
      <c r="C463"/>
      <c r="D463"/>
    </row>
    <row r="464" spans="1:4" ht="16.149999999999999" customHeight="1" x14ac:dyDescent="0.25">
      <c r="A464" s="416">
        <v>34024</v>
      </c>
      <c r="B464" s="418">
        <v>753.33</v>
      </c>
      <c r="C464"/>
      <c r="D464"/>
    </row>
    <row r="465" spans="1:4" ht="16.149999999999999" customHeight="1" x14ac:dyDescent="0.25">
      <c r="A465" s="416">
        <v>34025</v>
      </c>
      <c r="B465" s="417">
        <v>755.07</v>
      </c>
      <c r="C465"/>
      <c r="D465"/>
    </row>
    <row r="466" spans="1:4" ht="16.149999999999999" customHeight="1" x14ac:dyDescent="0.25">
      <c r="A466" s="416">
        <v>34026</v>
      </c>
      <c r="B466" s="418">
        <v>759.2</v>
      </c>
      <c r="C466"/>
      <c r="D466"/>
    </row>
    <row r="467" spans="1:4" ht="16.149999999999999" customHeight="1" x14ac:dyDescent="0.25">
      <c r="A467" s="416">
        <v>34027</v>
      </c>
      <c r="B467" s="417">
        <v>758.03</v>
      </c>
      <c r="C467"/>
      <c r="D467"/>
    </row>
    <row r="468" spans="1:4" ht="16.149999999999999" customHeight="1" x14ac:dyDescent="0.25">
      <c r="A468" s="416">
        <v>34028</v>
      </c>
      <c r="B468" s="418">
        <v>758.03</v>
      </c>
      <c r="C468"/>
      <c r="D468"/>
    </row>
    <row r="469" spans="1:4" ht="16.149999999999999" customHeight="1" x14ac:dyDescent="0.25">
      <c r="A469" s="416">
        <v>34029</v>
      </c>
      <c r="B469" s="417">
        <v>758.03</v>
      </c>
      <c r="C469"/>
      <c r="D469"/>
    </row>
    <row r="470" spans="1:4" ht="16.149999999999999" customHeight="1" x14ac:dyDescent="0.25">
      <c r="A470" s="416">
        <v>34030</v>
      </c>
      <c r="B470" s="418">
        <v>757.89</v>
      </c>
      <c r="C470"/>
      <c r="D470"/>
    </row>
    <row r="471" spans="1:4" ht="16.149999999999999" customHeight="1" x14ac:dyDescent="0.25">
      <c r="A471" s="416">
        <v>34031</v>
      </c>
      <c r="B471" s="417">
        <v>760.71</v>
      </c>
      <c r="C471"/>
      <c r="D471"/>
    </row>
    <row r="472" spans="1:4" ht="16.149999999999999" customHeight="1" x14ac:dyDescent="0.25">
      <c r="A472" s="416">
        <v>34032</v>
      </c>
      <c r="B472" s="418">
        <v>762.68</v>
      </c>
      <c r="C472"/>
      <c r="D472"/>
    </row>
    <row r="473" spans="1:4" ht="16.149999999999999" customHeight="1" x14ac:dyDescent="0.25">
      <c r="A473" s="416">
        <v>34033</v>
      </c>
      <c r="B473" s="417">
        <v>762.04</v>
      </c>
      <c r="C473"/>
      <c r="D473"/>
    </row>
    <row r="474" spans="1:4" ht="16.149999999999999" customHeight="1" x14ac:dyDescent="0.25">
      <c r="A474" s="416">
        <v>34034</v>
      </c>
      <c r="B474" s="418">
        <v>762.2</v>
      </c>
      <c r="C474"/>
      <c r="D474"/>
    </row>
    <row r="475" spans="1:4" ht="16.149999999999999" customHeight="1" x14ac:dyDescent="0.25">
      <c r="A475" s="416">
        <v>34035</v>
      </c>
      <c r="B475" s="417">
        <v>762.2</v>
      </c>
      <c r="C475"/>
      <c r="D475"/>
    </row>
    <row r="476" spans="1:4" ht="16.149999999999999" customHeight="1" x14ac:dyDescent="0.25">
      <c r="A476" s="416">
        <v>34036</v>
      </c>
      <c r="B476" s="418">
        <v>762.2</v>
      </c>
      <c r="C476"/>
      <c r="D476"/>
    </row>
    <row r="477" spans="1:4" ht="16.149999999999999" customHeight="1" x14ac:dyDescent="0.25">
      <c r="A477" s="416">
        <v>34037</v>
      </c>
      <c r="B477" s="417">
        <v>763.38</v>
      </c>
      <c r="C477"/>
      <c r="D477"/>
    </row>
    <row r="478" spans="1:4" ht="16.149999999999999" customHeight="1" x14ac:dyDescent="0.25">
      <c r="A478" s="416">
        <v>34038</v>
      </c>
      <c r="B478" s="418">
        <v>763.9</v>
      </c>
      <c r="C478"/>
      <c r="D478"/>
    </row>
    <row r="479" spans="1:4" ht="16.149999999999999" customHeight="1" x14ac:dyDescent="0.25">
      <c r="A479" s="416">
        <v>34039</v>
      </c>
      <c r="B479" s="417">
        <v>764.74</v>
      </c>
      <c r="C479"/>
      <c r="D479"/>
    </row>
    <row r="480" spans="1:4" ht="16.149999999999999" customHeight="1" x14ac:dyDescent="0.25">
      <c r="A480" s="416">
        <v>34040</v>
      </c>
      <c r="B480" s="418">
        <v>765.19</v>
      </c>
      <c r="C480"/>
      <c r="D480"/>
    </row>
    <row r="481" spans="1:4" ht="16.149999999999999" customHeight="1" x14ac:dyDescent="0.25">
      <c r="A481" s="416">
        <v>34041</v>
      </c>
      <c r="B481" s="417">
        <v>764.79</v>
      </c>
      <c r="C481"/>
      <c r="D481"/>
    </row>
    <row r="482" spans="1:4" ht="16.149999999999999" customHeight="1" x14ac:dyDescent="0.25">
      <c r="A482" s="416">
        <v>34042</v>
      </c>
      <c r="B482" s="418">
        <v>764.79</v>
      </c>
      <c r="C482"/>
      <c r="D482"/>
    </row>
    <row r="483" spans="1:4" ht="16.149999999999999" customHeight="1" x14ac:dyDescent="0.25">
      <c r="A483" s="416">
        <v>34043</v>
      </c>
      <c r="B483" s="417">
        <v>764.79</v>
      </c>
      <c r="C483"/>
      <c r="D483"/>
    </row>
    <row r="484" spans="1:4" ht="16.149999999999999" customHeight="1" x14ac:dyDescent="0.25">
      <c r="A484" s="416">
        <v>34044</v>
      </c>
      <c r="B484" s="418">
        <v>764.29</v>
      </c>
      <c r="C484"/>
      <c r="D484"/>
    </row>
    <row r="485" spans="1:4" ht="16.149999999999999" customHeight="1" x14ac:dyDescent="0.25">
      <c r="A485" s="416">
        <v>34045</v>
      </c>
      <c r="B485" s="417">
        <v>765.06</v>
      </c>
      <c r="C485"/>
      <c r="D485"/>
    </row>
    <row r="486" spans="1:4" ht="16.149999999999999" customHeight="1" x14ac:dyDescent="0.25">
      <c r="A486" s="416">
        <v>34046</v>
      </c>
      <c r="B486" s="418">
        <v>766.12</v>
      </c>
      <c r="C486"/>
      <c r="D486"/>
    </row>
    <row r="487" spans="1:4" ht="16.149999999999999" customHeight="1" x14ac:dyDescent="0.25">
      <c r="A487" s="416">
        <v>34047</v>
      </c>
      <c r="B487" s="417">
        <v>766.42</v>
      </c>
      <c r="C487"/>
      <c r="D487"/>
    </row>
    <row r="488" spans="1:4" ht="16.149999999999999" customHeight="1" x14ac:dyDescent="0.25">
      <c r="A488" s="416">
        <v>34048</v>
      </c>
      <c r="B488" s="418">
        <v>766.84</v>
      </c>
      <c r="C488"/>
      <c r="D488"/>
    </row>
    <row r="489" spans="1:4" ht="16.149999999999999" customHeight="1" x14ac:dyDescent="0.25">
      <c r="A489" s="416">
        <v>34049</v>
      </c>
      <c r="B489" s="417">
        <v>766.84</v>
      </c>
      <c r="C489"/>
      <c r="D489"/>
    </row>
    <row r="490" spans="1:4" ht="16.149999999999999" customHeight="1" x14ac:dyDescent="0.25">
      <c r="A490" s="416">
        <v>34050</v>
      </c>
      <c r="B490" s="418">
        <v>766.84</v>
      </c>
      <c r="C490"/>
      <c r="D490"/>
    </row>
    <row r="491" spans="1:4" ht="16.149999999999999" customHeight="1" x14ac:dyDescent="0.25">
      <c r="A491" s="416">
        <v>34051</v>
      </c>
      <c r="B491" s="417">
        <v>766.84</v>
      </c>
      <c r="C491"/>
      <c r="D491"/>
    </row>
    <row r="492" spans="1:4" ht="16.149999999999999" customHeight="1" x14ac:dyDescent="0.25">
      <c r="A492" s="416">
        <v>34052</v>
      </c>
      <c r="B492" s="418">
        <v>766.63</v>
      </c>
      <c r="C492"/>
      <c r="D492"/>
    </row>
    <row r="493" spans="1:4" ht="16.149999999999999" customHeight="1" x14ac:dyDescent="0.25">
      <c r="A493" s="416">
        <v>34053</v>
      </c>
      <c r="B493" s="417">
        <v>766.91</v>
      </c>
      <c r="C493"/>
      <c r="D493"/>
    </row>
    <row r="494" spans="1:4" ht="16.149999999999999" customHeight="1" x14ac:dyDescent="0.25">
      <c r="A494" s="416">
        <v>34054</v>
      </c>
      <c r="B494" s="418">
        <v>767.99</v>
      </c>
      <c r="C494"/>
      <c r="D494"/>
    </row>
    <row r="495" spans="1:4" ht="16.149999999999999" customHeight="1" x14ac:dyDescent="0.25">
      <c r="A495" s="416">
        <v>34055</v>
      </c>
      <c r="B495" s="417">
        <v>767.4</v>
      </c>
      <c r="C495"/>
      <c r="D495"/>
    </row>
    <row r="496" spans="1:4" ht="16.149999999999999" customHeight="1" x14ac:dyDescent="0.25">
      <c r="A496" s="416">
        <v>34056</v>
      </c>
      <c r="B496" s="418">
        <v>767.4</v>
      </c>
      <c r="C496"/>
      <c r="D496"/>
    </row>
    <row r="497" spans="1:4" ht="16.149999999999999" customHeight="1" x14ac:dyDescent="0.25">
      <c r="A497" s="416">
        <v>34057</v>
      </c>
      <c r="B497" s="417">
        <v>767.4</v>
      </c>
      <c r="C497"/>
      <c r="D497"/>
    </row>
    <row r="498" spans="1:4" ht="16.149999999999999" customHeight="1" x14ac:dyDescent="0.25">
      <c r="A498" s="416">
        <v>34058</v>
      </c>
      <c r="B498" s="418">
        <v>766.79</v>
      </c>
      <c r="C498"/>
      <c r="D498"/>
    </row>
    <row r="499" spans="1:4" ht="16.149999999999999" customHeight="1" x14ac:dyDescent="0.25">
      <c r="A499" s="416">
        <v>34059</v>
      </c>
      <c r="B499" s="417">
        <v>766.41</v>
      </c>
      <c r="C499"/>
      <c r="D499"/>
    </row>
    <row r="500" spans="1:4" ht="16.149999999999999" customHeight="1" x14ac:dyDescent="0.25">
      <c r="A500" s="416">
        <v>34060</v>
      </c>
      <c r="B500" s="418">
        <v>766.44</v>
      </c>
      <c r="C500"/>
      <c r="D500"/>
    </row>
    <row r="501" spans="1:4" ht="16.149999999999999" customHeight="1" x14ac:dyDescent="0.25">
      <c r="A501" s="416">
        <v>34061</v>
      </c>
      <c r="B501" s="417">
        <v>767.98</v>
      </c>
      <c r="C501"/>
      <c r="D501"/>
    </row>
    <row r="502" spans="1:4" ht="16.149999999999999" customHeight="1" x14ac:dyDescent="0.25">
      <c r="A502" s="416">
        <v>34062</v>
      </c>
      <c r="B502" s="418">
        <v>768.46</v>
      </c>
      <c r="C502"/>
      <c r="D502"/>
    </row>
    <row r="503" spans="1:4" ht="16.149999999999999" customHeight="1" x14ac:dyDescent="0.25">
      <c r="A503" s="416">
        <v>34063</v>
      </c>
      <c r="B503" s="417">
        <v>768.46</v>
      </c>
      <c r="C503"/>
      <c r="D503"/>
    </row>
    <row r="504" spans="1:4" ht="16.149999999999999" customHeight="1" x14ac:dyDescent="0.25">
      <c r="A504" s="416">
        <v>34064</v>
      </c>
      <c r="B504" s="418">
        <v>768.46</v>
      </c>
      <c r="C504"/>
      <c r="D504"/>
    </row>
    <row r="505" spans="1:4" ht="16.149999999999999" customHeight="1" x14ac:dyDescent="0.25">
      <c r="A505" s="416">
        <v>34065</v>
      </c>
      <c r="B505" s="417">
        <v>768.31</v>
      </c>
      <c r="C505"/>
      <c r="D505"/>
    </row>
    <row r="506" spans="1:4" ht="16.149999999999999" customHeight="1" x14ac:dyDescent="0.25">
      <c r="A506" s="416">
        <v>34066</v>
      </c>
      <c r="B506" s="418">
        <v>768.52</v>
      </c>
      <c r="C506"/>
      <c r="D506"/>
    </row>
    <row r="507" spans="1:4" ht="16.149999999999999" customHeight="1" x14ac:dyDescent="0.25">
      <c r="A507" s="416">
        <v>34067</v>
      </c>
      <c r="B507" s="417">
        <v>768.6</v>
      </c>
      <c r="C507"/>
      <c r="D507"/>
    </row>
    <row r="508" spans="1:4" ht="16.149999999999999" customHeight="1" x14ac:dyDescent="0.25">
      <c r="A508" s="416">
        <v>34068</v>
      </c>
      <c r="B508" s="418">
        <v>768.6</v>
      </c>
      <c r="C508"/>
      <c r="D508"/>
    </row>
    <row r="509" spans="1:4" ht="16.149999999999999" customHeight="1" x14ac:dyDescent="0.25">
      <c r="A509" s="416">
        <v>34069</v>
      </c>
      <c r="B509" s="417">
        <v>768.6</v>
      </c>
      <c r="C509"/>
      <c r="D509"/>
    </row>
    <row r="510" spans="1:4" ht="16.149999999999999" customHeight="1" x14ac:dyDescent="0.25">
      <c r="A510" s="416">
        <v>34070</v>
      </c>
      <c r="B510" s="418">
        <v>768.6</v>
      </c>
      <c r="C510"/>
      <c r="D510"/>
    </row>
    <row r="511" spans="1:4" ht="16.149999999999999" customHeight="1" x14ac:dyDescent="0.25">
      <c r="A511" s="416">
        <v>34071</v>
      </c>
      <c r="B511" s="417">
        <v>768.6</v>
      </c>
      <c r="C511"/>
      <c r="D511"/>
    </row>
    <row r="512" spans="1:4" ht="16.149999999999999" customHeight="1" x14ac:dyDescent="0.25">
      <c r="A512" s="416">
        <v>34072</v>
      </c>
      <c r="B512" s="418">
        <v>769.34</v>
      </c>
      <c r="C512"/>
      <c r="D512"/>
    </row>
    <row r="513" spans="1:4" ht="16.149999999999999" customHeight="1" x14ac:dyDescent="0.25">
      <c r="A513" s="416">
        <v>34073</v>
      </c>
      <c r="B513" s="417">
        <v>769.8</v>
      </c>
      <c r="C513"/>
      <c r="D513"/>
    </row>
    <row r="514" spans="1:4" ht="16.149999999999999" customHeight="1" x14ac:dyDescent="0.25">
      <c r="A514" s="416">
        <v>34074</v>
      </c>
      <c r="B514" s="418">
        <v>771.56</v>
      </c>
      <c r="C514"/>
      <c r="D514"/>
    </row>
    <row r="515" spans="1:4" ht="16.149999999999999" customHeight="1" x14ac:dyDescent="0.25">
      <c r="A515" s="416">
        <v>34075</v>
      </c>
      <c r="B515" s="417">
        <v>772.71</v>
      </c>
      <c r="C515"/>
      <c r="D515"/>
    </row>
    <row r="516" spans="1:4" ht="16.149999999999999" customHeight="1" x14ac:dyDescent="0.25">
      <c r="A516" s="416">
        <v>34076</v>
      </c>
      <c r="B516" s="418">
        <v>773.22</v>
      </c>
      <c r="C516"/>
      <c r="D516"/>
    </row>
    <row r="517" spans="1:4" ht="16.149999999999999" customHeight="1" x14ac:dyDescent="0.25">
      <c r="A517" s="416">
        <v>34077</v>
      </c>
      <c r="B517" s="417">
        <v>773.22</v>
      </c>
      <c r="C517"/>
      <c r="D517"/>
    </row>
    <row r="518" spans="1:4" ht="16.149999999999999" customHeight="1" x14ac:dyDescent="0.25">
      <c r="A518" s="416">
        <v>34078</v>
      </c>
      <c r="B518" s="418">
        <v>773.22</v>
      </c>
      <c r="C518"/>
      <c r="D518"/>
    </row>
    <row r="519" spans="1:4" ht="16.149999999999999" customHeight="1" x14ac:dyDescent="0.25">
      <c r="A519" s="416">
        <v>34079</v>
      </c>
      <c r="B519" s="417">
        <v>773.7</v>
      </c>
      <c r="C519"/>
      <c r="D519"/>
    </row>
    <row r="520" spans="1:4" ht="16.149999999999999" customHeight="1" x14ac:dyDescent="0.25">
      <c r="A520" s="416">
        <v>34080</v>
      </c>
      <c r="B520" s="418">
        <v>773.97</v>
      </c>
      <c r="C520"/>
      <c r="D520"/>
    </row>
    <row r="521" spans="1:4" ht="16.149999999999999" customHeight="1" x14ac:dyDescent="0.25">
      <c r="A521" s="416">
        <v>34081</v>
      </c>
      <c r="B521" s="417">
        <v>774.34</v>
      </c>
      <c r="C521"/>
      <c r="D521"/>
    </row>
    <row r="522" spans="1:4" ht="16.149999999999999" customHeight="1" x14ac:dyDescent="0.25">
      <c r="A522" s="416">
        <v>34082</v>
      </c>
      <c r="B522" s="418">
        <v>775.05</v>
      </c>
      <c r="C522"/>
      <c r="D522"/>
    </row>
    <row r="523" spans="1:4" ht="16.149999999999999" customHeight="1" x14ac:dyDescent="0.25">
      <c r="A523" s="416">
        <v>34083</v>
      </c>
      <c r="B523" s="417">
        <v>775.32</v>
      </c>
      <c r="C523"/>
      <c r="D523"/>
    </row>
    <row r="524" spans="1:4" ht="16.149999999999999" customHeight="1" x14ac:dyDescent="0.25">
      <c r="A524" s="416">
        <v>34084</v>
      </c>
      <c r="B524" s="418">
        <v>775.32</v>
      </c>
      <c r="C524"/>
      <c r="D524"/>
    </row>
    <row r="525" spans="1:4" ht="16.149999999999999" customHeight="1" x14ac:dyDescent="0.25">
      <c r="A525" s="416">
        <v>34085</v>
      </c>
      <c r="B525" s="417">
        <v>775.32</v>
      </c>
      <c r="C525"/>
      <c r="D525"/>
    </row>
    <row r="526" spans="1:4" ht="16.149999999999999" customHeight="1" x14ac:dyDescent="0.25">
      <c r="A526" s="416">
        <v>34086</v>
      </c>
      <c r="B526" s="418">
        <v>775.2</v>
      </c>
      <c r="C526"/>
      <c r="D526"/>
    </row>
    <row r="527" spans="1:4" ht="16.149999999999999" customHeight="1" x14ac:dyDescent="0.25">
      <c r="A527" s="416">
        <v>34087</v>
      </c>
      <c r="B527" s="417">
        <v>774.52</v>
      </c>
      <c r="C527"/>
      <c r="D527"/>
    </row>
    <row r="528" spans="1:4" ht="16.149999999999999" customHeight="1" x14ac:dyDescent="0.25">
      <c r="A528" s="416">
        <v>34088</v>
      </c>
      <c r="B528" s="418">
        <v>773.78</v>
      </c>
      <c r="C528"/>
      <c r="D528"/>
    </row>
    <row r="529" spans="1:4" ht="16.149999999999999" customHeight="1" x14ac:dyDescent="0.25">
      <c r="A529" s="416">
        <v>34089</v>
      </c>
      <c r="B529" s="417">
        <v>774.94</v>
      </c>
      <c r="C529"/>
      <c r="D529"/>
    </row>
    <row r="530" spans="1:4" ht="16.149999999999999" customHeight="1" x14ac:dyDescent="0.25">
      <c r="A530" s="416">
        <v>34090</v>
      </c>
      <c r="B530" s="418">
        <v>773.82</v>
      </c>
      <c r="C530"/>
      <c r="D530"/>
    </row>
    <row r="531" spans="1:4" ht="16.149999999999999" customHeight="1" x14ac:dyDescent="0.25">
      <c r="A531" s="416">
        <v>34091</v>
      </c>
      <c r="B531" s="417">
        <v>773.82</v>
      </c>
      <c r="C531"/>
      <c r="D531"/>
    </row>
    <row r="532" spans="1:4" ht="16.149999999999999" customHeight="1" x14ac:dyDescent="0.25">
      <c r="A532" s="416">
        <v>34092</v>
      </c>
      <c r="B532" s="418">
        <v>773.82</v>
      </c>
      <c r="C532"/>
      <c r="D532"/>
    </row>
    <row r="533" spans="1:4" ht="16.149999999999999" customHeight="1" x14ac:dyDescent="0.25">
      <c r="A533" s="416">
        <v>34093</v>
      </c>
      <c r="B533" s="417">
        <v>775.53</v>
      </c>
      <c r="C533"/>
      <c r="D533"/>
    </row>
    <row r="534" spans="1:4" ht="16.149999999999999" customHeight="1" x14ac:dyDescent="0.25">
      <c r="A534" s="416">
        <v>34094</v>
      </c>
      <c r="B534" s="418">
        <v>776.99</v>
      </c>
      <c r="C534"/>
      <c r="D534"/>
    </row>
    <row r="535" spans="1:4" ht="16.149999999999999" customHeight="1" x14ac:dyDescent="0.25">
      <c r="A535" s="416">
        <v>34095</v>
      </c>
      <c r="B535" s="417">
        <v>777.88</v>
      </c>
      <c r="C535"/>
      <c r="D535"/>
    </row>
    <row r="536" spans="1:4" ht="16.149999999999999" customHeight="1" x14ac:dyDescent="0.25">
      <c r="A536" s="416">
        <v>34096</v>
      </c>
      <c r="B536" s="418">
        <v>778.17</v>
      </c>
      <c r="C536"/>
      <c r="D536"/>
    </row>
    <row r="537" spans="1:4" ht="16.149999999999999" customHeight="1" x14ac:dyDescent="0.25">
      <c r="A537" s="416">
        <v>34097</v>
      </c>
      <c r="B537" s="417">
        <v>777.17</v>
      </c>
      <c r="C537"/>
      <c r="D537"/>
    </row>
    <row r="538" spans="1:4" ht="16.149999999999999" customHeight="1" x14ac:dyDescent="0.25">
      <c r="A538" s="416">
        <v>34098</v>
      </c>
      <c r="B538" s="418">
        <v>777.17</v>
      </c>
      <c r="C538"/>
      <c r="D538"/>
    </row>
    <row r="539" spans="1:4" ht="16.149999999999999" customHeight="1" x14ac:dyDescent="0.25">
      <c r="A539" s="416">
        <v>34099</v>
      </c>
      <c r="B539" s="417">
        <v>777.17</v>
      </c>
      <c r="C539"/>
      <c r="D539"/>
    </row>
    <row r="540" spans="1:4" ht="16.149999999999999" customHeight="1" x14ac:dyDescent="0.25">
      <c r="A540" s="416">
        <v>34100</v>
      </c>
      <c r="B540" s="418">
        <v>777.75</v>
      </c>
      <c r="C540"/>
      <c r="D540"/>
    </row>
    <row r="541" spans="1:4" ht="16.149999999999999" customHeight="1" x14ac:dyDescent="0.25">
      <c r="A541" s="416">
        <v>34101</v>
      </c>
      <c r="B541" s="417">
        <v>779.41</v>
      </c>
      <c r="C541"/>
      <c r="D541"/>
    </row>
    <row r="542" spans="1:4" ht="16.149999999999999" customHeight="1" x14ac:dyDescent="0.25">
      <c r="A542" s="416">
        <v>34102</v>
      </c>
      <c r="B542" s="418">
        <v>780.49</v>
      </c>
      <c r="C542"/>
      <c r="D542"/>
    </row>
    <row r="543" spans="1:4" ht="16.149999999999999" customHeight="1" x14ac:dyDescent="0.25">
      <c r="A543" s="416">
        <v>34103</v>
      </c>
      <c r="B543" s="417">
        <v>780.8</v>
      </c>
      <c r="C543"/>
      <c r="D543"/>
    </row>
    <row r="544" spans="1:4" ht="16.149999999999999" customHeight="1" x14ac:dyDescent="0.25">
      <c r="A544" s="416">
        <v>34104</v>
      </c>
      <c r="B544" s="418">
        <v>780.79</v>
      </c>
      <c r="C544"/>
      <c r="D544"/>
    </row>
    <row r="545" spans="1:4" ht="16.149999999999999" customHeight="1" x14ac:dyDescent="0.25">
      <c r="A545" s="416">
        <v>34105</v>
      </c>
      <c r="B545" s="417">
        <v>780.79</v>
      </c>
      <c r="C545"/>
      <c r="D545"/>
    </row>
    <row r="546" spans="1:4" ht="16.149999999999999" customHeight="1" x14ac:dyDescent="0.25">
      <c r="A546" s="416">
        <v>34106</v>
      </c>
      <c r="B546" s="418">
        <v>780.79</v>
      </c>
      <c r="C546"/>
      <c r="D546"/>
    </row>
    <row r="547" spans="1:4" ht="16.149999999999999" customHeight="1" x14ac:dyDescent="0.25">
      <c r="A547" s="416">
        <v>34107</v>
      </c>
      <c r="B547" s="417">
        <v>781.42</v>
      </c>
      <c r="C547"/>
      <c r="D547"/>
    </row>
    <row r="548" spans="1:4" ht="16.149999999999999" customHeight="1" x14ac:dyDescent="0.25">
      <c r="A548" s="416">
        <v>34108</v>
      </c>
      <c r="B548" s="418">
        <v>781.8</v>
      </c>
      <c r="C548"/>
      <c r="D548"/>
    </row>
    <row r="549" spans="1:4" ht="16.149999999999999" customHeight="1" x14ac:dyDescent="0.25">
      <c r="A549" s="416">
        <v>34109</v>
      </c>
      <c r="B549" s="417">
        <v>781.84</v>
      </c>
      <c r="C549"/>
      <c r="D549"/>
    </row>
    <row r="550" spans="1:4" ht="16.149999999999999" customHeight="1" x14ac:dyDescent="0.25">
      <c r="A550" s="416">
        <v>34110</v>
      </c>
      <c r="B550" s="418">
        <v>781.94</v>
      </c>
      <c r="C550"/>
      <c r="D550"/>
    </row>
    <row r="551" spans="1:4" ht="16.149999999999999" customHeight="1" x14ac:dyDescent="0.25">
      <c r="A551" s="416">
        <v>34111</v>
      </c>
      <c r="B551" s="417">
        <v>782</v>
      </c>
      <c r="C551"/>
      <c r="D551"/>
    </row>
    <row r="552" spans="1:4" ht="16.149999999999999" customHeight="1" x14ac:dyDescent="0.25">
      <c r="A552" s="416">
        <v>34112</v>
      </c>
      <c r="B552" s="418">
        <v>782</v>
      </c>
      <c r="C552"/>
      <c r="D552"/>
    </row>
    <row r="553" spans="1:4" ht="16.149999999999999" customHeight="1" x14ac:dyDescent="0.25">
      <c r="A553" s="416">
        <v>34113</v>
      </c>
      <c r="B553" s="417">
        <v>782</v>
      </c>
      <c r="C553"/>
      <c r="D553"/>
    </row>
    <row r="554" spans="1:4" ht="16.149999999999999" customHeight="1" x14ac:dyDescent="0.25">
      <c r="A554" s="416">
        <v>34114</v>
      </c>
      <c r="B554" s="418">
        <v>782</v>
      </c>
      <c r="C554"/>
      <c r="D554"/>
    </row>
    <row r="555" spans="1:4" ht="16.149999999999999" customHeight="1" x14ac:dyDescent="0.25">
      <c r="A555" s="416">
        <v>34115</v>
      </c>
      <c r="B555" s="417">
        <v>783.15</v>
      </c>
      <c r="C555"/>
      <c r="D555"/>
    </row>
    <row r="556" spans="1:4" ht="16.149999999999999" customHeight="1" x14ac:dyDescent="0.25">
      <c r="A556" s="416">
        <v>34116</v>
      </c>
      <c r="B556" s="418">
        <v>782.85</v>
      </c>
      <c r="C556"/>
      <c r="D556"/>
    </row>
    <row r="557" spans="1:4" ht="16.149999999999999" customHeight="1" x14ac:dyDescent="0.25">
      <c r="A557" s="416">
        <v>34117</v>
      </c>
      <c r="B557" s="417">
        <v>780.78</v>
      </c>
      <c r="C557"/>
      <c r="D557"/>
    </row>
    <row r="558" spans="1:4" ht="16.149999999999999" customHeight="1" x14ac:dyDescent="0.25">
      <c r="A558" s="416">
        <v>34118</v>
      </c>
      <c r="B558" s="418">
        <v>779.56</v>
      </c>
      <c r="C558"/>
      <c r="D558"/>
    </row>
    <row r="559" spans="1:4" ht="16.149999999999999" customHeight="1" x14ac:dyDescent="0.25">
      <c r="A559" s="416">
        <v>34119</v>
      </c>
      <c r="B559" s="417">
        <v>779.56</v>
      </c>
      <c r="C559"/>
      <c r="D559"/>
    </row>
    <row r="560" spans="1:4" ht="16.149999999999999" customHeight="1" x14ac:dyDescent="0.25">
      <c r="A560" s="416">
        <v>34120</v>
      </c>
      <c r="B560" s="418">
        <v>779.56</v>
      </c>
      <c r="C560"/>
      <c r="D560"/>
    </row>
    <row r="561" spans="1:4" ht="16.149999999999999" customHeight="1" x14ac:dyDescent="0.25">
      <c r="A561" s="416">
        <v>34121</v>
      </c>
      <c r="B561" s="417">
        <v>779</v>
      </c>
      <c r="C561"/>
      <c r="D561"/>
    </row>
    <row r="562" spans="1:4" ht="16.149999999999999" customHeight="1" x14ac:dyDescent="0.25">
      <c r="A562" s="416">
        <v>34122</v>
      </c>
      <c r="B562" s="418">
        <v>779.01</v>
      </c>
      <c r="C562"/>
      <c r="D562"/>
    </row>
    <row r="563" spans="1:4" ht="16.149999999999999" customHeight="1" x14ac:dyDescent="0.25">
      <c r="A563" s="416">
        <v>34123</v>
      </c>
      <c r="B563" s="417">
        <v>777.82</v>
      </c>
      <c r="C563"/>
      <c r="D563"/>
    </row>
    <row r="564" spans="1:4" ht="16.149999999999999" customHeight="1" x14ac:dyDescent="0.25">
      <c r="A564" s="416">
        <v>34124</v>
      </c>
      <c r="B564" s="418">
        <v>778.12</v>
      </c>
      <c r="C564"/>
      <c r="D564"/>
    </row>
    <row r="565" spans="1:4" ht="16.149999999999999" customHeight="1" x14ac:dyDescent="0.25">
      <c r="A565" s="416">
        <v>34125</v>
      </c>
      <c r="B565" s="417">
        <v>780.6</v>
      </c>
      <c r="C565"/>
      <c r="D565"/>
    </row>
    <row r="566" spans="1:4" ht="16.149999999999999" customHeight="1" x14ac:dyDescent="0.25">
      <c r="A566" s="416">
        <v>34126</v>
      </c>
      <c r="B566" s="418">
        <v>780.6</v>
      </c>
      <c r="C566"/>
      <c r="D566"/>
    </row>
    <row r="567" spans="1:4" ht="16.149999999999999" customHeight="1" x14ac:dyDescent="0.25">
      <c r="A567" s="416">
        <v>34127</v>
      </c>
      <c r="B567" s="417">
        <v>780.6</v>
      </c>
      <c r="C567"/>
      <c r="D567"/>
    </row>
    <row r="568" spans="1:4" ht="16.149999999999999" customHeight="1" x14ac:dyDescent="0.25">
      <c r="A568" s="416">
        <v>34128</v>
      </c>
      <c r="B568" s="418">
        <v>782.29</v>
      </c>
      <c r="C568"/>
      <c r="D568"/>
    </row>
    <row r="569" spans="1:4" ht="16.149999999999999" customHeight="1" x14ac:dyDescent="0.25">
      <c r="A569" s="416">
        <v>34129</v>
      </c>
      <c r="B569" s="417">
        <v>784.62</v>
      </c>
      <c r="C569"/>
      <c r="D569"/>
    </row>
    <row r="570" spans="1:4" ht="16.149999999999999" customHeight="1" x14ac:dyDescent="0.25">
      <c r="A570" s="416">
        <v>34130</v>
      </c>
      <c r="B570" s="418">
        <v>784.95</v>
      </c>
      <c r="C570"/>
      <c r="D570"/>
    </row>
    <row r="571" spans="1:4" ht="16.149999999999999" customHeight="1" x14ac:dyDescent="0.25">
      <c r="A571" s="416">
        <v>34131</v>
      </c>
      <c r="B571" s="417">
        <v>785.79</v>
      </c>
      <c r="C571"/>
      <c r="D571"/>
    </row>
    <row r="572" spans="1:4" ht="16.149999999999999" customHeight="1" x14ac:dyDescent="0.25">
      <c r="A572" s="416">
        <v>34132</v>
      </c>
      <c r="B572" s="418">
        <v>784.8</v>
      </c>
      <c r="C572"/>
      <c r="D572"/>
    </row>
    <row r="573" spans="1:4" ht="16.149999999999999" customHeight="1" x14ac:dyDescent="0.25">
      <c r="A573" s="416">
        <v>34133</v>
      </c>
      <c r="B573" s="417">
        <v>784.8</v>
      </c>
      <c r="C573"/>
      <c r="D573"/>
    </row>
    <row r="574" spans="1:4" ht="16.149999999999999" customHeight="1" x14ac:dyDescent="0.25">
      <c r="A574" s="416">
        <v>34134</v>
      </c>
      <c r="B574" s="418">
        <v>784.8</v>
      </c>
      <c r="C574"/>
      <c r="D574"/>
    </row>
    <row r="575" spans="1:4" ht="16.149999999999999" customHeight="1" x14ac:dyDescent="0.25">
      <c r="A575" s="416">
        <v>34135</v>
      </c>
      <c r="B575" s="417">
        <v>784.8</v>
      </c>
      <c r="C575"/>
      <c r="D575"/>
    </row>
    <row r="576" spans="1:4" ht="16.149999999999999" customHeight="1" x14ac:dyDescent="0.25">
      <c r="A576" s="416">
        <v>34136</v>
      </c>
      <c r="B576" s="418">
        <v>785.9</v>
      </c>
      <c r="C576"/>
      <c r="D576"/>
    </row>
    <row r="577" spans="1:4" ht="16.149999999999999" customHeight="1" x14ac:dyDescent="0.25">
      <c r="A577" s="416">
        <v>34137</v>
      </c>
      <c r="B577" s="417">
        <v>786.64</v>
      </c>
      <c r="C577"/>
      <c r="D577"/>
    </row>
    <row r="578" spans="1:4" ht="16.149999999999999" customHeight="1" x14ac:dyDescent="0.25">
      <c r="A578" s="416">
        <v>34138</v>
      </c>
      <c r="B578" s="418">
        <v>787.49</v>
      </c>
      <c r="C578"/>
      <c r="D578"/>
    </row>
    <row r="579" spans="1:4" ht="16.149999999999999" customHeight="1" x14ac:dyDescent="0.25">
      <c r="A579" s="416">
        <v>34139</v>
      </c>
      <c r="B579" s="417">
        <v>786.77</v>
      </c>
      <c r="C579"/>
      <c r="D579"/>
    </row>
    <row r="580" spans="1:4" ht="16.149999999999999" customHeight="1" x14ac:dyDescent="0.25">
      <c r="A580" s="416">
        <v>34140</v>
      </c>
      <c r="B580" s="418">
        <v>786.77</v>
      </c>
      <c r="C580"/>
      <c r="D580"/>
    </row>
    <row r="581" spans="1:4" ht="16.149999999999999" customHeight="1" x14ac:dyDescent="0.25">
      <c r="A581" s="416">
        <v>34141</v>
      </c>
      <c r="B581" s="417">
        <v>786.77</v>
      </c>
      <c r="C581"/>
      <c r="D581"/>
    </row>
    <row r="582" spans="1:4" ht="16.149999999999999" customHeight="1" x14ac:dyDescent="0.25">
      <c r="A582" s="416">
        <v>34142</v>
      </c>
      <c r="B582" s="418">
        <v>786.77</v>
      </c>
      <c r="C582"/>
      <c r="D582"/>
    </row>
    <row r="583" spans="1:4" ht="16.149999999999999" customHeight="1" x14ac:dyDescent="0.25">
      <c r="A583" s="416">
        <v>34143</v>
      </c>
      <c r="B583" s="417">
        <v>787.06</v>
      </c>
      <c r="C583"/>
      <c r="D583"/>
    </row>
    <row r="584" spans="1:4" ht="16.149999999999999" customHeight="1" x14ac:dyDescent="0.25">
      <c r="A584" s="416">
        <v>34144</v>
      </c>
      <c r="B584" s="418">
        <v>786.42</v>
      </c>
      <c r="C584"/>
      <c r="D584"/>
    </row>
    <row r="585" spans="1:4" ht="16.149999999999999" customHeight="1" x14ac:dyDescent="0.25">
      <c r="A585" s="416">
        <v>34145</v>
      </c>
      <c r="B585" s="417">
        <v>786.72</v>
      </c>
      <c r="C585"/>
      <c r="D585"/>
    </row>
    <row r="586" spans="1:4" ht="16.149999999999999" customHeight="1" x14ac:dyDescent="0.25">
      <c r="A586" s="416">
        <v>34146</v>
      </c>
      <c r="B586" s="418">
        <v>786.96</v>
      </c>
      <c r="C586"/>
      <c r="D586"/>
    </row>
    <row r="587" spans="1:4" ht="16.149999999999999" customHeight="1" x14ac:dyDescent="0.25">
      <c r="A587" s="416">
        <v>34147</v>
      </c>
      <c r="B587" s="417">
        <v>786.96</v>
      </c>
      <c r="C587"/>
      <c r="D587"/>
    </row>
    <row r="588" spans="1:4" ht="16.149999999999999" customHeight="1" x14ac:dyDescent="0.25">
      <c r="A588" s="416">
        <v>34148</v>
      </c>
      <c r="B588" s="418">
        <v>786.96</v>
      </c>
      <c r="C588"/>
      <c r="D588"/>
    </row>
    <row r="589" spans="1:4" ht="16.149999999999999" customHeight="1" x14ac:dyDescent="0.25">
      <c r="A589" s="416">
        <v>34149</v>
      </c>
      <c r="B589" s="417">
        <v>786.8</v>
      </c>
      <c r="C589"/>
      <c r="D589"/>
    </row>
    <row r="590" spans="1:4" ht="16.149999999999999" customHeight="1" x14ac:dyDescent="0.25">
      <c r="A590" s="416">
        <v>34150</v>
      </c>
      <c r="B590" s="418">
        <v>787.12</v>
      </c>
      <c r="C590"/>
      <c r="D590"/>
    </row>
    <row r="591" spans="1:4" ht="16.149999999999999" customHeight="1" x14ac:dyDescent="0.25">
      <c r="A591" s="416">
        <v>34151</v>
      </c>
      <c r="B591" s="417">
        <v>786.1</v>
      </c>
      <c r="C591"/>
      <c r="D591"/>
    </row>
    <row r="592" spans="1:4" ht="16.149999999999999" customHeight="1" x14ac:dyDescent="0.25">
      <c r="A592" s="416">
        <v>34152</v>
      </c>
      <c r="B592" s="418">
        <v>787.51</v>
      </c>
      <c r="C592"/>
      <c r="D592"/>
    </row>
    <row r="593" spans="1:4" ht="16.149999999999999" customHeight="1" x14ac:dyDescent="0.25">
      <c r="A593" s="416">
        <v>34153</v>
      </c>
      <c r="B593" s="417">
        <v>788.65</v>
      </c>
      <c r="C593"/>
      <c r="D593"/>
    </row>
    <row r="594" spans="1:4" ht="16.149999999999999" customHeight="1" x14ac:dyDescent="0.25">
      <c r="A594" s="416">
        <v>34154</v>
      </c>
      <c r="B594" s="418">
        <v>788.65</v>
      </c>
      <c r="C594"/>
      <c r="D594"/>
    </row>
    <row r="595" spans="1:4" ht="16.149999999999999" customHeight="1" x14ac:dyDescent="0.25">
      <c r="A595" s="416">
        <v>34155</v>
      </c>
      <c r="B595" s="417">
        <v>788.65</v>
      </c>
      <c r="C595"/>
      <c r="D595"/>
    </row>
    <row r="596" spans="1:4" ht="16.149999999999999" customHeight="1" x14ac:dyDescent="0.25">
      <c r="A596" s="416">
        <v>34156</v>
      </c>
      <c r="B596" s="418">
        <v>788.65</v>
      </c>
      <c r="C596"/>
      <c r="D596"/>
    </row>
    <row r="597" spans="1:4" ht="16.149999999999999" customHeight="1" x14ac:dyDescent="0.25">
      <c r="A597" s="416">
        <v>34157</v>
      </c>
      <c r="B597" s="417">
        <v>789.47</v>
      </c>
      <c r="C597"/>
      <c r="D597"/>
    </row>
    <row r="598" spans="1:4" ht="16.149999999999999" customHeight="1" x14ac:dyDescent="0.25">
      <c r="A598" s="416">
        <v>34158</v>
      </c>
      <c r="B598" s="418">
        <v>790.58</v>
      </c>
      <c r="C598"/>
      <c r="D598"/>
    </row>
    <row r="599" spans="1:4" ht="16.149999999999999" customHeight="1" x14ac:dyDescent="0.25">
      <c r="A599" s="416">
        <v>34159</v>
      </c>
      <c r="B599" s="417">
        <v>791.73</v>
      </c>
      <c r="C599"/>
      <c r="D599"/>
    </row>
    <row r="600" spans="1:4" ht="16.149999999999999" customHeight="1" x14ac:dyDescent="0.25">
      <c r="A600" s="416">
        <v>34160</v>
      </c>
      <c r="B600" s="418">
        <v>793.18</v>
      </c>
      <c r="C600"/>
      <c r="D600"/>
    </row>
    <row r="601" spans="1:4" ht="16.149999999999999" customHeight="1" x14ac:dyDescent="0.25">
      <c r="A601" s="416">
        <v>34161</v>
      </c>
      <c r="B601" s="417">
        <v>793.18</v>
      </c>
      <c r="C601"/>
      <c r="D601"/>
    </row>
    <row r="602" spans="1:4" ht="16.149999999999999" customHeight="1" x14ac:dyDescent="0.25">
      <c r="A602" s="416">
        <v>34162</v>
      </c>
      <c r="B602" s="418">
        <v>793.18</v>
      </c>
      <c r="C602"/>
      <c r="D602"/>
    </row>
    <row r="603" spans="1:4" ht="16.149999999999999" customHeight="1" x14ac:dyDescent="0.25">
      <c r="A603" s="416">
        <v>34163</v>
      </c>
      <c r="B603" s="417">
        <v>794.67</v>
      </c>
      <c r="C603"/>
      <c r="D603"/>
    </row>
    <row r="604" spans="1:4" ht="16.149999999999999" customHeight="1" x14ac:dyDescent="0.25">
      <c r="A604" s="416">
        <v>34164</v>
      </c>
      <c r="B604" s="418">
        <v>795.66</v>
      </c>
      <c r="C604"/>
      <c r="D604"/>
    </row>
    <row r="605" spans="1:4" ht="16.149999999999999" customHeight="1" x14ac:dyDescent="0.25">
      <c r="A605" s="416">
        <v>34165</v>
      </c>
      <c r="B605" s="417">
        <v>797</v>
      </c>
      <c r="C605"/>
      <c r="D605"/>
    </row>
    <row r="606" spans="1:4" ht="16.149999999999999" customHeight="1" x14ac:dyDescent="0.25">
      <c r="A606" s="416">
        <v>34166</v>
      </c>
      <c r="B606" s="418">
        <v>797.06</v>
      </c>
      <c r="C606"/>
      <c r="D606"/>
    </row>
    <row r="607" spans="1:4" ht="16.149999999999999" customHeight="1" x14ac:dyDescent="0.25">
      <c r="A607" s="416">
        <v>34167</v>
      </c>
      <c r="B607" s="417">
        <v>797.31</v>
      </c>
      <c r="C607"/>
      <c r="D607"/>
    </row>
    <row r="608" spans="1:4" ht="16.149999999999999" customHeight="1" x14ac:dyDescent="0.25">
      <c r="A608" s="416">
        <v>34168</v>
      </c>
      <c r="B608" s="418">
        <v>797.31</v>
      </c>
      <c r="C608"/>
      <c r="D608"/>
    </row>
    <row r="609" spans="1:4" ht="16.149999999999999" customHeight="1" x14ac:dyDescent="0.25">
      <c r="A609" s="416">
        <v>34169</v>
      </c>
      <c r="B609" s="417">
        <v>797.31</v>
      </c>
      <c r="C609"/>
      <c r="D609"/>
    </row>
    <row r="610" spans="1:4" ht="16.149999999999999" customHeight="1" x14ac:dyDescent="0.25">
      <c r="A610" s="416">
        <v>34170</v>
      </c>
      <c r="B610" s="418">
        <v>797.41</v>
      </c>
      <c r="C610"/>
      <c r="D610"/>
    </row>
    <row r="611" spans="1:4" ht="16.149999999999999" customHeight="1" x14ac:dyDescent="0.25">
      <c r="A611" s="416">
        <v>34171</v>
      </c>
      <c r="B611" s="417">
        <v>797.41</v>
      </c>
      <c r="C611"/>
      <c r="D611"/>
    </row>
    <row r="612" spans="1:4" ht="16.149999999999999" customHeight="1" x14ac:dyDescent="0.25">
      <c r="A612" s="416">
        <v>34172</v>
      </c>
      <c r="B612" s="418">
        <v>797.63</v>
      </c>
      <c r="C612"/>
      <c r="D612"/>
    </row>
    <row r="613" spans="1:4" ht="16.149999999999999" customHeight="1" x14ac:dyDescent="0.25">
      <c r="A613" s="416">
        <v>34173</v>
      </c>
      <c r="B613" s="417">
        <v>798.17</v>
      </c>
      <c r="C613"/>
      <c r="D613"/>
    </row>
    <row r="614" spans="1:4" ht="16.149999999999999" customHeight="1" x14ac:dyDescent="0.25">
      <c r="A614" s="416">
        <v>34174</v>
      </c>
      <c r="B614" s="418">
        <v>798.83</v>
      </c>
      <c r="C614"/>
      <c r="D614"/>
    </row>
    <row r="615" spans="1:4" ht="16.149999999999999" customHeight="1" x14ac:dyDescent="0.25">
      <c r="A615" s="416">
        <v>34175</v>
      </c>
      <c r="B615" s="417">
        <v>798.83</v>
      </c>
      <c r="C615"/>
      <c r="D615"/>
    </row>
    <row r="616" spans="1:4" ht="16.149999999999999" customHeight="1" x14ac:dyDescent="0.25">
      <c r="A616" s="416">
        <v>34176</v>
      </c>
      <c r="B616" s="418">
        <v>798.83</v>
      </c>
      <c r="C616"/>
      <c r="D616"/>
    </row>
    <row r="617" spans="1:4" ht="16.149999999999999" customHeight="1" x14ac:dyDescent="0.25">
      <c r="A617" s="416">
        <v>34177</v>
      </c>
      <c r="B617" s="417">
        <v>799.17</v>
      </c>
      <c r="C617"/>
      <c r="D617"/>
    </row>
    <row r="618" spans="1:4" ht="16.149999999999999" customHeight="1" x14ac:dyDescent="0.25">
      <c r="A618" s="416">
        <v>34178</v>
      </c>
      <c r="B618" s="418">
        <v>799.96</v>
      </c>
      <c r="C618"/>
      <c r="D618"/>
    </row>
    <row r="619" spans="1:4" ht="16.149999999999999" customHeight="1" x14ac:dyDescent="0.25">
      <c r="A619" s="416">
        <v>34179</v>
      </c>
      <c r="B619" s="417">
        <v>800.42</v>
      </c>
      <c r="C619"/>
      <c r="D619"/>
    </row>
    <row r="620" spans="1:4" ht="16.149999999999999" customHeight="1" x14ac:dyDescent="0.25">
      <c r="A620" s="416">
        <v>34180</v>
      </c>
      <c r="B620" s="418">
        <v>801.04</v>
      </c>
      <c r="C620"/>
      <c r="D620"/>
    </row>
    <row r="621" spans="1:4" ht="16.149999999999999" customHeight="1" x14ac:dyDescent="0.25">
      <c r="A621" s="416">
        <v>34181</v>
      </c>
      <c r="B621" s="417">
        <v>801.35</v>
      </c>
      <c r="C621"/>
      <c r="D621"/>
    </row>
    <row r="622" spans="1:4" ht="16.149999999999999" customHeight="1" x14ac:dyDescent="0.25">
      <c r="A622" s="416">
        <v>34182</v>
      </c>
      <c r="B622" s="418">
        <v>801.35</v>
      </c>
      <c r="C622"/>
      <c r="D622"/>
    </row>
    <row r="623" spans="1:4" ht="16.149999999999999" customHeight="1" x14ac:dyDescent="0.25">
      <c r="A623" s="416">
        <v>34183</v>
      </c>
      <c r="B623" s="417">
        <v>801.35</v>
      </c>
      <c r="C623"/>
      <c r="D623"/>
    </row>
    <row r="624" spans="1:4" ht="16.149999999999999" customHeight="1" x14ac:dyDescent="0.25">
      <c r="A624" s="416">
        <v>34184</v>
      </c>
      <c r="B624" s="418">
        <v>801.15</v>
      </c>
      <c r="C624"/>
      <c r="D624"/>
    </row>
    <row r="625" spans="1:4" ht="16.149999999999999" customHeight="1" x14ac:dyDescent="0.25">
      <c r="A625" s="416">
        <v>34185</v>
      </c>
      <c r="B625" s="417">
        <v>801.86</v>
      </c>
      <c r="C625"/>
      <c r="D625"/>
    </row>
    <row r="626" spans="1:4" ht="16.149999999999999" customHeight="1" x14ac:dyDescent="0.25">
      <c r="A626" s="416">
        <v>34186</v>
      </c>
      <c r="B626" s="418">
        <v>801.82</v>
      </c>
      <c r="C626"/>
      <c r="D626"/>
    </row>
    <row r="627" spans="1:4" ht="16.149999999999999" customHeight="1" x14ac:dyDescent="0.25">
      <c r="A627" s="416">
        <v>34187</v>
      </c>
      <c r="B627" s="417">
        <v>801.86</v>
      </c>
      <c r="C627"/>
      <c r="D627"/>
    </row>
    <row r="628" spans="1:4" ht="16.149999999999999" customHeight="1" x14ac:dyDescent="0.25">
      <c r="A628" s="416">
        <v>34188</v>
      </c>
      <c r="B628" s="418">
        <v>801.78</v>
      </c>
      <c r="C628"/>
      <c r="D628"/>
    </row>
    <row r="629" spans="1:4" ht="16.149999999999999" customHeight="1" x14ac:dyDescent="0.25">
      <c r="A629" s="416">
        <v>34189</v>
      </c>
      <c r="B629" s="417">
        <v>801.78</v>
      </c>
      <c r="C629"/>
      <c r="D629"/>
    </row>
    <row r="630" spans="1:4" ht="16.149999999999999" customHeight="1" x14ac:dyDescent="0.25">
      <c r="A630" s="416">
        <v>34190</v>
      </c>
      <c r="B630" s="418">
        <v>801.78</v>
      </c>
      <c r="C630"/>
      <c r="D630"/>
    </row>
    <row r="631" spans="1:4" ht="16.149999999999999" customHeight="1" x14ac:dyDescent="0.25">
      <c r="A631" s="416">
        <v>34191</v>
      </c>
      <c r="B631" s="417">
        <v>802.3</v>
      </c>
      <c r="C631"/>
      <c r="D631"/>
    </row>
    <row r="632" spans="1:4" ht="16.149999999999999" customHeight="1" x14ac:dyDescent="0.25">
      <c r="A632" s="416">
        <v>34192</v>
      </c>
      <c r="B632" s="418">
        <v>803.22</v>
      </c>
      <c r="C632"/>
      <c r="D632"/>
    </row>
    <row r="633" spans="1:4" ht="16.149999999999999" customHeight="1" x14ac:dyDescent="0.25">
      <c r="A633" s="416">
        <v>34193</v>
      </c>
      <c r="B633" s="417">
        <v>804.48</v>
      </c>
      <c r="C633"/>
      <c r="D633"/>
    </row>
    <row r="634" spans="1:4" ht="16.149999999999999" customHeight="1" x14ac:dyDescent="0.25">
      <c r="A634" s="416">
        <v>34194</v>
      </c>
      <c r="B634" s="418">
        <v>804.93</v>
      </c>
      <c r="C634"/>
      <c r="D634"/>
    </row>
    <row r="635" spans="1:4" ht="16.149999999999999" customHeight="1" x14ac:dyDescent="0.25">
      <c r="A635" s="416">
        <v>34195</v>
      </c>
      <c r="B635" s="417">
        <v>804.51</v>
      </c>
      <c r="C635"/>
      <c r="D635"/>
    </row>
    <row r="636" spans="1:4" ht="16.149999999999999" customHeight="1" x14ac:dyDescent="0.25">
      <c r="A636" s="416">
        <v>34196</v>
      </c>
      <c r="B636" s="418">
        <v>804.51</v>
      </c>
      <c r="C636"/>
      <c r="D636"/>
    </row>
    <row r="637" spans="1:4" ht="16.149999999999999" customHeight="1" x14ac:dyDescent="0.25">
      <c r="A637" s="416">
        <v>34197</v>
      </c>
      <c r="B637" s="417">
        <v>804.51</v>
      </c>
      <c r="C637"/>
      <c r="D637"/>
    </row>
    <row r="638" spans="1:4" ht="16.149999999999999" customHeight="1" x14ac:dyDescent="0.25">
      <c r="A638" s="416">
        <v>34198</v>
      </c>
      <c r="B638" s="418">
        <v>804.51</v>
      </c>
      <c r="C638"/>
      <c r="D638"/>
    </row>
    <row r="639" spans="1:4" ht="16.149999999999999" customHeight="1" x14ac:dyDescent="0.25">
      <c r="A639" s="416">
        <v>34199</v>
      </c>
      <c r="B639" s="417">
        <v>804.76</v>
      </c>
      <c r="C639"/>
      <c r="D639"/>
    </row>
    <row r="640" spans="1:4" ht="16.149999999999999" customHeight="1" x14ac:dyDescent="0.25">
      <c r="A640" s="416">
        <v>34200</v>
      </c>
      <c r="B640" s="418">
        <v>805.62</v>
      </c>
      <c r="C640"/>
      <c r="D640"/>
    </row>
    <row r="641" spans="1:4" ht="16.149999999999999" customHeight="1" x14ac:dyDescent="0.25">
      <c r="A641" s="416">
        <v>34201</v>
      </c>
      <c r="B641" s="417">
        <v>806.15</v>
      </c>
      <c r="C641"/>
      <c r="D641"/>
    </row>
    <row r="642" spans="1:4" ht="16.149999999999999" customHeight="1" x14ac:dyDescent="0.25">
      <c r="A642" s="416">
        <v>34202</v>
      </c>
      <c r="B642" s="418">
        <v>806.72</v>
      </c>
      <c r="C642"/>
      <c r="D642"/>
    </row>
    <row r="643" spans="1:4" ht="16.149999999999999" customHeight="1" x14ac:dyDescent="0.25">
      <c r="A643" s="416">
        <v>34203</v>
      </c>
      <c r="B643" s="417">
        <v>806.72</v>
      </c>
      <c r="C643"/>
      <c r="D643"/>
    </row>
    <row r="644" spans="1:4" ht="16.149999999999999" customHeight="1" x14ac:dyDescent="0.25">
      <c r="A644" s="416">
        <v>34204</v>
      </c>
      <c r="B644" s="418">
        <v>806.72</v>
      </c>
      <c r="C644"/>
      <c r="D644"/>
    </row>
    <row r="645" spans="1:4" ht="16.149999999999999" customHeight="1" x14ac:dyDescent="0.25">
      <c r="A645" s="416">
        <v>34205</v>
      </c>
      <c r="B645" s="417">
        <v>807.04</v>
      </c>
      <c r="C645"/>
      <c r="D645"/>
    </row>
    <row r="646" spans="1:4" ht="16.149999999999999" customHeight="1" x14ac:dyDescent="0.25">
      <c r="A646" s="416">
        <v>34206</v>
      </c>
      <c r="B646" s="418">
        <v>807.57</v>
      </c>
      <c r="C646"/>
      <c r="D646"/>
    </row>
    <row r="647" spans="1:4" ht="16.149999999999999" customHeight="1" x14ac:dyDescent="0.25">
      <c r="A647" s="416">
        <v>34207</v>
      </c>
      <c r="B647" s="417">
        <v>807.77</v>
      </c>
      <c r="C647"/>
      <c r="D647"/>
    </row>
    <row r="648" spans="1:4" ht="16.149999999999999" customHeight="1" x14ac:dyDescent="0.25">
      <c r="A648" s="416">
        <v>34208</v>
      </c>
      <c r="B648" s="418">
        <v>807.55</v>
      </c>
      <c r="C648"/>
      <c r="D648"/>
    </row>
    <row r="649" spans="1:4" ht="16.149999999999999" customHeight="1" x14ac:dyDescent="0.25">
      <c r="A649" s="416">
        <v>34209</v>
      </c>
      <c r="B649" s="417">
        <v>807.53</v>
      </c>
      <c r="C649"/>
      <c r="D649"/>
    </row>
    <row r="650" spans="1:4" ht="16.149999999999999" customHeight="1" x14ac:dyDescent="0.25">
      <c r="A650" s="416">
        <v>34210</v>
      </c>
      <c r="B650" s="418">
        <v>807.53</v>
      </c>
      <c r="C650"/>
      <c r="D650"/>
    </row>
    <row r="651" spans="1:4" ht="16.149999999999999" customHeight="1" x14ac:dyDescent="0.25">
      <c r="A651" s="416">
        <v>34211</v>
      </c>
      <c r="B651" s="417">
        <v>807.53</v>
      </c>
      <c r="C651"/>
      <c r="D651"/>
    </row>
    <row r="652" spans="1:4" ht="16.149999999999999" customHeight="1" x14ac:dyDescent="0.25">
      <c r="A652" s="416">
        <v>34212</v>
      </c>
      <c r="B652" s="418">
        <v>806.86</v>
      </c>
      <c r="C652"/>
      <c r="D652"/>
    </row>
    <row r="653" spans="1:4" ht="16.149999999999999" customHeight="1" x14ac:dyDescent="0.25">
      <c r="A653" s="416">
        <v>34213</v>
      </c>
      <c r="B653" s="417">
        <v>806.83</v>
      </c>
      <c r="C653"/>
      <c r="D653"/>
    </row>
    <row r="654" spans="1:4" ht="16.149999999999999" customHeight="1" x14ac:dyDescent="0.25">
      <c r="A654" s="416">
        <v>34214</v>
      </c>
      <c r="B654" s="418">
        <v>808.04</v>
      </c>
      <c r="C654"/>
      <c r="D654"/>
    </row>
    <row r="655" spans="1:4" ht="16.149999999999999" customHeight="1" x14ac:dyDescent="0.25">
      <c r="A655" s="416">
        <v>34215</v>
      </c>
      <c r="B655" s="417">
        <v>807.96</v>
      </c>
      <c r="C655"/>
      <c r="D655"/>
    </row>
    <row r="656" spans="1:4" ht="16.149999999999999" customHeight="1" x14ac:dyDescent="0.25">
      <c r="A656" s="416">
        <v>34216</v>
      </c>
      <c r="B656" s="418">
        <v>807.68</v>
      </c>
      <c r="C656"/>
      <c r="D656"/>
    </row>
    <row r="657" spans="1:4" ht="16.149999999999999" customHeight="1" x14ac:dyDescent="0.25">
      <c r="A657" s="416">
        <v>34217</v>
      </c>
      <c r="B657" s="417">
        <v>807.68</v>
      </c>
      <c r="C657"/>
      <c r="D657"/>
    </row>
    <row r="658" spans="1:4" ht="16.149999999999999" customHeight="1" x14ac:dyDescent="0.25">
      <c r="A658" s="416">
        <v>34218</v>
      </c>
      <c r="B658" s="418">
        <v>807.68</v>
      </c>
      <c r="C658"/>
      <c r="D658"/>
    </row>
    <row r="659" spans="1:4" ht="16.149999999999999" customHeight="1" x14ac:dyDescent="0.25">
      <c r="A659" s="416">
        <v>34219</v>
      </c>
      <c r="B659" s="417">
        <v>807.62</v>
      </c>
      <c r="C659"/>
      <c r="D659"/>
    </row>
    <row r="660" spans="1:4" ht="16.149999999999999" customHeight="1" x14ac:dyDescent="0.25">
      <c r="A660" s="416">
        <v>34220</v>
      </c>
      <c r="B660" s="418">
        <v>808.24</v>
      </c>
      <c r="C660"/>
      <c r="D660"/>
    </row>
    <row r="661" spans="1:4" ht="16.149999999999999" customHeight="1" x14ac:dyDescent="0.25">
      <c r="A661" s="416">
        <v>34221</v>
      </c>
      <c r="B661" s="417">
        <v>809.33</v>
      </c>
      <c r="C661"/>
      <c r="D661"/>
    </row>
    <row r="662" spans="1:4" ht="16.149999999999999" customHeight="1" x14ac:dyDescent="0.25">
      <c r="A662" s="416">
        <v>34222</v>
      </c>
      <c r="B662" s="418">
        <v>810.25</v>
      </c>
      <c r="C662"/>
      <c r="D662"/>
    </row>
    <row r="663" spans="1:4" ht="16.149999999999999" customHeight="1" x14ac:dyDescent="0.25">
      <c r="A663" s="416">
        <v>34223</v>
      </c>
      <c r="B663" s="417">
        <v>810.03</v>
      </c>
      <c r="C663"/>
      <c r="D663"/>
    </row>
    <row r="664" spans="1:4" ht="16.149999999999999" customHeight="1" x14ac:dyDescent="0.25">
      <c r="A664" s="416">
        <v>34224</v>
      </c>
      <c r="B664" s="418">
        <v>810.03</v>
      </c>
      <c r="C664"/>
      <c r="D664"/>
    </row>
    <row r="665" spans="1:4" ht="16.149999999999999" customHeight="1" x14ac:dyDescent="0.25">
      <c r="A665" s="416">
        <v>34225</v>
      </c>
      <c r="B665" s="417">
        <v>810.03</v>
      </c>
      <c r="C665"/>
      <c r="D665"/>
    </row>
    <row r="666" spans="1:4" ht="16.149999999999999" customHeight="1" x14ac:dyDescent="0.25">
      <c r="A666" s="416">
        <v>34226</v>
      </c>
      <c r="B666" s="418">
        <v>810.09</v>
      </c>
      <c r="C666"/>
      <c r="D666"/>
    </row>
    <row r="667" spans="1:4" ht="16.149999999999999" customHeight="1" x14ac:dyDescent="0.25">
      <c r="A667" s="416">
        <v>34227</v>
      </c>
      <c r="B667" s="417">
        <v>810.81</v>
      </c>
      <c r="C667"/>
      <c r="D667"/>
    </row>
    <row r="668" spans="1:4" ht="16.149999999999999" customHeight="1" x14ac:dyDescent="0.25">
      <c r="A668" s="416">
        <v>34228</v>
      </c>
      <c r="B668" s="418">
        <v>811.75</v>
      </c>
      <c r="C668"/>
      <c r="D668"/>
    </row>
    <row r="669" spans="1:4" ht="16.149999999999999" customHeight="1" x14ac:dyDescent="0.25">
      <c r="A669" s="416">
        <v>34229</v>
      </c>
      <c r="B669" s="417">
        <v>811.93</v>
      </c>
      <c r="C669"/>
      <c r="D669"/>
    </row>
    <row r="670" spans="1:4" ht="16.149999999999999" customHeight="1" x14ac:dyDescent="0.25">
      <c r="A670" s="416">
        <v>34230</v>
      </c>
      <c r="B670" s="418">
        <v>811.18</v>
      </c>
      <c r="C670"/>
      <c r="D670"/>
    </row>
    <row r="671" spans="1:4" ht="16.149999999999999" customHeight="1" x14ac:dyDescent="0.25">
      <c r="A671" s="416">
        <v>34231</v>
      </c>
      <c r="B671" s="417">
        <v>811.18</v>
      </c>
      <c r="C671"/>
      <c r="D671"/>
    </row>
    <row r="672" spans="1:4" ht="16.149999999999999" customHeight="1" x14ac:dyDescent="0.25">
      <c r="A672" s="416">
        <v>34232</v>
      </c>
      <c r="B672" s="418">
        <v>811.18</v>
      </c>
      <c r="C672"/>
      <c r="D672"/>
    </row>
    <row r="673" spans="1:4" ht="16.149999999999999" customHeight="1" x14ac:dyDescent="0.25">
      <c r="A673" s="416">
        <v>34233</v>
      </c>
      <c r="B673" s="417">
        <v>810.88</v>
      </c>
      <c r="C673"/>
      <c r="D673"/>
    </row>
    <row r="674" spans="1:4" ht="16.149999999999999" customHeight="1" x14ac:dyDescent="0.25">
      <c r="A674" s="416">
        <v>34234</v>
      </c>
      <c r="B674" s="418">
        <v>809.75</v>
      </c>
      <c r="C674"/>
      <c r="D674"/>
    </row>
    <row r="675" spans="1:4" ht="16.149999999999999" customHeight="1" x14ac:dyDescent="0.25">
      <c r="A675" s="416">
        <v>34235</v>
      </c>
      <c r="B675" s="417">
        <v>810.04</v>
      </c>
      <c r="C675"/>
      <c r="D675"/>
    </row>
    <row r="676" spans="1:4" ht="16.149999999999999" customHeight="1" x14ac:dyDescent="0.25">
      <c r="A676" s="416">
        <v>34236</v>
      </c>
      <c r="B676" s="418">
        <v>810.55</v>
      </c>
      <c r="C676"/>
      <c r="D676"/>
    </row>
    <row r="677" spans="1:4" ht="16.149999999999999" customHeight="1" x14ac:dyDescent="0.25">
      <c r="A677" s="416">
        <v>34237</v>
      </c>
      <c r="B677" s="417">
        <v>809.93</v>
      </c>
      <c r="C677"/>
      <c r="D677"/>
    </row>
    <row r="678" spans="1:4" ht="16.149999999999999" customHeight="1" x14ac:dyDescent="0.25">
      <c r="A678" s="416">
        <v>34238</v>
      </c>
      <c r="B678" s="418">
        <v>809.93</v>
      </c>
      <c r="C678"/>
      <c r="D678"/>
    </row>
    <row r="679" spans="1:4" ht="16.149999999999999" customHeight="1" x14ac:dyDescent="0.25">
      <c r="A679" s="416">
        <v>34239</v>
      </c>
      <c r="B679" s="417">
        <v>809.93</v>
      </c>
      <c r="C679"/>
      <c r="D679"/>
    </row>
    <row r="680" spans="1:4" ht="16.149999999999999" customHeight="1" x14ac:dyDescent="0.25">
      <c r="A680" s="416">
        <v>34240</v>
      </c>
      <c r="B680" s="418">
        <v>809.55</v>
      </c>
      <c r="C680"/>
      <c r="D680"/>
    </row>
    <row r="681" spans="1:4" ht="16.149999999999999" customHeight="1" x14ac:dyDescent="0.25">
      <c r="A681" s="416">
        <v>34241</v>
      </c>
      <c r="B681" s="417">
        <v>809.69</v>
      </c>
      <c r="C681"/>
      <c r="D681"/>
    </row>
    <row r="682" spans="1:4" ht="16.149999999999999" customHeight="1" x14ac:dyDescent="0.25">
      <c r="A682" s="416">
        <v>34242</v>
      </c>
      <c r="B682" s="418">
        <v>810.84</v>
      </c>
      <c r="C682"/>
      <c r="D682"/>
    </row>
    <row r="683" spans="1:4" ht="16.149999999999999" customHeight="1" x14ac:dyDescent="0.25">
      <c r="A683" s="416">
        <v>34243</v>
      </c>
      <c r="B683" s="417">
        <v>811.31</v>
      </c>
      <c r="C683"/>
      <c r="D683"/>
    </row>
    <row r="684" spans="1:4" ht="16.149999999999999" customHeight="1" x14ac:dyDescent="0.25">
      <c r="A684" s="416">
        <v>34244</v>
      </c>
      <c r="B684" s="418">
        <v>812.29</v>
      </c>
      <c r="C684"/>
      <c r="D684"/>
    </row>
    <row r="685" spans="1:4" ht="16.149999999999999" customHeight="1" x14ac:dyDescent="0.25">
      <c r="A685" s="416">
        <v>34245</v>
      </c>
      <c r="B685" s="417">
        <v>812.29</v>
      </c>
      <c r="C685"/>
      <c r="D685"/>
    </row>
    <row r="686" spans="1:4" ht="16.149999999999999" customHeight="1" x14ac:dyDescent="0.25">
      <c r="A686" s="416">
        <v>34246</v>
      </c>
      <c r="B686" s="418">
        <v>812.29</v>
      </c>
      <c r="C686"/>
      <c r="D686"/>
    </row>
    <row r="687" spans="1:4" ht="16.149999999999999" customHeight="1" x14ac:dyDescent="0.25">
      <c r="A687" s="416">
        <v>34247</v>
      </c>
      <c r="B687" s="417">
        <v>812.27</v>
      </c>
      <c r="C687"/>
      <c r="D687"/>
    </row>
    <row r="688" spans="1:4" ht="16.149999999999999" customHeight="1" x14ac:dyDescent="0.25">
      <c r="A688" s="416">
        <v>34248</v>
      </c>
      <c r="B688" s="418">
        <v>812.75</v>
      </c>
      <c r="C688"/>
      <c r="D688"/>
    </row>
    <row r="689" spans="1:4" ht="16.149999999999999" customHeight="1" x14ac:dyDescent="0.25">
      <c r="A689" s="416">
        <v>34249</v>
      </c>
      <c r="B689" s="417">
        <v>812.54</v>
      </c>
      <c r="C689"/>
      <c r="D689"/>
    </row>
    <row r="690" spans="1:4" ht="16.149999999999999" customHeight="1" x14ac:dyDescent="0.25">
      <c r="A690" s="416">
        <v>34250</v>
      </c>
      <c r="B690" s="418">
        <v>811.91</v>
      </c>
      <c r="C690"/>
      <c r="D690"/>
    </row>
    <row r="691" spans="1:4" ht="16.149999999999999" customHeight="1" x14ac:dyDescent="0.25">
      <c r="A691" s="416">
        <v>34251</v>
      </c>
      <c r="B691" s="417">
        <v>811.28</v>
      </c>
      <c r="C691"/>
      <c r="D691"/>
    </row>
    <row r="692" spans="1:4" ht="16.149999999999999" customHeight="1" x14ac:dyDescent="0.25">
      <c r="A692" s="416">
        <v>34252</v>
      </c>
      <c r="B692" s="418">
        <v>811.28</v>
      </c>
      <c r="C692"/>
      <c r="D692"/>
    </row>
    <row r="693" spans="1:4" ht="16.149999999999999" customHeight="1" x14ac:dyDescent="0.25">
      <c r="A693" s="416">
        <v>34253</v>
      </c>
      <c r="B693" s="417">
        <v>811.28</v>
      </c>
      <c r="C693"/>
      <c r="D693"/>
    </row>
    <row r="694" spans="1:4" ht="16.149999999999999" customHeight="1" x14ac:dyDescent="0.25">
      <c r="A694" s="416">
        <v>34254</v>
      </c>
      <c r="B694" s="418">
        <v>811.19</v>
      </c>
      <c r="C694"/>
      <c r="D694"/>
    </row>
    <row r="695" spans="1:4" ht="16.149999999999999" customHeight="1" x14ac:dyDescent="0.25">
      <c r="A695" s="416">
        <v>34255</v>
      </c>
      <c r="B695" s="417">
        <v>811.47</v>
      </c>
      <c r="C695"/>
      <c r="D695"/>
    </row>
    <row r="696" spans="1:4" ht="16.149999999999999" customHeight="1" x14ac:dyDescent="0.25">
      <c r="A696" s="416">
        <v>34256</v>
      </c>
      <c r="B696" s="418">
        <v>811.46</v>
      </c>
      <c r="C696"/>
      <c r="D696"/>
    </row>
    <row r="697" spans="1:4" ht="16.149999999999999" customHeight="1" x14ac:dyDescent="0.25">
      <c r="A697" s="416">
        <v>34257</v>
      </c>
      <c r="B697" s="417">
        <v>812.41</v>
      </c>
      <c r="C697"/>
      <c r="D697"/>
    </row>
    <row r="698" spans="1:4" ht="16.149999999999999" customHeight="1" x14ac:dyDescent="0.25">
      <c r="A698" s="416">
        <v>34258</v>
      </c>
      <c r="B698" s="418">
        <v>813.28</v>
      </c>
      <c r="C698"/>
      <c r="D698"/>
    </row>
    <row r="699" spans="1:4" ht="16.149999999999999" customHeight="1" x14ac:dyDescent="0.25">
      <c r="A699" s="416">
        <v>34259</v>
      </c>
      <c r="B699" s="417">
        <v>813.28</v>
      </c>
      <c r="C699"/>
      <c r="D699"/>
    </row>
    <row r="700" spans="1:4" ht="16.149999999999999" customHeight="1" x14ac:dyDescent="0.25">
      <c r="A700" s="416">
        <v>34260</v>
      </c>
      <c r="B700" s="418">
        <v>813.28</v>
      </c>
      <c r="C700"/>
      <c r="D700"/>
    </row>
    <row r="701" spans="1:4" ht="16.149999999999999" customHeight="1" x14ac:dyDescent="0.25">
      <c r="A701" s="416">
        <v>34261</v>
      </c>
      <c r="B701" s="417">
        <v>813.28</v>
      </c>
      <c r="C701"/>
      <c r="D701"/>
    </row>
    <row r="702" spans="1:4" ht="16.149999999999999" customHeight="1" x14ac:dyDescent="0.25">
      <c r="A702" s="416">
        <v>34262</v>
      </c>
      <c r="B702" s="418">
        <v>813.79</v>
      </c>
      <c r="C702"/>
      <c r="D702"/>
    </row>
    <row r="703" spans="1:4" ht="16.149999999999999" customHeight="1" x14ac:dyDescent="0.25">
      <c r="A703" s="416">
        <v>34263</v>
      </c>
      <c r="B703" s="417">
        <v>816.41</v>
      </c>
      <c r="C703"/>
      <c r="D703"/>
    </row>
    <row r="704" spans="1:4" ht="16.149999999999999" customHeight="1" x14ac:dyDescent="0.25">
      <c r="A704" s="416">
        <v>34264</v>
      </c>
      <c r="B704" s="418">
        <v>819.26</v>
      </c>
      <c r="C704"/>
      <c r="D704"/>
    </row>
    <row r="705" spans="1:4" ht="16.149999999999999" customHeight="1" x14ac:dyDescent="0.25">
      <c r="A705" s="416">
        <v>34265</v>
      </c>
      <c r="B705" s="417">
        <v>819.41</v>
      </c>
      <c r="C705"/>
      <c r="D705"/>
    </row>
    <row r="706" spans="1:4" ht="16.149999999999999" customHeight="1" x14ac:dyDescent="0.25">
      <c r="A706" s="416">
        <v>34266</v>
      </c>
      <c r="B706" s="418">
        <v>819.41</v>
      </c>
      <c r="C706"/>
      <c r="D706"/>
    </row>
    <row r="707" spans="1:4" ht="16.149999999999999" customHeight="1" x14ac:dyDescent="0.25">
      <c r="A707" s="416">
        <v>34267</v>
      </c>
      <c r="B707" s="417">
        <v>819.41</v>
      </c>
      <c r="C707"/>
      <c r="D707"/>
    </row>
    <row r="708" spans="1:4" ht="16.149999999999999" customHeight="1" x14ac:dyDescent="0.25">
      <c r="A708" s="416">
        <v>34268</v>
      </c>
      <c r="B708" s="418">
        <v>819.44</v>
      </c>
      <c r="C708"/>
      <c r="D708"/>
    </row>
    <row r="709" spans="1:4" ht="16.149999999999999" customHeight="1" x14ac:dyDescent="0.25">
      <c r="A709" s="416">
        <v>34269</v>
      </c>
      <c r="B709" s="417">
        <v>819.55</v>
      </c>
      <c r="C709"/>
      <c r="D709"/>
    </row>
    <row r="710" spans="1:4" ht="16.149999999999999" customHeight="1" x14ac:dyDescent="0.25">
      <c r="A710" s="416">
        <v>34270</v>
      </c>
      <c r="B710" s="418">
        <v>818.98</v>
      </c>
      <c r="C710"/>
      <c r="D710"/>
    </row>
    <row r="711" spans="1:4" ht="16.149999999999999" customHeight="1" x14ac:dyDescent="0.25">
      <c r="A711" s="416">
        <v>34271</v>
      </c>
      <c r="B711" s="417">
        <v>818.06</v>
      </c>
      <c r="C711"/>
      <c r="D711"/>
    </row>
    <row r="712" spans="1:4" ht="16.149999999999999" customHeight="1" x14ac:dyDescent="0.25">
      <c r="A712" s="416">
        <v>34272</v>
      </c>
      <c r="B712" s="418">
        <v>817.03</v>
      </c>
      <c r="C712"/>
      <c r="D712"/>
    </row>
    <row r="713" spans="1:4" ht="16.149999999999999" customHeight="1" x14ac:dyDescent="0.25">
      <c r="A713" s="416">
        <v>34273</v>
      </c>
      <c r="B713" s="417">
        <v>817.03</v>
      </c>
      <c r="C713"/>
      <c r="D713"/>
    </row>
    <row r="714" spans="1:4" ht="16.149999999999999" customHeight="1" x14ac:dyDescent="0.25">
      <c r="A714" s="416">
        <v>34274</v>
      </c>
      <c r="B714" s="418">
        <v>817.03</v>
      </c>
      <c r="C714"/>
      <c r="D714"/>
    </row>
    <row r="715" spans="1:4" ht="16.149999999999999" customHeight="1" x14ac:dyDescent="0.25">
      <c r="A715" s="416">
        <v>34275</v>
      </c>
      <c r="B715" s="417">
        <v>817.03</v>
      </c>
      <c r="C715"/>
      <c r="D715"/>
    </row>
    <row r="716" spans="1:4" ht="16.149999999999999" customHeight="1" x14ac:dyDescent="0.25">
      <c r="A716" s="416">
        <v>34276</v>
      </c>
      <c r="B716" s="418">
        <v>816.7</v>
      </c>
      <c r="C716"/>
      <c r="D716"/>
    </row>
    <row r="717" spans="1:4" ht="16.149999999999999" customHeight="1" x14ac:dyDescent="0.25">
      <c r="A717" s="416">
        <v>34277</v>
      </c>
      <c r="B717" s="417">
        <v>817.01</v>
      </c>
      <c r="C717"/>
      <c r="D717"/>
    </row>
    <row r="718" spans="1:4" ht="16.149999999999999" customHeight="1" x14ac:dyDescent="0.25">
      <c r="A718" s="416">
        <v>34278</v>
      </c>
      <c r="B718" s="418">
        <v>816.79</v>
      </c>
      <c r="C718"/>
      <c r="D718"/>
    </row>
    <row r="719" spans="1:4" ht="16.149999999999999" customHeight="1" x14ac:dyDescent="0.25">
      <c r="A719" s="416">
        <v>34279</v>
      </c>
      <c r="B719" s="417">
        <v>815.7</v>
      </c>
      <c r="C719"/>
      <c r="D719"/>
    </row>
    <row r="720" spans="1:4" ht="16.149999999999999" customHeight="1" x14ac:dyDescent="0.25">
      <c r="A720" s="416">
        <v>34280</v>
      </c>
      <c r="B720" s="418">
        <v>815.7</v>
      </c>
      <c r="C720"/>
      <c r="D720"/>
    </row>
    <row r="721" spans="1:4" ht="16.149999999999999" customHeight="1" x14ac:dyDescent="0.25">
      <c r="A721" s="416">
        <v>34281</v>
      </c>
      <c r="B721" s="417">
        <v>815.7</v>
      </c>
      <c r="C721"/>
      <c r="D721"/>
    </row>
    <row r="722" spans="1:4" ht="16.149999999999999" customHeight="1" x14ac:dyDescent="0.25">
      <c r="A722" s="416">
        <v>34282</v>
      </c>
      <c r="B722" s="418">
        <v>814.26</v>
      </c>
      <c r="C722"/>
      <c r="D722"/>
    </row>
    <row r="723" spans="1:4" ht="16.149999999999999" customHeight="1" x14ac:dyDescent="0.25">
      <c r="A723" s="416">
        <v>34283</v>
      </c>
      <c r="B723" s="417">
        <v>813.95</v>
      </c>
      <c r="C723"/>
      <c r="D723"/>
    </row>
    <row r="724" spans="1:4" ht="16.149999999999999" customHeight="1" x14ac:dyDescent="0.25">
      <c r="A724" s="416">
        <v>34284</v>
      </c>
      <c r="B724" s="418">
        <v>811.07</v>
      </c>
      <c r="C724"/>
      <c r="D724"/>
    </row>
    <row r="725" spans="1:4" ht="16.149999999999999" customHeight="1" x14ac:dyDescent="0.25">
      <c r="A725" s="416">
        <v>34285</v>
      </c>
      <c r="B725" s="417">
        <v>809.87</v>
      </c>
      <c r="C725"/>
      <c r="D725"/>
    </row>
    <row r="726" spans="1:4" ht="16.149999999999999" customHeight="1" x14ac:dyDescent="0.25">
      <c r="A726" s="416">
        <v>34286</v>
      </c>
      <c r="B726" s="418">
        <v>809.95</v>
      </c>
      <c r="C726"/>
      <c r="D726"/>
    </row>
    <row r="727" spans="1:4" ht="16.149999999999999" customHeight="1" x14ac:dyDescent="0.25">
      <c r="A727" s="416">
        <v>34287</v>
      </c>
      <c r="B727" s="417">
        <v>809.95</v>
      </c>
      <c r="C727"/>
      <c r="D727"/>
    </row>
    <row r="728" spans="1:4" ht="16.149999999999999" customHeight="1" x14ac:dyDescent="0.25">
      <c r="A728" s="416">
        <v>34288</v>
      </c>
      <c r="B728" s="418">
        <v>809.95</v>
      </c>
      <c r="C728"/>
      <c r="D728"/>
    </row>
    <row r="729" spans="1:4" ht="16.149999999999999" customHeight="1" x14ac:dyDescent="0.25">
      <c r="A729" s="416">
        <v>34289</v>
      </c>
      <c r="B729" s="417">
        <v>809.95</v>
      </c>
      <c r="C729"/>
      <c r="D729"/>
    </row>
    <row r="730" spans="1:4" ht="16.149999999999999" customHeight="1" x14ac:dyDescent="0.25">
      <c r="A730" s="416">
        <v>34290</v>
      </c>
      <c r="B730" s="418">
        <v>815.18</v>
      </c>
      <c r="C730"/>
      <c r="D730"/>
    </row>
    <row r="731" spans="1:4" ht="16.149999999999999" customHeight="1" x14ac:dyDescent="0.25">
      <c r="A731" s="416">
        <v>34291</v>
      </c>
      <c r="B731" s="417">
        <v>816.32</v>
      </c>
      <c r="C731"/>
      <c r="D731"/>
    </row>
    <row r="732" spans="1:4" ht="16.149999999999999" customHeight="1" x14ac:dyDescent="0.25">
      <c r="A732" s="416">
        <v>34292</v>
      </c>
      <c r="B732" s="418">
        <v>816.62</v>
      </c>
      <c r="C732"/>
      <c r="D732"/>
    </row>
    <row r="733" spans="1:4" ht="16.149999999999999" customHeight="1" x14ac:dyDescent="0.25">
      <c r="A733" s="416">
        <v>34293</v>
      </c>
      <c r="B733" s="417">
        <v>817.06</v>
      </c>
      <c r="C733"/>
      <c r="D733"/>
    </row>
    <row r="734" spans="1:4" ht="16.149999999999999" customHeight="1" x14ac:dyDescent="0.25">
      <c r="A734" s="416">
        <v>34294</v>
      </c>
      <c r="B734" s="418">
        <v>817.06</v>
      </c>
      <c r="C734"/>
      <c r="D734"/>
    </row>
    <row r="735" spans="1:4" ht="16.149999999999999" customHeight="1" x14ac:dyDescent="0.25">
      <c r="A735" s="416">
        <v>34295</v>
      </c>
      <c r="B735" s="417">
        <v>817.06</v>
      </c>
      <c r="C735"/>
      <c r="D735"/>
    </row>
    <row r="736" spans="1:4" ht="16.149999999999999" customHeight="1" x14ac:dyDescent="0.25">
      <c r="A736" s="416">
        <v>34296</v>
      </c>
      <c r="B736" s="418">
        <v>814.48</v>
      </c>
      <c r="C736"/>
      <c r="D736"/>
    </row>
    <row r="737" spans="1:4" ht="16.149999999999999" customHeight="1" x14ac:dyDescent="0.25">
      <c r="A737" s="416">
        <v>34297</v>
      </c>
      <c r="B737" s="417">
        <v>812.12</v>
      </c>
      <c r="C737"/>
      <c r="D737"/>
    </row>
    <row r="738" spans="1:4" ht="16.149999999999999" customHeight="1" x14ac:dyDescent="0.25">
      <c r="A738" s="416">
        <v>34298</v>
      </c>
      <c r="B738" s="418">
        <v>811.67</v>
      </c>
      <c r="C738"/>
      <c r="D738"/>
    </row>
    <row r="739" spans="1:4" ht="16.149999999999999" customHeight="1" x14ac:dyDescent="0.25">
      <c r="A739" s="416">
        <v>34299</v>
      </c>
      <c r="B739" s="417">
        <v>812.04</v>
      </c>
      <c r="C739"/>
      <c r="D739"/>
    </row>
    <row r="740" spans="1:4" ht="16.149999999999999" customHeight="1" x14ac:dyDescent="0.25">
      <c r="A740" s="416">
        <v>34300</v>
      </c>
      <c r="B740" s="418">
        <v>812.11</v>
      </c>
      <c r="C740"/>
      <c r="D740"/>
    </row>
    <row r="741" spans="1:4" ht="16.149999999999999" customHeight="1" x14ac:dyDescent="0.25">
      <c r="A741" s="416">
        <v>34301</v>
      </c>
      <c r="B741" s="417">
        <v>812.11</v>
      </c>
      <c r="C741"/>
      <c r="D741"/>
    </row>
    <row r="742" spans="1:4" ht="16.149999999999999" customHeight="1" x14ac:dyDescent="0.25">
      <c r="A742" s="416">
        <v>34302</v>
      </c>
      <c r="B742" s="418">
        <v>812.11</v>
      </c>
      <c r="C742"/>
      <c r="D742"/>
    </row>
    <row r="743" spans="1:4" ht="16.149999999999999" customHeight="1" x14ac:dyDescent="0.25">
      <c r="A743" s="416">
        <v>34303</v>
      </c>
      <c r="B743" s="417">
        <v>811.73</v>
      </c>
      <c r="C743"/>
      <c r="D743"/>
    </row>
    <row r="744" spans="1:4" ht="16.149999999999999" customHeight="1" x14ac:dyDescent="0.25">
      <c r="A744" s="416">
        <v>34304</v>
      </c>
      <c r="B744" s="418">
        <v>812.21</v>
      </c>
      <c r="C744"/>
      <c r="D744"/>
    </row>
    <row r="745" spans="1:4" ht="16.149999999999999" customHeight="1" x14ac:dyDescent="0.25">
      <c r="A745" s="416">
        <v>34305</v>
      </c>
      <c r="B745" s="417">
        <v>811.78</v>
      </c>
      <c r="C745"/>
      <c r="D745"/>
    </row>
    <row r="746" spans="1:4" ht="16.149999999999999" customHeight="1" x14ac:dyDescent="0.25">
      <c r="A746" s="416">
        <v>34306</v>
      </c>
      <c r="B746" s="418">
        <v>809.63</v>
      </c>
      <c r="C746"/>
      <c r="D746"/>
    </row>
    <row r="747" spans="1:4" ht="16.149999999999999" customHeight="1" x14ac:dyDescent="0.25">
      <c r="A747" s="416">
        <v>34307</v>
      </c>
      <c r="B747" s="417">
        <v>806.49</v>
      </c>
      <c r="C747"/>
      <c r="D747"/>
    </row>
    <row r="748" spans="1:4" ht="16.149999999999999" customHeight="1" x14ac:dyDescent="0.25">
      <c r="A748" s="416">
        <v>34308</v>
      </c>
      <c r="B748" s="418">
        <v>806.49</v>
      </c>
      <c r="C748"/>
      <c r="D748"/>
    </row>
    <row r="749" spans="1:4" ht="16.149999999999999" customHeight="1" x14ac:dyDescent="0.25">
      <c r="A749" s="416">
        <v>34309</v>
      </c>
      <c r="B749" s="417">
        <v>806.49</v>
      </c>
      <c r="C749"/>
      <c r="D749"/>
    </row>
    <row r="750" spans="1:4" ht="16.149999999999999" customHeight="1" x14ac:dyDescent="0.25">
      <c r="A750" s="416">
        <v>34310</v>
      </c>
      <c r="B750" s="418">
        <v>803.1</v>
      </c>
      <c r="C750"/>
      <c r="D750"/>
    </row>
    <row r="751" spans="1:4" ht="16.149999999999999" customHeight="1" x14ac:dyDescent="0.25">
      <c r="A751" s="416">
        <v>34311</v>
      </c>
      <c r="B751" s="417">
        <v>800.6</v>
      </c>
      <c r="C751"/>
      <c r="D751"/>
    </row>
    <row r="752" spans="1:4" ht="16.149999999999999" customHeight="1" x14ac:dyDescent="0.25">
      <c r="A752" s="416">
        <v>34312</v>
      </c>
      <c r="B752" s="418">
        <v>800.6</v>
      </c>
      <c r="C752"/>
      <c r="D752"/>
    </row>
    <row r="753" spans="1:4" ht="16.149999999999999" customHeight="1" x14ac:dyDescent="0.25">
      <c r="A753" s="416">
        <v>34313</v>
      </c>
      <c r="B753" s="417">
        <v>798.51</v>
      </c>
      <c r="C753"/>
      <c r="D753"/>
    </row>
    <row r="754" spans="1:4" ht="16.149999999999999" customHeight="1" x14ac:dyDescent="0.25">
      <c r="A754" s="416">
        <v>34314</v>
      </c>
      <c r="B754" s="418">
        <v>797.53</v>
      </c>
      <c r="C754"/>
      <c r="D754"/>
    </row>
    <row r="755" spans="1:4" ht="16.149999999999999" customHeight="1" x14ac:dyDescent="0.25">
      <c r="A755" s="416">
        <v>34315</v>
      </c>
      <c r="B755" s="417">
        <v>797.53</v>
      </c>
      <c r="C755"/>
      <c r="D755"/>
    </row>
    <row r="756" spans="1:4" ht="16.149999999999999" customHeight="1" x14ac:dyDescent="0.25">
      <c r="A756" s="416">
        <v>34316</v>
      </c>
      <c r="B756" s="418">
        <v>797.53</v>
      </c>
      <c r="C756"/>
      <c r="D756"/>
    </row>
    <row r="757" spans="1:4" ht="16.149999999999999" customHeight="1" x14ac:dyDescent="0.25">
      <c r="A757" s="416">
        <v>34317</v>
      </c>
      <c r="B757" s="417">
        <v>798.2</v>
      </c>
      <c r="C757"/>
      <c r="D757"/>
    </row>
    <row r="758" spans="1:4" ht="16.149999999999999" customHeight="1" x14ac:dyDescent="0.25">
      <c r="A758" s="416">
        <v>34318</v>
      </c>
      <c r="B758" s="418">
        <v>798.12</v>
      </c>
      <c r="C758"/>
      <c r="D758"/>
    </row>
    <row r="759" spans="1:4" ht="16.149999999999999" customHeight="1" x14ac:dyDescent="0.25">
      <c r="A759" s="416">
        <v>34319</v>
      </c>
      <c r="B759" s="417">
        <v>799.43</v>
      </c>
      <c r="C759"/>
      <c r="D759"/>
    </row>
    <row r="760" spans="1:4" ht="16.149999999999999" customHeight="1" x14ac:dyDescent="0.25">
      <c r="A760" s="416">
        <v>34320</v>
      </c>
      <c r="B760" s="418">
        <v>804.89</v>
      </c>
      <c r="C760"/>
      <c r="D760"/>
    </row>
    <row r="761" spans="1:4" ht="16.149999999999999" customHeight="1" x14ac:dyDescent="0.25">
      <c r="A761" s="416">
        <v>34321</v>
      </c>
      <c r="B761" s="417">
        <v>806.5</v>
      </c>
      <c r="C761"/>
      <c r="D761"/>
    </row>
    <row r="762" spans="1:4" ht="16.149999999999999" customHeight="1" x14ac:dyDescent="0.25">
      <c r="A762" s="416">
        <v>34322</v>
      </c>
      <c r="B762" s="418">
        <v>806.5</v>
      </c>
      <c r="C762"/>
      <c r="D762"/>
    </row>
    <row r="763" spans="1:4" ht="16.149999999999999" customHeight="1" x14ac:dyDescent="0.25">
      <c r="A763" s="416">
        <v>34323</v>
      </c>
      <c r="B763" s="417">
        <v>806.5</v>
      </c>
      <c r="C763"/>
      <c r="D763"/>
    </row>
    <row r="764" spans="1:4" ht="16.149999999999999" customHeight="1" x14ac:dyDescent="0.25">
      <c r="A764" s="416">
        <v>34324</v>
      </c>
      <c r="B764" s="418">
        <v>803.81</v>
      </c>
      <c r="C764"/>
      <c r="D764"/>
    </row>
    <row r="765" spans="1:4" ht="16.149999999999999" customHeight="1" x14ac:dyDescent="0.25">
      <c r="A765" s="416">
        <v>34325</v>
      </c>
      <c r="B765" s="417">
        <v>802.46</v>
      </c>
      <c r="C765"/>
      <c r="D765"/>
    </row>
    <row r="766" spans="1:4" ht="16.149999999999999" customHeight="1" x14ac:dyDescent="0.25">
      <c r="A766" s="416">
        <v>34326</v>
      </c>
      <c r="B766" s="418">
        <v>801.4</v>
      </c>
      <c r="C766"/>
      <c r="D766"/>
    </row>
    <row r="767" spans="1:4" ht="16.149999999999999" customHeight="1" x14ac:dyDescent="0.25">
      <c r="A767" s="416">
        <v>34327</v>
      </c>
      <c r="B767" s="417">
        <v>801.69</v>
      </c>
      <c r="C767"/>
      <c r="D767"/>
    </row>
    <row r="768" spans="1:4" ht="16.149999999999999" customHeight="1" x14ac:dyDescent="0.25">
      <c r="A768" s="416">
        <v>34328</v>
      </c>
      <c r="B768" s="418">
        <v>801.69</v>
      </c>
      <c r="C768"/>
      <c r="D768"/>
    </row>
    <row r="769" spans="1:4" ht="16.149999999999999" customHeight="1" x14ac:dyDescent="0.25">
      <c r="A769" s="416">
        <v>34329</v>
      </c>
      <c r="B769" s="417">
        <v>801.69</v>
      </c>
      <c r="C769"/>
      <c r="D769"/>
    </row>
    <row r="770" spans="1:4" ht="16.149999999999999" customHeight="1" x14ac:dyDescent="0.25">
      <c r="A770" s="416">
        <v>34330</v>
      </c>
      <c r="B770" s="418">
        <v>801.69</v>
      </c>
      <c r="C770"/>
      <c r="D770"/>
    </row>
    <row r="771" spans="1:4" ht="16.149999999999999" customHeight="1" x14ac:dyDescent="0.25">
      <c r="A771" s="416">
        <v>34331</v>
      </c>
      <c r="B771" s="417">
        <v>809.13</v>
      </c>
      <c r="C771"/>
      <c r="D771"/>
    </row>
    <row r="772" spans="1:4" ht="16.149999999999999" customHeight="1" x14ac:dyDescent="0.25">
      <c r="A772" s="416">
        <v>34332</v>
      </c>
      <c r="B772" s="418">
        <v>802.33</v>
      </c>
      <c r="C772"/>
      <c r="D772"/>
    </row>
    <row r="773" spans="1:4" ht="16.149999999999999" customHeight="1" x14ac:dyDescent="0.25">
      <c r="A773" s="416">
        <v>34333</v>
      </c>
      <c r="B773" s="417">
        <v>802.71</v>
      </c>
      <c r="C773"/>
      <c r="D773"/>
    </row>
    <row r="774" spans="1:4" ht="16.149999999999999" customHeight="1" x14ac:dyDescent="0.25">
      <c r="A774" s="416">
        <v>34334</v>
      </c>
      <c r="B774" s="418">
        <v>804.33</v>
      </c>
      <c r="C774"/>
      <c r="D774"/>
    </row>
    <row r="775" spans="1:4" ht="16.149999999999999" customHeight="1" x14ac:dyDescent="0.25">
      <c r="A775" s="416">
        <v>34335</v>
      </c>
      <c r="B775" s="417">
        <v>804.33</v>
      </c>
      <c r="C775"/>
      <c r="D775"/>
    </row>
    <row r="776" spans="1:4" ht="16.149999999999999" customHeight="1" x14ac:dyDescent="0.25">
      <c r="A776" s="416">
        <v>34336</v>
      </c>
      <c r="B776" s="418">
        <v>804.33</v>
      </c>
      <c r="C776"/>
      <c r="D776"/>
    </row>
    <row r="777" spans="1:4" ht="16.149999999999999" customHeight="1" x14ac:dyDescent="0.25">
      <c r="A777" s="416">
        <v>34337</v>
      </c>
      <c r="B777" s="417">
        <v>804.33</v>
      </c>
      <c r="C777"/>
      <c r="D777"/>
    </row>
    <row r="778" spans="1:4" ht="16.149999999999999" customHeight="1" x14ac:dyDescent="0.25">
      <c r="A778" s="416">
        <v>34338</v>
      </c>
      <c r="B778" s="418">
        <v>805.91</v>
      </c>
      <c r="C778"/>
      <c r="D778"/>
    </row>
    <row r="779" spans="1:4" ht="16.149999999999999" customHeight="1" x14ac:dyDescent="0.25">
      <c r="A779" s="416">
        <v>34339</v>
      </c>
      <c r="B779" s="417">
        <v>810.01</v>
      </c>
      <c r="C779"/>
      <c r="D779"/>
    </row>
    <row r="780" spans="1:4" ht="16.149999999999999" customHeight="1" x14ac:dyDescent="0.25">
      <c r="A780" s="416">
        <v>34340</v>
      </c>
      <c r="B780" s="418">
        <v>814.21</v>
      </c>
      <c r="C780"/>
      <c r="D780"/>
    </row>
    <row r="781" spans="1:4" ht="16.149999999999999" customHeight="1" x14ac:dyDescent="0.25">
      <c r="A781" s="416">
        <v>34341</v>
      </c>
      <c r="B781" s="417">
        <v>818.83</v>
      </c>
      <c r="C781"/>
      <c r="D781"/>
    </row>
    <row r="782" spans="1:4" ht="16.149999999999999" customHeight="1" x14ac:dyDescent="0.25">
      <c r="A782" s="416">
        <v>34342</v>
      </c>
      <c r="B782" s="418">
        <v>818.89</v>
      </c>
      <c r="C782"/>
      <c r="D782"/>
    </row>
    <row r="783" spans="1:4" ht="16.149999999999999" customHeight="1" x14ac:dyDescent="0.25">
      <c r="A783" s="416">
        <v>34343</v>
      </c>
      <c r="B783" s="417">
        <v>818.89</v>
      </c>
      <c r="C783"/>
      <c r="D783"/>
    </row>
    <row r="784" spans="1:4" ht="16.149999999999999" customHeight="1" x14ac:dyDescent="0.25">
      <c r="A784" s="416">
        <v>34344</v>
      </c>
      <c r="B784" s="418">
        <v>818.89</v>
      </c>
      <c r="C784"/>
      <c r="D784"/>
    </row>
    <row r="785" spans="1:4" ht="16.149999999999999" customHeight="1" x14ac:dyDescent="0.25">
      <c r="A785" s="416">
        <v>34345</v>
      </c>
      <c r="B785" s="417">
        <v>818.89</v>
      </c>
      <c r="C785"/>
      <c r="D785"/>
    </row>
    <row r="786" spans="1:4" ht="16.149999999999999" customHeight="1" x14ac:dyDescent="0.25">
      <c r="A786" s="416">
        <v>34346</v>
      </c>
      <c r="B786" s="418">
        <v>818.5</v>
      </c>
      <c r="C786"/>
      <c r="D786"/>
    </row>
    <row r="787" spans="1:4" ht="16.149999999999999" customHeight="1" x14ac:dyDescent="0.25">
      <c r="A787" s="416">
        <v>34347</v>
      </c>
      <c r="B787" s="417">
        <v>819.81</v>
      </c>
      <c r="C787"/>
      <c r="D787"/>
    </row>
    <row r="788" spans="1:4" ht="16.149999999999999" customHeight="1" x14ac:dyDescent="0.25">
      <c r="A788" s="416">
        <v>34348</v>
      </c>
      <c r="B788" s="418">
        <v>820.1</v>
      </c>
      <c r="C788"/>
      <c r="D788"/>
    </row>
    <row r="789" spans="1:4" ht="16.149999999999999" customHeight="1" x14ac:dyDescent="0.25">
      <c r="A789" s="416">
        <v>34349</v>
      </c>
      <c r="B789" s="417">
        <v>815.81</v>
      </c>
      <c r="C789"/>
      <c r="D789"/>
    </row>
    <row r="790" spans="1:4" ht="16.149999999999999" customHeight="1" x14ac:dyDescent="0.25">
      <c r="A790" s="416">
        <v>34350</v>
      </c>
      <c r="B790" s="418">
        <v>815.81</v>
      </c>
      <c r="C790"/>
      <c r="D790"/>
    </row>
    <row r="791" spans="1:4" ht="16.149999999999999" customHeight="1" x14ac:dyDescent="0.25">
      <c r="A791" s="416">
        <v>34351</v>
      </c>
      <c r="B791" s="417">
        <v>815.81</v>
      </c>
      <c r="C791"/>
      <c r="D791"/>
    </row>
    <row r="792" spans="1:4" ht="16.149999999999999" customHeight="1" x14ac:dyDescent="0.25">
      <c r="A792" s="416">
        <v>34352</v>
      </c>
      <c r="B792" s="418">
        <v>816.91</v>
      </c>
      <c r="C792"/>
      <c r="D792"/>
    </row>
    <row r="793" spans="1:4" ht="16.149999999999999" customHeight="1" x14ac:dyDescent="0.25">
      <c r="A793" s="416">
        <v>34353</v>
      </c>
      <c r="B793" s="417">
        <v>816.15</v>
      </c>
      <c r="C793"/>
      <c r="D793"/>
    </row>
    <row r="794" spans="1:4" ht="16.149999999999999" customHeight="1" x14ac:dyDescent="0.25">
      <c r="A794" s="416">
        <v>34354</v>
      </c>
      <c r="B794" s="418">
        <v>814.56</v>
      </c>
      <c r="C794"/>
      <c r="D794"/>
    </row>
    <row r="795" spans="1:4" ht="16.149999999999999" customHeight="1" x14ac:dyDescent="0.25">
      <c r="A795" s="416">
        <v>34355</v>
      </c>
      <c r="B795" s="417">
        <v>815.91</v>
      </c>
      <c r="C795"/>
      <c r="D795"/>
    </row>
    <row r="796" spans="1:4" ht="16.149999999999999" customHeight="1" x14ac:dyDescent="0.25">
      <c r="A796" s="416">
        <v>34356</v>
      </c>
      <c r="B796" s="418">
        <v>815.65</v>
      </c>
      <c r="C796"/>
      <c r="D796"/>
    </row>
    <row r="797" spans="1:4" ht="16.149999999999999" customHeight="1" x14ac:dyDescent="0.25">
      <c r="A797" s="416">
        <v>34357</v>
      </c>
      <c r="B797" s="417">
        <v>815.65</v>
      </c>
      <c r="C797"/>
      <c r="D797"/>
    </row>
    <row r="798" spans="1:4" ht="16.149999999999999" customHeight="1" x14ac:dyDescent="0.25">
      <c r="A798" s="416">
        <v>34358</v>
      </c>
      <c r="B798" s="418">
        <v>815.65</v>
      </c>
      <c r="C798"/>
      <c r="D798"/>
    </row>
    <row r="799" spans="1:4" ht="16.149999999999999" customHeight="1" x14ac:dyDescent="0.25">
      <c r="A799" s="416">
        <v>34359</v>
      </c>
      <c r="B799" s="417">
        <v>816.69</v>
      </c>
      <c r="C799"/>
      <c r="D799"/>
    </row>
    <row r="800" spans="1:4" ht="16.149999999999999" customHeight="1" x14ac:dyDescent="0.25">
      <c r="A800" s="416">
        <v>34360</v>
      </c>
      <c r="B800" s="418">
        <v>819.1</v>
      </c>
      <c r="C800"/>
      <c r="D800"/>
    </row>
    <row r="801" spans="1:4" ht="16.149999999999999" customHeight="1" x14ac:dyDescent="0.25">
      <c r="A801" s="416">
        <v>34361</v>
      </c>
      <c r="B801" s="417">
        <v>821.52</v>
      </c>
      <c r="C801"/>
      <c r="D801"/>
    </row>
    <row r="802" spans="1:4" ht="16.149999999999999" customHeight="1" x14ac:dyDescent="0.25">
      <c r="A802" s="416">
        <v>34362</v>
      </c>
      <c r="B802" s="418">
        <v>821.72</v>
      </c>
      <c r="C802"/>
      <c r="D802"/>
    </row>
    <row r="803" spans="1:4" ht="16.149999999999999" customHeight="1" x14ac:dyDescent="0.25">
      <c r="A803" s="416">
        <v>34363</v>
      </c>
      <c r="B803" s="417">
        <v>818.38</v>
      </c>
      <c r="C803"/>
      <c r="D803"/>
    </row>
    <row r="804" spans="1:4" ht="16.149999999999999" customHeight="1" x14ac:dyDescent="0.25">
      <c r="A804" s="416">
        <v>34364</v>
      </c>
      <c r="B804" s="418">
        <v>818.38</v>
      </c>
      <c r="C804"/>
      <c r="D804"/>
    </row>
    <row r="805" spans="1:4" ht="16.149999999999999" customHeight="1" x14ac:dyDescent="0.25">
      <c r="A805" s="416">
        <v>34365</v>
      </c>
      <c r="B805" s="417">
        <v>818.38</v>
      </c>
      <c r="C805"/>
      <c r="D805"/>
    </row>
    <row r="806" spans="1:4" ht="16.149999999999999" customHeight="1" x14ac:dyDescent="0.25">
      <c r="A806" s="416">
        <v>34366</v>
      </c>
      <c r="B806" s="418">
        <v>817</v>
      </c>
      <c r="C806"/>
      <c r="D806"/>
    </row>
    <row r="807" spans="1:4" ht="16.149999999999999" customHeight="1" x14ac:dyDescent="0.25">
      <c r="A807" s="416">
        <v>34367</v>
      </c>
      <c r="B807" s="417">
        <v>819.27</v>
      </c>
      <c r="C807"/>
      <c r="D807"/>
    </row>
    <row r="808" spans="1:4" ht="16.149999999999999" customHeight="1" x14ac:dyDescent="0.25">
      <c r="A808" s="416">
        <v>34368</v>
      </c>
      <c r="B808" s="418">
        <v>817.96</v>
      </c>
      <c r="C808"/>
      <c r="D808"/>
    </row>
    <row r="809" spans="1:4" ht="16.149999999999999" customHeight="1" x14ac:dyDescent="0.25">
      <c r="A809" s="416">
        <v>34369</v>
      </c>
      <c r="B809" s="417">
        <v>817.69</v>
      </c>
      <c r="C809"/>
      <c r="D809"/>
    </row>
    <row r="810" spans="1:4" ht="16.149999999999999" customHeight="1" x14ac:dyDescent="0.25">
      <c r="A810" s="416">
        <v>34370</v>
      </c>
      <c r="B810" s="418">
        <v>818</v>
      </c>
      <c r="C810"/>
      <c r="D810"/>
    </row>
    <row r="811" spans="1:4" ht="16.149999999999999" customHeight="1" x14ac:dyDescent="0.25">
      <c r="A811" s="416">
        <v>34371</v>
      </c>
      <c r="B811" s="417">
        <v>818</v>
      </c>
      <c r="C811"/>
      <c r="D811"/>
    </row>
    <row r="812" spans="1:4" ht="16.149999999999999" customHeight="1" x14ac:dyDescent="0.25">
      <c r="A812" s="416">
        <v>34372</v>
      </c>
      <c r="B812" s="418">
        <v>818</v>
      </c>
      <c r="C812"/>
      <c r="D812"/>
    </row>
    <row r="813" spans="1:4" ht="16.149999999999999" customHeight="1" x14ac:dyDescent="0.25">
      <c r="A813" s="416">
        <v>34373</v>
      </c>
      <c r="B813" s="417">
        <v>817.64</v>
      </c>
      <c r="C813"/>
      <c r="D813"/>
    </row>
    <row r="814" spans="1:4" ht="16.149999999999999" customHeight="1" x14ac:dyDescent="0.25">
      <c r="A814" s="416">
        <v>34374</v>
      </c>
      <c r="B814" s="418">
        <v>817.81</v>
      </c>
      <c r="C814"/>
      <c r="D814"/>
    </row>
    <row r="815" spans="1:4" ht="16.149999999999999" customHeight="1" x14ac:dyDescent="0.25">
      <c r="A815" s="416">
        <v>34375</v>
      </c>
      <c r="B815" s="417">
        <v>817.88</v>
      </c>
      <c r="C815"/>
      <c r="D815"/>
    </row>
    <row r="816" spans="1:4" ht="16.149999999999999" customHeight="1" x14ac:dyDescent="0.25">
      <c r="A816" s="416">
        <v>34376</v>
      </c>
      <c r="B816" s="418">
        <v>817.88</v>
      </c>
      <c r="C816"/>
      <c r="D816"/>
    </row>
    <row r="817" spans="1:4" ht="16.149999999999999" customHeight="1" x14ac:dyDescent="0.25">
      <c r="A817" s="416">
        <v>34377</v>
      </c>
      <c r="B817" s="417">
        <v>817.78</v>
      </c>
      <c r="C817"/>
      <c r="D817"/>
    </row>
    <row r="818" spans="1:4" ht="16.149999999999999" customHeight="1" x14ac:dyDescent="0.25">
      <c r="A818" s="416">
        <v>34378</v>
      </c>
      <c r="B818" s="418">
        <v>817.78</v>
      </c>
      <c r="C818"/>
      <c r="D818"/>
    </row>
    <row r="819" spans="1:4" ht="16.149999999999999" customHeight="1" x14ac:dyDescent="0.25">
      <c r="A819" s="416">
        <v>34379</v>
      </c>
      <c r="B819" s="417">
        <v>817.78</v>
      </c>
      <c r="C819"/>
      <c r="D819"/>
    </row>
    <row r="820" spans="1:4" ht="16.149999999999999" customHeight="1" x14ac:dyDescent="0.25">
      <c r="A820" s="416">
        <v>34380</v>
      </c>
      <c r="B820" s="418">
        <v>817.59</v>
      </c>
      <c r="C820"/>
      <c r="D820"/>
    </row>
    <row r="821" spans="1:4" ht="16.149999999999999" customHeight="1" x14ac:dyDescent="0.25">
      <c r="A821" s="416">
        <v>34381</v>
      </c>
      <c r="B821" s="417">
        <v>816.92</v>
      </c>
      <c r="C821"/>
      <c r="D821"/>
    </row>
    <row r="822" spans="1:4" ht="16.149999999999999" customHeight="1" x14ac:dyDescent="0.25">
      <c r="A822" s="416">
        <v>34382</v>
      </c>
      <c r="B822" s="418">
        <v>816.1</v>
      </c>
      <c r="C822"/>
      <c r="D822"/>
    </row>
    <row r="823" spans="1:4" ht="16.149999999999999" customHeight="1" x14ac:dyDescent="0.25">
      <c r="A823" s="416">
        <v>34383</v>
      </c>
      <c r="B823" s="417">
        <v>815.19</v>
      </c>
      <c r="C823"/>
      <c r="D823"/>
    </row>
    <row r="824" spans="1:4" ht="16.149999999999999" customHeight="1" x14ac:dyDescent="0.25">
      <c r="A824" s="416">
        <v>34384</v>
      </c>
      <c r="B824" s="418">
        <v>814.13</v>
      </c>
      <c r="C824"/>
      <c r="D824"/>
    </row>
    <row r="825" spans="1:4" ht="16.149999999999999" customHeight="1" x14ac:dyDescent="0.25">
      <c r="A825" s="416">
        <v>34385</v>
      </c>
      <c r="B825" s="417">
        <v>814.13</v>
      </c>
      <c r="C825"/>
      <c r="D825"/>
    </row>
    <row r="826" spans="1:4" ht="16.149999999999999" customHeight="1" x14ac:dyDescent="0.25">
      <c r="A826" s="416">
        <v>34386</v>
      </c>
      <c r="B826" s="418">
        <v>814.13</v>
      </c>
      <c r="C826"/>
      <c r="D826"/>
    </row>
    <row r="827" spans="1:4" ht="16.149999999999999" customHeight="1" x14ac:dyDescent="0.25">
      <c r="A827" s="416">
        <v>34387</v>
      </c>
      <c r="B827" s="417">
        <v>816.04</v>
      </c>
      <c r="C827"/>
      <c r="D827"/>
    </row>
    <row r="828" spans="1:4" ht="16.149999999999999" customHeight="1" x14ac:dyDescent="0.25">
      <c r="A828" s="416">
        <v>34388</v>
      </c>
      <c r="B828" s="418">
        <v>818.33</v>
      </c>
      <c r="C828"/>
      <c r="D828"/>
    </row>
    <row r="829" spans="1:4" ht="16.149999999999999" customHeight="1" x14ac:dyDescent="0.25">
      <c r="A829" s="416">
        <v>34389</v>
      </c>
      <c r="B829" s="417">
        <v>820.76</v>
      </c>
      <c r="C829"/>
      <c r="D829"/>
    </row>
    <row r="830" spans="1:4" ht="16.149999999999999" customHeight="1" x14ac:dyDescent="0.25">
      <c r="A830" s="416">
        <v>34390</v>
      </c>
      <c r="B830" s="418">
        <v>819.68</v>
      </c>
      <c r="C830"/>
      <c r="D830"/>
    </row>
    <row r="831" spans="1:4" ht="16.149999999999999" customHeight="1" x14ac:dyDescent="0.25">
      <c r="A831" s="416">
        <v>34391</v>
      </c>
      <c r="B831" s="417">
        <v>819.7</v>
      </c>
      <c r="C831"/>
      <c r="D831"/>
    </row>
    <row r="832" spans="1:4" ht="16.149999999999999" customHeight="1" x14ac:dyDescent="0.25">
      <c r="A832" s="416">
        <v>34392</v>
      </c>
      <c r="B832" s="418">
        <v>819.7</v>
      </c>
      <c r="C832"/>
      <c r="D832"/>
    </row>
    <row r="833" spans="1:4" ht="16.149999999999999" customHeight="1" x14ac:dyDescent="0.25">
      <c r="A833" s="416">
        <v>34393</v>
      </c>
      <c r="B833" s="417">
        <v>819.7</v>
      </c>
      <c r="C833"/>
      <c r="D833"/>
    </row>
    <row r="834" spans="1:4" ht="16.149999999999999" customHeight="1" x14ac:dyDescent="0.25">
      <c r="A834" s="416">
        <v>34394</v>
      </c>
      <c r="B834" s="418">
        <v>820.12</v>
      </c>
      <c r="C834"/>
      <c r="D834"/>
    </row>
    <row r="835" spans="1:4" ht="16.149999999999999" customHeight="1" x14ac:dyDescent="0.25">
      <c r="A835" s="416">
        <v>34395</v>
      </c>
      <c r="B835" s="417">
        <v>819.83</v>
      </c>
      <c r="C835"/>
      <c r="D835"/>
    </row>
    <row r="836" spans="1:4" ht="16.149999999999999" customHeight="1" x14ac:dyDescent="0.25">
      <c r="A836" s="416">
        <v>34396</v>
      </c>
      <c r="B836" s="418">
        <v>819.61</v>
      </c>
      <c r="C836"/>
      <c r="D836"/>
    </row>
    <row r="837" spans="1:4" ht="16.149999999999999" customHeight="1" x14ac:dyDescent="0.25">
      <c r="A837" s="416">
        <v>34397</v>
      </c>
      <c r="B837" s="417">
        <v>818.7</v>
      </c>
      <c r="C837"/>
      <c r="D837"/>
    </row>
    <row r="838" spans="1:4" ht="16.149999999999999" customHeight="1" x14ac:dyDescent="0.25">
      <c r="A838" s="416">
        <v>34398</v>
      </c>
      <c r="B838" s="418">
        <v>817.86</v>
      </c>
      <c r="C838"/>
      <c r="D838"/>
    </row>
    <row r="839" spans="1:4" ht="16.149999999999999" customHeight="1" x14ac:dyDescent="0.25">
      <c r="A839" s="416">
        <v>34399</v>
      </c>
      <c r="B839" s="417">
        <v>817.86</v>
      </c>
      <c r="C839"/>
      <c r="D839"/>
    </row>
    <row r="840" spans="1:4" ht="16.149999999999999" customHeight="1" x14ac:dyDescent="0.25">
      <c r="A840" s="416">
        <v>34400</v>
      </c>
      <c r="B840" s="418">
        <v>817.86</v>
      </c>
      <c r="C840"/>
      <c r="D840"/>
    </row>
    <row r="841" spans="1:4" ht="16.149999999999999" customHeight="1" x14ac:dyDescent="0.25">
      <c r="A841" s="416">
        <v>34401</v>
      </c>
      <c r="B841" s="417">
        <v>817.76</v>
      </c>
      <c r="C841"/>
      <c r="D841"/>
    </row>
    <row r="842" spans="1:4" ht="16.149999999999999" customHeight="1" x14ac:dyDescent="0.25">
      <c r="A842" s="416">
        <v>34402</v>
      </c>
      <c r="B842" s="418">
        <v>818.02</v>
      </c>
      <c r="C842"/>
      <c r="D842"/>
    </row>
    <row r="843" spans="1:4" ht="16.149999999999999" customHeight="1" x14ac:dyDescent="0.25">
      <c r="A843" s="416">
        <v>34403</v>
      </c>
      <c r="B843" s="417">
        <v>818.37</v>
      </c>
      <c r="C843"/>
      <c r="D843"/>
    </row>
    <row r="844" spans="1:4" ht="16.149999999999999" customHeight="1" x14ac:dyDescent="0.25">
      <c r="A844" s="416">
        <v>34404</v>
      </c>
      <c r="B844" s="418">
        <v>818.46</v>
      </c>
      <c r="C844"/>
      <c r="D844"/>
    </row>
    <row r="845" spans="1:4" ht="16.149999999999999" customHeight="1" x14ac:dyDescent="0.25">
      <c r="A845" s="416">
        <v>34405</v>
      </c>
      <c r="B845" s="417">
        <v>818.62</v>
      </c>
      <c r="C845"/>
      <c r="D845"/>
    </row>
    <row r="846" spans="1:4" ht="16.149999999999999" customHeight="1" x14ac:dyDescent="0.25">
      <c r="A846" s="416">
        <v>34406</v>
      </c>
      <c r="B846" s="418">
        <v>818.62</v>
      </c>
      <c r="C846"/>
      <c r="D846"/>
    </row>
    <row r="847" spans="1:4" ht="16.149999999999999" customHeight="1" x14ac:dyDescent="0.25">
      <c r="A847" s="416">
        <v>34407</v>
      </c>
      <c r="B847" s="417">
        <v>818.62</v>
      </c>
      <c r="C847"/>
      <c r="D847"/>
    </row>
    <row r="848" spans="1:4" ht="16.149999999999999" customHeight="1" x14ac:dyDescent="0.25">
      <c r="A848" s="416">
        <v>34408</v>
      </c>
      <c r="B848" s="418">
        <v>818.69</v>
      </c>
      <c r="C848"/>
      <c r="D848"/>
    </row>
    <row r="849" spans="1:4" ht="16.149999999999999" customHeight="1" x14ac:dyDescent="0.25">
      <c r="A849" s="416">
        <v>34409</v>
      </c>
      <c r="B849" s="417">
        <v>818.49</v>
      </c>
      <c r="C849"/>
      <c r="D849"/>
    </row>
    <row r="850" spans="1:4" ht="16.149999999999999" customHeight="1" x14ac:dyDescent="0.25">
      <c r="A850" s="416">
        <v>34410</v>
      </c>
      <c r="B850" s="418">
        <v>820.44</v>
      </c>
      <c r="C850"/>
      <c r="D850"/>
    </row>
    <row r="851" spans="1:4" ht="16.149999999999999" customHeight="1" x14ac:dyDescent="0.25">
      <c r="A851" s="416">
        <v>34411</v>
      </c>
      <c r="B851" s="417">
        <v>820.91</v>
      </c>
      <c r="C851"/>
      <c r="D851"/>
    </row>
    <row r="852" spans="1:4" ht="16.149999999999999" customHeight="1" x14ac:dyDescent="0.25">
      <c r="A852" s="416">
        <v>34412</v>
      </c>
      <c r="B852" s="418">
        <v>821.34</v>
      </c>
      <c r="C852"/>
      <c r="D852"/>
    </row>
    <row r="853" spans="1:4" ht="16.149999999999999" customHeight="1" x14ac:dyDescent="0.25">
      <c r="A853" s="416">
        <v>34413</v>
      </c>
      <c r="B853" s="417">
        <v>821.34</v>
      </c>
      <c r="C853"/>
      <c r="D853"/>
    </row>
    <row r="854" spans="1:4" ht="16.149999999999999" customHeight="1" x14ac:dyDescent="0.25">
      <c r="A854" s="416">
        <v>34414</v>
      </c>
      <c r="B854" s="418">
        <v>821.34</v>
      </c>
      <c r="C854"/>
      <c r="D854"/>
    </row>
    <row r="855" spans="1:4" ht="16.149999999999999" customHeight="1" x14ac:dyDescent="0.25">
      <c r="A855" s="416">
        <v>34415</v>
      </c>
      <c r="B855" s="417">
        <v>821.34</v>
      </c>
      <c r="C855"/>
      <c r="D855"/>
    </row>
    <row r="856" spans="1:4" ht="16.149999999999999" customHeight="1" x14ac:dyDescent="0.25">
      <c r="A856" s="416">
        <v>34416</v>
      </c>
      <c r="B856" s="418">
        <v>821.73</v>
      </c>
      <c r="C856"/>
      <c r="D856"/>
    </row>
    <row r="857" spans="1:4" ht="16.149999999999999" customHeight="1" x14ac:dyDescent="0.25">
      <c r="A857" s="416">
        <v>34417</v>
      </c>
      <c r="B857" s="417">
        <v>821.82</v>
      </c>
      <c r="C857"/>
      <c r="D857"/>
    </row>
    <row r="858" spans="1:4" ht="16.149999999999999" customHeight="1" x14ac:dyDescent="0.25">
      <c r="A858" s="416">
        <v>34418</v>
      </c>
      <c r="B858" s="418">
        <v>821.7</v>
      </c>
      <c r="C858"/>
      <c r="D858"/>
    </row>
    <row r="859" spans="1:4" ht="16.149999999999999" customHeight="1" x14ac:dyDescent="0.25">
      <c r="A859" s="416">
        <v>34419</v>
      </c>
      <c r="B859" s="417">
        <v>821.14</v>
      </c>
      <c r="C859"/>
      <c r="D859"/>
    </row>
    <row r="860" spans="1:4" ht="16.149999999999999" customHeight="1" x14ac:dyDescent="0.25">
      <c r="A860" s="416">
        <v>34420</v>
      </c>
      <c r="B860" s="418">
        <v>821.14</v>
      </c>
      <c r="C860"/>
      <c r="D860"/>
    </row>
    <row r="861" spans="1:4" ht="16.149999999999999" customHeight="1" x14ac:dyDescent="0.25">
      <c r="A861" s="416">
        <v>34421</v>
      </c>
      <c r="B861" s="417">
        <v>821.14</v>
      </c>
      <c r="C861"/>
      <c r="D861"/>
    </row>
    <row r="862" spans="1:4" ht="16.149999999999999" customHeight="1" x14ac:dyDescent="0.25">
      <c r="A862" s="416">
        <v>34422</v>
      </c>
      <c r="B862" s="418">
        <v>820.63</v>
      </c>
      <c r="C862"/>
      <c r="D862"/>
    </row>
    <row r="863" spans="1:4" ht="16.149999999999999" customHeight="1" x14ac:dyDescent="0.25">
      <c r="A863" s="416">
        <v>34423</v>
      </c>
      <c r="B863" s="417">
        <v>820.78</v>
      </c>
      <c r="C863"/>
      <c r="D863"/>
    </row>
    <row r="864" spans="1:4" ht="16.149999999999999" customHeight="1" x14ac:dyDescent="0.25">
      <c r="A864" s="416">
        <v>34424</v>
      </c>
      <c r="B864" s="418">
        <v>819.51</v>
      </c>
      <c r="C864"/>
      <c r="D864"/>
    </row>
    <row r="865" spans="1:4" ht="16.149999999999999" customHeight="1" x14ac:dyDescent="0.25">
      <c r="A865" s="416">
        <v>34425</v>
      </c>
      <c r="B865" s="417">
        <v>819.51</v>
      </c>
      <c r="C865"/>
      <c r="D865"/>
    </row>
    <row r="866" spans="1:4" ht="16.149999999999999" customHeight="1" x14ac:dyDescent="0.25">
      <c r="A866" s="416">
        <v>34426</v>
      </c>
      <c r="B866" s="418">
        <v>819.51</v>
      </c>
      <c r="C866"/>
      <c r="D866"/>
    </row>
    <row r="867" spans="1:4" ht="16.149999999999999" customHeight="1" x14ac:dyDescent="0.25">
      <c r="A867" s="416">
        <v>34427</v>
      </c>
      <c r="B867" s="417">
        <v>819.51</v>
      </c>
      <c r="C867"/>
      <c r="D867"/>
    </row>
    <row r="868" spans="1:4" ht="16.149999999999999" customHeight="1" x14ac:dyDescent="0.25">
      <c r="A868" s="416">
        <v>34428</v>
      </c>
      <c r="B868" s="418">
        <v>819.51</v>
      </c>
      <c r="C868"/>
      <c r="D868"/>
    </row>
    <row r="869" spans="1:4" ht="16.149999999999999" customHeight="1" x14ac:dyDescent="0.25">
      <c r="A869" s="416">
        <v>34429</v>
      </c>
      <c r="B869" s="417">
        <v>820.21</v>
      </c>
      <c r="C869"/>
      <c r="D869"/>
    </row>
    <row r="870" spans="1:4" ht="16.149999999999999" customHeight="1" x14ac:dyDescent="0.25">
      <c r="A870" s="416">
        <v>34430</v>
      </c>
      <c r="B870" s="418">
        <v>820.93</v>
      </c>
      <c r="C870"/>
      <c r="D870"/>
    </row>
    <row r="871" spans="1:4" ht="16.149999999999999" customHeight="1" x14ac:dyDescent="0.25">
      <c r="A871" s="416">
        <v>34431</v>
      </c>
      <c r="B871" s="417">
        <v>822.57</v>
      </c>
      <c r="C871"/>
      <c r="D871"/>
    </row>
    <row r="872" spans="1:4" ht="16.149999999999999" customHeight="1" x14ac:dyDescent="0.25">
      <c r="A872" s="416">
        <v>34432</v>
      </c>
      <c r="B872" s="418">
        <v>825.28</v>
      </c>
      <c r="C872"/>
      <c r="D872"/>
    </row>
    <row r="873" spans="1:4" ht="16.149999999999999" customHeight="1" x14ac:dyDescent="0.25">
      <c r="A873" s="416">
        <v>34433</v>
      </c>
      <c r="B873" s="417">
        <v>828.92</v>
      </c>
      <c r="C873"/>
      <c r="D873"/>
    </row>
    <row r="874" spans="1:4" ht="16.149999999999999" customHeight="1" x14ac:dyDescent="0.25">
      <c r="A874" s="416">
        <v>34434</v>
      </c>
      <c r="B874" s="418">
        <v>828.92</v>
      </c>
      <c r="C874"/>
      <c r="D874"/>
    </row>
    <row r="875" spans="1:4" ht="16.149999999999999" customHeight="1" x14ac:dyDescent="0.25">
      <c r="A875" s="416">
        <v>34435</v>
      </c>
      <c r="B875" s="417">
        <v>828.92</v>
      </c>
      <c r="C875"/>
      <c r="D875"/>
    </row>
    <row r="876" spans="1:4" ht="16.149999999999999" customHeight="1" x14ac:dyDescent="0.25">
      <c r="A876" s="416">
        <v>34436</v>
      </c>
      <c r="B876" s="418">
        <v>829.32</v>
      </c>
      <c r="C876"/>
      <c r="D876"/>
    </row>
    <row r="877" spans="1:4" ht="16.149999999999999" customHeight="1" x14ac:dyDescent="0.25">
      <c r="A877" s="416">
        <v>34437</v>
      </c>
      <c r="B877" s="417">
        <v>828.81</v>
      </c>
      <c r="C877"/>
      <c r="D877"/>
    </row>
    <row r="878" spans="1:4" ht="16.149999999999999" customHeight="1" x14ac:dyDescent="0.25">
      <c r="A878" s="416">
        <v>34438</v>
      </c>
      <c r="B878" s="418">
        <v>827.96</v>
      </c>
      <c r="C878"/>
      <c r="D878"/>
    </row>
    <row r="879" spans="1:4" ht="16.149999999999999" customHeight="1" x14ac:dyDescent="0.25">
      <c r="A879" s="416">
        <v>34439</v>
      </c>
      <c r="B879" s="417">
        <v>827.44</v>
      </c>
      <c r="C879"/>
      <c r="D879"/>
    </row>
    <row r="880" spans="1:4" ht="16.149999999999999" customHeight="1" x14ac:dyDescent="0.25">
      <c r="A880" s="416">
        <v>34440</v>
      </c>
      <c r="B880" s="418">
        <v>827.93</v>
      </c>
      <c r="C880"/>
      <c r="D880"/>
    </row>
    <row r="881" spans="1:4" ht="16.149999999999999" customHeight="1" x14ac:dyDescent="0.25">
      <c r="A881" s="416">
        <v>34441</v>
      </c>
      <c r="B881" s="417">
        <v>827.93</v>
      </c>
      <c r="C881"/>
      <c r="D881"/>
    </row>
    <row r="882" spans="1:4" ht="16.149999999999999" customHeight="1" x14ac:dyDescent="0.25">
      <c r="A882" s="416">
        <v>34442</v>
      </c>
      <c r="B882" s="418">
        <v>827.93</v>
      </c>
      <c r="C882"/>
      <c r="D882"/>
    </row>
    <row r="883" spans="1:4" ht="16.149999999999999" customHeight="1" x14ac:dyDescent="0.25">
      <c r="A883" s="416">
        <v>34443</v>
      </c>
      <c r="B883" s="417">
        <v>829.47</v>
      </c>
      <c r="C883"/>
      <c r="D883"/>
    </row>
    <row r="884" spans="1:4" ht="16.149999999999999" customHeight="1" x14ac:dyDescent="0.25">
      <c r="A884" s="416">
        <v>34444</v>
      </c>
      <c r="B884" s="418">
        <v>831.24</v>
      </c>
      <c r="C884"/>
      <c r="D884"/>
    </row>
    <row r="885" spans="1:4" ht="16.149999999999999" customHeight="1" x14ac:dyDescent="0.25">
      <c r="A885" s="416">
        <v>34445</v>
      </c>
      <c r="B885" s="417">
        <v>834.3</v>
      </c>
      <c r="C885"/>
      <c r="D885"/>
    </row>
    <row r="886" spans="1:4" ht="16.149999999999999" customHeight="1" x14ac:dyDescent="0.25">
      <c r="A886" s="416">
        <v>34446</v>
      </c>
      <c r="B886" s="418">
        <v>838.25</v>
      </c>
      <c r="C886"/>
      <c r="D886"/>
    </row>
    <row r="887" spans="1:4" ht="16.149999999999999" customHeight="1" x14ac:dyDescent="0.25">
      <c r="A887" s="416">
        <v>34447</v>
      </c>
      <c r="B887" s="417">
        <v>836.96</v>
      </c>
      <c r="C887"/>
      <c r="D887"/>
    </row>
    <row r="888" spans="1:4" ht="16.149999999999999" customHeight="1" x14ac:dyDescent="0.25">
      <c r="A888" s="416">
        <v>34448</v>
      </c>
      <c r="B888" s="418">
        <v>836.96</v>
      </c>
      <c r="C888"/>
      <c r="D888"/>
    </row>
    <row r="889" spans="1:4" ht="16.149999999999999" customHeight="1" x14ac:dyDescent="0.25">
      <c r="A889" s="416">
        <v>34449</v>
      </c>
      <c r="B889" s="417">
        <v>836.96</v>
      </c>
      <c r="C889"/>
      <c r="D889"/>
    </row>
    <row r="890" spans="1:4" ht="16.149999999999999" customHeight="1" x14ac:dyDescent="0.25">
      <c r="A890" s="416">
        <v>34450</v>
      </c>
      <c r="B890" s="418">
        <v>835.4</v>
      </c>
      <c r="C890"/>
      <c r="D890"/>
    </row>
    <row r="891" spans="1:4" ht="16.149999999999999" customHeight="1" x14ac:dyDescent="0.25">
      <c r="A891" s="416">
        <v>34451</v>
      </c>
      <c r="B891" s="417">
        <v>837.31</v>
      </c>
      <c r="C891"/>
      <c r="D891"/>
    </row>
    <row r="892" spans="1:4" ht="16.149999999999999" customHeight="1" x14ac:dyDescent="0.25">
      <c r="A892" s="416">
        <v>34452</v>
      </c>
      <c r="B892" s="418">
        <v>838.28</v>
      </c>
      <c r="C892"/>
      <c r="D892"/>
    </row>
    <row r="893" spans="1:4" ht="16.149999999999999" customHeight="1" x14ac:dyDescent="0.25">
      <c r="A893" s="416">
        <v>34453</v>
      </c>
      <c r="B893" s="417">
        <v>837.27</v>
      </c>
      <c r="C893"/>
      <c r="D893"/>
    </row>
    <row r="894" spans="1:4" ht="16.149999999999999" customHeight="1" x14ac:dyDescent="0.25">
      <c r="A894" s="416">
        <v>34454</v>
      </c>
      <c r="B894" s="418">
        <v>836.86</v>
      </c>
      <c r="C894"/>
      <c r="D894"/>
    </row>
    <row r="895" spans="1:4" ht="16.149999999999999" customHeight="1" x14ac:dyDescent="0.25">
      <c r="A895" s="416">
        <v>34455</v>
      </c>
      <c r="B895" s="417">
        <v>836.86</v>
      </c>
      <c r="C895"/>
      <c r="D895"/>
    </row>
    <row r="896" spans="1:4" ht="16.149999999999999" customHeight="1" x14ac:dyDescent="0.25">
      <c r="A896" s="416">
        <v>34456</v>
      </c>
      <c r="B896" s="418">
        <v>836.86</v>
      </c>
      <c r="C896"/>
      <c r="D896"/>
    </row>
    <row r="897" spans="1:4" ht="16.149999999999999" customHeight="1" x14ac:dyDescent="0.25">
      <c r="A897" s="416">
        <v>34457</v>
      </c>
      <c r="B897" s="417">
        <v>838.04</v>
      </c>
      <c r="C897"/>
      <c r="D897"/>
    </row>
    <row r="898" spans="1:4" ht="16.149999999999999" customHeight="1" x14ac:dyDescent="0.25">
      <c r="A898" s="416">
        <v>34458</v>
      </c>
      <c r="B898" s="418">
        <v>839.14</v>
      </c>
      <c r="C898"/>
      <c r="D898"/>
    </row>
    <row r="899" spans="1:4" ht="16.149999999999999" customHeight="1" x14ac:dyDescent="0.25">
      <c r="A899" s="416">
        <v>34459</v>
      </c>
      <c r="B899" s="417">
        <v>841</v>
      </c>
      <c r="C899"/>
      <c r="D899"/>
    </row>
    <row r="900" spans="1:4" ht="16.149999999999999" customHeight="1" x14ac:dyDescent="0.25">
      <c r="A900" s="416">
        <v>34460</v>
      </c>
      <c r="B900" s="418">
        <v>841.25</v>
      </c>
      <c r="C900"/>
      <c r="D900"/>
    </row>
    <row r="901" spans="1:4" ht="16.149999999999999" customHeight="1" x14ac:dyDescent="0.25">
      <c r="A901" s="416">
        <v>34461</v>
      </c>
      <c r="B901" s="417">
        <v>841.7</v>
      </c>
      <c r="C901"/>
      <c r="D901"/>
    </row>
    <row r="902" spans="1:4" ht="16.149999999999999" customHeight="1" x14ac:dyDescent="0.25">
      <c r="A902" s="416">
        <v>34462</v>
      </c>
      <c r="B902" s="418">
        <v>841.7</v>
      </c>
      <c r="C902"/>
      <c r="D902"/>
    </row>
    <row r="903" spans="1:4" ht="16.149999999999999" customHeight="1" x14ac:dyDescent="0.25">
      <c r="A903" s="416">
        <v>34463</v>
      </c>
      <c r="B903" s="417">
        <v>841.7</v>
      </c>
      <c r="C903"/>
      <c r="D903"/>
    </row>
    <row r="904" spans="1:4" ht="16.149999999999999" customHeight="1" x14ac:dyDescent="0.25">
      <c r="A904" s="416">
        <v>34464</v>
      </c>
      <c r="B904" s="418">
        <v>841.27</v>
      </c>
      <c r="C904"/>
      <c r="D904"/>
    </row>
    <row r="905" spans="1:4" ht="16.149999999999999" customHeight="1" x14ac:dyDescent="0.25">
      <c r="A905" s="416">
        <v>34465</v>
      </c>
      <c r="B905" s="417">
        <v>841.33</v>
      </c>
      <c r="C905"/>
      <c r="D905"/>
    </row>
    <row r="906" spans="1:4" ht="16.149999999999999" customHeight="1" x14ac:dyDescent="0.25">
      <c r="A906" s="416">
        <v>34466</v>
      </c>
      <c r="B906" s="418">
        <v>841.92</v>
      </c>
      <c r="C906"/>
      <c r="D906"/>
    </row>
    <row r="907" spans="1:4" ht="16.149999999999999" customHeight="1" x14ac:dyDescent="0.25">
      <c r="A907" s="416">
        <v>34467</v>
      </c>
      <c r="B907" s="417">
        <v>843.24</v>
      </c>
      <c r="C907"/>
      <c r="D907"/>
    </row>
    <row r="908" spans="1:4" ht="16.149999999999999" customHeight="1" x14ac:dyDescent="0.25">
      <c r="A908" s="416">
        <v>34468</v>
      </c>
      <c r="B908" s="418">
        <v>842.23</v>
      </c>
      <c r="C908"/>
      <c r="D908"/>
    </row>
    <row r="909" spans="1:4" ht="16.149999999999999" customHeight="1" x14ac:dyDescent="0.25">
      <c r="A909" s="416">
        <v>34469</v>
      </c>
      <c r="B909" s="417">
        <v>842.23</v>
      </c>
      <c r="C909"/>
      <c r="D909"/>
    </row>
    <row r="910" spans="1:4" ht="16.149999999999999" customHeight="1" x14ac:dyDescent="0.25">
      <c r="A910" s="416">
        <v>34470</v>
      </c>
      <c r="B910" s="418">
        <v>842.23</v>
      </c>
      <c r="C910"/>
      <c r="D910"/>
    </row>
    <row r="911" spans="1:4" ht="16.149999999999999" customHeight="1" x14ac:dyDescent="0.25">
      <c r="A911" s="416">
        <v>34471</v>
      </c>
      <c r="B911" s="417">
        <v>842.23</v>
      </c>
      <c r="C911"/>
      <c r="D911"/>
    </row>
    <row r="912" spans="1:4" ht="16.149999999999999" customHeight="1" x14ac:dyDescent="0.25">
      <c r="A912" s="416">
        <v>34472</v>
      </c>
      <c r="B912" s="418">
        <v>842.21</v>
      </c>
      <c r="C912"/>
      <c r="D912"/>
    </row>
    <row r="913" spans="1:4" ht="16.149999999999999" customHeight="1" x14ac:dyDescent="0.25">
      <c r="A913" s="416">
        <v>34473</v>
      </c>
      <c r="B913" s="417">
        <v>842.83</v>
      </c>
      <c r="C913"/>
      <c r="D913"/>
    </row>
    <row r="914" spans="1:4" ht="16.149999999999999" customHeight="1" x14ac:dyDescent="0.25">
      <c r="A914" s="416">
        <v>34474</v>
      </c>
      <c r="B914" s="418">
        <v>842.64</v>
      </c>
      <c r="C914"/>
      <c r="D914"/>
    </row>
    <row r="915" spans="1:4" ht="16.149999999999999" customHeight="1" x14ac:dyDescent="0.25">
      <c r="A915" s="416">
        <v>34475</v>
      </c>
      <c r="B915" s="417">
        <v>842.33</v>
      </c>
      <c r="C915"/>
      <c r="D915"/>
    </row>
    <row r="916" spans="1:4" ht="16.149999999999999" customHeight="1" x14ac:dyDescent="0.25">
      <c r="A916" s="416">
        <v>34476</v>
      </c>
      <c r="B916" s="418">
        <v>842.33</v>
      </c>
      <c r="C916"/>
      <c r="D916"/>
    </row>
    <row r="917" spans="1:4" ht="16.149999999999999" customHeight="1" x14ac:dyDescent="0.25">
      <c r="A917" s="416">
        <v>34477</v>
      </c>
      <c r="B917" s="417">
        <v>842.33</v>
      </c>
      <c r="C917"/>
      <c r="D917"/>
    </row>
    <row r="918" spans="1:4" ht="16.149999999999999" customHeight="1" x14ac:dyDescent="0.25">
      <c r="A918" s="416">
        <v>34478</v>
      </c>
      <c r="B918" s="418">
        <v>842.92</v>
      </c>
      <c r="C918"/>
      <c r="D918"/>
    </row>
    <row r="919" spans="1:4" ht="16.149999999999999" customHeight="1" x14ac:dyDescent="0.25">
      <c r="A919" s="416">
        <v>34479</v>
      </c>
      <c r="B919" s="417">
        <v>843.08</v>
      </c>
      <c r="C919"/>
      <c r="D919"/>
    </row>
    <row r="920" spans="1:4" ht="16.149999999999999" customHeight="1" x14ac:dyDescent="0.25">
      <c r="A920" s="416">
        <v>34480</v>
      </c>
      <c r="B920" s="418">
        <v>842.22</v>
      </c>
      <c r="C920"/>
      <c r="D920"/>
    </row>
    <row r="921" spans="1:4" ht="16.149999999999999" customHeight="1" x14ac:dyDescent="0.25">
      <c r="A921" s="416">
        <v>34481</v>
      </c>
      <c r="B921" s="417">
        <v>841.86</v>
      </c>
      <c r="C921"/>
      <c r="D921"/>
    </row>
    <row r="922" spans="1:4" ht="16.149999999999999" customHeight="1" x14ac:dyDescent="0.25">
      <c r="A922" s="416">
        <v>34482</v>
      </c>
      <c r="B922" s="418">
        <v>840.93</v>
      </c>
      <c r="C922"/>
      <c r="D922"/>
    </row>
    <row r="923" spans="1:4" ht="16.149999999999999" customHeight="1" x14ac:dyDescent="0.25">
      <c r="A923" s="416">
        <v>34483</v>
      </c>
      <c r="B923" s="417">
        <v>840.93</v>
      </c>
      <c r="C923"/>
      <c r="D923"/>
    </row>
    <row r="924" spans="1:4" ht="16.149999999999999" customHeight="1" x14ac:dyDescent="0.25">
      <c r="A924" s="416">
        <v>34484</v>
      </c>
      <c r="B924" s="418">
        <v>840.93</v>
      </c>
      <c r="C924"/>
      <c r="D924"/>
    </row>
    <row r="925" spans="1:4" ht="16.149999999999999" customHeight="1" x14ac:dyDescent="0.25">
      <c r="A925" s="416">
        <v>34485</v>
      </c>
      <c r="B925" s="417">
        <v>841.12</v>
      </c>
      <c r="C925"/>
      <c r="D925"/>
    </row>
    <row r="926" spans="1:4" ht="16.149999999999999" customHeight="1" x14ac:dyDescent="0.25">
      <c r="A926" s="416">
        <v>34486</v>
      </c>
      <c r="B926" s="418">
        <v>841.93</v>
      </c>
      <c r="C926"/>
      <c r="D926"/>
    </row>
    <row r="927" spans="1:4" ht="16.149999999999999" customHeight="1" x14ac:dyDescent="0.25">
      <c r="A927" s="416">
        <v>34487</v>
      </c>
      <c r="B927" s="417">
        <v>842</v>
      </c>
      <c r="C927"/>
      <c r="D927"/>
    </row>
    <row r="928" spans="1:4" ht="16.149999999999999" customHeight="1" x14ac:dyDescent="0.25">
      <c r="A928" s="416">
        <v>34488</v>
      </c>
      <c r="B928" s="418">
        <v>841.44</v>
      </c>
      <c r="C928"/>
      <c r="D928"/>
    </row>
    <row r="929" spans="1:4" ht="16.149999999999999" customHeight="1" x14ac:dyDescent="0.25">
      <c r="A929" s="416">
        <v>34489</v>
      </c>
      <c r="B929" s="417">
        <v>840.37</v>
      </c>
      <c r="C929"/>
      <c r="D929"/>
    </row>
    <row r="930" spans="1:4" ht="16.149999999999999" customHeight="1" x14ac:dyDescent="0.25">
      <c r="A930" s="416">
        <v>34490</v>
      </c>
      <c r="B930" s="418">
        <v>840.37</v>
      </c>
      <c r="C930"/>
      <c r="D930"/>
    </row>
    <row r="931" spans="1:4" ht="16.149999999999999" customHeight="1" x14ac:dyDescent="0.25">
      <c r="A931" s="416">
        <v>34491</v>
      </c>
      <c r="B931" s="417">
        <v>840.37</v>
      </c>
      <c r="C931"/>
      <c r="D931"/>
    </row>
    <row r="932" spans="1:4" ht="16.149999999999999" customHeight="1" x14ac:dyDescent="0.25">
      <c r="A932" s="416">
        <v>34492</v>
      </c>
      <c r="B932" s="418">
        <v>840.37</v>
      </c>
      <c r="C932"/>
      <c r="D932"/>
    </row>
    <row r="933" spans="1:4" ht="16.149999999999999" customHeight="1" x14ac:dyDescent="0.25">
      <c r="A933" s="416">
        <v>34493</v>
      </c>
      <c r="B933" s="417">
        <v>839.56</v>
      </c>
      <c r="C933"/>
      <c r="D933"/>
    </row>
    <row r="934" spans="1:4" ht="16.149999999999999" customHeight="1" x14ac:dyDescent="0.25">
      <c r="A934" s="416">
        <v>34494</v>
      </c>
      <c r="B934" s="418">
        <v>838.03</v>
      </c>
      <c r="C934"/>
      <c r="D934"/>
    </row>
    <row r="935" spans="1:4" ht="16.149999999999999" customHeight="1" x14ac:dyDescent="0.25">
      <c r="A935" s="416">
        <v>34495</v>
      </c>
      <c r="B935" s="417">
        <v>834.96</v>
      </c>
      <c r="C935"/>
      <c r="D935"/>
    </row>
    <row r="936" spans="1:4" ht="16.149999999999999" customHeight="1" x14ac:dyDescent="0.25">
      <c r="A936" s="416">
        <v>34496</v>
      </c>
      <c r="B936" s="418">
        <v>833.19</v>
      </c>
      <c r="C936"/>
      <c r="D936"/>
    </row>
    <row r="937" spans="1:4" ht="16.149999999999999" customHeight="1" x14ac:dyDescent="0.25">
      <c r="A937" s="416">
        <v>34497</v>
      </c>
      <c r="B937" s="417">
        <v>833.19</v>
      </c>
      <c r="C937"/>
      <c r="D937"/>
    </row>
    <row r="938" spans="1:4" ht="16.149999999999999" customHeight="1" x14ac:dyDescent="0.25">
      <c r="A938" s="416">
        <v>34498</v>
      </c>
      <c r="B938" s="418">
        <v>833.19</v>
      </c>
      <c r="C938"/>
      <c r="D938"/>
    </row>
    <row r="939" spans="1:4" ht="16.149999999999999" customHeight="1" x14ac:dyDescent="0.25">
      <c r="A939" s="416">
        <v>34499</v>
      </c>
      <c r="B939" s="417">
        <v>833.19</v>
      </c>
      <c r="C939"/>
      <c r="D939"/>
    </row>
    <row r="940" spans="1:4" ht="16.149999999999999" customHeight="1" x14ac:dyDescent="0.25">
      <c r="A940" s="416">
        <v>34500</v>
      </c>
      <c r="B940" s="418">
        <v>833.16</v>
      </c>
      <c r="C940"/>
      <c r="D940"/>
    </row>
    <row r="941" spans="1:4" ht="16.149999999999999" customHeight="1" x14ac:dyDescent="0.25">
      <c r="A941" s="416">
        <v>34501</v>
      </c>
      <c r="B941" s="417">
        <v>833.35</v>
      </c>
      <c r="C941"/>
      <c r="D941"/>
    </row>
    <row r="942" spans="1:4" ht="16.149999999999999" customHeight="1" x14ac:dyDescent="0.25">
      <c r="A942" s="416">
        <v>34502</v>
      </c>
      <c r="B942" s="418">
        <v>831.28</v>
      </c>
      <c r="C942"/>
      <c r="D942"/>
    </row>
    <row r="943" spans="1:4" ht="16.149999999999999" customHeight="1" x14ac:dyDescent="0.25">
      <c r="A943" s="416">
        <v>34503</v>
      </c>
      <c r="B943" s="417">
        <v>826.61</v>
      </c>
      <c r="C943"/>
      <c r="D943"/>
    </row>
    <row r="944" spans="1:4" ht="16.149999999999999" customHeight="1" x14ac:dyDescent="0.25">
      <c r="A944" s="416">
        <v>34504</v>
      </c>
      <c r="B944" s="418">
        <v>826.61</v>
      </c>
      <c r="C944"/>
      <c r="D944"/>
    </row>
    <row r="945" spans="1:4" ht="16.149999999999999" customHeight="1" x14ac:dyDescent="0.25">
      <c r="A945" s="416">
        <v>34505</v>
      </c>
      <c r="B945" s="417">
        <v>826.61</v>
      </c>
      <c r="C945"/>
      <c r="D945"/>
    </row>
    <row r="946" spans="1:4" ht="16.149999999999999" customHeight="1" x14ac:dyDescent="0.25">
      <c r="A946" s="416">
        <v>34506</v>
      </c>
      <c r="B946" s="418">
        <v>828.94</v>
      </c>
      <c r="C946"/>
      <c r="D946"/>
    </row>
    <row r="947" spans="1:4" ht="16.149999999999999" customHeight="1" x14ac:dyDescent="0.25">
      <c r="A947" s="416">
        <v>34507</v>
      </c>
      <c r="B947" s="417">
        <v>826.9</v>
      </c>
      <c r="C947"/>
      <c r="D947"/>
    </row>
    <row r="948" spans="1:4" ht="16.149999999999999" customHeight="1" x14ac:dyDescent="0.25">
      <c r="A948" s="416">
        <v>34508</v>
      </c>
      <c r="B948" s="418">
        <v>824.76</v>
      </c>
      <c r="C948"/>
      <c r="D948"/>
    </row>
    <row r="949" spans="1:4" ht="16.149999999999999" customHeight="1" x14ac:dyDescent="0.25">
      <c r="A949" s="416">
        <v>34509</v>
      </c>
      <c r="B949" s="417">
        <v>822.87</v>
      </c>
      <c r="C949"/>
      <c r="D949"/>
    </row>
    <row r="950" spans="1:4" ht="16.149999999999999" customHeight="1" x14ac:dyDescent="0.25">
      <c r="A950" s="416">
        <v>34510</v>
      </c>
      <c r="B950" s="418">
        <v>821</v>
      </c>
      <c r="C950"/>
      <c r="D950"/>
    </row>
    <row r="951" spans="1:4" ht="16.149999999999999" customHeight="1" x14ac:dyDescent="0.25">
      <c r="A951" s="416">
        <v>34511</v>
      </c>
      <c r="B951" s="417">
        <v>821</v>
      </c>
      <c r="C951"/>
      <c r="D951"/>
    </row>
    <row r="952" spans="1:4" ht="16.149999999999999" customHeight="1" x14ac:dyDescent="0.25">
      <c r="A952" s="416">
        <v>34512</v>
      </c>
      <c r="B952" s="418">
        <v>821</v>
      </c>
      <c r="C952"/>
      <c r="D952"/>
    </row>
    <row r="953" spans="1:4" ht="16.149999999999999" customHeight="1" x14ac:dyDescent="0.25">
      <c r="A953" s="416">
        <v>34513</v>
      </c>
      <c r="B953" s="417">
        <v>820.13</v>
      </c>
      <c r="C953"/>
      <c r="D953"/>
    </row>
    <row r="954" spans="1:4" ht="16.149999999999999" customHeight="1" x14ac:dyDescent="0.25">
      <c r="A954" s="416">
        <v>34514</v>
      </c>
      <c r="B954" s="418">
        <v>818.73</v>
      </c>
      <c r="C954"/>
      <c r="D954"/>
    </row>
    <row r="955" spans="1:4" ht="16.149999999999999" customHeight="1" x14ac:dyDescent="0.25">
      <c r="A955" s="416">
        <v>34515</v>
      </c>
      <c r="B955" s="417">
        <v>819.64</v>
      </c>
      <c r="C955"/>
      <c r="D955"/>
    </row>
    <row r="956" spans="1:4" ht="16.149999999999999" customHeight="1" x14ac:dyDescent="0.25">
      <c r="A956" s="416">
        <v>34516</v>
      </c>
      <c r="B956" s="418">
        <v>818.05</v>
      </c>
      <c r="C956"/>
      <c r="D956"/>
    </row>
    <row r="957" spans="1:4" ht="16.149999999999999" customHeight="1" x14ac:dyDescent="0.25">
      <c r="A957" s="416">
        <v>34517</v>
      </c>
      <c r="B957" s="417">
        <v>817.92</v>
      </c>
      <c r="C957"/>
      <c r="D957"/>
    </row>
    <row r="958" spans="1:4" ht="16.149999999999999" customHeight="1" x14ac:dyDescent="0.25">
      <c r="A958" s="416">
        <v>34518</v>
      </c>
      <c r="B958" s="418">
        <v>817.92</v>
      </c>
      <c r="C958"/>
      <c r="D958"/>
    </row>
    <row r="959" spans="1:4" ht="16.149999999999999" customHeight="1" x14ac:dyDescent="0.25">
      <c r="A959" s="416">
        <v>34519</v>
      </c>
      <c r="B959" s="417">
        <v>817.92</v>
      </c>
      <c r="C959"/>
      <c r="D959"/>
    </row>
    <row r="960" spans="1:4" ht="16.149999999999999" customHeight="1" x14ac:dyDescent="0.25">
      <c r="A960" s="416">
        <v>34520</v>
      </c>
      <c r="B960" s="418">
        <v>817.92</v>
      </c>
      <c r="C960"/>
      <c r="D960"/>
    </row>
    <row r="961" spans="1:4" ht="16.149999999999999" customHeight="1" x14ac:dyDescent="0.25">
      <c r="A961" s="416">
        <v>34521</v>
      </c>
      <c r="B961" s="417">
        <v>818.45</v>
      </c>
      <c r="C961"/>
      <c r="D961"/>
    </row>
    <row r="962" spans="1:4" ht="16.149999999999999" customHeight="1" x14ac:dyDescent="0.25">
      <c r="A962" s="416">
        <v>34522</v>
      </c>
      <c r="B962" s="418">
        <v>820.42</v>
      </c>
      <c r="C962"/>
      <c r="D962"/>
    </row>
    <row r="963" spans="1:4" ht="16.149999999999999" customHeight="1" x14ac:dyDescent="0.25">
      <c r="A963" s="416">
        <v>34523</v>
      </c>
      <c r="B963" s="417">
        <v>820.24</v>
      </c>
      <c r="C963"/>
      <c r="D963"/>
    </row>
    <row r="964" spans="1:4" ht="16.149999999999999" customHeight="1" x14ac:dyDescent="0.25">
      <c r="A964" s="416">
        <v>34524</v>
      </c>
      <c r="B964" s="418">
        <v>822.34</v>
      </c>
      <c r="C964"/>
      <c r="D964"/>
    </row>
    <row r="965" spans="1:4" ht="16.149999999999999" customHeight="1" x14ac:dyDescent="0.25">
      <c r="A965" s="416">
        <v>34525</v>
      </c>
      <c r="B965" s="417">
        <v>822.34</v>
      </c>
      <c r="C965"/>
      <c r="D965"/>
    </row>
    <row r="966" spans="1:4" ht="16.149999999999999" customHeight="1" x14ac:dyDescent="0.25">
      <c r="A966" s="416">
        <v>34526</v>
      </c>
      <c r="B966" s="418">
        <v>822.34</v>
      </c>
      <c r="C966"/>
      <c r="D966"/>
    </row>
    <row r="967" spans="1:4" ht="16.149999999999999" customHeight="1" x14ac:dyDescent="0.25">
      <c r="A967" s="416">
        <v>34527</v>
      </c>
      <c r="B967" s="417">
        <v>822.14</v>
      </c>
      <c r="C967"/>
      <c r="D967"/>
    </row>
    <row r="968" spans="1:4" ht="16.149999999999999" customHeight="1" x14ac:dyDescent="0.25">
      <c r="A968" s="416">
        <v>34528</v>
      </c>
      <c r="B968" s="418">
        <v>823.12</v>
      </c>
      <c r="C968"/>
      <c r="D968"/>
    </row>
    <row r="969" spans="1:4" ht="16.149999999999999" customHeight="1" x14ac:dyDescent="0.25">
      <c r="A969" s="416">
        <v>34529</v>
      </c>
      <c r="B969" s="417">
        <v>822.79</v>
      </c>
      <c r="C969"/>
      <c r="D969"/>
    </row>
    <row r="970" spans="1:4" ht="16.149999999999999" customHeight="1" x14ac:dyDescent="0.25">
      <c r="A970" s="416">
        <v>34530</v>
      </c>
      <c r="B970" s="418">
        <v>822.28</v>
      </c>
      <c r="C970"/>
      <c r="D970"/>
    </row>
    <row r="971" spans="1:4" ht="16.149999999999999" customHeight="1" x14ac:dyDescent="0.25">
      <c r="A971" s="416">
        <v>34531</v>
      </c>
      <c r="B971" s="417">
        <v>821.04</v>
      </c>
      <c r="C971"/>
      <c r="D971"/>
    </row>
    <row r="972" spans="1:4" ht="16.149999999999999" customHeight="1" x14ac:dyDescent="0.25">
      <c r="A972" s="416">
        <v>34532</v>
      </c>
      <c r="B972" s="418">
        <v>821.04</v>
      </c>
      <c r="C972"/>
      <c r="D972"/>
    </row>
    <row r="973" spans="1:4" ht="16.149999999999999" customHeight="1" x14ac:dyDescent="0.25">
      <c r="A973" s="416">
        <v>34533</v>
      </c>
      <c r="B973" s="417">
        <v>821.04</v>
      </c>
      <c r="C973"/>
      <c r="D973"/>
    </row>
    <row r="974" spans="1:4" ht="16.149999999999999" customHeight="1" x14ac:dyDescent="0.25">
      <c r="A974" s="416">
        <v>34534</v>
      </c>
      <c r="B974" s="418">
        <v>818.44</v>
      </c>
      <c r="C974"/>
      <c r="D974"/>
    </row>
    <row r="975" spans="1:4" ht="16.149999999999999" customHeight="1" x14ac:dyDescent="0.25">
      <c r="A975" s="416">
        <v>34535</v>
      </c>
      <c r="B975" s="417">
        <v>817.49</v>
      </c>
      <c r="C975"/>
      <c r="D975"/>
    </row>
    <row r="976" spans="1:4" ht="16.149999999999999" customHeight="1" x14ac:dyDescent="0.25">
      <c r="A976" s="416">
        <v>34536</v>
      </c>
      <c r="B976" s="418">
        <v>817.49</v>
      </c>
      <c r="C976"/>
      <c r="D976"/>
    </row>
    <row r="977" spans="1:4" ht="16.149999999999999" customHeight="1" x14ac:dyDescent="0.25">
      <c r="A977" s="416">
        <v>34537</v>
      </c>
      <c r="B977" s="417">
        <v>817.18</v>
      </c>
      <c r="C977"/>
      <c r="D977"/>
    </row>
    <row r="978" spans="1:4" ht="16.149999999999999" customHeight="1" x14ac:dyDescent="0.25">
      <c r="A978" s="416">
        <v>34538</v>
      </c>
      <c r="B978" s="418">
        <v>816.68</v>
      </c>
      <c r="C978"/>
      <c r="D978"/>
    </row>
    <row r="979" spans="1:4" ht="16.149999999999999" customHeight="1" x14ac:dyDescent="0.25">
      <c r="A979" s="416">
        <v>34539</v>
      </c>
      <c r="B979" s="417">
        <v>816.68</v>
      </c>
      <c r="C979"/>
      <c r="D979"/>
    </row>
    <row r="980" spans="1:4" ht="16.149999999999999" customHeight="1" x14ac:dyDescent="0.25">
      <c r="A980" s="416">
        <v>34540</v>
      </c>
      <c r="B980" s="418">
        <v>816.68</v>
      </c>
      <c r="C980"/>
      <c r="D980"/>
    </row>
    <row r="981" spans="1:4" ht="16.149999999999999" customHeight="1" x14ac:dyDescent="0.25">
      <c r="A981" s="416">
        <v>34541</v>
      </c>
      <c r="B981" s="417">
        <v>816.34</v>
      </c>
      <c r="C981"/>
      <c r="D981"/>
    </row>
    <row r="982" spans="1:4" ht="16.149999999999999" customHeight="1" x14ac:dyDescent="0.25">
      <c r="A982" s="416">
        <v>34542</v>
      </c>
      <c r="B982" s="418">
        <v>815.75</v>
      </c>
      <c r="C982"/>
      <c r="D982"/>
    </row>
    <row r="983" spans="1:4" ht="16.149999999999999" customHeight="1" x14ac:dyDescent="0.25">
      <c r="A983" s="416">
        <v>34543</v>
      </c>
      <c r="B983" s="417">
        <v>815.8</v>
      </c>
      <c r="C983"/>
      <c r="D983"/>
    </row>
    <row r="984" spans="1:4" ht="16.149999999999999" customHeight="1" x14ac:dyDescent="0.25">
      <c r="A984" s="416">
        <v>34544</v>
      </c>
      <c r="B984" s="418">
        <v>815.62</v>
      </c>
      <c r="C984"/>
      <c r="D984"/>
    </row>
    <row r="985" spans="1:4" ht="16.149999999999999" customHeight="1" x14ac:dyDescent="0.25">
      <c r="A985" s="416">
        <v>34545</v>
      </c>
      <c r="B985" s="417">
        <v>815.62</v>
      </c>
      <c r="C985"/>
      <c r="D985"/>
    </row>
    <row r="986" spans="1:4" ht="16.149999999999999" customHeight="1" x14ac:dyDescent="0.25">
      <c r="A986" s="416">
        <v>34546</v>
      </c>
      <c r="B986" s="418">
        <v>815.62</v>
      </c>
      <c r="C986"/>
      <c r="D986"/>
    </row>
    <row r="987" spans="1:4" ht="16.149999999999999" customHeight="1" x14ac:dyDescent="0.25">
      <c r="A987" s="416">
        <v>34547</v>
      </c>
      <c r="B987" s="417">
        <v>815.62</v>
      </c>
      <c r="C987"/>
      <c r="D987"/>
    </row>
    <row r="988" spans="1:4" ht="16.149999999999999" customHeight="1" x14ac:dyDescent="0.25">
      <c r="A988" s="416">
        <v>34548</v>
      </c>
      <c r="B988" s="418">
        <v>815.89</v>
      </c>
      <c r="C988"/>
      <c r="D988"/>
    </row>
    <row r="989" spans="1:4" ht="16.149999999999999" customHeight="1" x14ac:dyDescent="0.25">
      <c r="A989" s="416">
        <v>34549</v>
      </c>
      <c r="B989" s="417">
        <v>814.53</v>
      </c>
      <c r="C989"/>
      <c r="D989"/>
    </row>
    <row r="990" spans="1:4" ht="16.149999999999999" customHeight="1" x14ac:dyDescent="0.25">
      <c r="A990" s="416">
        <v>34550</v>
      </c>
      <c r="B990" s="418">
        <v>812.69</v>
      </c>
      <c r="C990"/>
      <c r="D990"/>
    </row>
    <row r="991" spans="1:4" ht="16.149999999999999" customHeight="1" x14ac:dyDescent="0.25">
      <c r="A991" s="416">
        <v>34551</v>
      </c>
      <c r="B991" s="417">
        <v>812.57</v>
      </c>
      <c r="C991"/>
      <c r="D991"/>
    </row>
    <row r="992" spans="1:4" ht="16.149999999999999" customHeight="1" x14ac:dyDescent="0.25">
      <c r="A992" s="416">
        <v>34552</v>
      </c>
      <c r="B992" s="418">
        <v>811.91</v>
      </c>
      <c r="C992"/>
      <c r="D992"/>
    </row>
    <row r="993" spans="1:4" ht="16.149999999999999" customHeight="1" x14ac:dyDescent="0.25">
      <c r="A993" s="416">
        <v>34553</v>
      </c>
      <c r="B993" s="417">
        <v>811.91</v>
      </c>
      <c r="C993"/>
      <c r="D993"/>
    </row>
    <row r="994" spans="1:4" ht="16.149999999999999" customHeight="1" x14ac:dyDescent="0.25">
      <c r="A994" s="416">
        <v>34554</v>
      </c>
      <c r="B994" s="418">
        <v>811.91</v>
      </c>
      <c r="C994"/>
      <c r="D994"/>
    </row>
    <row r="995" spans="1:4" ht="16.149999999999999" customHeight="1" x14ac:dyDescent="0.25">
      <c r="A995" s="416">
        <v>34555</v>
      </c>
      <c r="B995" s="417">
        <v>812.39</v>
      </c>
      <c r="C995"/>
      <c r="D995"/>
    </row>
    <row r="996" spans="1:4" ht="16.149999999999999" customHeight="1" x14ac:dyDescent="0.25">
      <c r="A996" s="416">
        <v>34556</v>
      </c>
      <c r="B996" s="418">
        <v>813.64</v>
      </c>
      <c r="C996"/>
      <c r="D996"/>
    </row>
    <row r="997" spans="1:4" ht="16.149999999999999" customHeight="1" x14ac:dyDescent="0.25">
      <c r="A997" s="416">
        <v>34557</v>
      </c>
      <c r="B997" s="417">
        <v>815.4</v>
      </c>
      <c r="C997"/>
      <c r="D997"/>
    </row>
    <row r="998" spans="1:4" ht="16.149999999999999" customHeight="1" x14ac:dyDescent="0.25">
      <c r="A998" s="416">
        <v>34558</v>
      </c>
      <c r="B998" s="418">
        <v>815.84</v>
      </c>
      <c r="C998"/>
      <c r="D998"/>
    </row>
    <row r="999" spans="1:4" ht="16.149999999999999" customHeight="1" x14ac:dyDescent="0.25">
      <c r="A999" s="416">
        <v>34559</v>
      </c>
      <c r="B999" s="417">
        <v>814.94</v>
      </c>
      <c r="C999"/>
      <c r="D999"/>
    </row>
    <row r="1000" spans="1:4" ht="16.149999999999999" customHeight="1" x14ac:dyDescent="0.25">
      <c r="A1000" s="416">
        <v>34560</v>
      </c>
      <c r="B1000" s="418">
        <v>814.94</v>
      </c>
      <c r="C1000"/>
      <c r="D1000"/>
    </row>
    <row r="1001" spans="1:4" ht="16.149999999999999" customHeight="1" x14ac:dyDescent="0.25">
      <c r="A1001" s="416">
        <v>34561</v>
      </c>
      <c r="B1001" s="417">
        <v>814.94</v>
      </c>
      <c r="C1001"/>
      <c r="D1001"/>
    </row>
    <row r="1002" spans="1:4" ht="16.149999999999999" customHeight="1" x14ac:dyDescent="0.25">
      <c r="A1002" s="416">
        <v>34562</v>
      </c>
      <c r="B1002" s="418">
        <v>814.94</v>
      </c>
      <c r="C1002"/>
      <c r="D1002"/>
    </row>
    <row r="1003" spans="1:4" ht="16.149999999999999" customHeight="1" x14ac:dyDescent="0.25">
      <c r="A1003" s="416">
        <v>34563</v>
      </c>
      <c r="B1003" s="417">
        <v>814.4</v>
      </c>
      <c r="C1003"/>
      <c r="D1003"/>
    </row>
    <row r="1004" spans="1:4" ht="16.149999999999999" customHeight="1" x14ac:dyDescent="0.25">
      <c r="A1004" s="416">
        <v>34564</v>
      </c>
      <c r="B1004" s="418">
        <v>813.93</v>
      </c>
      <c r="C1004"/>
      <c r="D1004"/>
    </row>
    <row r="1005" spans="1:4" ht="16.149999999999999" customHeight="1" x14ac:dyDescent="0.25">
      <c r="A1005" s="416">
        <v>34565</v>
      </c>
      <c r="B1005" s="417">
        <v>813.88</v>
      </c>
      <c r="C1005"/>
      <c r="D1005"/>
    </row>
    <row r="1006" spans="1:4" ht="16.149999999999999" customHeight="1" x14ac:dyDescent="0.25">
      <c r="A1006" s="416">
        <v>34566</v>
      </c>
      <c r="B1006" s="418">
        <v>813.76</v>
      </c>
      <c r="C1006"/>
      <c r="D1006"/>
    </row>
    <row r="1007" spans="1:4" ht="16.149999999999999" customHeight="1" x14ac:dyDescent="0.25">
      <c r="A1007" s="416">
        <v>34567</v>
      </c>
      <c r="B1007" s="417">
        <v>813.76</v>
      </c>
      <c r="C1007"/>
      <c r="D1007"/>
    </row>
    <row r="1008" spans="1:4" ht="16.149999999999999" customHeight="1" x14ac:dyDescent="0.25">
      <c r="A1008" s="416">
        <v>34568</v>
      </c>
      <c r="B1008" s="418">
        <v>813.76</v>
      </c>
      <c r="C1008"/>
      <c r="D1008"/>
    </row>
    <row r="1009" spans="1:4" ht="16.149999999999999" customHeight="1" x14ac:dyDescent="0.25">
      <c r="A1009" s="416">
        <v>34569</v>
      </c>
      <c r="B1009" s="417">
        <v>815.2</v>
      </c>
      <c r="C1009"/>
      <c r="D1009"/>
    </row>
    <row r="1010" spans="1:4" ht="16.149999999999999" customHeight="1" x14ac:dyDescent="0.25">
      <c r="A1010" s="416">
        <v>34570</v>
      </c>
      <c r="B1010" s="418">
        <v>816.58</v>
      </c>
      <c r="C1010"/>
      <c r="D1010"/>
    </row>
    <row r="1011" spans="1:4" ht="16.149999999999999" customHeight="1" x14ac:dyDescent="0.25">
      <c r="A1011" s="416">
        <v>34571</v>
      </c>
      <c r="B1011" s="417">
        <v>816.77</v>
      </c>
      <c r="C1011"/>
      <c r="D1011"/>
    </row>
    <row r="1012" spans="1:4" ht="16.149999999999999" customHeight="1" x14ac:dyDescent="0.25">
      <c r="A1012" s="416">
        <v>34572</v>
      </c>
      <c r="B1012" s="418">
        <v>817.4</v>
      </c>
      <c r="C1012"/>
      <c r="D1012"/>
    </row>
    <row r="1013" spans="1:4" ht="16.149999999999999" customHeight="1" x14ac:dyDescent="0.25">
      <c r="A1013" s="416">
        <v>34573</v>
      </c>
      <c r="B1013" s="417">
        <v>816.29</v>
      </c>
      <c r="C1013"/>
      <c r="D1013"/>
    </row>
    <row r="1014" spans="1:4" ht="16.149999999999999" customHeight="1" x14ac:dyDescent="0.25">
      <c r="A1014" s="416">
        <v>34574</v>
      </c>
      <c r="B1014" s="418">
        <v>816.29</v>
      </c>
      <c r="C1014"/>
      <c r="D1014"/>
    </row>
    <row r="1015" spans="1:4" ht="16.149999999999999" customHeight="1" x14ac:dyDescent="0.25">
      <c r="A1015" s="416">
        <v>34575</v>
      </c>
      <c r="B1015" s="417">
        <v>816.29</v>
      </c>
      <c r="C1015"/>
      <c r="D1015"/>
    </row>
    <row r="1016" spans="1:4" ht="16.149999999999999" customHeight="1" x14ac:dyDescent="0.25">
      <c r="A1016" s="416">
        <v>34576</v>
      </c>
      <c r="B1016" s="418">
        <v>816.18</v>
      </c>
      <c r="C1016"/>
      <c r="D1016"/>
    </row>
    <row r="1017" spans="1:4" ht="16.149999999999999" customHeight="1" x14ac:dyDescent="0.25">
      <c r="A1017" s="416">
        <v>34577</v>
      </c>
      <c r="B1017" s="417">
        <v>816.3</v>
      </c>
      <c r="C1017"/>
      <c r="D1017"/>
    </row>
    <row r="1018" spans="1:4" ht="16.149999999999999" customHeight="1" x14ac:dyDescent="0.25">
      <c r="A1018" s="416">
        <v>34578</v>
      </c>
      <c r="B1018" s="418">
        <v>816.08</v>
      </c>
      <c r="C1018"/>
      <c r="D1018"/>
    </row>
    <row r="1019" spans="1:4" ht="16.149999999999999" customHeight="1" x14ac:dyDescent="0.25">
      <c r="A1019" s="416">
        <v>34579</v>
      </c>
      <c r="B1019" s="417">
        <v>817.64</v>
      </c>
      <c r="C1019"/>
      <c r="D1019"/>
    </row>
    <row r="1020" spans="1:4" ht="16.149999999999999" customHeight="1" x14ac:dyDescent="0.25">
      <c r="A1020" s="416">
        <v>34580</v>
      </c>
      <c r="B1020" s="418">
        <v>818.81</v>
      </c>
      <c r="C1020"/>
      <c r="D1020"/>
    </row>
    <row r="1021" spans="1:4" ht="16.149999999999999" customHeight="1" x14ac:dyDescent="0.25">
      <c r="A1021" s="416">
        <v>34581</v>
      </c>
      <c r="B1021" s="417">
        <v>818.81</v>
      </c>
      <c r="C1021"/>
      <c r="D1021"/>
    </row>
    <row r="1022" spans="1:4" ht="16.149999999999999" customHeight="1" x14ac:dyDescent="0.25">
      <c r="A1022" s="416">
        <v>34582</v>
      </c>
      <c r="B1022" s="418">
        <v>818.81</v>
      </c>
      <c r="C1022"/>
      <c r="D1022"/>
    </row>
    <row r="1023" spans="1:4" ht="16.149999999999999" customHeight="1" x14ac:dyDescent="0.25">
      <c r="A1023" s="416">
        <v>34583</v>
      </c>
      <c r="B1023" s="417">
        <v>817.8</v>
      </c>
      <c r="C1023"/>
      <c r="D1023"/>
    </row>
    <row r="1024" spans="1:4" ht="16.149999999999999" customHeight="1" x14ac:dyDescent="0.25">
      <c r="A1024" s="416">
        <v>34584</v>
      </c>
      <c r="B1024" s="418">
        <v>818.21</v>
      </c>
      <c r="C1024"/>
      <c r="D1024"/>
    </row>
    <row r="1025" spans="1:4" ht="16.149999999999999" customHeight="1" x14ac:dyDescent="0.25">
      <c r="A1025" s="416">
        <v>34585</v>
      </c>
      <c r="B1025" s="417">
        <v>819.24</v>
      </c>
      <c r="C1025"/>
      <c r="D1025"/>
    </row>
    <row r="1026" spans="1:4" ht="16.149999999999999" customHeight="1" x14ac:dyDescent="0.25">
      <c r="A1026" s="416">
        <v>34586</v>
      </c>
      <c r="B1026" s="418">
        <v>820.02</v>
      </c>
      <c r="C1026"/>
      <c r="D1026"/>
    </row>
    <row r="1027" spans="1:4" ht="16.149999999999999" customHeight="1" x14ac:dyDescent="0.25">
      <c r="A1027" s="416">
        <v>34587</v>
      </c>
      <c r="B1027" s="417">
        <v>820.26</v>
      </c>
      <c r="C1027"/>
      <c r="D1027"/>
    </row>
    <row r="1028" spans="1:4" ht="16.149999999999999" customHeight="1" x14ac:dyDescent="0.25">
      <c r="A1028" s="416">
        <v>34588</v>
      </c>
      <c r="B1028" s="418">
        <v>820.26</v>
      </c>
      <c r="C1028"/>
      <c r="D1028"/>
    </row>
    <row r="1029" spans="1:4" ht="16.149999999999999" customHeight="1" x14ac:dyDescent="0.25">
      <c r="A1029" s="416">
        <v>34589</v>
      </c>
      <c r="B1029" s="417">
        <v>820.26</v>
      </c>
      <c r="C1029"/>
      <c r="D1029"/>
    </row>
    <row r="1030" spans="1:4" ht="16.149999999999999" customHeight="1" x14ac:dyDescent="0.25">
      <c r="A1030" s="416">
        <v>34590</v>
      </c>
      <c r="B1030" s="418">
        <v>821.62</v>
      </c>
      <c r="C1030"/>
      <c r="D1030"/>
    </row>
    <row r="1031" spans="1:4" ht="16.149999999999999" customHeight="1" x14ac:dyDescent="0.25">
      <c r="A1031" s="416">
        <v>34591</v>
      </c>
      <c r="B1031" s="417">
        <v>824.34</v>
      </c>
      <c r="C1031"/>
      <c r="D1031"/>
    </row>
    <row r="1032" spans="1:4" ht="16.149999999999999" customHeight="1" x14ac:dyDescent="0.25">
      <c r="A1032" s="416">
        <v>34592</v>
      </c>
      <c r="B1032" s="418">
        <v>827.86</v>
      </c>
      <c r="C1032"/>
      <c r="D1032"/>
    </row>
    <row r="1033" spans="1:4" ht="16.149999999999999" customHeight="1" x14ac:dyDescent="0.25">
      <c r="A1033" s="416">
        <v>34593</v>
      </c>
      <c r="B1033" s="417">
        <v>833.1</v>
      </c>
      <c r="C1033"/>
      <c r="D1033"/>
    </row>
    <row r="1034" spans="1:4" ht="16.149999999999999" customHeight="1" x14ac:dyDescent="0.25">
      <c r="A1034" s="416">
        <v>34594</v>
      </c>
      <c r="B1034" s="418">
        <v>837.21</v>
      </c>
      <c r="C1034"/>
      <c r="D1034"/>
    </row>
    <row r="1035" spans="1:4" ht="16.149999999999999" customHeight="1" x14ac:dyDescent="0.25">
      <c r="A1035" s="416">
        <v>34595</v>
      </c>
      <c r="B1035" s="417">
        <v>837.21</v>
      </c>
      <c r="C1035"/>
      <c r="D1035"/>
    </row>
    <row r="1036" spans="1:4" ht="16.149999999999999" customHeight="1" x14ac:dyDescent="0.25">
      <c r="A1036" s="416">
        <v>34596</v>
      </c>
      <c r="B1036" s="418">
        <v>837.21</v>
      </c>
      <c r="C1036"/>
      <c r="D1036"/>
    </row>
    <row r="1037" spans="1:4" ht="16.149999999999999" customHeight="1" x14ac:dyDescent="0.25">
      <c r="A1037" s="416">
        <v>34597</v>
      </c>
      <c r="B1037" s="417">
        <v>838.63</v>
      </c>
      <c r="C1037"/>
      <c r="D1037"/>
    </row>
    <row r="1038" spans="1:4" ht="16.149999999999999" customHeight="1" x14ac:dyDescent="0.25">
      <c r="A1038" s="416">
        <v>34598</v>
      </c>
      <c r="B1038" s="418">
        <v>841.82</v>
      </c>
      <c r="C1038"/>
      <c r="D1038"/>
    </row>
    <row r="1039" spans="1:4" ht="16.149999999999999" customHeight="1" x14ac:dyDescent="0.25">
      <c r="A1039" s="416">
        <v>34599</v>
      </c>
      <c r="B1039" s="417">
        <v>842.7</v>
      </c>
      <c r="C1039"/>
      <c r="D1039"/>
    </row>
    <row r="1040" spans="1:4" ht="16.149999999999999" customHeight="1" x14ac:dyDescent="0.25">
      <c r="A1040" s="416">
        <v>34600</v>
      </c>
      <c r="B1040" s="418">
        <v>841.53</v>
      </c>
      <c r="C1040"/>
      <c r="D1040"/>
    </row>
    <row r="1041" spans="1:4" ht="16.149999999999999" customHeight="1" x14ac:dyDescent="0.25">
      <c r="A1041" s="416">
        <v>34601</v>
      </c>
      <c r="B1041" s="417">
        <v>839.46</v>
      </c>
      <c r="C1041"/>
      <c r="D1041"/>
    </row>
    <row r="1042" spans="1:4" ht="16.149999999999999" customHeight="1" x14ac:dyDescent="0.25">
      <c r="A1042" s="416">
        <v>34602</v>
      </c>
      <c r="B1042" s="418">
        <v>839.46</v>
      </c>
      <c r="C1042"/>
      <c r="D1042"/>
    </row>
    <row r="1043" spans="1:4" ht="16.149999999999999" customHeight="1" x14ac:dyDescent="0.25">
      <c r="A1043" s="416">
        <v>34603</v>
      </c>
      <c r="B1043" s="417">
        <v>839.46</v>
      </c>
      <c r="C1043"/>
      <c r="D1043"/>
    </row>
    <row r="1044" spans="1:4" ht="16.149999999999999" customHeight="1" x14ac:dyDescent="0.25">
      <c r="A1044" s="416">
        <v>34604</v>
      </c>
      <c r="B1044" s="418">
        <v>840.23</v>
      </c>
      <c r="C1044"/>
      <c r="D1044"/>
    </row>
    <row r="1045" spans="1:4" ht="16.149999999999999" customHeight="1" x14ac:dyDescent="0.25">
      <c r="A1045" s="416">
        <v>34605</v>
      </c>
      <c r="B1045" s="417">
        <v>841.51</v>
      </c>
      <c r="C1045"/>
      <c r="D1045"/>
    </row>
    <row r="1046" spans="1:4" ht="16.149999999999999" customHeight="1" x14ac:dyDescent="0.25">
      <c r="A1046" s="416">
        <v>34606</v>
      </c>
      <c r="B1046" s="418">
        <v>841.32</v>
      </c>
      <c r="C1046"/>
      <c r="D1046"/>
    </row>
    <row r="1047" spans="1:4" ht="16.149999999999999" customHeight="1" x14ac:dyDescent="0.25">
      <c r="A1047" s="416">
        <v>34607</v>
      </c>
      <c r="B1047" s="417">
        <v>842</v>
      </c>
      <c r="C1047"/>
      <c r="D1047"/>
    </row>
    <row r="1048" spans="1:4" ht="16.149999999999999" customHeight="1" x14ac:dyDescent="0.25">
      <c r="A1048" s="416">
        <v>34608</v>
      </c>
      <c r="B1048" s="418">
        <v>843</v>
      </c>
      <c r="C1048"/>
      <c r="D1048"/>
    </row>
    <row r="1049" spans="1:4" ht="16.149999999999999" customHeight="1" x14ac:dyDescent="0.25">
      <c r="A1049" s="416">
        <v>34609</v>
      </c>
      <c r="B1049" s="417">
        <v>843</v>
      </c>
      <c r="C1049"/>
      <c r="D1049"/>
    </row>
    <row r="1050" spans="1:4" ht="16.149999999999999" customHeight="1" x14ac:dyDescent="0.25">
      <c r="A1050" s="416">
        <v>34610</v>
      </c>
      <c r="B1050" s="418">
        <v>843</v>
      </c>
      <c r="C1050"/>
      <c r="D1050"/>
    </row>
    <row r="1051" spans="1:4" ht="16.149999999999999" customHeight="1" x14ac:dyDescent="0.25">
      <c r="A1051" s="416">
        <v>34611</v>
      </c>
      <c r="B1051" s="417">
        <v>843.65</v>
      </c>
      <c r="C1051"/>
      <c r="D1051"/>
    </row>
    <row r="1052" spans="1:4" ht="16.149999999999999" customHeight="1" x14ac:dyDescent="0.25">
      <c r="A1052" s="416">
        <v>34612</v>
      </c>
      <c r="B1052" s="418">
        <v>844.4</v>
      </c>
      <c r="C1052"/>
      <c r="D1052"/>
    </row>
    <row r="1053" spans="1:4" ht="16.149999999999999" customHeight="1" x14ac:dyDescent="0.25">
      <c r="A1053" s="416">
        <v>34613</v>
      </c>
      <c r="B1053" s="417">
        <v>842.54</v>
      </c>
      <c r="C1053"/>
      <c r="D1053"/>
    </row>
    <row r="1054" spans="1:4" ht="16.149999999999999" customHeight="1" x14ac:dyDescent="0.25">
      <c r="A1054" s="416">
        <v>34614</v>
      </c>
      <c r="B1054" s="418">
        <v>840.06</v>
      </c>
      <c r="C1054"/>
      <c r="D1054"/>
    </row>
    <row r="1055" spans="1:4" ht="16.149999999999999" customHeight="1" x14ac:dyDescent="0.25">
      <c r="A1055" s="416">
        <v>34615</v>
      </c>
      <c r="B1055" s="417">
        <v>836.8</v>
      </c>
      <c r="C1055"/>
      <c r="D1055"/>
    </row>
    <row r="1056" spans="1:4" ht="16.149999999999999" customHeight="1" x14ac:dyDescent="0.25">
      <c r="A1056" s="416">
        <v>34616</v>
      </c>
      <c r="B1056" s="418">
        <v>836.8</v>
      </c>
      <c r="C1056"/>
      <c r="D1056"/>
    </row>
    <row r="1057" spans="1:4" ht="16.149999999999999" customHeight="1" x14ac:dyDescent="0.25">
      <c r="A1057" s="416">
        <v>34617</v>
      </c>
      <c r="B1057" s="417">
        <v>836.8</v>
      </c>
      <c r="C1057"/>
      <c r="D1057"/>
    </row>
    <row r="1058" spans="1:4" ht="16.149999999999999" customHeight="1" x14ac:dyDescent="0.25">
      <c r="A1058" s="416">
        <v>34618</v>
      </c>
      <c r="B1058" s="418">
        <v>835.59</v>
      </c>
      <c r="C1058"/>
      <c r="D1058"/>
    </row>
    <row r="1059" spans="1:4" ht="16.149999999999999" customHeight="1" x14ac:dyDescent="0.25">
      <c r="A1059" s="416">
        <v>34619</v>
      </c>
      <c r="B1059" s="417">
        <v>835.38</v>
      </c>
      <c r="C1059"/>
      <c r="D1059"/>
    </row>
    <row r="1060" spans="1:4" ht="16.149999999999999" customHeight="1" x14ac:dyDescent="0.25">
      <c r="A1060" s="416">
        <v>34620</v>
      </c>
      <c r="B1060" s="418">
        <v>836.4</v>
      </c>
      <c r="C1060"/>
      <c r="D1060"/>
    </row>
    <row r="1061" spans="1:4" ht="16.149999999999999" customHeight="1" x14ac:dyDescent="0.25">
      <c r="A1061" s="416">
        <v>34621</v>
      </c>
      <c r="B1061" s="417">
        <v>836.01</v>
      </c>
      <c r="C1061"/>
      <c r="D1061"/>
    </row>
    <row r="1062" spans="1:4" ht="16.149999999999999" customHeight="1" x14ac:dyDescent="0.25">
      <c r="A1062" s="416">
        <v>34622</v>
      </c>
      <c r="B1062" s="418">
        <v>834.83</v>
      </c>
      <c r="C1062"/>
      <c r="D1062"/>
    </row>
    <row r="1063" spans="1:4" ht="16.149999999999999" customHeight="1" x14ac:dyDescent="0.25">
      <c r="A1063" s="416">
        <v>34623</v>
      </c>
      <c r="B1063" s="417">
        <v>834.83</v>
      </c>
      <c r="C1063"/>
      <c r="D1063"/>
    </row>
    <row r="1064" spans="1:4" ht="16.149999999999999" customHeight="1" x14ac:dyDescent="0.25">
      <c r="A1064" s="416">
        <v>34624</v>
      </c>
      <c r="B1064" s="418">
        <v>834.83</v>
      </c>
      <c r="C1064"/>
      <c r="D1064"/>
    </row>
    <row r="1065" spans="1:4" ht="16.149999999999999" customHeight="1" x14ac:dyDescent="0.25">
      <c r="A1065" s="416">
        <v>34625</v>
      </c>
      <c r="B1065" s="417">
        <v>834.83</v>
      </c>
      <c r="C1065"/>
      <c r="D1065"/>
    </row>
    <row r="1066" spans="1:4" ht="16.149999999999999" customHeight="1" x14ac:dyDescent="0.25">
      <c r="A1066" s="416">
        <v>34626</v>
      </c>
      <c r="B1066" s="418">
        <v>835.33</v>
      </c>
      <c r="C1066"/>
      <c r="D1066"/>
    </row>
    <row r="1067" spans="1:4" ht="16.149999999999999" customHeight="1" x14ac:dyDescent="0.25">
      <c r="A1067" s="416">
        <v>34627</v>
      </c>
      <c r="B1067" s="417">
        <v>836.72</v>
      </c>
      <c r="C1067"/>
      <c r="D1067"/>
    </row>
    <row r="1068" spans="1:4" ht="16.149999999999999" customHeight="1" x14ac:dyDescent="0.25">
      <c r="A1068" s="416">
        <v>34628</v>
      </c>
      <c r="B1068" s="418">
        <v>838.32</v>
      </c>
      <c r="C1068"/>
      <c r="D1068"/>
    </row>
    <row r="1069" spans="1:4" ht="16.149999999999999" customHeight="1" x14ac:dyDescent="0.25">
      <c r="A1069" s="416">
        <v>34629</v>
      </c>
      <c r="B1069" s="417">
        <v>841.41</v>
      </c>
      <c r="C1069"/>
      <c r="D1069"/>
    </row>
    <row r="1070" spans="1:4" ht="16.149999999999999" customHeight="1" x14ac:dyDescent="0.25">
      <c r="A1070" s="416">
        <v>34630</v>
      </c>
      <c r="B1070" s="418">
        <v>841.41</v>
      </c>
      <c r="C1070"/>
      <c r="D1070"/>
    </row>
    <row r="1071" spans="1:4" ht="16.149999999999999" customHeight="1" x14ac:dyDescent="0.25">
      <c r="A1071" s="416">
        <v>34631</v>
      </c>
      <c r="B1071" s="417">
        <v>841.41</v>
      </c>
      <c r="C1071"/>
      <c r="D1071"/>
    </row>
    <row r="1072" spans="1:4" ht="16.149999999999999" customHeight="1" x14ac:dyDescent="0.25">
      <c r="A1072" s="416">
        <v>34632</v>
      </c>
      <c r="B1072" s="418">
        <v>842.6</v>
      </c>
      <c r="C1072"/>
      <c r="D1072"/>
    </row>
    <row r="1073" spans="1:4" ht="16.149999999999999" customHeight="1" x14ac:dyDescent="0.25">
      <c r="A1073" s="416">
        <v>34633</v>
      </c>
      <c r="B1073" s="417">
        <v>843.48</v>
      </c>
      <c r="C1073"/>
      <c r="D1073"/>
    </row>
    <row r="1074" spans="1:4" ht="16.149999999999999" customHeight="1" x14ac:dyDescent="0.25">
      <c r="A1074" s="416">
        <v>34634</v>
      </c>
      <c r="B1074" s="418">
        <v>841.32</v>
      </c>
      <c r="C1074"/>
      <c r="D1074"/>
    </row>
    <row r="1075" spans="1:4" ht="16.149999999999999" customHeight="1" x14ac:dyDescent="0.25">
      <c r="A1075" s="416">
        <v>34635</v>
      </c>
      <c r="B1075" s="417">
        <v>840.05</v>
      </c>
      <c r="C1075"/>
      <c r="D1075"/>
    </row>
    <row r="1076" spans="1:4" ht="16.149999999999999" customHeight="1" x14ac:dyDescent="0.25">
      <c r="A1076" s="416">
        <v>34636</v>
      </c>
      <c r="B1076" s="418">
        <v>838.55</v>
      </c>
      <c r="C1076"/>
      <c r="D1076"/>
    </row>
    <row r="1077" spans="1:4" ht="16.149999999999999" customHeight="1" x14ac:dyDescent="0.25">
      <c r="A1077" s="416">
        <v>34637</v>
      </c>
      <c r="B1077" s="417">
        <v>838.55</v>
      </c>
      <c r="C1077"/>
      <c r="D1077"/>
    </row>
    <row r="1078" spans="1:4" ht="16.149999999999999" customHeight="1" x14ac:dyDescent="0.25">
      <c r="A1078" s="416">
        <v>34638</v>
      </c>
      <c r="B1078" s="418">
        <v>838.55</v>
      </c>
      <c r="C1078"/>
      <c r="D1078"/>
    </row>
    <row r="1079" spans="1:4" ht="16.149999999999999" customHeight="1" x14ac:dyDescent="0.25">
      <c r="A1079" s="416">
        <v>34639</v>
      </c>
      <c r="B1079" s="417">
        <v>837.62</v>
      </c>
      <c r="C1079"/>
      <c r="D1079"/>
    </row>
    <row r="1080" spans="1:4" ht="16.149999999999999" customHeight="1" x14ac:dyDescent="0.25">
      <c r="A1080" s="416">
        <v>34640</v>
      </c>
      <c r="B1080" s="418">
        <v>837.79</v>
      </c>
      <c r="C1080"/>
      <c r="D1080"/>
    </row>
    <row r="1081" spans="1:4" ht="16.149999999999999" customHeight="1" x14ac:dyDescent="0.25">
      <c r="A1081" s="416">
        <v>34641</v>
      </c>
      <c r="B1081" s="417">
        <v>836.18</v>
      </c>
      <c r="C1081"/>
      <c r="D1081"/>
    </row>
    <row r="1082" spans="1:4" ht="16.149999999999999" customHeight="1" x14ac:dyDescent="0.25">
      <c r="A1082" s="416">
        <v>34642</v>
      </c>
      <c r="B1082" s="418">
        <v>833.19</v>
      </c>
      <c r="C1082"/>
      <c r="D1082"/>
    </row>
    <row r="1083" spans="1:4" ht="16.149999999999999" customHeight="1" x14ac:dyDescent="0.25">
      <c r="A1083" s="416">
        <v>34643</v>
      </c>
      <c r="B1083" s="417">
        <v>831.25</v>
      </c>
      <c r="C1083"/>
      <c r="D1083"/>
    </row>
    <row r="1084" spans="1:4" ht="16.149999999999999" customHeight="1" x14ac:dyDescent="0.25">
      <c r="A1084" s="416">
        <v>34644</v>
      </c>
      <c r="B1084" s="418">
        <v>831.25</v>
      </c>
      <c r="C1084"/>
      <c r="D1084"/>
    </row>
    <row r="1085" spans="1:4" ht="16.149999999999999" customHeight="1" x14ac:dyDescent="0.25">
      <c r="A1085" s="416">
        <v>34645</v>
      </c>
      <c r="B1085" s="417">
        <v>831.25</v>
      </c>
      <c r="C1085"/>
      <c r="D1085"/>
    </row>
    <row r="1086" spans="1:4" ht="16.149999999999999" customHeight="1" x14ac:dyDescent="0.25">
      <c r="A1086" s="416">
        <v>34646</v>
      </c>
      <c r="B1086" s="418">
        <v>831.25</v>
      </c>
      <c r="C1086"/>
      <c r="D1086"/>
    </row>
    <row r="1087" spans="1:4" ht="16.149999999999999" customHeight="1" x14ac:dyDescent="0.25">
      <c r="A1087" s="416">
        <v>34647</v>
      </c>
      <c r="B1087" s="417">
        <v>829.09</v>
      </c>
      <c r="C1087"/>
      <c r="D1087"/>
    </row>
    <row r="1088" spans="1:4" ht="16.149999999999999" customHeight="1" x14ac:dyDescent="0.25">
      <c r="A1088" s="416">
        <v>34648</v>
      </c>
      <c r="B1088" s="418">
        <v>826.84</v>
      </c>
      <c r="C1088"/>
      <c r="D1088"/>
    </row>
    <row r="1089" spans="1:4" ht="16.149999999999999" customHeight="1" x14ac:dyDescent="0.25">
      <c r="A1089" s="416">
        <v>34649</v>
      </c>
      <c r="B1089" s="417">
        <v>825.17</v>
      </c>
      <c r="C1089"/>
      <c r="D1089"/>
    </row>
    <row r="1090" spans="1:4" ht="16.149999999999999" customHeight="1" x14ac:dyDescent="0.25">
      <c r="A1090" s="416">
        <v>34650</v>
      </c>
      <c r="B1090" s="418">
        <v>825.87</v>
      </c>
      <c r="C1090"/>
      <c r="D1090"/>
    </row>
    <row r="1091" spans="1:4" ht="16.149999999999999" customHeight="1" x14ac:dyDescent="0.25">
      <c r="A1091" s="416">
        <v>34651</v>
      </c>
      <c r="B1091" s="417">
        <v>825.87</v>
      </c>
      <c r="C1091"/>
      <c r="D1091"/>
    </row>
    <row r="1092" spans="1:4" ht="16.149999999999999" customHeight="1" x14ac:dyDescent="0.25">
      <c r="A1092" s="416">
        <v>34652</v>
      </c>
      <c r="B1092" s="418">
        <v>825.87</v>
      </c>
      <c r="C1092"/>
      <c r="D1092"/>
    </row>
    <row r="1093" spans="1:4" ht="16.149999999999999" customHeight="1" x14ac:dyDescent="0.25">
      <c r="A1093" s="416">
        <v>34653</v>
      </c>
      <c r="B1093" s="417">
        <v>825.87</v>
      </c>
      <c r="C1093"/>
      <c r="D1093"/>
    </row>
    <row r="1094" spans="1:4" ht="16.149999999999999" customHeight="1" x14ac:dyDescent="0.25">
      <c r="A1094" s="416">
        <v>34654</v>
      </c>
      <c r="B1094" s="418">
        <v>826.45</v>
      </c>
      <c r="C1094"/>
      <c r="D1094"/>
    </row>
    <row r="1095" spans="1:4" ht="16.149999999999999" customHeight="1" x14ac:dyDescent="0.25">
      <c r="A1095" s="416">
        <v>34655</v>
      </c>
      <c r="B1095" s="417">
        <v>828.74</v>
      </c>
      <c r="C1095"/>
      <c r="D1095"/>
    </row>
    <row r="1096" spans="1:4" ht="16.149999999999999" customHeight="1" x14ac:dyDescent="0.25">
      <c r="A1096" s="416">
        <v>34656</v>
      </c>
      <c r="B1096" s="418">
        <v>830.49</v>
      </c>
      <c r="C1096"/>
      <c r="D1096"/>
    </row>
    <row r="1097" spans="1:4" ht="16.149999999999999" customHeight="1" x14ac:dyDescent="0.25">
      <c r="A1097" s="416">
        <v>34657</v>
      </c>
      <c r="B1097" s="417">
        <v>828.46</v>
      </c>
      <c r="C1097"/>
      <c r="D1097"/>
    </row>
    <row r="1098" spans="1:4" ht="16.149999999999999" customHeight="1" x14ac:dyDescent="0.25">
      <c r="A1098" s="416">
        <v>34658</v>
      </c>
      <c r="B1098" s="418">
        <v>828.46</v>
      </c>
      <c r="C1098"/>
      <c r="D1098"/>
    </row>
    <row r="1099" spans="1:4" ht="16.149999999999999" customHeight="1" x14ac:dyDescent="0.25">
      <c r="A1099" s="416">
        <v>34659</v>
      </c>
      <c r="B1099" s="417">
        <v>828.46</v>
      </c>
      <c r="C1099"/>
      <c r="D1099"/>
    </row>
    <row r="1100" spans="1:4" ht="16.149999999999999" customHeight="1" x14ac:dyDescent="0.25">
      <c r="A1100" s="416">
        <v>34660</v>
      </c>
      <c r="B1100" s="418">
        <v>829.08</v>
      </c>
      <c r="C1100"/>
      <c r="D1100"/>
    </row>
    <row r="1101" spans="1:4" ht="16.149999999999999" customHeight="1" x14ac:dyDescent="0.25">
      <c r="A1101" s="416">
        <v>34661</v>
      </c>
      <c r="B1101" s="417">
        <v>830.74</v>
      </c>
      <c r="C1101"/>
      <c r="D1101"/>
    </row>
    <row r="1102" spans="1:4" ht="16.149999999999999" customHeight="1" x14ac:dyDescent="0.25">
      <c r="A1102" s="416">
        <v>34662</v>
      </c>
      <c r="B1102" s="418">
        <v>828.67</v>
      </c>
      <c r="C1102"/>
      <c r="D1102"/>
    </row>
    <row r="1103" spans="1:4" ht="16.149999999999999" customHeight="1" x14ac:dyDescent="0.25">
      <c r="A1103" s="416">
        <v>34663</v>
      </c>
      <c r="B1103" s="417">
        <v>828.76</v>
      </c>
      <c r="C1103"/>
      <c r="D1103"/>
    </row>
    <row r="1104" spans="1:4" ht="16.149999999999999" customHeight="1" x14ac:dyDescent="0.25">
      <c r="A1104" s="416">
        <v>34664</v>
      </c>
      <c r="B1104" s="418">
        <v>828.42</v>
      </c>
      <c r="C1104"/>
      <c r="D1104"/>
    </row>
    <row r="1105" spans="1:4" ht="16.149999999999999" customHeight="1" x14ac:dyDescent="0.25">
      <c r="A1105" s="416">
        <v>34665</v>
      </c>
      <c r="B1105" s="417">
        <v>828.42</v>
      </c>
      <c r="C1105"/>
      <c r="D1105"/>
    </row>
    <row r="1106" spans="1:4" ht="16.149999999999999" customHeight="1" x14ac:dyDescent="0.25">
      <c r="A1106" s="416">
        <v>34666</v>
      </c>
      <c r="B1106" s="418">
        <v>828.42</v>
      </c>
      <c r="C1106"/>
      <c r="D1106"/>
    </row>
    <row r="1107" spans="1:4" ht="16.149999999999999" customHeight="1" x14ac:dyDescent="0.25">
      <c r="A1107" s="416">
        <v>34667</v>
      </c>
      <c r="B1107" s="417">
        <v>828.66</v>
      </c>
      <c r="C1107"/>
      <c r="D1107"/>
    </row>
    <row r="1108" spans="1:4" ht="16.149999999999999" customHeight="1" x14ac:dyDescent="0.25">
      <c r="A1108" s="416">
        <v>34668</v>
      </c>
      <c r="B1108" s="418">
        <v>829.03</v>
      </c>
      <c r="C1108"/>
      <c r="D1108"/>
    </row>
    <row r="1109" spans="1:4" ht="16.149999999999999" customHeight="1" x14ac:dyDescent="0.25">
      <c r="A1109" s="416">
        <v>34669</v>
      </c>
      <c r="B1109" s="417">
        <v>829.29</v>
      </c>
      <c r="C1109"/>
      <c r="D1109"/>
    </row>
    <row r="1110" spans="1:4" ht="16.149999999999999" customHeight="1" x14ac:dyDescent="0.25">
      <c r="A1110" s="416">
        <v>34670</v>
      </c>
      <c r="B1110" s="418">
        <v>829.56</v>
      </c>
      <c r="C1110"/>
      <c r="D1110"/>
    </row>
    <row r="1111" spans="1:4" ht="16.149999999999999" customHeight="1" x14ac:dyDescent="0.25">
      <c r="A1111" s="416">
        <v>34671</v>
      </c>
      <c r="B1111" s="417">
        <v>830</v>
      </c>
      <c r="C1111"/>
      <c r="D1111"/>
    </row>
    <row r="1112" spans="1:4" ht="16.149999999999999" customHeight="1" x14ac:dyDescent="0.25">
      <c r="A1112" s="416">
        <v>34672</v>
      </c>
      <c r="B1112" s="418">
        <v>830</v>
      </c>
      <c r="C1112"/>
      <c r="D1112"/>
    </row>
    <row r="1113" spans="1:4" ht="16.149999999999999" customHeight="1" x14ac:dyDescent="0.25">
      <c r="A1113" s="416">
        <v>34673</v>
      </c>
      <c r="B1113" s="417">
        <v>830</v>
      </c>
      <c r="C1113"/>
      <c r="D1113"/>
    </row>
    <row r="1114" spans="1:4" ht="16.149999999999999" customHeight="1" x14ac:dyDescent="0.25">
      <c r="A1114" s="416">
        <v>34674</v>
      </c>
      <c r="B1114" s="418">
        <v>830.37</v>
      </c>
      <c r="C1114"/>
      <c r="D1114"/>
    </row>
    <row r="1115" spans="1:4" ht="16.149999999999999" customHeight="1" x14ac:dyDescent="0.25">
      <c r="A1115" s="416">
        <v>34675</v>
      </c>
      <c r="B1115" s="417">
        <v>830.85</v>
      </c>
      <c r="C1115"/>
      <c r="D1115"/>
    </row>
    <row r="1116" spans="1:4" ht="16.149999999999999" customHeight="1" x14ac:dyDescent="0.25">
      <c r="A1116" s="416">
        <v>34676</v>
      </c>
      <c r="B1116" s="418">
        <v>831.1</v>
      </c>
      <c r="C1116"/>
      <c r="D1116"/>
    </row>
    <row r="1117" spans="1:4" ht="16.149999999999999" customHeight="1" x14ac:dyDescent="0.25">
      <c r="A1117" s="416">
        <v>34677</v>
      </c>
      <c r="B1117" s="417">
        <v>831.1</v>
      </c>
      <c r="C1117"/>
      <c r="D1117"/>
    </row>
    <row r="1118" spans="1:4" ht="16.149999999999999" customHeight="1" x14ac:dyDescent="0.25">
      <c r="A1118" s="416">
        <v>34678</v>
      </c>
      <c r="B1118" s="418">
        <v>831.49</v>
      </c>
      <c r="C1118"/>
      <c r="D1118"/>
    </row>
    <row r="1119" spans="1:4" ht="16.149999999999999" customHeight="1" x14ac:dyDescent="0.25">
      <c r="A1119" s="416">
        <v>34679</v>
      </c>
      <c r="B1119" s="417">
        <v>831.49</v>
      </c>
      <c r="C1119"/>
      <c r="D1119"/>
    </row>
    <row r="1120" spans="1:4" ht="16.149999999999999" customHeight="1" x14ac:dyDescent="0.25">
      <c r="A1120" s="416">
        <v>34680</v>
      </c>
      <c r="B1120" s="418">
        <v>831.49</v>
      </c>
      <c r="C1120"/>
      <c r="D1120"/>
    </row>
    <row r="1121" spans="1:4" ht="16.149999999999999" customHeight="1" x14ac:dyDescent="0.25">
      <c r="A1121" s="416">
        <v>34681</v>
      </c>
      <c r="B1121" s="417">
        <v>831.91</v>
      </c>
      <c r="C1121"/>
      <c r="D1121"/>
    </row>
    <row r="1122" spans="1:4" ht="16.149999999999999" customHeight="1" x14ac:dyDescent="0.25">
      <c r="A1122" s="416">
        <v>34682</v>
      </c>
      <c r="B1122" s="418">
        <v>824.68</v>
      </c>
      <c r="C1122"/>
      <c r="D1122"/>
    </row>
    <row r="1123" spans="1:4" ht="16.149999999999999" customHeight="1" x14ac:dyDescent="0.25">
      <c r="A1123" s="416">
        <v>34683</v>
      </c>
      <c r="B1123" s="417">
        <v>825</v>
      </c>
      <c r="C1123"/>
      <c r="D1123"/>
    </row>
    <row r="1124" spans="1:4" ht="16.149999999999999" customHeight="1" x14ac:dyDescent="0.25">
      <c r="A1124" s="416">
        <v>34684</v>
      </c>
      <c r="B1124" s="418">
        <v>827.6</v>
      </c>
      <c r="C1124"/>
      <c r="D1124"/>
    </row>
    <row r="1125" spans="1:4" ht="16.149999999999999" customHeight="1" x14ac:dyDescent="0.25">
      <c r="A1125" s="416">
        <v>34685</v>
      </c>
      <c r="B1125" s="417">
        <v>829.72</v>
      </c>
      <c r="C1125"/>
      <c r="D1125"/>
    </row>
    <row r="1126" spans="1:4" ht="16.149999999999999" customHeight="1" x14ac:dyDescent="0.25">
      <c r="A1126" s="416">
        <v>34686</v>
      </c>
      <c r="B1126" s="418">
        <v>829.72</v>
      </c>
      <c r="C1126"/>
      <c r="D1126"/>
    </row>
    <row r="1127" spans="1:4" ht="16.149999999999999" customHeight="1" x14ac:dyDescent="0.25">
      <c r="A1127" s="416">
        <v>34687</v>
      </c>
      <c r="B1127" s="417">
        <v>829.72</v>
      </c>
      <c r="C1127"/>
      <c r="D1127"/>
    </row>
    <row r="1128" spans="1:4" ht="16.149999999999999" customHeight="1" x14ac:dyDescent="0.25">
      <c r="A1128" s="416">
        <v>34688</v>
      </c>
      <c r="B1128" s="418">
        <v>831.06</v>
      </c>
      <c r="C1128"/>
      <c r="D1128"/>
    </row>
    <row r="1129" spans="1:4" ht="16.149999999999999" customHeight="1" x14ac:dyDescent="0.25">
      <c r="A1129" s="416">
        <v>34689</v>
      </c>
      <c r="B1129" s="417">
        <v>830.16</v>
      </c>
      <c r="C1129"/>
      <c r="D1129"/>
    </row>
    <row r="1130" spans="1:4" ht="16.149999999999999" customHeight="1" x14ac:dyDescent="0.25">
      <c r="A1130" s="416">
        <v>34690</v>
      </c>
      <c r="B1130" s="418">
        <v>827.95</v>
      </c>
      <c r="C1130"/>
      <c r="D1130"/>
    </row>
    <row r="1131" spans="1:4" ht="16.149999999999999" customHeight="1" x14ac:dyDescent="0.25">
      <c r="A1131" s="416">
        <v>34691</v>
      </c>
      <c r="B1131" s="417">
        <v>827.7</v>
      </c>
      <c r="C1131"/>
      <c r="D1131"/>
    </row>
    <row r="1132" spans="1:4" ht="16.149999999999999" customHeight="1" x14ac:dyDescent="0.25">
      <c r="A1132" s="416">
        <v>34692</v>
      </c>
      <c r="B1132" s="418">
        <v>826.47</v>
      </c>
      <c r="C1132"/>
      <c r="D1132"/>
    </row>
    <row r="1133" spans="1:4" ht="16.149999999999999" customHeight="1" x14ac:dyDescent="0.25">
      <c r="A1133" s="416">
        <v>34693</v>
      </c>
      <c r="B1133" s="417">
        <v>826.47</v>
      </c>
      <c r="C1133"/>
      <c r="D1133"/>
    </row>
    <row r="1134" spans="1:4" ht="16.149999999999999" customHeight="1" x14ac:dyDescent="0.25">
      <c r="A1134" s="416">
        <v>34694</v>
      </c>
      <c r="B1134" s="418">
        <v>826.47</v>
      </c>
      <c r="C1134"/>
      <c r="D1134"/>
    </row>
    <row r="1135" spans="1:4" ht="16.149999999999999" customHeight="1" x14ac:dyDescent="0.25">
      <c r="A1135" s="416">
        <v>34695</v>
      </c>
      <c r="B1135" s="417">
        <v>827.33</v>
      </c>
      <c r="C1135"/>
      <c r="D1135"/>
    </row>
    <row r="1136" spans="1:4" ht="16.149999999999999" customHeight="1" x14ac:dyDescent="0.25">
      <c r="A1136" s="416">
        <v>34696</v>
      </c>
      <c r="B1136" s="418">
        <v>829.95</v>
      </c>
      <c r="C1136"/>
      <c r="D1136"/>
    </row>
    <row r="1137" spans="1:4" ht="16.149999999999999" customHeight="1" x14ac:dyDescent="0.25">
      <c r="A1137" s="416">
        <v>34697</v>
      </c>
      <c r="B1137" s="417">
        <v>831.6</v>
      </c>
      <c r="C1137"/>
      <c r="D1137"/>
    </row>
    <row r="1138" spans="1:4" ht="16.149999999999999" customHeight="1" x14ac:dyDescent="0.25">
      <c r="A1138" s="416">
        <v>34698</v>
      </c>
      <c r="B1138" s="418">
        <v>831.27</v>
      </c>
      <c r="C1138"/>
      <c r="D1138"/>
    </row>
    <row r="1139" spans="1:4" ht="16.149999999999999" customHeight="1" x14ac:dyDescent="0.25">
      <c r="A1139" s="416">
        <v>34699</v>
      </c>
      <c r="B1139" s="417">
        <v>831.27</v>
      </c>
      <c r="C1139"/>
      <c r="D1139"/>
    </row>
    <row r="1140" spans="1:4" ht="16.149999999999999" customHeight="1" x14ac:dyDescent="0.25">
      <c r="A1140" s="416">
        <v>34700</v>
      </c>
      <c r="B1140" s="418">
        <v>831.27</v>
      </c>
      <c r="C1140"/>
      <c r="D1140"/>
    </row>
    <row r="1141" spans="1:4" ht="16.149999999999999" customHeight="1" x14ac:dyDescent="0.25">
      <c r="A1141" s="416">
        <v>34701</v>
      </c>
      <c r="B1141" s="417">
        <v>831.27</v>
      </c>
      <c r="C1141"/>
      <c r="D1141"/>
    </row>
    <row r="1142" spans="1:4" ht="16.149999999999999" customHeight="1" x14ac:dyDescent="0.25">
      <c r="A1142" s="416">
        <v>34702</v>
      </c>
      <c r="B1142" s="418">
        <v>833.18</v>
      </c>
      <c r="C1142"/>
      <c r="D1142"/>
    </row>
    <row r="1143" spans="1:4" ht="16.149999999999999" customHeight="1" x14ac:dyDescent="0.25">
      <c r="A1143" s="416">
        <v>34703</v>
      </c>
      <c r="B1143" s="417">
        <v>835.38</v>
      </c>
      <c r="C1143"/>
      <c r="D1143"/>
    </row>
    <row r="1144" spans="1:4" ht="16.149999999999999" customHeight="1" x14ac:dyDescent="0.25">
      <c r="A1144" s="416">
        <v>34704</v>
      </c>
      <c r="B1144" s="418">
        <v>838.33</v>
      </c>
      <c r="C1144"/>
      <c r="D1144"/>
    </row>
    <row r="1145" spans="1:4" ht="16.149999999999999" customHeight="1" x14ac:dyDescent="0.25">
      <c r="A1145" s="416">
        <v>34705</v>
      </c>
      <c r="B1145" s="417">
        <v>838.87</v>
      </c>
      <c r="C1145"/>
      <c r="D1145"/>
    </row>
    <row r="1146" spans="1:4" ht="16.149999999999999" customHeight="1" x14ac:dyDescent="0.25">
      <c r="A1146" s="416">
        <v>34706</v>
      </c>
      <c r="B1146" s="418">
        <v>837.07</v>
      </c>
      <c r="C1146"/>
      <c r="D1146"/>
    </row>
    <row r="1147" spans="1:4" ht="16.149999999999999" customHeight="1" x14ac:dyDescent="0.25">
      <c r="A1147" s="416">
        <v>34707</v>
      </c>
      <c r="B1147" s="417">
        <v>837.07</v>
      </c>
      <c r="C1147"/>
      <c r="D1147"/>
    </row>
    <row r="1148" spans="1:4" ht="16.149999999999999" customHeight="1" x14ac:dyDescent="0.25">
      <c r="A1148" s="416">
        <v>34708</v>
      </c>
      <c r="B1148" s="418">
        <v>837.07</v>
      </c>
      <c r="C1148"/>
      <c r="D1148"/>
    </row>
    <row r="1149" spans="1:4" ht="16.149999999999999" customHeight="1" x14ac:dyDescent="0.25">
      <c r="A1149" s="416">
        <v>34709</v>
      </c>
      <c r="B1149" s="417">
        <v>837.07</v>
      </c>
      <c r="C1149"/>
      <c r="D1149"/>
    </row>
    <row r="1150" spans="1:4" ht="16.149999999999999" customHeight="1" x14ac:dyDescent="0.25">
      <c r="A1150" s="416">
        <v>34710</v>
      </c>
      <c r="B1150" s="418">
        <v>840.36</v>
      </c>
      <c r="C1150"/>
      <c r="D1150"/>
    </row>
    <row r="1151" spans="1:4" ht="16.149999999999999" customHeight="1" x14ac:dyDescent="0.25">
      <c r="A1151" s="416">
        <v>34711</v>
      </c>
      <c r="B1151" s="417">
        <v>843.69</v>
      </c>
      <c r="C1151"/>
      <c r="D1151"/>
    </row>
    <row r="1152" spans="1:4" ht="16.149999999999999" customHeight="1" x14ac:dyDescent="0.25">
      <c r="A1152" s="416">
        <v>34712</v>
      </c>
      <c r="B1152" s="418">
        <v>841.52</v>
      </c>
      <c r="C1152"/>
      <c r="D1152"/>
    </row>
    <row r="1153" spans="1:4" ht="16.149999999999999" customHeight="1" x14ac:dyDescent="0.25">
      <c r="A1153" s="416">
        <v>34713</v>
      </c>
      <c r="B1153" s="417">
        <v>843.7</v>
      </c>
      <c r="C1153"/>
      <c r="D1153"/>
    </row>
    <row r="1154" spans="1:4" ht="16.149999999999999" customHeight="1" x14ac:dyDescent="0.25">
      <c r="A1154" s="416">
        <v>34714</v>
      </c>
      <c r="B1154" s="418">
        <v>843.7</v>
      </c>
      <c r="C1154"/>
      <c r="D1154"/>
    </row>
    <row r="1155" spans="1:4" ht="16.149999999999999" customHeight="1" x14ac:dyDescent="0.25">
      <c r="A1155" s="416">
        <v>34715</v>
      </c>
      <c r="B1155" s="417">
        <v>843.7</v>
      </c>
      <c r="C1155"/>
      <c r="D1155"/>
    </row>
    <row r="1156" spans="1:4" ht="16.149999999999999" customHeight="1" x14ac:dyDescent="0.25">
      <c r="A1156" s="416">
        <v>34716</v>
      </c>
      <c r="B1156" s="418">
        <v>846.61</v>
      </c>
      <c r="C1156"/>
      <c r="D1156"/>
    </row>
    <row r="1157" spans="1:4" ht="16.149999999999999" customHeight="1" x14ac:dyDescent="0.25">
      <c r="A1157" s="416">
        <v>34717</v>
      </c>
      <c r="B1157" s="417">
        <v>847.61</v>
      </c>
      <c r="C1157"/>
      <c r="D1157"/>
    </row>
    <row r="1158" spans="1:4" ht="16.149999999999999" customHeight="1" x14ac:dyDescent="0.25">
      <c r="A1158" s="416">
        <v>34718</v>
      </c>
      <c r="B1158" s="418">
        <v>850.26</v>
      </c>
      <c r="C1158"/>
      <c r="D1158"/>
    </row>
    <row r="1159" spans="1:4" ht="16.149999999999999" customHeight="1" x14ac:dyDescent="0.25">
      <c r="A1159" s="416">
        <v>34719</v>
      </c>
      <c r="B1159" s="417">
        <v>852.68</v>
      </c>
      <c r="C1159"/>
      <c r="D1159"/>
    </row>
    <row r="1160" spans="1:4" ht="16.149999999999999" customHeight="1" x14ac:dyDescent="0.25">
      <c r="A1160" s="416">
        <v>34720</v>
      </c>
      <c r="B1160" s="418">
        <v>855.54</v>
      </c>
      <c r="C1160"/>
      <c r="D1160"/>
    </row>
    <row r="1161" spans="1:4" ht="16.149999999999999" customHeight="1" x14ac:dyDescent="0.25">
      <c r="A1161" s="416">
        <v>34721</v>
      </c>
      <c r="B1161" s="417">
        <v>855.54</v>
      </c>
      <c r="C1161"/>
      <c r="D1161"/>
    </row>
    <row r="1162" spans="1:4" ht="16.149999999999999" customHeight="1" x14ac:dyDescent="0.25">
      <c r="A1162" s="416">
        <v>34722</v>
      </c>
      <c r="B1162" s="418">
        <v>855.54</v>
      </c>
      <c r="C1162"/>
      <c r="D1162"/>
    </row>
    <row r="1163" spans="1:4" ht="16.149999999999999" customHeight="1" x14ac:dyDescent="0.25">
      <c r="A1163" s="416">
        <v>34723</v>
      </c>
      <c r="B1163" s="417">
        <v>855.49</v>
      </c>
      <c r="C1163"/>
      <c r="D1163"/>
    </row>
    <row r="1164" spans="1:4" ht="16.149999999999999" customHeight="1" x14ac:dyDescent="0.25">
      <c r="A1164" s="416">
        <v>34724</v>
      </c>
      <c r="B1164" s="418">
        <v>856.65</v>
      </c>
      <c r="C1164"/>
      <c r="D1164"/>
    </row>
    <row r="1165" spans="1:4" ht="16.149999999999999" customHeight="1" x14ac:dyDescent="0.25">
      <c r="A1165" s="416">
        <v>34725</v>
      </c>
      <c r="B1165" s="417">
        <v>857.56</v>
      </c>
      <c r="C1165"/>
      <c r="D1165"/>
    </row>
    <row r="1166" spans="1:4" ht="16.149999999999999" customHeight="1" x14ac:dyDescent="0.25">
      <c r="A1166" s="416">
        <v>34726</v>
      </c>
      <c r="B1166" s="418">
        <v>859.3</v>
      </c>
      <c r="C1166"/>
      <c r="D1166"/>
    </row>
    <row r="1167" spans="1:4" ht="16.149999999999999" customHeight="1" x14ac:dyDescent="0.25">
      <c r="A1167" s="416">
        <v>34727</v>
      </c>
      <c r="B1167" s="417">
        <v>857.83</v>
      </c>
      <c r="C1167"/>
      <c r="D1167"/>
    </row>
    <row r="1168" spans="1:4" ht="16.149999999999999" customHeight="1" x14ac:dyDescent="0.25">
      <c r="A1168" s="416">
        <v>34728</v>
      </c>
      <c r="B1168" s="418">
        <v>857.83</v>
      </c>
      <c r="C1168"/>
      <c r="D1168"/>
    </row>
    <row r="1169" spans="1:4" ht="16.149999999999999" customHeight="1" x14ac:dyDescent="0.25">
      <c r="A1169" s="416">
        <v>34729</v>
      </c>
      <c r="B1169" s="417">
        <v>857.83</v>
      </c>
      <c r="C1169"/>
      <c r="D1169"/>
    </row>
    <row r="1170" spans="1:4" ht="16.149999999999999" customHeight="1" x14ac:dyDescent="0.25">
      <c r="A1170" s="416">
        <v>34730</v>
      </c>
      <c r="B1170" s="418">
        <v>856.41</v>
      </c>
      <c r="C1170"/>
      <c r="D1170"/>
    </row>
    <row r="1171" spans="1:4" ht="16.149999999999999" customHeight="1" x14ac:dyDescent="0.25">
      <c r="A1171" s="416">
        <v>34731</v>
      </c>
      <c r="B1171" s="417">
        <v>857.16</v>
      </c>
      <c r="C1171"/>
      <c r="D1171"/>
    </row>
    <row r="1172" spans="1:4" ht="16.149999999999999" customHeight="1" x14ac:dyDescent="0.25">
      <c r="A1172" s="416">
        <v>34732</v>
      </c>
      <c r="B1172" s="418">
        <v>855.76</v>
      </c>
      <c r="C1172"/>
      <c r="D1172"/>
    </row>
    <row r="1173" spans="1:4" ht="16.149999999999999" customHeight="1" x14ac:dyDescent="0.25">
      <c r="A1173" s="416">
        <v>34733</v>
      </c>
      <c r="B1173" s="417">
        <v>852.22</v>
      </c>
      <c r="C1173"/>
      <c r="D1173"/>
    </row>
    <row r="1174" spans="1:4" ht="16.149999999999999" customHeight="1" x14ac:dyDescent="0.25">
      <c r="A1174" s="416">
        <v>34734</v>
      </c>
      <c r="B1174" s="418">
        <v>848.82</v>
      </c>
      <c r="C1174"/>
      <c r="D1174"/>
    </row>
    <row r="1175" spans="1:4" ht="16.149999999999999" customHeight="1" x14ac:dyDescent="0.25">
      <c r="A1175" s="416">
        <v>34735</v>
      </c>
      <c r="B1175" s="417">
        <v>848.82</v>
      </c>
      <c r="C1175"/>
      <c r="D1175"/>
    </row>
    <row r="1176" spans="1:4" ht="16.149999999999999" customHeight="1" x14ac:dyDescent="0.25">
      <c r="A1176" s="416">
        <v>34736</v>
      </c>
      <c r="B1176" s="418">
        <v>848.82</v>
      </c>
      <c r="C1176"/>
      <c r="D1176"/>
    </row>
    <row r="1177" spans="1:4" ht="16.149999999999999" customHeight="1" x14ac:dyDescent="0.25">
      <c r="A1177" s="416">
        <v>34737</v>
      </c>
      <c r="B1177" s="417">
        <v>848.27</v>
      </c>
      <c r="C1177"/>
      <c r="D1177"/>
    </row>
    <row r="1178" spans="1:4" ht="16.149999999999999" customHeight="1" x14ac:dyDescent="0.25">
      <c r="A1178" s="416">
        <v>34738</v>
      </c>
      <c r="B1178" s="418">
        <v>848.43</v>
      </c>
      <c r="C1178"/>
      <c r="D1178"/>
    </row>
    <row r="1179" spans="1:4" ht="16.149999999999999" customHeight="1" x14ac:dyDescent="0.25">
      <c r="A1179" s="416">
        <v>34739</v>
      </c>
      <c r="B1179" s="417">
        <v>847.04</v>
      </c>
      <c r="C1179"/>
      <c r="D1179"/>
    </row>
    <row r="1180" spans="1:4" ht="16.149999999999999" customHeight="1" x14ac:dyDescent="0.25">
      <c r="A1180" s="416">
        <v>34740</v>
      </c>
      <c r="B1180" s="418">
        <v>845.73</v>
      </c>
      <c r="C1180"/>
      <c r="D1180"/>
    </row>
    <row r="1181" spans="1:4" ht="16.149999999999999" customHeight="1" x14ac:dyDescent="0.25">
      <c r="A1181" s="416">
        <v>34741</v>
      </c>
      <c r="B1181" s="417">
        <v>845.37</v>
      </c>
      <c r="C1181"/>
      <c r="D1181"/>
    </row>
    <row r="1182" spans="1:4" ht="16.149999999999999" customHeight="1" x14ac:dyDescent="0.25">
      <c r="A1182" s="416">
        <v>34742</v>
      </c>
      <c r="B1182" s="418">
        <v>845.37</v>
      </c>
      <c r="C1182"/>
      <c r="D1182"/>
    </row>
    <row r="1183" spans="1:4" ht="16.149999999999999" customHeight="1" x14ac:dyDescent="0.25">
      <c r="A1183" s="416">
        <v>34743</v>
      </c>
      <c r="B1183" s="417">
        <v>845.37</v>
      </c>
      <c r="C1183"/>
      <c r="D1183"/>
    </row>
    <row r="1184" spans="1:4" ht="16.149999999999999" customHeight="1" x14ac:dyDescent="0.25">
      <c r="A1184" s="416">
        <v>34744</v>
      </c>
      <c r="B1184" s="418">
        <v>846.2</v>
      </c>
      <c r="C1184"/>
      <c r="D1184"/>
    </row>
    <row r="1185" spans="1:4" ht="16.149999999999999" customHeight="1" x14ac:dyDescent="0.25">
      <c r="A1185" s="416">
        <v>34745</v>
      </c>
      <c r="B1185" s="417">
        <v>848.15</v>
      </c>
      <c r="C1185"/>
      <c r="D1185"/>
    </row>
    <row r="1186" spans="1:4" ht="16.149999999999999" customHeight="1" x14ac:dyDescent="0.25">
      <c r="A1186" s="416">
        <v>34746</v>
      </c>
      <c r="B1186" s="418">
        <v>848.52</v>
      </c>
      <c r="C1186"/>
      <c r="D1186"/>
    </row>
    <row r="1187" spans="1:4" ht="16.149999999999999" customHeight="1" x14ac:dyDescent="0.25">
      <c r="A1187" s="416">
        <v>34747</v>
      </c>
      <c r="B1187" s="417">
        <v>848.9</v>
      </c>
      <c r="C1187"/>
      <c r="D1187"/>
    </row>
    <row r="1188" spans="1:4" ht="16.149999999999999" customHeight="1" x14ac:dyDescent="0.25">
      <c r="A1188" s="416">
        <v>34748</v>
      </c>
      <c r="B1188" s="418">
        <v>849.41</v>
      </c>
      <c r="C1188"/>
      <c r="D1188"/>
    </row>
    <row r="1189" spans="1:4" ht="16.149999999999999" customHeight="1" x14ac:dyDescent="0.25">
      <c r="A1189" s="416">
        <v>34749</v>
      </c>
      <c r="B1189" s="417">
        <v>849.41</v>
      </c>
      <c r="C1189"/>
      <c r="D1189"/>
    </row>
    <row r="1190" spans="1:4" ht="16.149999999999999" customHeight="1" x14ac:dyDescent="0.25">
      <c r="A1190" s="416">
        <v>34750</v>
      </c>
      <c r="B1190" s="418">
        <v>849.41</v>
      </c>
      <c r="C1190"/>
      <c r="D1190"/>
    </row>
    <row r="1191" spans="1:4" ht="16.149999999999999" customHeight="1" x14ac:dyDescent="0.25">
      <c r="A1191" s="416">
        <v>34751</v>
      </c>
      <c r="B1191" s="417">
        <v>851.88</v>
      </c>
      <c r="C1191"/>
      <c r="D1191"/>
    </row>
    <row r="1192" spans="1:4" ht="16.149999999999999" customHeight="1" x14ac:dyDescent="0.25">
      <c r="A1192" s="416">
        <v>34752</v>
      </c>
      <c r="B1192" s="418">
        <v>853.63</v>
      </c>
      <c r="C1192"/>
      <c r="D1192"/>
    </row>
    <row r="1193" spans="1:4" ht="16.149999999999999" customHeight="1" x14ac:dyDescent="0.25">
      <c r="A1193" s="416">
        <v>34753</v>
      </c>
      <c r="B1193" s="417">
        <v>855.32</v>
      </c>
      <c r="C1193"/>
      <c r="D1193"/>
    </row>
    <row r="1194" spans="1:4" ht="16.149999999999999" customHeight="1" x14ac:dyDescent="0.25">
      <c r="A1194" s="416">
        <v>34754</v>
      </c>
      <c r="B1194" s="418">
        <v>855.48</v>
      </c>
      <c r="C1194"/>
      <c r="D1194"/>
    </row>
    <row r="1195" spans="1:4" ht="16.149999999999999" customHeight="1" x14ac:dyDescent="0.25">
      <c r="A1195" s="416">
        <v>34755</v>
      </c>
      <c r="B1195" s="417">
        <v>854.71</v>
      </c>
      <c r="C1195"/>
      <c r="D1195"/>
    </row>
    <row r="1196" spans="1:4" ht="16.149999999999999" customHeight="1" x14ac:dyDescent="0.25">
      <c r="A1196" s="416">
        <v>34756</v>
      </c>
      <c r="B1196" s="418">
        <v>854.71</v>
      </c>
      <c r="C1196"/>
      <c r="D1196"/>
    </row>
    <row r="1197" spans="1:4" ht="16.149999999999999" customHeight="1" x14ac:dyDescent="0.25">
      <c r="A1197" s="416">
        <v>34757</v>
      </c>
      <c r="B1197" s="417">
        <v>854.71</v>
      </c>
      <c r="C1197"/>
      <c r="D1197"/>
    </row>
    <row r="1198" spans="1:4" ht="16.149999999999999" customHeight="1" x14ac:dyDescent="0.25">
      <c r="A1198" s="416">
        <v>34758</v>
      </c>
      <c r="B1198" s="418">
        <v>856.99</v>
      </c>
      <c r="C1198"/>
      <c r="D1198"/>
    </row>
    <row r="1199" spans="1:4" ht="16.149999999999999" customHeight="1" x14ac:dyDescent="0.25">
      <c r="A1199" s="416">
        <v>34759</v>
      </c>
      <c r="B1199" s="417">
        <v>857.85</v>
      </c>
      <c r="C1199"/>
      <c r="D1199"/>
    </row>
    <row r="1200" spans="1:4" ht="16.149999999999999" customHeight="1" x14ac:dyDescent="0.25">
      <c r="A1200" s="416">
        <v>34760</v>
      </c>
      <c r="B1200" s="418">
        <v>858.87</v>
      </c>
      <c r="C1200"/>
      <c r="D1200"/>
    </row>
    <row r="1201" spans="1:4" ht="16.149999999999999" customHeight="1" x14ac:dyDescent="0.25">
      <c r="A1201" s="416">
        <v>34761</v>
      </c>
      <c r="B1201" s="417">
        <v>861.33</v>
      </c>
      <c r="C1201"/>
      <c r="D1201"/>
    </row>
    <row r="1202" spans="1:4" ht="16.149999999999999" customHeight="1" x14ac:dyDescent="0.25">
      <c r="A1202" s="416">
        <v>34762</v>
      </c>
      <c r="B1202" s="418">
        <v>859.65</v>
      </c>
      <c r="C1202"/>
      <c r="D1202"/>
    </row>
    <row r="1203" spans="1:4" ht="16.149999999999999" customHeight="1" x14ac:dyDescent="0.25">
      <c r="A1203" s="416">
        <v>34763</v>
      </c>
      <c r="B1203" s="417">
        <v>859.65</v>
      </c>
      <c r="C1203"/>
      <c r="D1203"/>
    </row>
    <row r="1204" spans="1:4" ht="16.149999999999999" customHeight="1" x14ac:dyDescent="0.25">
      <c r="A1204" s="416">
        <v>34764</v>
      </c>
      <c r="B1204" s="418">
        <v>859.65</v>
      </c>
      <c r="C1204"/>
      <c r="D1204"/>
    </row>
    <row r="1205" spans="1:4" ht="16.149999999999999" customHeight="1" x14ac:dyDescent="0.25">
      <c r="A1205" s="416">
        <v>34765</v>
      </c>
      <c r="B1205" s="417">
        <v>858.95</v>
      </c>
      <c r="C1205"/>
      <c r="D1205"/>
    </row>
    <row r="1206" spans="1:4" ht="16.149999999999999" customHeight="1" x14ac:dyDescent="0.25">
      <c r="A1206" s="416">
        <v>34766</v>
      </c>
      <c r="B1206" s="418">
        <v>861.13</v>
      </c>
      <c r="C1206"/>
      <c r="D1206"/>
    </row>
    <row r="1207" spans="1:4" ht="16.149999999999999" customHeight="1" x14ac:dyDescent="0.25">
      <c r="A1207" s="416">
        <v>34767</v>
      </c>
      <c r="B1207" s="417">
        <v>862.41</v>
      </c>
      <c r="C1207"/>
      <c r="D1207"/>
    </row>
    <row r="1208" spans="1:4" ht="16.149999999999999" customHeight="1" x14ac:dyDescent="0.25">
      <c r="A1208" s="416">
        <v>34768</v>
      </c>
      <c r="B1208" s="418">
        <v>863.06</v>
      </c>
      <c r="C1208"/>
      <c r="D1208"/>
    </row>
    <row r="1209" spans="1:4" ht="16.149999999999999" customHeight="1" x14ac:dyDescent="0.25">
      <c r="A1209" s="416">
        <v>34769</v>
      </c>
      <c r="B1209" s="417">
        <v>865.36</v>
      </c>
      <c r="C1209"/>
      <c r="D1209"/>
    </row>
    <row r="1210" spans="1:4" ht="16.149999999999999" customHeight="1" x14ac:dyDescent="0.25">
      <c r="A1210" s="416">
        <v>34770</v>
      </c>
      <c r="B1210" s="418">
        <v>865.36</v>
      </c>
      <c r="C1210"/>
      <c r="D1210"/>
    </row>
    <row r="1211" spans="1:4" ht="16.149999999999999" customHeight="1" x14ac:dyDescent="0.25">
      <c r="A1211" s="416">
        <v>34771</v>
      </c>
      <c r="B1211" s="417">
        <v>865.36</v>
      </c>
      <c r="C1211"/>
      <c r="D1211"/>
    </row>
    <row r="1212" spans="1:4" ht="16.149999999999999" customHeight="1" x14ac:dyDescent="0.25">
      <c r="A1212" s="416">
        <v>34772</v>
      </c>
      <c r="B1212" s="418">
        <v>865.92</v>
      </c>
      <c r="C1212"/>
      <c r="D1212"/>
    </row>
    <row r="1213" spans="1:4" ht="16.149999999999999" customHeight="1" x14ac:dyDescent="0.25">
      <c r="A1213" s="416">
        <v>34773</v>
      </c>
      <c r="B1213" s="417">
        <v>866.96</v>
      </c>
      <c r="C1213"/>
      <c r="D1213"/>
    </row>
    <row r="1214" spans="1:4" ht="16.149999999999999" customHeight="1" x14ac:dyDescent="0.25">
      <c r="A1214" s="416">
        <v>34774</v>
      </c>
      <c r="B1214" s="418">
        <v>866.4</v>
      </c>
      <c r="C1214"/>
      <c r="D1214"/>
    </row>
    <row r="1215" spans="1:4" ht="16.149999999999999" customHeight="1" x14ac:dyDescent="0.25">
      <c r="A1215" s="416">
        <v>34775</v>
      </c>
      <c r="B1215" s="417">
        <v>865.63</v>
      </c>
      <c r="C1215"/>
      <c r="D1215"/>
    </row>
    <row r="1216" spans="1:4" ht="16.149999999999999" customHeight="1" x14ac:dyDescent="0.25">
      <c r="A1216" s="416">
        <v>34776</v>
      </c>
      <c r="B1216" s="418">
        <v>863.77</v>
      </c>
      <c r="C1216"/>
      <c r="D1216"/>
    </row>
    <row r="1217" spans="1:4" ht="16.149999999999999" customHeight="1" x14ac:dyDescent="0.25">
      <c r="A1217" s="416">
        <v>34777</v>
      </c>
      <c r="B1217" s="417">
        <v>863.77</v>
      </c>
      <c r="C1217"/>
      <c r="D1217"/>
    </row>
    <row r="1218" spans="1:4" ht="16.149999999999999" customHeight="1" x14ac:dyDescent="0.25">
      <c r="A1218" s="416">
        <v>34778</v>
      </c>
      <c r="B1218" s="418">
        <v>863.77</v>
      </c>
      <c r="C1218"/>
      <c r="D1218"/>
    </row>
    <row r="1219" spans="1:4" ht="16.149999999999999" customHeight="1" x14ac:dyDescent="0.25">
      <c r="A1219" s="416">
        <v>34779</v>
      </c>
      <c r="B1219" s="417">
        <v>863.77</v>
      </c>
      <c r="C1219"/>
      <c r="D1219"/>
    </row>
    <row r="1220" spans="1:4" ht="16.149999999999999" customHeight="1" x14ac:dyDescent="0.25">
      <c r="A1220" s="416">
        <v>34780</v>
      </c>
      <c r="B1220" s="418">
        <v>865.89</v>
      </c>
      <c r="C1220"/>
      <c r="D1220"/>
    </row>
    <row r="1221" spans="1:4" ht="16.149999999999999" customHeight="1" x14ac:dyDescent="0.25">
      <c r="A1221" s="416">
        <v>34781</v>
      </c>
      <c r="B1221" s="417">
        <v>867.81</v>
      </c>
      <c r="C1221"/>
      <c r="D1221"/>
    </row>
    <row r="1222" spans="1:4" ht="16.149999999999999" customHeight="1" x14ac:dyDescent="0.25">
      <c r="A1222" s="416">
        <v>34782</v>
      </c>
      <c r="B1222" s="418">
        <v>868.95</v>
      </c>
      <c r="C1222"/>
      <c r="D1222"/>
    </row>
    <row r="1223" spans="1:4" ht="16.149999999999999" customHeight="1" x14ac:dyDescent="0.25">
      <c r="A1223" s="416">
        <v>34783</v>
      </c>
      <c r="B1223" s="417">
        <v>869.22</v>
      </c>
      <c r="C1223"/>
      <c r="D1223"/>
    </row>
    <row r="1224" spans="1:4" ht="16.149999999999999" customHeight="1" x14ac:dyDescent="0.25">
      <c r="A1224" s="416">
        <v>34784</v>
      </c>
      <c r="B1224" s="418">
        <v>869.22</v>
      </c>
      <c r="C1224"/>
      <c r="D1224"/>
    </row>
    <row r="1225" spans="1:4" ht="16.149999999999999" customHeight="1" x14ac:dyDescent="0.25">
      <c r="A1225" s="416">
        <v>34785</v>
      </c>
      <c r="B1225" s="417">
        <v>869.22</v>
      </c>
      <c r="C1225"/>
      <c r="D1225"/>
    </row>
    <row r="1226" spans="1:4" ht="16.149999999999999" customHeight="1" x14ac:dyDescent="0.25">
      <c r="A1226" s="416">
        <v>34786</v>
      </c>
      <c r="B1226" s="418">
        <v>870.14</v>
      </c>
      <c r="C1226"/>
      <c r="D1226"/>
    </row>
    <row r="1227" spans="1:4" ht="16.149999999999999" customHeight="1" x14ac:dyDescent="0.25">
      <c r="A1227" s="416">
        <v>34787</v>
      </c>
      <c r="B1227" s="417">
        <v>872.57</v>
      </c>
      <c r="C1227"/>
      <c r="D1227"/>
    </row>
    <row r="1228" spans="1:4" ht="16.149999999999999" customHeight="1" x14ac:dyDescent="0.25">
      <c r="A1228" s="416">
        <v>34788</v>
      </c>
      <c r="B1228" s="418">
        <v>876.21</v>
      </c>
      <c r="C1228"/>
      <c r="D1228"/>
    </row>
    <row r="1229" spans="1:4" ht="16.149999999999999" customHeight="1" x14ac:dyDescent="0.25">
      <c r="A1229" s="416">
        <v>34789</v>
      </c>
      <c r="B1229" s="417">
        <v>880.23</v>
      </c>
      <c r="C1229"/>
      <c r="D1229"/>
    </row>
    <row r="1230" spans="1:4" ht="16.149999999999999" customHeight="1" x14ac:dyDescent="0.25">
      <c r="A1230" s="416">
        <v>34790</v>
      </c>
      <c r="B1230" s="418">
        <v>878.18</v>
      </c>
      <c r="C1230"/>
      <c r="D1230"/>
    </row>
    <row r="1231" spans="1:4" ht="16.149999999999999" customHeight="1" x14ac:dyDescent="0.25">
      <c r="A1231" s="416">
        <v>34791</v>
      </c>
      <c r="B1231" s="417">
        <v>878.18</v>
      </c>
      <c r="C1231"/>
      <c r="D1231"/>
    </row>
    <row r="1232" spans="1:4" ht="16.149999999999999" customHeight="1" x14ac:dyDescent="0.25">
      <c r="A1232" s="416">
        <v>34792</v>
      </c>
      <c r="B1232" s="418">
        <v>878.18</v>
      </c>
      <c r="C1232"/>
      <c r="D1232"/>
    </row>
    <row r="1233" spans="1:4" ht="16.149999999999999" customHeight="1" x14ac:dyDescent="0.25">
      <c r="A1233" s="416">
        <v>34793</v>
      </c>
      <c r="B1233" s="417">
        <v>876</v>
      </c>
      <c r="C1233"/>
      <c r="D1233"/>
    </row>
    <row r="1234" spans="1:4" ht="16.149999999999999" customHeight="1" x14ac:dyDescent="0.25">
      <c r="A1234" s="416">
        <v>34794</v>
      </c>
      <c r="B1234" s="418">
        <v>874.3</v>
      </c>
      <c r="C1234"/>
      <c r="D1234"/>
    </row>
    <row r="1235" spans="1:4" ht="16.149999999999999" customHeight="1" x14ac:dyDescent="0.25">
      <c r="A1235" s="416">
        <v>34795</v>
      </c>
      <c r="B1235" s="417">
        <v>871.6</v>
      </c>
      <c r="C1235"/>
      <c r="D1235"/>
    </row>
    <row r="1236" spans="1:4" ht="16.149999999999999" customHeight="1" x14ac:dyDescent="0.25">
      <c r="A1236" s="416">
        <v>34796</v>
      </c>
      <c r="B1236" s="418">
        <v>868.96</v>
      </c>
      <c r="C1236"/>
      <c r="D1236"/>
    </row>
    <row r="1237" spans="1:4" ht="16.149999999999999" customHeight="1" x14ac:dyDescent="0.25">
      <c r="A1237" s="416">
        <v>34797</v>
      </c>
      <c r="B1237" s="417">
        <v>869.15</v>
      </c>
      <c r="C1237"/>
      <c r="D1237"/>
    </row>
    <row r="1238" spans="1:4" ht="16.149999999999999" customHeight="1" x14ac:dyDescent="0.25">
      <c r="A1238" s="416">
        <v>34798</v>
      </c>
      <c r="B1238" s="418">
        <v>869.15</v>
      </c>
      <c r="C1238"/>
      <c r="D1238"/>
    </row>
    <row r="1239" spans="1:4" ht="16.149999999999999" customHeight="1" x14ac:dyDescent="0.25">
      <c r="A1239" s="416">
        <v>34799</v>
      </c>
      <c r="B1239" s="417">
        <v>869.15</v>
      </c>
      <c r="C1239"/>
      <c r="D1239"/>
    </row>
    <row r="1240" spans="1:4" ht="16.149999999999999" customHeight="1" x14ac:dyDescent="0.25">
      <c r="A1240" s="416">
        <v>34800</v>
      </c>
      <c r="B1240" s="418">
        <v>866.78</v>
      </c>
      <c r="C1240"/>
      <c r="D1240"/>
    </row>
    <row r="1241" spans="1:4" ht="16.149999999999999" customHeight="1" x14ac:dyDescent="0.25">
      <c r="A1241" s="416">
        <v>34801</v>
      </c>
      <c r="B1241" s="417">
        <v>868.8</v>
      </c>
      <c r="C1241"/>
      <c r="D1241"/>
    </row>
    <row r="1242" spans="1:4" ht="16.149999999999999" customHeight="1" x14ac:dyDescent="0.25">
      <c r="A1242" s="416">
        <v>34802</v>
      </c>
      <c r="B1242" s="418">
        <v>866.25</v>
      </c>
      <c r="C1242"/>
      <c r="D1242"/>
    </row>
    <row r="1243" spans="1:4" ht="16.149999999999999" customHeight="1" x14ac:dyDescent="0.25">
      <c r="A1243" s="416">
        <v>34803</v>
      </c>
      <c r="B1243" s="417">
        <v>866.25</v>
      </c>
      <c r="C1243"/>
      <c r="D1243"/>
    </row>
    <row r="1244" spans="1:4" ht="16.149999999999999" customHeight="1" x14ac:dyDescent="0.25">
      <c r="A1244" s="416">
        <v>34804</v>
      </c>
      <c r="B1244" s="418">
        <v>866.25</v>
      </c>
      <c r="C1244"/>
      <c r="D1244"/>
    </row>
    <row r="1245" spans="1:4" ht="16.149999999999999" customHeight="1" x14ac:dyDescent="0.25">
      <c r="A1245" s="416">
        <v>34805</v>
      </c>
      <c r="B1245" s="417">
        <v>866.25</v>
      </c>
      <c r="C1245"/>
      <c r="D1245"/>
    </row>
    <row r="1246" spans="1:4" ht="16.149999999999999" customHeight="1" x14ac:dyDescent="0.25">
      <c r="A1246" s="416">
        <v>34806</v>
      </c>
      <c r="B1246" s="418">
        <v>866.25</v>
      </c>
      <c r="C1246"/>
      <c r="D1246"/>
    </row>
    <row r="1247" spans="1:4" ht="16.149999999999999" customHeight="1" x14ac:dyDescent="0.25">
      <c r="A1247" s="416">
        <v>34807</v>
      </c>
      <c r="B1247" s="417">
        <v>871.87</v>
      </c>
      <c r="C1247"/>
      <c r="D1247"/>
    </row>
    <row r="1248" spans="1:4" ht="16.149999999999999" customHeight="1" x14ac:dyDescent="0.25">
      <c r="A1248" s="416">
        <v>34808</v>
      </c>
      <c r="B1248" s="418">
        <v>874.37</v>
      </c>
      <c r="C1248"/>
      <c r="D1248"/>
    </row>
    <row r="1249" spans="1:4" ht="16.149999999999999" customHeight="1" x14ac:dyDescent="0.25">
      <c r="A1249" s="416">
        <v>34809</v>
      </c>
      <c r="B1249" s="417">
        <v>874.35</v>
      </c>
      <c r="C1249"/>
      <c r="D1249"/>
    </row>
    <row r="1250" spans="1:4" ht="16.149999999999999" customHeight="1" x14ac:dyDescent="0.25">
      <c r="A1250" s="416">
        <v>34810</v>
      </c>
      <c r="B1250" s="418">
        <v>877.38</v>
      </c>
      <c r="C1250"/>
      <c r="D1250"/>
    </row>
    <row r="1251" spans="1:4" ht="16.149999999999999" customHeight="1" x14ac:dyDescent="0.25">
      <c r="A1251" s="416">
        <v>34811</v>
      </c>
      <c r="B1251" s="417">
        <v>876.55</v>
      </c>
      <c r="C1251"/>
      <c r="D1251"/>
    </row>
    <row r="1252" spans="1:4" ht="16.149999999999999" customHeight="1" x14ac:dyDescent="0.25">
      <c r="A1252" s="416">
        <v>34812</v>
      </c>
      <c r="B1252" s="418">
        <v>876.55</v>
      </c>
      <c r="C1252"/>
      <c r="D1252"/>
    </row>
    <row r="1253" spans="1:4" ht="16.149999999999999" customHeight="1" x14ac:dyDescent="0.25">
      <c r="A1253" s="416">
        <v>34813</v>
      </c>
      <c r="B1253" s="417">
        <v>876.55</v>
      </c>
      <c r="C1253"/>
      <c r="D1253"/>
    </row>
    <row r="1254" spans="1:4" ht="16.149999999999999" customHeight="1" x14ac:dyDescent="0.25">
      <c r="A1254" s="416">
        <v>34814</v>
      </c>
      <c r="B1254" s="418">
        <v>878.2</v>
      </c>
      <c r="C1254"/>
      <c r="D1254"/>
    </row>
    <row r="1255" spans="1:4" ht="16.149999999999999" customHeight="1" x14ac:dyDescent="0.25">
      <c r="A1255" s="416">
        <v>34815</v>
      </c>
      <c r="B1255" s="417">
        <v>876.32</v>
      </c>
      <c r="C1255"/>
      <c r="D1255"/>
    </row>
    <row r="1256" spans="1:4" ht="16.149999999999999" customHeight="1" x14ac:dyDescent="0.25">
      <c r="A1256" s="416">
        <v>34816</v>
      </c>
      <c r="B1256" s="418">
        <v>875.78</v>
      </c>
      <c r="C1256"/>
      <c r="D1256"/>
    </row>
    <row r="1257" spans="1:4" ht="16.149999999999999" customHeight="1" x14ac:dyDescent="0.25">
      <c r="A1257" s="416">
        <v>34817</v>
      </c>
      <c r="B1257" s="417">
        <v>876.21</v>
      </c>
      <c r="C1257"/>
      <c r="D1257"/>
    </row>
    <row r="1258" spans="1:4" ht="16.149999999999999" customHeight="1" x14ac:dyDescent="0.25">
      <c r="A1258" s="416">
        <v>34818</v>
      </c>
      <c r="B1258" s="418">
        <v>877.9</v>
      </c>
      <c r="C1258"/>
      <c r="D1258"/>
    </row>
    <row r="1259" spans="1:4" ht="16.149999999999999" customHeight="1" x14ac:dyDescent="0.25">
      <c r="A1259" s="416">
        <v>34819</v>
      </c>
      <c r="B1259" s="417">
        <v>877.9</v>
      </c>
      <c r="C1259"/>
      <c r="D1259"/>
    </row>
    <row r="1260" spans="1:4" ht="16.149999999999999" customHeight="1" x14ac:dyDescent="0.25">
      <c r="A1260" s="416">
        <v>34820</v>
      </c>
      <c r="B1260" s="418">
        <v>877.9</v>
      </c>
      <c r="C1260"/>
      <c r="D1260"/>
    </row>
    <row r="1261" spans="1:4" ht="16.149999999999999" customHeight="1" x14ac:dyDescent="0.25">
      <c r="A1261" s="416">
        <v>34821</v>
      </c>
      <c r="B1261" s="417">
        <v>877.9</v>
      </c>
      <c r="C1261"/>
      <c r="D1261"/>
    </row>
    <row r="1262" spans="1:4" ht="16.149999999999999" customHeight="1" x14ac:dyDescent="0.25">
      <c r="A1262" s="416">
        <v>34822</v>
      </c>
      <c r="B1262" s="418">
        <v>880.63</v>
      </c>
      <c r="C1262"/>
      <c r="D1262"/>
    </row>
    <row r="1263" spans="1:4" ht="16.149999999999999" customHeight="1" x14ac:dyDescent="0.25">
      <c r="A1263" s="416">
        <v>34823</v>
      </c>
      <c r="B1263" s="417">
        <v>882.97</v>
      </c>
      <c r="C1263"/>
      <c r="D1263"/>
    </row>
    <row r="1264" spans="1:4" ht="16.149999999999999" customHeight="1" x14ac:dyDescent="0.25">
      <c r="A1264" s="416">
        <v>34824</v>
      </c>
      <c r="B1264" s="418">
        <v>882.24</v>
      </c>
      <c r="C1264"/>
      <c r="D1264"/>
    </row>
    <row r="1265" spans="1:4" ht="16.149999999999999" customHeight="1" x14ac:dyDescent="0.25">
      <c r="A1265" s="416">
        <v>34825</v>
      </c>
      <c r="B1265" s="417">
        <v>881.07</v>
      </c>
      <c r="C1265"/>
      <c r="D1265"/>
    </row>
    <row r="1266" spans="1:4" ht="16.149999999999999" customHeight="1" x14ac:dyDescent="0.25">
      <c r="A1266" s="416">
        <v>34826</v>
      </c>
      <c r="B1266" s="418">
        <v>881.07</v>
      </c>
      <c r="C1266"/>
      <c r="D1266"/>
    </row>
    <row r="1267" spans="1:4" ht="16.149999999999999" customHeight="1" x14ac:dyDescent="0.25">
      <c r="A1267" s="416">
        <v>34827</v>
      </c>
      <c r="B1267" s="417">
        <v>881.07</v>
      </c>
      <c r="C1267"/>
      <c r="D1267"/>
    </row>
    <row r="1268" spans="1:4" ht="16.149999999999999" customHeight="1" x14ac:dyDescent="0.25">
      <c r="A1268" s="416">
        <v>34828</v>
      </c>
      <c r="B1268" s="418">
        <v>881.33</v>
      </c>
      <c r="C1268"/>
      <c r="D1268"/>
    </row>
    <row r="1269" spans="1:4" ht="16.149999999999999" customHeight="1" x14ac:dyDescent="0.25">
      <c r="A1269" s="416">
        <v>34829</v>
      </c>
      <c r="B1269" s="417">
        <v>878.87</v>
      </c>
      <c r="C1269"/>
      <c r="D1269"/>
    </row>
    <row r="1270" spans="1:4" ht="16.149999999999999" customHeight="1" x14ac:dyDescent="0.25">
      <c r="A1270" s="416">
        <v>34830</v>
      </c>
      <c r="B1270" s="418">
        <v>880.25</v>
      </c>
      <c r="C1270"/>
      <c r="D1270"/>
    </row>
    <row r="1271" spans="1:4" ht="16.149999999999999" customHeight="1" x14ac:dyDescent="0.25">
      <c r="A1271" s="416">
        <v>34831</v>
      </c>
      <c r="B1271" s="417">
        <v>881.07</v>
      </c>
      <c r="C1271"/>
      <c r="D1271"/>
    </row>
    <row r="1272" spans="1:4" ht="16.149999999999999" customHeight="1" x14ac:dyDescent="0.25">
      <c r="A1272" s="416">
        <v>34832</v>
      </c>
      <c r="B1272" s="418">
        <v>879.35</v>
      </c>
      <c r="C1272"/>
      <c r="D1272"/>
    </row>
    <row r="1273" spans="1:4" ht="16.149999999999999" customHeight="1" x14ac:dyDescent="0.25">
      <c r="A1273" s="416">
        <v>34833</v>
      </c>
      <c r="B1273" s="417">
        <v>879.35</v>
      </c>
      <c r="C1273"/>
      <c r="D1273"/>
    </row>
    <row r="1274" spans="1:4" ht="16.149999999999999" customHeight="1" x14ac:dyDescent="0.25">
      <c r="A1274" s="416">
        <v>34834</v>
      </c>
      <c r="B1274" s="418">
        <v>879.35</v>
      </c>
      <c r="C1274"/>
      <c r="D1274"/>
    </row>
    <row r="1275" spans="1:4" ht="16.149999999999999" customHeight="1" x14ac:dyDescent="0.25">
      <c r="A1275" s="416">
        <v>34835</v>
      </c>
      <c r="B1275" s="417">
        <v>877.45</v>
      </c>
      <c r="C1275"/>
      <c r="D1275"/>
    </row>
    <row r="1276" spans="1:4" ht="16.149999999999999" customHeight="1" x14ac:dyDescent="0.25">
      <c r="A1276" s="416">
        <v>34836</v>
      </c>
      <c r="B1276" s="418">
        <v>875.17</v>
      </c>
      <c r="C1276"/>
      <c r="D1276"/>
    </row>
    <row r="1277" spans="1:4" ht="16.149999999999999" customHeight="1" x14ac:dyDescent="0.25">
      <c r="A1277" s="416">
        <v>34837</v>
      </c>
      <c r="B1277" s="417">
        <v>874.74</v>
      </c>
      <c r="C1277"/>
      <c r="D1277"/>
    </row>
    <row r="1278" spans="1:4" ht="16.149999999999999" customHeight="1" x14ac:dyDescent="0.25">
      <c r="A1278" s="416">
        <v>34838</v>
      </c>
      <c r="B1278" s="418">
        <v>875.75</v>
      </c>
      <c r="C1278"/>
      <c r="D1278"/>
    </row>
    <row r="1279" spans="1:4" ht="16.149999999999999" customHeight="1" x14ac:dyDescent="0.25">
      <c r="A1279" s="416">
        <v>34839</v>
      </c>
      <c r="B1279" s="417">
        <v>873.52</v>
      </c>
      <c r="C1279"/>
      <c r="D1279"/>
    </row>
    <row r="1280" spans="1:4" ht="16.149999999999999" customHeight="1" x14ac:dyDescent="0.25">
      <c r="A1280" s="416">
        <v>34840</v>
      </c>
      <c r="B1280" s="418">
        <v>873.52</v>
      </c>
      <c r="C1280"/>
      <c r="D1280"/>
    </row>
    <row r="1281" spans="1:4" ht="16.149999999999999" customHeight="1" x14ac:dyDescent="0.25">
      <c r="A1281" s="416">
        <v>34841</v>
      </c>
      <c r="B1281" s="417">
        <v>873.52</v>
      </c>
      <c r="C1281"/>
      <c r="D1281"/>
    </row>
    <row r="1282" spans="1:4" ht="16.149999999999999" customHeight="1" x14ac:dyDescent="0.25">
      <c r="A1282" s="416">
        <v>34842</v>
      </c>
      <c r="B1282" s="418">
        <v>871.11</v>
      </c>
      <c r="C1282"/>
      <c r="D1282"/>
    </row>
    <row r="1283" spans="1:4" ht="16.149999999999999" customHeight="1" x14ac:dyDescent="0.25">
      <c r="A1283" s="416">
        <v>34843</v>
      </c>
      <c r="B1283" s="417">
        <v>869.95</v>
      </c>
      <c r="C1283"/>
      <c r="D1283"/>
    </row>
    <row r="1284" spans="1:4" ht="16.149999999999999" customHeight="1" x14ac:dyDescent="0.25">
      <c r="A1284" s="416">
        <v>34844</v>
      </c>
      <c r="B1284" s="418">
        <v>870.55</v>
      </c>
      <c r="C1284"/>
      <c r="D1284"/>
    </row>
    <row r="1285" spans="1:4" ht="16.149999999999999" customHeight="1" x14ac:dyDescent="0.25">
      <c r="A1285" s="416">
        <v>34845</v>
      </c>
      <c r="B1285" s="417">
        <v>872.96</v>
      </c>
      <c r="C1285"/>
      <c r="D1285"/>
    </row>
    <row r="1286" spans="1:4" ht="16.149999999999999" customHeight="1" x14ac:dyDescent="0.25">
      <c r="A1286" s="416">
        <v>34846</v>
      </c>
      <c r="B1286" s="418">
        <v>872.66</v>
      </c>
      <c r="C1286"/>
      <c r="D1286"/>
    </row>
    <row r="1287" spans="1:4" ht="16.149999999999999" customHeight="1" x14ac:dyDescent="0.25">
      <c r="A1287" s="416">
        <v>34847</v>
      </c>
      <c r="B1287" s="417">
        <v>872.66</v>
      </c>
      <c r="C1287"/>
      <c r="D1287"/>
    </row>
    <row r="1288" spans="1:4" ht="16.149999999999999" customHeight="1" x14ac:dyDescent="0.25">
      <c r="A1288" s="416">
        <v>34848</v>
      </c>
      <c r="B1288" s="418">
        <v>872.66</v>
      </c>
      <c r="C1288"/>
      <c r="D1288"/>
    </row>
    <row r="1289" spans="1:4" ht="16.149999999999999" customHeight="1" x14ac:dyDescent="0.25">
      <c r="A1289" s="416">
        <v>34849</v>
      </c>
      <c r="B1289" s="417">
        <v>872.66</v>
      </c>
      <c r="C1289"/>
      <c r="D1289"/>
    </row>
    <row r="1290" spans="1:4" ht="16.149999999999999" customHeight="1" x14ac:dyDescent="0.25">
      <c r="A1290" s="416">
        <v>34850</v>
      </c>
      <c r="B1290" s="418">
        <v>876.36</v>
      </c>
      <c r="C1290"/>
      <c r="D1290"/>
    </row>
    <row r="1291" spans="1:4" ht="16.149999999999999" customHeight="1" x14ac:dyDescent="0.25">
      <c r="A1291" s="416">
        <v>34851</v>
      </c>
      <c r="B1291" s="417">
        <v>876.62</v>
      </c>
      <c r="C1291"/>
      <c r="D1291"/>
    </row>
    <row r="1292" spans="1:4" ht="16.149999999999999" customHeight="1" x14ac:dyDescent="0.25">
      <c r="A1292" s="416">
        <v>34852</v>
      </c>
      <c r="B1292" s="418">
        <v>877.22</v>
      </c>
      <c r="C1292"/>
      <c r="D1292"/>
    </row>
    <row r="1293" spans="1:4" ht="16.149999999999999" customHeight="1" x14ac:dyDescent="0.25">
      <c r="A1293" s="416">
        <v>34853</v>
      </c>
      <c r="B1293" s="417">
        <v>875.99</v>
      </c>
      <c r="C1293"/>
      <c r="D1293"/>
    </row>
    <row r="1294" spans="1:4" ht="16.149999999999999" customHeight="1" x14ac:dyDescent="0.25">
      <c r="A1294" s="416">
        <v>34854</v>
      </c>
      <c r="B1294" s="418">
        <v>875.99</v>
      </c>
      <c r="C1294"/>
      <c r="D1294"/>
    </row>
    <row r="1295" spans="1:4" ht="16.149999999999999" customHeight="1" x14ac:dyDescent="0.25">
      <c r="A1295" s="416">
        <v>34855</v>
      </c>
      <c r="B1295" s="417">
        <v>875.99</v>
      </c>
      <c r="C1295"/>
      <c r="D1295"/>
    </row>
    <row r="1296" spans="1:4" ht="16.149999999999999" customHeight="1" x14ac:dyDescent="0.25">
      <c r="A1296" s="416">
        <v>34856</v>
      </c>
      <c r="B1296" s="418">
        <v>874.81</v>
      </c>
      <c r="C1296"/>
      <c r="D1296"/>
    </row>
    <row r="1297" spans="1:4" ht="16.149999999999999" customHeight="1" x14ac:dyDescent="0.25">
      <c r="A1297" s="416">
        <v>34857</v>
      </c>
      <c r="B1297" s="417">
        <v>873.06</v>
      </c>
      <c r="C1297"/>
      <c r="D1297"/>
    </row>
    <row r="1298" spans="1:4" ht="16.149999999999999" customHeight="1" x14ac:dyDescent="0.25">
      <c r="A1298" s="416">
        <v>34858</v>
      </c>
      <c r="B1298" s="418">
        <v>871.02</v>
      </c>
      <c r="C1298"/>
      <c r="D1298"/>
    </row>
    <row r="1299" spans="1:4" ht="16.149999999999999" customHeight="1" x14ac:dyDescent="0.25">
      <c r="A1299" s="416">
        <v>34859</v>
      </c>
      <c r="B1299" s="417">
        <v>871.93</v>
      </c>
      <c r="C1299"/>
      <c r="D1299"/>
    </row>
    <row r="1300" spans="1:4" ht="16.149999999999999" customHeight="1" x14ac:dyDescent="0.25">
      <c r="A1300" s="416">
        <v>34860</v>
      </c>
      <c r="B1300" s="418">
        <v>871.94</v>
      </c>
      <c r="C1300"/>
      <c r="D1300"/>
    </row>
    <row r="1301" spans="1:4" ht="16.149999999999999" customHeight="1" x14ac:dyDescent="0.25">
      <c r="A1301" s="416">
        <v>34861</v>
      </c>
      <c r="B1301" s="417">
        <v>871.94</v>
      </c>
      <c r="C1301"/>
      <c r="D1301"/>
    </row>
    <row r="1302" spans="1:4" ht="16.149999999999999" customHeight="1" x14ac:dyDescent="0.25">
      <c r="A1302" s="416">
        <v>34862</v>
      </c>
      <c r="B1302" s="418">
        <v>871.94</v>
      </c>
      <c r="C1302"/>
      <c r="D1302"/>
    </row>
    <row r="1303" spans="1:4" ht="16.149999999999999" customHeight="1" x14ac:dyDescent="0.25">
      <c r="A1303" s="416">
        <v>34863</v>
      </c>
      <c r="B1303" s="417">
        <v>873.74</v>
      </c>
      <c r="C1303"/>
      <c r="D1303"/>
    </row>
    <row r="1304" spans="1:4" ht="16.149999999999999" customHeight="1" x14ac:dyDescent="0.25">
      <c r="A1304" s="416">
        <v>34864</v>
      </c>
      <c r="B1304" s="418">
        <v>875.28</v>
      </c>
      <c r="C1304"/>
      <c r="D1304"/>
    </row>
    <row r="1305" spans="1:4" ht="16.149999999999999" customHeight="1" x14ac:dyDescent="0.25">
      <c r="A1305" s="416">
        <v>34865</v>
      </c>
      <c r="B1305" s="417">
        <v>873.78</v>
      </c>
      <c r="C1305"/>
      <c r="D1305"/>
    </row>
    <row r="1306" spans="1:4" ht="16.149999999999999" customHeight="1" x14ac:dyDescent="0.25">
      <c r="A1306" s="416">
        <v>34866</v>
      </c>
      <c r="B1306" s="418">
        <v>872.54</v>
      </c>
      <c r="C1306"/>
      <c r="D1306"/>
    </row>
    <row r="1307" spans="1:4" ht="16.149999999999999" customHeight="1" x14ac:dyDescent="0.25">
      <c r="A1307" s="416">
        <v>34867</v>
      </c>
      <c r="B1307" s="417">
        <v>873.91</v>
      </c>
      <c r="C1307"/>
      <c r="D1307"/>
    </row>
    <row r="1308" spans="1:4" ht="16.149999999999999" customHeight="1" x14ac:dyDescent="0.25">
      <c r="A1308" s="416">
        <v>34868</v>
      </c>
      <c r="B1308" s="418">
        <v>873.91</v>
      </c>
      <c r="C1308"/>
      <c r="D1308"/>
    </row>
    <row r="1309" spans="1:4" ht="16.149999999999999" customHeight="1" x14ac:dyDescent="0.25">
      <c r="A1309" s="416">
        <v>34869</v>
      </c>
      <c r="B1309" s="417">
        <v>873.91</v>
      </c>
      <c r="C1309"/>
      <c r="D1309"/>
    </row>
    <row r="1310" spans="1:4" ht="16.149999999999999" customHeight="1" x14ac:dyDescent="0.25">
      <c r="A1310" s="416">
        <v>34870</v>
      </c>
      <c r="B1310" s="418">
        <v>873.91</v>
      </c>
      <c r="C1310"/>
      <c r="D1310"/>
    </row>
    <row r="1311" spans="1:4" ht="16.149999999999999" customHeight="1" x14ac:dyDescent="0.25">
      <c r="A1311" s="416">
        <v>34871</v>
      </c>
      <c r="B1311" s="417">
        <v>875.59</v>
      </c>
      <c r="C1311"/>
      <c r="D1311"/>
    </row>
    <row r="1312" spans="1:4" ht="16.149999999999999" customHeight="1" x14ac:dyDescent="0.25">
      <c r="A1312" s="416">
        <v>34872</v>
      </c>
      <c r="B1312" s="418">
        <v>875.32</v>
      </c>
      <c r="C1312"/>
      <c r="D1312"/>
    </row>
    <row r="1313" spans="1:4" ht="16.149999999999999" customHeight="1" x14ac:dyDescent="0.25">
      <c r="A1313" s="416">
        <v>34873</v>
      </c>
      <c r="B1313" s="417">
        <v>874.81</v>
      </c>
      <c r="C1313"/>
      <c r="D1313"/>
    </row>
    <row r="1314" spans="1:4" ht="16.149999999999999" customHeight="1" x14ac:dyDescent="0.25">
      <c r="A1314" s="416">
        <v>34874</v>
      </c>
      <c r="B1314" s="418">
        <v>873.64</v>
      </c>
      <c r="C1314"/>
      <c r="D1314"/>
    </row>
    <row r="1315" spans="1:4" ht="16.149999999999999" customHeight="1" x14ac:dyDescent="0.25">
      <c r="A1315" s="416">
        <v>34875</v>
      </c>
      <c r="B1315" s="417">
        <v>873.64</v>
      </c>
      <c r="C1315"/>
      <c r="D1315"/>
    </row>
    <row r="1316" spans="1:4" ht="16.149999999999999" customHeight="1" x14ac:dyDescent="0.25">
      <c r="A1316" s="416">
        <v>34876</v>
      </c>
      <c r="B1316" s="418">
        <v>873.64</v>
      </c>
      <c r="C1316"/>
      <c r="D1316"/>
    </row>
    <row r="1317" spans="1:4" ht="16.149999999999999" customHeight="1" x14ac:dyDescent="0.25">
      <c r="A1317" s="416">
        <v>34877</v>
      </c>
      <c r="B1317" s="417">
        <v>873.64</v>
      </c>
      <c r="C1317"/>
      <c r="D1317"/>
    </row>
    <row r="1318" spans="1:4" ht="16.149999999999999" customHeight="1" x14ac:dyDescent="0.25">
      <c r="A1318" s="416">
        <v>34878</v>
      </c>
      <c r="B1318" s="418">
        <v>875.95</v>
      </c>
      <c r="C1318"/>
      <c r="D1318"/>
    </row>
    <row r="1319" spans="1:4" ht="16.149999999999999" customHeight="1" x14ac:dyDescent="0.25">
      <c r="A1319" s="416">
        <v>34879</v>
      </c>
      <c r="B1319" s="417">
        <v>878.8</v>
      </c>
      <c r="C1319"/>
      <c r="D1319"/>
    </row>
    <row r="1320" spans="1:4" ht="16.149999999999999" customHeight="1" x14ac:dyDescent="0.25">
      <c r="A1320" s="416">
        <v>34880</v>
      </c>
      <c r="B1320" s="418">
        <v>881.23</v>
      </c>
      <c r="C1320"/>
      <c r="D1320"/>
    </row>
    <row r="1321" spans="1:4" ht="16.149999999999999" customHeight="1" x14ac:dyDescent="0.25">
      <c r="A1321" s="416">
        <v>34881</v>
      </c>
      <c r="B1321" s="417">
        <v>880.49</v>
      </c>
      <c r="C1321"/>
      <c r="D1321"/>
    </row>
    <row r="1322" spans="1:4" ht="16.149999999999999" customHeight="1" x14ac:dyDescent="0.25">
      <c r="A1322" s="416">
        <v>34882</v>
      </c>
      <c r="B1322" s="418">
        <v>880.49</v>
      </c>
      <c r="C1322"/>
      <c r="D1322"/>
    </row>
    <row r="1323" spans="1:4" ht="16.149999999999999" customHeight="1" x14ac:dyDescent="0.25">
      <c r="A1323" s="416">
        <v>34883</v>
      </c>
      <c r="B1323" s="417">
        <v>880.49</v>
      </c>
      <c r="C1323"/>
      <c r="D1323"/>
    </row>
    <row r="1324" spans="1:4" ht="16.149999999999999" customHeight="1" x14ac:dyDescent="0.25">
      <c r="A1324" s="416">
        <v>34884</v>
      </c>
      <c r="B1324" s="418">
        <v>880.49</v>
      </c>
      <c r="C1324"/>
      <c r="D1324"/>
    </row>
    <row r="1325" spans="1:4" ht="16.149999999999999" customHeight="1" x14ac:dyDescent="0.25">
      <c r="A1325" s="416">
        <v>34885</v>
      </c>
      <c r="B1325" s="417">
        <v>883.81</v>
      </c>
      <c r="C1325"/>
      <c r="D1325"/>
    </row>
    <row r="1326" spans="1:4" ht="16.149999999999999" customHeight="1" x14ac:dyDescent="0.25">
      <c r="A1326" s="416">
        <v>34886</v>
      </c>
      <c r="B1326" s="418">
        <v>887.3</v>
      </c>
      <c r="C1326"/>
      <c r="D1326"/>
    </row>
    <row r="1327" spans="1:4" ht="16.149999999999999" customHeight="1" x14ac:dyDescent="0.25">
      <c r="A1327" s="416">
        <v>34887</v>
      </c>
      <c r="B1327" s="417">
        <v>891.28</v>
      </c>
      <c r="C1327"/>
      <c r="D1327"/>
    </row>
    <row r="1328" spans="1:4" ht="16.149999999999999" customHeight="1" x14ac:dyDescent="0.25">
      <c r="A1328" s="416">
        <v>34888</v>
      </c>
      <c r="B1328" s="418">
        <v>891.44</v>
      </c>
      <c r="C1328"/>
      <c r="D1328"/>
    </row>
    <row r="1329" spans="1:4" ht="16.149999999999999" customHeight="1" x14ac:dyDescent="0.25">
      <c r="A1329" s="416">
        <v>34889</v>
      </c>
      <c r="B1329" s="417">
        <v>891.44</v>
      </c>
      <c r="C1329"/>
      <c r="D1329"/>
    </row>
    <row r="1330" spans="1:4" ht="16.149999999999999" customHeight="1" x14ac:dyDescent="0.25">
      <c r="A1330" s="416">
        <v>34890</v>
      </c>
      <c r="B1330" s="418">
        <v>891.44</v>
      </c>
      <c r="C1330"/>
      <c r="D1330"/>
    </row>
    <row r="1331" spans="1:4" ht="16.149999999999999" customHeight="1" x14ac:dyDescent="0.25">
      <c r="A1331" s="416">
        <v>34891</v>
      </c>
      <c r="B1331" s="417">
        <v>897.12</v>
      </c>
      <c r="C1331"/>
      <c r="D1331"/>
    </row>
    <row r="1332" spans="1:4" ht="16.149999999999999" customHeight="1" x14ac:dyDescent="0.25">
      <c r="A1332" s="416">
        <v>34892</v>
      </c>
      <c r="B1332" s="418">
        <v>897.51</v>
      </c>
      <c r="C1332"/>
      <c r="D1332"/>
    </row>
    <row r="1333" spans="1:4" ht="16.149999999999999" customHeight="1" x14ac:dyDescent="0.25">
      <c r="A1333" s="416">
        <v>34893</v>
      </c>
      <c r="B1333" s="417">
        <v>895.84</v>
      </c>
      <c r="C1333"/>
      <c r="D1333"/>
    </row>
    <row r="1334" spans="1:4" ht="16.149999999999999" customHeight="1" x14ac:dyDescent="0.25">
      <c r="A1334" s="416">
        <v>34894</v>
      </c>
      <c r="B1334" s="418">
        <v>892.82</v>
      </c>
      <c r="C1334"/>
      <c r="D1334"/>
    </row>
    <row r="1335" spans="1:4" ht="16.149999999999999" customHeight="1" x14ac:dyDescent="0.25">
      <c r="A1335" s="416">
        <v>34895</v>
      </c>
      <c r="B1335" s="417">
        <v>893.36</v>
      </c>
      <c r="C1335"/>
      <c r="D1335"/>
    </row>
    <row r="1336" spans="1:4" ht="16.149999999999999" customHeight="1" x14ac:dyDescent="0.25">
      <c r="A1336" s="416">
        <v>34896</v>
      </c>
      <c r="B1336" s="418">
        <v>893.36</v>
      </c>
      <c r="C1336"/>
      <c r="D1336"/>
    </row>
    <row r="1337" spans="1:4" ht="16.149999999999999" customHeight="1" x14ac:dyDescent="0.25">
      <c r="A1337" s="416">
        <v>34897</v>
      </c>
      <c r="B1337" s="417">
        <v>893.36</v>
      </c>
      <c r="C1337"/>
      <c r="D1337"/>
    </row>
    <row r="1338" spans="1:4" ht="16.149999999999999" customHeight="1" x14ac:dyDescent="0.25">
      <c r="A1338" s="416">
        <v>34898</v>
      </c>
      <c r="B1338" s="418">
        <v>891.76</v>
      </c>
      <c r="C1338"/>
      <c r="D1338"/>
    </row>
    <row r="1339" spans="1:4" ht="16.149999999999999" customHeight="1" x14ac:dyDescent="0.25">
      <c r="A1339" s="416">
        <v>34899</v>
      </c>
      <c r="B1339" s="417">
        <v>894.03</v>
      </c>
      <c r="C1339"/>
      <c r="D1339"/>
    </row>
    <row r="1340" spans="1:4" ht="16.149999999999999" customHeight="1" x14ac:dyDescent="0.25">
      <c r="A1340" s="416">
        <v>34900</v>
      </c>
      <c r="B1340" s="418">
        <v>894.5</v>
      </c>
      <c r="C1340"/>
      <c r="D1340"/>
    </row>
    <row r="1341" spans="1:4" ht="16.149999999999999" customHeight="1" x14ac:dyDescent="0.25">
      <c r="A1341" s="416">
        <v>34901</v>
      </c>
      <c r="B1341" s="417">
        <v>894.5</v>
      </c>
      <c r="C1341"/>
      <c r="D1341"/>
    </row>
    <row r="1342" spans="1:4" ht="16.149999999999999" customHeight="1" x14ac:dyDescent="0.25">
      <c r="A1342" s="416">
        <v>34902</v>
      </c>
      <c r="B1342" s="418">
        <v>894.98</v>
      </c>
      <c r="C1342"/>
      <c r="D1342"/>
    </row>
    <row r="1343" spans="1:4" ht="16.149999999999999" customHeight="1" x14ac:dyDescent="0.25">
      <c r="A1343" s="416">
        <v>34903</v>
      </c>
      <c r="B1343" s="417">
        <v>894.98</v>
      </c>
      <c r="C1343"/>
      <c r="D1343"/>
    </row>
    <row r="1344" spans="1:4" ht="16.149999999999999" customHeight="1" x14ac:dyDescent="0.25">
      <c r="A1344" s="416">
        <v>34904</v>
      </c>
      <c r="B1344" s="418">
        <v>894.98</v>
      </c>
      <c r="C1344"/>
      <c r="D1344"/>
    </row>
    <row r="1345" spans="1:4" ht="16.149999999999999" customHeight="1" x14ac:dyDescent="0.25">
      <c r="A1345" s="416">
        <v>34905</v>
      </c>
      <c r="B1345" s="417">
        <v>896.68</v>
      </c>
      <c r="C1345"/>
      <c r="D1345"/>
    </row>
    <row r="1346" spans="1:4" ht="16.149999999999999" customHeight="1" x14ac:dyDescent="0.25">
      <c r="A1346" s="416">
        <v>34906</v>
      </c>
      <c r="B1346" s="418">
        <v>897.32</v>
      </c>
      <c r="C1346"/>
      <c r="D1346"/>
    </row>
    <row r="1347" spans="1:4" ht="16.149999999999999" customHeight="1" x14ac:dyDescent="0.25">
      <c r="A1347" s="416">
        <v>34907</v>
      </c>
      <c r="B1347" s="417">
        <v>897.77</v>
      </c>
      <c r="C1347"/>
      <c r="D1347"/>
    </row>
    <row r="1348" spans="1:4" ht="16.149999999999999" customHeight="1" x14ac:dyDescent="0.25">
      <c r="A1348" s="416">
        <v>34908</v>
      </c>
      <c r="B1348" s="418">
        <v>895.56</v>
      </c>
      <c r="C1348"/>
      <c r="D1348"/>
    </row>
    <row r="1349" spans="1:4" ht="16.149999999999999" customHeight="1" x14ac:dyDescent="0.25">
      <c r="A1349" s="416">
        <v>34909</v>
      </c>
      <c r="B1349" s="417">
        <v>897.63</v>
      </c>
      <c r="C1349"/>
      <c r="D1349"/>
    </row>
    <row r="1350" spans="1:4" ht="16.149999999999999" customHeight="1" x14ac:dyDescent="0.25">
      <c r="A1350" s="416">
        <v>34910</v>
      </c>
      <c r="B1350" s="418">
        <v>897.63</v>
      </c>
      <c r="C1350"/>
      <c r="D1350"/>
    </row>
    <row r="1351" spans="1:4" ht="16.149999999999999" customHeight="1" x14ac:dyDescent="0.25">
      <c r="A1351" s="416">
        <v>34911</v>
      </c>
      <c r="B1351" s="417">
        <v>897.63</v>
      </c>
      <c r="C1351"/>
      <c r="D1351"/>
    </row>
    <row r="1352" spans="1:4" ht="16.149999999999999" customHeight="1" x14ac:dyDescent="0.25">
      <c r="A1352" s="416">
        <v>34912</v>
      </c>
      <c r="B1352" s="418">
        <v>898.35</v>
      </c>
      <c r="C1352"/>
      <c r="D1352"/>
    </row>
    <row r="1353" spans="1:4" ht="16.149999999999999" customHeight="1" x14ac:dyDescent="0.25">
      <c r="A1353" s="416">
        <v>34913</v>
      </c>
      <c r="B1353" s="417">
        <v>900.78</v>
      </c>
      <c r="C1353"/>
      <c r="D1353"/>
    </row>
    <row r="1354" spans="1:4" ht="16.149999999999999" customHeight="1" x14ac:dyDescent="0.25">
      <c r="A1354" s="416">
        <v>34914</v>
      </c>
      <c r="B1354" s="418">
        <v>905.53</v>
      </c>
      <c r="C1354"/>
      <c r="D1354"/>
    </row>
    <row r="1355" spans="1:4" ht="16.149999999999999" customHeight="1" x14ac:dyDescent="0.25">
      <c r="A1355" s="416">
        <v>34915</v>
      </c>
      <c r="B1355" s="417">
        <v>917.53</v>
      </c>
      <c r="C1355"/>
      <c r="D1355"/>
    </row>
    <row r="1356" spans="1:4" ht="16.149999999999999" customHeight="1" x14ac:dyDescent="0.25">
      <c r="A1356" s="416">
        <v>34916</v>
      </c>
      <c r="B1356" s="418">
        <v>916.14</v>
      </c>
      <c r="C1356"/>
      <c r="D1356"/>
    </row>
    <row r="1357" spans="1:4" ht="16.149999999999999" customHeight="1" x14ac:dyDescent="0.25">
      <c r="A1357" s="416">
        <v>34917</v>
      </c>
      <c r="B1357" s="417">
        <v>916.14</v>
      </c>
      <c r="C1357"/>
      <c r="D1357"/>
    </row>
    <row r="1358" spans="1:4" ht="16.149999999999999" customHeight="1" x14ac:dyDescent="0.25">
      <c r="A1358" s="416">
        <v>34918</v>
      </c>
      <c r="B1358" s="418">
        <v>916.14</v>
      </c>
      <c r="C1358"/>
      <c r="D1358"/>
    </row>
    <row r="1359" spans="1:4" ht="16.149999999999999" customHeight="1" x14ac:dyDescent="0.25">
      <c r="A1359" s="416">
        <v>34919</v>
      </c>
      <c r="B1359" s="417">
        <v>916.14</v>
      </c>
      <c r="C1359"/>
      <c r="D1359"/>
    </row>
    <row r="1360" spans="1:4" ht="16.149999999999999" customHeight="1" x14ac:dyDescent="0.25">
      <c r="A1360" s="416">
        <v>34920</v>
      </c>
      <c r="B1360" s="418">
        <v>920.1</v>
      </c>
      <c r="C1360"/>
      <c r="D1360"/>
    </row>
    <row r="1361" spans="1:4" ht="16.149999999999999" customHeight="1" x14ac:dyDescent="0.25">
      <c r="A1361" s="416">
        <v>34921</v>
      </c>
      <c r="B1361" s="417">
        <v>919.32</v>
      </c>
      <c r="C1361"/>
      <c r="D1361"/>
    </row>
    <row r="1362" spans="1:4" ht="16.149999999999999" customHeight="1" x14ac:dyDescent="0.25">
      <c r="A1362" s="416">
        <v>34922</v>
      </c>
      <c r="B1362" s="418">
        <v>917.13</v>
      </c>
      <c r="C1362"/>
      <c r="D1362"/>
    </row>
    <row r="1363" spans="1:4" ht="16.149999999999999" customHeight="1" x14ac:dyDescent="0.25">
      <c r="A1363" s="416">
        <v>34923</v>
      </c>
      <c r="B1363" s="417">
        <v>919.13</v>
      </c>
      <c r="C1363"/>
      <c r="D1363"/>
    </row>
    <row r="1364" spans="1:4" ht="16.149999999999999" customHeight="1" x14ac:dyDescent="0.25">
      <c r="A1364" s="416">
        <v>34924</v>
      </c>
      <c r="B1364" s="418">
        <v>919.13</v>
      </c>
      <c r="C1364"/>
      <c r="D1364"/>
    </row>
    <row r="1365" spans="1:4" ht="16.149999999999999" customHeight="1" x14ac:dyDescent="0.25">
      <c r="A1365" s="416">
        <v>34925</v>
      </c>
      <c r="B1365" s="417">
        <v>919.13</v>
      </c>
      <c r="C1365"/>
      <c r="D1365"/>
    </row>
    <row r="1366" spans="1:4" ht="16.149999999999999" customHeight="1" x14ac:dyDescent="0.25">
      <c r="A1366" s="416">
        <v>34926</v>
      </c>
      <c r="B1366" s="418">
        <v>922.21</v>
      </c>
      <c r="C1366"/>
      <c r="D1366"/>
    </row>
    <row r="1367" spans="1:4" ht="16.149999999999999" customHeight="1" x14ac:dyDescent="0.25">
      <c r="A1367" s="416">
        <v>34927</v>
      </c>
      <c r="B1367" s="417">
        <v>928.25</v>
      </c>
      <c r="C1367"/>
      <c r="D1367"/>
    </row>
    <row r="1368" spans="1:4" ht="16.149999999999999" customHeight="1" x14ac:dyDescent="0.25">
      <c r="A1368" s="416">
        <v>34928</v>
      </c>
      <c r="B1368" s="418">
        <v>944.55</v>
      </c>
      <c r="C1368"/>
      <c r="D1368"/>
    </row>
    <row r="1369" spans="1:4" ht="16.149999999999999" customHeight="1" x14ac:dyDescent="0.25">
      <c r="A1369" s="416">
        <v>34929</v>
      </c>
      <c r="B1369" s="417">
        <v>947.22</v>
      </c>
      <c r="C1369"/>
      <c r="D1369"/>
    </row>
    <row r="1370" spans="1:4" ht="16.149999999999999" customHeight="1" x14ac:dyDescent="0.25">
      <c r="A1370" s="416">
        <v>34930</v>
      </c>
      <c r="B1370" s="418">
        <v>946.83</v>
      </c>
      <c r="C1370"/>
      <c r="D1370"/>
    </row>
    <row r="1371" spans="1:4" ht="16.149999999999999" customHeight="1" x14ac:dyDescent="0.25">
      <c r="A1371" s="416">
        <v>34931</v>
      </c>
      <c r="B1371" s="417">
        <v>946.83</v>
      </c>
      <c r="C1371"/>
      <c r="D1371"/>
    </row>
    <row r="1372" spans="1:4" ht="16.149999999999999" customHeight="1" x14ac:dyDescent="0.25">
      <c r="A1372" s="416">
        <v>34932</v>
      </c>
      <c r="B1372" s="418">
        <v>946.83</v>
      </c>
      <c r="C1372"/>
      <c r="D1372"/>
    </row>
    <row r="1373" spans="1:4" ht="16.149999999999999" customHeight="1" x14ac:dyDescent="0.25">
      <c r="A1373" s="416">
        <v>34933</v>
      </c>
      <c r="B1373" s="417">
        <v>946.83</v>
      </c>
      <c r="C1373"/>
      <c r="D1373"/>
    </row>
    <row r="1374" spans="1:4" ht="16.149999999999999" customHeight="1" x14ac:dyDescent="0.25">
      <c r="A1374" s="416">
        <v>34934</v>
      </c>
      <c r="B1374" s="418">
        <v>949.51</v>
      </c>
      <c r="C1374"/>
      <c r="D1374"/>
    </row>
    <row r="1375" spans="1:4" ht="16.149999999999999" customHeight="1" x14ac:dyDescent="0.25">
      <c r="A1375" s="416">
        <v>34935</v>
      </c>
      <c r="B1375" s="417">
        <v>955.12</v>
      </c>
      <c r="C1375"/>
      <c r="D1375"/>
    </row>
    <row r="1376" spans="1:4" ht="16.149999999999999" customHeight="1" x14ac:dyDescent="0.25">
      <c r="A1376" s="416">
        <v>34936</v>
      </c>
      <c r="B1376" s="418">
        <v>962.6</v>
      </c>
      <c r="C1376"/>
      <c r="D1376"/>
    </row>
    <row r="1377" spans="1:4" ht="16.149999999999999" customHeight="1" x14ac:dyDescent="0.25">
      <c r="A1377" s="416">
        <v>34937</v>
      </c>
      <c r="B1377" s="417">
        <v>970.65</v>
      </c>
      <c r="C1377"/>
      <c r="D1377"/>
    </row>
    <row r="1378" spans="1:4" ht="16.149999999999999" customHeight="1" x14ac:dyDescent="0.25">
      <c r="A1378" s="416">
        <v>34938</v>
      </c>
      <c r="B1378" s="418">
        <v>970.65</v>
      </c>
      <c r="C1378"/>
      <c r="D1378"/>
    </row>
    <row r="1379" spans="1:4" ht="16.149999999999999" customHeight="1" x14ac:dyDescent="0.25">
      <c r="A1379" s="416">
        <v>34939</v>
      </c>
      <c r="B1379" s="417">
        <v>970.65</v>
      </c>
      <c r="C1379"/>
      <c r="D1379"/>
    </row>
    <row r="1380" spans="1:4" ht="16.149999999999999" customHeight="1" x14ac:dyDescent="0.25">
      <c r="A1380" s="416">
        <v>34940</v>
      </c>
      <c r="B1380" s="418">
        <v>972.03</v>
      </c>
      <c r="C1380"/>
      <c r="D1380"/>
    </row>
    <row r="1381" spans="1:4" ht="16.149999999999999" customHeight="1" x14ac:dyDescent="0.25">
      <c r="A1381" s="416">
        <v>34941</v>
      </c>
      <c r="B1381" s="417">
        <v>963.93</v>
      </c>
      <c r="C1381"/>
      <c r="D1381"/>
    </row>
    <row r="1382" spans="1:4" ht="16.149999999999999" customHeight="1" x14ac:dyDescent="0.25">
      <c r="A1382" s="416">
        <v>34942</v>
      </c>
      <c r="B1382" s="418">
        <v>960.19</v>
      </c>
      <c r="C1382"/>
      <c r="D1382"/>
    </row>
    <row r="1383" spans="1:4" ht="16.149999999999999" customHeight="1" x14ac:dyDescent="0.25">
      <c r="A1383" s="416">
        <v>34943</v>
      </c>
      <c r="B1383" s="417">
        <v>949.35</v>
      </c>
      <c r="C1383"/>
      <c r="D1383"/>
    </row>
    <row r="1384" spans="1:4" ht="16.149999999999999" customHeight="1" x14ac:dyDescent="0.25">
      <c r="A1384" s="416">
        <v>34944</v>
      </c>
      <c r="B1384" s="418">
        <v>948.23</v>
      </c>
      <c r="C1384"/>
      <c r="D1384"/>
    </row>
    <row r="1385" spans="1:4" ht="16.149999999999999" customHeight="1" x14ac:dyDescent="0.25">
      <c r="A1385" s="416">
        <v>34945</v>
      </c>
      <c r="B1385" s="417">
        <v>948.23</v>
      </c>
      <c r="C1385"/>
      <c r="D1385"/>
    </row>
    <row r="1386" spans="1:4" ht="16.149999999999999" customHeight="1" x14ac:dyDescent="0.25">
      <c r="A1386" s="416">
        <v>34946</v>
      </c>
      <c r="B1386" s="418">
        <v>948.23</v>
      </c>
      <c r="C1386"/>
      <c r="D1386"/>
    </row>
    <row r="1387" spans="1:4" ht="16.149999999999999" customHeight="1" x14ac:dyDescent="0.25">
      <c r="A1387" s="416">
        <v>34947</v>
      </c>
      <c r="B1387" s="417">
        <v>957.54</v>
      </c>
      <c r="C1387"/>
      <c r="D1387"/>
    </row>
    <row r="1388" spans="1:4" ht="16.149999999999999" customHeight="1" x14ac:dyDescent="0.25">
      <c r="A1388" s="416">
        <v>34948</v>
      </c>
      <c r="B1388" s="418">
        <v>958.46</v>
      </c>
      <c r="C1388"/>
      <c r="D1388"/>
    </row>
    <row r="1389" spans="1:4" ht="16.149999999999999" customHeight="1" x14ac:dyDescent="0.25">
      <c r="A1389" s="416">
        <v>34949</v>
      </c>
      <c r="B1389" s="417">
        <v>953.63</v>
      </c>
      <c r="C1389"/>
      <c r="D1389"/>
    </row>
    <row r="1390" spans="1:4" ht="16.149999999999999" customHeight="1" x14ac:dyDescent="0.25">
      <c r="A1390" s="416">
        <v>34950</v>
      </c>
      <c r="B1390" s="418">
        <v>954.64</v>
      </c>
      <c r="C1390"/>
      <c r="D1390"/>
    </row>
    <row r="1391" spans="1:4" ht="16.149999999999999" customHeight="1" x14ac:dyDescent="0.25">
      <c r="A1391" s="416">
        <v>34951</v>
      </c>
      <c r="B1391" s="417">
        <v>958.31</v>
      </c>
      <c r="C1391"/>
      <c r="D1391"/>
    </row>
    <row r="1392" spans="1:4" ht="16.149999999999999" customHeight="1" x14ac:dyDescent="0.25">
      <c r="A1392" s="416">
        <v>34952</v>
      </c>
      <c r="B1392" s="418">
        <v>958.31</v>
      </c>
      <c r="C1392"/>
      <c r="D1392"/>
    </row>
    <row r="1393" spans="1:4" ht="16.149999999999999" customHeight="1" x14ac:dyDescent="0.25">
      <c r="A1393" s="416">
        <v>34953</v>
      </c>
      <c r="B1393" s="417">
        <v>958.31</v>
      </c>
      <c r="C1393"/>
      <c r="D1393"/>
    </row>
    <row r="1394" spans="1:4" ht="16.149999999999999" customHeight="1" x14ac:dyDescent="0.25">
      <c r="A1394" s="416">
        <v>34954</v>
      </c>
      <c r="B1394" s="418">
        <v>958.59</v>
      </c>
      <c r="C1394"/>
      <c r="D1394"/>
    </row>
    <row r="1395" spans="1:4" ht="16.149999999999999" customHeight="1" x14ac:dyDescent="0.25">
      <c r="A1395" s="416">
        <v>34955</v>
      </c>
      <c r="B1395" s="417">
        <v>959.18</v>
      </c>
      <c r="C1395"/>
      <c r="D1395"/>
    </row>
    <row r="1396" spans="1:4" ht="16.149999999999999" customHeight="1" x14ac:dyDescent="0.25">
      <c r="A1396" s="416">
        <v>34956</v>
      </c>
      <c r="B1396" s="418">
        <v>959.15</v>
      </c>
      <c r="C1396"/>
      <c r="D1396"/>
    </row>
    <row r="1397" spans="1:4" ht="16.149999999999999" customHeight="1" x14ac:dyDescent="0.25">
      <c r="A1397" s="416">
        <v>34957</v>
      </c>
      <c r="B1397" s="417">
        <v>960.25</v>
      </c>
      <c r="C1397"/>
      <c r="D1397"/>
    </row>
    <row r="1398" spans="1:4" ht="16.149999999999999" customHeight="1" x14ac:dyDescent="0.25">
      <c r="A1398" s="416">
        <v>34958</v>
      </c>
      <c r="B1398" s="418">
        <v>960.91</v>
      </c>
      <c r="C1398"/>
      <c r="D1398"/>
    </row>
    <row r="1399" spans="1:4" ht="16.149999999999999" customHeight="1" x14ac:dyDescent="0.25">
      <c r="A1399" s="416">
        <v>34959</v>
      </c>
      <c r="B1399" s="417">
        <v>960.91</v>
      </c>
      <c r="C1399"/>
      <c r="D1399"/>
    </row>
    <row r="1400" spans="1:4" ht="16.149999999999999" customHeight="1" x14ac:dyDescent="0.25">
      <c r="A1400" s="416">
        <v>34960</v>
      </c>
      <c r="B1400" s="418">
        <v>960.91</v>
      </c>
      <c r="C1400"/>
      <c r="D1400"/>
    </row>
    <row r="1401" spans="1:4" ht="16.149999999999999" customHeight="1" x14ac:dyDescent="0.25">
      <c r="A1401" s="416">
        <v>34961</v>
      </c>
      <c r="B1401" s="417">
        <v>962.5</v>
      </c>
      <c r="C1401"/>
      <c r="D1401"/>
    </row>
    <row r="1402" spans="1:4" ht="16.149999999999999" customHeight="1" x14ac:dyDescent="0.25">
      <c r="A1402" s="416">
        <v>34962</v>
      </c>
      <c r="B1402" s="418">
        <v>970.08</v>
      </c>
      <c r="C1402"/>
      <c r="D1402"/>
    </row>
    <row r="1403" spans="1:4" ht="16.149999999999999" customHeight="1" x14ac:dyDescent="0.25">
      <c r="A1403" s="416">
        <v>34963</v>
      </c>
      <c r="B1403" s="417">
        <v>974.88</v>
      </c>
      <c r="C1403"/>
      <c r="D1403"/>
    </row>
    <row r="1404" spans="1:4" ht="16.149999999999999" customHeight="1" x14ac:dyDescent="0.25">
      <c r="A1404" s="416">
        <v>34964</v>
      </c>
      <c r="B1404" s="418">
        <v>974.23</v>
      </c>
      <c r="C1404"/>
      <c r="D1404"/>
    </row>
    <row r="1405" spans="1:4" ht="16.149999999999999" customHeight="1" x14ac:dyDescent="0.25">
      <c r="A1405" s="416">
        <v>34965</v>
      </c>
      <c r="B1405" s="417">
        <v>975.9</v>
      </c>
      <c r="C1405"/>
      <c r="D1405"/>
    </row>
    <row r="1406" spans="1:4" ht="16.149999999999999" customHeight="1" x14ac:dyDescent="0.25">
      <c r="A1406" s="416">
        <v>34966</v>
      </c>
      <c r="B1406" s="418">
        <v>975.9</v>
      </c>
      <c r="C1406"/>
      <c r="D1406"/>
    </row>
    <row r="1407" spans="1:4" ht="16.149999999999999" customHeight="1" x14ac:dyDescent="0.25">
      <c r="A1407" s="416">
        <v>34967</v>
      </c>
      <c r="B1407" s="417">
        <v>975.9</v>
      </c>
      <c r="C1407"/>
      <c r="D1407"/>
    </row>
    <row r="1408" spans="1:4" ht="16.149999999999999" customHeight="1" x14ac:dyDescent="0.25">
      <c r="A1408" s="416">
        <v>34968</v>
      </c>
      <c r="B1408" s="418">
        <v>977.35</v>
      </c>
      <c r="C1408"/>
      <c r="D1408"/>
    </row>
    <row r="1409" spans="1:4" ht="16.149999999999999" customHeight="1" x14ac:dyDescent="0.25">
      <c r="A1409" s="416">
        <v>34969</v>
      </c>
      <c r="B1409" s="417">
        <v>980.54</v>
      </c>
      <c r="C1409"/>
      <c r="D1409"/>
    </row>
    <row r="1410" spans="1:4" ht="16.149999999999999" customHeight="1" x14ac:dyDescent="0.25">
      <c r="A1410" s="416">
        <v>34970</v>
      </c>
      <c r="B1410" s="418">
        <v>981.09</v>
      </c>
      <c r="C1410"/>
      <c r="D1410"/>
    </row>
    <row r="1411" spans="1:4" ht="16.149999999999999" customHeight="1" x14ac:dyDescent="0.25">
      <c r="A1411" s="416">
        <v>34971</v>
      </c>
      <c r="B1411" s="417">
        <v>972.8</v>
      </c>
      <c r="C1411"/>
      <c r="D1411"/>
    </row>
    <row r="1412" spans="1:4" ht="16.149999999999999" customHeight="1" x14ac:dyDescent="0.25">
      <c r="A1412" s="416">
        <v>34972</v>
      </c>
      <c r="B1412" s="418">
        <v>966.78</v>
      </c>
      <c r="C1412"/>
      <c r="D1412"/>
    </row>
    <row r="1413" spans="1:4" ht="16.149999999999999" customHeight="1" x14ac:dyDescent="0.25">
      <c r="A1413" s="416">
        <v>34973</v>
      </c>
      <c r="B1413" s="417">
        <v>966.78</v>
      </c>
      <c r="C1413"/>
      <c r="D1413"/>
    </row>
    <row r="1414" spans="1:4" ht="16.149999999999999" customHeight="1" x14ac:dyDescent="0.25">
      <c r="A1414" s="416">
        <v>34974</v>
      </c>
      <c r="B1414" s="418">
        <v>966.78</v>
      </c>
      <c r="C1414"/>
      <c r="D1414"/>
    </row>
    <row r="1415" spans="1:4" ht="16.149999999999999" customHeight="1" x14ac:dyDescent="0.25">
      <c r="A1415" s="416">
        <v>34975</v>
      </c>
      <c r="B1415" s="417">
        <v>971.22</v>
      </c>
      <c r="C1415"/>
      <c r="D1415"/>
    </row>
    <row r="1416" spans="1:4" ht="16.149999999999999" customHeight="1" x14ac:dyDescent="0.25">
      <c r="A1416" s="416">
        <v>34976</v>
      </c>
      <c r="B1416" s="418">
        <v>976.76</v>
      </c>
      <c r="C1416"/>
      <c r="D1416"/>
    </row>
    <row r="1417" spans="1:4" ht="16.149999999999999" customHeight="1" x14ac:dyDescent="0.25">
      <c r="A1417" s="416">
        <v>34977</v>
      </c>
      <c r="B1417" s="417">
        <v>972.75</v>
      </c>
      <c r="C1417"/>
      <c r="D1417"/>
    </row>
    <row r="1418" spans="1:4" ht="16.149999999999999" customHeight="1" x14ac:dyDescent="0.25">
      <c r="A1418" s="416">
        <v>34978</v>
      </c>
      <c r="B1418" s="418">
        <v>972.93</v>
      </c>
      <c r="C1418"/>
      <c r="D1418"/>
    </row>
    <row r="1419" spans="1:4" ht="16.149999999999999" customHeight="1" x14ac:dyDescent="0.25">
      <c r="A1419" s="416">
        <v>34979</v>
      </c>
      <c r="B1419" s="417">
        <v>979.16</v>
      </c>
      <c r="C1419"/>
      <c r="D1419"/>
    </row>
    <row r="1420" spans="1:4" ht="16.149999999999999" customHeight="1" x14ac:dyDescent="0.25">
      <c r="A1420" s="416">
        <v>34980</v>
      </c>
      <c r="B1420" s="418">
        <v>979.16</v>
      </c>
      <c r="C1420"/>
      <c r="D1420"/>
    </row>
    <row r="1421" spans="1:4" ht="16.149999999999999" customHeight="1" x14ac:dyDescent="0.25">
      <c r="A1421" s="416">
        <v>34981</v>
      </c>
      <c r="B1421" s="417">
        <v>979.16</v>
      </c>
      <c r="C1421"/>
      <c r="D1421"/>
    </row>
    <row r="1422" spans="1:4" ht="16.149999999999999" customHeight="1" x14ac:dyDescent="0.25">
      <c r="A1422" s="416">
        <v>34982</v>
      </c>
      <c r="B1422" s="418">
        <v>982.84</v>
      </c>
      <c r="C1422"/>
      <c r="D1422"/>
    </row>
    <row r="1423" spans="1:4" ht="16.149999999999999" customHeight="1" x14ac:dyDescent="0.25">
      <c r="A1423" s="416">
        <v>34983</v>
      </c>
      <c r="B1423" s="417">
        <v>981.45</v>
      </c>
      <c r="C1423"/>
      <c r="D1423"/>
    </row>
    <row r="1424" spans="1:4" ht="16.149999999999999" customHeight="1" x14ac:dyDescent="0.25">
      <c r="A1424" s="416">
        <v>34984</v>
      </c>
      <c r="B1424" s="418">
        <v>981.26</v>
      </c>
      <c r="C1424"/>
      <c r="D1424"/>
    </row>
    <row r="1425" spans="1:4" ht="16.149999999999999" customHeight="1" x14ac:dyDescent="0.25">
      <c r="A1425" s="416">
        <v>34985</v>
      </c>
      <c r="B1425" s="417">
        <v>984.88</v>
      </c>
      <c r="C1425"/>
      <c r="D1425"/>
    </row>
    <row r="1426" spans="1:4" ht="16.149999999999999" customHeight="1" x14ac:dyDescent="0.25">
      <c r="A1426" s="416">
        <v>34986</v>
      </c>
      <c r="B1426" s="418">
        <v>987</v>
      </c>
      <c r="C1426"/>
      <c r="D1426"/>
    </row>
    <row r="1427" spans="1:4" ht="16.149999999999999" customHeight="1" x14ac:dyDescent="0.25">
      <c r="A1427" s="416">
        <v>34987</v>
      </c>
      <c r="B1427" s="417">
        <v>987</v>
      </c>
      <c r="C1427"/>
      <c r="D1427"/>
    </row>
    <row r="1428" spans="1:4" ht="16.149999999999999" customHeight="1" x14ac:dyDescent="0.25">
      <c r="A1428" s="416">
        <v>34988</v>
      </c>
      <c r="B1428" s="418">
        <v>987</v>
      </c>
      <c r="C1428"/>
      <c r="D1428"/>
    </row>
    <row r="1429" spans="1:4" ht="16.149999999999999" customHeight="1" x14ac:dyDescent="0.25">
      <c r="A1429" s="416">
        <v>34989</v>
      </c>
      <c r="B1429" s="417">
        <v>987</v>
      </c>
      <c r="C1429"/>
      <c r="D1429"/>
    </row>
    <row r="1430" spans="1:4" ht="16.149999999999999" customHeight="1" x14ac:dyDescent="0.25">
      <c r="A1430" s="416">
        <v>34990</v>
      </c>
      <c r="B1430" s="418">
        <v>990.52</v>
      </c>
      <c r="C1430"/>
      <c r="D1430"/>
    </row>
    <row r="1431" spans="1:4" ht="16.149999999999999" customHeight="1" x14ac:dyDescent="0.25">
      <c r="A1431" s="416">
        <v>34991</v>
      </c>
      <c r="B1431" s="417">
        <v>991.22</v>
      </c>
      <c r="C1431"/>
      <c r="D1431"/>
    </row>
    <row r="1432" spans="1:4" ht="16.149999999999999" customHeight="1" x14ac:dyDescent="0.25">
      <c r="A1432" s="416">
        <v>34992</v>
      </c>
      <c r="B1432" s="418">
        <v>991.52</v>
      </c>
      <c r="C1432"/>
      <c r="D1432"/>
    </row>
    <row r="1433" spans="1:4" ht="16.149999999999999" customHeight="1" x14ac:dyDescent="0.25">
      <c r="A1433" s="416">
        <v>34993</v>
      </c>
      <c r="B1433" s="417">
        <v>988.96</v>
      </c>
      <c r="C1433"/>
      <c r="D1433"/>
    </row>
    <row r="1434" spans="1:4" ht="16.149999999999999" customHeight="1" x14ac:dyDescent="0.25">
      <c r="A1434" s="416">
        <v>34994</v>
      </c>
      <c r="B1434" s="418">
        <v>988.96</v>
      </c>
      <c r="C1434"/>
      <c r="D1434"/>
    </row>
    <row r="1435" spans="1:4" ht="16.149999999999999" customHeight="1" x14ac:dyDescent="0.25">
      <c r="A1435" s="416">
        <v>34995</v>
      </c>
      <c r="B1435" s="417">
        <v>988.96</v>
      </c>
      <c r="C1435"/>
      <c r="D1435"/>
    </row>
    <row r="1436" spans="1:4" ht="16.149999999999999" customHeight="1" x14ac:dyDescent="0.25">
      <c r="A1436" s="416">
        <v>34996</v>
      </c>
      <c r="B1436" s="418">
        <v>991.98</v>
      </c>
      <c r="C1436"/>
      <c r="D1436"/>
    </row>
    <row r="1437" spans="1:4" ht="16.149999999999999" customHeight="1" x14ac:dyDescent="0.25">
      <c r="A1437" s="416">
        <v>34997</v>
      </c>
      <c r="B1437" s="417">
        <v>993.68</v>
      </c>
      <c r="C1437"/>
      <c r="D1437"/>
    </row>
    <row r="1438" spans="1:4" ht="16.149999999999999" customHeight="1" x14ac:dyDescent="0.25">
      <c r="A1438" s="416">
        <v>34998</v>
      </c>
      <c r="B1438" s="418">
        <v>994.77</v>
      </c>
      <c r="C1438"/>
      <c r="D1438"/>
    </row>
    <row r="1439" spans="1:4" ht="16.149999999999999" customHeight="1" x14ac:dyDescent="0.25">
      <c r="A1439" s="416">
        <v>34999</v>
      </c>
      <c r="B1439" s="417">
        <v>995.01</v>
      </c>
      <c r="C1439"/>
      <c r="D1439"/>
    </row>
    <row r="1440" spans="1:4" ht="16.149999999999999" customHeight="1" x14ac:dyDescent="0.25">
      <c r="A1440" s="416">
        <v>35000</v>
      </c>
      <c r="B1440" s="418">
        <v>994.99</v>
      </c>
      <c r="C1440"/>
      <c r="D1440"/>
    </row>
    <row r="1441" spans="1:4" ht="16.149999999999999" customHeight="1" x14ac:dyDescent="0.25">
      <c r="A1441" s="416">
        <v>35001</v>
      </c>
      <c r="B1441" s="417">
        <v>994.99</v>
      </c>
      <c r="C1441"/>
      <c r="D1441"/>
    </row>
    <row r="1442" spans="1:4" ht="16.149999999999999" customHeight="1" x14ac:dyDescent="0.25">
      <c r="A1442" s="416">
        <v>35002</v>
      </c>
      <c r="B1442" s="418">
        <v>994.99</v>
      </c>
      <c r="C1442"/>
      <c r="D1442"/>
    </row>
    <row r="1443" spans="1:4" ht="16.149999999999999" customHeight="1" x14ac:dyDescent="0.25">
      <c r="A1443" s="416">
        <v>35003</v>
      </c>
      <c r="B1443" s="417">
        <v>994.5</v>
      </c>
      <c r="C1443"/>
      <c r="D1443"/>
    </row>
    <row r="1444" spans="1:4" ht="16.149999999999999" customHeight="1" x14ac:dyDescent="0.25">
      <c r="A1444" s="416">
        <v>35004</v>
      </c>
      <c r="B1444" s="418">
        <v>996.76</v>
      </c>
      <c r="C1444"/>
      <c r="D1444"/>
    </row>
    <row r="1445" spans="1:4" ht="16.149999999999999" customHeight="1" x14ac:dyDescent="0.25">
      <c r="A1445" s="416">
        <v>35005</v>
      </c>
      <c r="B1445" s="417">
        <v>996.96</v>
      </c>
      <c r="C1445"/>
      <c r="D1445"/>
    </row>
    <row r="1446" spans="1:4" ht="16.149999999999999" customHeight="1" x14ac:dyDescent="0.25">
      <c r="A1446" s="416">
        <v>35006</v>
      </c>
      <c r="B1446" s="418">
        <v>998.18</v>
      </c>
      <c r="C1446"/>
      <c r="D1446"/>
    </row>
    <row r="1447" spans="1:4" ht="16.149999999999999" customHeight="1" x14ac:dyDescent="0.25">
      <c r="A1447" s="416">
        <v>35007</v>
      </c>
      <c r="B1447" s="417">
        <v>998.49</v>
      </c>
      <c r="C1447"/>
      <c r="D1447"/>
    </row>
    <row r="1448" spans="1:4" ht="16.149999999999999" customHeight="1" x14ac:dyDescent="0.25">
      <c r="A1448" s="416">
        <v>35008</v>
      </c>
      <c r="B1448" s="418">
        <v>998.49</v>
      </c>
      <c r="C1448"/>
      <c r="D1448"/>
    </row>
    <row r="1449" spans="1:4" ht="16.149999999999999" customHeight="1" x14ac:dyDescent="0.25">
      <c r="A1449" s="416">
        <v>35009</v>
      </c>
      <c r="B1449" s="417">
        <v>998.49</v>
      </c>
      <c r="C1449"/>
      <c r="D1449"/>
    </row>
    <row r="1450" spans="1:4" ht="16.149999999999999" customHeight="1" x14ac:dyDescent="0.25">
      <c r="A1450" s="416">
        <v>35010</v>
      </c>
      <c r="B1450" s="418">
        <v>998.49</v>
      </c>
      <c r="C1450"/>
      <c r="D1450"/>
    </row>
    <row r="1451" spans="1:4" ht="16.149999999999999" customHeight="1" x14ac:dyDescent="0.25">
      <c r="A1451" s="416">
        <v>35011</v>
      </c>
      <c r="B1451" s="417">
        <v>999.51</v>
      </c>
      <c r="C1451"/>
      <c r="D1451"/>
    </row>
    <row r="1452" spans="1:4" ht="16.149999999999999" customHeight="1" x14ac:dyDescent="0.25">
      <c r="A1452" s="416">
        <v>35012</v>
      </c>
      <c r="B1452" s="418">
        <v>999.73</v>
      </c>
      <c r="C1452"/>
      <c r="D1452"/>
    </row>
    <row r="1453" spans="1:4" ht="16.149999999999999" customHeight="1" x14ac:dyDescent="0.25">
      <c r="A1453" s="416">
        <v>35013</v>
      </c>
      <c r="B1453" s="417">
        <v>1000.13</v>
      </c>
      <c r="C1453"/>
      <c r="D1453"/>
    </row>
    <row r="1454" spans="1:4" ht="16.149999999999999" customHeight="1" x14ac:dyDescent="0.25">
      <c r="A1454" s="416">
        <v>35014</v>
      </c>
      <c r="B1454" s="418">
        <v>999.77</v>
      </c>
      <c r="C1454"/>
      <c r="D1454"/>
    </row>
    <row r="1455" spans="1:4" ht="16.149999999999999" customHeight="1" x14ac:dyDescent="0.25">
      <c r="A1455" s="416">
        <v>35015</v>
      </c>
      <c r="B1455" s="417">
        <v>999.77</v>
      </c>
      <c r="C1455"/>
      <c r="D1455"/>
    </row>
    <row r="1456" spans="1:4" ht="16.149999999999999" customHeight="1" x14ac:dyDescent="0.25">
      <c r="A1456" s="416">
        <v>35016</v>
      </c>
      <c r="B1456" s="418">
        <v>999.77</v>
      </c>
      <c r="C1456"/>
      <c r="D1456"/>
    </row>
    <row r="1457" spans="1:4" ht="16.149999999999999" customHeight="1" x14ac:dyDescent="0.25">
      <c r="A1457" s="416">
        <v>35017</v>
      </c>
      <c r="B1457" s="417">
        <v>999.77</v>
      </c>
      <c r="C1457"/>
      <c r="D1457"/>
    </row>
    <row r="1458" spans="1:4" ht="16.149999999999999" customHeight="1" x14ac:dyDescent="0.25">
      <c r="A1458" s="416">
        <v>35018</v>
      </c>
      <c r="B1458" s="418">
        <v>1001.14</v>
      </c>
      <c r="C1458"/>
      <c r="D1458"/>
    </row>
    <row r="1459" spans="1:4" ht="16.149999999999999" customHeight="1" x14ac:dyDescent="0.25">
      <c r="A1459" s="416">
        <v>35019</v>
      </c>
      <c r="B1459" s="417">
        <v>1001.62</v>
      </c>
      <c r="C1459"/>
      <c r="D1459"/>
    </row>
    <row r="1460" spans="1:4" ht="16.149999999999999" customHeight="1" x14ac:dyDescent="0.25">
      <c r="A1460" s="416">
        <v>35020</v>
      </c>
      <c r="B1460" s="418">
        <v>1002.25</v>
      </c>
      <c r="C1460"/>
      <c r="D1460"/>
    </row>
    <row r="1461" spans="1:4" ht="16.149999999999999" customHeight="1" x14ac:dyDescent="0.25">
      <c r="A1461" s="416">
        <v>35021</v>
      </c>
      <c r="B1461" s="417">
        <v>1002.63</v>
      </c>
      <c r="C1461"/>
      <c r="D1461"/>
    </row>
    <row r="1462" spans="1:4" ht="16.149999999999999" customHeight="1" x14ac:dyDescent="0.25">
      <c r="A1462" s="416">
        <v>35022</v>
      </c>
      <c r="B1462" s="418">
        <v>1002.63</v>
      </c>
      <c r="C1462"/>
      <c r="D1462"/>
    </row>
    <row r="1463" spans="1:4" ht="16.149999999999999" customHeight="1" x14ac:dyDescent="0.25">
      <c r="A1463" s="416">
        <v>35023</v>
      </c>
      <c r="B1463" s="417">
        <v>1002.63</v>
      </c>
      <c r="C1463"/>
      <c r="D1463"/>
    </row>
    <row r="1464" spans="1:4" ht="16.149999999999999" customHeight="1" x14ac:dyDescent="0.25">
      <c r="A1464" s="416">
        <v>35024</v>
      </c>
      <c r="B1464" s="418">
        <v>1003.44</v>
      </c>
      <c r="C1464"/>
      <c r="D1464"/>
    </row>
    <row r="1465" spans="1:4" ht="16.149999999999999" customHeight="1" x14ac:dyDescent="0.25">
      <c r="A1465" s="416">
        <v>35025</v>
      </c>
      <c r="B1465" s="417">
        <v>1003.47</v>
      </c>
      <c r="C1465"/>
      <c r="D1465"/>
    </row>
    <row r="1466" spans="1:4" ht="16.149999999999999" customHeight="1" x14ac:dyDescent="0.25">
      <c r="A1466" s="416">
        <v>35026</v>
      </c>
      <c r="B1466" s="418">
        <v>1002.49</v>
      </c>
      <c r="C1466"/>
      <c r="D1466"/>
    </row>
    <row r="1467" spans="1:4" ht="16.149999999999999" customHeight="1" x14ac:dyDescent="0.25">
      <c r="A1467" s="416">
        <v>35027</v>
      </c>
      <c r="B1467" s="417">
        <v>1001.23</v>
      </c>
      <c r="C1467"/>
      <c r="D1467"/>
    </row>
    <row r="1468" spans="1:4" ht="16.149999999999999" customHeight="1" x14ac:dyDescent="0.25">
      <c r="A1468" s="416">
        <v>35028</v>
      </c>
      <c r="B1468" s="418">
        <v>1000.69</v>
      </c>
      <c r="C1468"/>
      <c r="D1468"/>
    </row>
    <row r="1469" spans="1:4" ht="16.149999999999999" customHeight="1" x14ac:dyDescent="0.25">
      <c r="A1469" s="416">
        <v>35029</v>
      </c>
      <c r="B1469" s="417">
        <v>1000.69</v>
      </c>
      <c r="C1469"/>
      <c r="D1469"/>
    </row>
    <row r="1470" spans="1:4" ht="16.149999999999999" customHeight="1" x14ac:dyDescent="0.25">
      <c r="A1470" s="416">
        <v>35030</v>
      </c>
      <c r="B1470" s="418">
        <v>1000.69</v>
      </c>
      <c r="C1470"/>
      <c r="D1470"/>
    </row>
    <row r="1471" spans="1:4" ht="16.149999999999999" customHeight="1" x14ac:dyDescent="0.25">
      <c r="A1471" s="416">
        <v>35031</v>
      </c>
      <c r="B1471" s="417">
        <v>1003.24</v>
      </c>
      <c r="C1471"/>
      <c r="D1471"/>
    </row>
    <row r="1472" spans="1:4" ht="16.149999999999999" customHeight="1" x14ac:dyDescent="0.25">
      <c r="A1472" s="416">
        <v>35032</v>
      </c>
      <c r="B1472" s="418">
        <v>1001.73</v>
      </c>
      <c r="C1472"/>
      <c r="D1472"/>
    </row>
    <row r="1473" spans="1:4" ht="16.149999999999999" customHeight="1" x14ac:dyDescent="0.25">
      <c r="A1473" s="416">
        <v>35033</v>
      </c>
      <c r="B1473" s="417">
        <v>998.16</v>
      </c>
      <c r="C1473"/>
      <c r="D1473"/>
    </row>
    <row r="1474" spans="1:4" ht="16.149999999999999" customHeight="1" x14ac:dyDescent="0.25">
      <c r="A1474" s="416">
        <v>35034</v>
      </c>
      <c r="B1474" s="418">
        <v>998.15</v>
      </c>
      <c r="C1474"/>
      <c r="D1474"/>
    </row>
    <row r="1475" spans="1:4" ht="16.149999999999999" customHeight="1" x14ac:dyDescent="0.25">
      <c r="A1475" s="416">
        <v>35035</v>
      </c>
      <c r="B1475" s="417">
        <v>997.87</v>
      </c>
      <c r="C1475"/>
      <c r="D1475"/>
    </row>
    <row r="1476" spans="1:4" ht="16.149999999999999" customHeight="1" x14ac:dyDescent="0.25">
      <c r="A1476" s="416">
        <v>35036</v>
      </c>
      <c r="B1476" s="418">
        <v>997.87</v>
      </c>
      <c r="C1476"/>
      <c r="D1476"/>
    </row>
    <row r="1477" spans="1:4" ht="16.149999999999999" customHeight="1" x14ac:dyDescent="0.25">
      <c r="A1477" s="416">
        <v>35037</v>
      </c>
      <c r="B1477" s="417">
        <v>997.87</v>
      </c>
      <c r="C1477"/>
      <c r="D1477"/>
    </row>
    <row r="1478" spans="1:4" ht="16.149999999999999" customHeight="1" x14ac:dyDescent="0.25">
      <c r="A1478" s="416">
        <v>35038</v>
      </c>
      <c r="B1478" s="418">
        <v>995.93</v>
      </c>
      <c r="C1478"/>
      <c r="D1478"/>
    </row>
    <row r="1479" spans="1:4" ht="16.149999999999999" customHeight="1" x14ac:dyDescent="0.25">
      <c r="A1479" s="416">
        <v>35039</v>
      </c>
      <c r="B1479" s="417">
        <v>990.16</v>
      </c>
      <c r="C1479"/>
      <c r="D1479"/>
    </row>
    <row r="1480" spans="1:4" ht="16.149999999999999" customHeight="1" x14ac:dyDescent="0.25">
      <c r="A1480" s="416">
        <v>35040</v>
      </c>
      <c r="B1480" s="418">
        <v>983.29</v>
      </c>
      <c r="C1480"/>
      <c r="D1480"/>
    </row>
    <row r="1481" spans="1:4" ht="16.149999999999999" customHeight="1" x14ac:dyDescent="0.25">
      <c r="A1481" s="416">
        <v>35041</v>
      </c>
      <c r="B1481" s="417">
        <v>974.04</v>
      </c>
      <c r="C1481"/>
      <c r="D1481"/>
    </row>
    <row r="1482" spans="1:4" ht="16.149999999999999" customHeight="1" x14ac:dyDescent="0.25">
      <c r="A1482" s="416">
        <v>35042</v>
      </c>
      <c r="B1482" s="418">
        <v>974.04</v>
      </c>
      <c r="C1482"/>
      <c r="D1482"/>
    </row>
    <row r="1483" spans="1:4" ht="16.149999999999999" customHeight="1" x14ac:dyDescent="0.25">
      <c r="A1483" s="416">
        <v>35043</v>
      </c>
      <c r="B1483" s="417">
        <v>974.04</v>
      </c>
      <c r="C1483"/>
      <c r="D1483"/>
    </row>
    <row r="1484" spans="1:4" ht="16.149999999999999" customHeight="1" x14ac:dyDescent="0.25">
      <c r="A1484" s="416">
        <v>35044</v>
      </c>
      <c r="B1484" s="418">
        <v>974.04</v>
      </c>
      <c r="C1484"/>
      <c r="D1484"/>
    </row>
    <row r="1485" spans="1:4" ht="16.149999999999999" customHeight="1" x14ac:dyDescent="0.25">
      <c r="A1485" s="416">
        <v>35045</v>
      </c>
      <c r="B1485" s="417">
        <v>979.87</v>
      </c>
      <c r="C1485"/>
      <c r="D1485"/>
    </row>
    <row r="1486" spans="1:4" ht="16.149999999999999" customHeight="1" x14ac:dyDescent="0.25">
      <c r="A1486" s="416">
        <v>35046</v>
      </c>
      <c r="B1486" s="418">
        <v>986.17</v>
      </c>
      <c r="C1486"/>
      <c r="D1486"/>
    </row>
    <row r="1487" spans="1:4" ht="16.149999999999999" customHeight="1" x14ac:dyDescent="0.25">
      <c r="A1487" s="416">
        <v>35047</v>
      </c>
      <c r="B1487" s="417">
        <v>994.57</v>
      </c>
      <c r="C1487"/>
      <c r="D1487"/>
    </row>
    <row r="1488" spans="1:4" ht="16.149999999999999" customHeight="1" x14ac:dyDescent="0.25">
      <c r="A1488" s="416">
        <v>35048</v>
      </c>
      <c r="B1488" s="418">
        <v>992.88</v>
      </c>
      <c r="C1488"/>
      <c r="D1488"/>
    </row>
    <row r="1489" spans="1:4" ht="16.149999999999999" customHeight="1" x14ac:dyDescent="0.25">
      <c r="A1489" s="416">
        <v>35049</v>
      </c>
      <c r="B1489" s="417">
        <v>988.94</v>
      </c>
      <c r="C1489"/>
      <c r="D1489"/>
    </row>
    <row r="1490" spans="1:4" ht="16.149999999999999" customHeight="1" x14ac:dyDescent="0.25">
      <c r="A1490" s="416">
        <v>35050</v>
      </c>
      <c r="B1490" s="418">
        <v>988.94</v>
      </c>
      <c r="C1490"/>
      <c r="D1490"/>
    </row>
    <row r="1491" spans="1:4" ht="16.149999999999999" customHeight="1" x14ac:dyDescent="0.25">
      <c r="A1491" s="416">
        <v>35051</v>
      </c>
      <c r="B1491" s="417">
        <v>988.94</v>
      </c>
      <c r="C1491"/>
      <c r="D1491"/>
    </row>
    <row r="1492" spans="1:4" ht="16.149999999999999" customHeight="1" x14ac:dyDescent="0.25">
      <c r="A1492" s="416">
        <v>35052</v>
      </c>
      <c r="B1492" s="418">
        <v>986.71</v>
      </c>
      <c r="C1492"/>
      <c r="D1492"/>
    </row>
    <row r="1493" spans="1:4" ht="16.149999999999999" customHeight="1" x14ac:dyDescent="0.25">
      <c r="A1493" s="416">
        <v>35053</v>
      </c>
      <c r="B1493" s="417">
        <v>987.22</v>
      </c>
      <c r="C1493"/>
      <c r="D1493"/>
    </row>
    <row r="1494" spans="1:4" ht="16.149999999999999" customHeight="1" x14ac:dyDescent="0.25">
      <c r="A1494" s="416">
        <v>35054</v>
      </c>
      <c r="B1494" s="418">
        <v>985.39</v>
      </c>
      <c r="C1494"/>
      <c r="D1494"/>
    </row>
    <row r="1495" spans="1:4" ht="16.149999999999999" customHeight="1" x14ac:dyDescent="0.25">
      <c r="A1495" s="416">
        <v>35055</v>
      </c>
      <c r="B1495" s="417">
        <v>984.06</v>
      </c>
      <c r="C1495"/>
      <c r="D1495"/>
    </row>
    <row r="1496" spans="1:4" ht="16.149999999999999" customHeight="1" x14ac:dyDescent="0.25">
      <c r="A1496" s="416">
        <v>35056</v>
      </c>
      <c r="B1496" s="418">
        <v>984.96</v>
      </c>
      <c r="C1496"/>
      <c r="D1496"/>
    </row>
    <row r="1497" spans="1:4" ht="16.149999999999999" customHeight="1" x14ac:dyDescent="0.25">
      <c r="A1497" s="416">
        <v>35057</v>
      </c>
      <c r="B1497" s="417">
        <v>984.96</v>
      </c>
      <c r="C1497"/>
      <c r="D1497"/>
    </row>
    <row r="1498" spans="1:4" ht="16.149999999999999" customHeight="1" x14ac:dyDescent="0.25">
      <c r="A1498" s="416">
        <v>35058</v>
      </c>
      <c r="B1498" s="418">
        <v>984.96</v>
      </c>
      <c r="C1498"/>
      <c r="D1498"/>
    </row>
    <row r="1499" spans="1:4" ht="16.149999999999999" customHeight="1" x14ac:dyDescent="0.25">
      <c r="A1499" s="416">
        <v>35059</v>
      </c>
      <c r="B1499" s="417">
        <v>984.96</v>
      </c>
      <c r="C1499"/>
      <c r="D1499"/>
    </row>
    <row r="1500" spans="1:4" ht="16.149999999999999" customHeight="1" x14ac:dyDescent="0.25">
      <c r="A1500" s="416">
        <v>35060</v>
      </c>
      <c r="B1500" s="418">
        <v>990.1</v>
      </c>
      <c r="C1500"/>
      <c r="D1500"/>
    </row>
    <row r="1501" spans="1:4" ht="16.149999999999999" customHeight="1" x14ac:dyDescent="0.25">
      <c r="A1501" s="416">
        <v>35061</v>
      </c>
      <c r="B1501" s="417">
        <v>986.96</v>
      </c>
      <c r="C1501"/>
      <c r="D1501"/>
    </row>
    <row r="1502" spans="1:4" ht="16.149999999999999" customHeight="1" x14ac:dyDescent="0.25">
      <c r="A1502" s="416">
        <v>35062</v>
      </c>
      <c r="B1502" s="418">
        <v>987.65</v>
      </c>
      <c r="C1502"/>
      <c r="D1502"/>
    </row>
    <row r="1503" spans="1:4" ht="16.149999999999999" customHeight="1" x14ac:dyDescent="0.25">
      <c r="A1503" s="416">
        <v>35063</v>
      </c>
      <c r="B1503" s="417">
        <v>987.65</v>
      </c>
      <c r="C1503"/>
      <c r="D1503"/>
    </row>
    <row r="1504" spans="1:4" ht="16.149999999999999" customHeight="1" x14ac:dyDescent="0.25">
      <c r="A1504" s="416">
        <v>35064</v>
      </c>
      <c r="B1504" s="418">
        <v>987.65</v>
      </c>
      <c r="C1504"/>
      <c r="D1504"/>
    </row>
    <row r="1505" spans="1:4" ht="16.149999999999999" customHeight="1" x14ac:dyDescent="0.25">
      <c r="A1505" s="416">
        <v>35065</v>
      </c>
      <c r="B1505" s="417">
        <v>987.65</v>
      </c>
      <c r="C1505"/>
      <c r="D1505"/>
    </row>
    <row r="1506" spans="1:4" ht="16.149999999999999" customHeight="1" x14ac:dyDescent="0.25">
      <c r="A1506" s="416">
        <v>35066</v>
      </c>
      <c r="B1506" s="418">
        <v>987.65</v>
      </c>
      <c r="C1506"/>
      <c r="D1506"/>
    </row>
    <row r="1507" spans="1:4" ht="16.149999999999999" customHeight="1" x14ac:dyDescent="0.25">
      <c r="A1507" s="416">
        <v>35067</v>
      </c>
      <c r="B1507" s="417">
        <v>994.31</v>
      </c>
      <c r="C1507"/>
      <c r="D1507"/>
    </row>
    <row r="1508" spans="1:4" ht="16.149999999999999" customHeight="1" x14ac:dyDescent="0.25">
      <c r="A1508" s="416">
        <v>35068</v>
      </c>
      <c r="B1508" s="418">
        <v>994.5</v>
      </c>
      <c r="C1508"/>
      <c r="D1508"/>
    </row>
    <row r="1509" spans="1:4" ht="16.149999999999999" customHeight="1" x14ac:dyDescent="0.25">
      <c r="A1509" s="416">
        <v>35069</v>
      </c>
      <c r="B1509" s="417">
        <v>998.68</v>
      </c>
      <c r="C1509"/>
      <c r="D1509"/>
    </row>
    <row r="1510" spans="1:4" ht="16.149999999999999" customHeight="1" x14ac:dyDescent="0.25">
      <c r="A1510" s="416">
        <v>35070</v>
      </c>
      <c r="B1510" s="418">
        <v>997.06</v>
      </c>
      <c r="C1510"/>
      <c r="D1510"/>
    </row>
    <row r="1511" spans="1:4" ht="16.149999999999999" customHeight="1" x14ac:dyDescent="0.25">
      <c r="A1511" s="416">
        <v>35071</v>
      </c>
      <c r="B1511" s="417">
        <v>997.06</v>
      </c>
      <c r="C1511"/>
      <c r="D1511"/>
    </row>
    <row r="1512" spans="1:4" ht="16.149999999999999" customHeight="1" x14ac:dyDescent="0.25">
      <c r="A1512" s="416">
        <v>35072</v>
      </c>
      <c r="B1512" s="418">
        <v>997.06</v>
      </c>
      <c r="C1512"/>
      <c r="D1512"/>
    </row>
    <row r="1513" spans="1:4" ht="16.149999999999999" customHeight="1" x14ac:dyDescent="0.25">
      <c r="A1513" s="416">
        <v>35073</v>
      </c>
      <c r="B1513" s="417">
        <v>997.06</v>
      </c>
      <c r="C1513"/>
      <c r="D1513"/>
    </row>
    <row r="1514" spans="1:4" ht="16.149999999999999" customHeight="1" x14ac:dyDescent="0.25">
      <c r="A1514" s="416">
        <v>35074</v>
      </c>
      <c r="B1514" s="418">
        <v>1003.44</v>
      </c>
      <c r="C1514"/>
      <c r="D1514"/>
    </row>
    <row r="1515" spans="1:4" ht="16.149999999999999" customHeight="1" x14ac:dyDescent="0.25">
      <c r="A1515" s="416">
        <v>35075</v>
      </c>
      <c r="B1515" s="417">
        <v>1003.86</v>
      </c>
      <c r="C1515"/>
      <c r="D1515"/>
    </row>
    <row r="1516" spans="1:4" ht="16.149999999999999" customHeight="1" x14ac:dyDescent="0.25">
      <c r="A1516" s="416">
        <v>35076</v>
      </c>
      <c r="B1516" s="418">
        <v>1002.59</v>
      </c>
      <c r="C1516"/>
      <c r="D1516"/>
    </row>
    <row r="1517" spans="1:4" ht="16.149999999999999" customHeight="1" x14ac:dyDescent="0.25">
      <c r="A1517" s="416">
        <v>35077</v>
      </c>
      <c r="B1517" s="417">
        <v>1005.63</v>
      </c>
      <c r="C1517"/>
      <c r="D1517"/>
    </row>
    <row r="1518" spans="1:4" ht="16.149999999999999" customHeight="1" x14ac:dyDescent="0.25">
      <c r="A1518" s="416">
        <v>35078</v>
      </c>
      <c r="B1518" s="418">
        <v>1005.63</v>
      </c>
      <c r="C1518"/>
      <c r="D1518"/>
    </row>
    <row r="1519" spans="1:4" ht="16.149999999999999" customHeight="1" x14ac:dyDescent="0.25">
      <c r="A1519" s="416">
        <v>35079</v>
      </c>
      <c r="B1519" s="417">
        <v>1005.63</v>
      </c>
      <c r="C1519"/>
      <c r="D1519"/>
    </row>
    <row r="1520" spans="1:4" ht="16.149999999999999" customHeight="1" x14ac:dyDescent="0.25">
      <c r="A1520" s="416">
        <v>35080</v>
      </c>
      <c r="B1520" s="418">
        <v>1011.59</v>
      </c>
      <c r="C1520"/>
      <c r="D1520"/>
    </row>
    <row r="1521" spans="1:4" ht="16.149999999999999" customHeight="1" x14ac:dyDescent="0.25">
      <c r="A1521" s="416">
        <v>35081</v>
      </c>
      <c r="B1521" s="417">
        <v>1011.72</v>
      </c>
      <c r="C1521"/>
      <c r="D1521"/>
    </row>
    <row r="1522" spans="1:4" ht="16.149999999999999" customHeight="1" x14ac:dyDescent="0.25">
      <c r="A1522" s="416">
        <v>35082</v>
      </c>
      <c r="B1522" s="418">
        <v>1010.34</v>
      </c>
      <c r="C1522"/>
      <c r="D1522"/>
    </row>
    <row r="1523" spans="1:4" ht="16.149999999999999" customHeight="1" x14ac:dyDescent="0.25">
      <c r="A1523" s="416">
        <v>35083</v>
      </c>
      <c r="B1523" s="417">
        <v>1015.1</v>
      </c>
      <c r="C1523"/>
      <c r="D1523"/>
    </row>
    <row r="1524" spans="1:4" ht="16.149999999999999" customHeight="1" x14ac:dyDescent="0.25">
      <c r="A1524" s="416">
        <v>35084</v>
      </c>
      <c r="B1524" s="418">
        <v>1018.99</v>
      </c>
      <c r="C1524"/>
      <c r="D1524"/>
    </row>
    <row r="1525" spans="1:4" ht="16.149999999999999" customHeight="1" x14ac:dyDescent="0.25">
      <c r="A1525" s="416">
        <v>35085</v>
      </c>
      <c r="B1525" s="417">
        <v>1018.99</v>
      </c>
      <c r="C1525"/>
      <c r="D1525"/>
    </row>
    <row r="1526" spans="1:4" ht="16.149999999999999" customHeight="1" x14ac:dyDescent="0.25">
      <c r="A1526" s="416">
        <v>35086</v>
      </c>
      <c r="B1526" s="418">
        <v>1018.99</v>
      </c>
      <c r="C1526"/>
      <c r="D1526"/>
    </row>
    <row r="1527" spans="1:4" ht="16.149999999999999" customHeight="1" x14ac:dyDescent="0.25">
      <c r="A1527" s="416">
        <v>35087</v>
      </c>
      <c r="B1527" s="417">
        <v>1019.17</v>
      </c>
      <c r="C1527"/>
      <c r="D1527"/>
    </row>
    <row r="1528" spans="1:4" ht="16.149999999999999" customHeight="1" x14ac:dyDescent="0.25">
      <c r="A1528" s="416">
        <v>35088</v>
      </c>
      <c r="B1528" s="418">
        <v>1024.8900000000001</v>
      </c>
      <c r="C1528"/>
      <c r="D1528"/>
    </row>
    <row r="1529" spans="1:4" ht="16.149999999999999" customHeight="1" x14ac:dyDescent="0.25">
      <c r="A1529" s="416">
        <v>35089</v>
      </c>
      <c r="B1529" s="417">
        <v>1026.08</v>
      </c>
      <c r="C1529"/>
      <c r="D1529"/>
    </row>
    <row r="1530" spans="1:4" ht="16.149999999999999" customHeight="1" x14ac:dyDescent="0.25">
      <c r="A1530" s="416">
        <v>35090</v>
      </c>
      <c r="B1530" s="418">
        <v>1026.78</v>
      </c>
      <c r="C1530"/>
      <c r="D1530"/>
    </row>
    <row r="1531" spans="1:4" ht="16.149999999999999" customHeight="1" x14ac:dyDescent="0.25">
      <c r="A1531" s="416">
        <v>35091</v>
      </c>
      <c r="B1531" s="417">
        <v>1026.8900000000001</v>
      </c>
      <c r="C1531"/>
      <c r="D1531"/>
    </row>
    <row r="1532" spans="1:4" ht="16.149999999999999" customHeight="1" x14ac:dyDescent="0.25">
      <c r="A1532" s="416">
        <v>35092</v>
      </c>
      <c r="B1532" s="418">
        <v>1026.8900000000001</v>
      </c>
      <c r="C1532"/>
      <c r="D1532"/>
    </row>
    <row r="1533" spans="1:4" ht="16.149999999999999" customHeight="1" x14ac:dyDescent="0.25">
      <c r="A1533" s="416">
        <v>35093</v>
      </c>
      <c r="B1533" s="417">
        <v>1026.8900000000001</v>
      </c>
      <c r="C1533"/>
      <c r="D1533"/>
    </row>
    <row r="1534" spans="1:4" ht="16.149999999999999" customHeight="1" x14ac:dyDescent="0.25">
      <c r="A1534" s="416">
        <v>35094</v>
      </c>
      <c r="B1534" s="418">
        <v>1027.6099999999999</v>
      </c>
      <c r="C1534"/>
      <c r="D1534"/>
    </row>
    <row r="1535" spans="1:4" ht="16.149999999999999" customHeight="1" x14ac:dyDescent="0.25">
      <c r="A1535" s="416">
        <v>35095</v>
      </c>
      <c r="B1535" s="417">
        <v>1028.1400000000001</v>
      </c>
      <c r="C1535"/>
      <c r="D1535"/>
    </row>
    <row r="1536" spans="1:4" ht="16.149999999999999" customHeight="1" x14ac:dyDescent="0.25">
      <c r="A1536" s="416">
        <v>35096</v>
      </c>
      <c r="B1536" s="418">
        <v>1026.3</v>
      </c>
      <c r="C1536"/>
      <c r="D1536"/>
    </row>
    <row r="1537" spans="1:4" ht="16.149999999999999" customHeight="1" x14ac:dyDescent="0.25">
      <c r="A1537" s="416">
        <v>35097</v>
      </c>
      <c r="B1537" s="417">
        <v>1024.8900000000001</v>
      </c>
      <c r="C1537"/>
      <c r="D1537"/>
    </row>
    <row r="1538" spans="1:4" ht="16.149999999999999" customHeight="1" x14ac:dyDescent="0.25">
      <c r="A1538" s="416">
        <v>35098</v>
      </c>
      <c r="B1538" s="418">
        <v>1021.29</v>
      </c>
      <c r="C1538"/>
      <c r="D1538"/>
    </row>
    <row r="1539" spans="1:4" ht="16.149999999999999" customHeight="1" x14ac:dyDescent="0.25">
      <c r="A1539" s="416">
        <v>35099</v>
      </c>
      <c r="B1539" s="417">
        <v>1021.29</v>
      </c>
      <c r="C1539"/>
      <c r="D1539"/>
    </row>
    <row r="1540" spans="1:4" ht="16.149999999999999" customHeight="1" x14ac:dyDescent="0.25">
      <c r="A1540" s="416">
        <v>35100</v>
      </c>
      <c r="B1540" s="418">
        <v>1021.29</v>
      </c>
      <c r="C1540"/>
      <c r="D1540"/>
    </row>
    <row r="1541" spans="1:4" ht="16.149999999999999" customHeight="1" x14ac:dyDescent="0.25">
      <c r="A1541" s="416">
        <v>35101</v>
      </c>
      <c r="B1541" s="417">
        <v>1022.93</v>
      </c>
      <c r="C1541"/>
      <c r="D1541"/>
    </row>
    <row r="1542" spans="1:4" ht="16.149999999999999" customHeight="1" x14ac:dyDescent="0.25">
      <c r="A1542" s="416">
        <v>35102</v>
      </c>
      <c r="B1542" s="418">
        <v>1021.3</v>
      </c>
      <c r="C1542"/>
      <c r="D1542"/>
    </row>
    <row r="1543" spans="1:4" ht="16.149999999999999" customHeight="1" x14ac:dyDescent="0.25">
      <c r="A1543" s="416">
        <v>35103</v>
      </c>
      <c r="B1543" s="417">
        <v>1022.28</v>
      </c>
      <c r="C1543"/>
      <c r="D1543"/>
    </row>
    <row r="1544" spans="1:4" ht="16.149999999999999" customHeight="1" x14ac:dyDescent="0.25">
      <c r="A1544" s="416">
        <v>35104</v>
      </c>
      <c r="B1544" s="418">
        <v>1024.17</v>
      </c>
      <c r="C1544"/>
      <c r="D1544"/>
    </row>
    <row r="1545" spans="1:4" ht="16.149999999999999" customHeight="1" x14ac:dyDescent="0.25">
      <c r="A1545" s="416">
        <v>35105</v>
      </c>
      <c r="B1545" s="417">
        <v>1023.07</v>
      </c>
      <c r="C1545"/>
      <c r="D1545"/>
    </row>
    <row r="1546" spans="1:4" ht="16.149999999999999" customHeight="1" x14ac:dyDescent="0.25">
      <c r="A1546" s="416">
        <v>35106</v>
      </c>
      <c r="B1546" s="418">
        <v>1023.07</v>
      </c>
      <c r="C1546"/>
      <c r="D1546"/>
    </row>
    <row r="1547" spans="1:4" ht="16.149999999999999" customHeight="1" x14ac:dyDescent="0.25">
      <c r="A1547" s="416">
        <v>35107</v>
      </c>
      <c r="B1547" s="417">
        <v>1023.07</v>
      </c>
      <c r="C1547"/>
      <c r="D1547"/>
    </row>
    <row r="1548" spans="1:4" ht="16.149999999999999" customHeight="1" x14ac:dyDescent="0.25">
      <c r="A1548" s="416">
        <v>35108</v>
      </c>
      <c r="B1548" s="418">
        <v>1027.54</v>
      </c>
      <c r="C1548"/>
      <c r="D1548"/>
    </row>
    <row r="1549" spans="1:4" ht="16.149999999999999" customHeight="1" x14ac:dyDescent="0.25">
      <c r="A1549" s="416">
        <v>35109</v>
      </c>
      <c r="B1549" s="417">
        <v>1028.58</v>
      </c>
      <c r="C1549"/>
      <c r="D1549"/>
    </row>
    <row r="1550" spans="1:4" ht="16.149999999999999" customHeight="1" x14ac:dyDescent="0.25">
      <c r="A1550" s="416">
        <v>35110</v>
      </c>
      <c r="B1550" s="418">
        <v>1027.57</v>
      </c>
      <c r="C1550"/>
      <c r="D1550"/>
    </row>
    <row r="1551" spans="1:4" ht="16.149999999999999" customHeight="1" x14ac:dyDescent="0.25">
      <c r="A1551" s="416">
        <v>35111</v>
      </c>
      <c r="B1551" s="417">
        <v>1030.67</v>
      </c>
      <c r="C1551"/>
      <c r="D1551"/>
    </row>
    <row r="1552" spans="1:4" ht="16.149999999999999" customHeight="1" x14ac:dyDescent="0.25">
      <c r="A1552" s="416">
        <v>35112</v>
      </c>
      <c r="B1552" s="418">
        <v>1029.5</v>
      </c>
      <c r="C1552"/>
      <c r="D1552"/>
    </row>
    <row r="1553" spans="1:4" ht="16.149999999999999" customHeight="1" x14ac:dyDescent="0.25">
      <c r="A1553" s="416">
        <v>35113</v>
      </c>
      <c r="B1553" s="417">
        <v>1029.5</v>
      </c>
      <c r="C1553"/>
      <c r="D1553"/>
    </row>
    <row r="1554" spans="1:4" ht="16.149999999999999" customHeight="1" x14ac:dyDescent="0.25">
      <c r="A1554" s="416">
        <v>35114</v>
      </c>
      <c r="B1554" s="418">
        <v>1029.5</v>
      </c>
      <c r="C1554"/>
      <c r="D1554"/>
    </row>
    <row r="1555" spans="1:4" ht="16.149999999999999" customHeight="1" x14ac:dyDescent="0.25">
      <c r="A1555" s="416">
        <v>35115</v>
      </c>
      <c r="B1555" s="417">
        <v>1033.4100000000001</v>
      </c>
      <c r="C1555"/>
      <c r="D1555"/>
    </row>
    <row r="1556" spans="1:4" ht="16.149999999999999" customHeight="1" x14ac:dyDescent="0.25">
      <c r="A1556" s="416">
        <v>35116</v>
      </c>
      <c r="B1556" s="418">
        <v>1034.3399999999999</v>
      </c>
      <c r="C1556"/>
      <c r="D1556"/>
    </row>
    <row r="1557" spans="1:4" ht="16.149999999999999" customHeight="1" x14ac:dyDescent="0.25">
      <c r="A1557" s="416">
        <v>35117</v>
      </c>
      <c r="B1557" s="417">
        <v>1035.43</v>
      </c>
      <c r="C1557"/>
      <c r="D1557"/>
    </row>
    <row r="1558" spans="1:4" ht="16.149999999999999" customHeight="1" x14ac:dyDescent="0.25">
      <c r="A1558" s="416">
        <v>35118</v>
      </c>
      <c r="B1558" s="418">
        <v>1035.04</v>
      </c>
      <c r="C1558"/>
      <c r="D1558"/>
    </row>
    <row r="1559" spans="1:4" ht="16.149999999999999" customHeight="1" x14ac:dyDescent="0.25">
      <c r="A1559" s="416">
        <v>35119</v>
      </c>
      <c r="B1559" s="417">
        <v>1036.71</v>
      </c>
      <c r="C1559"/>
      <c r="D1559"/>
    </row>
    <row r="1560" spans="1:4" ht="16.149999999999999" customHeight="1" x14ac:dyDescent="0.25">
      <c r="A1560" s="416">
        <v>35120</v>
      </c>
      <c r="B1560" s="418">
        <v>1036.71</v>
      </c>
      <c r="C1560"/>
      <c r="D1560"/>
    </row>
    <row r="1561" spans="1:4" ht="16.149999999999999" customHeight="1" x14ac:dyDescent="0.25">
      <c r="A1561" s="416">
        <v>35121</v>
      </c>
      <c r="B1561" s="417">
        <v>1036.71</v>
      </c>
      <c r="C1561"/>
      <c r="D1561"/>
    </row>
    <row r="1562" spans="1:4" ht="16.149999999999999" customHeight="1" x14ac:dyDescent="0.25">
      <c r="A1562" s="416">
        <v>35122</v>
      </c>
      <c r="B1562" s="418">
        <v>1038.49</v>
      </c>
      <c r="C1562"/>
      <c r="D1562"/>
    </row>
    <row r="1563" spans="1:4" ht="16.149999999999999" customHeight="1" x14ac:dyDescent="0.25">
      <c r="A1563" s="416">
        <v>35123</v>
      </c>
      <c r="B1563" s="417">
        <v>1039.06</v>
      </c>
      <c r="C1563"/>
      <c r="D1563"/>
    </row>
    <row r="1564" spans="1:4" ht="16.149999999999999" customHeight="1" x14ac:dyDescent="0.25">
      <c r="A1564" s="416">
        <v>35124</v>
      </c>
      <c r="B1564" s="418">
        <v>1039.81</v>
      </c>
      <c r="C1564"/>
      <c r="D1564"/>
    </row>
    <row r="1565" spans="1:4" ht="16.149999999999999" customHeight="1" x14ac:dyDescent="0.25">
      <c r="A1565" s="416">
        <v>35125</v>
      </c>
      <c r="B1565" s="417">
        <v>1039.9000000000001</v>
      </c>
      <c r="C1565"/>
      <c r="D1565"/>
    </row>
    <row r="1566" spans="1:4" ht="16.149999999999999" customHeight="1" x14ac:dyDescent="0.25">
      <c r="A1566" s="416">
        <v>35126</v>
      </c>
      <c r="B1566" s="418">
        <v>1040.7</v>
      </c>
      <c r="C1566"/>
      <c r="D1566"/>
    </row>
    <row r="1567" spans="1:4" ht="16.149999999999999" customHeight="1" x14ac:dyDescent="0.25">
      <c r="A1567" s="416">
        <v>35127</v>
      </c>
      <c r="B1567" s="417">
        <v>1040.7</v>
      </c>
      <c r="C1567"/>
      <c r="D1567"/>
    </row>
    <row r="1568" spans="1:4" ht="16.149999999999999" customHeight="1" x14ac:dyDescent="0.25">
      <c r="A1568" s="416">
        <v>35128</v>
      </c>
      <c r="B1568" s="418">
        <v>1040.7</v>
      </c>
      <c r="C1568"/>
      <c r="D1568"/>
    </row>
    <row r="1569" spans="1:4" ht="16.149999999999999" customHeight="1" x14ac:dyDescent="0.25">
      <c r="A1569" s="416">
        <v>35129</v>
      </c>
      <c r="B1569" s="417">
        <v>1041.28</v>
      </c>
      <c r="C1569"/>
      <c r="D1569"/>
    </row>
    <row r="1570" spans="1:4" ht="16.149999999999999" customHeight="1" x14ac:dyDescent="0.25">
      <c r="A1570" s="416">
        <v>35130</v>
      </c>
      <c r="B1570" s="418">
        <v>1041.83</v>
      </c>
      <c r="C1570"/>
      <c r="D1570"/>
    </row>
    <row r="1571" spans="1:4" ht="16.149999999999999" customHeight="1" x14ac:dyDescent="0.25">
      <c r="A1571" s="416">
        <v>35131</v>
      </c>
      <c r="B1571" s="417">
        <v>1042.03</v>
      </c>
      <c r="C1571"/>
      <c r="D1571"/>
    </row>
    <row r="1572" spans="1:4" ht="16.149999999999999" customHeight="1" x14ac:dyDescent="0.25">
      <c r="A1572" s="416">
        <v>35132</v>
      </c>
      <c r="B1572" s="418">
        <v>1042.6099999999999</v>
      </c>
      <c r="C1572"/>
      <c r="D1572"/>
    </row>
    <row r="1573" spans="1:4" ht="16.149999999999999" customHeight="1" x14ac:dyDescent="0.25">
      <c r="A1573" s="416">
        <v>35133</v>
      </c>
      <c r="B1573" s="417">
        <v>1042.42</v>
      </c>
      <c r="C1573"/>
      <c r="D1573"/>
    </row>
    <row r="1574" spans="1:4" ht="16.149999999999999" customHeight="1" x14ac:dyDescent="0.25">
      <c r="A1574" s="416">
        <v>35134</v>
      </c>
      <c r="B1574" s="418">
        <v>1042.42</v>
      </c>
      <c r="C1574"/>
      <c r="D1574"/>
    </row>
    <row r="1575" spans="1:4" ht="16.149999999999999" customHeight="1" x14ac:dyDescent="0.25">
      <c r="A1575" s="416">
        <v>35135</v>
      </c>
      <c r="B1575" s="417">
        <v>1042.42</v>
      </c>
      <c r="C1575"/>
      <c r="D1575"/>
    </row>
    <row r="1576" spans="1:4" ht="16.149999999999999" customHeight="1" x14ac:dyDescent="0.25">
      <c r="A1576" s="416">
        <v>35136</v>
      </c>
      <c r="B1576" s="418">
        <v>1043.5</v>
      </c>
      <c r="C1576"/>
      <c r="D1576"/>
    </row>
    <row r="1577" spans="1:4" ht="16.149999999999999" customHeight="1" x14ac:dyDescent="0.25">
      <c r="A1577" s="416">
        <v>35137</v>
      </c>
      <c r="B1577" s="417">
        <v>1044.07</v>
      </c>
      <c r="C1577"/>
      <c r="D1577"/>
    </row>
    <row r="1578" spans="1:4" ht="16.149999999999999" customHeight="1" x14ac:dyDescent="0.25">
      <c r="A1578" s="416">
        <v>35138</v>
      </c>
      <c r="B1578" s="418">
        <v>1044.99</v>
      </c>
      <c r="C1578"/>
      <c r="D1578"/>
    </row>
    <row r="1579" spans="1:4" ht="16.149999999999999" customHeight="1" x14ac:dyDescent="0.25">
      <c r="A1579" s="416">
        <v>35139</v>
      </c>
      <c r="B1579" s="417">
        <v>1045.44</v>
      </c>
      <c r="C1579"/>
      <c r="D1579"/>
    </row>
    <row r="1580" spans="1:4" ht="16.149999999999999" customHeight="1" x14ac:dyDescent="0.25">
      <c r="A1580" s="416">
        <v>35140</v>
      </c>
      <c r="B1580" s="418">
        <v>1046.0899999999999</v>
      </c>
      <c r="C1580"/>
      <c r="D1580"/>
    </row>
    <row r="1581" spans="1:4" ht="16.149999999999999" customHeight="1" x14ac:dyDescent="0.25">
      <c r="A1581" s="416">
        <v>35141</v>
      </c>
      <c r="B1581" s="417">
        <v>1046.0899999999999</v>
      </c>
      <c r="C1581"/>
      <c r="D1581"/>
    </row>
    <row r="1582" spans="1:4" ht="16.149999999999999" customHeight="1" x14ac:dyDescent="0.25">
      <c r="A1582" s="416">
        <v>35142</v>
      </c>
      <c r="B1582" s="418">
        <v>1046.0899999999999</v>
      </c>
      <c r="C1582"/>
      <c r="D1582"/>
    </row>
    <row r="1583" spans="1:4" ht="16.149999999999999" customHeight="1" x14ac:dyDescent="0.25">
      <c r="A1583" s="416">
        <v>35143</v>
      </c>
      <c r="B1583" s="417">
        <v>1046.76</v>
      </c>
      <c r="C1583"/>
      <c r="D1583"/>
    </row>
    <row r="1584" spans="1:4" ht="16.149999999999999" customHeight="1" x14ac:dyDescent="0.25">
      <c r="A1584" s="416">
        <v>35144</v>
      </c>
      <c r="B1584" s="418">
        <v>1047.24</v>
      </c>
      <c r="C1584"/>
      <c r="D1584"/>
    </row>
    <row r="1585" spans="1:4" ht="16.149999999999999" customHeight="1" x14ac:dyDescent="0.25">
      <c r="A1585" s="416">
        <v>35145</v>
      </c>
      <c r="B1585" s="417">
        <v>1047.6500000000001</v>
      </c>
      <c r="C1585"/>
      <c r="D1585"/>
    </row>
    <row r="1586" spans="1:4" ht="16.149999999999999" customHeight="1" x14ac:dyDescent="0.25">
      <c r="A1586" s="416">
        <v>35146</v>
      </c>
      <c r="B1586" s="418">
        <v>1048.4000000000001</v>
      </c>
      <c r="C1586"/>
      <c r="D1586"/>
    </row>
    <row r="1587" spans="1:4" ht="16.149999999999999" customHeight="1" x14ac:dyDescent="0.25">
      <c r="A1587" s="416">
        <v>35147</v>
      </c>
      <c r="B1587" s="417">
        <v>1048</v>
      </c>
      <c r="C1587"/>
      <c r="D1587"/>
    </row>
    <row r="1588" spans="1:4" ht="16.149999999999999" customHeight="1" x14ac:dyDescent="0.25">
      <c r="A1588" s="416">
        <v>35148</v>
      </c>
      <c r="B1588" s="418">
        <v>1048</v>
      </c>
      <c r="C1588"/>
      <c r="D1588"/>
    </row>
    <row r="1589" spans="1:4" ht="16.149999999999999" customHeight="1" x14ac:dyDescent="0.25">
      <c r="A1589" s="416">
        <v>35149</v>
      </c>
      <c r="B1589" s="417">
        <v>1048</v>
      </c>
      <c r="C1589"/>
      <c r="D1589"/>
    </row>
    <row r="1590" spans="1:4" ht="16.149999999999999" customHeight="1" x14ac:dyDescent="0.25">
      <c r="A1590" s="416">
        <v>35150</v>
      </c>
      <c r="B1590" s="418">
        <v>1048</v>
      </c>
      <c r="C1590"/>
      <c r="D1590"/>
    </row>
    <row r="1591" spans="1:4" ht="16.149999999999999" customHeight="1" x14ac:dyDescent="0.25">
      <c r="A1591" s="416">
        <v>35151</v>
      </c>
      <c r="B1591" s="417">
        <v>1049.08</v>
      </c>
      <c r="C1591"/>
      <c r="D1591"/>
    </row>
    <row r="1592" spans="1:4" ht="16.149999999999999" customHeight="1" x14ac:dyDescent="0.25">
      <c r="A1592" s="416">
        <v>35152</v>
      </c>
      <c r="B1592" s="418">
        <v>1049.22</v>
      </c>
      <c r="C1592"/>
      <c r="D1592"/>
    </row>
    <row r="1593" spans="1:4" ht="16.149999999999999" customHeight="1" x14ac:dyDescent="0.25">
      <c r="A1593" s="416">
        <v>35153</v>
      </c>
      <c r="B1593" s="417">
        <v>1048.42</v>
      </c>
      <c r="C1593"/>
      <c r="D1593"/>
    </row>
    <row r="1594" spans="1:4" ht="16.149999999999999" customHeight="1" x14ac:dyDescent="0.25">
      <c r="A1594" s="416">
        <v>35154</v>
      </c>
      <c r="B1594" s="418">
        <v>1046</v>
      </c>
      <c r="C1594"/>
      <c r="D1594"/>
    </row>
    <row r="1595" spans="1:4" ht="16.149999999999999" customHeight="1" x14ac:dyDescent="0.25">
      <c r="A1595" s="416">
        <v>35155</v>
      </c>
      <c r="B1595" s="417">
        <v>1046</v>
      </c>
      <c r="C1595"/>
      <c r="D1595"/>
    </row>
    <row r="1596" spans="1:4" ht="16.149999999999999" customHeight="1" x14ac:dyDescent="0.25">
      <c r="A1596" s="416">
        <v>35156</v>
      </c>
      <c r="B1596" s="418">
        <v>1046</v>
      </c>
      <c r="C1596"/>
      <c r="D1596"/>
    </row>
    <row r="1597" spans="1:4" ht="16.149999999999999" customHeight="1" x14ac:dyDescent="0.25">
      <c r="A1597" s="416">
        <v>35157</v>
      </c>
      <c r="B1597" s="417">
        <v>1042.2</v>
      </c>
      <c r="C1597"/>
      <c r="D1597"/>
    </row>
    <row r="1598" spans="1:4" ht="16.149999999999999" customHeight="1" x14ac:dyDescent="0.25">
      <c r="A1598" s="416">
        <v>35158</v>
      </c>
      <c r="B1598" s="418">
        <v>1045.23</v>
      </c>
      <c r="C1598"/>
      <c r="D1598"/>
    </row>
    <row r="1599" spans="1:4" ht="16.149999999999999" customHeight="1" x14ac:dyDescent="0.25">
      <c r="A1599" s="416">
        <v>35159</v>
      </c>
      <c r="B1599" s="417">
        <v>1046.92</v>
      </c>
      <c r="C1599"/>
      <c r="D1599"/>
    </row>
    <row r="1600" spans="1:4" ht="16.149999999999999" customHeight="1" x14ac:dyDescent="0.25">
      <c r="A1600" s="416">
        <v>35160</v>
      </c>
      <c r="B1600" s="418">
        <v>1046.92</v>
      </c>
      <c r="C1600"/>
      <c r="D1600"/>
    </row>
    <row r="1601" spans="1:4" ht="16.149999999999999" customHeight="1" x14ac:dyDescent="0.25">
      <c r="A1601" s="416">
        <v>35161</v>
      </c>
      <c r="B1601" s="417">
        <v>1046.92</v>
      </c>
      <c r="C1601"/>
      <c r="D1601"/>
    </row>
    <row r="1602" spans="1:4" ht="16.149999999999999" customHeight="1" x14ac:dyDescent="0.25">
      <c r="A1602" s="416">
        <v>35162</v>
      </c>
      <c r="B1602" s="418">
        <v>1046.92</v>
      </c>
      <c r="C1602"/>
      <c r="D1602"/>
    </row>
    <row r="1603" spans="1:4" ht="16.149999999999999" customHeight="1" x14ac:dyDescent="0.25">
      <c r="A1603" s="416">
        <v>35163</v>
      </c>
      <c r="B1603" s="417">
        <v>1046.92</v>
      </c>
      <c r="C1603"/>
      <c r="D1603"/>
    </row>
    <row r="1604" spans="1:4" ht="16.149999999999999" customHeight="1" x14ac:dyDescent="0.25">
      <c r="A1604" s="416">
        <v>35164</v>
      </c>
      <c r="B1604" s="418">
        <v>1050.1199999999999</v>
      </c>
      <c r="C1604"/>
      <c r="D1604"/>
    </row>
    <row r="1605" spans="1:4" ht="16.149999999999999" customHeight="1" x14ac:dyDescent="0.25">
      <c r="A1605" s="416">
        <v>35165</v>
      </c>
      <c r="B1605" s="417">
        <v>1047.3499999999999</v>
      </c>
      <c r="C1605"/>
      <c r="D1605"/>
    </row>
    <row r="1606" spans="1:4" ht="16.149999999999999" customHeight="1" x14ac:dyDescent="0.25">
      <c r="A1606" s="416">
        <v>35166</v>
      </c>
      <c r="B1606" s="418">
        <v>1046.55</v>
      </c>
      <c r="C1606"/>
      <c r="D1606"/>
    </row>
    <row r="1607" spans="1:4" ht="16.149999999999999" customHeight="1" x14ac:dyDescent="0.25">
      <c r="A1607" s="416">
        <v>35167</v>
      </c>
      <c r="B1607" s="417">
        <v>1047.48</v>
      </c>
      <c r="C1607"/>
      <c r="D1607"/>
    </row>
    <row r="1608" spans="1:4" ht="16.149999999999999" customHeight="1" x14ac:dyDescent="0.25">
      <c r="A1608" s="416">
        <v>35168</v>
      </c>
      <c r="B1608" s="418">
        <v>1048.8900000000001</v>
      </c>
      <c r="C1608"/>
      <c r="D1608"/>
    </row>
    <row r="1609" spans="1:4" ht="16.149999999999999" customHeight="1" x14ac:dyDescent="0.25">
      <c r="A1609" s="416">
        <v>35169</v>
      </c>
      <c r="B1609" s="417">
        <v>1048.8900000000001</v>
      </c>
      <c r="C1609"/>
      <c r="D1609"/>
    </row>
    <row r="1610" spans="1:4" ht="16.149999999999999" customHeight="1" x14ac:dyDescent="0.25">
      <c r="A1610" s="416">
        <v>35170</v>
      </c>
      <c r="B1610" s="418">
        <v>1048.8900000000001</v>
      </c>
      <c r="C1610"/>
      <c r="D1610"/>
    </row>
    <row r="1611" spans="1:4" ht="16.149999999999999" customHeight="1" x14ac:dyDescent="0.25">
      <c r="A1611" s="416">
        <v>35171</v>
      </c>
      <c r="B1611" s="417">
        <v>1050.73</v>
      </c>
      <c r="C1611"/>
      <c r="D1611"/>
    </row>
    <row r="1612" spans="1:4" ht="16.149999999999999" customHeight="1" x14ac:dyDescent="0.25">
      <c r="A1612" s="416">
        <v>35172</v>
      </c>
      <c r="B1612" s="418">
        <v>1054.4100000000001</v>
      </c>
      <c r="C1612"/>
      <c r="D1612"/>
    </row>
    <row r="1613" spans="1:4" ht="16.149999999999999" customHeight="1" x14ac:dyDescent="0.25">
      <c r="A1613" s="416">
        <v>35173</v>
      </c>
      <c r="B1613" s="417">
        <v>1054.03</v>
      </c>
      <c r="C1613"/>
      <c r="D1613"/>
    </row>
    <row r="1614" spans="1:4" ht="16.149999999999999" customHeight="1" x14ac:dyDescent="0.25">
      <c r="A1614" s="416">
        <v>35174</v>
      </c>
      <c r="B1614" s="418">
        <v>1052.9000000000001</v>
      </c>
      <c r="C1614"/>
      <c r="D1614"/>
    </row>
    <row r="1615" spans="1:4" ht="16.149999999999999" customHeight="1" x14ac:dyDescent="0.25">
      <c r="A1615" s="416">
        <v>35175</v>
      </c>
      <c r="B1615" s="417">
        <v>1053.5899999999999</v>
      </c>
      <c r="C1615"/>
      <c r="D1615"/>
    </row>
    <row r="1616" spans="1:4" ht="16.149999999999999" customHeight="1" x14ac:dyDescent="0.25">
      <c r="A1616" s="416">
        <v>35176</v>
      </c>
      <c r="B1616" s="418">
        <v>1053.5899999999999</v>
      </c>
      <c r="C1616"/>
      <c r="D1616"/>
    </row>
    <row r="1617" spans="1:4" ht="16.149999999999999" customHeight="1" x14ac:dyDescent="0.25">
      <c r="A1617" s="416">
        <v>35177</v>
      </c>
      <c r="B1617" s="417">
        <v>1053.5899999999999</v>
      </c>
      <c r="C1617"/>
      <c r="D1617"/>
    </row>
    <row r="1618" spans="1:4" ht="16.149999999999999" customHeight="1" x14ac:dyDescent="0.25">
      <c r="A1618" s="416">
        <v>35178</v>
      </c>
      <c r="B1618" s="418">
        <v>1054.43</v>
      </c>
      <c r="C1618"/>
      <c r="D1618"/>
    </row>
    <row r="1619" spans="1:4" ht="16.149999999999999" customHeight="1" x14ac:dyDescent="0.25">
      <c r="A1619" s="416">
        <v>35179</v>
      </c>
      <c r="B1619" s="417">
        <v>1055.31</v>
      </c>
      <c r="C1619"/>
      <c r="D1619"/>
    </row>
    <row r="1620" spans="1:4" ht="16.149999999999999" customHeight="1" x14ac:dyDescent="0.25">
      <c r="A1620" s="416">
        <v>35180</v>
      </c>
      <c r="B1620" s="418">
        <v>1054.53</v>
      </c>
      <c r="C1620"/>
      <c r="D1620"/>
    </row>
    <row r="1621" spans="1:4" ht="16.149999999999999" customHeight="1" x14ac:dyDescent="0.25">
      <c r="A1621" s="416">
        <v>35181</v>
      </c>
      <c r="B1621" s="417">
        <v>1054.29</v>
      </c>
      <c r="C1621"/>
      <c r="D1621"/>
    </row>
    <row r="1622" spans="1:4" ht="16.149999999999999" customHeight="1" x14ac:dyDescent="0.25">
      <c r="A1622" s="416">
        <v>35182</v>
      </c>
      <c r="B1622" s="418">
        <v>1054.8</v>
      </c>
      <c r="C1622"/>
      <c r="D1622"/>
    </row>
    <row r="1623" spans="1:4" ht="16.149999999999999" customHeight="1" x14ac:dyDescent="0.25">
      <c r="A1623" s="416">
        <v>35183</v>
      </c>
      <c r="B1623" s="417">
        <v>1054.8</v>
      </c>
      <c r="C1623"/>
      <c r="D1623"/>
    </row>
    <row r="1624" spans="1:4" ht="16.149999999999999" customHeight="1" x14ac:dyDescent="0.25">
      <c r="A1624" s="416">
        <v>35184</v>
      </c>
      <c r="B1624" s="418">
        <v>1054.8</v>
      </c>
      <c r="C1624"/>
      <c r="D1624"/>
    </row>
    <row r="1625" spans="1:4" ht="16.149999999999999" customHeight="1" x14ac:dyDescent="0.25">
      <c r="A1625" s="416">
        <v>35185</v>
      </c>
      <c r="B1625" s="417">
        <v>1058.9000000000001</v>
      </c>
      <c r="C1625"/>
      <c r="D1625"/>
    </row>
    <row r="1626" spans="1:4" ht="16.149999999999999" customHeight="1" x14ac:dyDescent="0.25">
      <c r="A1626" s="416">
        <v>35186</v>
      </c>
      <c r="B1626" s="418">
        <v>1061.55</v>
      </c>
      <c r="C1626"/>
      <c r="D1626"/>
    </row>
    <row r="1627" spans="1:4" ht="16.149999999999999" customHeight="1" x14ac:dyDescent="0.25">
      <c r="A1627" s="416">
        <v>35187</v>
      </c>
      <c r="B1627" s="417">
        <v>1061.55</v>
      </c>
      <c r="C1627"/>
      <c r="D1627"/>
    </row>
    <row r="1628" spans="1:4" ht="16.149999999999999" customHeight="1" x14ac:dyDescent="0.25">
      <c r="A1628" s="416">
        <v>35188</v>
      </c>
      <c r="B1628" s="418">
        <v>1062.56</v>
      </c>
      <c r="C1628"/>
      <c r="D1628"/>
    </row>
    <row r="1629" spans="1:4" ht="16.149999999999999" customHeight="1" x14ac:dyDescent="0.25">
      <c r="A1629" s="416">
        <v>35189</v>
      </c>
      <c r="B1629" s="417">
        <v>1062.4000000000001</v>
      </c>
      <c r="C1629"/>
      <c r="D1629"/>
    </row>
    <row r="1630" spans="1:4" ht="16.149999999999999" customHeight="1" x14ac:dyDescent="0.25">
      <c r="A1630" s="416">
        <v>35190</v>
      </c>
      <c r="B1630" s="418">
        <v>1062.4000000000001</v>
      </c>
      <c r="C1630"/>
      <c r="D1630"/>
    </row>
    <row r="1631" spans="1:4" ht="16.149999999999999" customHeight="1" x14ac:dyDescent="0.25">
      <c r="A1631" s="416">
        <v>35191</v>
      </c>
      <c r="B1631" s="417">
        <v>1062.4000000000001</v>
      </c>
      <c r="C1631"/>
      <c r="D1631"/>
    </row>
    <row r="1632" spans="1:4" ht="16.149999999999999" customHeight="1" x14ac:dyDescent="0.25">
      <c r="A1632" s="416">
        <v>35192</v>
      </c>
      <c r="B1632" s="418">
        <v>1063.4100000000001</v>
      </c>
      <c r="C1632"/>
      <c r="D1632"/>
    </row>
    <row r="1633" spans="1:4" ht="16.149999999999999" customHeight="1" x14ac:dyDescent="0.25">
      <c r="A1633" s="416">
        <v>35193</v>
      </c>
      <c r="B1633" s="417">
        <v>1063.53</v>
      </c>
      <c r="C1633"/>
      <c r="D1633"/>
    </row>
    <row r="1634" spans="1:4" ht="16.149999999999999" customHeight="1" x14ac:dyDescent="0.25">
      <c r="A1634" s="416">
        <v>35194</v>
      </c>
      <c r="B1634" s="418">
        <v>1061.6300000000001</v>
      </c>
      <c r="C1634"/>
      <c r="D1634"/>
    </row>
    <row r="1635" spans="1:4" ht="16.149999999999999" customHeight="1" x14ac:dyDescent="0.25">
      <c r="A1635" s="416">
        <v>35195</v>
      </c>
      <c r="B1635" s="417">
        <v>1061.0999999999999</v>
      </c>
      <c r="C1635"/>
      <c r="D1635"/>
    </row>
    <row r="1636" spans="1:4" ht="16.149999999999999" customHeight="1" x14ac:dyDescent="0.25">
      <c r="A1636" s="416">
        <v>35196</v>
      </c>
      <c r="B1636" s="418">
        <v>1062.08</v>
      </c>
      <c r="C1636"/>
      <c r="D1636"/>
    </row>
    <row r="1637" spans="1:4" ht="16.149999999999999" customHeight="1" x14ac:dyDescent="0.25">
      <c r="A1637" s="416">
        <v>35197</v>
      </c>
      <c r="B1637" s="417">
        <v>1062.08</v>
      </c>
      <c r="C1637"/>
      <c r="D1637"/>
    </row>
    <row r="1638" spans="1:4" ht="16.149999999999999" customHeight="1" x14ac:dyDescent="0.25">
      <c r="A1638" s="416">
        <v>35198</v>
      </c>
      <c r="B1638" s="418">
        <v>1062.08</v>
      </c>
      <c r="C1638"/>
      <c r="D1638"/>
    </row>
    <row r="1639" spans="1:4" ht="16.149999999999999" customHeight="1" x14ac:dyDescent="0.25">
      <c r="A1639" s="416">
        <v>35199</v>
      </c>
      <c r="B1639" s="417">
        <v>1065.78</v>
      </c>
      <c r="C1639"/>
      <c r="D1639"/>
    </row>
    <row r="1640" spans="1:4" ht="16.149999999999999" customHeight="1" x14ac:dyDescent="0.25">
      <c r="A1640" s="416">
        <v>35200</v>
      </c>
      <c r="B1640" s="418">
        <v>1066.24</v>
      </c>
      <c r="C1640"/>
      <c r="D1640"/>
    </row>
    <row r="1641" spans="1:4" ht="16.149999999999999" customHeight="1" x14ac:dyDescent="0.25">
      <c r="A1641" s="416">
        <v>35201</v>
      </c>
      <c r="B1641" s="417">
        <v>1066.6099999999999</v>
      </c>
      <c r="C1641"/>
      <c r="D1641"/>
    </row>
    <row r="1642" spans="1:4" ht="16.149999999999999" customHeight="1" x14ac:dyDescent="0.25">
      <c r="A1642" s="416">
        <v>35202</v>
      </c>
      <c r="B1642" s="418">
        <v>1065.8800000000001</v>
      </c>
      <c r="C1642"/>
      <c r="D1642"/>
    </row>
    <row r="1643" spans="1:4" ht="16.149999999999999" customHeight="1" x14ac:dyDescent="0.25">
      <c r="A1643" s="416">
        <v>35203</v>
      </c>
      <c r="B1643" s="417">
        <v>1066.47</v>
      </c>
      <c r="C1643"/>
      <c r="D1643"/>
    </row>
    <row r="1644" spans="1:4" ht="16.149999999999999" customHeight="1" x14ac:dyDescent="0.25">
      <c r="A1644" s="416">
        <v>35204</v>
      </c>
      <c r="B1644" s="418">
        <v>1066.47</v>
      </c>
      <c r="C1644"/>
      <c r="D1644"/>
    </row>
    <row r="1645" spans="1:4" ht="16.149999999999999" customHeight="1" x14ac:dyDescent="0.25">
      <c r="A1645" s="416">
        <v>35205</v>
      </c>
      <c r="B1645" s="417">
        <v>1066.47</v>
      </c>
      <c r="C1645"/>
      <c r="D1645"/>
    </row>
    <row r="1646" spans="1:4" ht="16.149999999999999" customHeight="1" x14ac:dyDescent="0.25">
      <c r="A1646" s="416">
        <v>35206</v>
      </c>
      <c r="B1646" s="418">
        <v>1066.47</v>
      </c>
      <c r="C1646"/>
      <c r="D1646"/>
    </row>
    <row r="1647" spans="1:4" ht="16.149999999999999" customHeight="1" x14ac:dyDescent="0.25">
      <c r="A1647" s="416">
        <v>35207</v>
      </c>
      <c r="B1647" s="417">
        <v>1068.18</v>
      </c>
      <c r="C1647"/>
      <c r="D1647"/>
    </row>
    <row r="1648" spans="1:4" ht="16.149999999999999" customHeight="1" x14ac:dyDescent="0.25">
      <c r="A1648" s="416">
        <v>35208</v>
      </c>
      <c r="B1648" s="418">
        <v>1068.9100000000001</v>
      </c>
      <c r="C1648"/>
      <c r="D1648"/>
    </row>
    <row r="1649" spans="1:4" ht="16.149999999999999" customHeight="1" x14ac:dyDescent="0.25">
      <c r="A1649" s="416">
        <v>35209</v>
      </c>
      <c r="B1649" s="417">
        <v>1069.47</v>
      </c>
      <c r="C1649"/>
      <c r="D1649"/>
    </row>
    <row r="1650" spans="1:4" ht="16.149999999999999" customHeight="1" x14ac:dyDescent="0.25">
      <c r="A1650" s="416">
        <v>35210</v>
      </c>
      <c r="B1650" s="418">
        <v>1068.94</v>
      </c>
      <c r="C1650"/>
      <c r="D1650"/>
    </row>
    <row r="1651" spans="1:4" ht="16.149999999999999" customHeight="1" x14ac:dyDescent="0.25">
      <c r="A1651" s="416">
        <v>35211</v>
      </c>
      <c r="B1651" s="417">
        <v>1068.94</v>
      </c>
      <c r="C1651"/>
      <c r="D1651"/>
    </row>
    <row r="1652" spans="1:4" ht="16.149999999999999" customHeight="1" x14ac:dyDescent="0.25">
      <c r="A1652" s="416">
        <v>35212</v>
      </c>
      <c r="B1652" s="418">
        <v>1068.94</v>
      </c>
      <c r="C1652"/>
      <c r="D1652"/>
    </row>
    <row r="1653" spans="1:4" ht="16.149999999999999" customHeight="1" x14ac:dyDescent="0.25">
      <c r="A1653" s="416">
        <v>35213</v>
      </c>
      <c r="B1653" s="417">
        <v>1069.8</v>
      </c>
      <c r="C1653"/>
      <c r="D1653"/>
    </row>
    <row r="1654" spans="1:4" ht="16.149999999999999" customHeight="1" x14ac:dyDescent="0.25">
      <c r="A1654" s="416">
        <v>35214</v>
      </c>
      <c r="B1654" s="418">
        <v>1071.19</v>
      </c>
      <c r="C1654"/>
      <c r="D1654"/>
    </row>
    <row r="1655" spans="1:4" ht="16.149999999999999" customHeight="1" x14ac:dyDescent="0.25">
      <c r="A1655" s="416">
        <v>35215</v>
      </c>
      <c r="B1655" s="417">
        <v>1072.24</v>
      </c>
      <c r="C1655"/>
      <c r="D1655"/>
    </row>
    <row r="1656" spans="1:4" ht="16.149999999999999" customHeight="1" x14ac:dyDescent="0.25">
      <c r="A1656" s="416">
        <v>35216</v>
      </c>
      <c r="B1656" s="418">
        <v>1073.06</v>
      </c>
      <c r="C1656"/>
      <c r="D1656"/>
    </row>
    <row r="1657" spans="1:4" ht="16.149999999999999" customHeight="1" x14ac:dyDescent="0.25">
      <c r="A1657" s="416">
        <v>35217</v>
      </c>
      <c r="B1657" s="417">
        <v>1072.5899999999999</v>
      </c>
      <c r="C1657"/>
      <c r="D1657"/>
    </row>
    <row r="1658" spans="1:4" ht="16.149999999999999" customHeight="1" x14ac:dyDescent="0.25">
      <c r="A1658" s="416">
        <v>35218</v>
      </c>
      <c r="B1658" s="418">
        <v>1072.5899999999999</v>
      </c>
      <c r="C1658"/>
      <c r="D1658"/>
    </row>
    <row r="1659" spans="1:4" ht="16.149999999999999" customHeight="1" x14ac:dyDescent="0.25">
      <c r="A1659" s="416">
        <v>35219</v>
      </c>
      <c r="B1659" s="417">
        <v>1072.5899999999999</v>
      </c>
      <c r="C1659"/>
      <c r="D1659"/>
    </row>
    <row r="1660" spans="1:4" ht="16.149999999999999" customHeight="1" x14ac:dyDescent="0.25">
      <c r="A1660" s="416">
        <v>35220</v>
      </c>
      <c r="B1660" s="418">
        <v>1074.7</v>
      </c>
      <c r="C1660"/>
      <c r="D1660"/>
    </row>
    <row r="1661" spans="1:4" ht="16.149999999999999" customHeight="1" x14ac:dyDescent="0.25">
      <c r="A1661" s="416">
        <v>35221</v>
      </c>
      <c r="B1661" s="417">
        <v>1074.72</v>
      </c>
      <c r="C1661"/>
      <c r="D1661"/>
    </row>
    <row r="1662" spans="1:4" ht="16.149999999999999" customHeight="1" x14ac:dyDescent="0.25">
      <c r="A1662" s="416">
        <v>35222</v>
      </c>
      <c r="B1662" s="418">
        <v>1074.27</v>
      </c>
      <c r="C1662"/>
      <c r="D1662"/>
    </row>
    <row r="1663" spans="1:4" ht="16.149999999999999" customHeight="1" x14ac:dyDescent="0.25">
      <c r="A1663" s="416">
        <v>35223</v>
      </c>
      <c r="B1663" s="417">
        <v>1072.95</v>
      </c>
      <c r="C1663"/>
      <c r="D1663"/>
    </row>
    <row r="1664" spans="1:4" ht="16.149999999999999" customHeight="1" x14ac:dyDescent="0.25">
      <c r="A1664" s="416">
        <v>35224</v>
      </c>
      <c r="B1664" s="418">
        <v>1073.06</v>
      </c>
      <c r="C1664"/>
      <c r="D1664"/>
    </row>
    <row r="1665" spans="1:4" ht="16.149999999999999" customHeight="1" x14ac:dyDescent="0.25">
      <c r="A1665" s="416">
        <v>35225</v>
      </c>
      <c r="B1665" s="417">
        <v>1073.06</v>
      </c>
      <c r="C1665"/>
      <c r="D1665"/>
    </row>
    <row r="1666" spans="1:4" ht="16.149999999999999" customHeight="1" x14ac:dyDescent="0.25">
      <c r="A1666" s="416">
        <v>35226</v>
      </c>
      <c r="B1666" s="418">
        <v>1073.06</v>
      </c>
      <c r="C1666"/>
      <c r="D1666"/>
    </row>
    <row r="1667" spans="1:4" ht="16.149999999999999" customHeight="1" x14ac:dyDescent="0.25">
      <c r="A1667" s="416">
        <v>35227</v>
      </c>
      <c r="B1667" s="417">
        <v>1073.06</v>
      </c>
      <c r="C1667"/>
      <c r="D1667"/>
    </row>
    <row r="1668" spans="1:4" ht="16.149999999999999" customHeight="1" x14ac:dyDescent="0.25">
      <c r="A1668" s="416">
        <v>35228</v>
      </c>
      <c r="B1668" s="418">
        <v>1073.6500000000001</v>
      </c>
      <c r="C1668"/>
      <c r="D1668"/>
    </row>
    <row r="1669" spans="1:4" ht="16.149999999999999" customHeight="1" x14ac:dyDescent="0.25">
      <c r="A1669" s="416">
        <v>35229</v>
      </c>
      <c r="B1669" s="417">
        <v>1070.8</v>
      </c>
      <c r="C1669"/>
      <c r="D1669"/>
    </row>
    <row r="1670" spans="1:4" ht="16.149999999999999" customHeight="1" x14ac:dyDescent="0.25">
      <c r="A1670" s="416">
        <v>35230</v>
      </c>
      <c r="B1670" s="418">
        <v>1072.3399999999999</v>
      </c>
      <c r="C1670"/>
      <c r="D1670"/>
    </row>
    <row r="1671" spans="1:4" ht="16.149999999999999" customHeight="1" x14ac:dyDescent="0.25">
      <c r="A1671" s="416">
        <v>35231</v>
      </c>
      <c r="B1671" s="417">
        <v>1071.3499999999999</v>
      </c>
      <c r="C1671"/>
      <c r="D1671"/>
    </row>
    <row r="1672" spans="1:4" ht="16.149999999999999" customHeight="1" x14ac:dyDescent="0.25">
      <c r="A1672" s="416">
        <v>35232</v>
      </c>
      <c r="B1672" s="418">
        <v>1071.3499999999999</v>
      </c>
      <c r="C1672"/>
      <c r="D1672"/>
    </row>
    <row r="1673" spans="1:4" ht="16.149999999999999" customHeight="1" x14ac:dyDescent="0.25">
      <c r="A1673" s="416">
        <v>35233</v>
      </c>
      <c r="B1673" s="417">
        <v>1071.3499999999999</v>
      </c>
      <c r="C1673"/>
      <c r="D1673"/>
    </row>
    <row r="1674" spans="1:4" ht="16.149999999999999" customHeight="1" x14ac:dyDescent="0.25">
      <c r="A1674" s="416">
        <v>35234</v>
      </c>
      <c r="B1674" s="418">
        <v>1071.3499999999999</v>
      </c>
      <c r="C1674"/>
      <c r="D1674"/>
    </row>
    <row r="1675" spans="1:4" ht="16.149999999999999" customHeight="1" x14ac:dyDescent="0.25">
      <c r="A1675" s="416">
        <v>35235</v>
      </c>
      <c r="B1675" s="417">
        <v>1072.74</v>
      </c>
      <c r="C1675"/>
      <c r="D1675"/>
    </row>
    <row r="1676" spans="1:4" ht="16.149999999999999" customHeight="1" x14ac:dyDescent="0.25">
      <c r="A1676" s="416">
        <v>35236</v>
      </c>
      <c r="B1676" s="418">
        <v>1070.94</v>
      </c>
      <c r="C1676"/>
      <c r="D1676"/>
    </row>
    <row r="1677" spans="1:4" ht="16.149999999999999" customHeight="1" x14ac:dyDescent="0.25">
      <c r="A1677" s="416">
        <v>35237</v>
      </c>
      <c r="B1677" s="417">
        <v>1070.8599999999999</v>
      </c>
      <c r="C1677"/>
      <c r="D1677"/>
    </row>
    <row r="1678" spans="1:4" ht="16.149999999999999" customHeight="1" x14ac:dyDescent="0.25">
      <c r="A1678" s="416">
        <v>35238</v>
      </c>
      <c r="B1678" s="418">
        <v>1068.2</v>
      </c>
      <c r="C1678"/>
      <c r="D1678"/>
    </row>
    <row r="1679" spans="1:4" ht="16.149999999999999" customHeight="1" x14ac:dyDescent="0.25">
      <c r="A1679" s="416">
        <v>35239</v>
      </c>
      <c r="B1679" s="417">
        <v>1068.2</v>
      </c>
      <c r="C1679"/>
      <c r="D1679"/>
    </row>
    <row r="1680" spans="1:4" ht="16.149999999999999" customHeight="1" x14ac:dyDescent="0.25">
      <c r="A1680" s="416">
        <v>35240</v>
      </c>
      <c r="B1680" s="418">
        <v>1068.2</v>
      </c>
      <c r="C1680"/>
      <c r="D1680"/>
    </row>
    <row r="1681" spans="1:4" ht="16.149999999999999" customHeight="1" x14ac:dyDescent="0.25">
      <c r="A1681" s="416">
        <v>35241</v>
      </c>
      <c r="B1681" s="417">
        <v>1070.25</v>
      </c>
      <c r="C1681"/>
      <c r="D1681"/>
    </row>
    <row r="1682" spans="1:4" ht="16.149999999999999" customHeight="1" x14ac:dyDescent="0.25">
      <c r="A1682" s="416">
        <v>35242</v>
      </c>
      <c r="B1682" s="418">
        <v>1069.81</v>
      </c>
      <c r="C1682"/>
      <c r="D1682"/>
    </row>
    <row r="1683" spans="1:4" ht="16.149999999999999" customHeight="1" x14ac:dyDescent="0.25">
      <c r="A1683" s="416">
        <v>35243</v>
      </c>
      <c r="B1683" s="417">
        <v>1072.3699999999999</v>
      </c>
      <c r="C1683"/>
      <c r="D1683"/>
    </row>
    <row r="1684" spans="1:4" ht="16.149999999999999" customHeight="1" x14ac:dyDescent="0.25">
      <c r="A1684" s="416">
        <v>35244</v>
      </c>
      <c r="B1684" s="418">
        <v>1069.73</v>
      </c>
      <c r="C1684"/>
      <c r="D1684"/>
    </row>
    <row r="1685" spans="1:4" ht="16.149999999999999" customHeight="1" x14ac:dyDescent="0.25">
      <c r="A1685" s="416">
        <v>35245</v>
      </c>
      <c r="B1685" s="417">
        <v>1069.1099999999999</v>
      </c>
      <c r="C1685"/>
      <c r="D1685"/>
    </row>
    <row r="1686" spans="1:4" ht="16.149999999999999" customHeight="1" x14ac:dyDescent="0.25">
      <c r="A1686" s="416">
        <v>35246</v>
      </c>
      <c r="B1686" s="418">
        <v>1069.1099999999999</v>
      </c>
      <c r="C1686"/>
      <c r="D1686"/>
    </row>
    <row r="1687" spans="1:4" ht="16.149999999999999" customHeight="1" x14ac:dyDescent="0.25">
      <c r="A1687" s="416">
        <v>35247</v>
      </c>
      <c r="B1687" s="417">
        <v>1069.1099999999999</v>
      </c>
      <c r="C1687"/>
      <c r="D1687"/>
    </row>
    <row r="1688" spans="1:4" ht="16.149999999999999" customHeight="1" x14ac:dyDescent="0.25">
      <c r="A1688" s="416">
        <v>35248</v>
      </c>
      <c r="B1688" s="418">
        <v>1069.1099999999999</v>
      </c>
      <c r="C1688"/>
      <c r="D1688"/>
    </row>
    <row r="1689" spans="1:4" ht="16.149999999999999" customHeight="1" x14ac:dyDescent="0.25">
      <c r="A1689" s="416">
        <v>35249</v>
      </c>
      <c r="B1689" s="417">
        <v>1070.55</v>
      </c>
      <c r="C1689"/>
      <c r="D1689"/>
    </row>
    <row r="1690" spans="1:4" ht="16.149999999999999" customHeight="1" x14ac:dyDescent="0.25">
      <c r="A1690" s="416">
        <v>35250</v>
      </c>
      <c r="B1690" s="418">
        <v>1068.1199999999999</v>
      </c>
      <c r="C1690"/>
      <c r="D1690"/>
    </row>
    <row r="1691" spans="1:4" ht="16.149999999999999" customHeight="1" x14ac:dyDescent="0.25">
      <c r="A1691" s="416">
        <v>35251</v>
      </c>
      <c r="B1691" s="417">
        <v>1068.3</v>
      </c>
      <c r="C1691"/>
      <c r="D1691"/>
    </row>
    <row r="1692" spans="1:4" ht="16.149999999999999" customHeight="1" x14ac:dyDescent="0.25">
      <c r="A1692" s="416">
        <v>35252</v>
      </c>
      <c r="B1692" s="418">
        <v>1067.3499999999999</v>
      </c>
      <c r="C1692"/>
      <c r="D1692"/>
    </row>
    <row r="1693" spans="1:4" ht="16.149999999999999" customHeight="1" x14ac:dyDescent="0.25">
      <c r="A1693" s="416">
        <v>35253</v>
      </c>
      <c r="B1693" s="417">
        <v>1067.3499999999999</v>
      </c>
      <c r="C1693"/>
      <c r="D1693"/>
    </row>
    <row r="1694" spans="1:4" ht="16.149999999999999" customHeight="1" x14ac:dyDescent="0.25">
      <c r="A1694" s="416">
        <v>35254</v>
      </c>
      <c r="B1694" s="418">
        <v>1067.3499999999999</v>
      </c>
      <c r="C1694"/>
      <c r="D1694"/>
    </row>
    <row r="1695" spans="1:4" ht="16.149999999999999" customHeight="1" x14ac:dyDescent="0.25">
      <c r="A1695" s="416">
        <v>35255</v>
      </c>
      <c r="B1695" s="417">
        <v>1068.17</v>
      </c>
      <c r="C1695"/>
      <c r="D1695"/>
    </row>
    <row r="1696" spans="1:4" ht="16.149999999999999" customHeight="1" x14ac:dyDescent="0.25">
      <c r="A1696" s="416">
        <v>35256</v>
      </c>
      <c r="B1696" s="418">
        <v>1067.97</v>
      </c>
      <c r="C1696"/>
      <c r="D1696"/>
    </row>
    <row r="1697" spans="1:4" ht="16.149999999999999" customHeight="1" x14ac:dyDescent="0.25">
      <c r="A1697" s="416">
        <v>35257</v>
      </c>
      <c r="B1697" s="417">
        <v>1065.6500000000001</v>
      </c>
      <c r="C1697"/>
      <c r="D1697"/>
    </row>
    <row r="1698" spans="1:4" ht="16.149999999999999" customHeight="1" x14ac:dyDescent="0.25">
      <c r="A1698" s="416">
        <v>35258</v>
      </c>
      <c r="B1698" s="418">
        <v>1061.79</v>
      </c>
      <c r="C1698"/>
      <c r="D1698"/>
    </row>
    <row r="1699" spans="1:4" ht="16.149999999999999" customHeight="1" x14ac:dyDescent="0.25">
      <c r="A1699" s="416">
        <v>35259</v>
      </c>
      <c r="B1699" s="417">
        <v>1061.99</v>
      </c>
      <c r="C1699"/>
      <c r="D1699"/>
    </row>
    <row r="1700" spans="1:4" ht="16.149999999999999" customHeight="1" x14ac:dyDescent="0.25">
      <c r="A1700" s="416">
        <v>35260</v>
      </c>
      <c r="B1700" s="418">
        <v>1061.99</v>
      </c>
      <c r="C1700"/>
      <c r="D1700"/>
    </row>
    <row r="1701" spans="1:4" ht="16.149999999999999" customHeight="1" x14ac:dyDescent="0.25">
      <c r="A1701" s="416">
        <v>35261</v>
      </c>
      <c r="B1701" s="417">
        <v>1061.99</v>
      </c>
      <c r="C1701"/>
      <c r="D1701"/>
    </row>
    <row r="1702" spans="1:4" ht="16.149999999999999" customHeight="1" x14ac:dyDescent="0.25">
      <c r="A1702" s="416">
        <v>35262</v>
      </c>
      <c r="B1702" s="418">
        <v>1065.58</v>
      </c>
      <c r="C1702"/>
      <c r="D1702"/>
    </row>
    <row r="1703" spans="1:4" ht="16.149999999999999" customHeight="1" x14ac:dyDescent="0.25">
      <c r="A1703" s="416">
        <v>35263</v>
      </c>
      <c r="B1703" s="417">
        <v>1064.82</v>
      </c>
      <c r="C1703"/>
      <c r="D1703"/>
    </row>
    <row r="1704" spans="1:4" ht="16.149999999999999" customHeight="1" x14ac:dyDescent="0.25">
      <c r="A1704" s="416">
        <v>35264</v>
      </c>
      <c r="B1704" s="418">
        <v>1062.8599999999999</v>
      </c>
      <c r="C1704"/>
      <c r="D1704"/>
    </row>
    <row r="1705" spans="1:4" ht="16.149999999999999" customHeight="1" x14ac:dyDescent="0.25">
      <c r="A1705" s="416">
        <v>35265</v>
      </c>
      <c r="B1705" s="417">
        <v>1058.92</v>
      </c>
      <c r="C1705"/>
      <c r="D1705"/>
    </row>
    <row r="1706" spans="1:4" ht="16.149999999999999" customHeight="1" x14ac:dyDescent="0.25">
      <c r="A1706" s="416">
        <v>35266</v>
      </c>
      <c r="B1706" s="418">
        <v>1061.02</v>
      </c>
      <c r="C1706"/>
      <c r="D1706"/>
    </row>
    <row r="1707" spans="1:4" ht="16.149999999999999" customHeight="1" x14ac:dyDescent="0.25">
      <c r="A1707" s="416">
        <v>35267</v>
      </c>
      <c r="B1707" s="417">
        <v>1061.02</v>
      </c>
      <c r="C1707"/>
      <c r="D1707"/>
    </row>
    <row r="1708" spans="1:4" ht="16.149999999999999" customHeight="1" x14ac:dyDescent="0.25">
      <c r="A1708" s="416">
        <v>35268</v>
      </c>
      <c r="B1708" s="418">
        <v>1061.02</v>
      </c>
      <c r="C1708"/>
      <c r="D1708"/>
    </row>
    <row r="1709" spans="1:4" ht="16.149999999999999" customHeight="1" x14ac:dyDescent="0.25">
      <c r="A1709" s="416">
        <v>35269</v>
      </c>
      <c r="B1709" s="417">
        <v>1063.53</v>
      </c>
      <c r="C1709"/>
      <c r="D1709"/>
    </row>
    <row r="1710" spans="1:4" ht="16.149999999999999" customHeight="1" x14ac:dyDescent="0.25">
      <c r="A1710" s="416">
        <v>35270</v>
      </c>
      <c r="B1710" s="418">
        <v>1064.56</v>
      </c>
      <c r="C1710"/>
      <c r="D1710"/>
    </row>
    <row r="1711" spans="1:4" ht="16.149999999999999" customHeight="1" x14ac:dyDescent="0.25">
      <c r="A1711" s="416">
        <v>35271</v>
      </c>
      <c r="B1711" s="417">
        <v>1061.46</v>
      </c>
      <c r="C1711"/>
      <c r="D1711"/>
    </row>
    <row r="1712" spans="1:4" ht="16.149999999999999" customHeight="1" x14ac:dyDescent="0.25">
      <c r="A1712" s="416">
        <v>35272</v>
      </c>
      <c r="B1712" s="418">
        <v>1061.03</v>
      </c>
      <c r="C1712"/>
      <c r="D1712"/>
    </row>
    <row r="1713" spans="1:4" ht="16.149999999999999" customHeight="1" x14ac:dyDescent="0.25">
      <c r="A1713" s="416">
        <v>35273</v>
      </c>
      <c r="B1713" s="417">
        <v>1061.48</v>
      </c>
      <c r="C1713"/>
      <c r="D1713"/>
    </row>
    <row r="1714" spans="1:4" ht="16.149999999999999" customHeight="1" x14ac:dyDescent="0.25">
      <c r="A1714" s="416">
        <v>35274</v>
      </c>
      <c r="B1714" s="418">
        <v>1061.48</v>
      </c>
      <c r="C1714"/>
      <c r="D1714"/>
    </row>
    <row r="1715" spans="1:4" ht="16.149999999999999" customHeight="1" x14ac:dyDescent="0.25">
      <c r="A1715" s="416">
        <v>35275</v>
      </c>
      <c r="B1715" s="417">
        <v>1061.48</v>
      </c>
      <c r="C1715"/>
      <c r="D1715"/>
    </row>
    <row r="1716" spans="1:4" ht="16.149999999999999" customHeight="1" x14ac:dyDescent="0.25">
      <c r="A1716" s="416">
        <v>35276</v>
      </c>
      <c r="B1716" s="418">
        <v>1059.18</v>
      </c>
      <c r="C1716"/>
      <c r="D1716"/>
    </row>
    <row r="1717" spans="1:4" ht="16.149999999999999" customHeight="1" x14ac:dyDescent="0.25">
      <c r="A1717" s="416">
        <v>35277</v>
      </c>
      <c r="B1717" s="417">
        <v>1056.74</v>
      </c>
      <c r="C1717"/>
      <c r="D1717"/>
    </row>
    <row r="1718" spans="1:4" ht="16.149999999999999" customHeight="1" x14ac:dyDescent="0.25">
      <c r="A1718" s="416">
        <v>35278</v>
      </c>
      <c r="B1718" s="418">
        <v>1057.47</v>
      </c>
      <c r="C1718"/>
      <c r="D1718"/>
    </row>
    <row r="1719" spans="1:4" ht="16.149999999999999" customHeight="1" x14ac:dyDescent="0.25">
      <c r="A1719" s="416">
        <v>35279</v>
      </c>
      <c r="B1719" s="417">
        <v>1054.8699999999999</v>
      </c>
      <c r="C1719"/>
      <c r="D1719"/>
    </row>
    <row r="1720" spans="1:4" ht="16.149999999999999" customHeight="1" x14ac:dyDescent="0.25">
      <c r="A1720" s="416">
        <v>35280</v>
      </c>
      <c r="B1720" s="418">
        <v>1054.0999999999999</v>
      </c>
      <c r="C1720"/>
      <c r="D1720"/>
    </row>
    <row r="1721" spans="1:4" ht="16.149999999999999" customHeight="1" x14ac:dyDescent="0.25">
      <c r="A1721" s="416">
        <v>35281</v>
      </c>
      <c r="B1721" s="417">
        <v>1054.0999999999999</v>
      </c>
      <c r="C1721"/>
      <c r="D1721"/>
    </row>
    <row r="1722" spans="1:4" ht="16.149999999999999" customHeight="1" x14ac:dyDescent="0.25">
      <c r="A1722" s="416">
        <v>35282</v>
      </c>
      <c r="B1722" s="418">
        <v>1054.0999999999999</v>
      </c>
      <c r="C1722"/>
      <c r="D1722"/>
    </row>
    <row r="1723" spans="1:4" ht="16.149999999999999" customHeight="1" x14ac:dyDescent="0.25">
      <c r="A1723" s="416">
        <v>35283</v>
      </c>
      <c r="B1723" s="417">
        <v>1051.6099999999999</v>
      </c>
      <c r="C1723"/>
      <c r="D1723"/>
    </row>
    <row r="1724" spans="1:4" ht="16.149999999999999" customHeight="1" x14ac:dyDescent="0.25">
      <c r="A1724" s="416">
        <v>35284</v>
      </c>
      <c r="B1724" s="418">
        <v>1049.3699999999999</v>
      </c>
      <c r="C1724"/>
      <c r="D1724"/>
    </row>
    <row r="1725" spans="1:4" ht="16.149999999999999" customHeight="1" x14ac:dyDescent="0.25">
      <c r="A1725" s="416">
        <v>35285</v>
      </c>
      <c r="B1725" s="417">
        <v>1049.3699999999999</v>
      </c>
      <c r="C1725"/>
      <c r="D1725"/>
    </row>
    <row r="1726" spans="1:4" ht="16.149999999999999" customHeight="1" x14ac:dyDescent="0.25">
      <c r="A1726" s="416">
        <v>35286</v>
      </c>
      <c r="B1726" s="418">
        <v>1044.9000000000001</v>
      </c>
      <c r="C1726"/>
      <c r="D1726"/>
    </row>
    <row r="1727" spans="1:4" ht="16.149999999999999" customHeight="1" x14ac:dyDescent="0.25">
      <c r="A1727" s="416">
        <v>35287</v>
      </c>
      <c r="B1727" s="417">
        <v>1040.68</v>
      </c>
      <c r="C1727"/>
      <c r="D1727"/>
    </row>
    <row r="1728" spans="1:4" ht="16.149999999999999" customHeight="1" x14ac:dyDescent="0.25">
      <c r="A1728" s="416">
        <v>35288</v>
      </c>
      <c r="B1728" s="418">
        <v>1040.68</v>
      </c>
      <c r="C1728"/>
      <c r="D1728"/>
    </row>
    <row r="1729" spans="1:4" ht="16.149999999999999" customHeight="1" x14ac:dyDescent="0.25">
      <c r="A1729" s="416">
        <v>35289</v>
      </c>
      <c r="B1729" s="417">
        <v>1040.68</v>
      </c>
      <c r="C1729"/>
      <c r="D1729"/>
    </row>
    <row r="1730" spans="1:4" ht="16.149999999999999" customHeight="1" x14ac:dyDescent="0.25">
      <c r="A1730" s="416">
        <v>35290</v>
      </c>
      <c r="B1730" s="418">
        <v>1035.79</v>
      </c>
      <c r="C1730"/>
      <c r="D1730"/>
    </row>
    <row r="1731" spans="1:4" ht="16.149999999999999" customHeight="1" x14ac:dyDescent="0.25">
      <c r="A1731" s="416">
        <v>35291</v>
      </c>
      <c r="B1731" s="417">
        <v>1029.46</v>
      </c>
      <c r="C1731"/>
      <c r="D1731"/>
    </row>
    <row r="1732" spans="1:4" ht="16.149999999999999" customHeight="1" x14ac:dyDescent="0.25">
      <c r="A1732" s="416">
        <v>35292</v>
      </c>
      <c r="B1732" s="418">
        <v>1041.76</v>
      </c>
      <c r="C1732"/>
      <c r="D1732"/>
    </row>
    <row r="1733" spans="1:4" ht="16.149999999999999" customHeight="1" x14ac:dyDescent="0.25">
      <c r="A1733" s="416">
        <v>35293</v>
      </c>
      <c r="B1733" s="417">
        <v>1051.82</v>
      </c>
      <c r="C1733"/>
      <c r="D1733"/>
    </row>
    <row r="1734" spans="1:4" ht="16.149999999999999" customHeight="1" x14ac:dyDescent="0.25">
      <c r="A1734" s="416">
        <v>35294</v>
      </c>
      <c r="B1734" s="418">
        <v>1047.9000000000001</v>
      </c>
      <c r="C1734"/>
      <c r="D1734"/>
    </row>
    <row r="1735" spans="1:4" ht="16.149999999999999" customHeight="1" x14ac:dyDescent="0.25">
      <c r="A1735" s="416">
        <v>35295</v>
      </c>
      <c r="B1735" s="417">
        <v>1047.9000000000001</v>
      </c>
      <c r="C1735"/>
      <c r="D1735"/>
    </row>
    <row r="1736" spans="1:4" ht="16.149999999999999" customHeight="1" x14ac:dyDescent="0.25">
      <c r="A1736" s="416">
        <v>35296</v>
      </c>
      <c r="B1736" s="418">
        <v>1047.9000000000001</v>
      </c>
      <c r="C1736"/>
      <c r="D1736"/>
    </row>
    <row r="1737" spans="1:4" ht="16.149999999999999" customHeight="1" x14ac:dyDescent="0.25">
      <c r="A1737" s="416">
        <v>35297</v>
      </c>
      <c r="B1737" s="417">
        <v>1047.9000000000001</v>
      </c>
      <c r="C1737"/>
      <c r="D1737"/>
    </row>
    <row r="1738" spans="1:4" ht="16.149999999999999" customHeight="1" x14ac:dyDescent="0.25">
      <c r="A1738" s="416">
        <v>35298</v>
      </c>
      <c r="B1738" s="418">
        <v>1044.54</v>
      </c>
      <c r="C1738"/>
      <c r="D1738"/>
    </row>
    <row r="1739" spans="1:4" ht="16.149999999999999" customHeight="1" x14ac:dyDescent="0.25">
      <c r="A1739" s="416">
        <v>35299</v>
      </c>
      <c r="B1739" s="417">
        <v>1037.43</v>
      </c>
      <c r="C1739"/>
      <c r="D1739"/>
    </row>
    <row r="1740" spans="1:4" ht="16.149999999999999" customHeight="1" x14ac:dyDescent="0.25">
      <c r="A1740" s="416">
        <v>35300</v>
      </c>
      <c r="B1740" s="418">
        <v>1040.1500000000001</v>
      </c>
      <c r="C1740"/>
      <c r="D1740"/>
    </row>
    <row r="1741" spans="1:4" ht="16.149999999999999" customHeight="1" x14ac:dyDescent="0.25">
      <c r="A1741" s="416">
        <v>35301</v>
      </c>
      <c r="B1741" s="417">
        <v>1037.0999999999999</v>
      </c>
      <c r="C1741"/>
      <c r="D1741"/>
    </row>
    <row r="1742" spans="1:4" ht="16.149999999999999" customHeight="1" x14ac:dyDescent="0.25">
      <c r="A1742" s="416">
        <v>35302</v>
      </c>
      <c r="B1742" s="418">
        <v>1037.0999999999999</v>
      </c>
      <c r="C1742"/>
      <c r="D1742"/>
    </row>
    <row r="1743" spans="1:4" ht="16.149999999999999" customHeight="1" x14ac:dyDescent="0.25">
      <c r="A1743" s="416">
        <v>35303</v>
      </c>
      <c r="B1743" s="417">
        <v>1037.0999999999999</v>
      </c>
      <c r="C1743"/>
      <c r="D1743"/>
    </row>
    <row r="1744" spans="1:4" ht="16.149999999999999" customHeight="1" x14ac:dyDescent="0.25">
      <c r="A1744" s="416">
        <v>35304</v>
      </c>
      <c r="B1744" s="418">
        <v>1041.6400000000001</v>
      </c>
      <c r="C1744"/>
      <c r="D1744"/>
    </row>
    <row r="1745" spans="1:4" ht="16.149999999999999" customHeight="1" x14ac:dyDescent="0.25">
      <c r="A1745" s="416">
        <v>35305</v>
      </c>
      <c r="B1745" s="417">
        <v>1044.54</v>
      </c>
      <c r="C1745"/>
      <c r="D1745"/>
    </row>
    <row r="1746" spans="1:4" ht="16.149999999999999" customHeight="1" x14ac:dyDescent="0.25">
      <c r="A1746" s="416">
        <v>35306</v>
      </c>
      <c r="B1746" s="418">
        <v>1046.7</v>
      </c>
      <c r="C1746"/>
      <c r="D1746"/>
    </row>
    <row r="1747" spans="1:4" ht="16.149999999999999" customHeight="1" x14ac:dyDescent="0.25">
      <c r="A1747" s="416">
        <v>35307</v>
      </c>
      <c r="B1747" s="417">
        <v>1045.02</v>
      </c>
      <c r="C1747"/>
      <c r="D1747"/>
    </row>
    <row r="1748" spans="1:4" ht="16.149999999999999" customHeight="1" x14ac:dyDescent="0.25">
      <c r="A1748" s="416">
        <v>35308</v>
      </c>
      <c r="B1748" s="418">
        <v>1042.32</v>
      </c>
      <c r="C1748"/>
      <c r="D1748"/>
    </row>
    <row r="1749" spans="1:4" ht="16.149999999999999" customHeight="1" x14ac:dyDescent="0.25">
      <c r="A1749" s="416">
        <v>35309</v>
      </c>
      <c r="B1749" s="417">
        <v>1042.32</v>
      </c>
      <c r="C1749"/>
      <c r="D1749"/>
    </row>
    <row r="1750" spans="1:4" ht="16.149999999999999" customHeight="1" x14ac:dyDescent="0.25">
      <c r="A1750" s="416">
        <v>35310</v>
      </c>
      <c r="B1750" s="418">
        <v>1042.32</v>
      </c>
      <c r="C1750"/>
      <c r="D1750"/>
    </row>
    <row r="1751" spans="1:4" ht="16.149999999999999" customHeight="1" x14ac:dyDescent="0.25">
      <c r="A1751" s="416">
        <v>35311</v>
      </c>
      <c r="B1751" s="417">
        <v>1044.3800000000001</v>
      </c>
      <c r="C1751"/>
      <c r="D1751"/>
    </row>
    <row r="1752" spans="1:4" ht="16.149999999999999" customHeight="1" x14ac:dyDescent="0.25">
      <c r="A1752" s="416">
        <v>35312</v>
      </c>
      <c r="B1752" s="418">
        <v>1045.27</v>
      </c>
      <c r="C1752"/>
      <c r="D1752"/>
    </row>
    <row r="1753" spans="1:4" ht="16.149999999999999" customHeight="1" x14ac:dyDescent="0.25">
      <c r="A1753" s="416">
        <v>35313</v>
      </c>
      <c r="B1753" s="417">
        <v>1044.0899999999999</v>
      </c>
      <c r="C1753"/>
      <c r="D1753"/>
    </row>
    <row r="1754" spans="1:4" ht="16.149999999999999" customHeight="1" x14ac:dyDescent="0.25">
      <c r="A1754" s="416">
        <v>35314</v>
      </c>
      <c r="B1754" s="418">
        <v>1043.93</v>
      </c>
      <c r="C1754"/>
      <c r="D1754"/>
    </row>
    <row r="1755" spans="1:4" ht="16.149999999999999" customHeight="1" x14ac:dyDescent="0.25">
      <c r="A1755" s="416">
        <v>35315</v>
      </c>
      <c r="B1755" s="417">
        <v>1045.8699999999999</v>
      </c>
      <c r="C1755"/>
      <c r="D1755"/>
    </row>
    <row r="1756" spans="1:4" ht="16.149999999999999" customHeight="1" x14ac:dyDescent="0.25">
      <c r="A1756" s="416">
        <v>35316</v>
      </c>
      <c r="B1756" s="418">
        <v>1045.8699999999999</v>
      </c>
      <c r="C1756"/>
      <c r="D1756"/>
    </row>
    <row r="1757" spans="1:4" ht="16.149999999999999" customHeight="1" x14ac:dyDescent="0.25">
      <c r="A1757" s="416">
        <v>35317</v>
      </c>
      <c r="B1757" s="417">
        <v>1045.8699999999999</v>
      </c>
      <c r="C1757"/>
      <c r="D1757"/>
    </row>
    <row r="1758" spans="1:4" ht="16.149999999999999" customHeight="1" x14ac:dyDescent="0.25">
      <c r="A1758" s="416">
        <v>35318</v>
      </c>
      <c r="B1758" s="418">
        <v>1047.95</v>
      </c>
      <c r="C1758"/>
      <c r="D1758"/>
    </row>
    <row r="1759" spans="1:4" ht="16.149999999999999" customHeight="1" x14ac:dyDescent="0.25">
      <c r="A1759" s="416">
        <v>35319</v>
      </c>
      <c r="B1759" s="417">
        <v>1051.6400000000001</v>
      </c>
      <c r="C1759"/>
      <c r="D1759"/>
    </row>
    <row r="1760" spans="1:4" ht="16.149999999999999" customHeight="1" x14ac:dyDescent="0.25">
      <c r="A1760" s="416">
        <v>35320</v>
      </c>
      <c r="B1760" s="418">
        <v>1047.26</v>
      </c>
      <c r="C1760"/>
      <c r="D1760"/>
    </row>
    <row r="1761" spans="1:4" ht="16.149999999999999" customHeight="1" x14ac:dyDescent="0.25">
      <c r="A1761" s="416">
        <v>35321</v>
      </c>
      <c r="B1761" s="417">
        <v>1047.6600000000001</v>
      </c>
      <c r="C1761"/>
      <c r="D1761"/>
    </row>
    <row r="1762" spans="1:4" ht="16.149999999999999" customHeight="1" x14ac:dyDescent="0.25">
      <c r="A1762" s="416">
        <v>35322</v>
      </c>
      <c r="B1762" s="418">
        <v>1043.8900000000001</v>
      </c>
      <c r="C1762"/>
      <c r="D1762"/>
    </row>
    <row r="1763" spans="1:4" ht="16.149999999999999" customHeight="1" x14ac:dyDescent="0.25">
      <c r="A1763" s="416">
        <v>35323</v>
      </c>
      <c r="B1763" s="417">
        <v>1043.8900000000001</v>
      </c>
      <c r="C1763"/>
      <c r="D1763"/>
    </row>
    <row r="1764" spans="1:4" ht="16.149999999999999" customHeight="1" x14ac:dyDescent="0.25">
      <c r="A1764" s="416">
        <v>35324</v>
      </c>
      <c r="B1764" s="418">
        <v>1043.8900000000001</v>
      </c>
      <c r="C1764"/>
      <c r="D1764"/>
    </row>
    <row r="1765" spans="1:4" ht="16.149999999999999" customHeight="1" x14ac:dyDescent="0.25">
      <c r="A1765" s="416">
        <v>35325</v>
      </c>
      <c r="B1765" s="417">
        <v>1042.8</v>
      </c>
      <c r="C1765"/>
      <c r="D1765"/>
    </row>
    <row r="1766" spans="1:4" ht="16.149999999999999" customHeight="1" x14ac:dyDescent="0.25">
      <c r="A1766" s="416">
        <v>35326</v>
      </c>
      <c r="B1766" s="418">
        <v>1038.9000000000001</v>
      </c>
      <c r="C1766"/>
      <c r="D1766"/>
    </row>
    <row r="1767" spans="1:4" ht="16.149999999999999" customHeight="1" x14ac:dyDescent="0.25">
      <c r="A1767" s="416">
        <v>35327</v>
      </c>
      <c r="B1767" s="417">
        <v>1035.94</v>
      </c>
      <c r="C1767"/>
      <c r="D1767"/>
    </row>
    <row r="1768" spans="1:4" ht="16.149999999999999" customHeight="1" x14ac:dyDescent="0.25">
      <c r="A1768" s="416">
        <v>35328</v>
      </c>
      <c r="B1768" s="418">
        <v>1037.0999999999999</v>
      </c>
      <c r="C1768"/>
      <c r="D1768"/>
    </row>
    <row r="1769" spans="1:4" ht="16.149999999999999" customHeight="1" x14ac:dyDescent="0.25">
      <c r="A1769" s="416">
        <v>35329</v>
      </c>
      <c r="B1769" s="417">
        <v>1037.1099999999999</v>
      </c>
      <c r="C1769"/>
      <c r="D1769"/>
    </row>
    <row r="1770" spans="1:4" ht="16.149999999999999" customHeight="1" x14ac:dyDescent="0.25">
      <c r="A1770" s="416">
        <v>35330</v>
      </c>
      <c r="B1770" s="418">
        <v>1037.1099999999999</v>
      </c>
      <c r="C1770"/>
      <c r="D1770"/>
    </row>
    <row r="1771" spans="1:4" ht="16.149999999999999" customHeight="1" x14ac:dyDescent="0.25">
      <c r="A1771" s="416">
        <v>35331</v>
      </c>
      <c r="B1771" s="417">
        <v>1037.1099999999999</v>
      </c>
      <c r="C1771"/>
      <c r="D1771"/>
    </row>
    <row r="1772" spans="1:4" ht="16.149999999999999" customHeight="1" x14ac:dyDescent="0.25">
      <c r="A1772" s="416">
        <v>35332</v>
      </c>
      <c r="B1772" s="418">
        <v>1038.0899999999999</v>
      </c>
      <c r="C1772"/>
      <c r="D1772"/>
    </row>
    <row r="1773" spans="1:4" ht="16.149999999999999" customHeight="1" x14ac:dyDescent="0.25">
      <c r="A1773" s="416">
        <v>35333</v>
      </c>
      <c r="B1773" s="417">
        <v>1040.3599999999999</v>
      </c>
      <c r="C1773"/>
      <c r="D1773"/>
    </row>
    <row r="1774" spans="1:4" ht="16.149999999999999" customHeight="1" x14ac:dyDescent="0.25">
      <c r="A1774" s="416">
        <v>35334</v>
      </c>
      <c r="B1774" s="418">
        <v>1030.25</v>
      </c>
      <c r="C1774"/>
      <c r="D1774"/>
    </row>
    <row r="1775" spans="1:4" ht="16.149999999999999" customHeight="1" x14ac:dyDescent="0.25">
      <c r="A1775" s="416">
        <v>35335</v>
      </c>
      <c r="B1775" s="417">
        <v>1027.68</v>
      </c>
      <c r="C1775"/>
      <c r="D1775"/>
    </row>
    <row r="1776" spans="1:4" ht="16.149999999999999" customHeight="1" x14ac:dyDescent="0.25">
      <c r="A1776" s="416">
        <v>35336</v>
      </c>
      <c r="B1776" s="418">
        <v>1025.06</v>
      </c>
      <c r="C1776"/>
      <c r="D1776"/>
    </row>
    <row r="1777" spans="1:4" ht="16.149999999999999" customHeight="1" x14ac:dyDescent="0.25">
      <c r="A1777" s="416">
        <v>35337</v>
      </c>
      <c r="B1777" s="417">
        <v>1025.06</v>
      </c>
      <c r="C1777"/>
      <c r="D1777"/>
    </row>
    <row r="1778" spans="1:4" ht="16.149999999999999" customHeight="1" x14ac:dyDescent="0.25">
      <c r="A1778" s="416">
        <v>35338</v>
      </c>
      <c r="B1778" s="418">
        <v>1025.06</v>
      </c>
      <c r="C1778"/>
      <c r="D1778"/>
    </row>
    <row r="1779" spans="1:4" ht="16.149999999999999" customHeight="1" x14ac:dyDescent="0.25">
      <c r="A1779" s="416">
        <v>35339</v>
      </c>
      <c r="B1779" s="417">
        <v>1027.08</v>
      </c>
      <c r="C1779"/>
      <c r="D1779"/>
    </row>
    <row r="1780" spans="1:4" ht="16.149999999999999" customHeight="1" x14ac:dyDescent="0.25">
      <c r="A1780" s="416">
        <v>35340</v>
      </c>
      <c r="B1780" s="418">
        <v>1030.54</v>
      </c>
      <c r="C1780"/>
      <c r="D1780"/>
    </row>
    <row r="1781" spans="1:4" ht="16.149999999999999" customHeight="1" x14ac:dyDescent="0.25">
      <c r="A1781" s="416">
        <v>35341</v>
      </c>
      <c r="B1781" s="417">
        <v>1019.17</v>
      </c>
      <c r="C1781"/>
      <c r="D1781"/>
    </row>
    <row r="1782" spans="1:4" ht="16.149999999999999" customHeight="1" x14ac:dyDescent="0.25">
      <c r="A1782" s="416">
        <v>35342</v>
      </c>
      <c r="B1782" s="418">
        <v>1015.24</v>
      </c>
      <c r="C1782"/>
      <c r="D1782"/>
    </row>
    <row r="1783" spans="1:4" ht="16.149999999999999" customHeight="1" x14ac:dyDescent="0.25">
      <c r="A1783" s="416">
        <v>35343</v>
      </c>
      <c r="B1783" s="417">
        <v>1014.99</v>
      </c>
      <c r="C1783"/>
      <c r="D1783"/>
    </row>
    <row r="1784" spans="1:4" ht="16.149999999999999" customHeight="1" x14ac:dyDescent="0.25">
      <c r="A1784" s="416">
        <v>35344</v>
      </c>
      <c r="B1784" s="418">
        <v>1014.99</v>
      </c>
      <c r="C1784"/>
      <c r="D1784"/>
    </row>
    <row r="1785" spans="1:4" ht="16.149999999999999" customHeight="1" x14ac:dyDescent="0.25">
      <c r="A1785" s="416">
        <v>35345</v>
      </c>
      <c r="B1785" s="417">
        <v>1014.99</v>
      </c>
      <c r="C1785"/>
      <c r="D1785"/>
    </row>
    <row r="1786" spans="1:4" ht="16.149999999999999" customHeight="1" x14ac:dyDescent="0.25">
      <c r="A1786" s="416">
        <v>35346</v>
      </c>
      <c r="B1786" s="418">
        <v>1012.56</v>
      </c>
      <c r="C1786"/>
      <c r="D1786"/>
    </row>
    <row r="1787" spans="1:4" ht="16.149999999999999" customHeight="1" x14ac:dyDescent="0.25">
      <c r="A1787" s="416">
        <v>35347</v>
      </c>
      <c r="B1787" s="417">
        <v>1010.32</v>
      </c>
      <c r="C1787"/>
      <c r="D1787"/>
    </row>
    <row r="1788" spans="1:4" ht="16.149999999999999" customHeight="1" x14ac:dyDescent="0.25">
      <c r="A1788" s="416">
        <v>35348</v>
      </c>
      <c r="B1788" s="418">
        <v>1012.27</v>
      </c>
      <c r="C1788"/>
      <c r="D1788"/>
    </row>
    <row r="1789" spans="1:4" ht="16.149999999999999" customHeight="1" x14ac:dyDescent="0.25">
      <c r="A1789" s="416">
        <v>35349</v>
      </c>
      <c r="B1789" s="417">
        <v>1013.12</v>
      </c>
      <c r="C1789"/>
      <c r="D1789"/>
    </row>
    <row r="1790" spans="1:4" ht="16.149999999999999" customHeight="1" x14ac:dyDescent="0.25">
      <c r="A1790" s="416">
        <v>35350</v>
      </c>
      <c r="B1790" s="418">
        <v>1015.07</v>
      </c>
      <c r="C1790"/>
      <c r="D1790"/>
    </row>
    <row r="1791" spans="1:4" ht="16.149999999999999" customHeight="1" x14ac:dyDescent="0.25">
      <c r="A1791" s="416">
        <v>35351</v>
      </c>
      <c r="B1791" s="417">
        <v>1015.07</v>
      </c>
      <c r="C1791"/>
      <c r="D1791"/>
    </row>
    <row r="1792" spans="1:4" ht="16.149999999999999" customHeight="1" x14ac:dyDescent="0.25">
      <c r="A1792" s="416">
        <v>35352</v>
      </c>
      <c r="B1792" s="418">
        <v>1015.07</v>
      </c>
      <c r="C1792"/>
      <c r="D1792"/>
    </row>
    <row r="1793" spans="1:4" ht="16.149999999999999" customHeight="1" x14ac:dyDescent="0.25">
      <c r="A1793" s="416">
        <v>35353</v>
      </c>
      <c r="B1793" s="417">
        <v>1015.07</v>
      </c>
      <c r="C1793"/>
      <c r="D1793"/>
    </row>
    <row r="1794" spans="1:4" ht="16.149999999999999" customHeight="1" x14ac:dyDescent="0.25">
      <c r="A1794" s="416">
        <v>35354</v>
      </c>
      <c r="B1794" s="418">
        <v>1019.22</v>
      </c>
      <c r="C1794"/>
      <c r="D1794"/>
    </row>
    <row r="1795" spans="1:4" ht="16.149999999999999" customHeight="1" x14ac:dyDescent="0.25">
      <c r="A1795" s="416">
        <v>35355</v>
      </c>
      <c r="B1795" s="417">
        <v>1018.5</v>
      </c>
      <c r="C1795"/>
      <c r="D1795"/>
    </row>
    <row r="1796" spans="1:4" ht="16.149999999999999" customHeight="1" x14ac:dyDescent="0.25">
      <c r="A1796" s="416">
        <v>35356</v>
      </c>
      <c r="B1796" s="418">
        <v>1015.24</v>
      </c>
      <c r="C1796"/>
      <c r="D1796"/>
    </row>
    <row r="1797" spans="1:4" ht="16.149999999999999" customHeight="1" x14ac:dyDescent="0.25">
      <c r="A1797" s="416">
        <v>35357</v>
      </c>
      <c r="B1797" s="417">
        <v>1016.87</v>
      </c>
      <c r="C1797"/>
      <c r="D1797"/>
    </row>
    <row r="1798" spans="1:4" ht="16.149999999999999" customHeight="1" x14ac:dyDescent="0.25">
      <c r="A1798" s="416">
        <v>35358</v>
      </c>
      <c r="B1798" s="418">
        <v>1016.87</v>
      </c>
      <c r="C1798"/>
      <c r="D1798"/>
    </row>
    <row r="1799" spans="1:4" ht="16.149999999999999" customHeight="1" x14ac:dyDescent="0.25">
      <c r="A1799" s="416">
        <v>35359</v>
      </c>
      <c r="B1799" s="417">
        <v>1016.87</v>
      </c>
      <c r="C1799"/>
      <c r="D1799"/>
    </row>
    <row r="1800" spans="1:4" ht="16.149999999999999" customHeight="1" x14ac:dyDescent="0.25">
      <c r="A1800" s="416">
        <v>35360</v>
      </c>
      <c r="B1800" s="418">
        <v>1018.33</v>
      </c>
      <c r="C1800"/>
      <c r="D1800"/>
    </row>
    <row r="1801" spans="1:4" ht="16.149999999999999" customHeight="1" x14ac:dyDescent="0.25">
      <c r="A1801" s="416">
        <v>35361</v>
      </c>
      <c r="B1801" s="417">
        <v>1018.04</v>
      </c>
      <c r="C1801"/>
      <c r="D1801"/>
    </row>
    <row r="1802" spans="1:4" ht="16.149999999999999" customHeight="1" x14ac:dyDescent="0.25">
      <c r="A1802" s="416">
        <v>35362</v>
      </c>
      <c r="B1802" s="418">
        <v>1017.52</v>
      </c>
      <c r="C1802"/>
      <c r="D1802"/>
    </row>
    <row r="1803" spans="1:4" ht="16.149999999999999" customHeight="1" x14ac:dyDescent="0.25">
      <c r="A1803" s="416">
        <v>35363</v>
      </c>
      <c r="B1803" s="417">
        <v>1015.49</v>
      </c>
      <c r="C1803"/>
      <c r="D1803"/>
    </row>
    <row r="1804" spans="1:4" ht="16.149999999999999" customHeight="1" x14ac:dyDescent="0.25">
      <c r="A1804" s="416">
        <v>35364</v>
      </c>
      <c r="B1804" s="418">
        <v>1011.69</v>
      </c>
      <c r="C1804"/>
      <c r="D1804"/>
    </row>
    <row r="1805" spans="1:4" ht="16.149999999999999" customHeight="1" x14ac:dyDescent="0.25">
      <c r="A1805" s="416">
        <v>35365</v>
      </c>
      <c r="B1805" s="417">
        <v>1011.69</v>
      </c>
      <c r="C1805"/>
      <c r="D1805"/>
    </row>
    <row r="1806" spans="1:4" ht="16.149999999999999" customHeight="1" x14ac:dyDescent="0.25">
      <c r="A1806" s="416">
        <v>35366</v>
      </c>
      <c r="B1806" s="418">
        <v>1011.69</v>
      </c>
      <c r="C1806"/>
      <c r="D1806"/>
    </row>
    <row r="1807" spans="1:4" ht="16.149999999999999" customHeight="1" x14ac:dyDescent="0.25">
      <c r="A1807" s="416">
        <v>35367</v>
      </c>
      <c r="B1807" s="417">
        <v>1012.43</v>
      </c>
      <c r="C1807"/>
      <c r="D1807"/>
    </row>
    <row r="1808" spans="1:4" ht="16.149999999999999" customHeight="1" x14ac:dyDescent="0.25">
      <c r="A1808" s="416">
        <v>35368</v>
      </c>
      <c r="B1808" s="418">
        <v>1007.57</v>
      </c>
      <c r="C1808"/>
      <c r="D1808"/>
    </row>
    <row r="1809" spans="1:4" ht="16.149999999999999" customHeight="1" x14ac:dyDescent="0.25">
      <c r="A1809" s="416">
        <v>35369</v>
      </c>
      <c r="B1809" s="417">
        <v>1005.83</v>
      </c>
      <c r="C1809"/>
      <c r="D1809"/>
    </row>
    <row r="1810" spans="1:4" ht="16.149999999999999" customHeight="1" x14ac:dyDescent="0.25">
      <c r="A1810" s="416">
        <v>35370</v>
      </c>
      <c r="B1810" s="418">
        <v>1000.14</v>
      </c>
      <c r="C1810"/>
      <c r="D1810"/>
    </row>
    <row r="1811" spans="1:4" ht="16.149999999999999" customHeight="1" x14ac:dyDescent="0.25">
      <c r="A1811" s="416">
        <v>35371</v>
      </c>
      <c r="B1811" s="417">
        <v>999.49</v>
      </c>
      <c r="C1811"/>
      <c r="D1811"/>
    </row>
    <row r="1812" spans="1:4" ht="16.149999999999999" customHeight="1" x14ac:dyDescent="0.25">
      <c r="A1812" s="416">
        <v>35372</v>
      </c>
      <c r="B1812" s="418">
        <v>999.49</v>
      </c>
      <c r="C1812"/>
      <c r="D1812"/>
    </row>
    <row r="1813" spans="1:4" ht="16.149999999999999" customHeight="1" x14ac:dyDescent="0.25">
      <c r="A1813" s="416">
        <v>35373</v>
      </c>
      <c r="B1813" s="417">
        <v>999.49</v>
      </c>
      <c r="C1813"/>
      <c r="D1813"/>
    </row>
    <row r="1814" spans="1:4" ht="16.149999999999999" customHeight="1" x14ac:dyDescent="0.25">
      <c r="A1814" s="416">
        <v>35374</v>
      </c>
      <c r="B1814" s="418">
        <v>999.49</v>
      </c>
      <c r="C1814"/>
      <c r="D1814"/>
    </row>
    <row r="1815" spans="1:4" ht="16.149999999999999" customHeight="1" x14ac:dyDescent="0.25">
      <c r="A1815" s="416">
        <v>35375</v>
      </c>
      <c r="B1815" s="417">
        <v>1006.36</v>
      </c>
      <c r="C1815"/>
      <c r="D1815"/>
    </row>
    <row r="1816" spans="1:4" ht="16.149999999999999" customHeight="1" x14ac:dyDescent="0.25">
      <c r="A1816" s="416">
        <v>35376</v>
      </c>
      <c r="B1816" s="418">
        <v>1003.75</v>
      </c>
      <c r="C1816"/>
      <c r="D1816"/>
    </row>
    <row r="1817" spans="1:4" ht="16.149999999999999" customHeight="1" x14ac:dyDescent="0.25">
      <c r="A1817" s="416">
        <v>35377</v>
      </c>
      <c r="B1817" s="417">
        <v>999.59</v>
      </c>
      <c r="C1817"/>
      <c r="D1817"/>
    </row>
    <row r="1818" spans="1:4" ht="16.149999999999999" customHeight="1" x14ac:dyDescent="0.25">
      <c r="A1818" s="416">
        <v>35378</v>
      </c>
      <c r="B1818" s="418">
        <v>1001.24</v>
      </c>
      <c r="C1818"/>
      <c r="D1818"/>
    </row>
    <row r="1819" spans="1:4" ht="16.149999999999999" customHeight="1" x14ac:dyDescent="0.25">
      <c r="A1819" s="416">
        <v>35379</v>
      </c>
      <c r="B1819" s="417">
        <v>1001.24</v>
      </c>
      <c r="C1819"/>
      <c r="D1819"/>
    </row>
    <row r="1820" spans="1:4" ht="16.149999999999999" customHeight="1" x14ac:dyDescent="0.25">
      <c r="A1820" s="416">
        <v>35380</v>
      </c>
      <c r="B1820" s="418">
        <v>1001.24</v>
      </c>
      <c r="C1820"/>
      <c r="D1820"/>
    </row>
    <row r="1821" spans="1:4" ht="16.149999999999999" customHeight="1" x14ac:dyDescent="0.25">
      <c r="A1821" s="416">
        <v>35381</v>
      </c>
      <c r="B1821" s="417">
        <v>1001.24</v>
      </c>
      <c r="C1821"/>
      <c r="D1821"/>
    </row>
    <row r="1822" spans="1:4" ht="16.149999999999999" customHeight="1" x14ac:dyDescent="0.25">
      <c r="A1822" s="416">
        <v>35382</v>
      </c>
      <c r="B1822" s="418">
        <v>1000.22</v>
      </c>
      <c r="C1822"/>
      <c r="D1822"/>
    </row>
    <row r="1823" spans="1:4" ht="16.149999999999999" customHeight="1" x14ac:dyDescent="0.25">
      <c r="A1823" s="416">
        <v>35383</v>
      </c>
      <c r="B1823" s="417">
        <v>997.38</v>
      </c>
      <c r="C1823"/>
      <c r="D1823"/>
    </row>
    <row r="1824" spans="1:4" ht="16.149999999999999" customHeight="1" x14ac:dyDescent="0.25">
      <c r="A1824" s="416">
        <v>35384</v>
      </c>
      <c r="B1824" s="418">
        <v>1001.68</v>
      </c>
      <c r="C1824"/>
      <c r="D1824"/>
    </row>
    <row r="1825" spans="1:4" ht="16.149999999999999" customHeight="1" x14ac:dyDescent="0.25">
      <c r="A1825" s="416">
        <v>35385</v>
      </c>
      <c r="B1825" s="417">
        <v>999.68</v>
      </c>
      <c r="C1825"/>
      <c r="D1825"/>
    </row>
    <row r="1826" spans="1:4" ht="16.149999999999999" customHeight="1" x14ac:dyDescent="0.25">
      <c r="A1826" s="416">
        <v>35386</v>
      </c>
      <c r="B1826" s="418">
        <v>999.68</v>
      </c>
      <c r="C1826"/>
      <c r="D1826"/>
    </row>
    <row r="1827" spans="1:4" ht="16.149999999999999" customHeight="1" x14ac:dyDescent="0.25">
      <c r="A1827" s="416">
        <v>35387</v>
      </c>
      <c r="B1827" s="417">
        <v>999.68</v>
      </c>
      <c r="C1827"/>
      <c r="D1827"/>
    </row>
    <row r="1828" spans="1:4" ht="16.149999999999999" customHeight="1" x14ac:dyDescent="0.25">
      <c r="A1828" s="416">
        <v>35388</v>
      </c>
      <c r="B1828" s="418">
        <v>995.96</v>
      </c>
      <c r="C1828"/>
      <c r="D1828"/>
    </row>
    <row r="1829" spans="1:4" ht="16.149999999999999" customHeight="1" x14ac:dyDescent="0.25">
      <c r="A1829" s="416">
        <v>35389</v>
      </c>
      <c r="B1829" s="417">
        <v>994.02</v>
      </c>
      <c r="C1829"/>
      <c r="D1829"/>
    </row>
    <row r="1830" spans="1:4" ht="16.149999999999999" customHeight="1" x14ac:dyDescent="0.25">
      <c r="A1830" s="416">
        <v>35390</v>
      </c>
      <c r="B1830" s="418">
        <v>995.2</v>
      </c>
      <c r="C1830"/>
      <c r="D1830"/>
    </row>
    <row r="1831" spans="1:4" ht="16.149999999999999" customHeight="1" x14ac:dyDescent="0.25">
      <c r="A1831" s="416">
        <v>35391</v>
      </c>
      <c r="B1831" s="417">
        <v>994.37</v>
      </c>
      <c r="C1831"/>
      <c r="D1831"/>
    </row>
    <row r="1832" spans="1:4" ht="16.149999999999999" customHeight="1" x14ac:dyDescent="0.25">
      <c r="A1832" s="416">
        <v>35392</v>
      </c>
      <c r="B1832" s="418">
        <v>995.34</v>
      </c>
      <c r="C1832"/>
      <c r="D1832"/>
    </row>
    <row r="1833" spans="1:4" ht="16.149999999999999" customHeight="1" x14ac:dyDescent="0.25">
      <c r="A1833" s="416">
        <v>35393</v>
      </c>
      <c r="B1833" s="417">
        <v>995.34</v>
      </c>
      <c r="C1833"/>
      <c r="D1833"/>
    </row>
    <row r="1834" spans="1:4" ht="16.149999999999999" customHeight="1" x14ac:dyDescent="0.25">
      <c r="A1834" s="416">
        <v>35394</v>
      </c>
      <c r="B1834" s="418">
        <v>995.34</v>
      </c>
      <c r="C1834"/>
      <c r="D1834"/>
    </row>
    <row r="1835" spans="1:4" ht="16.149999999999999" customHeight="1" x14ac:dyDescent="0.25">
      <c r="A1835" s="416">
        <v>35395</v>
      </c>
      <c r="B1835" s="417">
        <v>995.05</v>
      </c>
      <c r="C1835"/>
      <c r="D1835"/>
    </row>
    <row r="1836" spans="1:4" ht="16.149999999999999" customHeight="1" x14ac:dyDescent="0.25">
      <c r="A1836" s="416">
        <v>35396</v>
      </c>
      <c r="B1836" s="418">
        <v>995.05</v>
      </c>
      <c r="C1836"/>
      <c r="D1836"/>
    </row>
    <row r="1837" spans="1:4" ht="16.149999999999999" customHeight="1" x14ac:dyDescent="0.25">
      <c r="A1837" s="416">
        <v>35397</v>
      </c>
      <c r="B1837" s="417">
        <v>995.93</v>
      </c>
      <c r="C1837"/>
      <c r="D1837"/>
    </row>
    <row r="1838" spans="1:4" ht="16.149999999999999" customHeight="1" x14ac:dyDescent="0.25">
      <c r="A1838" s="416">
        <v>35398</v>
      </c>
      <c r="B1838" s="418">
        <v>994.94</v>
      </c>
      <c r="C1838"/>
      <c r="D1838"/>
    </row>
    <row r="1839" spans="1:4" ht="16.149999999999999" customHeight="1" x14ac:dyDescent="0.25">
      <c r="A1839" s="416">
        <v>35399</v>
      </c>
      <c r="B1839" s="417">
        <v>1002.28</v>
      </c>
      <c r="C1839"/>
      <c r="D1839"/>
    </row>
    <row r="1840" spans="1:4" ht="16.149999999999999" customHeight="1" x14ac:dyDescent="0.25">
      <c r="A1840" s="416">
        <v>35400</v>
      </c>
      <c r="B1840" s="418">
        <v>1002.28</v>
      </c>
      <c r="C1840"/>
      <c r="D1840"/>
    </row>
    <row r="1841" spans="1:4" ht="16.149999999999999" customHeight="1" x14ac:dyDescent="0.25">
      <c r="A1841" s="416">
        <v>35401</v>
      </c>
      <c r="B1841" s="417">
        <v>1002.28</v>
      </c>
      <c r="C1841"/>
      <c r="D1841"/>
    </row>
    <row r="1842" spans="1:4" ht="16.149999999999999" customHeight="1" x14ac:dyDescent="0.25">
      <c r="A1842" s="416">
        <v>35402</v>
      </c>
      <c r="B1842" s="418">
        <v>1000.09</v>
      </c>
      <c r="C1842"/>
      <c r="D1842"/>
    </row>
    <row r="1843" spans="1:4" ht="16.149999999999999" customHeight="1" x14ac:dyDescent="0.25">
      <c r="A1843" s="416">
        <v>35403</v>
      </c>
      <c r="B1843" s="417">
        <v>995.73</v>
      </c>
      <c r="C1843"/>
      <c r="D1843"/>
    </row>
    <row r="1844" spans="1:4" ht="16.149999999999999" customHeight="1" x14ac:dyDescent="0.25">
      <c r="A1844" s="416">
        <v>35404</v>
      </c>
      <c r="B1844" s="418">
        <v>997.4</v>
      </c>
      <c r="C1844"/>
      <c r="D1844"/>
    </row>
    <row r="1845" spans="1:4" ht="16.149999999999999" customHeight="1" x14ac:dyDescent="0.25">
      <c r="A1845" s="416">
        <v>35405</v>
      </c>
      <c r="B1845" s="417">
        <v>997.48</v>
      </c>
      <c r="C1845"/>
      <c r="D1845"/>
    </row>
    <row r="1846" spans="1:4" ht="16.149999999999999" customHeight="1" x14ac:dyDescent="0.25">
      <c r="A1846" s="416">
        <v>35406</v>
      </c>
      <c r="B1846" s="418">
        <v>1001.82</v>
      </c>
      <c r="C1846"/>
      <c r="D1846"/>
    </row>
    <row r="1847" spans="1:4" ht="16.149999999999999" customHeight="1" x14ac:dyDescent="0.25">
      <c r="A1847" s="416">
        <v>35407</v>
      </c>
      <c r="B1847" s="417">
        <v>1001.82</v>
      </c>
      <c r="C1847"/>
      <c r="D1847"/>
    </row>
    <row r="1848" spans="1:4" ht="16.149999999999999" customHeight="1" x14ac:dyDescent="0.25">
      <c r="A1848" s="416">
        <v>35408</v>
      </c>
      <c r="B1848" s="418">
        <v>1001.82</v>
      </c>
      <c r="C1848"/>
      <c r="D1848"/>
    </row>
    <row r="1849" spans="1:4" ht="16.149999999999999" customHeight="1" x14ac:dyDescent="0.25">
      <c r="A1849" s="416">
        <v>35409</v>
      </c>
      <c r="B1849" s="417">
        <v>997.99</v>
      </c>
      <c r="C1849"/>
      <c r="D1849"/>
    </row>
    <row r="1850" spans="1:4" ht="16.149999999999999" customHeight="1" x14ac:dyDescent="0.25">
      <c r="A1850" s="416">
        <v>35410</v>
      </c>
      <c r="B1850" s="418">
        <v>998.17</v>
      </c>
      <c r="C1850"/>
      <c r="D1850"/>
    </row>
    <row r="1851" spans="1:4" ht="16.149999999999999" customHeight="1" x14ac:dyDescent="0.25">
      <c r="A1851" s="416">
        <v>35411</v>
      </c>
      <c r="B1851" s="417">
        <v>998.31</v>
      </c>
      <c r="C1851"/>
      <c r="D1851"/>
    </row>
    <row r="1852" spans="1:4" ht="16.149999999999999" customHeight="1" x14ac:dyDescent="0.25">
      <c r="A1852" s="416">
        <v>35412</v>
      </c>
      <c r="B1852" s="418">
        <v>999.47</v>
      </c>
      <c r="C1852"/>
      <c r="D1852"/>
    </row>
    <row r="1853" spans="1:4" ht="16.149999999999999" customHeight="1" x14ac:dyDescent="0.25">
      <c r="A1853" s="416">
        <v>35413</v>
      </c>
      <c r="B1853" s="417">
        <v>1002.95</v>
      </c>
      <c r="C1853"/>
      <c r="D1853"/>
    </row>
    <row r="1854" spans="1:4" ht="16.149999999999999" customHeight="1" x14ac:dyDescent="0.25">
      <c r="A1854" s="416">
        <v>35414</v>
      </c>
      <c r="B1854" s="418">
        <v>1002.95</v>
      </c>
      <c r="C1854"/>
      <c r="D1854"/>
    </row>
    <row r="1855" spans="1:4" ht="16.149999999999999" customHeight="1" x14ac:dyDescent="0.25">
      <c r="A1855" s="416">
        <v>35415</v>
      </c>
      <c r="B1855" s="417">
        <v>1002.95</v>
      </c>
      <c r="C1855"/>
      <c r="D1855"/>
    </row>
    <row r="1856" spans="1:4" ht="16.149999999999999" customHeight="1" x14ac:dyDescent="0.25">
      <c r="A1856" s="416">
        <v>35416</v>
      </c>
      <c r="B1856" s="418">
        <v>1001.58</v>
      </c>
      <c r="C1856"/>
      <c r="D1856"/>
    </row>
    <row r="1857" spans="1:4" ht="16.149999999999999" customHeight="1" x14ac:dyDescent="0.25">
      <c r="A1857" s="416">
        <v>35417</v>
      </c>
      <c r="B1857" s="417">
        <v>1000.4</v>
      </c>
      <c r="C1857"/>
      <c r="D1857"/>
    </row>
    <row r="1858" spans="1:4" ht="16.149999999999999" customHeight="1" x14ac:dyDescent="0.25">
      <c r="A1858" s="416">
        <v>35418</v>
      </c>
      <c r="B1858" s="418">
        <v>1001.18</v>
      </c>
      <c r="C1858"/>
      <c r="D1858"/>
    </row>
    <row r="1859" spans="1:4" ht="16.149999999999999" customHeight="1" x14ac:dyDescent="0.25">
      <c r="A1859" s="416">
        <v>35419</v>
      </c>
      <c r="B1859" s="417">
        <v>1001.1</v>
      </c>
      <c r="C1859"/>
      <c r="D1859"/>
    </row>
    <row r="1860" spans="1:4" ht="16.149999999999999" customHeight="1" x14ac:dyDescent="0.25">
      <c r="A1860" s="416">
        <v>35420</v>
      </c>
      <c r="B1860" s="418">
        <v>1003.15</v>
      </c>
      <c r="C1860"/>
      <c r="D1860"/>
    </row>
    <row r="1861" spans="1:4" ht="16.149999999999999" customHeight="1" x14ac:dyDescent="0.25">
      <c r="A1861" s="416">
        <v>35421</v>
      </c>
      <c r="B1861" s="417">
        <v>1003.15</v>
      </c>
      <c r="C1861"/>
      <c r="D1861"/>
    </row>
    <row r="1862" spans="1:4" ht="16.149999999999999" customHeight="1" x14ac:dyDescent="0.25">
      <c r="A1862" s="416">
        <v>35422</v>
      </c>
      <c r="B1862" s="418">
        <v>1003.15</v>
      </c>
      <c r="C1862"/>
      <c r="D1862"/>
    </row>
    <row r="1863" spans="1:4" ht="16.149999999999999" customHeight="1" x14ac:dyDescent="0.25">
      <c r="A1863" s="416">
        <v>35423</v>
      </c>
      <c r="B1863" s="417">
        <v>1002.51</v>
      </c>
      <c r="C1863"/>
      <c r="D1863"/>
    </row>
    <row r="1864" spans="1:4" ht="16.149999999999999" customHeight="1" x14ac:dyDescent="0.25">
      <c r="A1864" s="416">
        <v>35424</v>
      </c>
      <c r="B1864" s="418">
        <v>1002.51</v>
      </c>
      <c r="C1864"/>
      <c r="D1864"/>
    </row>
    <row r="1865" spans="1:4" ht="16.149999999999999" customHeight="1" x14ac:dyDescent="0.25">
      <c r="A1865" s="416">
        <v>35425</v>
      </c>
      <c r="B1865" s="417">
        <v>1002.51</v>
      </c>
      <c r="C1865"/>
      <c r="D1865"/>
    </row>
    <row r="1866" spans="1:4" ht="16.149999999999999" customHeight="1" x14ac:dyDescent="0.25">
      <c r="A1866" s="416">
        <v>35426</v>
      </c>
      <c r="B1866" s="418">
        <v>1003.49</v>
      </c>
      <c r="C1866"/>
      <c r="D1866"/>
    </row>
    <row r="1867" spans="1:4" ht="16.149999999999999" customHeight="1" x14ac:dyDescent="0.25">
      <c r="A1867" s="416">
        <v>35427</v>
      </c>
      <c r="B1867" s="417">
        <v>1005.4</v>
      </c>
      <c r="C1867"/>
      <c r="D1867"/>
    </row>
    <row r="1868" spans="1:4" ht="16.149999999999999" customHeight="1" x14ac:dyDescent="0.25">
      <c r="A1868" s="416">
        <v>35428</v>
      </c>
      <c r="B1868" s="418">
        <v>1005.4</v>
      </c>
      <c r="C1868"/>
      <c r="D1868"/>
    </row>
    <row r="1869" spans="1:4" ht="16.149999999999999" customHeight="1" x14ac:dyDescent="0.25">
      <c r="A1869" s="416">
        <v>35429</v>
      </c>
      <c r="B1869" s="417">
        <v>1005.4</v>
      </c>
      <c r="C1869"/>
      <c r="D1869"/>
    </row>
    <row r="1870" spans="1:4" ht="16.149999999999999" customHeight="1" x14ac:dyDescent="0.25">
      <c r="A1870" s="416">
        <v>35430</v>
      </c>
      <c r="B1870" s="418">
        <v>1005.33</v>
      </c>
      <c r="C1870"/>
      <c r="D1870"/>
    </row>
    <row r="1871" spans="1:4" ht="16.149999999999999" customHeight="1" x14ac:dyDescent="0.25">
      <c r="A1871" s="416">
        <v>35431</v>
      </c>
      <c r="B1871" s="417">
        <v>1005.33</v>
      </c>
      <c r="C1871"/>
      <c r="D1871"/>
    </row>
    <row r="1872" spans="1:4" ht="16.149999999999999" customHeight="1" x14ac:dyDescent="0.25">
      <c r="A1872" s="416">
        <v>35432</v>
      </c>
      <c r="B1872" s="418">
        <v>1005.33</v>
      </c>
      <c r="C1872"/>
      <c r="D1872"/>
    </row>
    <row r="1873" spans="1:4" ht="16.149999999999999" customHeight="1" x14ac:dyDescent="0.25">
      <c r="A1873" s="416">
        <v>35433</v>
      </c>
      <c r="B1873" s="417">
        <v>1007.33</v>
      </c>
      <c r="C1873"/>
      <c r="D1873"/>
    </row>
    <row r="1874" spans="1:4" ht="16.149999999999999" customHeight="1" x14ac:dyDescent="0.25">
      <c r="A1874" s="416">
        <v>35434</v>
      </c>
      <c r="B1874" s="418">
        <v>1016.81</v>
      </c>
      <c r="C1874"/>
      <c r="D1874"/>
    </row>
    <row r="1875" spans="1:4" ht="16.149999999999999" customHeight="1" x14ac:dyDescent="0.25">
      <c r="A1875" s="416">
        <v>35435</v>
      </c>
      <c r="B1875" s="417">
        <v>1016.81</v>
      </c>
      <c r="C1875"/>
      <c r="D1875"/>
    </row>
    <row r="1876" spans="1:4" ht="16.149999999999999" customHeight="1" x14ac:dyDescent="0.25">
      <c r="A1876" s="416">
        <v>35436</v>
      </c>
      <c r="B1876" s="418">
        <v>1016.81</v>
      </c>
      <c r="C1876"/>
      <c r="D1876"/>
    </row>
    <row r="1877" spans="1:4" ht="16.149999999999999" customHeight="1" x14ac:dyDescent="0.25">
      <c r="A1877" s="416">
        <v>35437</v>
      </c>
      <c r="B1877" s="417">
        <v>1016.81</v>
      </c>
      <c r="C1877"/>
      <c r="D1877"/>
    </row>
    <row r="1878" spans="1:4" ht="16.149999999999999" customHeight="1" x14ac:dyDescent="0.25">
      <c r="A1878" s="416">
        <v>35438</v>
      </c>
      <c r="B1878" s="418">
        <v>1022</v>
      </c>
      <c r="C1878"/>
      <c r="D1878"/>
    </row>
    <row r="1879" spans="1:4" ht="16.149999999999999" customHeight="1" x14ac:dyDescent="0.25">
      <c r="A1879" s="416">
        <v>35439</v>
      </c>
      <c r="B1879" s="417">
        <v>1020.16</v>
      </c>
      <c r="C1879"/>
      <c r="D1879"/>
    </row>
    <row r="1880" spans="1:4" ht="16.149999999999999" customHeight="1" x14ac:dyDescent="0.25">
      <c r="A1880" s="416">
        <v>35440</v>
      </c>
      <c r="B1880" s="418">
        <v>1013.68</v>
      </c>
      <c r="C1880"/>
      <c r="D1880"/>
    </row>
    <row r="1881" spans="1:4" ht="16.149999999999999" customHeight="1" x14ac:dyDescent="0.25">
      <c r="A1881" s="416">
        <v>35441</v>
      </c>
      <c r="B1881" s="417">
        <v>1011.01</v>
      </c>
      <c r="C1881"/>
      <c r="D1881"/>
    </row>
    <row r="1882" spans="1:4" ht="16.149999999999999" customHeight="1" x14ac:dyDescent="0.25">
      <c r="A1882" s="416">
        <v>35442</v>
      </c>
      <c r="B1882" s="418">
        <v>1011.01</v>
      </c>
      <c r="C1882"/>
      <c r="D1882"/>
    </row>
    <row r="1883" spans="1:4" ht="16.149999999999999" customHeight="1" x14ac:dyDescent="0.25">
      <c r="A1883" s="416">
        <v>35443</v>
      </c>
      <c r="B1883" s="417">
        <v>1011.01</v>
      </c>
      <c r="C1883"/>
      <c r="D1883"/>
    </row>
    <row r="1884" spans="1:4" ht="16.149999999999999" customHeight="1" x14ac:dyDescent="0.25">
      <c r="A1884" s="416">
        <v>35444</v>
      </c>
      <c r="B1884" s="418">
        <v>1015.53</v>
      </c>
      <c r="C1884"/>
      <c r="D1884"/>
    </row>
    <row r="1885" spans="1:4" ht="16.149999999999999" customHeight="1" x14ac:dyDescent="0.25">
      <c r="A1885" s="416">
        <v>35445</v>
      </c>
      <c r="B1885" s="417">
        <v>1026.53</v>
      </c>
      <c r="C1885"/>
      <c r="D1885"/>
    </row>
    <row r="1886" spans="1:4" ht="16.149999999999999" customHeight="1" x14ac:dyDescent="0.25">
      <c r="A1886" s="416">
        <v>35446</v>
      </c>
      <c r="B1886" s="418">
        <v>1023.47</v>
      </c>
      <c r="C1886"/>
      <c r="D1886"/>
    </row>
    <row r="1887" spans="1:4" ht="16.149999999999999" customHeight="1" x14ac:dyDescent="0.25">
      <c r="A1887" s="416">
        <v>35447</v>
      </c>
      <c r="B1887" s="417">
        <v>1018.15</v>
      </c>
      <c r="C1887"/>
      <c r="D1887"/>
    </row>
    <row r="1888" spans="1:4" ht="16.149999999999999" customHeight="1" x14ac:dyDescent="0.25">
      <c r="A1888" s="416">
        <v>35448</v>
      </c>
      <c r="B1888" s="418">
        <v>1020.9</v>
      </c>
      <c r="C1888"/>
      <c r="D1888"/>
    </row>
    <row r="1889" spans="1:4" ht="16.149999999999999" customHeight="1" x14ac:dyDescent="0.25">
      <c r="A1889" s="416">
        <v>35449</v>
      </c>
      <c r="B1889" s="417">
        <v>1020.9</v>
      </c>
      <c r="C1889"/>
      <c r="D1889"/>
    </row>
    <row r="1890" spans="1:4" ht="16.149999999999999" customHeight="1" x14ac:dyDescent="0.25">
      <c r="A1890" s="416">
        <v>35450</v>
      </c>
      <c r="B1890" s="418">
        <v>1020.9</v>
      </c>
      <c r="C1890"/>
      <c r="D1890"/>
    </row>
    <row r="1891" spans="1:4" ht="16.149999999999999" customHeight="1" x14ac:dyDescent="0.25">
      <c r="A1891" s="416">
        <v>35451</v>
      </c>
      <c r="B1891" s="417">
        <v>1022.75</v>
      </c>
      <c r="C1891"/>
      <c r="D1891"/>
    </row>
    <row r="1892" spans="1:4" ht="16.149999999999999" customHeight="1" x14ac:dyDescent="0.25">
      <c r="A1892" s="416">
        <v>35452</v>
      </c>
      <c r="B1892" s="418">
        <v>1023.67</v>
      </c>
      <c r="C1892"/>
      <c r="D1892"/>
    </row>
    <row r="1893" spans="1:4" ht="16.149999999999999" customHeight="1" x14ac:dyDescent="0.25">
      <c r="A1893" s="416">
        <v>35453</v>
      </c>
      <c r="B1893" s="417">
        <v>1031.02</v>
      </c>
      <c r="C1893"/>
      <c r="D1893"/>
    </row>
    <row r="1894" spans="1:4" ht="16.149999999999999" customHeight="1" x14ac:dyDescent="0.25">
      <c r="A1894" s="416">
        <v>35454</v>
      </c>
      <c r="B1894" s="418">
        <v>1031.51</v>
      </c>
      <c r="C1894"/>
      <c r="D1894"/>
    </row>
    <row r="1895" spans="1:4" ht="16.149999999999999" customHeight="1" x14ac:dyDescent="0.25">
      <c r="A1895" s="416">
        <v>35455</v>
      </c>
      <c r="B1895" s="417">
        <v>1032.6199999999999</v>
      </c>
      <c r="C1895"/>
      <c r="D1895"/>
    </row>
    <row r="1896" spans="1:4" ht="16.149999999999999" customHeight="1" x14ac:dyDescent="0.25">
      <c r="A1896" s="416">
        <v>35456</v>
      </c>
      <c r="B1896" s="418">
        <v>1032.6199999999999</v>
      </c>
      <c r="C1896"/>
      <c r="D1896"/>
    </row>
    <row r="1897" spans="1:4" ht="16.149999999999999" customHeight="1" x14ac:dyDescent="0.25">
      <c r="A1897" s="416">
        <v>35457</v>
      </c>
      <c r="B1897" s="417">
        <v>1032.6199999999999</v>
      </c>
      <c r="C1897"/>
      <c r="D1897"/>
    </row>
    <row r="1898" spans="1:4" ht="16.149999999999999" customHeight="1" x14ac:dyDescent="0.25">
      <c r="A1898" s="416">
        <v>35458</v>
      </c>
      <c r="B1898" s="418">
        <v>1040.07</v>
      </c>
      <c r="C1898"/>
      <c r="D1898"/>
    </row>
    <row r="1899" spans="1:4" ht="16.149999999999999" customHeight="1" x14ac:dyDescent="0.25">
      <c r="A1899" s="416">
        <v>35459</v>
      </c>
      <c r="B1899" s="417">
        <v>1057</v>
      </c>
      <c r="C1899"/>
      <c r="D1899"/>
    </row>
    <row r="1900" spans="1:4" ht="16.149999999999999" customHeight="1" x14ac:dyDescent="0.25">
      <c r="A1900" s="416">
        <v>35460</v>
      </c>
      <c r="B1900" s="418">
        <v>1057.82</v>
      </c>
      <c r="C1900"/>
      <c r="D1900"/>
    </row>
    <row r="1901" spans="1:4" ht="16.149999999999999" customHeight="1" x14ac:dyDescent="0.25">
      <c r="A1901" s="416">
        <v>35461</v>
      </c>
      <c r="B1901" s="417">
        <v>1070.97</v>
      </c>
      <c r="C1901"/>
      <c r="D1901"/>
    </row>
    <row r="1902" spans="1:4" ht="16.149999999999999" customHeight="1" x14ac:dyDescent="0.25">
      <c r="A1902" s="416">
        <v>35462</v>
      </c>
      <c r="B1902" s="418">
        <v>1064</v>
      </c>
      <c r="C1902"/>
      <c r="D1902"/>
    </row>
    <row r="1903" spans="1:4" ht="16.149999999999999" customHeight="1" x14ac:dyDescent="0.25">
      <c r="A1903" s="416">
        <v>35463</v>
      </c>
      <c r="B1903" s="417">
        <v>1064</v>
      </c>
      <c r="C1903"/>
      <c r="D1903"/>
    </row>
    <row r="1904" spans="1:4" ht="16.149999999999999" customHeight="1" x14ac:dyDescent="0.25">
      <c r="A1904" s="416">
        <v>35464</v>
      </c>
      <c r="B1904" s="418">
        <v>1064</v>
      </c>
      <c r="C1904"/>
      <c r="D1904"/>
    </row>
    <row r="1905" spans="1:4" ht="16.149999999999999" customHeight="1" x14ac:dyDescent="0.25">
      <c r="A1905" s="416">
        <v>35465</v>
      </c>
      <c r="B1905" s="417">
        <v>1065.98</v>
      </c>
      <c r="C1905"/>
      <c r="D1905"/>
    </row>
    <row r="1906" spans="1:4" ht="16.149999999999999" customHeight="1" x14ac:dyDescent="0.25">
      <c r="A1906" s="416">
        <v>35466</v>
      </c>
      <c r="B1906" s="418">
        <v>1076.25</v>
      </c>
      <c r="C1906"/>
      <c r="D1906"/>
    </row>
    <row r="1907" spans="1:4" ht="16.149999999999999" customHeight="1" x14ac:dyDescent="0.25">
      <c r="A1907" s="416">
        <v>35467</v>
      </c>
      <c r="B1907" s="417">
        <v>1071.8800000000001</v>
      </c>
      <c r="C1907"/>
      <c r="D1907"/>
    </row>
    <row r="1908" spans="1:4" ht="16.149999999999999" customHeight="1" x14ac:dyDescent="0.25">
      <c r="A1908" s="416">
        <v>35468</v>
      </c>
      <c r="B1908" s="418">
        <v>1070.08</v>
      </c>
      <c r="C1908"/>
      <c r="D1908"/>
    </row>
    <row r="1909" spans="1:4" ht="16.149999999999999" customHeight="1" x14ac:dyDescent="0.25">
      <c r="A1909" s="416">
        <v>35469</v>
      </c>
      <c r="B1909" s="417">
        <v>1066.44</v>
      </c>
      <c r="C1909"/>
      <c r="D1909"/>
    </row>
    <row r="1910" spans="1:4" ht="16.149999999999999" customHeight="1" x14ac:dyDescent="0.25">
      <c r="A1910" s="416">
        <v>35470</v>
      </c>
      <c r="B1910" s="418">
        <v>1066.44</v>
      </c>
      <c r="C1910"/>
      <c r="D1910"/>
    </row>
    <row r="1911" spans="1:4" ht="16.149999999999999" customHeight="1" x14ac:dyDescent="0.25">
      <c r="A1911" s="416">
        <v>35471</v>
      </c>
      <c r="B1911" s="417">
        <v>1066.44</v>
      </c>
      <c r="C1911"/>
      <c r="D1911"/>
    </row>
    <row r="1912" spans="1:4" ht="16.149999999999999" customHeight="1" x14ac:dyDescent="0.25">
      <c r="A1912" s="416">
        <v>35472</v>
      </c>
      <c r="B1912" s="418">
        <v>1074.25</v>
      </c>
      <c r="C1912"/>
      <c r="D1912"/>
    </row>
    <row r="1913" spans="1:4" ht="16.149999999999999" customHeight="1" x14ac:dyDescent="0.25">
      <c r="A1913" s="416">
        <v>35473</v>
      </c>
      <c r="B1913" s="417">
        <v>1075.17</v>
      </c>
      <c r="C1913"/>
      <c r="D1913"/>
    </row>
    <row r="1914" spans="1:4" ht="16.149999999999999" customHeight="1" x14ac:dyDescent="0.25">
      <c r="A1914" s="416">
        <v>35474</v>
      </c>
      <c r="B1914" s="418">
        <v>1075.51</v>
      </c>
      <c r="C1914"/>
      <c r="D1914"/>
    </row>
    <row r="1915" spans="1:4" ht="16.149999999999999" customHeight="1" x14ac:dyDescent="0.25">
      <c r="A1915" s="416">
        <v>35475</v>
      </c>
      <c r="B1915" s="417">
        <v>1073.3599999999999</v>
      </c>
      <c r="C1915"/>
      <c r="D1915"/>
    </row>
    <row r="1916" spans="1:4" ht="16.149999999999999" customHeight="1" x14ac:dyDescent="0.25">
      <c r="A1916" s="416">
        <v>35476</v>
      </c>
      <c r="B1916" s="418">
        <v>1075</v>
      </c>
      <c r="C1916"/>
      <c r="D1916"/>
    </row>
    <row r="1917" spans="1:4" ht="16.149999999999999" customHeight="1" x14ac:dyDescent="0.25">
      <c r="A1917" s="416">
        <v>35477</v>
      </c>
      <c r="B1917" s="417">
        <v>1075</v>
      </c>
      <c r="C1917"/>
      <c r="D1917"/>
    </row>
    <row r="1918" spans="1:4" ht="16.149999999999999" customHeight="1" x14ac:dyDescent="0.25">
      <c r="A1918" s="416">
        <v>35478</v>
      </c>
      <c r="B1918" s="418">
        <v>1075</v>
      </c>
      <c r="C1918"/>
      <c r="D1918"/>
    </row>
    <row r="1919" spans="1:4" ht="16.149999999999999" customHeight="1" x14ac:dyDescent="0.25">
      <c r="A1919" s="416">
        <v>35479</v>
      </c>
      <c r="B1919" s="417">
        <v>1076.04</v>
      </c>
      <c r="C1919"/>
      <c r="D1919"/>
    </row>
    <row r="1920" spans="1:4" ht="16.149999999999999" customHeight="1" x14ac:dyDescent="0.25">
      <c r="A1920" s="416">
        <v>35480</v>
      </c>
      <c r="B1920" s="418">
        <v>1075.1099999999999</v>
      </c>
      <c r="C1920"/>
      <c r="D1920"/>
    </row>
    <row r="1921" spans="1:4" ht="16.149999999999999" customHeight="1" x14ac:dyDescent="0.25">
      <c r="A1921" s="416">
        <v>35481</v>
      </c>
      <c r="B1921" s="417">
        <v>1074.5</v>
      </c>
      <c r="C1921"/>
      <c r="D1921"/>
    </row>
    <row r="1922" spans="1:4" ht="16.149999999999999" customHeight="1" x14ac:dyDescent="0.25">
      <c r="A1922" s="416">
        <v>35482</v>
      </c>
      <c r="B1922" s="418">
        <v>1074.0999999999999</v>
      </c>
      <c r="C1922"/>
      <c r="D1922"/>
    </row>
    <row r="1923" spans="1:4" ht="16.149999999999999" customHeight="1" x14ac:dyDescent="0.25">
      <c r="A1923" s="416">
        <v>35483</v>
      </c>
      <c r="B1923" s="417">
        <v>1073.42</v>
      </c>
      <c r="C1923"/>
      <c r="D1923"/>
    </row>
    <row r="1924" spans="1:4" ht="16.149999999999999" customHeight="1" x14ac:dyDescent="0.25">
      <c r="A1924" s="416">
        <v>35484</v>
      </c>
      <c r="B1924" s="418">
        <v>1073.42</v>
      </c>
      <c r="C1924"/>
      <c r="D1924"/>
    </row>
    <row r="1925" spans="1:4" ht="16.149999999999999" customHeight="1" x14ac:dyDescent="0.25">
      <c r="A1925" s="416">
        <v>35485</v>
      </c>
      <c r="B1925" s="417">
        <v>1073.42</v>
      </c>
      <c r="C1925"/>
      <c r="D1925"/>
    </row>
    <row r="1926" spans="1:4" ht="16.149999999999999" customHeight="1" x14ac:dyDescent="0.25">
      <c r="A1926" s="416">
        <v>35486</v>
      </c>
      <c r="B1926" s="418">
        <v>1078.23</v>
      </c>
      <c r="C1926"/>
      <c r="D1926"/>
    </row>
    <row r="1927" spans="1:4" ht="16.149999999999999" customHeight="1" x14ac:dyDescent="0.25">
      <c r="A1927" s="416">
        <v>35487</v>
      </c>
      <c r="B1927" s="417">
        <v>1084.0899999999999</v>
      </c>
      <c r="C1927"/>
      <c r="D1927"/>
    </row>
    <row r="1928" spans="1:4" ht="16.149999999999999" customHeight="1" x14ac:dyDescent="0.25">
      <c r="A1928" s="416">
        <v>35488</v>
      </c>
      <c r="B1928" s="418">
        <v>1080.93</v>
      </c>
      <c r="C1928"/>
      <c r="D1928"/>
    </row>
    <row r="1929" spans="1:4" ht="16.149999999999999" customHeight="1" x14ac:dyDescent="0.25">
      <c r="A1929" s="416">
        <v>35489</v>
      </c>
      <c r="B1929" s="417">
        <v>1080.51</v>
      </c>
      <c r="C1929"/>
      <c r="D1929"/>
    </row>
    <row r="1930" spans="1:4" ht="16.149999999999999" customHeight="1" x14ac:dyDescent="0.25">
      <c r="A1930" s="416">
        <v>35490</v>
      </c>
      <c r="B1930" s="418">
        <v>1077.07</v>
      </c>
      <c r="C1930"/>
      <c r="D1930"/>
    </row>
    <row r="1931" spans="1:4" ht="16.149999999999999" customHeight="1" x14ac:dyDescent="0.25">
      <c r="A1931" s="416">
        <v>35491</v>
      </c>
      <c r="B1931" s="417">
        <v>1077.07</v>
      </c>
      <c r="C1931"/>
      <c r="D1931"/>
    </row>
    <row r="1932" spans="1:4" ht="16.149999999999999" customHeight="1" x14ac:dyDescent="0.25">
      <c r="A1932" s="416">
        <v>35492</v>
      </c>
      <c r="B1932" s="418">
        <v>1077.07</v>
      </c>
      <c r="C1932"/>
      <c r="D1932"/>
    </row>
    <row r="1933" spans="1:4" ht="16.149999999999999" customHeight="1" x14ac:dyDescent="0.25">
      <c r="A1933" s="416">
        <v>35493</v>
      </c>
      <c r="B1933" s="417">
        <v>1075.8599999999999</v>
      </c>
      <c r="C1933"/>
      <c r="D1933"/>
    </row>
    <row r="1934" spans="1:4" ht="16.149999999999999" customHeight="1" x14ac:dyDescent="0.25">
      <c r="A1934" s="416">
        <v>35494</v>
      </c>
      <c r="B1934" s="418">
        <v>1067.77</v>
      </c>
      <c r="C1934"/>
      <c r="D1934"/>
    </row>
    <row r="1935" spans="1:4" ht="16.149999999999999" customHeight="1" x14ac:dyDescent="0.25">
      <c r="A1935" s="416">
        <v>35495</v>
      </c>
      <c r="B1935" s="417">
        <v>1063.44</v>
      </c>
      <c r="C1935"/>
      <c r="D1935"/>
    </row>
    <row r="1936" spans="1:4" ht="16.149999999999999" customHeight="1" x14ac:dyDescent="0.25">
      <c r="A1936" s="416">
        <v>35496</v>
      </c>
      <c r="B1936" s="418">
        <v>1057.58</v>
      </c>
      <c r="C1936"/>
      <c r="D1936"/>
    </row>
    <row r="1937" spans="1:4" ht="16.149999999999999" customHeight="1" x14ac:dyDescent="0.25">
      <c r="A1937" s="416">
        <v>35497</v>
      </c>
      <c r="B1937" s="417">
        <v>1054.05</v>
      </c>
      <c r="C1937"/>
      <c r="D1937"/>
    </row>
    <row r="1938" spans="1:4" ht="16.149999999999999" customHeight="1" x14ac:dyDescent="0.25">
      <c r="A1938" s="416">
        <v>35498</v>
      </c>
      <c r="B1938" s="418">
        <v>1054.05</v>
      </c>
      <c r="C1938"/>
      <c r="D1938"/>
    </row>
    <row r="1939" spans="1:4" ht="16.149999999999999" customHeight="1" x14ac:dyDescent="0.25">
      <c r="A1939" s="416">
        <v>35499</v>
      </c>
      <c r="B1939" s="417">
        <v>1054.05</v>
      </c>
      <c r="C1939"/>
      <c r="D1939"/>
    </row>
    <row r="1940" spans="1:4" ht="16.149999999999999" customHeight="1" x14ac:dyDescent="0.25">
      <c r="A1940" s="416">
        <v>35500</v>
      </c>
      <c r="B1940" s="418">
        <v>1056.92</v>
      </c>
      <c r="C1940"/>
      <c r="D1940"/>
    </row>
    <row r="1941" spans="1:4" ht="16.149999999999999" customHeight="1" x14ac:dyDescent="0.25">
      <c r="A1941" s="416">
        <v>35501</v>
      </c>
      <c r="B1941" s="417">
        <v>1062.73</v>
      </c>
      <c r="C1941"/>
      <c r="D1941"/>
    </row>
    <row r="1942" spans="1:4" ht="16.149999999999999" customHeight="1" x14ac:dyDescent="0.25">
      <c r="A1942" s="416">
        <v>35502</v>
      </c>
      <c r="B1942" s="418">
        <v>1063.33</v>
      </c>
      <c r="C1942"/>
      <c r="D1942"/>
    </row>
    <row r="1943" spans="1:4" ht="16.149999999999999" customHeight="1" x14ac:dyDescent="0.25">
      <c r="A1943" s="416">
        <v>35503</v>
      </c>
      <c r="B1943" s="417">
        <v>1060.3499999999999</v>
      </c>
      <c r="C1943"/>
      <c r="D1943"/>
    </row>
    <row r="1944" spans="1:4" ht="16.149999999999999" customHeight="1" x14ac:dyDescent="0.25">
      <c r="A1944" s="416">
        <v>35504</v>
      </c>
      <c r="B1944" s="418">
        <v>1060.8599999999999</v>
      </c>
      <c r="C1944"/>
      <c r="D1944"/>
    </row>
    <row r="1945" spans="1:4" ht="16.149999999999999" customHeight="1" x14ac:dyDescent="0.25">
      <c r="A1945" s="416">
        <v>35505</v>
      </c>
      <c r="B1945" s="417">
        <v>1060.8599999999999</v>
      </c>
      <c r="C1945"/>
      <c r="D1945"/>
    </row>
    <row r="1946" spans="1:4" ht="16.149999999999999" customHeight="1" x14ac:dyDescent="0.25">
      <c r="A1946" s="416">
        <v>35506</v>
      </c>
      <c r="B1946" s="418">
        <v>1060.8599999999999</v>
      </c>
      <c r="C1946"/>
      <c r="D1946"/>
    </row>
    <row r="1947" spans="1:4" ht="16.149999999999999" customHeight="1" x14ac:dyDescent="0.25">
      <c r="A1947" s="416">
        <v>35507</v>
      </c>
      <c r="B1947" s="417">
        <v>1059.8699999999999</v>
      </c>
      <c r="C1947"/>
      <c r="D1947"/>
    </row>
    <row r="1948" spans="1:4" ht="16.149999999999999" customHeight="1" x14ac:dyDescent="0.25">
      <c r="A1948" s="416">
        <v>35508</v>
      </c>
      <c r="B1948" s="418">
        <v>1058.6099999999999</v>
      </c>
      <c r="C1948"/>
      <c r="D1948"/>
    </row>
    <row r="1949" spans="1:4" ht="16.149999999999999" customHeight="1" x14ac:dyDescent="0.25">
      <c r="A1949" s="416">
        <v>35509</v>
      </c>
      <c r="B1949" s="417">
        <v>1060.31</v>
      </c>
      <c r="C1949"/>
      <c r="D1949"/>
    </row>
    <row r="1950" spans="1:4" ht="16.149999999999999" customHeight="1" x14ac:dyDescent="0.25">
      <c r="A1950" s="416">
        <v>35510</v>
      </c>
      <c r="B1950" s="418">
        <v>1060.6600000000001</v>
      </c>
      <c r="C1950"/>
      <c r="D1950"/>
    </row>
    <row r="1951" spans="1:4" ht="16.149999999999999" customHeight="1" x14ac:dyDescent="0.25">
      <c r="A1951" s="416">
        <v>35511</v>
      </c>
      <c r="B1951" s="417">
        <v>1060.03</v>
      </c>
      <c r="C1951"/>
      <c r="D1951"/>
    </row>
    <row r="1952" spans="1:4" ht="16.149999999999999" customHeight="1" x14ac:dyDescent="0.25">
      <c r="A1952" s="416">
        <v>35512</v>
      </c>
      <c r="B1952" s="418">
        <v>1060.03</v>
      </c>
      <c r="C1952"/>
      <c r="D1952"/>
    </row>
    <row r="1953" spans="1:4" ht="16.149999999999999" customHeight="1" x14ac:dyDescent="0.25">
      <c r="A1953" s="416">
        <v>35513</v>
      </c>
      <c r="B1953" s="417">
        <v>1060.03</v>
      </c>
      <c r="C1953"/>
      <c r="D1953"/>
    </row>
    <row r="1954" spans="1:4" ht="16.149999999999999" customHeight="1" x14ac:dyDescent="0.25">
      <c r="A1954" s="416">
        <v>35514</v>
      </c>
      <c r="B1954" s="418">
        <v>1060.03</v>
      </c>
      <c r="C1954"/>
      <c r="D1954"/>
    </row>
    <row r="1955" spans="1:4" ht="16.149999999999999" customHeight="1" x14ac:dyDescent="0.25">
      <c r="A1955" s="416">
        <v>35515</v>
      </c>
      <c r="B1955" s="417">
        <v>1059.53</v>
      </c>
      <c r="C1955"/>
      <c r="D1955"/>
    </row>
    <row r="1956" spans="1:4" ht="16.149999999999999" customHeight="1" x14ac:dyDescent="0.25">
      <c r="A1956" s="416">
        <v>35516</v>
      </c>
      <c r="B1956" s="418">
        <v>1059.8800000000001</v>
      </c>
      <c r="C1956"/>
      <c r="D1956"/>
    </row>
    <row r="1957" spans="1:4" ht="16.149999999999999" customHeight="1" x14ac:dyDescent="0.25">
      <c r="A1957" s="416">
        <v>35517</v>
      </c>
      <c r="B1957" s="417">
        <v>1059.8800000000001</v>
      </c>
      <c r="C1957"/>
      <c r="D1957"/>
    </row>
    <row r="1958" spans="1:4" ht="16.149999999999999" customHeight="1" x14ac:dyDescent="0.25">
      <c r="A1958" s="416">
        <v>35518</v>
      </c>
      <c r="B1958" s="418">
        <v>1059.8800000000001</v>
      </c>
      <c r="C1958"/>
      <c r="D1958"/>
    </row>
    <row r="1959" spans="1:4" ht="16.149999999999999" customHeight="1" x14ac:dyDescent="0.25">
      <c r="A1959" s="416">
        <v>35519</v>
      </c>
      <c r="B1959" s="417">
        <v>1059.8800000000001</v>
      </c>
      <c r="C1959"/>
      <c r="D1959"/>
    </row>
    <row r="1960" spans="1:4" ht="16.149999999999999" customHeight="1" x14ac:dyDescent="0.25">
      <c r="A1960" s="416">
        <v>35520</v>
      </c>
      <c r="B1960" s="418">
        <v>1059.8800000000001</v>
      </c>
      <c r="C1960"/>
      <c r="D1960"/>
    </row>
    <row r="1961" spans="1:4" ht="16.149999999999999" customHeight="1" x14ac:dyDescent="0.25">
      <c r="A1961" s="416">
        <v>35521</v>
      </c>
      <c r="B1961" s="417">
        <v>1060.93</v>
      </c>
      <c r="C1961"/>
      <c r="D1961"/>
    </row>
    <row r="1962" spans="1:4" ht="16.149999999999999" customHeight="1" x14ac:dyDescent="0.25">
      <c r="A1962" s="416">
        <v>35522</v>
      </c>
      <c r="B1962" s="418">
        <v>1061.98</v>
      </c>
      <c r="C1962"/>
      <c r="D1962"/>
    </row>
    <row r="1963" spans="1:4" ht="16.149999999999999" customHeight="1" x14ac:dyDescent="0.25">
      <c r="A1963" s="416">
        <v>35523</v>
      </c>
      <c r="B1963" s="417">
        <v>1061.95</v>
      </c>
      <c r="C1963"/>
      <c r="D1963"/>
    </row>
    <row r="1964" spans="1:4" ht="16.149999999999999" customHeight="1" x14ac:dyDescent="0.25">
      <c r="A1964" s="416">
        <v>35524</v>
      </c>
      <c r="B1964" s="418">
        <v>1062.46</v>
      </c>
      <c r="C1964"/>
      <c r="D1964"/>
    </row>
    <row r="1965" spans="1:4" ht="16.149999999999999" customHeight="1" x14ac:dyDescent="0.25">
      <c r="A1965" s="416">
        <v>35525</v>
      </c>
      <c r="B1965" s="417">
        <v>1062.58</v>
      </c>
      <c r="C1965"/>
      <c r="D1965"/>
    </row>
    <row r="1966" spans="1:4" ht="16.149999999999999" customHeight="1" x14ac:dyDescent="0.25">
      <c r="A1966" s="416">
        <v>35526</v>
      </c>
      <c r="B1966" s="418">
        <v>1062.58</v>
      </c>
      <c r="C1966"/>
      <c r="D1966"/>
    </row>
    <row r="1967" spans="1:4" ht="16.149999999999999" customHeight="1" x14ac:dyDescent="0.25">
      <c r="A1967" s="416">
        <v>35527</v>
      </c>
      <c r="B1967" s="417">
        <v>1062.58</v>
      </c>
      <c r="C1967"/>
      <c r="D1967"/>
    </row>
    <row r="1968" spans="1:4" ht="16.149999999999999" customHeight="1" x14ac:dyDescent="0.25">
      <c r="A1968" s="416">
        <v>35528</v>
      </c>
      <c r="B1968" s="418">
        <v>1063.3</v>
      </c>
      <c r="C1968"/>
      <c r="D1968"/>
    </row>
    <row r="1969" spans="1:4" ht="16.149999999999999" customHeight="1" x14ac:dyDescent="0.25">
      <c r="A1969" s="416">
        <v>35529</v>
      </c>
      <c r="B1969" s="417">
        <v>1062.67</v>
      </c>
      <c r="C1969"/>
      <c r="D1969"/>
    </row>
    <row r="1970" spans="1:4" ht="16.149999999999999" customHeight="1" x14ac:dyDescent="0.25">
      <c r="A1970" s="416">
        <v>35530</v>
      </c>
      <c r="B1970" s="418">
        <v>1062.78</v>
      </c>
      <c r="C1970"/>
      <c r="D1970"/>
    </row>
    <row r="1971" spans="1:4" ht="16.149999999999999" customHeight="1" x14ac:dyDescent="0.25">
      <c r="A1971" s="416">
        <v>35531</v>
      </c>
      <c r="B1971" s="417">
        <v>1060.71</v>
      </c>
      <c r="C1971"/>
      <c r="D1971"/>
    </row>
    <row r="1972" spans="1:4" ht="16.149999999999999" customHeight="1" x14ac:dyDescent="0.25">
      <c r="A1972" s="416">
        <v>35532</v>
      </c>
      <c r="B1972" s="418">
        <v>1058.76</v>
      </c>
      <c r="C1972"/>
      <c r="D1972"/>
    </row>
    <row r="1973" spans="1:4" ht="16.149999999999999" customHeight="1" x14ac:dyDescent="0.25">
      <c r="A1973" s="416">
        <v>35533</v>
      </c>
      <c r="B1973" s="417">
        <v>1058.76</v>
      </c>
      <c r="C1973"/>
      <c r="D1973"/>
    </row>
    <row r="1974" spans="1:4" ht="16.149999999999999" customHeight="1" x14ac:dyDescent="0.25">
      <c r="A1974" s="416">
        <v>35534</v>
      </c>
      <c r="B1974" s="418">
        <v>1058.76</v>
      </c>
      <c r="C1974"/>
      <c r="D1974"/>
    </row>
    <row r="1975" spans="1:4" ht="16.149999999999999" customHeight="1" x14ac:dyDescent="0.25">
      <c r="A1975" s="416">
        <v>35535</v>
      </c>
      <c r="B1975" s="417">
        <v>1058.73</v>
      </c>
      <c r="C1975"/>
      <c r="D1975"/>
    </row>
    <row r="1976" spans="1:4" ht="16.149999999999999" customHeight="1" x14ac:dyDescent="0.25">
      <c r="A1976" s="416">
        <v>35536</v>
      </c>
      <c r="B1976" s="418">
        <v>1058.97</v>
      </c>
      <c r="C1976"/>
      <c r="D1976"/>
    </row>
    <row r="1977" spans="1:4" ht="16.149999999999999" customHeight="1" x14ac:dyDescent="0.25">
      <c r="A1977" s="416">
        <v>35537</v>
      </c>
      <c r="B1977" s="417">
        <v>1056.9100000000001</v>
      </c>
      <c r="C1977"/>
      <c r="D1977"/>
    </row>
    <row r="1978" spans="1:4" ht="16.149999999999999" customHeight="1" x14ac:dyDescent="0.25">
      <c r="A1978" s="416">
        <v>35538</v>
      </c>
      <c r="B1978" s="418">
        <v>1054.3499999999999</v>
      </c>
      <c r="C1978"/>
      <c r="D1978"/>
    </row>
    <row r="1979" spans="1:4" ht="16.149999999999999" customHeight="1" x14ac:dyDescent="0.25">
      <c r="A1979" s="416">
        <v>35539</v>
      </c>
      <c r="B1979" s="417">
        <v>1051.43</v>
      </c>
      <c r="C1979"/>
      <c r="D1979"/>
    </row>
    <row r="1980" spans="1:4" ht="16.149999999999999" customHeight="1" x14ac:dyDescent="0.25">
      <c r="A1980" s="416">
        <v>35540</v>
      </c>
      <c r="B1980" s="418">
        <v>1051.43</v>
      </c>
      <c r="C1980"/>
      <c r="D1980"/>
    </row>
    <row r="1981" spans="1:4" ht="16.149999999999999" customHeight="1" x14ac:dyDescent="0.25">
      <c r="A1981" s="416">
        <v>35541</v>
      </c>
      <c r="B1981" s="417">
        <v>1051.43</v>
      </c>
      <c r="C1981"/>
      <c r="D1981"/>
    </row>
    <row r="1982" spans="1:4" ht="16.149999999999999" customHeight="1" x14ac:dyDescent="0.25">
      <c r="A1982" s="416">
        <v>35542</v>
      </c>
      <c r="B1982" s="418">
        <v>1054.94</v>
      </c>
      <c r="C1982"/>
      <c r="D1982"/>
    </row>
    <row r="1983" spans="1:4" ht="16.149999999999999" customHeight="1" x14ac:dyDescent="0.25">
      <c r="A1983" s="416">
        <v>35543</v>
      </c>
      <c r="B1983" s="417">
        <v>1057.6400000000001</v>
      </c>
      <c r="C1983"/>
      <c r="D1983"/>
    </row>
    <row r="1984" spans="1:4" ht="16.149999999999999" customHeight="1" x14ac:dyDescent="0.25">
      <c r="A1984" s="416">
        <v>35544</v>
      </c>
      <c r="B1984" s="418">
        <v>1065.48</v>
      </c>
      <c r="C1984"/>
      <c r="D1984"/>
    </row>
    <row r="1985" spans="1:4" ht="16.149999999999999" customHeight="1" x14ac:dyDescent="0.25">
      <c r="A1985" s="416">
        <v>35545</v>
      </c>
      <c r="B1985" s="417">
        <v>1066.77</v>
      </c>
      <c r="C1985"/>
      <c r="D1985"/>
    </row>
    <row r="1986" spans="1:4" ht="16.149999999999999" customHeight="1" x14ac:dyDescent="0.25">
      <c r="A1986" s="416">
        <v>35546</v>
      </c>
      <c r="B1986" s="418">
        <v>1063.83</v>
      </c>
      <c r="C1986"/>
      <c r="D1986"/>
    </row>
    <row r="1987" spans="1:4" ht="16.149999999999999" customHeight="1" x14ac:dyDescent="0.25">
      <c r="A1987" s="416">
        <v>35547</v>
      </c>
      <c r="B1987" s="417">
        <v>1063.83</v>
      </c>
      <c r="C1987"/>
      <c r="D1987"/>
    </row>
    <row r="1988" spans="1:4" ht="16.149999999999999" customHeight="1" x14ac:dyDescent="0.25">
      <c r="A1988" s="416">
        <v>35548</v>
      </c>
      <c r="B1988" s="418">
        <v>1063.83</v>
      </c>
      <c r="C1988"/>
      <c r="D1988"/>
    </row>
    <row r="1989" spans="1:4" ht="16.149999999999999" customHeight="1" x14ac:dyDescent="0.25">
      <c r="A1989" s="416">
        <v>35549</v>
      </c>
      <c r="B1989" s="417">
        <v>1064</v>
      </c>
      <c r="C1989"/>
      <c r="D1989"/>
    </row>
    <row r="1990" spans="1:4" ht="16.149999999999999" customHeight="1" x14ac:dyDescent="0.25">
      <c r="A1990" s="416">
        <v>35550</v>
      </c>
      <c r="B1990" s="418">
        <v>1063.1099999999999</v>
      </c>
      <c r="C1990"/>
      <c r="D1990"/>
    </row>
    <row r="1991" spans="1:4" ht="16.149999999999999" customHeight="1" x14ac:dyDescent="0.25">
      <c r="A1991" s="416">
        <v>35551</v>
      </c>
      <c r="B1991" s="417">
        <v>1064.01</v>
      </c>
      <c r="C1991"/>
      <c r="D1991"/>
    </row>
    <row r="1992" spans="1:4" ht="16.149999999999999" customHeight="1" x14ac:dyDescent="0.25">
      <c r="A1992" s="416">
        <v>35552</v>
      </c>
      <c r="B1992" s="418">
        <v>1064.01</v>
      </c>
      <c r="C1992"/>
      <c r="D1992"/>
    </row>
    <row r="1993" spans="1:4" ht="16.149999999999999" customHeight="1" x14ac:dyDescent="0.25">
      <c r="A1993" s="416">
        <v>35553</v>
      </c>
      <c r="B1993" s="417">
        <v>1068.53</v>
      </c>
      <c r="C1993"/>
      <c r="D1993"/>
    </row>
    <row r="1994" spans="1:4" ht="16.149999999999999" customHeight="1" x14ac:dyDescent="0.25">
      <c r="A1994" s="416">
        <v>35554</v>
      </c>
      <c r="B1994" s="418">
        <v>1068.53</v>
      </c>
      <c r="C1994"/>
      <c r="D1994"/>
    </row>
    <row r="1995" spans="1:4" ht="16.149999999999999" customHeight="1" x14ac:dyDescent="0.25">
      <c r="A1995" s="416">
        <v>35555</v>
      </c>
      <c r="B1995" s="417">
        <v>1068.53</v>
      </c>
      <c r="C1995"/>
      <c r="D1995"/>
    </row>
    <row r="1996" spans="1:4" ht="16.149999999999999" customHeight="1" x14ac:dyDescent="0.25">
      <c r="A1996" s="416">
        <v>35556</v>
      </c>
      <c r="B1996" s="418">
        <v>1076.3900000000001</v>
      </c>
      <c r="C1996"/>
      <c r="D1996"/>
    </row>
    <row r="1997" spans="1:4" ht="16.149999999999999" customHeight="1" x14ac:dyDescent="0.25">
      <c r="A1997" s="416">
        <v>35557</v>
      </c>
      <c r="B1997" s="417">
        <v>1080.48</v>
      </c>
      <c r="C1997"/>
      <c r="D1997"/>
    </row>
    <row r="1998" spans="1:4" ht="16.149999999999999" customHeight="1" x14ac:dyDescent="0.25">
      <c r="A1998" s="416">
        <v>35558</v>
      </c>
      <c r="B1998" s="418">
        <v>1075.05</v>
      </c>
      <c r="C1998"/>
      <c r="D1998"/>
    </row>
    <row r="1999" spans="1:4" ht="16.149999999999999" customHeight="1" x14ac:dyDescent="0.25">
      <c r="A1999" s="416">
        <v>35559</v>
      </c>
      <c r="B1999" s="417">
        <v>1073.77</v>
      </c>
      <c r="C1999"/>
      <c r="D1999"/>
    </row>
    <row r="2000" spans="1:4" ht="16.149999999999999" customHeight="1" x14ac:dyDescent="0.25">
      <c r="A2000" s="416">
        <v>35560</v>
      </c>
      <c r="B2000" s="418">
        <v>1076.93</v>
      </c>
      <c r="C2000"/>
      <c r="D2000"/>
    </row>
    <row r="2001" spans="1:4" ht="16.149999999999999" customHeight="1" x14ac:dyDescent="0.25">
      <c r="A2001" s="416">
        <v>35561</v>
      </c>
      <c r="B2001" s="417">
        <v>1076.93</v>
      </c>
      <c r="C2001"/>
      <c r="D2001"/>
    </row>
    <row r="2002" spans="1:4" ht="16.149999999999999" customHeight="1" x14ac:dyDescent="0.25">
      <c r="A2002" s="416">
        <v>35562</v>
      </c>
      <c r="B2002" s="418">
        <v>1076.93</v>
      </c>
      <c r="C2002"/>
      <c r="D2002"/>
    </row>
    <row r="2003" spans="1:4" ht="16.149999999999999" customHeight="1" x14ac:dyDescent="0.25">
      <c r="A2003" s="416">
        <v>35563</v>
      </c>
      <c r="B2003" s="417">
        <v>1076.93</v>
      </c>
      <c r="C2003"/>
      <c r="D2003"/>
    </row>
    <row r="2004" spans="1:4" ht="16.149999999999999" customHeight="1" x14ac:dyDescent="0.25">
      <c r="A2004" s="416">
        <v>35564</v>
      </c>
      <c r="B2004" s="418">
        <v>1077.3599999999999</v>
      </c>
      <c r="C2004"/>
      <c r="D2004"/>
    </row>
    <row r="2005" spans="1:4" ht="16.149999999999999" customHeight="1" x14ac:dyDescent="0.25">
      <c r="A2005" s="416">
        <v>35565</v>
      </c>
      <c r="B2005" s="417">
        <v>1074.43</v>
      </c>
      <c r="C2005"/>
      <c r="D2005"/>
    </row>
    <row r="2006" spans="1:4" ht="16.149999999999999" customHeight="1" x14ac:dyDescent="0.25">
      <c r="A2006" s="416">
        <v>35566</v>
      </c>
      <c r="B2006" s="418">
        <v>1074.52</v>
      </c>
      <c r="C2006"/>
      <c r="D2006"/>
    </row>
    <row r="2007" spans="1:4" ht="16.149999999999999" customHeight="1" x14ac:dyDescent="0.25">
      <c r="A2007" s="416">
        <v>35567</v>
      </c>
      <c r="B2007" s="417">
        <v>1072.24</v>
      </c>
      <c r="C2007"/>
      <c r="D2007"/>
    </row>
    <row r="2008" spans="1:4" ht="16.149999999999999" customHeight="1" x14ac:dyDescent="0.25">
      <c r="A2008" s="416">
        <v>35568</v>
      </c>
      <c r="B2008" s="418">
        <v>1072.24</v>
      </c>
      <c r="C2008"/>
      <c r="D2008"/>
    </row>
    <row r="2009" spans="1:4" ht="16.149999999999999" customHeight="1" x14ac:dyDescent="0.25">
      <c r="A2009" s="416">
        <v>35569</v>
      </c>
      <c r="B2009" s="417">
        <v>1072.24</v>
      </c>
      <c r="C2009"/>
      <c r="D2009"/>
    </row>
    <row r="2010" spans="1:4" ht="16.149999999999999" customHeight="1" x14ac:dyDescent="0.25">
      <c r="A2010" s="416">
        <v>35570</v>
      </c>
      <c r="B2010" s="418">
        <v>1073.54</v>
      </c>
      <c r="C2010"/>
      <c r="D2010"/>
    </row>
    <row r="2011" spans="1:4" ht="16.149999999999999" customHeight="1" x14ac:dyDescent="0.25">
      <c r="A2011" s="416">
        <v>35571</v>
      </c>
      <c r="B2011" s="417">
        <v>1075.2</v>
      </c>
      <c r="C2011"/>
      <c r="D2011"/>
    </row>
    <row r="2012" spans="1:4" ht="16.149999999999999" customHeight="1" x14ac:dyDescent="0.25">
      <c r="A2012" s="416">
        <v>35572</v>
      </c>
      <c r="B2012" s="418">
        <v>1080.44</v>
      </c>
      <c r="C2012"/>
      <c r="D2012"/>
    </row>
    <row r="2013" spans="1:4" ht="16.149999999999999" customHeight="1" x14ac:dyDescent="0.25">
      <c r="A2013" s="416">
        <v>35573</v>
      </c>
      <c r="B2013" s="417">
        <v>1080.43</v>
      </c>
      <c r="C2013"/>
      <c r="D2013"/>
    </row>
    <row r="2014" spans="1:4" ht="16.149999999999999" customHeight="1" x14ac:dyDescent="0.25">
      <c r="A2014" s="416">
        <v>35574</v>
      </c>
      <c r="B2014" s="418">
        <v>1076.69</v>
      </c>
      <c r="C2014"/>
      <c r="D2014"/>
    </row>
    <row r="2015" spans="1:4" ht="16.149999999999999" customHeight="1" x14ac:dyDescent="0.25">
      <c r="A2015" s="416">
        <v>35575</v>
      </c>
      <c r="B2015" s="417">
        <v>1076.69</v>
      </c>
      <c r="C2015"/>
      <c r="D2015"/>
    </row>
    <row r="2016" spans="1:4" ht="16.149999999999999" customHeight="1" x14ac:dyDescent="0.25">
      <c r="A2016" s="416">
        <v>35576</v>
      </c>
      <c r="B2016" s="418">
        <v>1076.69</v>
      </c>
      <c r="C2016"/>
      <c r="D2016"/>
    </row>
    <row r="2017" spans="1:4" ht="16.149999999999999" customHeight="1" x14ac:dyDescent="0.25">
      <c r="A2017" s="416">
        <v>35577</v>
      </c>
      <c r="B2017" s="417">
        <v>1076.69</v>
      </c>
      <c r="C2017"/>
      <c r="D2017"/>
    </row>
    <row r="2018" spans="1:4" ht="16.149999999999999" customHeight="1" x14ac:dyDescent="0.25">
      <c r="A2018" s="416">
        <v>35578</v>
      </c>
      <c r="B2018" s="418">
        <v>1076.24</v>
      </c>
      <c r="C2018"/>
      <c r="D2018"/>
    </row>
    <row r="2019" spans="1:4" ht="16.149999999999999" customHeight="1" x14ac:dyDescent="0.25">
      <c r="A2019" s="416">
        <v>35579</v>
      </c>
      <c r="B2019" s="417">
        <v>1074.32</v>
      </c>
      <c r="C2019"/>
      <c r="D2019"/>
    </row>
    <row r="2020" spans="1:4" ht="16.149999999999999" customHeight="1" x14ac:dyDescent="0.25">
      <c r="A2020" s="416">
        <v>35580</v>
      </c>
      <c r="B2020" s="418">
        <v>1076.4000000000001</v>
      </c>
      <c r="C2020"/>
      <c r="D2020"/>
    </row>
    <row r="2021" spans="1:4" ht="16.149999999999999" customHeight="1" x14ac:dyDescent="0.25">
      <c r="A2021" s="416">
        <v>35581</v>
      </c>
      <c r="B2021" s="417">
        <v>1077.0899999999999</v>
      </c>
      <c r="C2021"/>
      <c r="D2021"/>
    </row>
    <row r="2022" spans="1:4" ht="16.149999999999999" customHeight="1" x14ac:dyDescent="0.25">
      <c r="A2022" s="416">
        <v>35582</v>
      </c>
      <c r="B2022" s="418">
        <v>1077.0899999999999</v>
      </c>
      <c r="C2022"/>
      <c r="D2022"/>
    </row>
    <row r="2023" spans="1:4" ht="16.149999999999999" customHeight="1" x14ac:dyDescent="0.25">
      <c r="A2023" s="416">
        <v>35583</v>
      </c>
      <c r="B2023" s="417">
        <v>1077.0899999999999</v>
      </c>
      <c r="C2023"/>
      <c r="D2023"/>
    </row>
    <row r="2024" spans="1:4" ht="16.149999999999999" customHeight="1" x14ac:dyDescent="0.25">
      <c r="A2024" s="416">
        <v>35584</v>
      </c>
      <c r="B2024" s="418">
        <v>1077.0899999999999</v>
      </c>
      <c r="C2024"/>
      <c r="D2024"/>
    </row>
    <row r="2025" spans="1:4" ht="16.149999999999999" customHeight="1" x14ac:dyDescent="0.25">
      <c r="A2025" s="416">
        <v>35585</v>
      </c>
      <c r="B2025" s="417">
        <v>1079.0999999999999</v>
      </c>
      <c r="C2025"/>
      <c r="D2025"/>
    </row>
    <row r="2026" spans="1:4" ht="16.149999999999999" customHeight="1" x14ac:dyDescent="0.25">
      <c r="A2026" s="416">
        <v>35586</v>
      </c>
      <c r="B2026" s="418">
        <v>1077.19</v>
      </c>
      <c r="C2026"/>
      <c r="D2026"/>
    </row>
    <row r="2027" spans="1:4" ht="16.149999999999999" customHeight="1" x14ac:dyDescent="0.25">
      <c r="A2027" s="416">
        <v>35587</v>
      </c>
      <c r="B2027" s="417">
        <v>1076.49</v>
      </c>
      <c r="C2027"/>
      <c r="D2027"/>
    </row>
    <row r="2028" spans="1:4" ht="16.149999999999999" customHeight="1" x14ac:dyDescent="0.25">
      <c r="A2028" s="416">
        <v>35588</v>
      </c>
      <c r="B2028" s="418">
        <v>1076.18</v>
      </c>
      <c r="C2028"/>
      <c r="D2028"/>
    </row>
    <row r="2029" spans="1:4" ht="16.149999999999999" customHeight="1" x14ac:dyDescent="0.25">
      <c r="A2029" s="416">
        <v>35589</v>
      </c>
      <c r="B2029" s="417">
        <v>1076.18</v>
      </c>
      <c r="C2029"/>
      <c r="D2029"/>
    </row>
    <row r="2030" spans="1:4" ht="16.149999999999999" customHeight="1" x14ac:dyDescent="0.25">
      <c r="A2030" s="416">
        <v>35590</v>
      </c>
      <c r="B2030" s="418">
        <v>1076.18</v>
      </c>
      <c r="C2030"/>
      <c r="D2030"/>
    </row>
    <row r="2031" spans="1:4" ht="16.149999999999999" customHeight="1" x14ac:dyDescent="0.25">
      <c r="A2031" s="416">
        <v>35591</v>
      </c>
      <c r="B2031" s="417">
        <v>1076.18</v>
      </c>
      <c r="C2031"/>
      <c r="D2031"/>
    </row>
    <row r="2032" spans="1:4" ht="16.149999999999999" customHeight="1" x14ac:dyDescent="0.25">
      <c r="A2032" s="416">
        <v>35592</v>
      </c>
      <c r="B2032" s="418">
        <v>1078.6400000000001</v>
      </c>
      <c r="C2032"/>
      <c r="D2032"/>
    </row>
    <row r="2033" spans="1:4" ht="16.149999999999999" customHeight="1" x14ac:dyDescent="0.25">
      <c r="A2033" s="416">
        <v>35593</v>
      </c>
      <c r="B2033" s="417">
        <v>1080.6099999999999</v>
      </c>
      <c r="C2033"/>
      <c r="D2033"/>
    </row>
    <row r="2034" spans="1:4" ht="16.149999999999999" customHeight="1" x14ac:dyDescent="0.25">
      <c r="A2034" s="416">
        <v>35594</v>
      </c>
      <c r="B2034" s="418">
        <v>1080.46</v>
      </c>
      <c r="C2034"/>
      <c r="D2034"/>
    </row>
    <row r="2035" spans="1:4" ht="16.149999999999999" customHeight="1" x14ac:dyDescent="0.25">
      <c r="A2035" s="416">
        <v>35595</v>
      </c>
      <c r="B2035" s="417">
        <v>1080.5899999999999</v>
      </c>
      <c r="C2035"/>
      <c r="D2035"/>
    </row>
    <row r="2036" spans="1:4" ht="16.149999999999999" customHeight="1" x14ac:dyDescent="0.25">
      <c r="A2036" s="416">
        <v>35596</v>
      </c>
      <c r="B2036" s="418">
        <v>1080.5899999999999</v>
      </c>
      <c r="C2036"/>
      <c r="D2036"/>
    </row>
    <row r="2037" spans="1:4" ht="16.149999999999999" customHeight="1" x14ac:dyDescent="0.25">
      <c r="A2037" s="416">
        <v>35597</v>
      </c>
      <c r="B2037" s="417">
        <v>1080.5899999999999</v>
      </c>
      <c r="C2037"/>
      <c r="D2037"/>
    </row>
    <row r="2038" spans="1:4" ht="16.149999999999999" customHeight="1" x14ac:dyDescent="0.25">
      <c r="A2038" s="416">
        <v>35598</v>
      </c>
      <c r="B2038" s="418">
        <v>1082.43</v>
      </c>
      <c r="C2038"/>
      <c r="D2038"/>
    </row>
    <row r="2039" spans="1:4" ht="16.149999999999999" customHeight="1" x14ac:dyDescent="0.25">
      <c r="A2039" s="416">
        <v>35599</v>
      </c>
      <c r="B2039" s="417">
        <v>1086</v>
      </c>
      <c r="C2039"/>
      <c r="D2039"/>
    </row>
    <row r="2040" spans="1:4" ht="16.149999999999999" customHeight="1" x14ac:dyDescent="0.25">
      <c r="A2040" s="416">
        <v>35600</v>
      </c>
      <c r="B2040" s="418">
        <v>1084.3800000000001</v>
      </c>
      <c r="C2040"/>
      <c r="D2040"/>
    </row>
    <row r="2041" spans="1:4" ht="16.149999999999999" customHeight="1" x14ac:dyDescent="0.25">
      <c r="A2041" s="416">
        <v>35601</v>
      </c>
      <c r="B2041" s="417">
        <v>1084.28</v>
      </c>
      <c r="C2041"/>
      <c r="D2041"/>
    </row>
    <row r="2042" spans="1:4" ht="16.149999999999999" customHeight="1" x14ac:dyDescent="0.25">
      <c r="A2042" s="416">
        <v>35602</v>
      </c>
      <c r="B2042" s="418">
        <v>1086.3599999999999</v>
      </c>
      <c r="C2042"/>
      <c r="D2042"/>
    </row>
    <row r="2043" spans="1:4" ht="16.149999999999999" customHeight="1" x14ac:dyDescent="0.25">
      <c r="A2043" s="416">
        <v>35603</v>
      </c>
      <c r="B2043" s="417">
        <v>1086.3599999999999</v>
      </c>
      <c r="C2043"/>
      <c r="D2043"/>
    </row>
    <row r="2044" spans="1:4" ht="16.149999999999999" customHeight="1" x14ac:dyDescent="0.25">
      <c r="A2044" s="416">
        <v>35604</v>
      </c>
      <c r="B2044" s="418">
        <v>1086.3599999999999</v>
      </c>
      <c r="C2044"/>
      <c r="D2044"/>
    </row>
    <row r="2045" spans="1:4" ht="16.149999999999999" customHeight="1" x14ac:dyDescent="0.25">
      <c r="A2045" s="416">
        <v>35605</v>
      </c>
      <c r="B2045" s="417">
        <v>1088.1600000000001</v>
      </c>
      <c r="C2045"/>
      <c r="D2045"/>
    </row>
    <row r="2046" spans="1:4" ht="16.149999999999999" customHeight="1" x14ac:dyDescent="0.25">
      <c r="A2046" s="416">
        <v>35606</v>
      </c>
      <c r="B2046" s="418">
        <v>1086.47</v>
      </c>
      <c r="C2046"/>
      <c r="D2046"/>
    </row>
    <row r="2047" spans="1:4" ht="16.149999999999999" customHeight="1" x14ac:dyDescent="0.25">
      <c r="A2047" s="416">
        <v>35607</v>
      </c>
      <c r="B2047" s="417">
        <v>1087.72</v>
      </c>
      <c r="C2047"/>
      <c r="D2047"/>
    </row>
    <row r="2048" spans="1:4" ht="16.149999999999999" customHeight="1" x14ac:dyDescent="0.25">
      <c r="A2048" s="416">
        <v>35608</v>
      </c>
      <c r="B2048" s="418">
        <v>1090.58</v>
      </c>
      <c r="C2048"/>
      <c r="D2048"/>
    </row>
    <row r="2049" spans="1:4" ht="16.149999999999999" customHeight="1" x14ac:dyDescent="0.25">
      <c r="A2049" s="416">
        <v>35609</v>
      </c>
      <c r="B2049" s="417">
        <v>1089.01</v>
      </c>
      <c r="C2049"/>
      <c r="D2049"/>
    </row>
    <row r="2050" spans="1:4" ht="16.149999999999999" customHeight="1" x14ac:dyDescent="0.25">
      <c r="A2050" s="416">
        <v>35610</v>
      </c>
      <c r="B2050" s="418">
        <v>1089.01</v>
      </c>
      <c r="C2050"/>
      <c r="D2050"/>
    </row>
    <row r="2051" spans="1:4" ht="16.149999999999999" customHeight="1" x14ac:dyDescent="0.25">
      <c r="A2051" s="416">
        <v>35611</v>
      </c>
      <c r="B2051" s="417">
        <v>1089.01</v>
      </c>
      <c r="C2051"/>
      <c r="D2051"/>
    </row>
    <row r="2052" spans="1:4" ht="16.149999999999999" customHeight="1" x14ac:dyDescent="0.25">
      <c r="A2052" s="416">
        <v>35612</v>
      </c>
      <c r="B2052" s="418">
        <v>1089.01</v>
      </c>
      <c r="C2052"/>
      <c r="D2052"/>
    </row>
    <row r="2053" spans="1:4" ht="16.149999999999999" customHeight="1" x14ac:dyDescent="0.25">
      <c r="A2053" s="416">
        <v>35613</v>
      </c>
      <c r="B2053" s="417">
        <v>1093.25</v>
      </c>
      <c r="C2053"/>
      <c r="D2053"/>
    </row>
    <row r="2054" spans="1:4" ht="16.149999999999999" customHeight="1" x14ac:dyDescent="0.25">
      <c r="A2054" s="416">
        <v>35614</v>
      </c>
      <c r="B2054" s="418">
        <v>1098.72</v>
      </c>
      <c r="C2054"/>
      <c r="D2054"/>
    </row>
    <row r="2055" spans="1:4" ht="16.149999999999999" customHeight="1" x14ac:dyDescent="0.25">
      <c r="A2055" s="416">
        <v>35615</v>
      </c>
      <c r="B2055" s="417">
        <v>1102.8399999999999</v>
      </c>
      <c r="C2055"/>
      <c r="D2055"/>
    </row>
    <row r="2056" spans="1:4" ht="16.149999999999999" customHeight="1" x14ac:dyDescent="0.25">
      <c r="A2056" s="416">
        <v>35616</v>
      </c>
      <c r="B2056" s="418">
        <v>1101.57</v>
      </c>
      <c r="C2056"/>
      <c r="D2056"/>
    </row>
    <row r="2057" spans="1:4" ht="16.149999999999999" customHeight="1" x14ac:dyDescent="0.25">
      <c r="A2057" s="416">
        <v>35617</v>
      </c>
      <c r="B2057" s="417">
        <v>1101.57</v>
      </c>
      <c r="C2057"/>
      <c r="D2057"/>
    </row>
    <row r="2058" spans="1:4" ht="16.149999999999999" customHeight="1" x14ac:dyDescent="0.25">
      <c r="A2058" s="416">
        <v>35618</v>
      </c>
      <c r="B2058" s="418">
        <v>1101.57</v>
      </c>
      <c r="C2058"/>
      <c r="D2058"/>
    </row>
    <row r="2059" spans="1:4" ht="16.149999999999999" customHeight="1" x14ac:dyDescent="0.25">
      <c r="A2059" s="416">
        <v>35619</v>
      </c>
      <c r="B2059" s="417">
        <v>1102.45</v>
      </c>
      <c r="C2059"/>
      <c r="D2059"/>
    </row>
    <row r="2060" spans="1:4" ht="16.149999999999999" customHeight="1" x14ac:dyDescent="0.25">
      <c r="A2060" s="416">
        <v>35620</v>
      </c>
      <c r="B2060" s="418">
        <v>1101.18</v>
      </c>
      <c r="C2060"/>
      <c r="D2060"/>
    </row>
    <row r="2061" spans="1:4" ht="16.149999999999999" customHeight="1" x14ac:dyDescent="0.25">
      <c r="A2061" s="416">
        <v>35621</v>
      </c>
      <c r="B2061" s="417">
        <v>1098.6400000000001</v>
      </c>
      <c r="C2061"/>
      <c r="D2061"/>
    </row>
    <row r="2062" spans="1:4" ht="16.149999999999999" customHeight="1" x14ac:dyDescent="0.25">
      <c r="A2062" s="416">
        <v>35622</v>
      </c>
      <c r="B2062" s="418">
        <v>1097.8800000000001</v>
      </c>
      <c r="C2062"/>
      <c r="D2062"/>
    </row>
    <row r="2063" spans="1:4" ht="16.149999999999999" customHeight="1" x14ac:dyDescent="0.25">
      <c r="A2063" s="416">
        <v>35623</v>
      </c>
      <c r="B2063" s="417">
        <v>1098.46</v>
      </c>
      <c r="C2063"/>
      <c r="D2063"/>
    </row>
    <row r="2064" spans="1:4" ht="16.149999999999999" customHeight="1" x14ac:dyDescent="0.25">
      <c r="A2064" s="416">
        <v>35624</v>
      </c>
      <c r="B2064" s="418">
        <v>1098.46</v>
      </c>
      <c r="C2064"/>
      <c r="D2064"/>
    </row>
    <row r="2065" spans="1:4" ht="16.149999999999999" customHeight="1" x14ac:dyDescent="0.25">
      <c r="A2065" s="416">
        <v>35625</v>
      </c>
      <c r="B2065" s="417">
        <v>1098.46</v>
      </c>
      <c r="C2065"/>
      <c r="D2065"/>
    </row>
    <row r="2066" spans="1:4" ht="16.149999999999999" customHeight="1" x14ac:dyDescent="0.25">
      <c r="A2066" s="416">
        <v>35626</v>
      </c>
      <c r="B2066" s="418">
        <v>1099.56</v>
      </c>
      <c r="C2066"/>
      <c r="D2066"/>
    </row>
    <row r="2067" spans="1:4" ht="16.149999999999999" customHeight="1" x14ac:dyDescent="0.25">
      <c r="A2067" s="416">
        <v>35627</v>
      </c>
      <c r="B2067" s="417">
        <v>1099.25</v>
      </c>
      <c r="C2067"/>
      <c r="D2067"/>
    </row>
    <row r="2068" spans="1:4" ht="16.149999999999999" customHeight="1" x14ac:dyDescent="0.25">
      <c r="A2068" s="416">
        <v>35628</v>
      </c>
      <c r="B2068" s="418">
        <v>1100.83</v>
      </c>
      <c r="C2068"/>
      <c r="D2068"/>
    </row>
    <row r="2069" spans="1:4" ht="16.149999999999999" customHeight="1" x14ac:dyDescent="0.25">
      <c r="A2069" s="416">
        <v>35629</v>
      </c>
      <c r="B2069" s="417">
        <v>1102.48</v>
      </c>
      <c r="C2069"/>
      <c r="D2069"/>
    </row>
    <row r="2070" spans="1:4" ht="16.149999999999999" customHeight="1" x14ac:dyDescent="0.25">
      <c r="A2070" s="416">
        <v>35630</v>
      </c>
      <c r="B2070" s="418">
        <v>1105.33</v>
      </c>
      <c r="C2070"/>
      <c r="D2070"/>
    </row>
    <row r="2071" spans="1:4" ht="16.149999999999999" customHeight="1" x14ac:dyDescent="0.25">
      <c r="A2071" s="416">
        <v>35631</v>
      </c>
      <c r="B2071" s="417">
        <v>1105.33</v>
      </c>
      <c r="C2071"/>
      <c r="D2071"/>
    </row>
    <row r="2072" spans="1:4" ht="16.149999999999999" customHeight="1" x14ac:dyDescent="0.25">
      <c r="A2072" s="416">
        <v>35632</v>
      </c>
      <c r="B2072" s="418">
        <v>1105.33</v>
      </c>
      <c r="C2072"/>
      <c r="D2072"/>
    </row>
    <row r="2073" spans="1:4" ht="16.149999999999999" customHeight="1" x14ac:dyDescent="0.25">
      <c r="A2073" s="416">
        <v>35633</v>
      </c>
      <c r="B2073" s="417">
        <v>1109.46</v>
      </c>
      <c r="C2073"/>
      <c r="D2073"/>
    </row>
    <row r="2074" spans="1:4" ht="16.149999999999999" customHeight="1" x14ac:dyDescent="0.25">
      <c r="A2074" s="416">
        <v>35634</v>
      </c>
      <c r="B2074" s="418">
        <v>1110.32</v>
      </c>
      <c r="C2074"/>
      <c r="D2074"/>
    </row>
    <row r="2075" spans="1:4" ht="16.149999999999999" customHeight="1" x14ac:dyDescent="0.25">
      <c r="A2075" s="416">
        <v>35635</v>
      </c>
      <c r="B2075" s="417">
        <v>1106.7</v>
      </c>
      <c r="C2075"/>
      <c r="D2075"/>
    </row>
    <row r="2076" spans="1:4" ht="16.149999999999999" customHeight="1" x14ac:dyDescent="0.25">
      <c r="A2076" s="416">
        <v>35636</v>
      </c>
      <c r="B2076" s="418">
        <v>1106.6400000000001</v>
      </c>
      <c r="C2076"/>
      <c r="D2076"/>
    </row>
    <row r="2077" spans="1:4" ht="16.149999999999999" customHeight="1" x14ac:dyDescent="0.25">
      <c r="A2077" s="416">
        <v>35637</v>
      </c>
      <c r="B2077" s="417">
        <v>1106.06</v>
      </c>
      <c r="C2077"/>
      <c r="D2077"/>
    </row>
    <row r="2078" spans="1:4" ht="16.149999999999999" customHeight="1" x14ac:dyDescent="0.25">
      <c r="A2078" s="416">
        <v>35638</v>
      </c>
      <c r="B2078" s="418">
        <v>1106.06</v>
      </c>
      <c r="C2078"/>
      <c r="D2078"/>
    </row>
    <row r="2079" spans="1:4" ht="16.149999999999999" customHeight="1" x14ac:dyDescent="0.25">
      <c r="A2079" s="416">
        <v>35639</v>
      </c>
      <c r="B2079" s="417">
        <v>1106.06</v>
      </c>
      <c r="C2079"/>
      <c r="D2079"/>
    </row>
    <row r="2080" spans="1:4" ht="16.149999999999999" customHeight="1" x14ac:dyDescent="0.25">
      <c r="A2080" s="416">
        <v>35640</v>
      </c>
      <c r="B2080" s="418">
        <v>1108.1600000000001</v>
      </c>
      <c r="C2080"/>
      <c r="D2080"/>
    </row>
    <row r="2081" spans="1:4" ht="16.149999999999999" customHeight="1" x14ac:dyDescent="0.25">
      <c r="A2081" s="416">
        <v>35641</v>
      </c>
      <c r="B2081" s="417">
        <v>1106.67</v>
      </c>
      <c r="C2081"/>
      <c r="D2081"/>
    </row>
    <row r="2082" spans="1:4" ht="16.149999999999999" customHeight="1" x14ac:dyDescent="0.25">
      <c r="A2082" s="416">
        <v>35642</v>
      </c>
      <c r="B2082" s="418">
        <v>1109.6500000000001</v>
      </c>
      <c r="C2082"/>
      <c r="D2082"/>
    </row>
    <row r="2083" spans="1:4" ht="16.149999999999999" customHeight="1" x14ac:dyDescent="0.25">
      <c r="A2083" s="416">
        <v>35643</v>
      </c>
      <c r="B2083" s="417">
        <v>1112.53</v>
      </c>
      <c r="C2083"/>
      <c r="D2083"/>
    </row>
    <row r="2084" spans="1:4" ht="16.149999999999999" customHeight="1" x14ac:dyDescent="0.25">
      <c r="A2084" s="416">
        <v>35644</v>
      </c>
      <c r="B2084" s="418">
        <v>1113.43</v>
      </c>
      <c r="C2084"/>
      <c r="D2084"/>
    </row>
    <row r="2085" spans="1:4" ht="16.149999999999999" customHeight="1" x14ac:dyDescent="0.25">
      <c r="A2085" s="416">
        <v>35645</v>
      </c>
      <c r="B2085" s="417">
        <v>1113.43</v>
      </c>
      <c r="C2085"/>
      <c r="D2085"/>
    </row>
    <row r="2086" spans="1:4" ht="16.149999999999999" customHeight="1" x14ac:dyDescent="0.25">
      <c r="A2086" s="416">
        <v>35646</v>
      </c>
      <c r="B2086" s="418">
        <v>1113.43</v>
      </c>
      <c r="C2086"/>
      <c r="D2086"/>
    </row>
    <row r="2087" spans="1:4" ht="16.149999999999999" customHeight="1" x14ac:dyDescent="0.25">
      <c r="A2087" s="416">
        <v>35647</v>
      </c>
      <c r="B2087" s="417">
        <v>1112.83</v>
      </c>
      <c r="C2087"/>
      <c r="D2087"/>
    </row>
    <row r="2088" spans="1:4" ht="16.149999999999999" customHeight="1" x14ac:dyDescent="0.25">
      <c r="A2088" s="416">
        <v>35648</v>
      </c>
      <c r="B2088" s="418">
        <v>1115.43</v>
      </c>
      <c r="C2088"/>
      <c r="D2088"/>
    </row>
    <row r="2089" spans="1:4" ht="16.149999999999999" customHeight="1" x14ac:dyDescent="0.25">
      <c r="A2089" s="416">
        <v>35649</v>
      </c>
      <c r="B2089" s="417">
        <v>1115.2</v>
      </c>
      <c r="C2089"/>
      <c r="D2089"/>
    </row>
    <row r="2090" spans="1:4" ht="16.149999999999999" customHeight="1" x14ac:dyDescent="0.25">
      <c r="A2090" s="416">
        <v>35650</v>
      </c>
      <c r="B2090" s="418">
        <v>1115.2</v>
      </c>
      <c r="C2090"/>
      <c r="D2090"/>
    </row>
    <row r="2091" spans="1:4" ht="16.149999999999999" customHeight="1" x14ac:dyDescent="0.25">
      <c r="A2091" s="416">
        <v>35651</v>
      </c>
      <c r="B2091" s="417">
        <v>1118.96</v>
      </c>
      <c r="C2091"/>
      <c r="D2091"/>
    </row>
    <row r="2092" spans="1:4" ht="16.149999999999999" customHeight="1" x14ac:dyDescent="0.25">
      <c r="A2092" s="416">
        <v>35652</v>
      </c>
      <c r="B2092" s="418">
        <v>1118.96</v>
      </c>
      <c r="C2092"/>
      <c r="D2092"/>
    </row>
    <row r="2093" spans="1:4" ht="16.149999999999999" customHeight="1" x14ac:dyDescent="0.25">
      <c r="A2093" s="416">
        <v>35653</v>
      </c>
      <c r="B2093" s="417">
        <v>1118.96</v>
      </c>
      <c r="C2093"/>
      <c r="D2093"/>
    </row>
    <row r="2094" spans="1:4" ht="16.149999999999999" customHeight="1" x14ac:dyDescent="0.25">
      <c r="A2094" s="416">
        <v>35654</v>
      </c>
      <c r="B2094" s="418">
        <v>1119.3800000000001</v>
      </c>
      <c r="C2094"/>
      <c r="D2094"/>
    </row>
    <row r="2095" spans="1:4" ht="16.149999999999999" customHeight="1" x14ac:dyDescent="0.25">
      <c r="A2095" s="416">
        <v>35655</v>
      </c>
      <c r="B2095" s="417">
        <v>1120.33</v>
      </c>
      <c r="C2095"/>
      <c r="D2095"/>
    </row>
    <row r="2096" spans="1:4" ht="16.149999999999999" customHeight="1" x14ac:dyDescent="0.25">
      <c r="A2096" s="416">
        <v>35656</v>
      </c>
      <c r="B2096" s="418">
        <v>1125.6199999999999</v>
      </c>
      <c r="C2096"/>
      <c r="D2096"/>
    </row>
    <row r="2097" spans="1:4" ht="16.149999999999999" customHeight="1" x14ac:dyDescent="0.25">
      <c r="A2097" s="416">
        <v>35657</v>
      </c>
      <c r="B2097" s="417">
        <v>1128.25</v>
      </c>
      <c r="C2097"/>
      <c r="D2097"/>
    </row>
    <row r="2098" spans="1:4" ht="16.149999999999999" customHeight="1" x14ac:dyDescent="0.25">
      <c r="A2098" s="416">
        <v>35658</v>
      </c>
      <c r="B2098" s="418">
        <v>1129.05</v>
      </c>
      <c r="C2098"/>
      <c r="D2098"/>
    </row>
    <row r="2099" spans="1:4" ht="16.149999999999999" customHeight="1" x14ac:dyDescent="0.25">
      <c r="A2099" s="416">
        <v>35659</v>
      </c>
      <c r="B2099" s="417">
        <v>1129.05</v>
      </c>
      <c r="C2099"/>
      <c r="D2099"/>
    </row>
    <row r="2100" spans="1:4" ht="16.149999999999999" customHeight="1" x14ac:dyDescent="0.25">
      <c r="A2100" s="416">
        <v>35660</v>
      </c>
      <c r="B2100" s="418">
        <v>1129.05</v>
      </c>
      <c r="C2100"/>
      <c r="D2100"/>
    </row>
    <row r="2101" spans="1:4" ht="16.149999999999999" customHeight="1" x14ac:dyDescent="0.25">
      <c r="A2101" s="416">
        <v>35661</v>
      </c>
      <c r="B2101" s="417">
        <v>1129.05</v>
      </c>
      <c r="C2101"/>
      <c r="D2101"/>
    </row>
    <row r="2102" spans="1:4" ht="16.149999999999999" customHeight="1" x14ac:dyDescent="0.25">
      <c r="A2102" s="416">
        <v>35662</v>
      </c>
      <c r="B2102" s="418">
        <v>1137.54</v>
      </c>
      <c r="C2102"/>
      <c r="D2102"/>
    </row>
    <row r="2103" spans="1:4" ht="16.149999999999999" customHeight="1" x14ac:dyDescent="0.25">
      <c r="A2103" s="416">
        <v>35663</v>
      </c>
      <c r="B2103" s="417">
        <v>1140.54</v>
      </c>
      <c r="C2103"/>
      <c r="D2103"/>
    </row>
    <row r="2104" spans="1:4" ht="16.149999999999999" customHeight="1" x14ac:dyDescent="0.25">
      <c r="A2104" s="416">
        <v>35664</v>
      </c>
      <c r="B2104" s="418">
        <v>1149.19</v>
      </c>
      <c r="C2104"/>
      <c r="D2104"/>
    </row>
    <row r="2105" spans="1:4" ht="16.149999999999999" customHeight="1" x14ac:dyDescent="0.25">
      <c r="A2105" s="416">
        <v>35665</v>
      </c>
      <c r="B2105" s="417">
        <v>1154.23</v>
      </c>
      <c r="C2105"/>
      <c r="D2105"/>
    </row>
    <row r="2106" spans="1:4" ht="16.149999999999999" customHeight="1" x14ac:dyDescent="0.25">
      <c r="A2106" s="416">
        <v>35666</v>
      </c>
      <c r="B2106" s="418">
        <v>1154.23</v>
      </c>
      <c r="C2106"/>
      <c r="D2106"/>
    </row>
    <row r="2107" spans="1:4" ht="16.149999999999999" customHeight="1" x14ac:dyDescent="0.25">
      <c r="A2107" s="416">
        <v>35667</v>
      </c>
      <c r="B2107" s="417">
        <v>1154.23</v>
      </c>
      <c r="C2107"/>
      <c r="D2107"/>
    </row>
    <row r="2108" spans="1:4" ht="16.149999999999999" customHeight="1" x14ac:dyDescent="0.25">
      <c r="A2108" s="416">
        <v>35668</v>
      </c>
      <c r="B2108" s="418">
        <v>1145.52</v>
      </c>
      <c r="C2108"/>
      <c r="D2108"/>
    </row>
    <row r="2109" spans="1:4" ht="16.149999999999999" customHeight="1" x14ac:dyDescent="0.25">
      <c r="A2109" s="416">
        <v>35669</v>
      </c>
      <c r="B2109" s="417">
        <v>1154.8900000000001</v>
      </c>
      <c r="C2109"/>
      <c r="D2109"/>
    </row>
    <row r="2110" spans="1:4" ht="16.149999999999999" customHeight="1" x14ac:dyDescent="0.25">
      <c r="A2110" s="416">
        <v>35670</v>
      </c>
      <c r="B2110" s="418">
        <v>1161.1500000000001</v>
      </c>
      <c r="C2110"/>
      <c r="D2110"/>
    </row>
    <row r="2111" spans="1:4" ht="16.149999999999999" customHeight="1" x14ac:dyDescent="0.25">
      <c r="A2111" s="416">
        <v>35671</v>
      </c>
      <c r="B2111" s="417">
        <v>1167.28</v>
      </c>
      <c r="C2111"/>
      <c r="D2111"/>
    </row>
    <row r="2112" spans="1:4" ht="16.149999999999999" customHeight="1" x14ac:dyDescent="0.25">
      <c r="A2112" s="416">
        <v>35672</v>
      </c>
      <c r="B2112" s="418">
        <v>1172.28</v>
      </c>
      <c r="C2112"/>
      <c r="D2112"/>
    </row>
    <row r="2113" spans="1:4" ht="16.149999999999999" customHeight="1" x14ac:dyDescent="0.25">
      <c r="A2113" s="416">
        <v>35673</v>
      </c>
      <c r="B2113" s="417">
        <v>1172.28</v>
      </c>
      <c r="C2113"/>
      <c r="D2113"/>
    </row>
    <row r="2114" spans="1:4" ht="16.149999999999999" customHeight="1" x14ac:dyDescent="0.25">
      <c r="A2114" s="416">
        <v>35674</v>
      </c>
      <c r="B2114" s="418">
        <v>1172.28</v>
      </c>
      <c r="C2114"/>
      <c r="D2114"/>
    </row>
    <row r="2115" spans="1:4" ht="16.149999999999999" customHeight="1" x14ac:dyDescent="0.25">
      <c r="A2115" s="416">
        <v>35675</v>
      </c>
      <c r="B2115" s="417">
        <v>1174.01</v>
      </c>
      <c r="C2115"/>
      <c r="D2115"/>
    </row>
    <row r="2116" spans="1:4" ht="16.149999999999999" customHeight="1" x14ac:dyDescent="0.25">
      <c r="A2116" s="416">
        <v>35676</v>
      </c>
      <c r="B2116" s="418">
        <v>1169.3800000000001</v>
      </c>
      <c r="C2116"/>
      <c r="D2116"/>
    </row>
    <row r="2117" spans="1:4" ht="16.149999999999999" customHeight="1" x14ac:dyDescent="0.25">
      <c r="A2117" s="416">
        <v>35677</v>
      </c>
      <c r="B2117" s="417">
        <v>1172.82</v>
      </c>
      <c r="C2117"/>
      <c r="D2117"/>
    </row>
    <row r="2118" spans="1:4" ht="16.149999999999999" customHeight="1" x14ac:dyDescent="0.25">
      <c r="A2118" s="416">
        <v>35678</v>
      </c>
      <c r="B2118" s="418">
        <v>1180.94</v>
      </c>
      <c r="C2118"/>
      <c r="D2118"/>
    </row>
    <row r="2119" spans="1:4" ht="16.149999999999999" customHeight="1" x14ac:dyDescent="0.25">
      <c r="A2119" s="416">
        <v>35679</v>
      </c>
      <c r="B2119" s="417">
        <v>1186.98</v>
      </c>
      <c r="C2119"/>
      <c r="D2119"/>
    </row>
    <row r="2120" spans="1:4" ht="16.149999999999999" customHeight="1" x14ac:dyDescent="0.25">
      <c r="A2120" s="416">
        <v>35680</v>
      </c>
      <c r="B2120" s="418">
        <v>1186.98</v>
      </c>
      <c r="C2120"/>
      <c r="D2120"/>
    </row>
    <row r="2121" spans="1:4" ht="16.149999999999999" customHeight="1" x14ac:dyDescent="0.25">
      <c r="A2121" s="416">
        <v>35681</v>
      </c>
      <c r="B2121" s="417">
        <v>1186.98</v>
      </c>
      <c r="C2121"/>
      <c r="D2121"/>
    </row>
    <row r="2122" spans="1:4" ht="16.149999999999999" customHeight="1" x14ac:dyDescent="0.25">
      <c r="A2122" s="416">
        <v>35682</v>
      </c>
      <c r="B2122" s="418">
        <v>1204.0899999999999</v>
      </c>
      <c r="C2122"/>
      <c r="D2122"/>
    </row>
    <row r="2123" spans="1:4" ht="16.149999999999999" customHeight="1" x14ac:dyDescent="0.25">
      <c r="A2123" s="416">
        <v>35683</v>
      </c>
      <c r="B2123" s="417">
        <v>1238.21</v>
      </c>
      <c r="C2123"/>
      <c r="D2123"/>
    </row>
    <row r="2124" spans="1:4" ht="16.149999999999999" customHeight="1" x14ac:dyDescent="0.25">
      <c r="A2124" s="416">
        <v>35684</v>
      </c>
      <c r="B2124" s="418">
        <v>1250.03</v>
      </c>
      <c r="C2124"/>
      <c r="D2124"/>
    </row>
    <row r="2125" spans="1:4" ht="16.149999999999999" customHeight="1" x14ac:dyDescent="0.25">
      <c r="A2125" s="416">
        <v>35685</v>
      </c>
      <c r="B2125" s="417">
        <v>1232.1199999999999</v>
      </c>
      <c r="C2125"/>
      <c r="D2125"/>
    </row>
    <row r="2126" spans="1:4" ht="16.149999999999999" customHeight="1" x14ac:dyDescent="0.25">
      <c r="A2126" s="416">
        <v>35686</v>
      </c>
      <c r="B2126" s="418">
        <v>1228.01</v>
      </c>
      <c r="C2126"/>
      <c r="D2126"/>
    </row>
    <row r="2127" spans="1:4" ht="16.149999999999999" customHeight="1" x14ac:dyDescent="0.25">
      <c r="A2127" s="416">
        <v>35687</v>
      </c>
      <c r="B2127" s="417">
        <v>1228.01</v>
      </c>
      <c r="C2127"/>
      <c r="D2127"/>
    </row>
    <row r="2128" spans="1:4" ht="16.149999999999999" customHeight="1" x14ac:dyDescent="0.25">
      <c r="A2128" s="416">
        <v>35688</v>
      </c>
      <c r="B2128" s="418">
        <v>1228.01</v>
      </c>
      <c r="C2128"/>
      <c r="D2128"/>
    </row>
    <row r="2129" spans="1:4" ht="16.149999999999999" customHeight="1" x14ac:dyDescent="0.25">
      <c r="A2129" s="416">
        <v>35689</v>
      </c>
      <c r="B2129" s="417">
        <v>1245.06</v>
      </c>
      <c r="C2129"/>
      <c r="D2129"/>
    </row>
    <row r="2130" spans="1:4" ht="16.149999999999999" customHeight="1" x14ac:dyDescent="0.25">
      <c r="A2130" s="416">
        <v>35690</v>
      </c>
      <c r="B2130" s="418">
        <v>1243.58</v>
      </c>
      <c r="C2130"/>
      <c r="D2130"/>
    </row>
    <row r="2131" spans="1:4" ht="16.149999999999999" customHeight="1" x14ac:dyDescent="0.25">
      <c r="A2131" s="416">
        <v>35691</v>
      </c>
      <c r="B2131" s="417">
        <v>1241.83</v>
      </c>
      <c r="C2131"/>
      <c r="D2131"/>
    </row>
    <row r="2132" spans="1:4" ht="16.149999999999999" customHeight="1" x14ac:dyDescent="0.25">
      <c r="A2132" s="416">
        <v>35692</v>
      </c>
      <c r="B2132" s="418">
        <v>1236.31</v>
      </c>
      <c r="C2132"/>
      <c r="D2132"/>
    </row>
    <row r="2133" spans="1:4" ht="16.149999999999999" customHeight="1" x14ac:dyDescent="0.25">
      <c r="A2133" s="416">
        <v>35693</v>
      </c>
      <c r="B2133" s="417">
        <v>1238.29</v>
      </c>
      <c r="C2133"/>
      <c r="D2133"/>
    </row>
    <row r="2134" spans="1:4" ht="16.149999999999999" customHeight="1" x14ac:dyDescent="0.25">
      <c r="A2134" s="416">
        <v>35694</v>
      </c>
      <c r="B2134" s="418">
        <v>1238.29</v>
      </c>
      <c r="C2134"/>
      <c r="D2134"/>
    </row>
    <row r="2135" spans="1:4" ht="16.149999999999999" customHeight="1" x14ac:dyDescent="0.25">
      <c r="A2135" s="416">
        <v>35695</v>
      </c>
      <c r="B2135" s="417">
        <v>1238.29</v>
      </c>
      <c r="C2135"/>
      <c r="D2135"/>
    </row>
    <row r="2136" spans="1:4" ht="16.149999999999999" customHeight="1" x14ac:dyDescent="0.25">
      <c r="A2136" s="416">
        <v>35696</v>
      </c>
      <c r="B2136" s="418">
        <v>1242.45</v>
      </c>
      <c r="C2136"/>
      <c r="D2136"/>
    </row>
    <row r="2137" spans="1:4" ht="16.149999999999999" customHeight="1" x14ac:dyDescent="0.25">
      <c r="A2137" s="416">
        <v>35697</v>
      </c>
      <c r="B2137" s="417">
        <v>1248.83</v>
      </c>
      <c r="C2137"/>
      <c r="D2137"/>
    </row>
    <row r="2138" spans="1:4" ht="16.149999999999999" customHeight="1" x14ac:dyDescent="0.25">
      <c r="A2138" s="416">
        <v>35698</v>
      </c>
      <c r="B2138" s="418">
        <v>1251.8800000000001</v>
      </c>
      <c r="C2138"/>
      <c r="D2138"/>
    </row>
    <row r="2139" spans="1:4" ht="16.149999999999999" customHeight="1" x14ac:dyDescent="0.25">
      <c r="A2139" s="416">
        <v>35699</v>
      </c>
      <c r="B2139" s="417">
        <v>1249.73</v>
      </c>
      <c r="C2139"/>
      <c r="D2139"/>
    </row>
    <row r="2140" spans="1:4" ht="16.149999999999999" customHeight="1" x14ac:dyDescent="0.25">
      <c r="A2140" s="416">
        <v>35700</v>
      </c>
      <c r="B2140" s="418">
        <v>1241.72</v>
      </c>
      <c r="C2140"/>
      <c r="D2140"/>
    </row>
    <row r="2141" spans="1:4" ht="16.149999999999999" customHeight="1" x14ac:dyDescent="0.25">
      <c r="A2141" s="416">
        <v>35701</v>
      </c>
      <c r="B2141" s="417">
        <v>1241.72</v>
      </c>
      <c r="C2141"/>
      <c r="D2141"/>
    </row>
    <row r="2142" spans="1:4" ht="16.149999999999999" customHeight="1" x14ac:dyDescent="0.25">
      <c r="A2142" s="416">
        <v>35702</v>
      </c>
      <c r="B2142" s="418">
        <v>1241.72</v>
      </c>
      <c r="C2142"/>
      <c r="D2142"/>
    </row>
    <row r="2143" spans="1:4" ht="16.149999999999999" customHeight="1" x14ac:dyDescent="0.25">
      <c r="A2143" s="416">
        <v>35703</v>
      </c>
      <c r="B2143" s="417">
        <v>1246.27</v>
      </c>
      <c r="C2143"/>
      <c r="D2143"/>
    </row>
    <row r="2144" spans="1:4" ht="16.149999999999999" customHeight="1" x14ac:dyDescent="0.25">
      <c r="A2144" s="416">
        <v>35704</v>
      </c>
      <c r="B2144" s="418">
        <v>1244.6300000000001</v>
      </c>
      <c r="C2144"/>
      <c r="D2144"/>
    </row>
    <row r="2145" spans="1:4" ht="16.149999999999999" customHeight="1" x14ac:dyDescent="0.25">
      <c r="A2145" s="416">
        <v>35705</v>
      </c>
      <c r="B2145" s="417">
        <v>1243.27</v>
      </c>
      <c r="C2145"/>
      <c r="D2145"/>
    </row>
    <row r="2146" spans="1:4" ht="16.149999999999999" customHeight="1" x14ac:dyDescent="0.25">
      <c r="A2146" s="416">
        <v>35706</v>
      </c>
      <c r="B2146" s="418">
        <v>1242.1600000000001</v>
      </c>
      <c r="C2146"/>
      <c r="D2146"/>
    </row>
    <row r="2147" spans="1:4" ht="16.149999999999999" customHeight="1" x14ac:dyDescent="0.25">
      <c r="A2147" s="416">
        <v>35707</v>
      </c>
      <c r="B2147" s="417">
        <v>1244.8399999999999</v>
      </c>
      <c r="C2147"/>
      <c r="D2147"/>
    </row>
    <row r="2148" spans="1:4" ht="16.149999999999999" customHeight="1" x14ac:dyDescent="0.25">
      <c r="A2148" s="416">
        <v>35708</v>
      </c>
      <c r="B2148" s="418">
        <v>1244.8399999999999</v>
      </c>
      <c r="C2148"/>
      <c r="D2148"/>
    </row>
    <row r="2149" spans="1:4" ht="16.149999999999999" customHeight="1" x14ac:dyDescent="0.25">
      <c r="A2149" s="416">
        <v>35709</v>
      </c>
      <c r="B2149" s="417">
        <v>1244.8399999999999</v>
      </c>
      <c r="C2149"/>
      <c r="D2149"/>
    </row>
    <row r="2150" spans="1:4" ht="16.149999999999999" customHeight="1" x14ac:dyDescent="0.25">
      <c r="A2150" s="416">
        <v>35710</v>
      </c>
      <c r="B2150" s="418">
        <v>1250.95</v>
      </c>
      <c r="C2150"/>
      <c r="D2150"/>
    </row>
    <row r="2151" spans="1:4" ht="16.149999999999999" customHeight="1" x14ac:dyDescent="0.25">
      <c r="A2151" s="416">
        <v>35711</v>
      </c>
      <c r="B2151" s="417">
        <v>1247.51</v>
      </c>
      <c r="C2151"/>
      <c r="D2151"/>
    </row>
    <row r="2152" spans="1:4" ht="16.149999999999999" customHeight="1" x14ac:dyDescent="0.25">
      <c r="A2152" s="416">
        <v>35712</v>
      </c>
      <c r="B2152" s="418">
        <v>1252.74</v>
      </c>
      <c r="C2152"/>
      <c r="D2152"/>
    </row>
    <row r="2153" spans="1:4" ht="16.149999999999999" customHeight="1" x14ac:dyDescent="0.25">
      <c r="A2153" s="416">
        <v>35713</v>
      </c>
      <c r="B2153" s="417">
        <v>1258.04</v>
      </c>
      <c r="C2153"/>
      <c r="D2153"/>
    </row>
    <row r="2154" spans="1:4" ht="16.149999999999999" customHeight="1" x14ac:dyDescent="0.25">
      <c r="A2154" s="416">
        <v>35714</v>
      </c>
      <c r="B2154" s="418">
        <v>1265.3800000000001</v>
      </c>
      <c r="C2154"/>
      <c r="D2154"/>
    </row>
    <row r="2155" spans="1:4" ht="16.149999999999999" customHeight="1" x14ac:dyDescent="0.25">
      <c r="A2155" s="416">
        <v>35715</v>
      </c>
      <c r="B2155" s="417">
        <v>1265.3800000000001</v>
      </c>
      <c r="C2155"/>
      <c r="D2155"/>
    </row>
    <row r="2156" spans="1:4" ht="16.149999999999999" customHeight="1" x14ac:dyDescent="0.25">
      <c r="A2156" s="416">
        <v>35716</v>
      </c>
      <c r="B2156" s="418">
        <v>1265.3800000000001</v>
      </c>
      <c r="C2156"/>
      <c r="D2156"/>
    </row>
    <row r="2157" spans="1:4" ht="16.149999999999999" customHeight="1" x14ac:dyDescent="0.25">
      <c r="A2157" s="416">
        <v>35717</v>
      </c>
      <c r="B2157" s="417">
        <v>1265.3800000000001</v>
      </c>
      <c r="C2157"/>
      <c r="D2157"/>
    </row>
    <row r="2158" spans="1:4" ht="16.149999999999999" customHeight="1" x14ac:dyDescent="0.25">
      <c r="A2158" s="416">
        <v>35718</v>
      </c>
      <c r="B2158" s="418">
        <v>1272.77</v>
      </c>
      <c r="C2158"/>
      <c r="D2158"/>
    </row>
    <row r="2159" spans="1:4" ht="16.149999999999999" customHeight="1" x14ac:dyDescent="0.25">
      <c r="A2159" s="416">
        <v>35719</v>
      </c>
      <c r="B2159" s="417">
        <v>1263.79</v>
      </c>
      <c r="C2159"/>
      <c r="D2159"/>
    </row>
    <row r="2160" spans="1:4" ht="16.149999999999999" customHeight="1" x14ac:dyDescent="0.25">
      <c r="A2160" s="416">
        <v>35720</v>
      </c>
      <c r="B2160" s="418">
        <v>1268.8699999999999</v>
      </c>
      <c r="C2160"/>
      <c r="D2160"/>
    </row>
    <row r="2161" spans="1:4" ht="16.149999999999999" customHeight="1" x14ac:dyDescent="0.25">
      <c r="A2161" s="416">
        <v>35721</v>
      </c>
      <c r="B2161" s="417">
        <v>1264.7</v>
      </c>
      <c r="C2161"/>
      <c r="D2161"/>
    </row>
    <row r="2162" spans="1:4" ht="16.149999999999999" customHeight="1" x14ac:dyDescent="0.25">
      <c r="A2162" s="416">
        <v>35722</v>
      </c>
      <c r="B2162" s="418">
        <v>1264.7</v>
      </c>
      <c r="C2162"/>
      <c r="D2162"/>
    </row>
    <row r="2163" spans="1:4" ht="16.149999999999999" customHeight="1" x14ac:dyDescent="0.25">
      <c r="A2163" s="416">
        <v>35723</v>
      </c>
      <c r="B2163" s="417">
        <v>1264.7</v>
      </c>
      <c r="C2163"/>
      <c r="D2163"/>
    </row>
    <row r="2164" spans="1:4" ht="16.149999999999999" customHeight="1" x14ac:dyDescent="0.25">
      <c r="A2164" s="416">
        <v>35724</v>
      </c>
      <c r="B2164" s="418">
        <v>1264.5999999999999</v>
      </c>
      <c r="C2164"/>
      <c r="D2164"/>
    </row>
    <row r="2165" spans="1:4" ht="16.149999999999999" customHeight="1" x14ac:dyDescent="0.25">
      <c r="A2165" s="416">
        <v>35725</v>
      </c>
      <c r="B2165" s="417">
        <v>1264.32</v>
      </c>
      <c r="C2165"/>
      <c r="D2165"/>
    </row>
    <row r="2166" spans="1:4" ht="16.149999999999999" customHeight="1" x14ac:dyDescent="0.25">
      <c r="A2166" s="416">
        <v>35726</v>
      </c>
      <c r="B2166" s="418">
        <v>1267.8699999999999</v>
      </c>
      <c r="C2166"/>
      <c r="D2166"/>
    </row>
    <row r="2167" spans="1:4" ht="16.149999999999999" customHeight="1" x14ac:dyDescent="0.25">
      <c r="A2167" s="416">
        <v>35727</v>
      </c>
      <c r="B2167" s="417">
        <v>1267.0999999999999</v>
      </c>
      <c r="C2167"/>
      <c r="D2167"/>
    </row>
    <row r="2168" spans="1:4" ht="16.149999999999999" customHeight="1" x14ac:dyDescent="0.25">
      <c r="A2168" s="416">
        <v>35728</v>
      </c>
      <c r="B2168" s="418">
        <v>1272.02</v>
      </c>
      <c r="C2168"/>
      <c r="D2168"/>
    </row>
    <row r="2169" spans="1:4" ht="16.149999999999999" customHeight="1" x14ac:dyDescent="0.25">
      <c r="A2169" s="416">
        <v>35729</v>
      </c>
      <c r="B2169" s="417">
        <v>1272.02</v>
      </c>
      <c r="C2169"/>
      <c r="D2169"/>
    </row>
    <row r="2170" spans="1:4" ht="16.149999999999999" customHeight="1" x14ac:dyDescent="0.25">
      <c r="A2170" s="416">
        <v>35730</v>
      </c>
      <c r="B2170" s="418">
        <v>1272.02</v>
      </c>
      <c r="C2170"/>
      <c r="D2170"/>
    </row>
    <row r="2171" spans="1:4" ht="16.149999999999999" customHeight="1" x14ac:dyDescent="0.25">
      <c r="A2171" s="416">
        <v>35731</v>
      </c>
      <c r="B2171" s="417">
        <v>1274.05</v>
      </c>
      <c r="C2171"/>
      <c r="D2171"/>
    </row>
    <row r="2172" spans="1:4" ht="16.149999999999999" customHeight="1" x14ac:dyDescent="0.25">
      <c r="A2172" s="416">
        <v>35732</v>
      </c>
      <c r="B2172" s="418">
        <v>1289.8399999999999</v>
      </c>
      <c r="C2172"/>
      <c r="D2172"/>
    </row>
    <row r="2173" spans="1:4" ht="16.149999999999999" customHeight="1" x14ac:dyDescent="0.25">
      <c r="A2173" s="416">
        <v>35733</v>
      </c>
      <c r="B2173" s="417">
        <v>1282.82</v>
      </c>
      <c r="C2173"/>
      <c r="D2173"/>
    </row>
    <row r="2174" spans="1:4" ht="16.149999999999999" customHeight="1" x14ac:dyDescent="0.25">
      <c r="A2174" s="416">
        <v>35734</v>
      </c>
      <c r="B2174" s="418">
        <v>1281.2</v>
      </c>
      <c r="C2174"/>
      <c r="D2174"/>
    </row>
    <row r="2175" spans="1:4" ht="16.149999999999999" customHeight="1" x14ac:dyDescent="0.25">
      <c r="A2175" s="416">
        <v>35735</v>
      </c>
      <c r="B2175" s="417">
        <v>1284.6500000000001</v>
      </c>
      <c r="C2175"/>
      <c r="D2175"/>
    </row>
    <row r="2176" spans="1:4" ht="16.149999999999999" customHeight="1" x14ac:dyDescent="0.25">
      <c r="A2176" s="416">
        <v>35736</v>
      </c>
      <c r="B2176" s="418">
        <v>1284.6500000000001</v>
      </c>
      <c r="C2176"/>
      <c r="D2176"/>
    </row>
    <row r="2177" spans="1:4" ht="16.149999999999999" customHeight="1" x14ac:dyDescent="0.25">
      <c r="A2177" s="416">
        <v>35737</v>
      </c>
      <c r="B2177" s="417">
        <v>1284.6500000000001</v>
      </c>
      <c r="C2177"/>
      <c r="D2177"/>
    </row>
    <row r="2178" spans="1:4" ht="16.149999999999999" customHeight="1" x14ac:dyDescent="0.25">
      <c r="A2178" s="416">
        <v>35738</v>
      </c>
      <c r="B2178" s="418">
        <v>1284.6500000000001</v>
      </c>
      <c r="C2178"/>
      <c r="D2178"/>
    </row>
    <row r="2179" spans="1:4" ht="16.149999999999999" customHeight="1" x14ac:dyDescent="0.25">
      <c r="A2179" s="416">
        <v>35739</v>
      </c>
      <c r="B2179" s="417">
        <v>1284.6300000000001</v>
      </c>
      <c r="C2179"/>
      <c r="D2179"/>
    </row>
    <row r="2180" spans="1:4" ht="16.149999999999999" customHeight="1" x14ac:dyDescent="0.25">
      <c r="A2180" s="416">
        <v>35740</v>
      </c>
      <c r="B2180" s="418">
        <v>1281.18</v>
      </c>
      <c r="C2180"/>
      <c r="D2180"/>
    </row>
    <row r="2181" spans="1:4" ht="16.149999999999999" customHeight="1" x14ac:dyDescent="0.25">
      <c r="A2181" s="416">
        <v>35741</v>
      </c>
      <c r="B2181" s="417">
        <v>1286.73</v>
      </c>
      <c r="C2181"/>
      <c r="D2181"/>
    </row>
    <row r="2182" spans="1:4" ht="16.149999999999999" customHeight="1" x14ac:dyDescent="0.25">
      <c r="A2182" s="416">
        <v>35742</v>
      </c>
      <c r="B2182" s="418">
        <v>1291.3499999999999</v>
      </c>
      <c r="C2182"/>
      <c r="D2182"/>
    </row>
    <row r="2183" spans="1:4" ht="16.149999999999999" customHeight="1" x14ac:dyDescent="0.25">
      <c r="A2183" s="416">
        <v>35743</v>
      </c>
      <c r="B2183" s="417">
        <v>1291.3499999999999</v>
      </c>
      <c r="C2183"/>
      <c r="D2183"/>
    </row>
    <row r="2184" spans="1:4" ht="16.149999999999999" customHeight="1" x14ac:dyDescent="0.25">
      <c r="A2184" s="416">
        <v>35744</v>
      </c>
      <c r="B2184" s="418">
        <v>1291.3499999999999</v>
      </c>
      <c r="C2184"/>
      <c r="D2184"/>
    </row>
    <row r="2185" spans="1:4" ht="16.149999999999999" customHeight="1" x14ac:dyDescent="0.25">
      <c r="A2185" s="416">
        <v>35745</v>
      </c>
      <c r="B2185" s="417">
        <v>1295.52</v>
      </c>
      <c r="C2185"/>
      <c r="D2185"/>
    </row>
    <row r="2186" spans="1:4" ht="16.149999999999999" customHeight="1" x14ac:dyDescent="0.25">
      <c r="A2186" s="416">
        <v>35746</v>
      </c>
      <c r="B2186" s="418">
        <v>1294.51</v>
      </c>
      <c r="C2186"/>
      <c r="D2186"/>
    </row>
    <row r="2187" spans="1:4" ht="16.149999999999999" customHeight="1" x14ac:dyDescent="0.25">
      <c r="A2187" s="416">
        <v>35747</v>
      </c>
      <c r="B2187" s="417">
        <v>1296.6600000000001</v>
      </c>
      <c r="C2187"/>
      <c r="D2187"/>
    </row>
    <row r="2188" spans="1:4" ht="16.149999999999999" customHeight="1" x14ac:dyDescent="0.25">
      <c r="A2188" s="416">
        <v>35748</v>
      </c>
      <c r="B2188" s="418">
        <v>1297.8699999999999</v>
      </c>
      <c r="C2188"/>
      <c r="D2188"/>
    </row>
    <row r="2189" spans="1:4" ht="16.149999999999999" customHeight="1" x14ac:dyDescent="0.25">
      <c r="A2189" s="416">
        <v>35749</v>
      </c>
      <c r="B2189" s="417">
        <v>1298.04</v>
      </c>
      <c r="C2189"/>
      <c r="D2189"/>
    </row>
    <row r="2190" spans="1:4" ht="16.149999999999999" customHeight="1" x14ac:dyDescent="0.25">
      <c r="A2190" s="416">
        <v>35750</v>
      </c>
      <c r="B2190" s="418">
        <v>1298.04</v>
      </c>
      <c r="C2190"/>
      <c r="D2190"/>
    </row>
    <row r="2191" spans="1:4" ht="16.149999999999999" customHeight="1" x14ac:dyDescent="0.25">
      <c r="A2191" s="416">
        <v>35751</v>
      </c>
      <c r="B2191" s="417">
        <v>1298.04</v>
      </c>
      <c r="C2191"/>
      <c r="D2191"/>
    </row>
    <row r="2192" spans="1:4" ht="16.149999999999999" customHeight="1" x14ac:dyDescent="0.25">
      <c r="A2192" s="416">
        <v>35752</v>
      </c>
      <c r="B2192" s="418">
        <v>1298.04</v>
      </c>
      <c r="C2192"/>
      <c r="D2192"/>
    </row>
    <row r="2193" spans="1:4" ht="16.149999999999999" customHeight="1" x14ac:dyDescent="0.25">
      <c r="A2193" s="416">
        <v>35753</v>
      </c>
      <c r="B2193" s="417">
        <v>1297.94</v>
      </c>
      <c r="C2193"/>
      <c r="D2193"/>
    </row>
    <row r="2194" spans="1:4" ht="16.149999999999999" customHeight="1" x14ac:dyDescent="0.25">
      <c r="A2194" s="416">
        <v>35754</v>
      </c>
      <c r="B2194" s="418">
        <v>1296.6199999999999</v>
      </c>
      <c r="C2194"/>
      <c r="D2194"/>
    </row>
    <row r="2195" spans="1:4" ht="16.149999999999999" customHeight="1" x14ac:dyDescent="0.25">
      <c r="A2195" s="416">
        <v>35755</v>
      </c>
      <c r="B2195" s="417">
        <v>1298.19</v>
      </c>
      <c r="C2195"/>
      <c r="D2195"/>
    </row>
    <row r="2196" spans="1:4" ht="16.149999999999999" customHeight="1" x14ac:dyDescent="0.25">
      <c r="A2196" s="416">
        <v>35756</v>
      </c>
      <c r="B2196" s="418">
        <v>1296.3</v>
      </c>
      <c r="C2196"/>
      <c r="D2196"/>
    </row>
    <row r="2197" spans="1:4" ht="16.149999999999999" customHeight="1" x14ac:dyDescent="0.25">
      <c r="A2197" s="416">
        <v>35757</v>
      </c>
      <c r="B2197" s="417">
        <v>1296.3</v>
      </c>
      <c r="C2197"/>
      <c r="D2197"/>
    </row>
    <row r="2198" spans="1:4" ht="16.149999999999999" customHeight="1" x14ac:dyDescent="0.25">
      <c r="A2198" s="416">
        <v>35758</v>
      </c>
      <c r="B2198" s="418">
        <v>1296.3</v>
      </c>
      <c r="C2198"/>
      <c r="D2198"/>
    </row>
    <row r="2199" spans="1:4" ht="16.149999999999999" customHeight="1" x14ac:dyDescent="0.25">
      <c r="A2199" s="416">
        <v>35759</v>
      </c>
      <c r="B2199" s="417">
        <v>1296.3699999999999</v>
      </c>
      <c r="C2199"/>
      <c r="D2199"/>
    </row>
    <row r="2200" spans="1:4" ht="16.149999999999999" customHeight="1" x14ac:dyDescent="0.25">
      <c r="A2200" s="416">
        <v>35760</v>
      </c>
      <c r="B2200" s="418">
        <v>1299.19</v>
      </c>
      <c r="C2200"/>
      <c r="D2200"/>
    </row>
    <row r="2201" spans="1:4" ht="16.149999999999999" customHeight="1" x14ac:dyDescent="0.25">
      <c r="A2201" s="416">
        <v>35761</v>
      </c>
      <c r="B2201" s="417">
        <v>1303.1500000000001</v>
      </c>
      <c r="C2201"/>
      <c r="D2201"/>
    </row>
    <row r="2202" spans="1:4" ht="16.149999999999999" customHeight="1" x14ac:dyDescent="0.25">
      <c r="A2202" s="416">
        <v>35762</v>
      </c>
      <c r="B2202" s="418">
        <v>1303.0999999999999</v>
      </c>
      <c r="C2202"/>
      <c r="D2202"/>
    </row>
    <row r="2203" spans="1:4" ht="16.149999999999999" customHeight="1" x14ac:dyDescent="0.25">
      <c r="A2203" s="416">
        <v>35763</v>
      </c>
      <c r="B2203" s="417">
        <v>1305.6600000000001</v>
      </c>
      <c r="C2203"/>
      <c r="D2203"/>
    </row>
    <row r="2204" spans="1:4" ht="16.149999999999999" customHeight="1" x14ac:dyDescent="0.25">
      <c r="A2204" s="416">
        <v>35764</v>
      </c>
      <c r="B2204" s="418">
        <v>1305.6600000000001</v>
      </c>
      <c r="C2204"/>
      <c r="D2204"/>
    </row>
    <row r="2205" spans="1:4" ht="16.149999999999999" customHeight="1" x14ac:dyDescent="0.25">
      <c r="A2205" s="416">
        <v>35765</v>
      </c>
      <c r="B2205" s="417">
        <v>1305.6600000000001</v>
      </c>
      <c r="C2205"/>
      <c r="D2205"/>
    </row>
    <row r="2206" spans="1:4" ht="16.149999999999999" customHeight="1" x14ac:dyDescent="0.25">
      <c r="A2206" s="416">
        <v>35766</v>
      </c>
      <c r="B2206" s="418">
        <v>1307.54</v>
      </c>
      <c r="C2206"/>
      <c r="D2206"/>
    </row>
    <row r="2207" spans="1:4" ht="16.149999999999999" customHeight="1" x14ac:dyDescent="0.25">
      <c r="A2207" s="416">
        <v>35767</v>
      </c>
      <c r="B2207" s="417">
        <v>1307.01</v>
      </c>
      <c r="C2207"/>
      <c r="D2207"/>
    </row>
    <row r="2208" spans="1:4" ht="16.149999999999999" customHeight="1" x14ac:dyDescent="0.25">
      <c r="A2208" s="416">
        <v>35768</v>
      </c>
      <c r="B2208" s="418">
        <v>1299.43</v>
      </c>
      <c r="C2208"/>
      <c r="D2208"/>
    </row>
    <row r="2209" spans="1:4" ht="16.149999999999999" customHeight="1" x14ac:dyDescent="0.25">
      <c r="A2209" s="416">
        <v>35769</v>
      </c>
      <c r="B2209" s="417">
        <v>1298.6400000000001</v>
      </c>
      <c r="C2209"/>
      <c r="D2209"/>
    </row>
    <row r="2210" spans="1:4" ht="16.149999999999999" customHeight="1" x14ac:dyDescent="0.25">
      <c r="A2210" s="416">
        <v>35770</v>
      </c>
      <c r="B2210" s="418">
        <v>1300.55</v>
      </c>
      <c r="C2210"/>
      <c r="D2210"/>
    </row>
    <row r="2211" spans="1:4" ht="16.149999999999999" customHeight="1" x14ac:dyDescent="0.25">
      <c r="A2211" s="416">
        <v>35771</v>
      </c>
      <c r="B2211" s="417">
        <v>1300.55</v>
      </c>
      <c r="C2211"/>
      <c r="D2211"/>
    </row>
    <row r="2212" spans="1:4" ht="16.149999999999999" customHeight="1" x14ac:dyDescent="0.25">
      <c r="A2212" s="416">
        <v>35772</v>
      </c>
      <c r="B2212" s="418">
        <v>1300.55</v>
      </c>
      <c r="C2212"/>
      <c r="D2212"/>
    </row>
    <row r="2213" spans="1:4" ht="16.149999999999999" customHeight="1" x14ac:dyDescent="0.25">
      <c r="A2213" s="416">
        <v>35773</v>
      </c>
      <c r="B2213" s="417">
        <v>1300.55</v>
      </c>
      <c r="C2213"/>
      <c r="D2213"/>
    </row>
    <row r="2214" spans="1:4" ht="16.149999999999999" customHeight="1" x14ac:dyDescent="0.25">
      <c r="A2214" s="416">
        <v>35774</v>
      </c>
      <c r="B2214" s="418">
        <v>1298.78</v>
      </c>
      <c r="C2214"/>
      <c r="D2214"/>
    </row>
    <row r="2215" spans="1:4" ht="16.149999999999999" customHeight="1" x14ac:dyDescent="0.25">
      <c r="A2215" s="416">
        <v>35775</v>
      </c>
      <c r="B2215" s="417">
        <v>1301.1500000000001</v>
      </c>
      <c r="C2215"/>
      <c r="D2215"/>
    </row>
    <row r="2216" spans="1:4" ht="16.149999999999999" customHeight="1" x14ac:dyDescent="0.25">
      <c r="A2216" s="416">
        <v>35776</v>
      </c>
      <c r="B2216" s="418">
        <v>1304.8499999999999</v>
      </c>
      <c r="C2216"/>
      <c r="D2216"/>
    </row>
    <row r="2217" spans="1:4" ht="16.149999999999999" customHeight="1" x14ac:dyDescent="0.25">
      <c r="A2217" s="416">
        <v>35777</v>
      </c>
      <c r="B2217" s="417">
        <v>1307.42</v>
      </c>
      <c r="C2217"/>
      <c r="D2217"/>
    </row>
    <row r="2218" spans="1:4" ht="16.149999999999999" customHeight="1" x14ac:dyDescent="0.25">
      <c r="A2218" s="416">
        <v>35778</v>
      </c>
      <c r="B2218" s="418">
        <v>1307.42</v>
      </c>
      <c r="C2218"/>
      <c r="D2218"/>
    </row>
    <row r="2219" spans="1:4" ht="16.149999999999999" customHeight="1" x14ac:dyDescent="0.25">
      <c r="A2219" s="416">
        <v>35779</v>
      </c>
      <c r="B2219" s="417">
        <v>1307.42</v>
      </c>
      <c r="C2219"/>
      <c r="D2219"/>
    </row>
    <row r="2220" spans="1:4" ht="16.149999999999999" customHeight="1" x14ac:dyDescent="0.25">
      <c r="A2220" s="416">
        <v>35780</v>
      </c>
      <c r="B2220" s="418">
        <v>1304.02</v>
      </c>
      <c r="C2220"/>
      <c r="D2220"/>
    </row>
    <row r="2221" spans="1:4" ht="16.149999999999999" customHeight="1" x14ac:dyDescent="0.25">
      <c r="A2221" s="416">
        <v>35781</v>
      </c>
      <c r="B2221" s="417">
        <v>1296.3</v>
      </c>
      <c r="C2221"/>
      <c r="D2221"/>
    </row>
    <row r="2222" spans="1:4" ht="16.149999999999999" customHeight="1" x14ac:dyDescent="0.25">
      <c r="A2222" s="416">
        <v>35782</v>
      </c>
      <c r="B2222" s="418">
        <v>1286.74</v>
      </c>
      <c r="C2222"/>
      <c r="D2222"/>
    </row>
    <row r="2223" spans="1:4" ht="16.149999999999999" customHeight="1" x14ac:dyDescent="0.25">
      <c r="A2223" s="416">
        <v>35783</v>
      </c>
      <c r="B2223" s="417">
        <v>1286.1199999999999</v>
      </c>
      <c r="C2223"/>
      <c r="D2223"/>
    </row>
    <row r="2224" spans="1:4" ht="16.149999999999999" customHeight="1" x14ac:dyDescent="0.25">
      <c r="A2224" s="416">
        <v>35784</v>
      </c>
      <c r="B2224" s="418">
        <v>1287.51</v>
      </c>
      <c r="C2224"/>
      <c r="D2224"/>
    </row>
    <row r="2225" spans="1:4" ht="16.149999999999999" customHeight="1" x14ac:dyDescent="0.25">
      <c r="A2225" s="416">
        <v>35785</v>
      </c>
      <c r="B2225" s="417">
        <v>1287.51</v>
      </c>
      <c r="C2225"/>
      <c r="D2225"/>
    </row>
    <row r="2226" spans="1:4" ht="16.149999999999999" customHeight="1" x14ac:dyDescent="0.25">
      <c r="A2226" s="416">
        <v>35786</v>
      </c>
      <c r="B2226" s="418">
        <v>1287.51</v>
      </c>
      <c r="C2226"/>
      <c r="D2226"/>
    </row>
    <row r="2227" spans="1:4" ht="16.149999999999999" customHeight="1" x14ac:dyDescent="0.25">
      <c r="A2227" s="416">
        <v>35787</v>
      </c>
      <c r="B2227" s="417">
        <v>1288.32</v>
      </c>
      <c r="C2227"/>
      <c r="D2227"/>
    </row>
    <row r="2228" spans="1:4" ht="16.149999999999999" customHeight="1" x14ac:dyDescent="0.25">
      <c r="A2228" s="416">
        <v>35788</v>
      </c>
      <c r="B2228" s="418">
        <v>1281.5999999999999</v>
      </c>
      <c r="C2228"/>
      <c r="D2228"/>
    </row>
    <row r="2229" spans="1:4" ht="16.149999999999999" customHeight="1" x14ac:dyDescent="0.25">
      <c r="A2229" s="416">
        <v>35789</v>
      </c>
      <c r="B2229" s="417">
        <v>1281.5999999999999</v>
      </c>
      <c r="C2229"/>
      <c r="D2229"/>
    </row>
    <row r="2230" spans="1:4" ht="16.149999999999999" customHeight="1" x14ac:dyDescent="0.25">
      <c r="A2230" s="416">
        <v>35790</v>
      </c>
      <c r="B2230" s="418">
        <v>1281.5999999999999</v>
      </c>
      <c r="C2230"/>
      <c r="D2230"/>
    </row>
    <row r="2231" spans="1:4" ht="16.149999999999999" customHeight="1" x14ac:dyDescent="0.25">
      <c r="A2231" s="416">
        <v>35791</v>
      </c>
      <c r="B2231" s="417">
        <v>1286.92</v>
      </c>
      <c r="C2231"/>
      <c r="D2231"/>
    </row>
    <row r="2232" spans="1:4" ht="16.149999999999999" customHeight="1" x14ac:dyDescent="0.25">
      <c r="A2232" s="416">
        <v>35792</v>
      </c>
      <c r="B2232" s="418">
        <v>1286.92</v>
      </c>
      <c r="C2232"/>
      <c r="D2232"/>
    </row>
    <row r="2233" spans="1:4" ht="16.149999999999999" customHeight="1" x14ac:dyDescent="0.25">
      <c r="A2233" s="416">
        <v>35793</v>
      </c>
      <c r="B2233" s="417">
        <v>1286.92</v>
      </c>
      <c r="C2233"/>
      <c r="D2233"/>
    </row>
    <row r="2234" spans="1:4" ht="16.149999999999999" customHeight="1" x14ac:dyDescent="0.25">
      <c r="A2234" s="416">
        <v>35794</v>
      </c>
      <c r="B2234" s="418">
        <v>1291.92</v>
      </c>
      <c r="C2234"/>
      <c r="D2234"/>
    </row>
    <row r="2235" spans="1:4" ht="16.149999999999999" customHeight="1" x14ac:dyDescent="0.25">
      <c r="A2235" s="416">
        <v>35795</v>
      </c>
      <c r="B2235" s="417">
        <v>1293.58</v>
      </c>
      <c r="C2235"/>
      <c r="D2235"/>
    </row>
    <row r="2236" spans="1:4" ht="16.149999999999999" customHeight="1" x14ac:dyDescent="0.25">
      <c r="A2236" s="416">
        <v>35796</v>
      </c>
      <c r="B2236" s="418">
        <v>1293.58</v>
      </c>
      <c r="C2236"/>
      <c r="D2236"/>
    </row>
    <row r="2237" spans="1:4" ht="16.149999999999999" customHeight="1" x14ac:dyDescent="0.25">
      <c r="A2237" s="416">
        <v>35797</v>
      </c>
      <c r="B2237" s="417">
        <v>1293.58</v>
      </c>
      <c r="C2237"/>
      <c r="D2237"/>
    </row>
    <row r="2238" spans="1:4" ht="16.149999999999999" customHeight="1" x14ac:dyDescent="0.25">
      <c r="A2238" s="416">
        <v>35798</v>
      </c>
      <c r="B2238" s="418">
        <v>1304.33</v>
      </c>
      <c r="C2238"/>
      <c r="D2238"/>
    </row>
    <row r="2239" spans="1:4" ht="16.149999999999999" customHeight="1" x14ac:dyDescent="0.25">
      <c r="A2239" s="416">
        <v>35799</v>
      </c>
      <c r="B2239" s="417">
        <v>1304.33</v>
      </c>
      <c r="C2239"/>
      <c r="D2239"/>
    </row>
    <row r="2240" spans="1:4" ht="16.149999999999999" customHeight="1" x14ac:dyDescent="0.25">
      <c r="A2240" s="416">
        <v>35800</v>
      </c>
      <c r="B2240" s="418">
        <v>1304.33</v>
      </c>
      <c r="C2240"/>
      <c r="D2240"/>
    </row>
    <row r="2241" spans="1:4" ht="16.149999999999999" customHeight="1" x14ac:dyDescent="0.25">
      <c r="A2241" s="416">
        <v>35801</v>
      </c>
      <c r="B2241" s="417">
        <v>1317.15</v>
      </c>
      <c r="C2241"/>
      <c r="D2241"/>
    </row>
    <row r="2242" spans="1:4" ht="16.149999999999999" customHeight="1" x14ac:dyDescent="0.25">
      <c r="A2242" s="416">
        <v>35802</v>
      </c>
      <c r="B2242" s="418">
        <v>1318.57</v>
      </c>
      <c r="C2242"/>
      <c r="D2242"/>
    </row>
    <row r="2243" spans="1:4" ht="16.149999999999999" customHeight="1" x14ac:dyDescent="0.25">
      <c r="A2243" s="416">
        <v>35803</v>
      </c>
      <c r="B2243" s="417">
        <v>1315.95</v>
      </c>
      <c r="C2243"/>
      <c r="D2243"/>
    </row>
    <row r="2244" spans="1:4" ht="16.149999999999999" customHeight="1" x14ac:dyDescent="0.25">
      <c r="A2244" s="416">
        <v>35804</v>
      </c>
      <c r="B2244" s="418">
        <v>1313.56</v>
      </c>
      <c r="C2244"/>
      <c r="D2244"/>
    </row>
    <row r="2245" spans="1:4" ht="16.149999999999999" customHeight="1" x14ac:dyDescent="0.25">
      <c r="A2245" s="416">
        <v>35805</v>
      </c>
      <c r="B2245" s="417">
        <v>1315.7</v>
      </c>
      <c r="C2245"/>
      <c r="D2245"/>
    </row>
    <row r="2246" spans="1:4" ht="16.149999999999999" customHeight="1" x14ac:dyDescent="0.25">
      <c r="A2246" s="416">
        <v>35806</v>
      </c>
      <c r="B2246" s="418">
        <v>1315.7</v>
      </c>
      <c r="C2246"/>
      <c r="D2246"/>
    </row>
    <row r="2247" spans="1:4" ht="16.149999999999999" customHeight="1" x14ac:dyDescent="0.25">
      <c r="A2247" s="416">
        <v>35807</v>
      </c>
      <c r="B2247" s="417">
        <v>1315.7</v>
      </c>
      <c r="C2247"/>
      <c r="D2247"/>
    </row>
    <row r="2248" spans="1:4" ht="16.149999999999999" customHeight="1" x14ac:dyDescent="0.25">
      <c r="A2248" s="416">
        <v>35808</v>
      </c>
      <c r="B2248" s="418">
        <v>1315.7</v>
      </c>
      <c r="C2248"/>
      <c r="D2248"/>
    </row>
    <row r="2249" spans="1:4" ht="16.149999999999999" customHeight="1" x14ac:dyDescent="0.25">
      <c r="A2249" s="416">
        <v>35809</v>
      </c>
      <c r="B2249" s="417">
        <v>1318.25</v>
      </c>
      <c r="C2249"/>
      <c r="D2249"/>
    </row>
    <row r="2250" spans="1:4" ht="16.149999999999999" customHeight="1" x14ac:dyDescent="0.25">
      <c r="A2250" s="416">
        <v>35810</v>
      </c>
      <c r="B2250" s="418">
        <v>1318.53</v>
      </c>
      <c r="C2250"/>
      <c r="D2250"/>
    </row>
    <row r="2251" spans="1:4" ht="16.149999999999999" customHeight="1" x14ac:dyDescent="0.25">
      <c r="A2251" s="416">
        <v>35811</v>
      </c>
      <c r="B2251" s="417">
        <v>1319.21</v>
      </c>
      <c r="C2251"/>
      <c r="D2251"/>
    </row>
    <row r="2252" spans="1:4" ht="16.149999999999999" customHeight="1" x14ac:dyDescent="0.25">
      <c r="A2252" s="416">
        <v>35812</v>
      </c>
      <c r="B2252" s="418">
        <v>1322.16</v>
      </c>
      <c r="C2252"/>
      <c r="D2252"/>
    </row>
    <row r="2253" spans="1:4" ht="16.149999999999999" customHeight="1" x14ac:dyDescent="0.25">
      <c r="A2253" s="416">
        <v>35813</v>
      </c>
      <c r="B2253" s="417">
        <v>1322.16</v>
      </c>
      <c r="C2253"/>
      <c r="D2253"/>
    </row>
    <row r="2254" spans="1:4" ht="16.149999999999999" customHeight="1" x14ac:dyDescent="0.25">
      <c r="A2254" s="416">
        <v>35814</v>
      </c>
      <c r="B2254" s="418">
        <v>1322.16</v>
      </c>
      <c r="C2254"/>
      <c r="D2254"/>
    </row>
    <row r="2255" spans="1:4" ht="16.149999999999999" customHeight="1" x14ac:dyDescent="0.25">
      <c r="A2255" s="416">
        <v>35815</v>
      </c>
      <c r="B2255" s="417">
        <v>1325.07</v>
      </c>
      <c r="C2255"/>
      <c r="D2255"/>
    </row>
    <row r="2256" spans="1:4" ht="16.149999999999999" customHeight="1" x14ac:dyDescent="0.25">
      <c r="A2256" s="416">
        <v>35816</v>
      </c>
      <c r="B2256" s="418">
        <v>1327</v>
      </c>
      <c r="C2256"/>
      <c r="D2256"/>
    </row>
    <row r="2257" spans="1:4" ht="16.149999999999999" customHeight="1" x14ac:dyDescent="0.25">
      <c r="A2257" s="416">
        <v>35817</v>
      </c>
      <c r="B2257" s="417">
        <v>1331.48</v>
      </c>
      <c r="C2257"/>
      <c r="D2257"/>
    </row>
    <row r="2258" spans="1:4" ht="16.149999999999999" customHeight="1" x14ac:dyDescent="0.25">
      <c r="A2258" s="416">
        <v>35818</v>
      </c>
      <c r="B2258" s="418">
        <v>1334.71</v>
      </c>
      <c r="C2258"/>
      <c r="D2258"/>
    </row>
    <row r="2259" spans="1:4" ht="16.149999999999999" customHeight="1" x14ac:dyDescent="0.25">
      <c r="A2259" s="416">
        <v>35819</v>
      </c>
      <c r="B2259" s="417">
        <v>1332.78</v>
      </c>
      <c r="C2259"/>
      <c r="D2259"/>
    </row>
    <row r="2260" spans="1:4" ht="16.149999999999999" customHeight="1" x14ac:dyDescent="0.25">
      <c r="A2260" s="416">
        <v>35820</v>
      </c>
      <c r="B2260" s="418">
        <v>1332.78</v>
      </c>
      <c r="C2260"/>
      <c r="D2260"/>
    </row>
    <row r="2261" spans="1:4" ht="16.149999999999999" customHeight="1" x14ac:dyDescent="0.25">
      <c r="A2261" s="416">
        <v>35821</v>
      </c>
      <c r="B2261" s="417">
        <v>1332.78</v>
      </c>
      <c r="C2261"/>
      <c r="D2261"/>
    </row>
    <row r="2262" spans="1:4" ht="16.149999999999999" customHeight="1" x14ac:dyDescent="0.25">
      <c r="A2262" s="416">
        <v>35822</v>
      </c>
      <c r="B2262" s="418">
        <v>1336.38</v>
      </c>
      <c r="C2262"/>
      <c r="D2262"/>
    </row>
    <row r="2263" spans="1:4" ht="16.149999999999999" customHeight="1" x14ac:dyDescent="0.25">
      <c r="A2263" s="416">
        <v>35823</v>
      </c>
      <c r="B2263" s="417">
        <v>1337.3</v>
      </c>
      <c r="C2263"/>
      <c r="D2263"/>
    </row>
    <row r="2264" spans="1:4" ht="16.149999999999999" customHeight="1" x14ac:dyDescent="0.25">
      <c r="A2264" s="416">
        <v>35824</v>
      </c>
      <c r="B2264" s="418">
        <v>1339.57</v>
      </c>
      <c r="C2264"/>
      <c r="D2264"/>
    </row>
    <row r="2265" spans="1:4" ht="16.149999999999999" customHeight="1" x14ac:dyDescent="0.25">
      <c r="A2265" s="416">
        <v>35825</v>
      </c>
      <c r="B2265" s="417">
        <v>1341.85</v>
      </c>
      <c r="C2265"/>
      <c r="D2265"/>
    </row>
    <row r="2266" spans="1:4" ht="16.149999999999999" customHeight="1" x14ac:dyDescent="0.25">
      <c r="A2266" s="416">
        <v>35826</v>
      </c>
      <c r="B2266" s="418">
        <v>1342</v>
      </c>
      <c r="C2266"/>
      <c r="D2266"/>
    </row>
    <row r="2267" spans="1:4" ht="16.149999999999999" customHeight="1" x14ac:dyDescent="0.25">
      <c r="A2267" s="416">
        <v>35827</v>
      </c>
      <c r="B2267" s="417">
        <v>1342</v>
      </c>
      <c r="C2267"/>
      <c r="D2267"/>
    </row>
    <row r="2268" spans="1:4" ht="16.149999999999999" customHeight="1" x14ac:dyDescent="0.25">
      <c r="A2268" s="416">
        <v>35828</v>
      </c>
      <c r="B2268" s="418">
        <v>1342</v>
      </c>
      <c r="C2268"/>
      <c r="D2268"/>
    </row>
    <row r="2269" spans="1:4" ht="16.149999999999999" customHeight="1" x14ac:dyDescent="0.25">
      <c r="A2269" s="416">
        <v>35829</v>
      </c>
      <c r="B2269" s="417">
        <v>1343.9</v>
      </c>
      <c r="C2269"/>
      <c r="D2269"/>
    </row>
    <row r="2270" spans="1:4" ht="16.149999999999999" customHeight="1" x14ac:dyDescent="0.25">
      <c r="A2270" s="416">
        <v>35830</v>
      </c>
      <c r="B2270" s="418">
        <v>1345.01</v>
      </c>
      <c r="C2270"/>
      <c r="D2270"/>
    </row>
    <row r="2271" spans="1:4" ht="16.149999999999999" customHeight="1" x14ac:dyDescent="0.25">
      <c r="A2271" s="416">
        <v>35831</v>
      </c>
      <c r="B2271" s="417">
        <v>1345.46</v>
      </c>
      <c r="C2271"/>
      <c r="D2271"/>
    </row>
    <row r="2272" spans="1:4" ht="16.149999999999999" customHeight="1" x14ac:dyDescent="0.25">
      <c r="A2272" s="416">
        <v>35832</v>
      </c>
      <c r="B2272" s="418">
        <v>1346.09</v>
      </c>
      <c r="C2272"/>
      <c r="D2272"/>
    </row>
    <row r="2273" spans="1:4" ht="16.149999999999999" customHeight="1" x14ac:dyDescent="0.25">
      <c r="A2273" s="416">
        <v>35833</v>
      </c>
      <c r="B2273" s="417">
        <v>1346.42</v>
      </c>
      <c r="C2273"/>
      <c r="D2273"/>
    </row>
    <row r="2274" spans="1:4" ht="16.149999999999999" customHeight="1" x14ac:dyDescent="0.25">
      <c r="A2274" s="416">
        <v>35834</v>
      </c>
      <c r="B2274" s="418">
        <v>1346.42</v>
      </c>
      <c r="C2274"/>
      <c r="D2274"/>
    </row>
    <row r="2275" spans="1:4" ht="16.149999999999999" customHeight="1" x14ac:dyDescent="0.25">
      <c r="A2275" s="416">
        <v>35835</v>
      </c>
      <c r="B2275" s="417">
        <v>1346.42</v>
      </c>
      <c r="C2275"/>
      <c r="D2275"/>
    </row>
    <row r="2276" spans="1:4" ht="16.149999999999999" customHeight="1" x14ac:dyDescent="0.25">
      <c r="A2276" s="416">
        <v>35836</v>
      </c>
      <c r="B2276" s="418">
        <v>1347.72</v>
      </c>
      <c r="C2276"/>
      <c r="D2276"/>
    </row>
    <row r="2277" spans="1:4" ht="16.149999999999999" customHeight="1" x14ac:dyDescent="0.25">
      <c r="A2277" s="416">
        <v>35837</v>
      </c>
      <c r="B2277" s="417">
        <v>1348.23</v>
      </c>
      <c r="C2277"/>
      <c r="D2277"/>
    </row>
    <row r="2278" spans="1:4" ht="16.149999999999999" customHeight="1" x14ac:dyDescent="0.25">
      <c r="A2278" s="416">
        <v>35838</v>
      </c>
      <c r="B2278" s="418">
        <v>1348.86</v>
      </c>
      <c r="C2278"/>
      <c r="D2278"/>
    </row>
    <row r="2279" spans="1:4" ht="16.149999999999999" customHeight="1" x14ac:dyDescent="0.25">
      <c r="A2279" s="416">
        <v>35839</v>
      </c>
      <c r="B2279" s="417">
        <v>1349.34</v>
      </c>
      <c r="C2279"/>
      <c r="D2279"/>
    </row>
    <row r="2280" spans="1:4" ht="16.149999999999999" customHeight="1" x14ac:dyDescent="0.25">
      <c r="A2280" s="416">
        <v>35840</v>
      </c>
      <c r="B2280" s="418">
        <v>1349.54</v>
      </c>
      <c r="C2280"/>
      <c r="D2280"/>
    </row>
    <row r="2281" spans="1:4" ht="16.149999999999999" customHeight="1" x14ac:dyDescent="0.25">
      <c r="A2281" s="416">
        <v>35841</v>
      </c>
      <c r="B2281" s="417">
        <v>1349.54</v>
      </c>
      <c r="C2281"/>
      <c r="D2281"/>
    </row>
    <row r="2282" spans="1:4" ht="16.149999999999999" customHeight="1" x14ac:dyDescent="0.25">
      <c r="A2282" s="416">
        <v>35842</v>
      </c>
      <c r="B2282" s="418">
        <v>1349.54</v>
      </c>
      <c r="C2282"/>
      <c r="D2282"/>
    </row>
    <row r="2283" spans="1:4" ht="16.149999999999999" customHeight="1" x14ac:dyDescent="0.25">
      <c r="A2283" s="416">
        <v>35843</v>
      </c>
      <c r="B2283" s="417">
        <v>1350.97</v>
      </c>
      <c r="C2283"/>
      <c r="D2283"/>
    </row>
    <row r="2284" spans="1:4" ht="16.149999999999999" customHeight="1" x14ac:dyDescent="0.25">
      <c r="A2284" s="416">
        <v>35844</v>
      </c>
      <c r="B2284" s="418">
        <v>1350.23</v>
      </c>
      <c r="C2284"/>
      <c r="D2284"/>
    </row>
    <row r="2285" spans="1:4" ht="16.149999999999999" customHeight="1" x14ac:dyDescent="0.25">
      <c r="A2285" s="416">
        <v>35845</v>
      </c>
      <c r="B2285" s="417">
        <v>1349.95</v>
      </c>
      <c r="C2285"/>
      <c r="D2285"/>
    </row>
    <row r="2286" spans="1:4" ht="16.149999999999999" customHeight="1" x14ac:dyDescent="0.25">
      <c r="A2286" s="416">
        <v>35846</v>
      </c>
      <c r="B2286" s="418">
        <v>1350.1</v>
      </c>
      <c r="C2286"/>
      <c r="D2286"/>
    </row>
    <row r="2287" spans="1:4" ht="16.149999999999999" customHeight="1" x14ac:dyDescent="0.25">
      <c r="A2287" s="416">
        <v>35847</v>
      </c>
      <c r="B2287" s="417">
        <v>1347.94</v>
      </c>
      <c r="C2287"/>
      <c r="D2287"/>
    </row>
    <row r="2288" spans="1:4" ht="16.149999999999999" customHeight="1" x14ac:dyDescent="0.25">
      <c r="A2288" s="416">
        <v>35848</v>
      </c>
      <c r="B2288" s="418">
        <v>1347.94</v>
      </c>
      <c r="C2288"/>
      <c r="D2288"/>
    </row>
    <row r="2289" spans="1:4" ht="16.149999999999999" customHeight="1" x14ac:dyDescent="0.25">
      <c r="A2289" s="416">
        <v>35849</v>
      </c>
      <c r="B2289" s="417">
        <v>1347.94</v>
      </c>
      <c r="C2289"/>
      <c r="D2289"/>
    </row>
    <row r="2290" spans="1:4" ht="16.149999999999999" customHeight="1" x14ac:dyDescent="0.25">
      <c r="A2290" s="416">
        <v>35850</v>
      </c>
      <c r="B2290" s="418">
        <v>1340.92</v>
      </c>
      <c r="C2290"/>
      <c r="D2290"/>
    </row>
    <row r="2291" spans="1:4" ht="16.149999999999999" customHeight="1" x14ac:dyDescent="0.25">
      <c r="A2291" s="416">
        <v>35851</v>
      </c>
      <c r="B2291" s="417">
        <v>1334.72</v>
      </c>
      <c r="C2291"/>
      <c r="D2291"/>
    </row>
    <row r="2292" spans="1:4" ht="16.149999999999999" customHeight="1" x14ac:dyDescent="0.25">
      <c r="A2292" s="416">
        <v>35852</v>
      </c>
      <c r="B2292" s="418">
        <v>1340.75</v>
      </c>
      <c r="C2292"/>
      <c r="D2292"/>
    </row>
    <row r="2293" spans="1:4" ht="16.149999999999999" customHeight="1" x14ac:dyDescent="0.25">
      <c r="A2293" s="416">
        <v>35853</v>
      </c>
      <c r="B2293" s="417">
        <v>1344.25</v>
      </c>
      <c r="C2293"/>
      <c r="D2293"/>
    </row>
    <row r="2294" spans="1:4" ht="16.149999999999999" customHeight="1" x14ac:dyDescent="0.25">
      <c r="A2294" s="416">
        <v>35854</v>
      </c>
      <c r="B2294" s="418">
        <v>1343.85</v>
      </c>
      <c r="C2294"/>
      <c r="D2294"/>
    </row>
    <row r="2295" spans="1:4" ht="16.149999999999999" customHeight="1" x14ac:dyDescent="0.25">
      <c r="A2295" s="416">
        <v>35855</v>
      </c>
      <c r="B2295" s="417">
        <v>1343.85</v>
      </c>
      <c r="C2295"/>
      <c r="D2295"/>
    </row>
    <row r="2296" spans="1:4" ht="16.149999999999999" customHeight="1" x14ac:dyDescent="0.25">
      <c r="A2296" s="416">
        <v>35856</v>
      </c>
      <c r="B2296" s="418">
        <v>1343.85</v>
      </c>
      <c r="C2296"/>
      <c r="D2296"/>
    </row>
    <row r="2297" spans="1:4" ht="16.149999999999999" customHeight="1" x14ac:dyDescent="0.25">
      <c r="A2297" s="416">
        <v>35857</v>
      </c>
      <c r="B2297" s="417">
        <v>1349.04</v>
      </c>
      <c r="C2297"/>
      <c r="D2297"/>
    </row>
    <row r="2298" spans="1:4" ht="16.149999999999999" customHeight="1" x14ac:dyDescent="0.25">
      <c r="A2298" s="416">
        <v>35858</v>
      </c>
      <c r="B2298" s="418">
        <v>1352.21</v>
      </c>
      <c r="C2298"/>
      <c r="D2298"/>
    </row>
    <row r="2299" spans="1:4" ht="16.149999999999999" customHeight="1" x14ac:dyDescent="0.25">
      <c r="A2299" s="416">
        <v>35859</v>
      </c>
      <c r="B2299" s="417">
        <v>1349.8</v>
      </c>
      <c r="C2299"/>
      <c r="D2299"/>
    </row>
    <row r="2300" spans="1:4" ht="16.149999999999999" customHeight="1" x14ac:dyDescent="0.25">
      <c r="A2300" s="416">
        <v>35860</v>
      </c>
      <c r="B2300" s="418">
        <v>1353.19</v>
      </c>
      <c r="C2300"/>
      <c r="D2300"/>
    </row>
    <row r="2301" spans="1:4" ht="16.149999999999999" customHeight="1" x14ac:dyDescent="0.25">
      <c r="A2301" s="416">
        <v>35861</v>
      </c>
      <c r="B2301" s="417">
        <v>1353.71</v>
      </c>
      <c r="C2301"/>
      <c r="D2301"/>
    </row>
    <row r="2302" spans="1:4" ht="16.149999999999999" customHeight="1" x14ac:dyDescent="0.25">
      <c r="A2302" s="416">
        <v>35862</v>
      </c>
      <c r="B2302" s="418">
        <v>1353.71</v>
      </c>
      <c r="C2302"/>
      <c r="D2302"/>
    </row>
    <row r="2303" spans="1:4" ht="16.149999999999999" customHeight="1" x14ac:dyDescent="0.25">
      <c r="A2303" s="416">
        <v>35863</v>
      </c>
      <c r="B2303" s="417">
        <v>1353.71</v>
      </c>
      <c r="C2303"/>
      <c r="D2303"/>
    </row>
    <row r="2304" spans="1:4" ht="16.149999999999999" customHeight="1" x14ac:dyDescent="0.25">
      <c r="A2304" s="416">
        <v>35864</v>
      </c>
      <c r="B2304" s="418">
        <v>1354.9</v>
      </c>
      <c r="C2304"/>
      <c r="D2304"/>
    </row>
    <row r="2305" spans="1:4" ht="16.149999999999999" customHeight="1" x14ac:dyDescent="0.25">
      <c r="A2305" s="416">
        <v>35865</v>
      </c>
      <c r="B2305" s="417">
        <v>1355.88</v>
      </c>
      <c r="C2305"/>
      <c r="D2305"/>
    </row>
    <row r="2306" spans="1:4" ht="16.149999999999999" customHeight="1" x14ac:dyDescent="0.25">
      <c r="A2306" s="416">
        <v>35866</v>
      </c>
      <c r="B2306" s="418">
        <v>1356.63</v>
      </c>
      <c r="C2306"/>
      <c r="D2306"/>
    </row>
    <row r="2307" spans="1:4" ht="16.149999999999999" customHeight="1" x14ac:dyDescent="0.25">
      <c r="A2307" s="416">
        <v>35867</v>
      </c>
      <c r="B2307" s="417">
        <v>1356.7</v>
      </c>
      <c r="C2307"/>
      <c r="D2307"/>
    </row>
    <row r="2308" spans="1:4" ht="16.149999999999999" customHeight="1" x14ac:dyDescent="0.25">
      <c r="A2308" s="416">
        <v>35868</v>
      </c>
      <c r="B2308" s="418">
        <v>1355.9</v>
      </c>
      <c r="C2308"/>
      <c r="D2308"/>
    </row>
    <row r="2309" spans="1:4" ht="16.149999999999999" customHeight="1" x14ac:dyDescent="0.25">
      <c r="A2309" s="416">
        <v>35869</v>
      </c>
      <c r="B2309" s="417">
        <v>1355.9</v>
      </c>
      <c r="C2309"/>
      <c r="D2309"/>
    </row>
    <row r="2310" spans="1:4" ht="16.149999999999999" customHeight="1" x14ac:dyDescent="0.25">
      <c r="A2310" s="416">
        <v>35870</v>
      </c>
      <c r="B2310" s="418">
        <v>1355.9</v>
      </c>
      <c r="C2310"/>
      <c r="D2310"/>
    </row>
    <row r="2311" spans="1:4" ht="16.149999999999999" customHeight="1" x14ac:dyDescent="0.25">
      <c r="A2311" s="416">
        <v>35871</v>
      </c>
      <c r="B2311" s="417">
        <v>1358.66</v>
      </c>
      <c r="C2311"/>
      <c r="D2311"/>
    </row>
    <row r="2312" spans="1:4" ht="16.149999999999999" customHeight="1" x14ac:dyDescent="0.25">
      <c r="A2312" s="416">
        <v>35872</v>
      </c>
      <c r="B2312" s="418">
        <v>1359.96</v>
      </c>
      <c r="C2312"/>
      <c r="D2312"/>
    </row>
    <row r="2313" spans="1:4" ht="16.149999999999999" customHeight="1" x14ac:dyDescent="0.25">
      <c r="A2313" s="416">
        <v>35873</v>
      </c>
      <c r="B2313" s="417">
        <v>1360.56</v>
      </c>
      <c r="C2313"/>
      <c r="D2313"/>
    </row>
    <row r="2314" spans="1:4" ht="16.149999999999999" customHeight="1" x14ac:dyDescent="0.25">
      <c r="A2314" s="416">
        <v>35874</v>
      </c>
      <c r="B2314" s="418">
        <v>1361.87</v>
      </c>
      <c r="C2314"/>
      <c r="D2314"/>
    </row>
    <row r="2315" spans="1:4" ht="16.149999999999999" customHeight="1" x14ac:dyDescent="0.25">
      <c r="A2315" s="416">
        <v>35875</v>
      </c>
      <c r="B2315" s="417">
        <v>1361.86</v>
      </c>
      <c r="C2315"/>
      <c r="D2315"/>
    </row>
    <row r="2316" spans="1:4" ht="16.149999999999999" customHeight="1" x14ac:dyDescent="0.25">
      <c r="A2316" s="416">
        <v>35876</v>
      </c>
      <c r="B2316" s="418">
        <v>1361.86</v>
      </c>
      <c r="C2316"/>
      <c r="D2316"/>
    </row>
    <row r="2317" spans="1:4" ht="16.149999999999999" customHeight="1" x14ac:dyDescent="0.25">
      <c r="A2317" s="416">
        <v>35877</v>
      </c>
      <c r="B2317" s="417">
        <v>1361.86</v>
      </c>
      <c r="C2317"/>
      <c r="D2317"/>
    </row>
    <row r="2318" spans="1:4" ht="16.149999999999999" customHeight="1" x14ac:dyDescent="0.25">
      <c r="A2318" s="416">
        <v>35878</v>
      </c>
      <c r="B2318" s="418">
        <v>1361.86</v>
      </c>
      <c r="C2318"/>
      <c r="D2318"/>
    </row>
    <row r="2319" spans="1:4" ht="16.149999999999999" customHeight="1" x14ac:dyDescent="0.25">
      <c r="A2319" s="416">
        <v>35879</v>
      </c>
      <c r="B2319" s="417">
        <v>1364.4</v>
      </c>
      <c r="C2319"/>
      <c r="D2319"/>
    </row>
    <row r="2320" spans="1:4" ht="16.149999999999999" customHeight="1" x14ac:dyDescent="0.25">
      <c r="A2320" s="416">
        <v>35880</v>
      </c>
      <c r="B2320" s="418">
        <v>1364.76</v>
      </c>
      <c r="C2320"/>
      <c r="D2320"/>
    </row>
    <row r="2321" spans="1:4" ht="16.149999999999999" customHeight="1" x14ac:dyDescent="0.25">
      <c r="A2321" s="416">
        <v>35881</v>
      </c>
      <c r="B2321" s="417">
        <v>1365.66</v>
      </c>
      <c r="C2321"/>
      <c r="D2321"/>
    </row>
    <row r="2322" spans="1:4" ht="16.149999999999999" customHeight="1" x14ac:dyDescent="0.25">
      <c r="A2322" s="416">
        <v>35882</v>
      </c>
      <c r="B2322" s="418">
        <v>1361.49</v>
      </c>
      <c r="C2322"/>
      <c r="D2322"/>
    </row>
    <row r="2323" spans="1:4" ht="16.149999999999999" customHeight="1" x14ac:dyDescent="0.25">
      <c r="A2323" s="416">
        <v>35883</v>
      </c>
      <c r="B2323" s="417">
        <v>1361.49</v>
      </c>
      <c r="C2323"/>
      <c r="D2323"/>
    </row>
    <row r="2324" spans="1:4" ht="16.149999999999999" customHeight="1" x14ac:dyDescent="0.25">
      <c r="A2324" s="416">
        <v>35884</v>
      </c>
      <c r="B2324" s="418">
        <v>1361.49</v>
      </c>
      <c r="C2324"/>
      <c r="D2324"/>
    </row>
    <row r="2325" spans="1:4" ht="16.149999999999999" customHeight="1" x14ac:dyDescent="0.25">
      <c r="A2325" s="416">
        <v>35885</v>
      </c>
      <c r="B2325" s="417">
        <v>1358.03</v>
      </c>
      <c r="C2325"/>
      <c r="D2325"/>
    </row>
    <row r="2326" spans="1:4" ht="16.149999999999999" customHeight="1" x14ac:dyDescent="0.25">
      <c r="A2326" s="416">
        <v>35886</v>
      </c>
      <c r="B2326" s="418">
        <v>1360.26</v>
      </c>
      <c r="C2326"/>
      <c r="D2326"/>
    </row>
    <row r="2327" spans="1:4" ht="16.149999999999999" customHeight="1" x14ac:dyDescent="0.25">
      <c r="A2327" s="416">
        <v>35887</v>
      </c>
      <c r="B2327" s="417">
        <v>1362.54</v>
      </c>
      <c r="C2327"/>
      <c r="D2327"/>
    </row>
    <row r="2328" spans="1:4" ht="16.149999999999999" customHeight="1" x14ac:dyDescent="0.25">
      <c r="A2328" s="416">
        <v>35888</v>
      </c>
      <c r="B2328" s="418">
        <v>1357.75</v>
      </c>
      <c r="C2328"/>
      <c r="D2328"/>
    </row>
    <row r="2329" spans="1:4" ht="16.149999999999999" customHeight="1" x14ac:dyDescent="0.25">
      <c r="A2329" s="416">
        <v>35889</v>
      </c>
      <c r="B2329" s="417">
        <v>1357.71</v>
      </c>
      <c r="C2329"/>
      <c r="D2329"/>
    </row>
    <row r="2330" spans="1:4" ht="16.149999999999999" customHeight="1" x14ac:dyDescent="0.25">
      <c r="A2330" s="416">
        <v>35890</v>
      </c>
      <c r="B2330" s="418">
        <v>1357.71</v>
      </c>
      <c r="C2330"/>
      <c r="D2330"/>
    </row>
    <row r="2331" spans="1:4" ht="16.149999999999999" customHeight="1" x14ac:dyDescent="0.25">
      <c r="A2331" s="416">
        <v>35891</v>
      </c>
      <c r="B2331" s="417">
        <v>1357.71</v>
      </c>
      <c r="C2331"/>
      <c r="D2331"/>
    </row>
    <row r="2332" spans="1:4" ht="16.149999999999999" customHeight="1" x14ac:dyDescent="0.25">
      <c r="A2332" s="416">
        <v>35892</v>
      </c>
      <c r="B2332" s="418">
        <v>1355.5</v>
      </c>
      <c r="C2332"/>
      <c r="D2332"/>
    </row>
    <row r="2333" spans="1:4" ht="16.149999999999999" customHeight="1" x14ac:dyDescent="0.25">
      <c r="A2333" s="416">
        <v>35893</v>
      </c>
      <c r="B2333" s="417">
        <v>1354.15</v>
      </c>
      <c r="C2333"/>
      <c r="D2333"/>
    </row>
    <row r="2334" spans="1:4" ht="16.149999999999999" customHeight="1" x14ac:dyDescent="0.25">
      <c r="A2334" s="416">
        <v>35894</v>
      </c>
      <c r="B2334" s="418">
        <v>1357.14</v>
      </c>
      <c r="C2334"/>
      <c r="D2334"/>
    </row>
    <row r="2335" spans="1:4" ht="16.149999999999999" customHeight="1" x14ac:dyDescent="0.25">
      <c r="A2335" s="416">
        <v>35895</v>
      </c>
      <c r="B2335" s="417">
        <v>1357.14</v>
      </c>
      <c r="C2335"/>
      <c r="D2335"/>
    </row>
    <row r="2336" spans="1:4" ht="16.149999999999999" customHeight="1" x14ac:dyDescent="0.25">
      <c r="A2336" s="416">
        <v>35896</v>
      </c>
      <c r="B2336" s="418">
        <v>1357.14</v>
      </c>
      <c r="C2336"/>
      <c r="D2336"/>
    </row>
    <row r="2337" spans="1:4" ht="16.149999999999999" customHeight="1" x14ac:dyDescent="0.25">
      <c r="A2337" s="416">
        <v>35897</v>
      </c>
      <c r="B2337" s="417">
        <v>1357.14</v>
      </c>
      <c r="C2337"/>
      <c r="D2337"/>
    </row>
    <row r="2338" spans="1:4" ht="16.149999999999999" customHeight="1" x14ac:dyDescent="0.25">
      <c r="A2338" s="416">
        <v>35898</v>
      </c>
      <c r="B2338" s="418">
        <v>1357.14</v>
      </c>
      <c r="C2338"/>
      <c r="D2338"/>
    </row>
    <row r="2339" spans="1:4" ht="16.149999999999999" customHeight="1" x14ac:dyDescent="0.25">
      <c r="A2339" s="416">
        <v>35899</v>
      </c>
      <c r="B2339" s="417">
        <v>1363.38</v>
      </c>
      <c r="C2339"/>
      <c r="D2339"/>
    </row>
    <row r="2340" spans="1:4" ht="16.149999999999999" customHeight="1" x14ac:dyDescent="0.25">
      <c r="A2340" s="416">
        <v>35900</v>
      </c>
      <c r="B2340" s="418">
        <v>1365.21</v>
      </c>
      <c r="C2340"/>
      <c r="D2340"/>
    </row>
    <row r="2341" spans="1:4" ht="16.149999999999999" customHeight="1" x14ac:dyDescent="0.25">
      <c r="A2341" s="416">
        <v>35901</v>
      </c>
      <c r="B2341" s="417">
        <v>1364.06</v>
      </c>
      <c r="C2341"/>
      <c r="D2341"/>
    </row>
    <row r="2342" spans="1:4" ht="16.149999999999999" customHeight="1" x14ac:dyDescent="0.25">
      <c r="A2342" s="416">
        <v>35902</v>
      </c>
      <c r="B2342" s="418">
        <v>1360.74</v>
      </c>
      <c r="C2342"/>
      <c r="D2342"/>
    </row>
    <row r="2343" spans="1:4" ht="16.149999999999999" customHeight="1" x14ac:dyDescent="0.25">
      <c r="A2343" s="416">
        <v>35903</v>
      </c>
      <c r="B2343" s="417">
        <v>1360.49</v>
      </c>
      <c r="C2343"/>
      <c r="D2343"/>
    </row>
    <row r="2344" spans="1:4" ht="16.149999999999999" customHeight="1" x14ac:dyDescent="0.25">
      <c r="A2344" s="416">
        <v>35904</v>
      </c>
      <c r="B2344" s="418">
        <v>1360.49</v>
      </c>
      <c r="C2344"/>
      <c r="D2344"/>
    </row>
    <row r="2345" spans="1:4" ht="16.149999999999999" customHeight="1" x14ac:dyDescent="0.25">
      <c r="A2345" s="416">
        <v>35905</v>
      </c>
      <c r="B2345" s="417">
        <v>1360.49</v>
      </c>
      <c r="C2345"/>
      <c r="D2345"/>
    </row>
    <row r="2346" spans="1:4" ht="16.149999999999999" customHeight="1" x14ac:dyDescent="0.25">
      <c r="A2346" s="416">
        <v>35906</v>
      </c>
      <c r="B2346" s="418">
        <v>1360.42</v>
      </c>
      <c r="C2346"/>
      <c r="D2346"/>
    </row>
    <row r="2347" spans="1:4" ht="16.149999999999999" customHeight="1" x14ac:dyDescent="0.25">
      <c r="A2347" s="416">
        <v>35907</v>
      </c>
      <c r="B2347" s="417">
        <v>1357.51</v>
      </c>
      <c r="C2347"/>
      <c r="D2347"/>
    </row>
    <row r="2348" spans="1:4" ht="16.149999999999999" customHeight="1" x14ac:dyDescent="0.25">
      <c r="A2348" s="416">
        <v>35908</v>
      </c>
      <c r="B2348" s="418">
        <v>1355.94</v>
      </c>
      <c r="C2348"/>
      <c r="D2348"/>
    </row>
    <row r="2349" spans="1:4" ht="16.149999999999999" customHeight="1" x14ac:dyDescent="0.25">
      <c r="A2349" s="416">
        <v>35909</v>
      </c>
      <c r="B2349" s="417">
        <v>1354.91</v>
      </c>
      <c r="C2349"/>
      <c r="D2349"/>
    </row>
    <row r="2350" spans="1:4" ht="16.149999999999999" customHeight="1" x14ac:dyDescent="0.25">
      <c r="A2350" s="416">
        <v>35910</v>
      </c>
      <c r="B2350" s="418">
        <v>1359.99</v>
      </c>
      <c r="C2350"/>
      <c r="D2350"/>
    </row>
    <row r="2351" spans="1:4" ht="16.149999999999999" customHeight="1" x14ac:dyDescent="0.25">
      <c r="A2351" s="416">
        <v>35911</v>
      </c>
      <c r="B2351" s="417">
        <v>1359.99</v>
      </c>
      <c r="C2351"/>
      <c r="D2351"/>
    </row>
    <row r="2352" spans="1:4" ht="16.149999999999999" customHeight="1" x14ac:dyDescent="0.25">
      <c r="A2352" s="416">
        <v>35912</v>
      </c>
      <c r="B2352" s="418">
        <v>1359.99</v>
      </c>
      <c r="C2352"/>
      <c r="D2352"/>
    </row>
    <row r="2353" spans="1:4" ht="16.149999999999999" customHeight="1" x14ac:dyDescent="0.25">
      <c r="A2353" s="416">
        <v>35913</v>
      </c>
      <c r="B2353" s="417">
        <v>1368.17</v>
      </c>
      <c r="C2353"/>
      <c r="D2353"/>
    </row>
    <row r="2354" spans="1:4" ht="16.149999999999999" customHeight="1" x14ac:dyDescent="0.25">
      <c r="A2354" s="416">
        <v>35914</v>
      </c>
      <c r="B2354" s="418">
        <v>1371.35</v>
      </c>
      <c r="C2354"/>
      <c r="D2354"/>
    </row>
    <row r="2355" spans="1:4" ht="16.149999999999999" customHeight="1" x14ac:dyDescent="0.25">
      <c r="A2355" s="416">
        <v>35915</v>
      </c>
      <c r="B2355" s="417">
        <v>1365.72</v>
      </c>
      <c r="C2355"/>
      <c r="D2355"/>
    </row>
    <row r="2356" spans="1:4" ht="16.149999999999999" customHeight="1" x14ac:dyDescent="0.25">
      <c r="A2356" s="416">
        <v>35916</v>
      </c>
      <c r="B2356" s="418">
        <v>1364.07</v>
      </c>
      <c r="C2356"/>
      <c r="D2356"/>
    </row>
    <row r="2357" spans="1:4" ht="16.149999999999999" customHeight="1" x14ac:dyDescent="0.25">
      <c r="A2357" s="416">
        <v>35917</v>
      </c>
      <c r="B2357" s="417">
        <v>1364.07</v>
      </c>
      <c r="C2357"/>
      <c r="D2357"/>
    </row>
    <row r="2358" spans="1:4" ht="16.149999999999999" customHeight="1" x14ac:dyDescent="0.25">
      <c r="A2358" s="416">
        <v>35918</v>
      </c>
      <c r="B2358" s="418">
        <v>1364.07</v>
      </c>
      <c r="C2358"/>
      <c r="D2358"/>
    </row>
    <row r="2359" spans="1:4" ht="16.149999999999999" customHeight="1" x14ac:dyDescent="0.25">
      <c r="A2359" s="416">
        <v>35919</v>
      </c>
      <c r="B2359" s="417">
        <v>1364.07</v>
      </c>
      <c r="C2359"/>
      <c r="D2359"/>
    </row>
    <row r="2360" spans="1:4" ht="16.149999999999999" customHeight="1" x14ac:dyDescent="0.25">
      <c r="A2360" s="416">
        <v>35920</v>
      </c>
      <c r="B2360" s="418">
        <v>1369.31</v>
      </c>
      <c r="C2360"/>
      <c r="D2360"/>
    </row>
    <row r="2361" spans="1:4" ht="16.149999999999999" customHeight="1" x14ac:dyDescent="0.25">
      <c r="A2361" s="416">
        <v>35921</v>
      </c>
      <c r="B2361" s="417">
        <v>1375.39</v>
      </c>
      <c r="C2361"/>
      <c r="D2361"/>
    </row>
    <row r="2362" spans="1:4" ht="16.149999999999999" customHeight="1" x14ac:dyDescent="0.25">
      <c r="A2362" s="416">
        <v>35922</v>
      </c>
      <c r="B2362" s="418">
        <v>1382.27</v>
      </c>
      <c r="C2362"/>
      <c r="D2362"/>
    </row>
    <row r="2363" spans="1:4" ht="16.149999999999999" customHeight="1" x14ac:dyDescent="0.25">
      <c r="A2363" s="416">
        <v>35923</v>
      </c>
      <c r="B2363" s="417">
        <v>1383.04</v>
      </c>
      <c r="C2363"/>
      <c r="D2363"/>
    </row>
    <row r="2364" spans="1:4" ht="16.149999999999999" customHeight="1" x14ac:dyDescent="0.25">
      <c r="A2364" s="416">
        <v>35924</v>
      </c>
      <c r="B2364" s="418">
        <v>1385.38</v>
      </c>
      <c r="C2364"/>
      <c r="D2364"/>
    </row>
    <row r="2365" spans="1:4" ht="16.149999999999999" customHeight="1" x14ac:dyDescent="0.25">
      <c r="A2365" s="416">
        <v>35925</v>
      </c>
      <c r="B2365" s="417">
        <v>1385.38</v>
      </c>
      <c r="C2365"/>
      <c r="D2365"/>
    </row>
    <row r="2366" spans="1:4" ht="16.149999999999999" customHeight="1" x14ac:dyDescent="0.25">
      <c r="A2366" s="416">
        <v>35926</v>
      </c>
      <c r="B2366" s="418">
        <v>1385.38</v>
      </c>
      <c r="C2366"/>
      <c r="D2366"/>
    </row>
    <row r="2367" spans="1:4" ht="16.149999999999999" customHeight="1" x14ac:dyDescent="0.25">
      <c r="A2367" s="416">
        <v>35927</v>
      </c>
      <c r="B2367" s="417">
        <v>1387.78</v>
      </c>
      <c r="C2367"/>
      <c r="D2367"/>
    </row>
    <row r="2368" spans="1:4" ht="16.149999999999999" customHeight="1" x14ac:dyDescent="0.25">
      <c r="A2368" s="416">
        <v>35928</v>
      </c>
      <c r="B2368" s="418">
        <v>1388.04</v>
      </c>
      <c r="C2368"/>
      <c r="D2368"/>
    </row>
    <row r="2369" spans="1:4" ht="16.149999999999999" customHeight="1" x14ac:dyDescent="0.25">
      <c r="A2369" s="416">
        <v>35929</v>
      </c>
      <c r="B2369" s="417">
        <v>1387.15</v>
      </c>
      <c r="C2369"/>
      <c r="D2369"/>
    </row>
    <row r="2370" spans="1:4" ht="16.149999999999999" customHeight="1" x14ac:dyDescent="0.25">
      <c r="A2370" s="416">
        <v>35930</v>
      </c>
      <c r="B2370" s="418">
        <v>1384.97</v>
      </c>
      <c r="C2370"/>
      <c r="D2370"/>
    </row>
    <row r="2371" spans="1:4" ht="16.149999999999999" customHeight="1" x14ac:dyDescent="0.25">
      <c r="A2371" s="416">
        <v>35931</v>
      </c>
      <c r="B2371" s="417">
        <v>1383.31</v>
      </c>
      <c r="C2371"/>
      <c r="D2371"/>
    </row>
    <row r="2372" spans="1:4" ht="16.149999999999999" customHeight="1" x14ac:dyDescent="0.25">
      <c r="A2372" s="416">
        <v>35932</v>
      </c>
      <c r="B2372" s="418">
        <v>1383.31</v>
      </c>
      <c r="C2372"/>
      <c r="D2372"/>
    </row>
    <row r="2373" spans="1:4" ht="16.149999999999999" customHeight="1" x14ac:dyDescent="0.25">
      <c r="A2373" s="416">
        <v>35933</v>
      </c>
      <c r="B2373" s="417">
        <v>1383.31</v>
      </c>
      <c r="C2373"/>
      <c r="D2373"/>
    </row>
    <row r="2374" spans="1:4" ht="16.149999999999999" customHeight="1" x14ac:dyDescent="0.25">
      <c r="A2374" s="416">
        <v>35934</v>
      </c>
      <c r="B2374" s="418">
        <v>1387.26</v>
      </c>
      <c r="C2374"/>
      <c r="D2374"/>
    </row>
    <row r="2375" spans="1:4" ht="16.149999999999999" customHeight="1" x14ac:dyDescent="0.25">
      <c r="A2375" s="416">
        <v>35935</v>
      </c>
      <c r="B2375" s="417">
        <v>1390.89</v>
      </c>
      <c r="C2375"/>
      <c r="D2375"/>
    </row>
    <row r="2376" spans="1:4" ht="16.149999999999999" customHeight="1" x14ac:dyDescent="0.25">
      <c r="A2376" s="416">
        <v>35936</v>
      </c>
      <c r="B2376" s="418">
        <v>1392.18</v>
      </c>
      <c r="C2376"/>
      <c r="D2376"/>
    </row>
    <row r="2377" spans="1:4" ht="16.149999999999999" customHeight="1" x14ac:dyDescent="0.25">
      <c r="A2377" s="416">
        <v>35937</v>
      </c>
      <c r="B2377" s="417">
        <v>1393.62</v>
      </c>
      <c r="C2377"/>
      <c r="D2377"/>
    </row>
    <row r="2378" spans="1:4" ht="16.149999999999999" customHeight="1" x14ac:dyDescent="0.25">
      <c r="A2378" s="416">
        <v>35938</v>
      </c>
      <c r="B2378" s="418">
        <v>1394.33</v>
      </c>
      <c r="C2378"/>
      <c r="D2378"/>
    </row>
    <row r="2379" spans="1:4" ht="16.149999999999999" customHeight="1" x14ac:dyDescent="0.25">
      <c r="A2379" s="416">
        <v>35939</v>
      </c>
      <c r="B2379" s="417">
        <v>1394.33</v>
      </c>
      <c r="C2379"/>
      <c r="D2379"/>
    </row>
    <row r="2380" spans="1:4" ht="16.149999999999999" customHeight="1" x14ac:dyDescent="0.25">
      <c r="A2380" s="416">
        <v>35940</v>
      </c>
      <c r="B2380" s="418">
        <v>1394.33</v>
      </c>
      <c r="C2380"/>
      <c r="D2380"/>
    </row>
    <row r="2381" spans="1:4" ht="16.149999999999999" customHeight="1" x14ac:dyDescent="0.25">
      <c r="A2381" s="416">
        <v>35941</v>
      </c>
      <c r="B2381" s="417">
        <v>1394.33</v>
      </c>
      <c r="C2381"/>
      <c r="D2381"/>
    </row>
    <row r="2382" spans="1:4" ht="16.149999999999999" customHeight="1" x14ac:dyDescent="0.25">
      <c r="A2382" s="416">
        <v>35942</v>
      </c>
      <c r="B2382" s="418">
        <v>1396.51</v>
      </c>
      <c r="C2382"/>
      <c r="D2382"/>
    </row>
    <row r="2383" spans="1:4" ht="16.149999999999999" customHeight="1" x14ac:dyDescent="0.25">
      <c r="A2383" s="416">
        <v>35943</v>
      </c>
      <c r="B2383" s="417">
        <v>1397.12</v>
      </c>
      <c r="C2383"/>
      <c r="D2383"/>
    </row>
    <row r="2384" spans="1:4" ht="16.149999999999999" customHeight="1" x14ac:dyDescent="0.25">
      <c r="A2384" s="416">
        <v>35944</v>
      </c>
      <c r="B2384" s="418">
        <v>1396.69</v>
      </c>
      <c r="C2384"/>
      <c r="D2384"/>
    </row>
    <row r="2385" spans="1:4" ht="16.149999999999999" customHeight="1" x14ac:dyDescent="0.25">
      <c r="A2385" s="416">
        <v>35945</v>
      </c>
      <c r="B2385" s="417">
        <v>1397.07</v>
      </c>
      <c r="C2385"/>
      <c r="D2385"/>
    </row>
    <row r="2386" spans="1:4" ht="16.149999999999999" customHeight="1" x14ac:dyDescent="0.25">
      <c r="A2386" s="416">
        <v>35946</v>
      </c>
      <c r="B2386" s="418">
        <v>1397.07</v>
      </c>
      <c r="C2386"/>
      <c r="D2386"/>
    </row>
    <row r="2387" spans="1:4" ht="16.149999999999999" customHeight="1" x14ac:dyDescent="0.25">
      <c r="A2387" s="416">
        <v>35947</v>
      </c>
      <c r="B2387" s="417">
        <v>1397.07</v>
      </c>
      <c r="C2387"/>
      <c r="D2387"/>
    </row>
    <row r="2388" spans="1:4" ht="16.149999999999999" customHeight="1" x14ac:dyDescent="0.25">
      <c r="A2388" s="416">
        <v>35948</v>
      </c>
      <c r="B2388" s="418">
        <v>1398.53</v>
      </c>
      <c r="C2388"/>
      <c r="D2388"/>
    </row>
    <row r="2389" spans="1:4" ht="16.149999999999999" customHeight="1" x14ac:dyDescent="0.25">
      <c r="A2389" s="416">
        <v>35949</v>
      </c>
      <c r="B2389" s="417">
        <v>1399.56</v>
      </c>
      <c r="C2389"/>
      <c r="D2389"/>
    </row>
    <row r="2390" spans="1:4" ht="16.149999999999999" customHeight="1" x14ac:dyDescent="0.25">
      <c r="A2390" s="416">
        <v>35950</v>
      </c>
      <c r="B2390" s="418">
        <v>1399.02</v>
      </c>
      <c r="C2390"/>
      <c r="D2390"/>
    </row>
    <row r="2391" spans="1:4" ht="16.149999999999999" customHeight="1" x14ac:dyDescent="0.25">
      <c r="A2391" s="416">
        <v>35951</v>
      </c>
      <c r="B2391" s="417">
        <v>1397.63</v>
      </c>
      <c r="C2391"/>
      <c r="D2391"/>
    </row>
    <row r="2392" spans="1:4" ht="16.149999999999999" customHeight="1" x14ac:dyDescent="0.25">
      <c r="A2392" s="416">
        <v>35952</v>
      </c>
      <c r="B2392" s="418">
        <v>1387.12</v>
      </c>
      <c r="C2392"/>
      <c r="D2392"/>
    </row>
    <row r="2393" spans="1:4" ht="16.149999999999999" customHeight="1" x14ac:dyDescent="0.25">
      <c r="A2393" s="416">
        <v>35953</v>
      </c>
      <c r="B2393" s="417">
        <v>1387.12</v>
      </c>
      <c r="C2393"/>
      <c r="D2393"/>
    </row>
    <row r="2394" spans="1:4" ht="16.149999999999999" customHeight="1" x14ac:dyDescent="0.25">
      <c r="A2394" s="416">
        <v>35954</v>
      </c>
      <c r="B2394" s="418">
        <v>1387.12</v>
      </c>
      <c r="C2394"/>
      <c r="D2394"/>
    </row>
    <row r="2395" spans="1:4" ht="16.149999999999999" customHeight="1" x14ac:dyDescent="0.25">
      <c r="A2395" s="416">
        <v>35955</v>
      </c>
      <c r="B2395" s="417">
        <v>1386.53</v>
      </c>
      <c r="C2395"/>
      <c r="D2395"/>
    </row>
    <row r="2396" spans="1:4" ht="16.149999999999999" customHeight="1" x14ac:dyDescent="0.25">
      <c r="A2396" s="416">
        <v>35956</v>
      </c>
      <c r="B2396" s="418">
        <v>1376.25</v>
      </c>
      <c r="C2396"/>
      <c r="D2396"/>
    </row>
    <row r="2397" spans="1:4" ht="16.149999999999999" customHeight="1" x14ac:dyDescent="0.25">
      <c r="A2397" s="416">
        <v>35957</v>
      </c>
      <c r="B2397" s="417">
        <v>1383.23</v>
      </c>
      <c r="C2397"/>
      <c r="D2397"/>
    </row>
    <row r="2398" spans="1:4" ht="16.149999999999999" customHeight="1" x14ac:dyDescent="0.25">
      <c r="A2398" s="416">
        <v>35958</v>
      </c>
      <c r="B2398" s="418">
        <v>1388.76</v>
      </c>
      <c r="C2398"/>
      <c r="D2398"/>
    </row>
    <row r="2399" spans="1:4" ht="16.149999999999999" customHeight="1" x14ac:dyDescent="0.25">
      <c r="A2399" s="416">
        <v>35959</v>
      </c>
      <c r="B2399" s="417">
        <v>1380.51</v>
      </c>
      <c r="C2399"/>
      <c r="D2399"/>
    </row>
    <row r="2400" spans="1:4" ht="16.149999999999999" customHeight="1" x14ac:dyDescent="0.25">
      <c r="A2400" s="416">
        <v>35960</v>
      </c>
      <c r="B2400" s="418">
        <v>1380.51</v>
      </c>
      <c r="C2400"/>
      <c r="D2400"/>
    </row>
    <row r="2401" spans="1:4" ht="16.149999999999999" customHeight="1" x14ac:dyDescent="0.25">
      <c r="A2401" s="416">
        <v>35961</v>
      </c>
      <c r="B2401" s="417">
        <v>1380.51</v>
      </c>
      <c r="C2401"/>
      <c r="D2401"/>
    </row>
    <row r="2402" spans="1:4" ht="16.149999999999999" customHeight="1" x14ac:dyDescent="0.25">
      <c r="A2402" s="416">
        <v>35962</v>
      </c>
      <c r="B2402" s="418">
        <v>1380.51</v>
      </c>
      <c r="C2402"/>
      <c r="D2402"/>
    </row>
    <row r="2403" spans="1:4" ht="16.149999999999999" customHeight="1" x14ac:dyDescent="0.25">
      <c r="A2403" s="416">
        <v>35963</v>
      </c>
      <c r="B2403" s="417">
        <v>1388.5</v>
      </c>
      <c r="C2403"/>
      <c r="D2403"/>
    </row>
    <row r="2404" spans="1:4" ht="16.149999999999999" customHeight="1" x14ac:dyDescent="0.25">
      <c r="A2404" s="416">
        <v>35964</v>
      </c>
      <c r="B2404" s="418">
        <v>1394.39</v>
      </c>
      <c r="C2404"/>
      <c r="D2404"/>
    </row>
    <row r="2405" spans="1:4" ht="16.149999999999999" customHeight="1" x14ac:dyDescent="0.25">
      <c r="A2405" s="416">
        <v>35965</v>
      </c>
      <c r="B2405" s="417">
        <v>1390.85</v>
      </c>
      <c r="C2405"/>
      <c r="D2405"/>
    </row>
    <row r="2406" spans="1:4" ht="16.149999999999999" customHeight="1" x14ac:dyDescent="0.25">
      <c r="A2406" s="416">
        <v>35966</v>
      </c>
      <c r="B2406" s="418">
        <v>1394.8</v>
      </c>
      <c r="C2406"/>
      <c r="D2406"/>
    </row>
    <row r="2407" spans="1:4" ht="16.149999999999999" customHeight="1" x14ac:dyDescent="0.25">
      <c r="A2407" s="416">
        <v>35967</v>
      </c>
      <c r="B2407" s="417">
        <v>1394.8</v>
      </c>
      <c r="C2407"/>
      <c r="D2407"/>
    </row>
    <row r="2408" spans="1:4" ht="16.149999999999999" customHeight="1" x14ac:dyDescent="0.25">
      <c r="A2408" s="416">
        <v>35968</v>
      </c>
      <c r="B2408" s="418">
        <v>1394.8</v>
      </c>
      <c r="C2408"/>
      <c r="D2408"/>
    </row>
    <row r="2409" spans="1:4" ht="16.149999999999999" customHeight="1" x14ac:dyDescent="0.25">
      <c r="A2409" s="416">
        <v>35969</v>
      </c>
      <c r="B2409" s="417">
        <v>1394.8</v>
      </c>
      <c r="C2409"/>
      <c r="D2409"/>
    </row>
    <row r="2410" spans="1:4" ht="16.149999999999999" customHeight="1" x14ac:dyDescent="0.25">
      <c r="A2410" s="416">
        <v>35970</v>
      </c>
      <c r="B2410" s="418">
        <v>1381.11</v>
      </c>
      <c r="C2410"/>
      <c r="D2410"/>
    </row>
    <row r="2411" spans="1:4" ht="16.149999999999999" customHeight="1" x14ac:dyDescent="0.25">
      <c r="A2411" s="416">
        <v>35971</v>
      </c>
      <c r="B2411" s="417">
        <v>1375.02</v>
      </c>
      <c r="C2411"/>
      <c r="D2411"/>
    </row>
    <row r="2412" spans="1:4" ht="16.149999999999999" customHeight="1" x14ac:dyDescent="0.25">
      <c r="A2412" s="416">
        <v>35972</v>
      </c>
      <c r="B2412" s="418">
        <v>1363.67</v>
      </c>
      <c r="C2412"/>
      <c r="D2412"/>
    </row>
    <row r="2413" spans="1:4" ht="16.149999999999999" customHeight="1" x14ac:dyDescent="0.25">
      <c r="A2413" s="416">
        <v>35973</v>
      </c>
      <c r="B2413" s="417">
        <v>1363.04</v>
      </c>
      <c r="C2413"/>
      <c r="D2413"/>
    </row>
    <row r="2414" spans="1:4" ht="16.149999999999999" customHeight="1" x14ac:dyDescent="0.25">
      <c r="A2414" s="416">
        <v>35974</v>
      </c>
      <c r="B2414" s="418">
        <v>1363.04</v>
      </c>
      <c r="C2414"/>
      <c r="D2414"/>
    </row>
    <row r="2415" spans="1:4" ht="16.149999999999999" customHeight="1" x14ac:dyDescent="0.25">
      <c r="A2415" s="416">
        <v>35975</v>
      </c>
      <c r="B2415" s="417">
        <v>1363.04</v>
      </c>
      <c r="C2415"/>
      <c r="D2415"/>
    </row>
    <row r="2416" spans="1:4" ht="16.149999999999999" customHeight="1" x14ac:dyDescent="0.25">
      <c r="A2416" s="416">
        <v>35976</v>
      </c>
      <c r="B2416" s="418">
        <v>1363.04</v>
      </c>
      <c r="C2416"/>
      <c r="D2416"/>
    </row>
    <row r="2417" spans="1:4" ht="16.149999999999999" customHeight="1" x14ac:dyDescent="0.25">
      <c r="A2417" s="416">
        <v>35977</v>
      </c>
      <c r="B2417" s="417">
        <v>1369.88</v>
      </c>
      <c r="C2417"/>
      <c r="D2417"/>
    </row>
    <row r="2418" spans="1:4" ht="16.149999999999999" customHeight="1" x14ac:dyDescent="0.25">
      <c r="A2418" s="416">
        <v>35978</v>
      </c>
      <c r="B2418" s="418">
        <v>1358.05</v>
      </c>
      <c r="C2418"/>
      <c r="D2418"/>
    </row>
    <row r="2419" spans="1:4" ht="16.149999999999999" customHeight="1" x14ac:dyDescent="0.25">
      <c r="A2419" s="416">
        <v>35979</v>
      </c>
      <c r="B2419" s="417">
        <v>1345.65</v>
      </c>
      <c r="C2419"/>
      <c r="D2419"/>
    </row>
    <row r="2420" spans="1:4" ht="16.149999999999999" customHeight="1" x14ac:dyDescent="0.25">
      <c r="A2420" s="416">
        <v>35980</v>
      </c>
      <c r="B2420" s="418">
        <v>1348.06</v>
      </c>
      <c r="C2420"/>
      <c r="D2420"/>
    </row>
    <row r="2421" spans="1:4" ht="16.149999999999999" customHeight="1" x14ac:dyDescent="0.25">
      <c r="A2421" s="416">
        <v>35981</v>
      </c>
      <c r="B2421" s="417">
        <v>1348.06</v>
      </c>
      <c r="C2421"/>
      <c r="D2421"/>
    </row>
    <row r="2422" spans="1:4" ht="16.149999999999999" customHeight="1" x14ac:dyDescent="0.25">
      <c r="A2422" s="416">
        <v>35982</v>
      </c>
      <c r="B2422" s="418">
        <v>1348.06</v>
      </c>
      <c r="C2422"/>
      <c r="D2422"/>
    </row>
    <row r="2423" spans="1:4" ht="16.149999999999999" customHeight="1" x14ac:dyDescent="0.25">
      <c r="A2423" s="416">
        <v>35983</v>
      </c>
      <c r="B2423" s="417">
        <v>1357.78</v>
      </c>
      <c r="C2423"/>
      <c r="D2423"/>
    </row>
    <row r="2424" spans="1:4" ht="16.149999999999999" customHeight="1" x14ac:dyDescent="0.25">
      <c r="A2424" s="416">
        <v>35984</v>
      </c>
      <c r="B2424" s="418">
        <v>1368.16</v>
      </c>
      <c r="C2424"/>
      <c r="D2424"/>
    </row>
    <row r="2425" spans="1:4" ht="16.149999999999999" customHeight="1" x14ac:dyDescent="0.25">
      <c r="A2425" s="416">
        <v>35985</v>
      </c>
      <c r="B2425" s="417">
        <v>1369.12</v>
      </c>
      <c r="C2425"/>
      <c r="D2425"/>
    </row>
    <row r="2426" spans="1:4" ht="16.149999999999999" customHeight="1" x14ac:dyDescent="0.25">
      <c r="A2426" s="416">
        <v>35986</v>
      </c>
      <c r="B2426" s="418">
        <v>1370.45</v>
      </c>
      <c r="C2426"/>
      <c r="D2426"/>
    </row>
    <row r="2427" spans="1:4" ht="16.149999999999999" customHeight="1" x14ac:dyDescent="0.25">
      <c r="A2427" s="416">
        <v>35987</v>
      </c>
      <c r="B2427" s="417">
        <v>1374.23</v>
      </c>
      <c r="C2427"/>
      <c r="D2427"/>
    </row>
    <row r="2428" spans="1:4" ht="16.149999999999999" customHeight="1" x14ac:dyDescent="0.25">
      <c r="A2428" s="416">
        <v>35988</v>
      </c>
      <c r="B2428" s="418">
        <v>1374.23</v>
      </c>
      <c r="C2428"/>
      <c r="D2428"/>
    </row>
    <row r="2429" spans="1:4" ht="16.149999999999999" customHeight="1" x14ac:dyDescent="0.25">
      <c r="A2429" s="416">
        <v>35989</v>
      </c>
      <c r="B2429" s="417">
        <v>1374.23</v>
      </c>
      <c r="C2429"/>
      <c r="D2429"/>
    </row>
    <row r="2430" spans="1:4" ht="16.149999999999999" customHeight="1" x14ac:dyDescent="0.25">
      <c r="A2430" s="416">
        <v>35990</v>
      </c>
      <c r="B2430" s="418">
        <v>1380.27</v>
      </c>
      <c r="C2430"/>
      <c r="D2430"/>
    </row>
    <row r="2431" spans="1:4" ht="16.149999999999999" customHeight="1" x14ac:dyDescent="0.25">
      <c r="A2431" s="416">
        <v>35991</v>
      </c>
      <c r="B2431" s="417">
        <v>1381.22</v>
      </c>
      <c r="C2431"/>
      <c r="D2431"/>
    </row>
    <row r="2432" spans="1:4" ht="16.149999999999999" customHeight="1" x14ac:dyDescent="0.25">
      <c r="A2432" s="416">
        <v>35992</v>
      </c>
      <c r="B2432" s="418">
        <v>1378.01</v>
      </c>
      <c r="C2432"/>
      <c r="D2432"/>
    </row>
    <row r="2433" spans="1:4" ht="16.149999999999999" customHeight="1" x14ac:dyDescent="0.25">
      <c r="A2433" s="416">
        <v>35993</v>
      </c>
      <c r="B2433" s="417">
        <v>1376.74</v>
      </c>
      <c r="C2433"/>
      <c r="D2433"/>
    </row>
    <row r="2434" spans="1:4" ht="16.149999999999999" customHeight="1" x14ac:dyDescent="0.25">
      <c r="A2434" s="416">
        <v>35994</v>
      </c>
      <c r="B2434" s="418">
        <v>1381.54</v>
      </c>
      <c r="C2434"/>
      <c r="D2434"/>
    </row>
    <row r="2435" spans="1:4" ht="16.149999999999999" customHeight="1" x14ac:dyDescent="0.25">
      <c r="A2435" s="416">
        <v>35995</v>
      </c>
      <c r="B2435" s="417">
        <v>1381.54</v>
      </c>
      <c r="C2435"/>
      <c r="D2435"/>
    </row>
    <row r="2436" spans="1:4" ht="16.149999999999999" customHeight="1" x14ac:dyDescent="0.25">
      <c r="A2436" s="416">
        <v>35996</v>
      </c>
      <c r="B2436" s="418">
        <v>1381.54</v>
      </c>
      <c r="C2436"/>
      <c r="D2436"/>
    </row>
    <row r="2437" spans="1:4" ht="16.149999999999999" customHeight="1" x14ac:dyDescent="0.25">
      <c r="A2437" s="416">
        <v>35997</v>
      </c>
      <c r="B2437" s="417">
        <v>1381.54</v>
      </c>
      <c r="C2437"/>
      <c r="D2437"/>
    </row>
    <row r="2438" spans="1:4" ht="16.149999999999999" customHeight="1" x14ac:dyDescent="0.25">
      <c r="A2438" s="416">
        <v>35998</v>
      </c>
      <c r="B2438" s="418">
        <v>1380.87</v>
      </c>
      <c r="C2438"/>
      <c r="D2438"/>
    </row>
    <row r="2439" spans="1:4" ht="16.149999999999999" customHeight="1" x14ac:dyDescent="0.25">
      <c r="A2439" s="416">
        <v>35999</v>
      </c>
      <c r="B2439" s="417">
        <v>1376.87</v>
      </c>
      <c r="C2439"/>
      <c r="D2439"/>
    </row>
    <row r="2440" spans="1:4" ht="16.149999999999999" customHeight="1" x14ac:dyDescent="0.25">
      <c r="A2440" s="416">
        <v>36000</v>
      </c>
      <c r="B2440" s="418">
        <v>1378.88</v>
      </c>
      <c r="C2440"/>
      <c r="D2440"/>
    </row>
    <row r="2441" spans="1:4" ht="16.149999999999999" customHeight="1" x14ac:dyDescent="0.25">
      <c r="A2441" s="416">
        <v>36001</v>
      </c>
      <c r="B2441" s="417">
        <v>1379.61</v>
      </c>
      <c r="C2441"/>
      <c r="D2441"/>
    </row>
    <row r="2442" spans="1:4" ht="16.149999999999999" customHeight="1" x14ac:dyDescent="0.25">
      <c r="A2442" s="416">
        <v>36002</v>
      </c>
      <c r="B2442" s="418">
        <v>1379.61</v>
      </c>
      <c r="C2442"/>
      <c r="D2442"/>
    </row>
    <row r="2443" spans="1:4" ht="16.149999999999999" customHeight="1" x14ac:dyDescent="0.25">
      <c r="A2443" s="416">
        <v>36003</v>
      </c>
      <c r="B2443" s="417">
        <v>1379.61</v>
      </c>
      <c r="C2443"/>
      <c r="D2443"/>
    </row>
    <row r="2444" spans="1:4" ht="16.149999999999999" customHeight="1" x14ac:dyDescent="0.25">
      <c r="A2444" s="416">
        <v>36004</v>
      </c>
      <c r="B2444" s="418">
        <v>1378.33</v>
      </c>
      <c r="C2444"/>
      <c r="D2444"/>
    </row>
    <row r="2445" spans="1:4" ht="16.149999999999999" customHeight="1" x14ac:dyDescent="0.25">
      <c r="A2445" s="416">
        <v>36005</v>
      </c>
      <c r="B2445" s="417">
        <v>1376.12</v>
      </c>
      <c r="C2445"/>
      <c r="D2445"/>
    </row>
    <row r="2446" spans="1:4" ht="16.149999999999999" customHeight="1" x14ac:dyDescent="0.25">
      <c r="A2446" s="416">
        <v>36006</v>
      </c>
      <c r="B2446" s="418">
        <v>1373.49</v>
      </c>
      <c r="C2446"/>
      <c r="D2446"/>
    </row>
    <row r="2447" spans="1:4" ht="16.149999999999999" customHeight="1" x14ac:dyDescent="0.25">
      <c r="A2447" s="416">
        <v>36007</v>
      </c>
      <c r="B2447" s="417">
        <v>1370.65</v>
      </c>
      <c r="C2447"/>
      <c r="D2447"/>
    </row>
    <row r="2448" spans="1:4" ht="16.149999999999999" customHeight="1" x14ac:dyDescent="0.25">
      <c r="A2448" s="416">
        <v>36008</v>
      </c>
      <c r="B2448" s="418">
        <v>1372.14</v>
      </c>
      <c r="C2448"/>
      <c r="D2448"/>
    </row>
    <row r="2449" spans="1:4" ht="16.149999999999999" customHeight="1" x14ac:dyDescent="0.25">
      <c r="A2449" s="416">
        <v>36009</v>
      </c>
      <c r="B2449" s="417">
        <v>1372.14</v>
      </c>
      <c r="C2449"/>
      <c r="D2449"/>
    </row>
    <row r="2450" spans="1:4" ht="16.149999999999999" customHeight="1" x14ac:dyDescent="0.25">
      <c r="A2450" s="416">
        <v>36010</v>
      </c>
      <c r="B2450" s="418">
        <v>1372.14</v>
      </c>
      <c r="C2450"/>
      <c r="D2450"/>
    </row>
    <row r="2451" spans="1:4" ht="16.149999999999999" customHeight="1" x14ac:dyDescent="0.25">
      <c r="A2451" s="416">
        <v>36011</v>
      </c>
      <c r="B2451" s="417">
        <v>1371.16</v>
      </c>
      <c r="C2451"/>
      <c r="D2451"/>
    </row>
    <row r="2452" spans="1:4" ht="16.149999999999999" customHeight="1" x14ac:dyDescent="0.25">
      <c r="A2452" s="416">
        <v>36012</v>
      </c>
      <c r="B2452" s="418">
        <v>1368.24</v>
      </c>
      <c r="C2452"/>
      <c r="D2452"/>
    </row>
    <row r="2453" spans="1:4" ht="16.149999999999999" customHeight="1" x14ac:dyDescent="0.25">
      <c r="A2453" s="416">
        <v>36013</v>
      </c>
      <c r="B2453" s="417">
        <v>1366.44</v>
      </c>
      <c r="C2453"/>
      <c r="D2453"/>
    </row>
    <row r="2454" spans="1:4" ht="16.149999999999999" customHeight="1" x14ac:dyDescent="0.25">
      <c r="A2454" s="416">
        <v>36014</v>
      </c>
      <c r="B2454" s="418">
        <v>1364.9</v>
      </c>
      <c r="C2454"/>
      <c r="D2454"/>
    </row>
    <row r="2455" spans="1:4" ht="16.149999999999999" customHeight="1" x14ac:dyDescent="0.25">
      <c r="A2455" s="416">
        <v>36015</v>
      </c>
      <c r="B2455" s="417">
        <v>1364.9</v>
      </c>
      <c r="C2455"/>
      <c r="D2455"/>
    </row>
    <row r="2456" spans="1:4" ht="16.149999999999999" customHeight="1" x14ac:dyDescent="0.25">
      <c r="A2456" s="416">
        <v>36016</v>
      </c>
      <c r="B2456" s="418">
        <v>1364.9</v>
      </c>
      <c r="C2456"/>
      <c r="D2456"/>
    </row>
    <row r="2457" spans="1:4" ht="16.149999999999999" customHeight="1" x14ac:dyDescent="0.25">
      <c r="A2457" s="416">
        <v>36017</v>
      </c>
      <c r="B2457" s="417">
        <v>1364.9</v>
      </c>
      <c r="C2457"/>
      <c r="D2457"/>
    </row>
    <row r="2458" spans="1:4" ht="16.149999999999999" customHeight="1" x14ac:dyDescent="0.25">
      <c r="A2458" s="416">
        <v>36018</v>
      </c>
      <c r="B2458" s="418">
        <v>1359.22</v>
      </c>
      <c r="C2458"/>
      <c r="D2458"/>
    </row>
    <row r="2459" spans="1:4" ht="16.149999999999999" customHeight="1" x14ac:dyDescent="0.25">
      <c r="A2459" s="416">
        <v>36019</v>
      </c>
      <c r="B2459" s="417">
        <v>1365.58</v>
      </c>
      <c r="C2459"/>
      <c r="D2459"/>
    </row>
    <row r="2460" spans="1:4" ht="16.149999999999999" customHeight="1" x14ac:dyDescent="0.25">
      <c r="A2460" s="416">
        <v>36020</v>
      </c>
      <c r="B2460" s="418">
        <v>1371.23</v>
      </c>
      <c r="C2460"/>
      <c r="D2460"/>
    </row>
    <row r="2461" spans="1:4" ht="16.149999999999999" customHeight="1" x14ac:dyDescent="0.25">
      <c r="A2461" s="416">
        <v>36021</v>
      </c>
      <c r="B2461" s="417">
        <v>1377.08</v>
      </c>
      <c r="C2461"/>
      <c r="D2461"/>
    </row>
    <row r="2462" spans="1:4" ht="16.149999999999999" customHeight="1" x14ac:dyDescent="0.25">
      <c r="A2462" s="416">
        <v>36022</v>
      </c>
      <c r="B2462" s="418">
        <v>1386.02</v>
      </c>
      <c r="C2462"/>
      <c r="D2462"/>
    </row>
    <row r="2463" spans="1:4" ht="16.149999999999999" customHeight="1" x14ac:dyDescent="0.25">
      <c r="A2463" s="416">
        <v>36023</v>
      </c>
      <c r="B2463" s="417">
        <v>1386.02</v>
      </c>
      <c r="C2463"/>
      <c r="D2463"/>
    </row>
    <row r="2464" spans="1:4" ht="16.149999999999999" customHeight="1" x14ac:dyDescent="0.25">
      <c r="A2464" s="416">
        <v>36024</v>
      </c>
      <c r="B2464" s="418">
        <v>1386.02</v>
      </c>
      <c r="C2464"/>
      <c r="D2464"/>
    </row>
    <row r="2465" spans="1:4" ht="16.149999999999999" customHeight="1" x14ac:dyDescent="0.25">
      <c r="A2465" s="416">
        <v>36025</v>
      </c>
      <c r="B2465" s="417">
        <v>1386.02</v>
      </c>
      <c r="C2465"/>
      <c r="D2465"/>
    </row>
    <row r="2466" spans="1:4" ht="16.149999999999999" customHeight="1" x14ac:dyDescent="0.25">
      <c r="A2466" s="416">
        <v>36026</v>
      </c>
      <c r="B2466" s="418">
        <v>1385.77</v>
      </c>
      <c r="C2466"/>
      <c r="D2466"/>
    </row>
    <row r="2467" spans="1:4" ht="16.149999999999999" customHeight="1" x14ac:dyDescent="0.25">
      <c r="A2467" s="416">
        <v>36027</v>
      </c>
      <c r="B2467" s="417">
        <v>1384.24</v>
      </c>
      <c r="C2467"/>
      <c r="D2467"/>
    </row>
    <row r="2468" spans="1:4" ht="16.149999999999999" customHeight="1" x14ac:dyDescent="0.25">
      <c r="A2468" s="416">
        <v>36028</v>
      </c>
      <c r="B2468" s="418">
        <v>1391.55</v>
      </c>
      <c r="C2468"/>
      <c r="D2468"/>
    </row>
    <row r="2469" spans="1:4" ht="16.149999999999999" customHeight="1" x14ac:dyDescent="0.25">
      <c r="A2469" s="416">
        <v>36029</v>
      </c>
      <c r="B2469" s="417">
        <v>1407.27</v>
      </c>
      <c r="C2469"/>
      <c r="D2469"/>
    </row>
    <row r="2470" spans="1:4" ht="16.149999999999999" customHeight="1" x14ac:dyDescent="0.25">
      <c r="A2470" s="416">
        <v>36030</v>
      </c>
      <c r="B2470" s="418">
        <v>1407.27</v>
      </c>
      <c r="C2470"/>
      <c r="D2470"/>
    </row>
    <row r="2471" spans="1:4" ht="16.149999999999999" customHeight="1" x14ac:dyDescent="0.25">
      <c r="A2471" s="416">
        <v>36031</v>
      </c>
      <c r="B2471" s="417">
        <v>1407.27</v>
      </c>
      <c r="C2471"/>
      <c r="D2471"/>
    </row>
    <row r="2472" spans="1:4" ht="16.149999999999999" customHeight="1" x14ac:dyDescent="0.25">
      <c r="A2472" s="416">
        <v>36032</v>
      </c>
      <c r="B2472" s="418">
        <v>1418.22</v>
      </c>
      <c r="C2472"/>
      <c r="D2472"/>
    </row>
    <row r="2473" spans="1:4" ht="16.149999999999999" customHeight="1" x14ac:dyDescent="0.25">
      <c r="A2473" s="416">
        <v>36033</v>
      </c>
      <c r="B2473" s="417">
        <v>1420.27</v>
      </c>
      <c r="C2473"/>
      <c r="D2473"/>
    </row>
    <row r="2474" spans="1:4" ht="16.149999999999999" customHeight="1" x14ac:dyDescent="0.25">
      <c r="A2474" s="416">
        <v>36034</v>
      </c>
      <c r="B2474" s="418">
        <v>1430.33</v>
      </c>
      <c r="C2474"/>
      <c r="D2474"/>
    </row>
    <row r="2475" spans="1:4" ht="16.149999999999999" customHeight="1" x14ac:dyDescent="0.25">
      <c r="A2475" s="416">
        <v>36035</v>
      </c>
      <c r="B2475" s="417">
        <v>1438.16</v>
      </c>
      <c r="C2475"/>
      <c r="D2475"/>
    </row>
    <row r="2476" spans="1:4" ht="16.149999999999999" customHeight="1" x14ac:dyDescent="0.25">
      <c r="A2476" s="416">
        <v>36036</v>
      </c>
      <c r="B2476" s="418">
        <v>1440.87</v>
      </c>
      <c r="C2476"/>
      <c r="D2476"/>
    </row>
    <row r="2477" spans="1:4" ht="16.149999999999999" customHeight="1" x14ac:dyDescent="0.25">
      <c r="A2477" s="416">
        <v>36037</v>
      </c>
      <c r="B2477" s="417">
        <v>1440.87</v>
      </c>
      <c r="C2477"/>
      <c r="D2477"/>
    </row>
    <row r="2478" spans="1:4" ht="16.149999999999999" customHeight="1" x14ac:dyDescent="0.25">
      <c r="A2478" s="416">
        <v>36038</v>
      </c>
      <c r="B2478" s="418">
        <v>1440.87</v>
      </c>
      <c r="C2478"/>
      <c r="D2478"/>
    </row>
    <row r="2479" spans="1:4" ht="16.149999999999999" customHeight="1" x14ac:dyDescent="0.25">
      <c r="A2479" s="416">
        <v>36039</v>
      </c>
      <c r="B2479" s="417">
        <v>1441.86</v>
      </c>
      <c r="C2479"/>
      <c r="D2479"/>
    </row>
    <row r="2480" spans="1:4" ht="16.149999999999999" customHeight="1" x14ac:dyDescent="0.25">
      <c r="A2480" s="416">
        <v>36040</v>
      </c>
      <c r="B2480" s="418">
        <v>1442.95</v>
      </c>
      <c r="C2480"/>
      <c r="D2480"/>
    </row>
    <row r="2481" spans="1:4" ht="16.149999999999999" customHeight="1" x14ac:dyDescent="0.25">
      <c r="A2481" s="416">
        <v>36041</v>
      </c>
      <c r="B2481" s="417">
        <v>1518.56</v>
      </c>
      <c r="C2481"/>
      <c r="D2481"/>
    </row>
    <row r="2482" spans="1:4" ht="16.149999999999999" customHeight="1" x14ac:dyDescent="0.25">
      <c r="A2482" s="416">
        <v>36042</v>
      </c>
      <c r="B2482" s="418">
        <v>1532.19</v>
      </c>
      <c r="C2482"/>
      <c r="D2482"/>
    </row>
    <row r="2483" spans="1:4" ht="16.149999999999999" customHeight="1" x14ac:dyDescent="0.25">
      <c r="A2483" s="416">
        <v>36043</v>
      </c>
      <c r="B2483" s="417">
        <v>1538.84</v>
      </c>
      <c r="C2483"/>
      <c r="D2483"/>
    </row>
    <row r="2484" spans="1:4" ht="16.149999999999999" customHeight="1" x14ac:dyDescent="0.25">
      <c r="A2484" s="416">
        <v>36044</v>
      </c>
      <c r="B2484" s="418">
        <v>1538.84</v>
      </c>
      <c r="C2484"/>
      <c r="D2484"/>
    </row>
    <row r="2485" spans="1:4" ht="16.149999999999999" customHeight="1" x14ac:dyDescent="0.25">
      <c r="A2485" s="416">
        <v>36045</v>
      </c>
      <c r="B2485" s="417">
        <v>1538.84</v>
      </c>
      <c r="C2485"/>
      <c r="D2485"/>
    </row>
    <row r="2486" spans="1:4" ht="16.149999999999999" customHeight="1" x14ac:dyDescent="0.25">
      <c r="A2486" s="416">
        <v>36046</v>
      </c>
      <c r="B2486" s="418">
        <v>1511.55</v>
      </c>
      <c r="C2486"/>
      <c r="D2486"/>
    </row>
    <row r="2487" spans="1:4" ht="16.149999999999999" customHeight="1" x14ac:dyDescent="0.25">
      <c r="A2487" s="416">
        <v>36047</v>
      </c>
      <c r="B2487" s="417">
        <v>1505.66</v>
      </c>
      <c r="C2487"/>
      <c r="D2487"/>
    </row>
    <row r="2488" spans="1:4" ht="16.149999999999999" customHeight="1" x14ac:dyDescent="0.25">
      <c r="A2488" s="416">
        <v>36048</v>
      </c>
      <c r="B2488" s="418">
        <v>1493.4</v>
      </c>
      <c r="C2488"/>
      <c r="D2488"/>
    </row>
    <row r="2489" spans="1:4" ht="16.149999999999999" customHeight="1" x14ac:dyDescent="0.25">
      <c r="A2489" s="416">
        <v>36049</v>
      </c>
      <c r="B2489" s="417">
        <v>1506.27</v>
      </c>
      <c r="C2489"/>
      <c r="D2489"/>
    </row>
    <row r="2490" spans="1:4" ht="16.149999999999999" customHeight="1" x14ac:dyDescent="0.25">
      <c r="A2490" s="416">
        <v>36050</v>
      </c>
      <c r="B2490" s="418">
        <v>1505.85</v>
      </c>
      <c r="C2490"/>
      <c r="D2490"/>
    </row>
    <row r="2491" spans="1:4" ht="16.149999999999999" customHeight="1" x14ac:dyDescent="0.25">
      <c r="A2491" s="416">
        <v>36051</v>
      </c>
      <c r="B2491" s="417">
        <v>1505.85</v>
      </c>
      <c r="C2491"/>
      <c r="D2491"/>
    </row>
    <row r="2492" spans="1:4" ht="16.149999999999999" customHeight="1" x14ac:dyDescent="0.25">
      <c r="A2492" s="416">
        <v>36052</v>
      </c>
      <c r="B2492" s="418">
        <v>1505.85</v>
      </c>
      <c r="C2492"/>
      <c r="D2492"/>
    </row>
    <row r="2493" spans="1:4" ht="16.149999999999999" customHeight="1" x14ac:dyDescent="0.25">
      <c r="A2493" s="416">
        <v>36053</v>
      </c>
      <c r="B2493" s="417">
        <v>1510.41</v>
      </c>
      <c r="C2493"/>
      <c r="D2493"/>
    </row>
    <row r="2494" spans="1:4" ht="16.149999999999999" customHeight="1" x14ac:dyDescent="0.25">
      <c r="A2494" s="416">
        <v>36054</v>
      </c>
      <c r="B2494" s="418">
        <v>1516.92</v>
      </c>
      <c r="C2494"/>
      <c r="D2494"/>
    </row>
    <row r="2495" spans="1:4" ht="16.149999999999999" customHeight="1" x14ac:dyDescent="0.25">
      <c r="A2495" s="416">
        <v>36055</v>
      </c>
      <c r="B2495" s="417">
        <v>1520.63</v>
      </c>
      <c r="C2495"/>
      <c r="D2495"/>
    </row>
    <row r="2496" spans="1:4" ht="16.149999999999999" customHeight="1" x14ac:dyDescent="0.25">
      <c r="A2496" s="416">
        <v>36056</v>
      </c>
      <c r="B2496" s="418">
        <v>1531.49</v>
      </c>
      <c r="C2496"/>
      <c r="D2496"/>
    </row>
    <row r="2497" spans="1:4" ht="16.149999999999999" customHeight="1" x14ac:dyDescent="0.25">
      <c r="A2497" s="416">
        <v>36057</v>
      </c>
      <c r="B2497" s="417">
        <v>1533.95</v>
      </c>
      <c r="C2497"/>
      <c r="D2497"/>
    </row>
    <row r="2498" spans="1:4" ht="16.149999999999999" customHeight="1" x14ac:dyDescent="0.25">
      <c r="A2498" s="416">
        <v>36058</v>
      </c>
      <c r="B2498" s="418">
        <v>1533.95</v>
      </c>
      <c r="C2498"/>
      <c r="D2498"/>
    </row>
    <row r="2499" spans="1:4" ht="16.149999999999999" customHeight="1" x14ac:dyDescent="0.25">
      <c r="A2499" s="416">
        <v>36059</v>
      </c>
      <c r="B2499" s="417">
        <v>1533.95</v>
      </c>
      <c r="C2499"/>
      <c r="D2499"/>
    </row>
    <row r="2500" spans="1:4" ht="16.149999999999999" customHeight="1" x14ac:dyDescent="0.25">
      <c r="A2500" s="416">
        <v>36060</v>
      </c>
      <c r="B2500" s="418">
        <v>1529.26</v>
      </c>
      <c r="C2500"/>
      <c r="D2500"/>
    </row>
    <row r="2501" spans="1:4" ht="16.149999999999999" customHeight="1" x14ac:dyDescent="0.25">
      <c r="A2501" s="416">
        <v>36061</v>
      </c>
      <c r="B2501" s="417">
        <v>1541.16</v>
      </c>
      <c r="C2501"/>
      <c r="D2501"/>
    </row>
    <row r="2502" spans="1:4" ht="16.149999999999999" customHeight="1" x14ac:dyDescent="0.25">
      <c r="A2502" s="416">
        <v>36062</v>
      </c>
      <c r="B2502" s="418">
        <v>1561.28</v>
      </c>
      <c r="C2502"/>
      <c r="D2502"/>
    </row>
    <row r="2503" spans="1:4" ht="16.149999999999999" customHeight="1" x14ac:dyDescent="0.25">
      <c r="A2503" s="416">
        <v>36063</v>
      </c>
      <c r="B2503" s="417">
        <v>1548.95</v>
      </c>
      <c r="C2503"/>
      <c r="D2503"/>
    </row>
    <row r="2504" spans="1:4" ht="16.149999999999999" customHeight="1" x14ac:dyDescent="0.25">
      <c r="A2504" s="416">
        <v>36064</v>
      </c>
      <c r="B2504" s="418">
        <v>1547.81</v>
      </c>
      <c r="C2504"/>
      <c r="D2504"/>
    </row>
    <row r="2505" spans="1:4" ht="16.149999999999999" customHeight="1" x14ac:dyDescent="0.25">
      <c r="A2505" s="416">
        <v>36065</v>
      </c>
      <c r="B2505" s="417">
        <v>1547.81</v>
      </c>
      <c r="C2505"/>
      <c r="D2505"/>
    </row>
    <row r="2506" spans="1:4" ht="16.149999999999999" customHeight="1" x14ac:dyDescent="0.25">
      <c r="A2506" s="416">
        <v>36066</v>
      </c>
      <c r="B2506" s="418">
        <v>1547.81</v>
      </c>
      <c r="C2506"/>
      <c r="D2506"/>
    </row>
    <row r="2507" spans="1:4" ht="16.149999999999999" customHeight="1" x14ac:dyDescent="0.25">
      <c r="A2507" s="416">
        <v>36067</v>
      </c>
      <c r="B2507" s="417">
        <v>1556.25</v>
      </c>
      <c r="C2507"/>
      <c r="D2507"/>
    </row>
    <row r="2508" spans="1:4" ht="16.149999999999999" customHeight="1" x14ac:dyDescent="0.25">
      <c r="A2508" s="416">
        <v>36068</v>
      </c>
      <c r="B2508" s="418">
        <v>1556.15</v>
      </c>
      <c r="C2508"/>
      <c r="D2508"/>
    </row>
    <row r="2509" spans="1:4" ht="16.149999999999999" customHeight="1" x14ac:dyDescent="0.25">
      <c r="A2509" s="416">
        <v>36069</v>
      </c>
      <c r="B2509" s="417">
        <v>1556.52</v>
      </c>
      <c r="C2509"/>
      <c r="D2509"/>
    </row>
    <row r="2510" spans="1:4" ht="16.149999999999999" customHeight="1" x14ac:dyDescent="0.25">
      <c r="A2510" s="416">
        <v>36070</v>
      </c>
      <c r="B2510" s="418">
        <v>1573.22</v>
      </c>
      <c r="C2510"/>
      <c r="D2510"/>
    </row>
    <row r="2511" spans="1:4" ht="16.149999999999999" customHeight="1" x14ac:dyDescent="0.25">
      <c r="A2511" s="416">
        <v>36071</v>
      </c>
      <c r="B2511" s="417">
        <v>1578.96</v>
      </c>
      <c r="C2511"/>
      <c r="D2511"/>
    </row>
    <row r="2512" spans="1:4" ht="16.149999999999999" customHeight="1" x14ac:dyDescent="0.25">
      <c r="A2512" s="416">
        <v>36072</v>
      </c>
      <c r="B2512" s="418">
        <v>1578.96</v>
      </c>
      <c r="C2512"/>
      <c r="D2512"/>
    </row>
    <row r="2513" spans="1:4" ht="16.149999999999999" customHeight="1" x14ac:dyDescent="0.25">
      <c r="A2513" s="416">
        <v>36073</v>
      </c>
      <c r="B2513" s="417">
        <v>1578.96</v>
      </c>
      <c r="C2513"/>
      <c r="D2513"/>
    </row>
    <row r="2514" spans="1:4" ht="16.149999999999999" customHeight="1" x14ac:dyDescent="0.25">
      <c r="A2514" s="416">
        <v>36074</v>
      </c>
      <c r="B2514" s="418">
        <v>1585.64</v>
      </c>
      <c r="C2514"/>
      <c r="D2514"/>
    </row>
    <row r="2515" spans="1:4" ht="16.149999999999999" customHeight="1" x14ac:dyDescent="0.25">
      <c r="A2515" s="416">
        <v>36075</v>
      </c>
      <c r="B2515" s="417">
        <v>1588.64</v>
      </c>
      <c r="C2515"/>
      <c r="D2515"/>
    </row>
    <row r="2516" spans="1:4" ht="16.149999999999999" customHeight="1" x14ac:dyDescent="0.25">
      <c r="A2516" s="416">
        <v>36076</v>
      </c>
      <c r="B2516" s="418">
        <v>1586.53</v>
      </c>
      <c r="C2516"/>
      <c r="D2516"/>
    </row>
    <row r="2517" spans="1:4" ht="16.149999999999999" customHeight="1" x14ac:dyDescent="0.25">
      <c r="A2517" s="416">
        <v>36077</v>
      </c>
      <c r="B2517" s="417">
        <v>1587.46</v>
      </c>
      <c r="C2517"/>
      <c r="D2517"/>
    </row>
    <row r="2518" spans="1:4" ht="16.149999999999999" customHeight="1" x14ac:dyDescent="0.25">
      <c r="A2518" s="416">
        <v>36078</v>
      </c>
      <c r="B2518" s="418">
        <v>1590.64</v>
      </c>
      <c r="C2518"/>
      <c r="D2518"/>
    </row>
    <row r="2519" spans="1:4" ht="16.149999999999999" customHeight="1" x14ac:dyDescent="0.25">
      <c r="A2519" s="416">
        <v>36079</v>
      </c>
      <c r="B2519" s="417">
        <v>1590.64</v>
      </c>
      <c r="C2519"/>
      <c r="D2519"/>
    </row>
    <row r="2520" spans="1:4" ht="16.149999999999999" customHeight="1" x14ac:dyDescent="0.25">
      <c r="A2520" s="416">
        <v>36080</v>
      </c>
      <c r="B2520" s="418">
        <v>1590.64</v>
      </c>
      <c r="C2520"/>
      <c r="D2520"/>
    </row>
    <row r="2521" spans="1:4" ht="16.149999999999999" customHeight="1" x14ac:dyDescent="0.25">
      <c r="A2521" s="416">
        <v>36081</v>
      </c>
      <c r="B2521" s="417">
        <v>1590.64</v>
      </c>
      <c r="C2521"/>
      <c r="D2521"/>
    </row>
    <row r="2522" spans="1:4" ht="16.149999999999999" customHeight="1" x14ac:dyDescent="0.25">
      <c r="A2522" s="416">
        <v>36082</v>
      </c>
      <c r="B2522" s="418">
        <v>1592.11</v>
      </c>
      <c r="C2522"/>
      <c r="D2522"/>
    </row>
    <row r="2523" spans="1:4" ht="16.149999999999999" customHeight="1" x14ac:dyDescent="0.25">
      <c r="A2523" s="416">
        <v>36083</v>
      </c>
      <c r="B2523" s="417">
        <v>1591.01</v>
      </c>
      <c r="C2523"/>
      <c r="D2523"/>
    </row>
    <row r="2524" spans="1:4" ht="16.149999999999999" customHeight="1" x14ac:dyDescent="0.25">
      <c r="A2524" s="416">
        <v>36084</v>
      </c>
      <c r="B2524" s="418">
        <v>1594.19</v>
      </c>
      <c r="C2524"/>
      <c r="D2524"/>
    </row>
    <row r="2525" spans="1:4" ht="16.149999999999999" customHeight="1" x14ac:dyDescent="0.25">
      <c r="A2525" s="416">
        <v>36085</v>
      </c>
      <c r="B2525" s="417">
        <v>1596.21</v>
      </c>
      <c r="C2525"/>
      <c r="D2525"/>
    </row>
    <row r="2526" spans="1:4" ht="16.149999999999999" customHeight="1" x14ac:dyDescent="0.25">
      <c r="A2526" s="416">
        <v>36086</v>
      </c>
      <c r="B2526" s="418">
        <v>1596.21</v>
      </c>
      <c r="C2526"/>
      <c r="D2526"/>
    </row>
    <row r="2527" spans="1:4" ht="16.149999999999999" customHeight="1" x14ac:dyDescent="0.25">
      <c r="A2527" s="416">
        <v>36087</v>
      </c>
      <c r="B2527" s="417">
        <v>1596.21</v>
      </c>
      <c r="C2527"/>
      <c r="D2527"/>
    </row>
    <row r="2528" spans="1:4" ht="16.149999999999999" customHeight="1" x14ac:dyDescent="0.25">
      <c r="A2528" s="416">
        <v>36088</v>
      </c>
      <c r="B2528" s="418">
        <v>1598.18</v>
      </c>
      <c r="C2528"/>
      <c r="D2528"/>
    </row>
    <row r="2529" spans="1:4" ht="16.149999999999999" customHeight="1" x14ac:dyDescent="0.25">
      <c r="A2529" s="416">
        <v>36089</v>
      </c>
      <c r="B2529" s="417">
        <v>1598.61</v>
      </c>
      <c r="C2529"/>
      <c r="D2529"/>
    </row>
    <row r="2530" spans="1:4" ht="16.149999999999999" customHeight="1" x14ac:dyDescent="0.25">
      <c r="A2530" s="416">
        <v>36090</v>
      </c>
      <c r="B2530" s="418">
        <v>1597.79</v>
      </c>
      <c r="C2530"/>
      <c r="D2530"/>
    </row>
    <row r="2531" spans="1:4" ht="16.149999999999999" customHeight="1" x14ac:dyDescent="0.25">
      <c r="A2531" s="416">
        <v>36091</v>
      </c>
      <c r="B2531" s="417">
        <v>1599.15</v>
      </c>
      <c r="C2531"/>
      <c r="D2531"/>
    </row>
    <row r="2532" spans="1:4" ht="16.149999999999999" customHeight="1" x14ac:dyDescent="0.25">
      <c r="A2532" s="416">
        <v>36092</v>
      </c>
      <c r="B2532" s="418">
        <v>1597.97</v>
      </c>
      <c r="C2532"/>
      <c r="D2532"/>
    </row>
    <row r="2533" spans="1:4" ht="16.149999999999999" customHeight="1" x14ac:dyDescent="0.25">
      <c r="A2533" s="416">
        <v>36093</v>
      </c>
      <c r="B2533" s="417">
        <v>1597.97</v>
      </c>
      <c r="C2533"/>
      <c r="D2533"/>
    </row>
    <row r="2534" spans="1:4" ht="16.149999999999999" customHeight="1" x14ac:dyDescent="0.25">
      <c r="A2534" s="416">
        <v>36094</v>
      </c>
      <c r="B2534" s="418">
        <v>1597.97</v>
      </c>
      <c r="C2534"/>
      <c r="D2534"/>
    </row>
    <row r="2535" spans="1:4" ht="16.149999999999999" customHeight="1" x14ac:dyDescent="0.25">
      <c r="A2535" s="416">
        <v>36095</v>
      </c>
      <c r="B2535" s="417">
        <v>1590.64</v>
      </c>
      <c r="C2535"/>
      <c r="D2535"/>
    </row>
    <row r="2536" spans="1:4" ht="16.149999999999999" customHeight="1" x14ac:dyDescent="0.25">
      <c r="A2536" s="416">
        <v>36096</v>
      </c>
      <c r="B2536" s="418">
        <v>1576.38</v>
      </c>
      <c r="C2536"/>
      <c r="D2536"/>
    </row>
    <row r="2537" spans="1:4" ht="16.149999999999999" customHeight="1" x14ac:dyDescent="0.25">
      <c r="A2537" s="416">
        <v>36097</v>
      </c>
      <c r="B2537" s="417">
        <v>1577.9</v>
      </c>
      <c r="C2537"/>
      <c r="D2537"/>
    </row>
    <row r="2538" spans="1:4" ht="16.149999999999999" customHeight="1" x14ac:dyDescent="0.25">
      <c r="A2538" s="416">
        <v>36098</v>
      </c>
      <c r="B2538" s="418">
        <v>1577.19</v>
      </c>
      <c r="C2538"/>
      <c r="D2538"/>
    </row>
    <row r="2539" spans="1:4" ht="16.149999999999999" customHeight="1" x14ac:dyDescent="0.25">
      <c r="A2539" s="416">
        <v>36099</v>
      </c>
      <c r="B2539" s="417">
        <v>1575.08</v>
      </c>
      <c r="C2539"/>
      <c r="D2539"/>
    </row>
    <row r="2540" spans="1:4" ht="16.149999999999999" customHeight="1" x14ac:dyDescent="0.25">
      <c r="A2540" s="416">
        <v>36100</v>
      </c>
      <c r="B2540" s="418">
        <v>1575.08</v>
      </c>
      <c r="C2540"/>
      <c r="D2540"/>
    </row>
    <row r="2541" spans="1:4" ht="16.149999999999999" customHeight="1" x14ac:dyDescent="0.25">
      <c r="A2541" s="416">
        <v>36101</v>
      </c>
      <c r="B2541" s="417">
        <v>1575.08</v>
      </c>
      <c r="C2541"/>
      <c r="D2541"/>
    </row>
    <row r="2542" spans="1:4" ht="16.149999999999999" customHeight="1" x14ac:dyDescent="0.25">
      <c r="A2542" s="416">
        <v>36102</v>
      </c>
      <c r="B2542" s="418">
        <v>1575.08</v>
      </c>
      <c r="C2542"/>
      <c r="D2542"/>
    </row>
    <row r="2543" spans="1:4" ht="16.149999999999999" customHeight="1" x14ac:dyDescent="0.25">
      <c r="A2543" s="416">
        <v>36103</v>
      </c>
      <c r="B2543" s="417">
        <v>1569.93</v>
      </c>
      <c r="C2543"/>
      <c r="D2543"/>
    </row>
    <row r="2544" spans="1:4" ht="16.149999999999999" customHeight="1" x14ac:dyDescent="0.25">
      <c r="A2544" s="416">
        <v>36104</v>
      </c>
      <c r="B2544" s="418">
        <v>1568.54</v>
      </c>
      <c r="C2544"/>
      <c r="D2544"/>
    </row>
    <row r="2545" spans="1:4" ht="16.149999999999999" customHeight="1" x14ac:dyDescent="0.25">
      <c r="A2545" s="416">
        <v>36105</v>
      </c>
      <c r="B2545" s="417">
        <v>1563.32</v>
      </c>
      <c r="C2545"/>
      <c r="D2545"/>
    </row>
    <row r="2546" spans="1:4" ht="16.149999999999999" customHeight="1" x14ac:dyDescent="0.25">
      <c r="A2546" s="416">
        <v>36106</v>
      </c>
      <c r="B2546" s="418">
        <v>1553.71</v>
      </c>
      <c r="C2546"/>
      <c r="D2546"/>
    </row>
    <row r="2547" spans="1:4" ht="16.149999999999999" customHeight="1" x14ac:dyDescent="0.25">
      <c r="A2547" s="416">
        <v>36107</v>
      </c>
      <c r="B2547" s="417">
        <v>1553.71</v>
      </c>
      <c r="C2547"/>
      <c r="D2547"/>
    </row>
    <row r="2548" spans="1:4" ht="16.149999999999999" customHeight="1" x14ac:dyDescent="0.25">
      <c r="A2548" s="416">
        <v>36108</v>
      </c>
      <c r="B2548" s="418">
        <v>1553.71</v>
      </c>
      <c r="C2548"/>
      <c r="D2548"/>
    </row>
    <row r="2549" spans="1:4" ht="16.149999999999999" customHeight="1" x14ac:dyDescent="0.25">
      <c r="A2549" s="416">
        <v>36109</v>
      </c>
      <c r="B2549" s="417">
        <v>1559.35</v>
      </c>
      <c r="C2549"/>
      <c r="D2549"/>
    </row>
    <row r="2550" spans="1:4" ht="16.149999999999999" customHeight="1" x14ac:dyDescent="0.25">
      <c r="A2550" s="416">
        <v>36110</v>
      </c>
      <c r="B2550" s="418">
        <v>1571.76</v>
      </c>
      <c r="C2550"/>
      <c r="D2550"/>
    </row>
    <row r="2551" spans="1:4" ht="16.149999999999999" customHeight="1" x14ac:dyDescent="0.25">
      <c r="A2551" s="416">
        <v>36111</v>
      </c>
      <c r="B2551" s="417">
        <v>1577.61</v>
      </c>
      <c r="C2551"/>
      <c r="D2551"/>
    </row>
    <row r="2552" spans="1:4" ht="16.149999999999999" customHeight="1" x14ac:dyDescent="0.25">
      <c r="A2552" s="416">
        <v>36112</v>
      </c>
      <c r="B2552" s="418">
        <v>1578.79</v>
      </c>
      <c r="C2552"/>
      <c r="D2552"/>
    </row>
    <row r="2553" spans="1:4" ht="16.149999999999999" customHeight="1" x14ac:dyDescent="0.25">
      <c r="A2553" s="416">
        <v>36113</v>
      </c>
      <c r="B2553" s="417">
        <v>1580.99</v>
      </c>
      <c r="C2553"/>
      <c r="D2553"/>
    </row>
    <row r="2554" spans="1:4" ht="16.149999999999999" customHeight="1" x14ac:dyDescent="0.25">
      <c r="A2554" s="416">
        <v>36114</v>
      </c>
      <c r="B2554" s="418">
        <v>1580.99</v>
      </c>
      <c r="C2554"/>
      <c r="D2554"/>
    </row>
    <row r="2555" spans="1:4" ht="16.149999999999999" customHeight="1" x14ac:dyDescent="0.25">
      <c r="A2555" s="416">
        <v>36115</v>
      </c>
      <c r="B2555" s="417">
        <v>1580.99</v>
      </c>
      <c r="C2555"/>
      <c r="D2555"/>
    </row>
    <row r="2556" spans="1:4" ht="16.149999999999999" customHeight="1" x14ac:dyDescent="0.25">
      <c r="A2556" s="416">
        <v>36116</v>
      </c>
      <c r="B2556" s="418">
        <v>1580.99</v>
      </c>
      <c r="C2556"/>
      <c r="D2556"/>
    </row>
    <row r="2557" spans="1:4" ht="16.149999999999999" customHeight="1" x14ac:dyDescent="0.25">
      <c r="A2557" s="416">
        <v>36117</v>
      </c>
      <c r="B2557" s="417">
        <v>1583.29</v>
      </c>
      <c r="C2557"/>
      <c r="D2557"/>
    </row>
    <row r="2558" spans="1:4" ht="16.149999999999999" customHeight="1" x14ac:dyDescent="0.25">
      <c r="A2558" s="416">
        <v>36118</v>
      </c>
      <c r="B2558" s="418">
        <v>1569.6</v>
      </c>
      <c r="C2558"/>
      <c r="D2558"/>
    </row>
    <row r="2559" spans="1:4" ht="16.149999999999999" customHeight="1" x14ac:dyDescent="0.25">
      <c r="A2559" s="416">
        <v>36119</v>
      </c>
      <c r="B2559" s="417">
        <v>1558.49</v>
      </c>
      <c r="C2559"/>
      <c r="D2559"/>
    </row>
    <row r="2560" spans="1:4" ht="16.149999999999999" customHeight="1" x14ac:dyDescent="0.25">
      <c r="A2560" s="416">
        <v>36120</v>
      </c>
      <c r="B2560" s="418">
        <v>1539.38</v>
      </c>
      <c r="C2560"/>
      <c r="D2560"/>
    </row>
    <row r="2561" spans="1:4" ht="16.149999999999999" customHeight="1" x14ac:dyDescent="0.25">
      <c r="A2561" s="416">
        <v>36121</v>
      </c>
      <c r="B2561" s="417">
        <v>1539.38</v>
      </c>
      <c r="C2561"/>
      <c r="D2561"/>
    </row>
    <row r="2562" spans="1:4" ht="16.149999999999999" customHeight="1" x14ac:dyDescent="0.25">
      <c r="A2562" s="416">
        <v>36122</v>
      </c>
      <c r="B2562" s="418">
        <v>1539.38</v>
      </c>
      <c r="C2562"/>
      <c r="D2562"/>
    </row>
    <row r="2563" spans="1:4" ht="16.149999999999999" customHeight="1" x14ac:dyDescent="0.25">
      <c r="A2563" s="416">
        <v>36123</v>
      </c>
      <c r="B2563" s="417">
        <v>1547.92</v>
      </c>
      <c r="C2563"/>
      <c r="D2563"/>
    </row>
    <row r="2564" spans="1:4" ht="16.149999999999999" customHeight="1" x14ac:dyDescent="0.25">
      <c r="A2564" s="416">
        <v>36124</v>
      </c>
      <c r="B2564" s="418">
        <v>1557.57</v>
      </c>
      <c r="C2564"/>
      <c r="D2564"/>
    </row>
    <row r="2565" spans="1:4" ht="16.149999999999999" customHeight="1" x14ac:dyDescent="0.25">
      <c r="A2565" s="416">
        <v>36125</v>
      </c>
      <c r="B2565" s="417">
        <v>1545.53</v>
      </c>
      <c r="C2565"/>
      <c r="D2565"/>
    </row>
    <row r="2566" spans="1:4" ht="16.149999999999999" customHeight="1" x14ac:dyDescent="0.25">
      <c r="A2566" s="416">
        <v>36126</v>
      </c>
      <c r="B2566" s="418">
        <v>1543.45</v>
      </c>
      <c r="C2566"/>
      <c r="D2566"/>
    </row>
    <row r="2567" spans="1:4" ht="16.149999999999999" customHeight="1" x14ac:dyDescent="0.25">
      <c r="A2567" s="416">
        <v>36127</v>
      </c>
      <c r="B2567" s="417">
        <v>1547.11</v>
      </c>
      <c r="C2567"/>
      <c r="D2567"/>
    </row>
    <row r="2568" spans="1:4" ht="16.149999999999999" customHeight="1" x14ac:dyDescent="0.25">
      <c r="A2568" s="416">
        <v>36128</v>
      </c>
      <c r="B2568" s="418">
        <v>1547.11</v>
      </c>
      <c r="C2568"/>
      <c r="D2568"/>
    </row>
    <row r="2569" spans="1:4" ht="16.149999999999999" customHeight="1" x14ac:dyDescent="0.25">
      <c r="A2569" s="416">
        <v>36129</v>
      </c>
      <c r="B2569" s="417">
        <v>1547.11</v>
      </c>
      <c r="C2569"/>
      <c r="D2569"/>
    </row>
    <row r="2570" spans="1:4" ht="16.149999999999999" customHeight="1" x14ac:dyDescent="0.25">
      <c r="A2570" s="416">
        <v>36130</v>
      </c>
      <c r="B2570" s="418">
        <v>1545.88</v>
      </c>
      <c r="C2570"/>
      <c r="D2570"/>
    </row>
    <row r="2571" spans="1:4" ht="16.149999999999999" customHeight="1" x14ac:dyDescent="0.25">
      <c r="A2571" s="416">
        <v>36131</v>
      </c>
      <c r="B2571" s="417">
        <v>1545.82</v>
      </c>
      <c r="C2571"/>
      <c r="D2571"/>
    </row>
    <row r="2572" spans="1:4" ht="16.149999999999999" customHeight="1" x14ac:dyDescent="0.25">
      <c r="A2572" s="416">
        <v>36132</v>
      </c>
      <c r="B2572" s="418">
        <v>1539.32</v>
      </c>
      <c r="C2572"/>
      <c r="D2572"/>
    </row>
    <row r="2573" spans="1:4" ht="16.149999999999999" customHeight="1" x14ac:dyDescent="0.25">
      <c r="A2573" s="416">
        <v>36133</v>
      </c>
      <c r="B2573" s="417">
        <v>1545.89</v>
      </c>
      <c r="C2573"/>
      <c r="D2573"/>
    </row>
    <row r="2574" spans="1:4" ht="16.149999999999999" customHeight="1" x14ac:dyDescent="0.25">
      <c r="A2574" s="416">
        <v>36134</v>
      </c>
      <c r="B2574" s="418">
        <v>1552.48</v>
      </c>
      <c r="C2574"/>
      <c r="D2574"/>
    </row>
    <row r="2575" spans="1:4" ht="16.149999999999999" customHeight="1" x14ac:dyDescent="0.25">
      <c r="A2575" s="416">
        <v>36135</v>
      </c>
      <c r="B2575" s="417">
        <v>1552.48</v>
      </c>
      <c r="C2575"/>
      <c r="D2575"/>
    </row>
    <row r="2576" spans="1:4" ht="16.149999999999999" customHeight="1" x14ac:dyDescent="0.25">
      <c r="A2576" s="416">
        <v>36136</v>
      </c>
      <c r="B2576" s="418">
        <v>1552.48</v>
      </c>
      <c r="C2576"/>
      <c r="D2576"/>
    </row>
    <row r="2577" spans="1:4" ht="16.149999999999999" customHeight="1" x14ac:dyDescent="0.25">
      <c r="A2577" s="416">
        <v>36137</v>
      </c>
      <c r="B2577" s="417">
        <v>1548.63</v>
      </c>
      <c r="C2577"/>
      <c r="D2577"/>
    </row>
    <row r="2578" spans="1:4" ht="16.149999999999999" customHeight="1" x14ac:dyDescent="0.25">
      <c r="A2578" s="416">
        <v>36138</v>
      </c>
      <c r="B2578" s="418">
        <v>1548.63</v>
      </c>
      <c r="C2578"/>
      <c r="D2578"/>
    </row>
    <row r="2579" spans="1:4" ht="16.149999999999999" customHeight="1" x14ac:dyDescent="0.25">
      <c r="A2579" s="416">
        <v>36139</v>
      </c>
      <c r="B2579" s="417">
        <v>1541.14</v>
      </c>
      <c r="C2579"/>
      <c r="D2579"/>
    </row>
    <row r="2580" spans="1:4" ht="16.149999999999999" customHeight="1" x14ac:dyDescent="0.25">
      <c r="A2580" s="416">
        <v>36140</v>
      </c>
      <c r="B2580" s="418">
        <v>1530.63</v>
      </c>
      <c r="C2580"/>
      <c r="D2580"/>
    </row>
    <row r="2581" spans="1:4" ht="16.149999999999999" customHeight="1" x14ac:dyDescent="0.25">
      <c r="A2581" s="416">
        <v>36141</v>
      </c>
      <c r="B2581" s="417">
        <v>1531.13</v>
      </c>
      <c r="C2581"/>
      <c r="D2581"/>
    </row>
    <row r="2582" spans="1:4" ht="16.149999999999999" customHeight="1" x14ac:dyDescent="0.25">
      <c r="A2582" s="416">
        <v>36142</v>
      </c>
      <c r="B2582" s="418">
        <v>1531.13</v>
      </c>
      <c r="C2582"/>
      <c r="D2582"/>
    </row>
    <row r="2583" spans="1:4" ht="16.149999999999999" customHeight="1" x14ac:dyDescent="0.25">
      <c r="A2583" s="416">
        <v>36143</v>
      </c>
      <c r="B2583" s="417">
        <v>1531.13</v>
      </c>
      <c r="C2583"/>
      <c r="D2583"/>
    </row>
    <row r="2584" spans="1:4" ht="16.149999999999999" customHeight="1" x14ac:dyDescent="0.25">
      <c r="A2584" s="416">
        <v>36144</v>
      </c>
      <c r="B2584" s="418">
        <v>1532.76</v>
      </c>
      <c r="C2584"/>
      <c r="D2584"/>
    </row>
    <row r="2585" spans="1:4" ht="16.149999999999999" customHeight="1" x14ac:dyDescent="0.25">
      <c r="A2585" s="416">
        <v>36145</v>
      </c>
      <c r="B2585" s="417">
        <v>1529.07</v>
      </c>
      <c r="C2585"/>
      <c r="D2585"/>
    </row>
    <row r="2586" spans="1:4" ht="16.149999999999999" customHeight="1" x14ac:dyDescent="0.25">
      <c r="A2586" s="416">
        <v>36146</v>
      </c>
      <c r="B2586" s="418">
        <v>1523.8</v>
      </c>
      <c r="C2586"/>
      <c r="D2586"/>
    </row>
    <row r="2587" spans="1:4" ht="16.149999999999999" customHeight="1" x14ac:dyDescent="0.25">
      <c r="A2587" s="416">
        <v>36147</v>
      </c>
      <c r="B2587" s="417">
        <v>1515.98</v>
      </c>
      <c r="C2587"/>
      <c r="D2587"/>
    </row>
    <row r="2588" spans="1:4" ht="16.149999999999999" customHeight="1" x14ac:dyDescent="0.25">
      <c r="A2588" s="416">
        <v>36148</v>
      </c>
      <c r="B2588" s="418">
        <v>1494.11</v>
      </c>
      <c r="C2588"/>
      <c r="D2588"/>
    </row>
    <row r="2589" spans="1:4" ht="16.149999999999999" customHeight="1" x14ac:dyDescent="0.25">
      <c r="A2589" s="416">
        <v>36149</v>
      </c>
      <c r="B2589" s="417">
        <v>1494.11</v>
      </c>
      <c r="C2589"/>
      <c r="D2589"/>
    </row>
    <row r="2590" spans="1:4" ht="16.149999999999999" customHeight="1" x14ac:dyDescent="0.25">
      <c r="A2590" s="416">
        <v>36150</v>
      </c>
      <c r="B2590" s="418">
        <v>1494.11</v>
      </c>
      <c r="C2590"/>
      <c r="D2590"/>
    </row>
    <row r="2591" spans="1:4" ht="16.149999999999999" customHeight="1" x14ac:dyDescent="0.25">
      <c r="A2591" s="416">
        <v>36151</v>
      </c>
      <c r="B2591" s="417">
        <v>1477.51</v>
      </c>
      <c r="C2591"/>
      <c r="D2591"/>
    </row>
    <row r="2592" spans="1:4" ht="16.149999999999999" customHeight="1" x14ac:dyDescent="0.25">
      <c r="A2592" s="416">
        <v>36152</v>
      </c>
      <c r="B2592" s="418">
        <v>1467.04</v>
      </c>
      <c r="C2592"/>
      <c r="D2592"/>
    </row>
    <row r="2593" spans="1:4" ht="16.149999999999999" customHeight="1" x14ac:dyDescent="0.25">
      <c r="A2593" s="416">
        <v>36153</v>
      </c>
      <c r="B2593" s="417">
        <v>1484.88</v>
      </c>
      <c r="C2593"/>
      <c r="D2593"/>
    </row>
    <row r="2594" spans="1:4" ht="16.149999999999999" customHeight="1" x14ac:dyDescent="0.25">
      <c r="A2594" s="416">
        <v>36154</v>
      </c>
      <c r="B2594" s="418">
        <v>1484.88</v>
      </c>
      <c r="C2594"/>
      <c r="D2594"/>
    </row>
    <row r="2595" spans="1:4" ht="16.149999999999999" customHeight="1" x14ac:dyDescent="0.25">
      <c r="A2595" s="416">
        <v>36155</v>
      </c>
      <c r="B2595" s="417">
        <v>1484.88</v>
      </c>
      <c r="C2595"/>
      <c r="D2595"/>
    </row>
    <row r="2596" spans="1:4" ht="16.149999999999999" customHeight="1" x14ac:dyDescent="0.25">
      <c r="A2596" s="416">
        <v>36156</v>
      </c>
      <c r="B2596" s="418">
        <v>1484.88</v>
      </c>
      <c r="C2596"/>
      <c r="D2596"/>
    </row>
    <row r="2597" spans="1:4" ht="16.149999999999999" customHeight="1" x14ac:dyDescent="0.25">
      <c r="A2597" s="416">
        <v>36157</v>
      </c>
      <c r="B2597" s="417">
        <v>1484.88</v>
      </c>
      <c r="C2597"/>
      <c r="D2597"/>
    </row>
    <row r="2598" spans="1:4" ht="16.149999999999999" customHeight="1" x14ac:dyDescent="0.25">
      <c r="A2598" s="416">
        <v>36158</v>
      </c>
      <c r="B2598" s="418">
        <v>1507.52</v>
      </c>
      <c r="C2598"/>
      <c r="D2598"/>
    </row>
    <row r="2599" spans="1:4" ht="16.149999999999999" customHeight="1" x14ac:dyDescent="0.25">
      <c r="A2599" s="416">
        <v>36159</v>
      </c>
      <c r="B2599" s="417">
        <v>1535.55</v>
      </c>
      <c r="C2599"/>
      <c r="D2599"/>
    </row>
    <row r="2600" spans="1:4" ht="16.149999999999999" customHeight="1" x14ac:dyDescent="0.25">
      <c r="A2600" s="416">
        <v>36160</v>
      </c>
      <c r="B2600" s="418">
        <v>1542.11</v>
      </c>
      <c r="C2600"/>
      <c r="D2600"/>
    </row>
    <row r="2601" spans="1:4" ht="16.149999999999999" customHeight="1" x14ac:dyDescent="0.25">
      <c r="A2601" s="416">
        <v>36161</v>
      </c>
      <c r="B2601" s="417">
        <v>1542.11</v>
      </c>
      <c r="C2601"/>
      <c r="D2601"/>
    </row>
    <row r="2602" spans="1:4" ht="16.149999999999999" customHeight="1" x14ac:dyDescent="0.25">
      <c r="A2602" s="416">
        <v>36162</v>
      </c>
      <c r="B2602" s="418">
        <v>1542.11</v>
      </c>
      <c r="C2602"/>
      <c r="D2602"/>
    </row>
    <row r="2603" spans="1:4" ht="16.149999999999999" customHeight="1" x14ac:dyDescent="0.25">
      <c r="A2603" s="416">
        <v>36163</v>
      </c>
      <c r="B2603" s="417">
        <v>1542.11</v>
      </c>
      <c r="C2603"/>
      <c r="D2603"/>
    </row>
    <row r="2604" spans="1:4" ht="16.149999999999999" customHeight="1" x14ac:dyDescent="0.25">
      <c r="A2604" s="416">
        <v>36164</v>
      </c>
      <c r="B2604" s="418">
        <v>1542.11</v>
      </c>
      <c r="C2604"/>
      <c r="D2604"/>
    </row>
    <row r="2605" spans="1:4" ht="16.149999999999999" customHeight="1" x14ac:dyDescent="0.25">
      <c r="A2605" s="416">
        <v>36165</v>
      </c>
      <c r="B2605" s="417">
        <v>1545.11</v>
      </c>
      <c r="C2605"/>
      <c r="D2605"/>
    </row>
    <row r="2606" spans="1:4" ht="16.149999999999999" customHeight="1" x14ac:dyDescent="0.25">
      <c r="A2606" s="416">
        <v>36166</v>
      </c>
      <c r="B2606" s="418">
        <v>1528.28</v>
      </c>
      <c r="C2606"/>
      <c r="D2606"/>
    </row>
    <row r="2607" spans="1:4" ht="16.149999999999999" customHeight="1" x14ac:dyDescent="0.25">
      <c r="A2607" s="416">
        <v>36167</v>
      </c>
      <c r="B2607" s="417">
        <v>1530.48</v>
      </c>
      <c r="C2607"/>
      <c r="D2607"/>
    </row>
    <row r="2608" spans="1:4" ht="16.149999999999999" customHeight="1" x14ac:dyDescent="0.25">
      <c r="A2608" s="416">
        <v>36168</v>
      </c>
      <c r="B2608" s="418">
        <v>1543.22</v>
      </c>
      <c r="C2608"/>
      <c r="D2608"/>
    </row>
    <row r="2609" spans="1:4" ht="16.149999999999999" customHeight="1" x14ac:dyDescent="0.25">
      <c r="A2609" s="416">
        <v>36169</v>
      </c>
      <c r="B2609" s="417">
        <v>1535.96</v>
      </c>
      <c r="C2609"/>
      <c r="D2609"/>
    </row>
    <row r="2610" spans="1:4" ht="16.149999999999999" customHeight="1" x14ac:dyDescent="0.25">
      <c r="A2610" s="416">
        <v>36170</v>
      </c>
      <c r="B2610" s="418">
        <v>1535.96</v>
      </c>
      <c r="C2610"/>
      <c r="D2610"/>
    </row>
    <row r="2611" spans="1:4" ht="16.149999999999999" customHeight="1" x14ac:dyDescent="0.25">
      <c r="A2611" s="416">
        <v>36171</v>
      </c>
      <c r="B2611" s="417">
        <v>1535.96</v>
      </c>
      <c r="C2611"/>
      <c r="D2611"/>
    </row>
    <row r="2612" spans="1:4" ht="16.149999999999999" customHeight="1" x14ac:dyDescent="0.25">
      <c r="A2612" s="416">
        <v>36172</v>
      </c>
      <c r="B2612" s="418">
        <v>1535.96</v>
      </c>
      <c r="C2612"/>
      <c r="D2612"/>
    </row>
    <row r="2613" spans="1:4" ht="16.149999999999999" customHeight="1" x14ac:dyDescent="0.25">
      <c r="A2613" s="416">
        <v>36173</v>
      </c>
      <c r="B2613" s="417">
        <v>1549.35</v>
      </c>
      <c r="C2613"/>
      <c r="D2613"/>
    </row>
    <row r="2614" spans="1:4" ht="16.149999999999999" customHeight="1" x14ac:dyDescent="0.25">
      <c r="A2614" s="416">
        <v>36174</v>
      </c>
      <c r="B2614" s="418">
        <v>1588.8</v>
      </c>
      <c r="C2614"/>
      <c r="D2614"/>
    </row>
    <row r="2615" spans="1:4" ht="16.149999999999999" customHeight="1" x14ac:dyDescent="0.25">
      <c r="A2615" s="416">
        <v>36175</v>
      </c>
      <c r="B2615" s="417">
        <v>1584.42</v>
      </c>
      <c r="C2615"/>
      <c r="D2615"/>
    </row>
    <row r="2616" spans="1:4" ht="16.149999999999999" customHeight="1" x14ac:dyDescent="0.25">
      <c r="A2616" s="416">
        <v>36176</v>
      </c>
      <c r="B2616" s="418">
        <v>1596.59</v>
      </c>
      <c r="C2616"/>
      <c r="D2616"/>
    </row>
    <row r="2617" spans="1:4" ht="16.149999999999999" customHeight="1" x14ac:dyDescent="0.25">
      <c r="A2617" s="416">
        <v>36177</v>
      </c>
      <c r="B2617" s="417">
        <v>1596.59</v>
      </c>
      <c r="C2617"/>
      <c r="D2617"/>
    </row>
    <row r="2618" spans="1:4" ht="16.149999999999999" customHeight="1" x14ac:dyDescent="0.25">
      <c r="A2618" s="416">
        <v>36178</v>
      </c>
      <c r="B2618" s="418">
        <v>1596.59</v>
      </c>
      <c r="C2618"/>
      <c r="D2618"/>
    </row>
    <row r="2619" spans="1:4" ht="16.149999999999999" customHeight="1" x14ac:dyDescent="0.25">
      <c r="A2619" s="416">
        <v>36179</v>
      </c>
      <c r="B2619" s="417">
        <v>1580.4</v>
      </c>
      <c r="C2619"/>
      <c r="D2619"/>
    </row>
    <row r="2620" spans="1:4" ht="16.149999999999999" customHeight="1" x14ac:dyDescent="0.25">
      <c r="A2620" s="416">
        <v>36180</v>
      </c>
      <c r="B2620" s="418">
        <v>1587.18</v>
      </c>
      <c r="C2620"/>
      <c r="D2620"/>
    </row>
    <row r="2621" spans="1:4" ht="16.149999999999999" customHeight="1" x14ac:dyDescent="0.25">
      <c r="A2621" s="416">
        <v>36181</v>
      </c>
      <c r="B2621" s="417">
        <v>1582.57</v>
      </c>
      <c r="C2621"/>
      <c r="D2621"/>
    </row>
    <row r="2622" spans="1:4" ht="16.149999999999999" customHeight="1" x14ac:dyDescent="0.25">
      <c r="A2622" s="416">
        <v>36182</v>
      </c>
      <c r="B2622" s="418">
        <v>1589.65</v>
      </c>
      <c r="C2622"/>
      <c r="D2622"/>
    </row>
    <row r="2623" spans="1:4" ht="16.149999999999999" customHeight="1" x14ac:dyDescent="0.25">
      <c r="A2623" s="416">
        <v>36183</v>
      </c>
      <c r="B2623" s="417">
        <v>1591.81</v>
      </c>
      <c r="C2623"/>
      <c r="D2623"/>
    </row>
    <row r="2624" spans="1:4" ht="16.149999999999999" customHeight="1" x14ac:dyDescent="0.25">
      <c r="A2624" s="416">
        <v>36184</v>
      </c>
      <c r="B2624" s="418">
        <v>1591.81</v>
      </c>
      <c r="C2624"/>
      <c r="D2624"/>
    </row>
    <row r="2625" spans="1:4" ht="16.149999999999999" customHeight="1" x14ac:dyDescent="0.25">
      <c r="A2625" s="416">
        <v>36185</v>
      </c>
      <c r="B2625" s="417">
        <v>1591.81</v>
      </c>
      <c r="C2625"/>
      <c r="D2625"/>
    </row>
    <row r="2626" spans="1:4" ht="16.149999999999999" customHeight="1" x14ac:dyDescent="0.25">
      <c r="A2626" s="416">
        <v>36186</v>
      </c>
      <c r="B2626" s="418">
        <v>1591.58</v>
      </c>
      <c r="C2626"/>
      <c r="D2626"/>
    </row>
    <row r="2627" spans="1:4" ht="16.149999999999999" customHeight="1" x14ac:dyDescent="0.25">
      <c r="A2627" s="416">
        <v>36187</v>
      </c>
      <c r="B2627" s="417">
        <v>1591.69</v>
      </c>
      <c r="C2627"/>
      <c r="D2627"/>
    </row>
    <row r="2628" spans="1:4" ht="16.149999999999999" customHeight="1" x14ac:dyDescent="0.25">
      <c r="A2628" s="416">
        <v>36188</v>
      </c>
      <c r="B2628" s="418">
        <v>1590.33</v>
      </c>
      <c r="C2628"/>
      <c r="D2628"/>
    </row>
    <row r="2629" spans="1:4" ht="16.149999999999999" customHeight="1" x14ac:dyDescent="0.25">
      <c r="A2629" s="416">
        <v>36189</v>
      </c>
      <c r="B2629" s="417">
        <v>1580.72</v>
      </c>
      <c r="C2629"/>
      <c r="D2629"/>
    </row>
    <row r="2630" spans="1:4" ht="16.149999999999999" customHeight="1" x14ac:dyDescent="0.25">
      <c r="A2630" s="416">
        <v>36190</v>
      </c>
      <c r="B2630" s="418">
        <v>1582.9</v>
      </c>
      <c r="C2630"/>
      <c r="D2630"/>
    </row>
    <row r="2631" spans="1:4" ht="16.149999999999999" customHeight="1" x14ac:dyDescent="0.25">
      <c r="A2631" s="416">
        <v>36191</v>
      </c>
      <c r="B2631" s="417">
        <v>1582.9</v>
      </c>
      <c r="C2631"/>
      <c r="D2631"/>
    </row>
    <row r="2632" spans="1:4" ht="16.149999999999999" customHeight="1" x14ac:dyDescent="0.25">
      <c r="A2632" s="416">
        <v>36192</v>
      </c>
      <c r="B2632" s="418">
        <v>1582.9</v>
      </c>
      <c r="C2632"/>
      <c r="D2632"/>
    </row>
    <row r="2633" spans="1:4" ht="16.149999999999999" customHeight="1" x14ac:dyDescent="0.25">
      <c r="A2633" s="416">
        <v>36193</v>
      </c>
      <c r="B2633" s="417">
        <v>1581.27</v>
      </c>
      <c r="C2633"/>
      <c r="D2633"/>
    </row>
    <row r="2634" spans="1:4" ht="16.149999999999999" customHeight="1" x14ac:dyDescent="0.25">
      <c r="A2634" s="416">
        <v>36194</v>
      </c>
      <c r="B2634" s="418">
        <v>1576.22</v>
      </c>
      <c r="C2634"/>
      <c r="D2634"/>
    </row>
    <row r="2635" spans="1:4" ht="16.149999999999999" customHeight="1" x14ac:dyDescent="0.25">
      <c r="A2635" s="416">
        <v>36195</v>
      </c>
      <c r="B2635" s="417">
        <v>1574.07</v>
      </c>
      <c r="C2635"/>
      <c r="D2635"/>
    </row>
    <row r="2636" spans="1:4" ht="16.149999999999999" customHeight="1" x14ac:dyDescent="0.25">
      <c r="A2636" s="416">
        <v>36196</v>
      </c>
      <c r="B2636" s="418">
        <v>1575.69</v>
      </c>
      <c r="C2636"/>
      <c r="D2636"/>
    </row>
    <row r="2637" spans="1:4" ht="16.149999999999999" customHeight="1" x14ac:dyDescent="0.25">
      <c r="A2637" s="416">
        <v>36197</v>
      </c>
      <c r="B2637" s="417">
        <v>1570.94</v>
      </c>
      <c r="C2637"/>
      <c r="D2637"/>
    </row>
    <row r="2638" spans="1:4" ht="16.149999999999999" customHeight="1" x14ac:dyDescent="0.25">
      <c r="A2638" s="416">
        <v>36198</v>
      </c>
      <c r="B2638" s="418">
        <v>1570.94</v>
      </c>
      <c r="C2638"/>
      <c r="D2638"/>
    </row>
    <row r="2639" spans="1:4" ht="16.149999999999999" customHeight="1" x14ac:dyDescent="0.25">
      <c r="A2639" s="416">
        <v>36199</v>
      </c>
      <c r="B2639" s="417">
        <v>1570.94</v>
      </c>
      <c r="C2639"/>
      <c r="D2639"/>
    </row>
    <row r="2640" spans="1:4" ht="16.149999999999999" customHeight="1" x14ac:dyDescent="0.25">
      <c r="A2640" s="416">
        <v>36200</v>
      </c>
      <c r="B2640" s="418">
        <v>1562.14</v>
      </c>
      <c r="C2640"/>
      <c r="D2640"/>
    </row>
    <row r="2641" spans="1:4" ht="16.149999999999999" customHeight="1" x14ac:dyDescent="0.25">
      <c r="A2641" s="416">
        <v>36201</v>
      </c>
      <c r="B2641" s="417">
        <v>1563.39</v>
      </c>
      <c r="C2641"/>
      <c r="D2641"/>
    </row>
    <row r="2642" spans="1:4" ht="16.149999999999999" customHeight="1" x14ac:dyDescent="0.25">
      <c r="A2642" s="416">
        <v>36202</v>
      </c>
      <c r="B2642" s="418">
        <v>1570.81</v>
      </c>
      <c r="C2642"/>
      <c r="D2642"/>
    </row>
    <row r="2643" spans="1:4" ht="16.149999999999999" customHeight="1" x14ac:dyDescent="0.25">
      <c r="A2643" s="416">
        <v>36203</v>
      </c>
      <c r="B2643" s="417">
        <v>1564.04</v>
      </c>
      <c r="C2643"/>
      <c r="D2643"/>
    </row>
    <row r="2644" spans="1:4" ht="16.149999999999999" customHeight="1" x14ac:dyDescent="0.25">
      <c r="A2644" s="416">
        <v>36204</v>
      </c>
      <c r="B2644" s="418">
        <v>1565.57</v>
      </c>
      <c r="C2644"/>
      <c r="D2644"/>
    </row>
    <row r="2645" spans="1:4" ht="16.149999999999999" customHeight="1" x14ac:dyDescent="0.25">
      <c r="A2645" s="416">
        <v>36205</v>
      </c>
      <c r="B2645" s="417">
        <v>1565.57</v>
      </c>
      <c r="C2645"/>
      <c r="D2645"/>
    </row>
    <row r="2646" spans="1:4" ht="16.149999999999999" customHeight="1" x14ac:dyDescent="0.25">
      <c r="A2646" s="416">
        <v>36206</v>
      </c>
      <c r="B2646" s="418">
        <v>1565.57</v>
      </c>
      <c r="C2646"/>
      <c r="D2646"/>
    </row>
    <row r="2647" spans="1:4" ht="16.149999999999999" customHeight="1" x14ac:dyDescent="0.25">
      <c r="A2647" s="416">
        <v>36207</v>
      </c>
      <c r="B2647" s="417">
        <v>1557.79</v>
      </c>
      <c r="C2647"/>
      <c r="D2647"/>
    </row>
    <row r="2648" spans="1:4" ht="16.149999999999999" customHeight="1" x14ac:dyDescent="0.25">
      <c r="A2648" s="416">
        <v>36208</v>
      </c>
      <c r="B2648" s="418">
        <v>1561.53</v>
      </c>
      <c r="C2648"/>
      <c r="D2648"/>
    </row>
    <row r="2649" spans="1:4" ht="16.149999999999999" customHeight="1" x14ac:dyDescent="0.25">
      <c r="A2649" s="416">
        <v>36209</v>
      </c>
      <c r="B2649" s="417">
        <v>1569.4</v>
      </c>
      <c r="C2649"/>
      <c r="D2649"/>
    </row>
    <row r="2650" spans="1:4" ht="16.149999999999999" customHeight="1" x14ac:dyDescent="0.25">
      <c r="A2650" s="416">
        <v>36210</v>
      </c>
      <c r="B2650" s="418">
        <v>1567.17</v>
      </c>
      <c r="C2650"/>
      <c r="D2650"/>
    </row>
    <row r="2651" spans="1:4" ht="16.149999999999999" customHeight="1" x14ac:dyDescent="0.25">
      <c r="A2651" s="416">
        <v>36211</v>
      </c>
      <c r="B2651" s="417">
        <v>1560.46</v>
      </c>
      <c r="C2651"/>
      <c r="D2651"/>
    </row>
    <row r="2652" spans="1:4" ht="16.149999999999999" customHeight="1" x14ac:dyDescent="0.25">
      <c r="A2652" s="416">
        <v>36212</v>
      </c>
      <c r="B2652" s="418">
        <v>1560.46</v>
      </c>
      <c r="C2652"/>
      <c r="D2652"/>
    </row>
    <row r="2653" spans="1:4" ht="16.149999999999999" customHeight="1" x14ac:dyDescent="0.25">
      <c r="A2653" s="416">
        <v>36213</v>
      </c>
      <c r="B2653" s="417">
        <v>1560.46</v>
      </c>
      <c r="C2653"/>
      <c r="D2653"/>
    </row>
    <row r="2654" spans="1:4" ht="16.149999999999999" customHeight="1" x14ac:dyDescent="0.25">
      <c r="A2654" s="416">
        <v>36214</v>
      </c>
      <c r="B2654" s="418">
        <v>1556.65</v>
      </c>
      <c r="C2654"/>
      <c r="D2654"/>
    </row>
    <row r="2655" spans="1:4" ht="16.149999999999999" customHeight="1" x14ac:dyDescent="0.25">
      <c r="A2655" s="416">
        <v>36215</v>
      </c>
      <c r="B2655" s="417">
        <v>1550.88</v>
      </c>
      <c r="C2655"/>
      <c r="D2655"/>
    </row>
    <row r="2656" spans="1:4" ht="16.149999999999999" customHeight="1" x14ac:dyDescent="0.25">
      <c r="A2656" s="416">
        <v>36216</v>
      </c>
      <c r="B2656" s="418">
        <v>1557.97</v>
      </c>
      <c r="C2656"/>
      <c r="D2656"/>
    </row>
    <row r="2657" spans="1:4" ht="16.149999999999999" customHeight="1" x14ac:dyDescent="0.25">
      <c r="A2657" s="416">
        <v>36217</v>
      </c>
      <c r="B2657" s="417">
        <v>1572.46</v>
      </c>
      <c r="C2657"/>
      <c r="D2657"/>
    </row>
    <row r="2658" spans="1:4" ht="16.149999999999999" customHeight="1" x14ac:dyDescent="0.25">
      <c r="A2658" s="416">
        <v>36218</v>
      </c>
      <c r="B2658" s="418">
        <v>1568.3</v>
      </c>
      <c r="C2658"/>
      <c r="D2658"/>
    </row>
    <row r="2659" spans="1:4" ht="16.149999999999999" customHeight="1" x14ac:dyDescent="0.25">
      <c r="A2659" s="416">
        <v>36219</v>
      </c>
      <c r="B2659" s="417">
        <v>1568.3</v>
      </c>
      <c r="C2659"/>
      <c r="D2659"/>
    </row>
    <row r="2660" spans="1:4" ht="16.149999999999999" customHeight="1" x14ac:dyDescent="0.25">
      <c r="A2660" s="416">
        <v>36220</v>
      </c>
      <c r="B2660" s="418">
        <v>1568.3</v>
      </c>
      <c r="C2660"/>
      <c r="D2660"/>
    </row>
    <row r="2661" spans="1:4" ht="16.149999999999999" customHeight="1" x14ac:dyDescent="0.25">
      <c r="A2661" s="416">
        <v>36221</v>
      </c>
      <c r="B2661" s="417">
        <v>1560.4</v>
      </c>
      <c r="C2661"/>
      <c r="D2661"/>
    </row>
    <row r="2662" spans="1:4" ht="16.149999999999999" customHeight="1" x14ac:dyDescent="0.25">
      <c r="A2662" s="416">
        <v>36222</v>
      </c>
      <c r="B2662" s="418">
        <v>1557.94</v>
      </c>
      <c r="C2662"/>
      <c r="D2662"/>
    </row>
    <row r="2663" spans="1:4" ht="16.149999999999999" customHeight="1" x14ac:dyDescent="0.25">
      <c r="A2663" s="416">
        <v>36223</v>
      </c>
      <c r="B2663" s="417">
        <v>1558.66</v>
      </c>
      <c r="C2663"/>
      <c r="D2663"/>
    </row>
    <row r="2664" spans="1:4" ht="16.149999999999999" customHeight="1" x14ac:dyDescent="0.25">
      <c r="A2664" s="416">
        <v>36224</v>
      </c>
      <c r="B2664" s="418">
        <v>1555.84</v>
      </c>
      <c r="C2664"/>
      <c r="D2664"/>
    </row>
    <row r="2665" spans="1:4" ht="16.149999999999999" customHeight="1" x14ac:dyDescent="0.25">
      <c r="A2665" s="416">
        <v>36225</v>
      </c>
      <c r="B2665" s="417">
        <v>1552.37</v>
      </c>
      <c r="C2665"/>
      <c r="D2665"/>
    </row>
    <row r="2666" spans="1:4" ht="16.149999999999999" customHeight="1" x14ac:dyDescent="0.25">
      <c r="A2666" s="416">
        <v>36226</v>
      </c>
      <c r="B2666" s="418">
        <v>1552.37</v>
      </c>
      <c r="C2666"/>
      <c r="D2666"/>
    </row>
    <row r="2667" spans="1:4" ht="16.149999999999999" customHeight="1" x14ac:dyDescent="0.25">
      <c r="A2667" s="416">
        <v>36227</v>
      </c>
      <c r="B2667" s="417">
        <v>1552.37</v>
      </c>
      <c r="C2667"/>
      <c r="D2667"/>
    </row>
    <row r="2668" spans="1:4" ht="16.149999999999999" customHeight="1" x14ac:dyDescent="0.25">
      <c r="A2668" s="416">
        <v>36228</v>
      </c>
      <c r="B2668" s="418">
        <v>1552.44</v>
      </c>
      <c r="C2668"/>
      <c r="D2668"/>
    </row>
    <row r="2669" spans="1:4" ht="16.149999999999999" customHeight="1" x14ac:dyDescent="0.25">
      <c r="A2669" s="416">
        <v>36229</v>
      </c>
      <c r="B2669" s="417">
        <v>1550.33</v>
      </c>
      <c r="C2669"/>
      <c r="D2669"/>
    </row>
    <row r="2670" spans="1:4" ht="16.149999999999999" customHeight="1" x14ac:dyDescent="0.25">
      <c r="A2670" s="416">
        <v>36230</v>
      </c>
      <c r="B2670" s="418">
        <v>1545.09</v>
      </c>
      <c r="C2670"/>
      <c r="D2670"/>
    </row>
    <row r="2671" spans="1:4" ht="16.149999999999999" customHeight="1" x14ac:dyDescent="0.25">
      <c r="A2671" s="416">
        <v>36231</v>
      </c>
      <c r="B2671" s="417">
        <v>1552.28</v>
      </c>
      <c r="C2671"/>
      <c r="D2671"/>
    </row>
    <row r="2672" spans="1:4" ht="16.149999999999999" customHeight="1" x14ac:dyDescent="0.25">
      <c r="A2672" s="416">
        <v>36232</v>
      </c>
      <c r="B2672" s="418">
        <v>1562.91</v>
      </c>
      <c r="C2672"/>
      <c r="D2672"/>
    </row>
    <row r="2673" spans="1:4" ht="16.149999999999999" customHeight="1" x14ac:dyDescent="0.25">
      <c r="A2673" s="416">
        <v>36233</v>
      </c>
      <c r="B2673" s="417">
        <v>1562.91</v>
      </c>
      <c r="C2673"/>
      <c r="D2673"/>
    </row>
    <row r="2674" spans="1:4" ht="16.149999999999999" customHeight="1" x14ac:dyDescent="0.25">
      <c r="A2674" s="416">
        <v>36234</v>
      </c>
      <c r="B2674" s="418">
        <v>1562.91</v>
      </c>
      <c r="C2674"/>
      <c r="D2674"/>
    </row>
    <row r="2675" spans="1:4" ht="16.149999999999999" customHeight="1" x14ac:dyDescent="0.25">
      <c r="A2675" s="416">
        <v>36235</v>
      </c>
      <c r="B2675" s="417">
        <v>1563.97</v>
      </c>
      <c r="C2675"/>
      <c r="D2675"/>
    </row>
    <row r="2676" spans="1:4" ht="16.149999999999999" customHeight="1" x14ac:dyDescent="0.25">
      <c r="A2676" s="416">
        <v>36236</v>
      </c>
      <c r="B2676" s="418">
        <v>1561.74</v>
      </c>
      <c r="C2676"/>
      <c r="D2676"/>
    </row>
    <row r="2677" spans="1:4" ht="16.149999999999999" customHeight="1" x14ac:dyDescent="0.25">
      <c r="A2677" s="416">
        <v>36237</v>
      </c>
      <c r="B2677" s="417">
        <v>1554.85</v>
      </c>
      <c r="C2677"/>
      <c r="D2677"/>
    </row>
    <row r="2678" spans="1:4" ht="16.149999999999999" customHeight="1" x14ac:dyDescent="0.25">
      <c r="A2678" s="416">
        <v>36238</v>
      </c>
      <c r="B2678" s="418">
        <v>1550.03</v>
      </c>
      <c r="C2678"/>
      <c r="D2678"/>
    </row>
    <row r="2679" spans="1:4" ht="16.149999999999999" customHeight="1" x14ac:dyDescent="0.25">
      <c r="A2679" s="416">
        <v>36239</v>
      </c>
      <c r="B2679" s="417">
        <v>1546.77</v>
      </c>
      <c r="C2679"/>
      <c r="D2679"/>
    </row>
    <row r="2680" spans="1:4" ht="16.149999999999999" customHeight="1" x14ac:dyDescent="0.25">
      <c r="A2680" s="416">
        <v>36240</v>
      </c>
      <c r="B2680" s="418">
        <v>1546.77</v>
      </c>
      <c r="C2680"/>
      <c r="D2680"/>
    </row>
    <row r="2681" spans="1:4" ht="16.149999999999999" customHeight="1" x14ac:dyDescent="0.25">
      <c r="A2681" s="416">
        <v>36241</v>
      </c>
      <c r="B2681" s="417">
        <v>1546.77</v>
      </c>
      <c r="C2681"/>
      <c r="D2681"/>
    </row>
    <row r="2682" spans="1:4" ht="16.149999999999999" customHeight="1" x14ac:dyDescent="0.25">
      <c r="A2682" s="416">
        <v>36242</v>
      </c>
      <c r="B2682" s="418">
        <v>1546.77</v>
      </c>
      <c r="C2682"/>
      <c r="D2682"/>
    </row>
    <row r="2683" spans="1:4" ht="16.149999999999999" customHeight="1" x14ac:dyDescent="0.25">
      <c r="A2683" s="416">
        <v>36243</v>
      </c>
      <c r="B2683" s="417">
        <v>1544.6</v>
      </c>
      <c r="C2683"/>
      <c r="D2683"/>
    </row>
    <row r="2684" spans="1:4" ht="16.149999999999999" customHeight="1" x14ac:dyDescent="0.25">
      <c r="A2684" s="416">
        <v>36244</v>
      </c>
      <c r="B2684" s="418">
        <v>1541.74</v>
      </c>
      <c r="C2684"/>
      <c r="D2684"/>
    </row>
    <row r="2685" spans="1:4" ht="16.149999999999999" customHeight="1" x14ac:dyDescent="0.25">
      <c r="A2685" s="416">
        <v>36245</v>
      </c>
      <c r="B2685" s="417">
        <v>1534.28</v>
      </c>
      <c r="C2685"/>
      <c r="D2685"/>
    </row>
    <row r="2686" spans="1:4" ht="16.149999999999999" customHeight="1" x14ac:dyDescent="0.25">
      <c r="A2686" s="416">
        <v>36246</v>
      </c>
      <c r="B2686" s="418">
        <v>1525.59</v>
      </c>
      <c r="C2686"/>
      <c r="D2686"/>
    </row>
    <row r="2687" spans="1:4" ht="16.149999999999999" customHeight="1" x14ac:dyDescent="0.25">
      <c r="A2687" s="416">
        <v>36247</v>
      </c>
      <c r="B2687" s="417">
        <v>1525.59</v>
      </c>
      <c r="C2687"/>
      <c r="D2687"/>
    </row>
    <row r="2688" spans="1:4" ht="16.149999999999999" customHeight="1" x14ac:dyDescent="0.25">
      <c r="A2688" s="416">
        <v>36248</v>
      </c>
      <c r="B2688" s="418">
        <v>1525.59</v>
      </c>
      <c r="C2688"/>
      <c r="D2688"/>
    </row>
    <row r="2689" spans="1:4" ht="16.149999999999999" customHeight="1" x14ac:dyDescent="0.25">
      <c r="A2689" s="416">
        <v>36249</v>
      </c>
      <c r="B2689" s="417">
        <v>1529.59</v>
      </c>
      <c r="C2689"/>
      <c r="D2689"/>
    </row>
    <row r="2690" spans="1:4" ht="16.149999999999999" customHeight="1" x14ac:dyDescent="0.25">
      <c r="A2690" s="416">
        <v>36250</v>
      </c>
      <c r="B2690" s="418">
        <v>1533.51</v>
      </c>
      <c r="C2690"/>
      <c r="D2690"/>
    </row>
    <row r="2691" spans="1:4" ht="16.149999999999999" customHeight="1" x14ac:dyDescent="0.25">
      <c r="A2691" s="416">
        <v>36251</v>
      </c>
      <c r="B2691" s="417">
        <v>1533.32</v>
      </c>
      <c r="C2691"/>
      <c r="D2691"/>
    </row>
    <row r="2692" spans="1:4" ht="16.149999999999999" customHeight="1" x14ac:dyDescent="0.25">
      <c r="A2692" s="416">
        <v>36252</v>
      </c>
      <c r="B2692" s="418">
        <v>1533.32</v>
      </c>
      <c r="C2692"/>
      <c r="D2692"/>
    </row>
    <row r="2693" spans="1:4" ht="16.149999999999999" customHeight="1" x14ac:dyDescent="0.25">
      <c r="A2693" s="416">
        <v>36253</v>
      </c>
      <c r="B2693" s="417">
        <v>1533.32</v>
      </c>
      <c r="C2693"/>
      <c r="D2693"/>
    </row>
    <row r="2694" spans="1:4" ht="16.149999999999999" customHeight="1" x14ac:dyDescent="0.25">
      <c r="A2694" s="416">
        <v>36254</v>
      </c>
      <c r="B2694" s="418">
        <v>1533.32</v>
      </c>
      <c r="C2694"/>
      <c r="D2694"/>
    </row>
    <row r="2695" spans="1:4" ht="16.149999999999999" customHeight="1" x14ac:dyDescent="0.25">
      <c r="A2695" s="416">
        <v>36255</v>
      </c>
      <c r="B2695" s="417">
        <v>1533.32</v>
      </c>
      <c r="C2695"/>
      <c r="D2695"/>
    </row>
    <row r="2696" spans="1:4" ht="16.149999999999999" customHeight="1" x14ac:dyDescent="0.25">
      <c r="A2696" s="416">
        <v>36256</v>
      </c>
      <c r="B2696" s="418">
        <v>1532.48</v>
      </c>
      <c r="C2696"/>
      <c r="D2696"/>
    </row>
    <row r="2697" spans="1:4" ht="16.149999999999999" customHeight="1" x14ac:dyDescent="0.25">
      <c r="A2697" s="416">
        <v>36257</v>
      </c>
      <c r="B2697" s="417">
        <v>1534.13</v>
      </c>
      <c r="C2697"/>
      <c r="D2697"/>
    </row>
    <row r="2698" spans="1:4" ht="16.149999999999999" customHeight="1" x14ac:dyDescent="0.25">
      <c r="A2698" s="416">
        <v>36258</v>
      </c>
      <c r="B2698" s="418">
        <v>1548.14</v>
      </c>
      <c r="C2698"/>
      <c r="D2698"/>
    </row>
    <row r="2699" spans="1:4" ht="16.149999999999999" customHeight="1" x14ac:dyDescent="0.25">
      <c r="A2699" s="416">
        <v>36259</v>
      </c>
      <c r="B2699" s="417">
        <v>1574.77</v>
      </c>
      <c r="C2699"/>
      <c r="D2699"/>
    </row>
    <row r="2700" spans="1:4" ht="16.149999999999999" customHeight="1" x14ac:dyDescent="0.25">
      <c r="A2700" s="416">
        <v>36260</v>
      </c>
      <c r="B2700" s="418">
        <v>1588.17</v>
      </c>
      <c r="C2700"/>
      <c r="D2700"/>
    </row>
    <row r="2701" spans="1:4" ht="16.149999999999999" customHeight="1" x14ac:dyDescent="0.25">
      <c r="A2701" s="416">
        <v>36261</v>
      </c>
      <c r="B2701" s="417">
        <v>1588.17</v>
      </c>
      <c r="C2701"/>
      <c r="D2701"/>
    </row>
    <row r="2702" spans="1:4" ht="16.149999999999999" customHeight="1" x14ac:dyDescent="0.25">
      <c r="A2702" s="416">
        <v>36262</v>
      </c>
      <c r="B2702" s="418">
        <v>1588.17</v>
      </c>
      <c r="C2702"/>
      <c r="D2702"/>
    </row>
    <row r="2703" spans="1:4" ht="16.149999999999999" customHeight="1" x14ac:dyDescent="0.25">
      <c r="A2703" s="416">
        <v>36263</v>
      </c>
      <c r="B2703" s="417">
        <v>1588.19</v>
      </c>
      <c r="C2703"/>
      <c r="D2703"/>
    </row>
    <row r="2704" spans="1:4" ht="16.149999999999999" customHeight="1" x14ac:dyDescent="0.25">
      <c r="A2704" s="416">
        <v>36264</v>
      </c>
      <c r="B2704" s="418">
        <v>1603.95</v>
      </c>
      <c r="C2704"/>
      <c r="D2704"/>
    </row>
    <row r="2705" spans="1:4" ht="16.149999999999999" customHeight="1" x14ac:dyDescent="0.25">
      <c r="A2705" s="416">
        <v>36265</v>
      </c>
      <c r="B2705" s="417">
        <v>1593.17</v>
      </c>
      <c r="C2705"/>
      <c r="D2705"/>
    </row>
    <row r="2706" spans="1:4" ht="16.149999999999999" customHeight="1" x14ac:dyDescent="0.25">
      <c r="A2706" s="416">
        <v>36266</v>
      </c>
      <c r="B2706" s="418">
        <v>1586.04</v>
      </c>
      <c r="C2706"/>
      <c r="D2706"/>
    </row>
    <row r="2707" spans="1:4" ht="16.149999999999999" customHeight="1" x14ac:dyDescent="0.25">
      <c r="A2707" s="416">
        <v>36267</v>
      </c>
      <c r="B2707" s="417">
        <v>1578.93</v>
      </c>
      <c r="C2707"/>
      <c r="D2707"/>
    </row>
    <row r="2708" spans="1:4" ht="16.149999999999999" customHeight="1" x14ac:dyDescent="0.25">
      <c r="A2708" s="416">
        <v>36268</v>
      </c>
      <c r="B2708" s="418">
        <v>1578.93</v>
      </c>
      <c r="C2708"/>
      <c r="D2708"/>
    </row>
    <row r="2709" spans="1:4" ht="16.149999999999999" customHeight="1" x14ac:dyDescent="0.25">
      <c r="A2709" s="416">
        <v>36269</v>
      </c>
      <c r="B2709" s="417">
        <v>1578.93</v>
      </c>
      <c r="C2709"/>
      <c r="D2709"/>
    </row>
    <row r="2710" spans="1:4" ht="16.149999999999999" customHeight="1" x14ac:dyDescent="0.25">
      <c r="A2710" s="416">
        <v>36270</v>
      </c>
      <c r="B2710" s="418">
        <v>1570.53</v>
      </c>
      <c r="C2710"/>
      <c r="D2710"/>
    </row>
    <row r="2711" spans="1:4" ht="16.149999999999999" customHeight="1" x14ac:dyDescent="0.25">
      <c r="A2711" s="416">
        <v>36271</v>
      </c>
      <c r="B2711" s="417">
        <v>1563.94</v>
      </c>
      <c r="C2711"/>
      <c r="D2711"/>
    </row>
    <row r="2712" spans="1:4" ht="16.149999999999999" customHeight="1" x14ac:dyDescent="0.25">
      <c r="A2712" s="416">
        <v>36272</v>
      </c>
      <c r="B2712" s="418">
        <v>1570.34</v>
      </c>
      <c r="C2712"/>
      <c r="D2712"/>
    </row>
    <row r="2713" spans="1:4" ht="16.149999999999999" customHeight="1" x14ac:dyDescent="0.25">
      <c r="A2713" s="416">
        <v>36273</v>
      </c>
      <c r="B2713" s="417">
        <v>1573.86</v>
      </c>
      <c r="C2713"/>
      <c r="D2713"/>
    </row>
    <row r="2714" spans="1:4" ht="16.149999999999999" customHeight="1" x14ac:dyDescent="0.25">
      <c r="A2714" s="416">
        <v>36274</v>
      </c>
      <c r="B2714" s="418">
        <v>1578.98</v>
      </c>
      <c r="C2714"/>
      <c r="D2714"/>
    </row>
    <row r="2715" spans="1:4" ht="16.149999999999999" customHeight="1" x14ac:dyDescent="0.25">
      <c r="A2715" s="416">
        <v>36275</v>
      </c>
      <c r="B2715" s="417">
        <v>1578.98</v>
      </c>
      <c r="C2715"/>
      <c r="D2715"/>
    </row>
    <row r="2716" spans="1:4" ht="16.149999999999999" customHeight="1" x14ac:dyDescent="0.25">
      <c r="A2716" s="416">
        <v>36276</v>
      </c>
      <c r="B2716" s="418">
        <v>1578.98</v>
      </c>
      <c r="C2716"/>
      <c r="D2716"/>
    </row>
    <row r="2717" spans="1:4" ht="16.149999999999999" customHeight="1" x14ac:dyDescent="0.25">
      <c r="A2717" s="416">
        <v>36277</v>
      </c>
      <c r="B2717" s="417">
        <v>1580.78</v>
      </c>
      <c r="C2717"/>
      <c r="D2717"/>
    </row>
    <row r="2718" spans="1:4" ht="16.149999999999999" customHeight="1" x14ac:dyDescent="0.25">
      <c r="A2718" s="416">
        <v>36278</v>
      </c>
      <c r="B2718" s="418">
        <v>1590.53</v>
      </c>
      <c r="C2718"/>
      <c r="D2718"/>
    </row>
    <row r="2719" spans="1:4" ht="16.149999999999999" customHeight="1" x14ac:dyDescent="0.25">
      <c r="A2719" s="416">
        <v>36279</v>
      </c>
      <c r="B2719" s="417">
        <v>1598.69</v>
      </c>
      <c r="C2719"/>
      <c r="D2719"/>
    </row>
    <row r="2720" spans="1:4" ht="16.149999999999999" customHeight="1" x14ac:dyDescent="0.25">
      <c r="A2720" s="416">
        <v>36280</v>
      </c>
      <c r="B2720" s="418">
        <v>1604.44</v>
      </c>
      <c r="C2720"/>
      <c r="D2720"/>
    </row>
    <row r="2721" spans="1:4" ht="16.149999999999999" customHeight="1" x14ac:dyDescent="0.25">
      <c r="A2721" s="416">
        <v>36281</v>
      </c>
      <c r="B2721" s="417">
        <v>1611.48</v>
      </c>
      <c r="C2721"/>
      <c r="D2721"/>
    </row>
    <row r="2722" spans="1:4" ht="16.149999999999999" customHeight="1" x14ac:dyDescent="0.25">
      <c r="A2722" s="416">
        <v>36282</v>
      </c>
      <c r="B2722" s="418">
        <v>1611.48</v>
      </c>
      <c r="C2722"/>
      <c r="D2722"/>
    </row>
    <row r="2723" spans="1:4" ht="16.149999999999999" customHeight="1" x14ac:dyDescent="0.25">
      <c r="A2723" s="416">
        <v>36283</v>
      </c>
      <c r="B2723" s="417">
        <v>1611.48</v>
      </c>
      <c r="C2723"/>
      <c r="D2723"/>
    </row>
    <row r="2724" spans="1:4" ht="16.149999999999999" customHeight="1" x14ac:dyDescent="0.25">
      <c r="A2724" s="416">
        <v>36284</v>
      </c>
      <c r="B2724" s="418">
        <v>1613.61</v>
      </c>
      <c r="C2724"/>
      <c r="D2724"/>
    </row>
    <row r="2725" spans="1:4" ht="16.149999999999999" customHeight="1" x14ac:dyDescent="0.25">
      <c r="A2725" s="416">
        <v>36285</v>
      </c>
      <c r="B2725" s="417">
        <v>1603.97</v>
      </c>
      <c r="C2725"/>
      <c r="D2725"/>
    </row>
    <row r="2726" spans="1:4" ht="16.149999999999999" customHeight="1" x14ac:dyDescent="0.25">
      <c r="A2726" s="416">
        <v>36286</v>
      </c>
      <c r="B2726" s="418">
        <v>1610.66</v>
      </c>
      <c r="C2726"/>
      <c r="D2726"/>
    </row>
    <row r="2727" spans="1:4" ht="16.149999999999999" customHeight="1" x14ac:dyDescent="0.25">
      <c r="A2727" s="416">
        <v>36287</v>
      </c>
      <c r="B2727" s="417">
        <v>1618</v>
      </c>
      <c r="C2727"/>
      <c r="D2727"/>
    </row>
    <row r="2728" spans="1:4" ht="16.149999999999999" customHeight="1" x14ac:dyDescent="0.25">
      <c r="A2728" s="416">
        <v>36288</v>
      </c>
      <c r="B2728" s="418">
        <v>1631.71</v>
      </c>
      <c r="C2728"/>
      <c r="D2728"/>
    </row>
    <row r="2729" spans="1:4" ht="16.149999999999999" customHeight="1" x14ac:dyDescent="0.25">
      <c r="A2729" s="416">
        <v>36289</v>
      </c>
      <c r="B2729" s="417">
        <v>1631.71</v>
      </c>
      <c r="C2729"/>
      <c r="D2729"/>
    </row>
    <row r="2730" spans="1:4" ht="16.149999999999999" customHeight="1" x14ac:dyDescent="0.25">
      <c r="A2730" s="416">
        <v>36290</v>
      </c>
      <c r="B2730" s="418">
        <v>1631.71</v>
      </c>
      <c r="C2730"/>
      <c r="D2730"/>
    </row>
    <row r="2731" spans="1:4" ht="16.149999999999999" customHeight="1" x14ac:dyDescent="0.25">
      <c r="A2731" s="416">
        <v>36291</v>
      </c>
      <c r="B2731" s="417">
        <v>1627.3</v>
      </c>
      <c r="C2731"/>
      <c r="D2731"/>
    </row>
    <row r="2732" spans="1:4" ht="16.149999999999999" customHeight="1" x14ac:dyDescent="0.25">
      <c r="A2732" s="416">
        <v>36292</v>
      </c>
      <c r="B2732" s="418">
        <v>1631.02</v>
      </c>
      <c r="C2732"/>
      <c r="D2732"/>
    </row>
    <row r="2733" spans="1:4" ht="16.149999999999999" customHeight="1" x14ac:dyDescent="0.25">
      <c r="A2733" s="416">
        <v>36293</v>
      </c>
      <c r="B2733" s="417">
        <v>1631.95</v>
      </c>
      <c r="C2733"/>
      <c r="D2733"/>
    </row>
    <row r="2734" spans="1:4" ht="16.149999999999999" customHeight="1" x14ac:dyDescent="0.25">
      <c r="A2734" s="416">
        <v>36294</v>
      </c>
      <c r="B2734" s="418">
        <v>1630.08</v>
      </c>
      <c r="C2734"/>
      <c r="D2734"/>
    </row>
    <row r="2735" spans="1:4" ht="16.149999999999999" customHeight="1" x14ac:dyDescent="0.25">
      <c r="A2735" s="416">
        <v>36295</v>
      </c>
      <c r="B2735" s="417">
        <v>1640.15</v>
      </c>
      <c r="C2735"/>
      <c r="D2735"/>
    </row>
    <row r="2736" spans="1:4" ht="16.149999999999999" customHeight="1" x14ac:dyDescent="0.25">
      <c r="A2736" s="416">
        <v>36296</v>
      </c>
      <c r="B2736" s="418">
        <v>1640.15</v>
      </c>
      <c r="C2736"/>
      <c r="D2736"/>
    </row>
    <row r="2737" spans="1:4" ht="16.149999999999999" customHeight="1" x14ac:dyDescent="0.25">
      <c r="A2737" s="416">
        <v>36297</v>
      </c>
      <c r="B2737" s="417">
        <v>1640.15</v>
      </c>
      <c r="C2737"/>
      <c r="D2737"/>
    </row>
    <row r="2738" spans="1:4" ht="16.149999999999999" customHeight="1" x14ac:dyDescent="0.25">
      <c r="A2738" s="416">
        <v>36298</v>
      </c>
      <c r="B2738" s="418">
        <v>1640.15</v>
      </c>
      <c r="C2738"/>
      <c r="D2738"/>
    </row>
    <row r="2739" spans="1:4" ht="16.149999999999999" customHeight="1" x14ac:dyDescent="0.25">
      <c r="A2739" s="416">
        <v>36299</v>
      </c>
      <c r="B2739" s="417">
        <v>1644.11</v>
      </c>
      <c r="C2739"/>
      <c r="D2739"/>
    </row>
    <row r="2740" spans="1:4" ht="16.149999999999999" customHeight="1" x14ac:dyDescent="0.25">
      <c r="A2740" s="416">
        <v>36300</v>
      </c>
      <c r="B2740" s="418">
        <v>1643.05</v>
      </c>
      <c r="C2740"/>
      <c r="D2740"/>
    </row>
    <row r="2741" spans="1:4" ht="16.149999999999999" customHeight="1" x14ac:dyDescent="0.25">
      <c r="A2741" s="416">
        <v>36301</v>
      </c>
      <c r="B2741" s="417">
        <v>1644.6</v>
      </c>
      <c r="C2741"/>
      <c r="D2741"/>
    </row>
    <row r="2742" spans="1:4" ht="16.149999999999999" customHeight="1" x14ac:dyDescent="0.25">
      <c r="A2742" s="416">
        <v>36302</v>
      </c>
      <c r="B2742" s="418">
        <v>1665.36</v>
      </c>
      <c r="C2742"/>
      <c r="D2742"/>
    </row>
    <row r="2743" spans="1:4" ht="16.149999999999999" customHeight="1" x14ac:dyDescent="0.25">
      <c r="A2743" s="416">
        <v>36303</v>
      </c>
      <c r="B2743" s="417">
        <v>1665.36</v>
      </c>
      <c r="C2743"/>
      <c r="D2743"/>
    </row>
    <row r="2744" spans="1:4" ht="16.149999999999999" customHeight="1" x14ac:dyDescent="0.25">
      <c r="A2744" s="416">
        <v>36304</v>
      </c>
      <c r="B2744" s="418">
        <v>1665.36</v>
      </c>
      <c r="C2744"/>
      <c r="D2744"/>
    </row>
    <row r="2745" spans="1:4" ht="16.149999999999999" customHeight="1" x14ac:dyDescent="0.25">
      <c r="A2745" s="416">
        <v>36305</v>
      </c>
      <c r="B2745" s="417">
        <v>1671.2</v>
      </c>
      <c r="C2745"/>
      <c r="D2745"/>
    </row>
    <row r="2746" spans="1:4" ht="16.149999999999999" customHeight="1" x14ac:dyDescent="0.25">
      <c r="A2746" s="416">
        <v>36306</v>
      </c>
      <c r="B2746" s="418">
        <v>1669.27</v>
      </c>
      <c r="C2746"/>
      <c r="D2746"/>
    </row>
    <row r="2747" spans="1:4" ht="16.149999999999999" customHeight="1" x14ac:dyDescent="0.25">
      <c r="A2747" s="416">
        <v>36307</v>
      </c>
      <c r="B2747" s="417">
        <v>1682.12</v>
      </c>
      <c r="C2747"/>
      <c r="D2747"/>
    </row>
    <row r="2748" spans="1:4" ht="16.149999999999999" customHeight="1" x14ac:dyDescent="0.25">
      <c r="A2748" s="416">
        <v>36308</v>
      </c>
      <c r="B2748" s="418">
        <v>1685.33</v>
      </c>
      <c r="C2748"/>
      <c r="D2748"/>
    </row>
    <row r="2749" spans="1:4" ht="16.149999999999999" customHeight="1" x14ac:dyDescent="0.25">
      <c r="A2749" s="416">
        <v>36309</v>
      </c>
      <c r="B2749" s="417">
        <v>1671.67</v>
      </c>
      <c r="C2749"/>
      <c r="D2749"/>
    </row>
    <row r="2750" spans="1:4" ht="16.149999999999999" customHeight="1" x14ac:dyDescent="0.25">
      <c r="A2750" s="416">
        <v>36310</v>
      </c>
      <c r="B2750" s="418">
        <v>1671.67</v>
      </c>
      <c r="C2750"/>
      <c r="D2750"/>
    </row>
    <row r="2751" spans="1:4" ht="16.149999999999999" customHeight="1" x14ac:dyDescent="0.25">
      <c r="A2751" s="416">
        <v>36311</v>
      </c>
      <c r="B2751" s="417">
        <v>1671.67</v>
      </c>
      <c r="C2751"/>
      <c r="D2751"/>
    </row>
    <row r="2752" spans="1:4" ht="16.149999999999999" customHeight="1" x14ac:dyDescent="0.25">
      <c r="A2752" s="416">
        <v>36312</v>
      </c>
      <c r="B2752" s="418">
        <v>1663.55</v>
      </c>
      <c r="C2752"/>
      <c r="D2752"/>
    </row>
    <row r="2753" spans="1:4" ht="16.149999999999999" customHeight="1" x14ac:dyDescent="0.25">
      <c r="A2753" s="416">
        <v>36313</v>
      </c>
      <c r="B2753" s="417">
        <v>1657.7</v>
      </c>
      <c r="C2753"/>
      <c r="D2753"/>
    </row>
    <row r="2754" spans="1:4" ht="16.149999999999999" customHeight="1" x14ac:dyDescent="0.25">
      <c r="A2754" s="416">
        <v>36314</v>
      </c>
      <c r="B2754" s="418">
        <v>1667.88</v>
      </c>
      <c r="C2754"/>
      <c r="D2754"/>
    </row>
    <row r="2755" spans="1:4" ht="16.149999999999999" customHeight="1" x14ac:dyDescent="0.25">
      <c r="A2755" s="416">
        <v>36315</v>
      </c>
      <c r="B2755" s="417">
        <v>1654.75</v>
      </c>
      <c r="C2755"/>
      <c r="D2755"/>
    </row>
    <row r="2756" spans="1:4" ht="16.149999999999999" customHeight="1" x14ac:dyDescent="0.25">
      <c r="A2756" s="416">
        <v>36316</v>
      </c>
      <c r="B2756" s="418">
        <v>1653.96</v>
      </c>
      <c r="C2756"/>
      <c r="D2756"/>
    </row>
    <row r="2757" spans="1:4" ht="16.149999999999999" customHeight="1" x14ac:dyDescent="0.25">
      <c r="A2757" s="416">
        <v>36317</v>
      </c>
      <c r="B2757" s="417">
        <v>1653.96</v>
      </c>
      <c r="C2757"/>
      <c r="D2757"/>
    </row>
    <row r="2758" spans="1:4" ht="16.149999999999999" customHeight="1" x14ac:dyDescent="0.25">
      <c r="A2758" s="416">
        <v>36318</v>
      </c>
      <c r="B2758" s="418">
        <v>1653.96</v>
      </c>
      <c r="C2758"/>
      <c r="D2758"/>
    </row>
    <row r="2759" spans="1:4" ht="16.149999999999999" customHeight="1" x14ac:dyDescent="0.25">
      <c r="A2759" s="416">
        <v>36319</v>
      </c>
      <c r="B2759" s="417">
        <v>1653.96</v>
      </c>
      <c r="C2759"/>
      <c r="D2759"/>
    </row>
    <row r="2760" spans="1:4" ht="16.149999999999999" customHeight="1" x14ac:dyDescent="0.25">
      <c r="A2760" s="416">
        <v>36320</v>
      </c>
      <c r="B2760" s="418">
        <v>1672.01</v>
      </c>
      <c r="C2760"/>
      <c r="D2760"/>
    </row>
    <row r="2761" spans="1:4" ht="16.149999999999999" customHeight="1" x14ac:dyDescent="0.25">
      <c r="A2761" s="416">
        <v>36321</v>
      </c>
      <c r="B2761" s="417">
        <v>1679.12</v>
      </c>
      <c r="C2761"/>
      <c r="D2761"/>
    </row>
    <row r="2762" spans="1:4" ht="16.149999999999999" customHeight="1" x14ac:dyDescent="0.25">
      <c r="A2762" s="416">
        <v>36322</v>
      </c>
      <c r="B2762" s="418">
        <v>1686.08</v>
      </c>
      <c r="C2762"/>
      <c r="D2762"/>
    </row>
    <row r="2763" spans="1:4" ht="16.149999999999999" customHeight="1" x14ac:dyDescent="0.25">
      <c r="A2763" s="416">
        <v>36323</v>
      </c>
      <c r="B2763" s="417">
        <v>1682.09</v>
      </c>
      <c r="C2763"/>
      <c r="D2763"/>
    </row>
    <row r="2764" spans="1:4" ht="16.149999999999999" customHeight="1" x14ac:dyDescent="0.25">
      <c r="A2764" s="416">
        <v>36324</v>
      </c>
      <c r="B2764" s="418">
        <v>1682.09</v>
      </c>
      <c r="C2764"/>
      <c r="D2764"/>
    </row>
    <row r="2765" spans="1:4" ht="16.149999999999999" customHeight="1" x14ac:dyDescent="0.25">
      <c r="A2765" s="416">
        <v>36325</v>
      </c>
      <c r="B2765" s="417">
        <v>1682.09</v>
      </c>
      <c r="C2765"/>
      <c r="D2765"/>
    </row>
    <row r="2766" spans="1:4" ht="16.149999999999999" customHeight="1" x14ac:dyDescent="0.25">
      <c r="A2766" s="416">
        <v>36326</v>
      </c>
      <c r="B2766" s="418">
        <v>1682.09</v>
      </c>
      <c r="C2766"/>
      <c r="D2766"/>
    </row>
    <row r="2767" spans="1:4" ht="16.149999999999999" customHeight="1" x14ac:dyDescent="0.25">
      <c r="A2767" s="416">
        <v>36327</v>
      </c>
      <c r="B2767" s="417">
        <v>1694.56</v>
      </c>
      <c r="C2767"/>
      <c r="D2767"/>
    </row>
    <row r="2768" spans="1:4" ht="16.149999999999999" customHeight="1" x14ac:dyDescent="0.25">
      <c r="A2768" s="416">
        <v>36328</v>
      </c>
      <c r="B2768" s="418">
        <v>1698.55</v>
      </c>
      <c r="C2768"/>
      <c r="D2768"/>
    </row>
    <row r="2769" spans="1:4" ht="16.149999999999999" customHeight="1" x14ac:dyDescent="0.25">
      <c r="A2769" s="416">
        <v>36329</v>
      </c>
      <c r="B2769" s="417">
        <v>1693.75</v>
      </c>
      <c r="C2769"/>
      <c r="D2769"/>
    </row>
    <row r="2770" spans="1:4" ht="16.149999999999999" customHeight="1" x14ac:dyDescent="0.25">
      <c r="A2770" s="416">
        <v>36330</v>
      </c>
      <c r="B2770" s="418">
        <v>1692.36</v>
      </c>
      <c r="C2770"/>
      <c r="D2770"/>
    </row>
    <row r="2771" spans="1:4" ht="16.149999999999999" customHeight="1" x14ac:dyDescent="0.25">
      <c r="A2771" s="416">
        <v>36331</v>
      </c>
      <c r="B2771" s="417">
        <v>1692.36</v>
      </c>
      <c r="C2771"/>
      <c r="D2771"/>
    </row>
    <row r="2772" spans="1:4" ht="16.149999999999999" customHeight="1" x14ac:dyDescent="0.25">
      <c r="A2772" s="416">
        <v>36332</v>
      </c>
      <c r="B2772" s="418">
        <v>1692.36</v>
      </c>
      <c r="C2772"/>
      <c r="D2772"/>
    </row>
    <row r="2773" spans="1:4" ht="16.149999999999999" customHeight="1" x14ac:dyDescent="0.25">
      <c r="A2773" s="416">
        <v>36333</v>
      </c>
      <c r="B2773" s="417">
        <v>1694.26</v>
      </c>
      <c r="C2773"/>
      <c r="D2773"/>
    </row>
    <row r="2774" spans="1:4" ht="16.149999999999999" customHeight="1" x14ac:dyDescent="0.25">
      <c r="A2774" s="416">
        <v>36334</v>
      </c>
      <c r="B2774" s="418">
        <v>1710.03</v>
      </c>
      <c r="C2774"/>
      <c r="D2774"/>
    </row>
    <row r="2775" spans="1:4" ht="16.149999999999999" customHeight="1" x14ac:dyDescent="0.25">
      <c r="A2775" s="416">
        <v>36335</v>
      </c>
      <c r="B2775" s="417">
        <v>1723.26</v>
      </c>
      <c r="C2775"/>
      <c r="D2775"/>
    </row>
    <row r="2776" spans="1:4" ht="16.149999999999999" customHeight="1" x14ac:dyDescent="0.25">
      <c r="A2776" s="416">
        <v>36336</v>
      </c>
      <c r="B2776" s="418">
        <v>1734.83</v>
      </c>
      <c r="C2776"/>
      <c r="D2776"/>
    </row>
    <row r="2777" spans="1:4" ht="16.149999999999999" customHeight="1" x14ac:dyDescent="0.25">
      <c r="A2777" s="416">
        <v>36337</v>
      </c>
      <c r="B2777" s="417">
        <v>1737.91</v>
      </c>
      <c r="C2777"/>
      <c r="D2777"/>
    </row>
    <row r="2778" spans="1:4" ht="16.149999999999999" customHeight="1" x14ac:dyDescent="0.25">
      <c r="A2778" s="416">
        <v>36338</v>
      </c>
      <c r="B2778" s="418">
        <v>1737.91</v>
      </c>
      <c r="C2778"/>
      <c r="D2778"/>
    </row>
    <row r="2779" spans="1:4" ht="16.149999999999999" customHeight="1" x14ac:dyDescent="0.25">
      <c r="A2779" s="416">
        <v>36339</v>
      </c>
      <c r="B2779" s="417">
        <v>1737.91</v>
      </c>
      <c r="C2779"/>
      <c r="D2779"/>
    </row>
    <row r="2780" spans="1:4" ht="16.149999999999999" customHeight="1" x14ac:dyDescent="0.25">
      <c r="A2780" s="416">
        <v>36340</v>
      </c>
      <c r="B2780" s="418">
        <v>1751</v>
      </c>
      <c r="C2780"/>
      <c r="D2780"/>
    </row>
    <row r="2781" spans="1:4" ht="16.149999999999999" customHeight="1" x14ac:dyDescent="0.25">
      <c r="A2781" s="416">
        <v>36341</v>
      </c>
      <c r="B2781" s="417">
        <v>1732.1</v>
      </c>
      <c r="C2781"/>
      <c r="D2781"/>
    </row>
    <row r="2782" spans="1:4" ht="16.149999999999999" customHeight="1" x14ac:dyDescent="0.25">
      <c r="A2782" s="416">
        <v>36342</v>
      </c>
      <c r="B2782" s="418">
        <v>1736.03</v>
      </c>
      <c r="C2782"/>
      <c r="D2782"/>
    </row>
    <row r="2783" spans="1:4" ht="16.149999999999999" customHeight="1" x14ac:dyDescent="0.25">
      <c r="A2783" s="416">
        <v>36343</v>
      </c>
      <c r="B2783" s="417">
        <v>1751.26</v>
      </c>
      <c r="C2783"/>
      <c r="D2783"/>
    </row>
    <row r="2784" spans="1:4" ht="16.149999999999999" customHeight="1" x14ac:dyDescent="0.25">
      <c r="A2784" s="416">
        <v>36344</v>
      </c>
      <c r="B2784" s="418">
        <v>1755.31</v>
      </c>
      <c r="C2784"/>
      <c r="D2784"/>
    </row>
    <row r="2785" spans="1:4" ht="16.149999999999999" customHeight="1" x14ac:dyDescent="0.25">
      <c r="A2785" s="416">
        <v>36345</v>
      </c>
      <c r="B2785" s="417">
        <v>1755.31</v>
      </c>
      <c r="C2785"/>
      <c r="D2785"/>
    </row>
    <row r="2786" spans="1:4" ht="16.149999999999999" customHeight="1" x14ac:dyDescent="0.25">
      <c r="A2786" s="416">
        <v>36346</v>
      </c>
      <c r="B2786" s="418">
        <v>1755.31</v>
      </c>
      <c r="C2786"/>
      <c r="D2786"/>
    </row>
    <row r="2787" spans="1:4" ht="16.149999999999999" customHeight="1" x14ac:dyDescent="0.25">
      <c r="A2787" s="416">
        <v>36347</v>
      </c>
      <c r="B2787" s="417">
        <v>1755.31</v>
      </c>
      <c r="C2787"/>
      <c r="D2787"/>
    </row>
    <row r="2788" spans="1:4" ht="16.149999999999999" customHeight="1" x14ac:dyDescent="0.25">
      <c r="A2788" s="416">
        <v>36348</v>
      </c>
      <c r="B2788" s="418">
        <v>1772.69</v>
      </c>
      <c r="C2788"/>
      <c r="D2788"/>
    </row>
    <row r="2789" spans="1:4" ht="16.149999999999999" customHeight="1" x14ac:dyDescent="0.25">
      <c r="A2789" s="416">
        <v>36349</v>
      </c>
      <c r="B2789" s="417">
        <v>1795.36</v>
      </c>
      <c r="C2789"/>
      <c r="D2789"/>
    </row>
    <row r="2790" spans="1:4" ht="16.149999999999999" customHeight="1" x14ac:dyDescent="0.25">
      <c r="A2790" s="416">
        <v>36350</v>
      </c>
      <c r="B2790" s="418">
        <v>1831.1</v>
      </c>
      <c r="C2790"/>
      <c r="D2790"/>
    </row>
    <row r="2791" spans="1:4" ht="16.149999999999999" customHeight="1" x14ac:dyDescent="0.25">
      <c r="A2791" s="416">
        <v>36351</v>
      </c>
      <c r="B2791" s="417">
        <v>1840.38</v>
      </c>
      <c r="C2791"/>
      <c r="D2791"/>
    </row>
    <row r="2792" spans="1:4" ht="16.149999999999999" customHeight="1" x14ac:dyDescent="0.25">
      <c r="A2792" s="416">
        <v>36352</v>
      </c>
      <c r="B2792" s="418">
        <v>1840.38</v>
      </c>
      <c r="C2792"/>
      <c r="D2792"/>
    </row>
    <row r="2793" spans="1:4" ht="16.149999999999999" customHeight="1" x14ac:dyDescent="0.25">
      <c r="A2793" s="416">
        <v>36353</v>
      </c>
      <c r="B2793" s="417">
        <v>1840.38</v>
      </c>
      <c r="C2793"/>
      <c r="D2793"/>
    </row>
    <row r="2794" spans="1:4" ht="16.149999999999999" customHeight="1" x14ac:dyDescent="0.25">
      <c r="A2794" s="416">
        <v>36354</v>
      </c>
      <c r="B2794" s="418">
        <v>1887.17</v>
      </c>
      <c r="C2794"/>
      <c r="D2794"/>
    </row>
    <row r="2795" spans="1:4" ht="16.149999999999999" customHeight="1" x14ac:dyDescent="0.25">
      <c r="A2795" s="416">
        <v>36355</v>
      </c>
      <c r="B2795" s="417">
        <v>1926.55</v>
      </c>
      <c r="C2795"/>
      <c r="D2795"/>
    </row>
    <row r="2796" spans="1:4" ht="16.149999999999999" customHeight="1" x14ac:dyDescent="0.25">
      <c r="A2796" s="416">
        <v>36356</v>
      </c>
      <c r="B2796" s="418">
        <v>1881.42</v>
      </c>
      <c r="C2796"/>
      <c r="D2796"/>
    </row>
    <row r="2797" spans="1:4" ht="16.149999999999999" customHeight="1" x14ac:dyDescent="0.25">
      <c r="A2797" s="416">
        <v>36357</v>
      </c>
      <c r="B2797" s="417">
        <v>1823.29</v>
      </c>
      <c r="C2797"/>
      <c r="D2797"/>
    </row>
    <row r="2798" spans="1:4" ht="16.149999999999999" customHeight="1" x14ac:dyDescent="0.25">
      <c r="A2798" s="416">
        <v>36358</v>
      </c>
      <c r="B2798" s="418">
        <v>1821.95</v>
      </c>
      <c r="C2798"/>
      <c r="D2798"/>
    </row>
    <row r="2799" spans="1:4" ht="16.149999999999999" customHeight="1" x14ac:dyDescent="0.25">
      <c r="A2799" s="416">
        <v>36359</v>
      </c>
      <c r="B2799" s="417">
        <v>1821.95</v>
      </c>
      <c r="C2799"/>
      <c r="D2799"/>
    </row>
    <row r="2800" spans="1:4" ht="16.149999999999999" customHeight="1" x14ac:dyDescent="0.25">
      <c r="A2800" s="416">
        <v>36360</v>
      </c>
      <c r="B2800" s="418">
        <v>1821.95</v>
      </c>
      <c r="C2800"/>
      <c r="D2800"/>
    </row>
    <row r="2801" spans="1:4" ht="16.149999999999999" customHeight="1" x14ac:dyDescent="0.25">
      <c r="A2801" s="416">
        <v>36361</v>
      </c>
      <c r="B2801" s="417">
        <v>1819.04</v>
      </c>
      <c r="C2801"/>
      <c r="D2801"/>
    </row>
    <row r="2802" spans="1:4" ht="16.149999999999999" customHeight="1" x14ac:dyDescent="0.25">
      <c r="A2802" s="416">
        <v>36362</v>
      </c>
      <c r="B2802" s="418">
        <v>1819.04</v>
      </c>
      <c r="C2802"/>
      <c r="D2802"/>
    </row>
    <row r="2803" spans="1:4" ht="16.149999999999999" customHeight="1" x14ac:dyDescent="0.25">
      <c r="A2803" s="416">
        <v>36363</v>
      </c>
      <c r="B2803" s="417">
        <v>1809.56</v>
      </c>
      <c r="C2803"/>
      <c r="D2803"/>
    </row>
    <row r="2804" spans="1:4" ht="16.149999999999999" customHeight="1" x14ac:dyDescent="0.25">
      <c r="A2804" s="416">
        <v>36364</v>
      </c>
      <c r="B2804" s="418">
        <v>1807.9</v>
      </c>
      <c r="C2804"/>
      <c r="D2804"/>
    </row>
    <row r="2805" spans="1:4" ht="16.149999999999999" customHeight="1" x14ac:dyDescent="0.25">
      <c r="A2805" s="416">
        <v>36365</v>
      </c>
      <c r="B2805" s="417">
        <v>1831.19</v>
      </c>
      <c r="C2805"/>
      <c r="D2805"/>
    </row>
    <row r="2806" spans="1:4" ht="16.149999999999999" customHeight="1" x14ac:dyDescent="0.25">
      <c r="A2806" s="416">
        <v>36366</v>
      </c>
      <c r="B2806" s="418">
        <v>1831.19</v>
      </c>
      <c r="C2806"/>
      <c r="D2806"/>
    </row>
    <row r="2807" spans="1:4" ht="16.149999999999999" customHeight="1" x14ac:dyDescent="0.25">
      <c r="A2807" s="416">
        <v>36367</v>
      </c>
      <c r="B2807" s="417">
        <v>1831.19</v>
      </c>
      <c r="C2807"/>
      <c r="D2807"/>
    </row>
    <row r="2808" spans="1:4" ht="16.149999999999999" customHeight="1" x14ac:dyDescent="0.25">
      <c r="A2808" s="416">
        <v>36368</v>
      </c>
      <c r="B2808" s="418">
        <v>1829.63</v>
      </c>
      <c r="C2808"/>
      <c r="D2808"/>
    </row>
    <row r="2809" spans="1:4" ht="16.149999999999999" customHeight="1" x14ac:dyDescent="0.25">
      <c r="A2809" s="416">
        <v>36369</v>
      </c>
      <c r="B2809" s="417">
        <v>1829.06</v>
      </c>
      <c r="C2809"/>
      <c r="D2809"/>
    </row>
    <row r="2810" spans="1:4" ht="16.149999999999999" customHeight="1" x14ac:dyDescent="0.25">
      <c r="A2810" s="416">
        <v>36370</v>
      </c>
      <c r="B2810" s="418">
        <v>1817.09</v>
      </c>
      <c r="C2810"/>
      <c r="D2810"/>
    </row>
    <row r="2811" spans="1:4" ht="16.149999999999999" customHeight="1" x14ac:dyDescent="0.25">
      <c r="A2811" s="416">
        <v>36371</v>
      </c>
      <c r="B2811" s="417">
        <v>1806.52</v>
      </c>
      <c r="C2811"/>
      <c r="D2811"/>
    </row>
    <row r="2812" spans="1:4" ht="16.149999999999999" customHeight="1" x14ac:dyDescent="0.25">
      <c r="A2812" s="416">
        <v>36372</v>
      </c>
      <c r="B2812" s="418">
        <v>1809.5</v>
      </c>
      <c r="C2812"/>
      <c r="D2812"/>
    </row>
    <row r="2813" spans="1:4" ht="16.149999999999999" customHeight="1" x14ac:dyDescent="0.25">
      <c r="A2813" s="416">
        <v>36373</v>
      </c>
      <c r="B2813" s="417">
        <v>1809.5</v>
      </c>
      <c r="C2813"/>
      <c r="D2813"/>
    </row>
    <row r="2814" spans="1:4" ht="16.149999999999999" customHeight="1" x14ac:dyDescent="0.25">
      <c r="A2814" s="416">
        <v>36374</v>
      </c>
      <c r="B2814" s="418">
        <v>1809.5</v>
      </c>
      <c r="C2814"/>
      <c r="D2814"/>
    </row>
    <row r="2815" spans="1:4" ht="16.149999999999999" customHeight="1" x14ac:dyDescent="0.25">
      <c r="A2815" s="416">
        <v>36375</v>
      </c>
      <c r="B2815" s="417">
        <v>1813.6</v>
      </c>
      <c r="C2815"/>
      <c r="D2815"/>
    </row>
    <row r="2816" spans="1:4" ht="16.149999999999999" customHeight="1" x14ac:dyDescent="0.25">
      <c r="A2816" s="416">
        <v>36376</v>
      </c>
      <c r="B2816" s="418">
        <v>1800.79</v>
      </c>
      <c r="C2816"/>
      <c r="D2816"/>
    </row>
    <row r="2817" spans="1:4" ht="16.149999999999999" customHeight="1" x14ac:dyDescent="0.25">
      <c r="A2817" s="416">
        <v>36377</v>
      </c>
      <c r="B2817" s="417">
        <v>1822.84</v>
      </c>
      <c r="C2817"/>
      <c r="D2817"/>
    </row>
    <row r="2818" spans="1:4" ht="16.149999999999999" customHeight="1" x14ac:dyDescent="0.25">
      <c r="A2818" s="416">
        <v>36378</v>
      </c>
      <c r="B2818" s="418">
        <v>1834.97</v>
      </c>
      <c r="C2818"/>
      <c r="D2818"/>
    </row>
    <row r="2819" spans="1:4" ht="16.149999999999999" customHeight="1" x14ac:dyDescent="0.25">
      <c r="A2819" s="416">
        <v>36379</v>
      </c>
      <c r="B2819" s="417">
        <v>1849.12</v>
      </c>
      <c r="C2819"/>
      <c r="D2819"/>
    </row>
    <row r="2820" spans="1:4" ht="16.149999999999999" customHeight="1" x14ac:dyDescent="0.25">
      <c r="A2820" s="416">
        <v>36380</v>
      </c>
      <c r="B2820" s="418">
        <v>1849.12</v>
      </c>
      <c r="C2820"/>
      <c r="D2820"/>
    </row>
    <row r="2821" spans="1:4" ht="16.149999999999999" customHeight="1" x14ac:dyDescent="0.25">
      <c r="A2821" s="416">
        <v>36381</v>
      </c>
      <c r="B2821" s="417">
        <v>1849.12</v>
      </c>
      <c r="C2821"/>
      <c r="D2821"/>
    </row>
    <row r="2822" spans="1:4" ht="16.149999999999999" customHeight="1" x14ac:dyDescent="0.25">
      <c r="A2822" s="416">
        <v>36382</v>
      </c>
      <c r="B2822" s="418">
        <v>1852.8</v>
      </c>
      <c r="C2822"/>
      <c r="D2822"/>
    </row>
    <row r="2823" spans="1:4" ht="16.149999999999999" customHeight="1" x14ac:dyDescent="0.25">
      <c r="A2823" s="416">
        <v>36383</v>
      </c>
      <c r="B2823" s="417">
        <v>1855.03</v>
      </c>
      <c r="C2823"/>
      <c r="D2823"/>
    </row>
    <row r="2824" spans="1:4" ht="16.149999999999999" customHeight="1" x14ac:dyDescent="0.25">
      <c r="A2824" s="416">
        <v>36384</v>
      </c>
      <c r="B2824" s="418">
        <v>1865.3</v>
      </c>
      <c r="C2824"/>
      <c r="D2824"/>
    </row>
    <row r="2825" spans="1:4" ht="16.149999999999999" customHeight="1" x14ac:dyDescent="0.25">
      <c r="A2825" s="416">
        <v>36385</v>
      </c>
      <c r="B2825" s="417">
        <v>1893.25</v>
      </c>
      <c r="C2825"/>
      <c r="D2825"/>
    </row>
    <row r="2826" spans="1:4" ht="16.149999999999999" customHeight="1" x14ac:dyDescent="0.25">
      <c r="A2826" s="416">
        <v>36386</v>
      </c>
      <c r="B2826" s="418">
        <v>1879.15</v>
      </c>
      <c r="C2826"/>
      <c r="D2826"/>
    </row>
    <row r="2827" spans="1:4" ht="16.149999999999999" customHeight="1" x14ac:dyDescent="0.25">
      <c r="A2827" s="416">
        <v>36387</v>
      </c>
      <c r="B2827" s="417">
        <v>1879.15</v>
      </c>
      <c r="C2827"/>
      <c r="D2827"/>
    </row>
    <row r="2828" spans="1:4" ht="16.149999999999999" customHeight="1" x14ac:dyDescent="0.25">
      <c r="A2828" s="416">
        <v>36388</v>
      </c>
      <c r="B2828" s="418">
        <v>1879.15</v>
      </c>
      <c r="C2828"/>
      <c r="D2828"/>
    </row>
    <row r="2829" spans="1:4" ht="16.149999999999999" customHeight="1" x14ac:dyDescent="0.25">
      <c r="A2829" s="416">
        <v>36389</v>
      </c>
      <c r="B2829" s="417">
        <v>1879.15</v>
      </c>
      <c r="C2829"/>
      <c r="D2829"/>
    </row>
    <row r="2830" spans="1:4" ht="16.149999999999999" customHeight="1" x14ac:dyDescent="0.25">
      <c r="A2830" s="416">
        <v>36390</v>
      </c>
      <c r="B2830" s="418">
        <v>1880.39</v>
      </c>
      <c r="C2830"/>
      <c r="D2830"/>
    </row>
    <row r="2831" spans="1:4" ht="16.149999999999999" customHeight="1" x14ac:dyDescent="0.25">
      <c r="A2831" s="416">
        <v>36391</v>
      </c>
      <c r="B2831" s="417">
        <v>1898.03</v>
      </c>
      <c r="C2831"/>
      <c r="D2831"/>
    </row>
    <row r="2832" spans="1:4" ht="16.149999999999999" customHeight="1" x14ac:dyDescent="0.25">
      <c r="A2832" s="416">
        <v>36392</v>
      </c>
      <c r="B2832" s="418">
        <v>1892.5</v>
      </c>
      <c r="C2832"/>
      <c r="D2832"/>
    </row>
    <row r="2833" spans="1:4" ht="16.149999999999999" customHeight="1" x14ac:dyDescent="0.25">
      <c r="A2833" s="416">
        <v>36393</v>
      </c>
      <c r="B2833" s="417">
        <v>1907.94</v>
      </c>
      <c r="C2833"/>
      <c r="D2833"/>
    </row>
    <row r="2834" spans="1:4" ht="16.149999999999999" customHeight="1" x14ac:dyDescent="0.25">
      <c r="A2834" s="416">
        <v>36394</v>
      </c>
      <c r="B2834" s="418">
        <v>1907.94</v>
      </c>
      <c r="C2834"/>
      <c r="D2834"/>
    </row>
    <row r="2835" spans="1:4" ht="16.149999999999999" customHeight="1" x14ac:dyDescent="0.25">
      <c r="A2835" s="416">
        <v>36395</v>
      </c>
      <c r="B2835" s="417">
        <v>1907.94</v>
      </c>
      <c r="C2835"/>
      <c r="D2835"/>
    </row>
    <row r="2836" spans="1:4" ht="16.149999999999999" customHeight="1" x14ac:dyDescent="0.25">
      <c r="A2836" s="416">
        <v>36396</v>
      </c>
      <c r="B2836" s="418">
        <v>1912.27</v>
      </c>
      <c r="C2836"/>
      <c r="D2836"/>
    </row>
    <row r="2837" spans="1:4" ht="16.149999999999999" customHeight="1" x14ac:dyDescent="0.25">
      <c r="A2837" s="416">
        <v>36397</v>
      </c>
      <c r="B2837" s="417">
        <v>1921.87</v>
      </c>
      <c r="C2837"/>
      <c r="D2837"/>
    </row>
    <row r="2838" spans="1:4" ht="16.149999999999999" customHeight="1" x14ac:dyDescent="0.25">
      <c r="A2838" s="416">
        <v>36398</v>
      </c>
      <c r="B2838" s="418">
        <v>1921.16</v>
      </c>
      <c r="C2838"/>
      <c r="D2838"/>
    </row>
    <row r="2839" spans="1:4" ht="16.149999999999999" customHeight="1" x14ac:dyDescent="0.25">
      <c r="A2839" s="416">
        <v>36399</v>
      </c>
      <c r="B2839" s="417">
        <v>1914.22</v>
      </c>
      <c r="C2839"/>
      <c r="D2839"/>
    </row>
    <row r="2840" spans="1:4" ht="16.149999999999999" customHeight="1" x14ac:dyDescent="0.25">
      <c r="A2840" s="416">
        <v>36400</v>
      </c>
      <c r="B2840" s="418">
        <v>1936.12</v>
      </c>
      <c r="C2840"/>
      <c r="D2840"/>
    </row>
    <row r="2841" spans="1:4" ht="16.149999999999999" customHeight="1" x14ac:dyDescent="0.25">
      <c r="A2841" s="416">
        <v>36401</v>
      </c>
      <c r="B2841" s="417">
        <v>1936.12</v>
      </c>
      <c r="C2841"/>
      <c r="D2841"/>
    </row>
    <row r="2842" spans="1:4" ht="16.149999999999999" customHeight="1" x14ac:dyDescent="0.25">
      <c r="A2842" s="416">
        <v>36402</v>
      </c>
      <c r="B2842" s="418">
        <v>1936.12</v>
      </c>
      <c r="C2842"/>
      <c r="D2842"/>
    </row>
    <row r="2843" spans="1:4" ht="16.149999999999999" customHeight="1" x14ac:dyDescent="0.25">
      <c r="A2843" s="416">
        <v>36403</v>
      </c>
      <c r="B2843" s="417">
        <v>1954.72</v>
      </c>
      <c r="C2843"/>
      <c r="D2843"/>
    </row>
    <row r="2844" spans="1:4" ht="16.149999999999999" customHeight="1" x14ac:dyDescent="0.25">
      <c r="A2844" s="416">
        <v>36404</v>
      </c>
      <c r="B2844" s="418">
        <v>1941.25</v>
      </c>
      <c r="C2844"/>
      <c r="D2844"/>
    </row>
    <row r="2845" spans="1:4" ht="16.149999999999999" customHeight="1" x14ac:dyDescent="0.25">
      <c r="A2845" s="416">
        <v>36405</v>
      </c>
      <c r="B2845" s="417">
        <v>1934.46</v>
      </c>
      <c r="C2845"/>
      <c r="D2845"/>
    </row>
    <row r="2846" spans="1:4" ht="16.149999999999999" customHeight="1" x14ac:dyDescent="0.25">
      <c r="A2846" s="416">
        <v>36406</v>
      </c>
      <c r="B2846" s="418">
        <v>1943.23</v>
      </c>
      <c r="C2846"/>
      <c r="D2846"/>
    </row>
    <row r="2847" spans="1:4" ht="16.149999999999999" customHeight="1" x14ac:dyDescent="0.25">
      <c r="A2847" s="416">
        <v>36407</v>
      </c>
      <c r="B2847" s="417">
        <v>1943.24</v>
      </c>
      <c r="C2847"/>
      <c r="D2847"/>
    </row>
    <row r="2848" spans="1:4" ht="16.149999999999999" customHeight="1" x14ac:dyDescent="0.25">
      <c r="A2848" s="416">
        <v>36408</v>
      </c>
      <c r="B2848" s="418">
        <v>1943.24</v>
      </c>
      <c r="C2848"/>
      <c r="D2848"/>
    </row>
    <row r="2849" spans="1:4" ht="16.149999999999999" customHeight="1" x14ac:dyDescent="0.25">
      <c r="A2849" s="416">
        <v>36409</v>
      </c>
      <c r="B2849" s="417">
        <v>1943.24</v>
      </c>
      <c r="C2849"/>
      <c r="D2849"/>
    </row>
    <row r="2850" spans="1:4" ht="16.149999999999999" customHeight="1" x14ac:dyDescent="0.25">
      <c r="A2850" s="416">
        <v>36410</v>
      </c>
      <c r="B2850" s="418">
        <v>1947.31</v>
      </c>
      <c r="C2850"/>
      <c r="D2850"/>
    </row>
    <row r="2851" spans="1:4" ht="16.149999999999999" customHeight="1" x14ac:dyDescent="0.25">
      <c r="A2851" s="416">
        <v>36411</v>
      </c>
      <c r="B2851" s="417">
        <v>1969.82</v>
      </c>
      <c r="C2851"/>
      <c r="D2851"/>
    </row>
    <row r="2852" spans="1:4" ht="16.149999999999999" customHeight="1" x14ac:dyDescent="0.25">
      <c r="A2852" s="416">
        <v>36412</v>
      </c>
      <c r="B2852" s="418">
        <v>1972.35</v>
      </c>
      <c r="C2852"/>
      <c r="D2852"/>
    </row>
    <row r="2853" spans="1:4" ht="16.149999999999999" customHeight="1" x14ac:dyDescent="0.25">
      <c r="A2853" s="416">
        <v>36413</v>
      </c>
      <c r="B2853" s="417">
        <v>1976.07</v>
      </c>
      <c r="C2853"/>
      <c r="D2853"/>
    </row>
    <row r="2854" spans="1:4" ht="16.149999999999999" customHeight="1" x14ac:dyDescent="0.25">
      <c r="A2854" s="416">
        <v>36414</v>
      </c>
      <c r="B2854" s="418">
        <v>1981.41</v>
      </c>
      <c r="C2854"/>
      <c r="D2854"/>
    </row>
    <row r="2855" spans="1:4" ht="16.149999999999999" customHeight="1" x14ac:dyDescent="0.25">
      <c r="A2855" s="416">
        <v>36415</v>
      </c>
      <c r="B2855" s="417">
        <v>1981.41</v>
      </c>
      <c r="C2855"/>
      <c r="D2855"/>
    </row>
    <row r="2856" spans="1:4" ht="16.149999999999999" customHeight="1" x14ac:dyDescent="0.25">
      <c r="A2856" s="416">
        <v>36416</v>
      </c>
      <c r="B2856" s="418">
        <v>1981.41</v>
      </c>
      <c r="C2856"/>
      <c r="D2856"/>
    </row>
    <row r="2857" spans="1:4" ht="16.149999999999999" customHeight="1" x14ac:dyDescent="0.25">
      <c r="A2857" s="416">
        <v>36417</v>
      </c>
      <c r="B2857" s="417">
        <v>1977.85</v>
      </c>
      <c r="C2857"/>
      <c r="D2857"/>
    </row>
    <row r="2858" spans="1:4" ht="16.149999999999999" customHeight="1" x14ac:dyDescent="0.25">
      <c r="A2858" s="416">
        <v>36418</v>
      </c>
      <c r="B2858" s="418">
        <v>1970.54</v>
      </c>
      <c r="C2858"/>
      <c r="D2858"/>
    </row>
    <row r="2859" spans="1:4" ht="16.149999999999999" customHeight="1" x14ac:dyDescent="0.25">
      <c r="A2859" s="416">
        <v>36419</v>
      </c>
      <c r="B2859" s="417">
        <v>1967.58</v>
      </c>
      <c r="C2859"/>
      <c r="D2859"/>
    </row>
    <row r="2860" spans="1:4" ht="16.149999999999999" customHeight="1" x14ac:dyDescent="0.25">
      <c r="A2860" s="416">
        <v>36420</v>
      </c>
      <c r="B2860" s="418">
        <v>1977.52</v>
      </c>
      <c r="C2860"/>
      <c r="D2860"/>
    </row>
    <row r="2861" spans="1:4" ht="16.149999999999999" customHeight="1" x14ac:dyDescent="0.25">
      <c r="A2861" s="416">
        <v>36421</v>
      </c>
      <c r="B2861" s="417">
        <v>1987.08</v>
      </c>
      <c r="C2861"/>
      <c r="D2861"/>
    </row>
    <row r="2862" spans="1:4" ht="16.149999999999999" customHeight="1" x14ac:dyDescent="0.25">
      <c r="A2862" s="416">
        <v>36422</v>
      </c>
      <c r="B2862" s="418">
        <v>1987.08</v>
      </c>
      <c r="C2862"/>
      <c r="D2862"/>
    </row>
    <row r="2863" spans="1:4" ht="16.149999999999999" customHeight="1" x14ac:dyDescent="0.25">
      <c r="A2863" s="416">
        <v>36423</v>
      </c>
      <c r="B2863" s="417">
        <v>1987.08</v>
      </c>
      <c r="C2863"/>
      <c r="D2863"/>
    </row>
    <row r="2864" spans="1:4" ht="16.149999999999999" customHeight="1" x14ac:dyDescent="0.25">
      <c r="A2864" s="416">
        <v>36424</v>
      </c>
      <c r="B2864" s="418">
        <v>1981.64</v>
      </c>
      <c r="C2864"/>
      <c r="D2864"/>
    </row>
    <row r="2865" spans="1:4" ht="16.149999999999999" customHeight="1" x14ac:dyDescent="0.25">
      <c r="A2865" s="416">
        <v>36425</v>
      </c>
      <c r="B2865" s="417">
        <v>1975.46</v>
      </c>
      <c r="C2865"/>
      <c r="D2865"/>
    </row>
    <row r="2866" spans="1:4" ht="16.149999999999999" customHeight="1" x14ac:dyDescent="0.25">
      <c r="A2866" s="416">
        <v>36426</v>
      </c>
      <c r="B2866" s="418">
        <v>1992.36</v>
      </c>
      <c r="C2866"/>
      <c r="D2866"/>
    </row>
    <row r="2867" spans="1:4" ht="16.149999999999999" customHeight="1" x14ac:dyDescent="0.25">
      <c r="A2867" s="416">
        <v>36427</v>
      </c>
      <c r="B2867" s="417">
        <v>1994.86</v>
      </c>
      <c r="C2867"/>
      <c r="D2867"/>
    </row>
    <row r="2868" spans="1:4" ht="16.149999999999999" customHeight="1" x14ac:dyDescent="0.25">
      <c r="A2868" s="416">
        <v>36428</v>
      </c>
      <c r="B2868" s="418">
        <v>1995.64</v>
      </c>
      <c r="C2868"/>
      <c r="D2868"/>
    </row>
    <row r="2869" spans="1:4" ht="16.149999999999999" customHeight="1" x14ac:dyDescent="0.25">
      <c r="A2869" s="416">
        <v>36429</v>
      </c>
      <c r="B2869" s="417">
        <v>1995.64</v>
      </c>
      <c r="C2869"/>
      <c r="D2869"/>
    </row>
    <row r="2870" spans="1:4" ht="16.149999999999999" customHeight="1" x14ac:dyDescent="0.25">
      <c r="A2870" s="416">
        <v>36430</v>
      </c>
      <c r="B2870" s="418">
        <v>1995.64</v>
      </c>
      <c r="C2870"/>
      <c r="D2870"/>
    </row>
    <row r="2871" spans="1:4" ht="16.149999999999999" customHeight="1" x14ac:dyDescent="0.25">
      <c r="A2871" s="416">
        <v>36431</v>
      </c>
      <c r="B2871" s="417">
        <v>2013.24</v>
      </c>
      <c r="C2871"/>
      <c r="D2871"/>
    </row>
    <row r="2872" spans="1:4" ht="16.149999999999999" customHeight="1" x14ac:dyDescent="0.25">
      <c r="A2872" s="416">
        <v>36432</v>
      </c>
      <c r="B2872" s="418">
        <v>2003.82</v>
      </c>
      <c r="C2872"/>
      <c r="D2872"/>
    </row>
    <row r="2873" spans="1:4" ht="16.149999999999999" customHeight="1" x14ac:dyDescent="0.25">
      <c r="A2873" s="416">
        <v>36433</v>
      </c>
      <c r="B2873" s="417">
        <v>2017.27</v>
      </c>
      <c r="C2873"/>
      <c r="D2873"/>
    </row>
    <row r="2874" spans="1:4" ht="16.149999999999999" customHeight="1" x14ac:dyDescent="0.25">
      <c r="A2874" s="416">
        <v>36434</v>
      </c>
      <c r="B2874" s="418">
        <v>2015.15</v>
      </c>
      <c r="C2874"/>
      <c r="D2874"/>
    </row>
    <row r="2875" spans="1:4" ht="16.149999999999999" customHeight="1" x14ac:dyDescent="0.25">
      <c r="A2875" s="416">
        <v>36435</v>
      </c>
      <c r="B2875" s="417">
        <v>2004.22</v>
      </c>
      <c r="C2875"/>
      <c r="D2875"/>
    </row>
    <row r="2876" spans="1:4" ht="16.149999999999999" customHeight="1" x14ac:dyDescent="0.25">
      <c r="A2876" s="416">
        <v>36436</v>
      </c>
      <c r="B2876" s="418">
        <v>2004.22</v>
      </c>
      <c r="C2876"/>
      <c r="D2876"/>
    </row>
    <row r="2877" spans="1:4" ht="16.149999999999999" customHeight="1" x14ac:dyDescent="0.25">
      <c r="A2877" s="416">
        <v>36437</v>
      </c>
      <c r="B2877" s="417">
        <v>2004.22</v>
      </c>
      <c r="C2877"/>
      <c r="D2877"/>
    </row>
    <row r="2878" spans="1:4" ht="16.149999999999999" customHeight="1" x14ac:dyDescent="0.25">
      <c r="A2878" s="416">
        <v>36438</v>
      </c>
      <c r="B2878" s="418">
        <v>1992.65</v>
      </c>
      <c r="C2878"/>
      <c r="D2878"/>
    </row>
    <row r="2879" spans="1:4" ht="16.149999999999999" customHeight="1" x14ac:dyDescent="0.25">
      <c r="A2879" s="416">
        <v>36439</v>
      </c>
      <c r="B2879" s="417">
        <v>2000.48</v>
      </c>
      <c r="C2879"/>
      <c r="D2879"/>
    </row>
    <row r="2880" spans="1:4" ht="16.149999999999999" customHeight="1" x14ac:dyDescent="0.25">
      <c r="A2880" s="416">
        <v>36440</v>
      </c>
      <c r="B2880" s="418">
        <v>1995.71</v>
      </c>
      <c r="C2880"/>
      <c r="D2880"/>
    </row>
    <row r="2881" spans="1:4" ht="16.149999999999999" customHeight="1" x14ac:dyDescent="0.25">
      <c r="A2881" s="416">
        <v>36441</v>
      </c>
      <c r="B2881" s="417">
        <v>1993.18</v>
      </c>
      <c r="C2881"/>
      <c r="D2881"/>
    </row>
    <row r="2882" spans="1:4" ht="16.149999999999999" customHeight="1" x14ac:dyDescent="0.25">
      <c r="A2882" s="416">
        <v>36442</v>
      </c>
      <c r="B2882" s="418">
        <v>1992.74</v>
      </c>
      <c r="C2882"/>
      <c r="D2882"/>
    </row>
    <row r="2883" spans="1:4" ht="16.149999999999999" customHeight="1" x14ac:dyDescent="0.25">
      <c r="A2883" s="416">
        <v>36443</v>
      </c>
      <c r="B2883" s="417">
        <v>1992.74</v>
      </c>
      <c r="C2883"/>
      <c r="D2883"/>
    </row>
    <row r="2884" spans="1:4" ht="16.149999999999999" customHeight="1" x14ac:dyDescent="0.25">
      <c r="A2884" s="416">
        <v>36444</v>
      </c>
      <c r="B2884" s="418">
        <v>1992.74</v>
      </c>
      <c r="C2884"/>
      <c r="D2884"/>
    </row>
    <row r="2885" spans="1:4" ht="16.149999999999999" customHeight="1" x14ac:dyDescent="0.25">
      <c r="A2885" s="416">
        <v>36445</v>
      </c>
      <c r="B2885" s="417">
        <v>1992.03</v>
      </c>
      <c r="C2885"/>
      <c r="D2885"/>
    </row>
    <row r="2886" spans="1:4" ht="16.149999999999999" customHeight="1" x14ac:dyDescent="0.25">
      <c r="A2886" s="416">
        <v>36446</v>
      </c>
      <c r="B2886" s="418">
        <v>1988.7</v>
      </c>
      <c r="C2886"/>
      <c r="D2886"/>
    </row>
    <row r="2887" spans="1:4" ht="16.149999999999999" customHeight="1" x14ac:dyDescent="0.25">
      <c r="A2887" s="416">
        <v>36447</v>
      </c>
      <c r="B2887" s="417">
        <v>1981.14</v>
      </c>
      <c r="C2887"/>
      <c r="D2887"/>
    </row>
    <row r="2888" spans="1:4" ht="16.149999999999999" customHeight="1" x14ac:dyDescent="0.25">
      <c r="A2888" s="416">
        <v>36448</v>
      </c>
      <c r="B2888" s="418">
        <v>1975.8</v>
      </c>
      <c r="C2888"/>
      <c r="D2888"/>
    </row>
    <row r="2889" spans="1:4" ht="16.149999999999999" customHeight="1" x14ac:dyDescent="0.25">
      <c r="A2889" s="416">
        <v>36449</v>
      </c>
      <c r="B2889" s="417">
        <v>1977.04</v>
      </c>
      <c r="C2889"/>
      <c r="D2889"/>
    </row>
    <row r="2890" spans="1:4" ht="16.149999999999999" customHeight="1" x14ac:dyDescent="0.25">
      <c r="A2890" s="416">
        <v>36450</v>
      </c>
      <c r="B2890" s="418">
        <v>1977.04</v>
      </c>
      <c r="C2890"/>
      <c r="D2890"/>
    </row>
    <row r="2891" spans="1:4" ht="16.149999999999999" customHeight="1" x14ac:dyDescent="0.25">
      <c r="A2891" s="416">
        <v>36451</v>
      </c>
      <c r="B2891" s="417">
        <v>1977.04</v>
      </c>
      <c r="C2891"/>
      <c r="D2891"/>
    </row>
    <row r="2892" spans="1:4" ht="16.149999999999999" customHeight="1" x14ac:dyDescent="0.25">
      <c r="A2892" s="416">
        <v>36452</v>
      </c>
      <c r="B2892" s="418">
        <v>1977.04</v>
      </c>
      <c r="C2892"/>
      <c r="D2892"/>
    </row>
    <row r="2893" spans="1:4" ht="16.149999999999999" customHeight="1" x14ac:dyDescent="0.25">
      <c r="A2893" s="416">
        <v>36453</v>
      </c>
      <c r="B2893" s="417">
        <v>1965.92</v>
      </c>
      <c r="C2893"/>
      <c r="D2893"/>
    </row>
    <row r="2894" spans="1:4" ht="16.149999999999999" customHeight="1" x14ac:dyDescent="0.25">
      <c r="A2894" s="416">
        <v>36454</v>
      </c>
      <c r="B2894" s="418">
        <v>1957.53</v>
      </c>
      <c r="C2894"/>
      <c r="D2894"/>
    </row>
    <row r="2895" spans="1:4" ht="16.149999999999999" customHeight="1" x14ac:dyDescent="0.25">
      <c r="A2895" s="416">
        <v>36455</v>
      </c>
      <c r="B2895" s="417">
        <v>1946</v>
      </c>
      <c r="C2895"/>
      <c r="D2895"/>
    </row>
    <row r="2896" spans="1:4" ht="16.149999999999999" customHeight="1" x14ac:dyDescent="0.25">
      <c r="A2896" s="416">
        <v>36456</v>
      </c>
      <c r="B2896" s="418">
        <v>1946.24</v>
      </c>
      <c r="C2896"/>
      <c r="D2896"/>
    </row>
    <row r="2897" spans="1:4" ht="16.149999999999999" customHeight="1" x14ac:dyDescent="0.25">
      <c r="A2897" s="416">
        <v>36457</v>
      </c>
      <c r="B2897" s="417">
        <v>1946.24</v>
      </c>
      <c r="C2897"/>
      <c r="D2897"/>
    </row>
    <row r="2898" spans="1:4" ht="16.149999999999999" customHeight="1" x14ac:dyDescent="0.25">
      <c r="A2898" s="416">
        <v>36458</v>
      </c>
      <c r="B2898" s="418">
        <v>1946.24</v>
      </c>
      <c r="C2898"/>
      <c r="D2898"/>
    </row>
    <row r="2899" spans="1:4" ht="16.149999999999999" customHeight="1" x14ac:dyDescent="0.25">
      <c r="A2899" s="416">
        <v>36459</v>
      </c>
      <c r="B2899" s="417">
        <v>1949.33</v>
      </c>
      <c r="C2899"/>
      <c r="D2899"/>
    </row>
    <row r="2900" spans="1:4" ht="16.149999999999999" customHeight="1" x14ac:dyDescent="0.25">
      <c r="A2900" s="416">
        <v>36460</v>
      </c>
      <c r="B2900" s="418">
        <v>1966.07</v>
      </c>
      <c r="C2900"/>
      <c r="D2900"/>
    </row>
    <row r="2901" spans="1:4" ht="16.149999999999999" customHeight="1" x14ac:dyDescent="0.25">
      <c r="A2901" s="416">
        <v>36461</v>
      </c>
      <c r="B2901" s="417">
        <v>1968.9</v>
      </c>
      <c r="C2901"/>
      <c r="D2901"/>
    </row>
    <row r="2902" spans="1:4" ht="16.149999999999999" customHeight="1" x14ac:dyDescent="0.25">
      <c r="A2902" s="416">
        <v>36462</v>
      </c>
      <c r="B2902" s="418">
        <v>1965.44</v>
      </c>
      <c r="C2902"/>
      <c r="D2902"/>
    </row>
    <row r="2903" spans="1:4" ht="16.149999999999999" customHeight="1" x14ac:dyDescent="0.25">
      <c r="A2903" s="416">
        <v>36463</v>
      </c>
      <c r="B2903" s="417">
        <v>1971.59</v>
      </c>
      <c r="C2903"/>
      <c r="D2903"/>
    </row>
    <row r="2904" spans="1:4" ht="16.149999999999999" customHeight="1" x14ac:dyDescent="0.25">
      <c r="A2904" s="416">
        <v>36464</v>
      </c>
      <c r="B2904" s="418">
        <v>1971.59</v>
      </c>
      <c r="C2904"/>
      <c r="D2904"/>
    </row>
    <row r="2905" spans="1:4" ht="16.149999999999999" customHeight="1" x14ac:dyDescent="0.25">
      <c r="A2905" s="416">
        <v>36465</v>
      </c>
      <c r="B2905" s="417">
        <v>1971.59</v>
      </c>
      <c r="C2905"/>
      <c r="D2905"/>
    </row>
    <row r="2906" spans="1:4" ht="16.149999999999999" customHeight="1" x14ac:dyDescent="0.25">
      <c r="A2906" s="416">
        <v>36466</v>
      </c>
      <c r="B2906" s="418">
        <v>1971.59</v>
      </c>
      <c r="C2906"/>
      <c r="D2906"/>
    </row>
    <row r="2907" spans="1:4" ht="16.149999999999999" customHeight="1" x14ac:dyDescent="0.25">
      <c r="A2907" s="416">
        <v>36467</v>
      </c>
      <c r="B2907" s="417">
        <v>1966.5</v>
      </c>
      <c r="C2907"/>
      <c r="D2907"/>
    </row>
    <row r="2908" spans="1:4" ht="16.149999999999999" customHeight="1" x14ac:dyDescent="0.25">
      <c r="A2908" s="416">
        <v>36468</v>
      </c>
      <c r="B2908" s="418">
        <v>1960.7</v>
      </c>
      <c r="C2908"/>
      <c r="D2908"/>
    </row>
    <row r="2909" spans="1:4" ht="16.149999999999999" customHeight="1" x14ac:dyDescent="0.25">
      <c r="A2909" s="416">
        <v>36469</v>
      </c>
      <c r="B2909" s="417">
        <v>1962.16</v>
      </c>
      <c r="C2909"/>
      <c r="D2909"/>
    </row>
    <row r="2910" spans="1:4" ht="16.149999999999999" customHeight="1" x14ac:dyDescent="0.25">
      <c r="A2910" s="416">
        <v>36470</v>
      </c>
      <c r="B2910" s="418">
        <v>1959.46</v>
      </c>
      <c r="C2910"/>
      <c r="D2910"/>
    </row>
    <row r="2911" spans="1:4" ht="16.149999999999999" customHeight="1" x14ac:dyDescent="0.25">
      <c r="A2911" s="416">
        <v>36471</v>
      </c>
      <c r="B2911" s="417">
        <v>1959.46</v>
      </c>
      <c r="C2911"/>
      <c r="D2911"/>
    </row>
    <row r="2912" spans="1:4" ht="16.149999999999999" customHeight="1" x14ac:dyDescent="0.25">
      <c r="A2912" s="416">
        <v>36472</v>
      </c>
      <c r="B2912" s="418">
        <v>1959.46</v>
      </c>
      <c r="C2912"/>
      <c r="D2912"/>
    </row>
    <row r="2913" spans="1:4" ht="16.149999999999999" customHeight="1" x14ac:dyDescent="0.25">
      <c r="A2913" s="416">
        <v>36473</v>
      </c>
      <c r="B2913" s="417">
        <v>1954.56</v>
      </c>
      <c r="C2913"/>
      <c r="D2913"/>
    </row>
    <row r="2914" spans="1:4" ht="16.149999999999999" customHeight="1" x14ac:dyDescent="0.25">
      <c r="A2914" s="416">
        <v>36474</v>
      </c>
      <c r="B2914" s="418">
        <v>1948.05</v>
      </c>
      <c r="C2914"/>
      <c r="D2914"/>
    </row>
    <row r="2915" spans="1:4" ht="16.149999999999999" customHeight="1" x14ac:dyDescent="0.25">
      <c r="A2915" s="416">
        <v>36475</v>
      </c>
      <c r="B2915" s="417">
        <v>1951.11</v>
      </c>
      <c r="C2915"/>
      <c r="D2915"/>
    </row>
    <row r="2916" spans="1:4" ht="16.149999999999999" customHeight="1" x14ac:dyDescent="0.25">
      <c r="A2916" s="416">
        <v>36476</v>
      </c>
      <c r="B2916" s="418">
        <v>1958.41</v>
      </c>
      <c r="C2916"/>
      <c r="D2916"/>
    </row>
    <row r="2917" spans="1:4" ht="16.149999999999999" customHeight="1" x14ac:dyDescent="0.25">
      <c r="A2917" s="416">
        <v>36477</v>
      </c>
      <c r="B2917" s="417">
        <v>1961.8</v>
      </c>
      <c r="C2917"/>
      <c r="D2917"/>
    </row>
    <row r="2918" spans="1:4" ht="16.149999999999999" customHeight="1" x14ac:dyDescent="0.25">
      <c r="A2918" s="416">
        <v>36478</v>
      </c>
      <c r="B2918" s="418">
        <v>1961.8</v>
      </c>
      <c r="C2918"/>
      <c r="D2918"/>
    </row>
    <row r="2919" spans="1:4" ht="16.149999999999999" customHeight="1" x14ac:dyDescent="0.25">
      <c r="A2919" s="416">
        <v>36479</v>
      </c>
      <c r="B2919" s="417">
        <v>1961.8</v>
      </c>
      <c r="C2919"/>
      <c r="D2919"/>
    </row>
    <row r="2920" spans="1:4" ht="16.149999999999999" customHeight="1" x14ac:dyDescent="0.25">
      <c r="A2920" s="416">
        <v>36480</v>
      </c>
      <c r="B2920" s="418">
        <v>1961.8</v>
      </c>
      <c r="C2920"/>
      <c r="D2920"/>
    </row>
    <row r="2921" spans="1:4" ht="16.149999999999999" customHeight="1" x14ac:dyDescent="0.25">
      <c r="A2921" s="416">
        <v>36481</v>
      </c>
      <c r="B2921" s="417">
        <v>1961.7</v>
      </c>
      <c r="C2921"/>
      <c r="D2921"/>
    </row>
    <row r="2922" spans="1:4" ht="16.149999999999999" customHeight="1" x14ac:dyDescent="0.25">
      <c r="A2922" s="416">
        <v>36482</v>
      </c>
      <c r="B2922" s="418">
        <v>1946.27</v>
      </c>
      <c r="C2922"/>
      <c r="D2922"/>
    </row>
    <row r="2923" spans="1:4" ht="16.149999999999999" customHeight="1" x14ac:dyDescent="0.25">
      <c r="A2923" s="416">
        <v>36483</v>
      </c>
      <c r="B2923" s="417">
        <v>1927.47</v>
      </c>
      <c r="C2923"/>
      <c r="D2923"/>
    </row>
    <row r="2924" spans="1:4" ht="16.149999999999999" customHeight="1" x14ac:dyDescent="0.25">
      <c r="A2924" s="416">
        <v>36484</v>
      </c>
      <c r="B2924" s="418">
        <v>1925.11</v>
      </c>
      <c r="C2924"/>
      <c r="D2924"/>
    </row>
    <row r="2925" spans="1:4" ht="16.149999999999999" customHeight="1" x14ac:dyDescent="0.25">
      <c r="A2925" s="416">
        <v>36485</v>
      </c>
      <c r="B2925" s="417">
        <v>1925.11</v>
      </c>
      <c r="C2925"/>
      <c r="D2925"/>
    </row>
    <row r="2926" spans="1:4" ht="16.149999999999999" customHeight="1" x14ac:dyDescent="0.25">
      <c r="A2926" s="416">
        <v>36486</v>
      </c>
      <c r="B2926" s="418">
        <v>1925.11</v>
      </c>
      <c r="C2926"/>
      <c r="D2926"/>
    </row>
    <row r="2927" spans="1:4" ht="16.149999999999999" customHeight="1" x14ac:dyDescent="0.25">
      <c r="A2927" s="416">
        <v>36487</v>
      </c>
      <c r="B2927" s="417">
        <v>1935.48</v>
      </c>
      <c r="C2927"/>
      <c r="D2927"/>
    </row>
    <row r="2928" spans="1:4" ht="16.149999999999999" customHeight="1" x14ac:dyDescent="0.25">
      <c r="A2928" s="416">
        <v>36488</v>
      </c>
      <c r="B2928" s="418">
        <v>1925</v>
      </c>
      <c r="C2928"/>
      <c r="D2928"/>
    </row>
    <row r="2929" spans="1:4" ht="16.149999999999999" customHeight="1" x14ac:dyDescent="0.25">
      <c r="A2929" s="416">
        <v>36489</v>
      </c>
      <c r="B2929" s="417">
        <v>1912.86</v>
      </c>
      <c r="C2929"/>
      <c r="D2929"/>
    </row>
    <row r="2930" spans="1:4" ht="16.149999999999999" customHeight="1" x14ac:dyDescent="0.25">
      <c r="A2930" s="416">
        <v>36490</v>
      </c>
      <c r="B2930" s="418">
        <v>1918.85</v>
      </c>
      <c r="C2930"/>
      <c r="D2930"/>
    </row>
    <row r="2931" spans="1:4" ht="16.149999999999999" customHeight="1" x14ac:dyDescent="0.25">
      <c r="A2931" s="416">
        <v>36491</v>
      </c>
      <c r="B2931" s="417">
        <v>1921.93</v>
      </c>
      <c r="C2931"/>
      <c r="D2931"/>
    </row>
    <row r="2932" spans="1:4" ht="16.149999999999999" customHeight="1" x14ac:dyDescent="0.25">
      <c r="A2932" s="416">
        <v>36492</v>
      </c>
      <c r="B2932" s="418">
        <v>1921.93</v>
      </c>
      <c r="C2932"/>
      <c r="D2932"/>
    </row>
    <row r="2933" spans="1:4" ht="16.149999999999999" customHeight="1" x14ac:dyDescent="0.25">
      <c r="A2933" s="416">
        <v>36493</v>
      </c>
      <c r="B2933" s="417">
        <v>1921.93</v>
      </c>
      <c r="C2933"/>
      <c r="D2933"/>
    </row>
    <row r="2934" spans="1:4" ht="16.149999999999999" customHeight="1" x14ac:dyDescent="0.25">
      <c r="A2934" s="416">
        <v>36494</v>
      </c>
      <c r="B2934" s="418">
        <v>1923.77</v>
      </c>
      <c r="C2934"/>
      <c r="D2934"/>
    </row>
    <row r="2935" spans="1:4" ht="16.149999999999999" customHeight="1" x14ac:dyDescent="0.25">
      <c r="A2935" s="416">
        <v>36495</v>
      </c>
      <c r="B2935" s="417">
        <v>1922.47</v>
      </c>
      <c r="C2935"/>
      <c r="D2935"/>
    </row>
    <row r="2936" spans="1:4" ht="16.149999999999999" customHeight="1" x14ac:dyDescent="0.25">
      <c r="A2936" s="416">
        <v>36496</v>
      </c>
      <c r="B2936" s="418">
        <v>1918.63</v>
      </c>
      <c r="C2936"/>
      <c r="D2936"/>
    </row>
    <row r="2937" spans="1:4" ht="16.149999999999999" customHeight="1" x14ac:dyDescent="0.25">
      <c r="A2937" s="416">
        <v>36497</v>
      </c>
      <c r="B2937" s="417">
        <v>1911.35</v>
      </c>
      <c r="C2937"/>
      <c r="D2937"/>
    </row>
    <row r="2938" spans="1:4" ht="16.149999999999999" customHeight="1" x14ac:dyDescent="0.25">
      <c r="A2938" s="416">
        <v>36498</v>
      </c>
      <c r="B2938" s="418">
        <v>1903.8</v>
      </c>
      <c r="C2938"/>
      <c r="D2938"/>
    </row>
    <row r="2939" spans="1:4" ht="16.149999999999999" customHeight="1" x14ac:dyDescent="0.25">
      <c r="A2939" s="416">
        <v>36499</v>
      </c>
      <c r="B2939" s="417">
        <v>1903.8</v>
      </c>
      <c r="C2939"/>
      <c r="D2939"/>
    </row>
    <row r="2940" spans="1:4" ht="16.149999999999999" customHeight="1" x14ac:dyDescent="0.25">
      <c r="A2940" s="416">
        <v>36500</v>
      </c>
      <c r="B2940" s="418">
        <v>1903.8</v>
      </c>
      <c r="C2940"/>
      <c r="D2940"/>
    </row>
    <row r="2941" spans="1:4" ht="16.149999999999999" customHeight="1" x14ac:dyDescent="0.25">
      <c r="A2941" s="416">
        <v>36501</v>
      </c>
      <c r="B2941" s="417">
        <v>1886.46</v>
      </c>
      <c r="C2941"/>
      <c r="D2941"/>
    </row>
    <row r="2942" spans="1:4" ht="16.149999999999999" customHeight="1" x14ac:dyDescent="0.25">
      <c r="A2942" s="416">
        <v>36502</v>
      </c>
      <c r="B2942" s="418">
        <v>1888.99</v>
      </c>
      <c r="C2942"/>
      <c r="D2942"/>
    </row>
    <row r="2943" spans="1:4" ht="16.149999999999999" customHeight="1" x14ac:dyDescent="0.25">
      <c r="A2943" s="416">
        <v>36503</v>
      </c>
      <c r="B2943" s="417">
        <v>1888.99</v>
      </c>
      <c r="C2943"/>
      <c r="D2943"/>
    </row>
    <row r="2944" spans="1:4" ht="16.149999999999999" customHeight="1" x14ac:dyDescent="0.25">
      <c r="A2944" s="416">
        <v>36504</v>
      </c>
      <c r="B2944" s="418">
        <v>1906.91</v>
      </c>
      <c r="C2944"/>
      <c r="D2944"/>
    </row>
    <row r="2945" spans="1:4" ht="16.149999999999999" customHeight="1" x14ac:dyDescent="0.25">
      <c r="A2945" s="416">
        <v>36505</v>
      </c>
      <c r="B2945" s="417">
        <v>1900.22</v>
      </c>
      <c r="C2945"/>
      <c r="D2945"/>
    </row>
    <row r="2946" spans="1:4" ht="16.149999999999999" customHeight="1" x14ac:dyDescent="0.25">
      <c r="A2946" s="416">
        <v>36506</v>
      </c>
      <c r="B2946" s="418">
        <v>1900.22</v>
      </c>
      <c r="C2946"/>
      <c r="D2946"/>
    </row>
    <row r="2947" spans="1:4" ht="16.149999999999999" customHeight="1" x14ac:dyDescent="0.25">
      <c r="A2947" s="416">
        <v>36507</v>
      </c>
      <c r="B2947" s="417">
        <v>1900.22</v>
      </c>
      <c r="C2947"/>
      <c r="D2947"/>
    </row>
    <row r="2948" spans="1:4" ht="16.149999999999999" customHeight="1" x14ac:dyDescent="0.25">
      <c r="A2948" s="416">
        <v>36508</v>
      </c>
      <c r="B2948" s="418">
        <v>1905.5</v>
      </c>
      <c r="C2948"/>
      <c r="D2948"/>
    </row>
    <row r="2949" spans="1:4" ht="16.149999999999999" customHeight="1" x14ac:dyDescent="0.25">
      <c r="A2949" s="416">
        <v>36509</v>
      </c>
      <c r="B2949" s="417">
        <v>1891.67</v>
      </c>
      <c r="C2949"/>
      <c r="D2949"/>
    </row>
    <row r="2950" spans="1:4" ht="16.149999999999999" customHeight="1" x14ac:dyDescent="0.25">
      <c r="A2950" s="416">
        <v>36510</v>
      </c>
      <c r="B2950" s="418">
        <v>1874.14</v>
      </c>
      <c r="C2950"/>
      <c r="D2950"/>
    </row>
    <row r="2951" spans="1:4" ht="16.149999999999999" customHeight="1" x14ac:dyDescent="0.25">
      <c r="A2951" s="416">
        <v>36511</v>
      </c>
      <c r="B2951" s="417">
        <v>1879.55</v>
      </c>
      <c r="C2951"/>
      <c r="D2951"/>
    </row>
    <row r="2952" spans="1:4" ht="16.149999999999999" customHeight="1" x14ac:dyDescent="0.25">
      <c r="A2952" s="416">
        <v>36512</v>
      </c>
      <c r="B2952" s="418">
        <v>1867.02</v>
      </c>
      <c r="C2952"/>
      <c r="D2952"/>
    </row>
    <row r="2953" spans="1:4" ht="16.149999999999999" customHeight="1" x14ac:dyDescent="0.25">
      <c r="A2953" s="416">
        <v>36513</v>
      </c>
      <c r="B2953" s="417">
        <v>1867.02</v>
      </c>
      <c r="C2953"/>
      <c r="D2953"/>
    </row>
    <row r="2954" spans="1:4" ht="16.149999999999999" customHeight="1" x14ac:dyDescent="0.25">
      <c r="A2954" s="416">
        <v>36514</v>
      </c>
      <c r="B2954" s="418">
        <v>1867.02</v>
      </c>
      <c r="C2954"/>
      <c r="D2954"/>
    </row>
    <row r="2955" spans="1:4" ht="16.149999999999999" customHeight="1" x14ac:dyDescent="0.25">
      <c r="A2955" s="416">
        <v>36515</v>
      </c>
      <c r="B2955" s="417">
        <v>1868.47</v>
      </c>
      <c r="C2955"/>
      <c r="D2955"/>
    </row>
    <row r="2956" spans="1:4" ht="16.149999999999999" customHeight="1" x14ac:dyDescent="0.25">
      <c r="A2956" s="416">
        <v>36516</v>
      </c>
      <c r="B2956" s="418">
        <v>1884.64</v>
      </c>
      <c r="C2956"/>
      <c r="D2956"/>
    </row>
    <row r="2957" spans="1:4" ht="16.149999999999999" customHeight="1" x14ac:dyDescent="0.25">
      <c r="A2957" s="416">
        <v>36517</v>
      </c>
      <c r="B2957" s="417">
        <v>1886.27</v>
      </c>
      <c r="C2957"/>
      <c r="D2957"/>
    </row>
    <row r="2958" spans="1:4" ht="16.149999999999999" customHeight="1" x14ac:dyDescent="0.25">
      <c r="A2958" s="416">
        <v>36518</v>
      </c>
      <c r="B2958" s="418">
        <v>1874.77</v>
      </c>
      <c r="C2958"/>
      <c r="D2958"/>
    </row>
    <row r="2959" spans="1:4" ht="16.149999999999999" customHeight="1" x14ac:dyDescent="0.25">
      <c r="A2959" s="416">
        <v>36519</v>
      </c>
      <c r="B2959" s="417">
        <v>1874.58</v>
      </c>
      <c r="C2959"/>
      <c r="D2959"/>
    </row>
    <row r="2960" spans="1:4" ht="16.149999999999999" customHeight="1" x14ac:dyDescent="0.25">
      <c r="A2960" s="416">
        <v>36520</v>
      </c>
      <c r="B2960" s="418">
        <v>1874.58</v>
      </c>
      <c r="C2960"/>
      <c r="D2960"/>
    </row>
    <row r="2961" spans="1:4" ht="16.149999999999999" customHeight="1" x14ac:dyDescent="0.25">
      <c r="A2961" s="416">
        <v>36521</v>
      </c>
      <c r="B2961" s="417">
        <v>1874.58</v>
      </c>
      <c r="C2961"/>
      <c r="D2961"/>
    </row>
    <row r="2962" spans="1:4" ht="16.149999999999999" customHeight="1" x14ac:dyDescent="0.25">
      <c r="A2962" s="416">
        <v>36522</v>
      </c>
      <c r="B2962" s="418">
        <v>1870.65</v>
      </c>
      <c r="C2962"/>
      <c r="D2962"/>
    </row>
    <row r="2963" spans="1:4" ht="16.149999999999999" customHeight="1" x14ac:dyDescent="0.25">
      <c r="A2963" s="416">
        <v>36523</v>
      </c>
      <c r="B2963" s="417">
        <v>1867.82</v>
      </c>
      <c r="C2963"/>
      <c r="D2963"/>
    </row>
    <row r="2964" spans="1:4" ht="16.149999999999999" customHeight="1" x14ac:dyDescent="0.25">
      <c r="A2964" s="416">
        <v>36524</v>
      </c>
      <c r="B2964" s="418">
        <v>1873.77</v>
      </c>
      <c r="C2964"/>
      <c r="D2964"/>
    </row>
    <row r="2965" spans="1:4" ht="16.149999999999999" customHeight="1" x14ac:dyDescent="0.25">
      <c r="A2965" s="416">
        <v>36525</v>
      </c>
      <c r="B2965" s="417">
        <v>1873.77</v>
      </c>
      <c r="C2965"/>
      <c r="D2965"/>
    </row>
    <row r="2966" spans="1:4" ht="16.149999999999999" customHeight="1" x14ac:dyDescent="0.25">
      <c r="A2966" s="416">
        <v>36526</v>
      </c>
      <c r="B2966" s="418">
        <v>1873.77</v>
      </c>
      <c r="C2966"/>
      <c r="D2966"/>
    </row>
    <row r="2967" spans="1:4" ht="16.149999999999999" customHeight="1" x14ac:dyDescent="0.25">
      <c r="A2967" s="416">
        <v>36527</v>
      </c>
      <c r="B2967" s="417">
        <v>1873.77</v>
      </c>
      <c r="C2967"/>
      <c r="D2967"/>
    </row>
    <row r="2968" spans="1:4" ht="16.149999999999999" customHeight="1" x14ac:dyDescent="0.25">
      <c r="A2968" s="416">
        <v>36528</v>
      </c>
      <c r="B2968" s="418">
        <v>1873.77</v>
      </c>
      <c r="C2968"/>
      <c r="D2968"/>
    </row>
    <row r="2969" spans="1:4" ht="16.149999999999999" customHeight="1" x14ac:dyDescent="0.25">
      <c r="A2969" s="416">
        <v>36529</v>
      </c>
      <c r="B2969" s="417">
        <v>1874.35</v>
      </c>
      <c r="C2969"/>
      <c r="D2969"/>
    </row>
    <row r="2970" spans="1:4" ht="16.149999999999999" customHeight="1" x14ac:dyDescent="0.25">
      <c r="A2970" s="416">
        <v>36530</v>
      </c>
      <c r="B2970" s="418">
        <v>1895.97</v>
      </c>
      <c r="C2970"/>
      <c r="D2970"/>
    </row>
    <row r="2971" spans="1:4" ht="16.149999999999999" customHeight="1" x14ac:dyDescent="0.25">
      <c r="A2971" s="416">
        <v>36531</v>
      </c>
      <c r="B2971" s="417">
        <v>1912.69</v>
      </c>
      <c r="C2971"/>
      <c r="D2971"/>
    </row>
    <row r="2972" spans="1:4" ht="16.149999999999999" customHeight="1" x14ac:dyDescent="0.25">
      <c r="A2972" s="416">
        <v>36532</v>
      </c>
      <c r="B2972" s="418">
        <v>1911.33</v>
      </c>
      <c r="C2972"/>
      <c r="D2972"/>
    </row>
    <row r="2973" spans="1:4" ht="16.149999999999999" customHeight="1" x14ac:dyDescent="0.25">
      <c r="A2973" s="416">
        <v>36533</v>
      </c>
      <c r="B2973" s="417">
        <v>1900.14</v>
      </c>
      <c r="C2973"/>
      <c r="D2973"/>
    </row>
    <row r="2974" spans="1:4" ht="16.149999999999999" customHeight="1" x14ac:dyDescent="0.25">
      <c r="A2974" s="416">
        <v>36534</v>
      </c>
      <c r="B2974" s="418">
        <v>1900.14</v>
      </c>
      <c r="C2974"/>
      <c r="D2974"/>
    </row>
    <row r="2975" spans="1:4" ht="16.149999999999999" customHeight="1" x14ac:dyDescent="0.25">
      <c r="A2975" s="416">
        <v>36535</v>
      </c>
      <c r="B2975" s="417">
        <v>1900.14</v>
      </c>
      <c r="C2975"/>
      <c r="D2975"/>
    </row>
    <row r="2976" spans="1:4" ht="16.149999999999999" customHeight="1" x14ac:dyDescent="0.25">
      <c r="A2976" s="416">
        <v>36536</v>
      </c>
      <c r="B2976" s="418">
        <v>1900.14</v>
      </c>
      <c r="C2976"/>
      <c r="D2976"/>
    </row>
    <row r="2977" spans="1:4" ht="16.149999999999999" customHeight="1" x14ac:dyDescent="0.25">
      <c r="A2977" s="416">
        <v>36537</v>
      </c>
      <c r="B2977" s="417">
        <v>1902.25</v>
      </c>
      <c r="C2977"/>
      <c r="D2977"/>
    </row>
    <row r="2978" spans="1:4" ht="16.149999999999999" customHeight="1" x14ac:dyDescent="0.25">
      <c r="A2978" s="416">
        <v>36538</v>
      </c>
      <c r="B2978" s="418">
        <v>1904.54</v>
      </c>
      <c r="C2978"/>
      <c r="D2978"/>
    </row>
    <row r="2979" spans="1:4" ht="16.149999999999999" customHeight="1" x14ac:dyDescent="0.25">
      <c r="A2979" s="416">
        <v>36539</v>
      </c>
      <c r="B2979" s="417">
        <v>1917.38</v>
      </c>
      <c r="C2979"/>
      <c r="D2979"/>
    </row>
    <row r="2980" spans="1:4" ht="16.149999999999999" customHeight="1" x14ac:dyDescent="0.25">
      <c r="A2980" s="416">
        <v>36540</v>
      </c>
      <c r="B2980" s="418">
        <v>1920.83</v>
      </c>
      <c r="C2980"/>
      <c r="D2980"/>
    </row>
    <row r="2981" spans="1:4" ht="16.149999999999999" customHeight="1" x14ac:dyDescent="0.25">
      <c r="A2981" s="416">
        <v>36541</v>
      </c>
      <c r="B2981" s="417">
        <v>1920.83</v>
      </c>
      <c r="C2981"/>
      <c r="D2981"/>
    </row>
    <row r="2982" spans="1:4" ht="16.149999999999999" customHeight="1" x14ac:dyDescent="0.25">
      <c r="A2982" s="416">
        <v>36542</v>
      </c>
      <c r="B2982" s="418">
        <v>1920.83</v>
      </c>
      <c r="C2982"/>
      <c r="D2982"/>
    </row>
    <row r="2983" spans="1:4" ht="16.149999999999999" customHeight="1" x14ac:dyDescent="0.25">
      <c r="A2983" s="416">
        <v>36543</v>
      </c>
      <c r="B2983" s="417">
        <v>1919.21</v>
      </c>
      <c r="C2983"/>
      <c r="D2983"/>
    </row>
    <row r="2984" spans="1:4" ht="16.149999999999999" customHeight="1" x14ac:dyDescent="0.25">
      <c r="A2984" s="416">
        <v>36544</v>
      </c>
      <c r="B2984" s="418">
        <v>1928.51</v>
      </c>
      <c r="C2984"/>
      <c r="D2984"/>
    </row>
    <row r="2985" spans="1:4" ht="16.149999999999999" customHeight="1" x14ac:dyDescent="0.25">
      <c r="A2985" s="416">
        <v>36545</v>
      </c>
      <c r="B2985" s="417">
        <v>1945.17</v>
      </c>
      <c r="C2985"/>
      <c r="D2985"/>
    </row>
    <row r="2986" spans="1:4" ht="16.149999999999999" customHeight="1" x14ac:dyDescent="0.25">
      <c r="A2986" s="416">
        <v>36546</v>
      </c>
      <c r="B2986" s="418">
        <v>1938.84</v>
      </c>
      <c r="C2986"/>
      <c r="D2986"/>
    </row>
    <row r="2987" spans="1:4" ht="16.149999999999999" customHeight="1" x14ac:dyDescent="0.25">
      <c r="A2987" s="416">
        <v>36547</v>
      </c>
      <c r="B2987" s="417">
        <v>1931.97</v>
      </c>
      <c r="C2987"/>
      <c r="D2987"/>
    </row>
    <row r="2988" spans="1:4" ht="16.149999999999999" customHeight="1" x14ac:dyDescent="0.25">
      <c r="A2988" s="416">
        <v>36548</v>
      </c>
      <c r="B2988" s="418">
        <v>1931.97</v>
      </c>
      <c r="C2988"/>
      <c r="D2988"/>
    </row>
    <row r="2989" spans="1:4" ht="16.149999999999999" customHeight="1" x14ac:dyDescent="0.25">
      <c r="A2989" s="416">
        <v>36549</v>
      </c>
      <c r="B2989" s="417">
        <v>1931.97</v>
      </c>
      <c r="C2989"/>
      <c r="D2989"/>
    </row>
    <row r="2990" spans="1:4" ht="16.149999999999999" customHeight="1" x14ac:dyDescent="0.25">
      <c r="A2990" s="416">
        <v>36550</v>
      </c>
      <c r="B2990" s="418">
        <v>1943.88</v>
      </c>
      <c r="C2990"/>
      <c r="D2990"/>
    </row>
    <row r="2991" spans="1:4" ht="16.149999999999999" customHeight="1" x14ac:dyDescent="0.25">
      <c r="A2991" s="416">
        <v>36551</v>
      </c>
      <c r="B2991" s="417">
        <v>1939.63</v>
      </c>
      <c r="C2991"/>
      <c r="D2991"/>
    </row>
    <row r="2992" spans="1:4" ht="16.149999999999999" customHeight="1" x14ac:dyDescent="0.25">
      <c r="A2992" s="416">
        <v>36552</v>
      </c>
      <c r="B2992" s="418">
        <v>1958.17</v>
      </c>
      <c r="C2992"/>
      <c r="D2992"/>
    </row>
    <row r="2993" spans="1:4" ht="16.149999999999999" customHeight="1" x14ac:dyDescent="0.25">
      <c r="A2993" s="416">
        <v>36553</v>
      </c>
      <c r="B2993" s="417">
        <v>1976.14</v>
      </c>
      <c r="C2993"/>
      <c r="D2993"/>
    </row>
    <row r="2994" spans="1:4" ht="16.149999999999999" customHeight="1" x14ac:dyDescent="0.25">
      <c r="A2994" s="416">
        <v>36554</v>
      </c>
      <c r="B2994" s="418">
        <v>1976.72</v>
      </c>
      <c r="C2994"/>
      <c r="D2994"/>
    </row>
    <row r="2995" spans="1:4" ht="16.149999999999999" customHeight="1" x14ac:dyDescent="0.25">
      <c r="A2995" s="416">
        <v>36555</v>
      </c>
      <c r="B2995" s="417">
        <v>1976.72</v>
      </c>
      <c r="C2995"/>
      <c r="D2995"/>
    </row>
    <row r="2996" spans="1:4" ht="16.149999999999999" customHeight="1" x14ac:dyDescent="0.25">
      <c r="A2996" s="416">
        <v>36556</v>
      </c>
      <c r="B2996" s="418">
        <v>1976.72</v>
      </c>
      <c r="C2996"/>
      <c r="D2996"/>
    </row>
    <row r="2997" spans="1:4" ht="16.149999999999999" customHeight="1" x14ac:dyDescent="0.25">
      <c r="A2997" s="416">
        <v>36557</v>
      </c>
      <c r="B2997" s="417">
        <v>1973.36</v>
      </c>
      <c r="C2997"/>
      <c r="D2997"/>
    </row>
    <row r="2998" spans="1:4" ht="16.149999999999999" customHeight="1" x14ac:dyDescent="0.25">
      <c r="A2998" s="416">
        <v>36558</v>
      </c>
      <c r="B2998" s="418">
        <v>1970.61</v>
      </c>
      <c r="C2998"/>
      <c r="D2998"/>
    </row>
    <row r="2999" spans="1:4" ht="16.149999999999999" customHeight="1" x14ac:dyDescent="0.25">
      <c r="A2999" s="416">
        <v>36559</v>
      </c>
      <c r="B2999" s="417">
        <v>1965.61</v>
      </c>
      <c r="C2999"/>
      <c r="D2999"/>
    </row>
    <row r="3000" spans="1:4" ht="16.149999999999999" customHeight="1" x14ac:dyDescent="0.25">
      <c r="A3000" s="416">
        <v>36560</v>
      </c>
      <c r="B3000" s="418">
        <v>1947.55</v>
      </c>
      <c r="C3000"/>
      <c r="D3000"/>
    </row>
    <row r="3001" spans="1:4" ht="16.149999999999999" customHeight="1" x14ac:dyDescent="0.25">
      <c r="A3001" s="416">
        <v>36561</v>
      </c>
      <c r="B3001" s="417">
        <v>1948.6</v>
      </c>
      <c r="C3001"/>
      <c r="D3001"/>
    </row>
    <row r="3002" spans="1:4" ht="16.149999999999999" customHeight="1" x14ac:dyDescent="0.25">
      <c r="A3002" s="416">
        <v>36562</v>
      </c>
      <c r="B3002" s="418">
        <v>1948.6</v>
      </c>
      <c r="C3002"/>
      <c r="D3002"/>
    </row>
    <row r="3003" spans="1:4" ht="16.149999999999999" customHeight="1" x14ac:dyDescent="0.25">
      <c r="A3003" s="416">
        <v>36563</v>
      </c>
      <c r="B3003" s="417">
        <v>1948.6</v>
      </c>
      <c r="C3003"/>
      <c r="D3003"/>
    </row>
    <row r="3004" spans="1:4" ht="16.149999999999999" customHeight="1" x14ac:dyDescent="0.25">
      <c r="A3004" s="416">
        <v>36564</v>
      </c>
      <c r="B3004" s="418">
        <v>1950.59</v>
      </c>
      <c r="C3004"/>
      <c r="D3004"/>
    </row>
    <row r="3005" spans="1:4" ht="16.149999999999999" customHeight="1" x14ac:dyDescent="0.25">
      <c r="A3005" s="416">
        <v>36565</v>
      </c>
      <c r="B3005" s="417">
        <v>1949.54</v>
      </c>
      <c r="C3005"/>
      <c r="D3005"/>
    </row>
    <row r="3006" spans="1:4" ht="16.149999999999999" customHeight="1" x14ac:dyDescent="0.25">
      <c r="A3006" s="416">
        <v>36566</v>
      </c>
      <c r="B3006" s="418">
        <v>1946.51</v>
      </c>
      <c r="C3006"/>
      <c r="D3006"/>
    </row>
    <row r="3007" spans="1:4" ht="16.149999999999999" customHeight="1" x14ac:dyDescent="0.25">
      <c r="A3007" s="416">
        <v>36567</v>
      </c>
      <c r="B3007" s="417">
        <v>1952.29</v>
      </c>
      <c r="C3007"/>
      <c r="D3007"/>
    </row>
    <row r="3008" spans="1:4" ht="16.149999999999999" customHeight="1" x14ac:dyDescent="0.25">
      <c r="A3008" s="416">
        <v>36568</v>
      </c>
      <c r="B3008" s="418">
        <v>1948.16</v>
      </c>
      <c r="C3008"/>
      <c r="D3008"/>
    </row>
    <row r="3009" spans="1:4" ht="16.149999999999999" customHeight="1" x14ac:dyDescent="0.25">
      <c r="A3009" s="416">
        <v>36569</v>
      </c>
      <c r="B3009" s="417">
        <v>1948.16</v>
      </c>
      <c r="C3009"/>
      <c r="D3009"/>
    </row>
    <row r="3010" spans="1:4" ht="16.149999999999999" customHeight="1" x14ac:dyDescent="0.25">
      <c r="A3010" s="416">
        <v>36570</v>
      </c>
      <c r="B3010" s="418">
        <v>1948.16</v>
      </c>
      <c r="C3010"/>
      <c r="D3010"/>
    </row>
    <row r="3011" spans="1:4" ht="16.149999999999999" customHeight="1" x14ac:dyDescent="0.25">
      <c r="A3011" s="416">
        <v>36571</v>
      </c>
      <c r="B3011" s="417">
        <v>1950.77</v>
      </c>
      <c r="C3011"/>
      <c r="D3011"/>
    </row>
    <row r="3012" spans="1:4" ht="16.149999999999999" customHeight="1" x14ac:dyDescent="0.25">
      <c r="A3012" s="416">
        <v>36572</v>
      </c>
      <c r="B3012" s="418">
        <v>1949.61</v>
      </c>
      <c r="C3012"/>
      <c r="D3012"/>
    </row>
    <row r="3013" spans="1:4" ht="16.149999999999999" customHeight="1" x14ac:dyDescent="0.25">
      <c r="A3013" s="416">
        <v>36573</v>
      </c>
      <c r="B3013" s="417">
        <v>1946.79</v>
      </c>
      <c r="C3013"/>
      <c r="D3013"/>
    </row>
    <row r="3014" spans="1:4" ht="16.149999999999999" customHeight="1" x14ac:dyDescent="0.25">
      <c r="A3014" s="416">
        <v>36574</v>
      </c>
      <c r="B3014" s="418">
        <v>1945.31</v>
      </c>
      <c r="C3014"/>
      <c r="D3014"/>
    </row>
    <row r="3015" spans="1:4" ht="16.149999999999999" customHeight="1" x14ac:dyDescent="0.25">
      <c r="A3015" s="416">
        <v>36575</v>
      </c>
      <c r="B3015" s="417">
        <v>1947.41</v>
      </c>
      <c r="C3015"/>
      <c r="D3015"/>
    </row>
    <row r="3016" spans="1:4" ht="16.149999999999999" customHeight="1" x14ac:dyDescent="0.25">
      <c r="A3016" s="416">
        <v>36576</v>
      </c>
      <c r="B3016" s="418">
        <v>1947.41</v>
      </c>
      <c r="C3016"/>
      <c r="D3016"/>
    </row>
    <row r="3017" spans="1:4" ht="16.149999999999999" customHeight="1" x14ac:dyDescent="0.25">
      <c r="A3017" s="416">
        <v>36577</v>
      </c>
      <c r="B3017" s="417">
        <v>1947.41</v>
      </c>
      <c r="C3017"/>
      <c r="D3017"/>
    </row>
    <row r="3018" spans="1:4" ht="16.149999999999999" customHeight="1" x14ac:dyDescent="0.25">
      <c r="A3018" s="416">
        <v>36578</v>
      </c>
      <c r="B3018" s="418">
        <v>1943.83</v>
      </c>
      <c r="C3018"/>
      <c r="D3018"/>
    </row>
    <row r="3019" spans="1:4" ht="16.149999999999999" customHeight="1" x14ac:dyDescent="0.25">
      <c r="A3019" s="416">
        <v>36579</v>
      </c>
      <c r="B3019" s="417">
        <v>1941.54</v>
      </c>
      <c r="C3019"/>
      <c r="D3019"/>
    </row>
    <row r="3020" spans="1:4" ht="16.149999999999999" customHeight="1" x14ac:dyDescent="0.25">
      <c r="A3020" s="416">
        <v>36580</v>
      </c>
      <c r="B3020" s="418">
        <v>1944.18</v>
      </c>
      <c r="C3020"/>
      <c r="D3020"/>
    </row>
    <row r="3021" spans="1:4" ht="16.149999999999999" customHeight="1" x14ac:dyDescent="0.25">
      <c r="A3021" s="416">
        <v>36581</v>
      </c>
      <c r="B3021" s="417">
        <v>1947.72</v>
      </c>
      <c r="C3021"/>
      <c r="D3021"/>
    </row>
    <row r="3022" spans="1:4" ht="16.149999999999999" customHeight="1" x14ac:dyDescent="0.25">
      <c r="A3022" s="416">
        <v>36582</v>
      </c>
      <c r="B3022" s="418">
        <v>1947.28</v>
      </c>
      <c r="C3022"/>
      <c r="D3022"/>
    </row>
    <row r="3023" spans="1:4" ht="16.149999999999999" customHeight="1" x14ac:dyDescent="0.25">
      <c r="A3023" s="416">
        <v>36583</v>
      </c>
      <c r="B3023" s="417">
        <v>1947.28</v>
      </c>
      <c r="C3023"/>
      <c r="D3023"/>
    </row>
    <row r="3024" spans="1:4" ht="16.149999999999999" customHeight="1" x14ac:dyDescent="0.25">
      <c r="A3024" s="416">
        <v>36584</v>
      </c>
      <c r="B3024" s="418">
        <v>1947.28</v>
      </c>
      <c r="C3024"/>
      <c r="D3024"/>
    </row>
    <row r="3025" spans="1:4" ht="16.149999999999999" customHeight="1" x14ac:dyDescent="0.25">
      <c r="A3025" s="416">
        <v>36585</v>
      </c>
      <c r="B3025" s="417">
        <v>1946.17</v>
      </c>
      <c r="C3025"/>
      <c r="D3025"/>
    </row>
    <row r="3026" spans="1:4" ht="16.149999999999999" customHeight="1" x14ac:dyDescent="0.25">
      <c r="A3026" s="416">
        <v>36586</v>
      </c>
      <c r="B3026" s="418">
        <v>1948.05</v>
      </c>
      <c r="C3026"/>
      <c r="D3026"/>
    </row>
    <row r="3027" spans="1:4" ht="16.149999999999999" customHeight="1" x14ac:dyDescent="0.25">
      <c r="A3027" s="416">
        <v>36587</v>
      </c>
      <c r="B3027" s="417">
        <v>1950.88</v>
      </c>
      <c r="C3027"/>
      <c r="D3027"/>
    </row>
    <row r="3028" spans="1:4" ht="16.149999999999999" customHeight="1" x14ac:dyDescent="0.25">
      <c r="A3028" s="416">
        <v>36588</v>
      </c>
      <c r="B3028" s="418">
        <v>1956.8</v>
      </c>
      <c r="C3028"/>
      <c r="D3028"/>
    </row>
    <row r="3029" spans="1:4" ht="16.149999999999999" customHeight="1" x14ac:dyDescent="0.25">
      <c r="A3029" s="416">
        <v>36589</v>
      </c>
      <c r="B3029" s="417">
        <v>1961.16</v>
      </c>
      <c r="C3029"/>
      <c r="D3029"/>
    </row>
    <row r="3030" spans="1:4" ht="16.149999999999999" customHeight="1" x14ac:dyDescent="0.25">
      <c r="A3030" s="416">
        <v>36590</v>
      </c>
      <c r="B3030" s="418">
        <v>1961.16</v>
      </c>
      <c r="C3030"/>
      <c r="D3030"/>
    </row>
    <row r="3031" spans="1:4" ht="16.149999999999999" customHeight="1" x14ac:dyDescent="0.25">
      <c r="A3031" s="416">
        <v>36591</v>
      </c>
      <c r="B3031" s="417">
        <v>1961.16</v>
      </c>
      <c r="C3031"/>
      <c r="D3031"/>
    </row>
    <row r="3032" spans="1:4" ht="16.149999999999999" customHeight="1" x14ac:dyDescent="0.25">
      <c r="A3032" s="416">
        <v>36592</v>
      </c>
      <c r="B3032" s="418">
        <v>1965.63</v>
      </c>
      <c r="C3032"/>
      <c r="D3032"/>
    </row>
    <row r="3033" spans="1:4" ht="16.149999999999999" customHeight="1" x14ac:dyDescent="0.25">
      <c r="A3033" s="416">
        <v>36593</v>
      </c>
      <c r="B3033" s="417">
        <v>1964.26</v>
      </c>
      <c r="C3033"/>
      <c r="D3033"/>
    </row>
    <row r="3034" spans="1:4" ht="16.149999999999999" customHeight="1" x14ac:dyDescent="0.25">
      <c r="A3034" s="416">
        <v>36594</v>
      </c>
      <c r="B3034" s="418">
        <v>1960.47</v>
      </c>
      <c r="C3034"/>
      <c r="D3034"/>
    </row>
    <row r="3035" spans="1:4" ht="16.149999999999999" customHeight="1" x14ac:dyDescent="0.25">
      <c r="A3035" s="416">
        <v>36595</v>
      </c>
      <c r="B3035" s="417">
        <v>1959.77</v>
      </c>
      <c r="C3035"/>
      <c r="D3035"/>
    </row>
    <row r="3036" spans="1:4" ht="16.149999999999999" customHeight="1" x14ac:dyDescent="0.25">
      <c r="A3036" s="416">
        <v>36596</v>
      </c>
      <c r="B3036" s="418">
        <v>1958.48</v>
      </c>
      <c r="C3036"/>
      <c r="D3036"/>
    </row>
    <row r="3037" spans="1:4" ht="16.149999999999999" customHeight="1" x14ac:dyDescent="0.25">
      <c r="A3037" s="416">
        <v>36597</v>
      </c>
      <c r="B3037" s="417">
        <v>1958.48</v>
      </c>
      <c r="C3037"/>
      <c r="D3037"/>
    </row>
    <row r="3038" spans="1:4" ht="16.149999999999999" customHeight="1" x14ac:dyDescent="0.25">
      <c r="A3038" s="416">
        <v>36598</v>
      </c>
      <c r="B3038" s="418">
        <v>1958.48</v>
      </c>
      <c r="C3038"/>
      <c r="D3038"/>
    </row>
    <row r="3039" spans="1:4" ht="16.149999999999999" customHeight="1" x14ac:dyDescent="0.25">
      <c r="A3039" s="416">
        <v>36599</v>
      </c>
      <c r="B3039" s="417">
        <v>1957.5</v>
      </c>
      <c r="C3039"/>
      <c r="D3039"/>
    </row>
    <row r="3040" spans="1:4" ht="16.149999999999999" customHeight="1" x14ac:dyDescent="0.25">
      <c r="A3040" s="416">
        <v>36600</v>
      </c>
      <c r="B3040" s="418">
        <v>1955.75</v>
      </c>
      <c r="C3040"/>
      <c r="D3040"/>
    </row>
    <row r="3041" spans="1:4" ht="16.149999999999999" customHeight="1" x14ac:dyDescent="0.25">
      <c r="A3041" s="416">
        <v>36601</v>
      </c>
      <c r="B3041" s="417">
        <v>1954.26</v>
      </c>
      <c r="C3041"/>
      <c r="D3041"/>
    </row>
    <row r="3042" spans="1:4" ht="16.149999999999999" customHeight="1" x14ac:dyDescent="0.25">
      <c r="A3042" s="416">
        <v>36602</v>
      </c>
      <c r="B3042" s="418">
        <v>1950.01</v>
      </c>
      <c r="C3042"/>
      <c r="D3042"/>
    </row>
    <row r="3043" spans="1:4" ht="16.149999999999999" customHeight="1" x14ac:dyDescent="0.25">
      <c r="A3043" s="416">
        <v>36603</v>
      </c>
      <c r="B3043" s="417">
        <v>1952.98</v>
      </c>
      <c r="C3043"/>
      <c r="D3043"/>
    </row>
    <row r="3044" spans="1:4" ht="16.149999999999999" customHeight="1" x14ac:dyDescent="0.25">
      <c r="A3044" s="416">
        <v>36604</v>
      </c>
      <c r="B3044" s="418">
        <v>1952.98</v>
      </c>
      <c r="C3044"/>
      <c r="D3044"/>
    </row>
    <row r="3045" spans="1:4" ht="16.149999999999999" customHeight="1" x14ac:dyDescent="0.25">
      <c r="A3045" s="416">
        <v>36605</v>
      </c>
      <c r="B3045" s="417">
        <v>1952.98</v>
      </c>
      <c r="C3045"/>
      <c r="D3045"/>
    </row>
    <row r="3046" spans="1:4" ht="16.149999999999999" customHeight="1" x14ac:dyDescent="0.25">
      <c r="A3046" s="416">
        <v>36606</v>
      </c>
      <c r="B3046" s="418">
        <v>1952.98</v>
      </c>
      <c r="C3046"/>
      <c r="D3046"/>
    </row>
    <row r="3047" spans="1:4" ht="16.149999999999999" customHeight="1" x14ac:dyDescent="0.25">
      <c r="A3047" s="416">
        <v>36607</v>
      </c>
      <c r="B3047" s="417">
        <v>1956.98</v>
      </c>
      <c r="C3047"/>
      <c r="D3047"/>
    </row>
    <row r="3048" spans="1:4" ht="16.149999999999999" customHeight="1" x14ac:dyDescent="0.25">
      <c r="A3048" s="416">
        <v>36608</v>
      </c>
      <c r="B3048" s="418">
        <v>1959.84</v>
      </c>
      <c r="C3048"/>
      <c r="D3048"/>
    </row>
    <row r="3049" spans="1:4" ht="16.149999999999999" customHeight="1" x14ac:dyDescent="0.25">
      <c r="A3049" s="416">
        <v>36609</v>
      </c>
      <c r="B3049" s="417">
        <v>1954.57</v>
      </c>
      <c r="C3049"/>
      <c r="D3049"/>
    </row>
    <row r="3050" spans="1:4" ht="16.149999999999999" customHeight="1" x14ac:dyDescent="0.25">
      <c r="A3050" s="416">
        <v>36610</v>
      </c>
      <c r="B3050" s="418">
        <v>1954.83</v>
      </c>
      <c r="C3050"/>
      <c r="D3050"/>
    </row>
    <row r="3051" spans="1:4" ht="16.149999999999999" customHeight="1" x14ac:dyDescent="0.25">
      <c r="A3051" s="416">
        <v>36611</v>
      </c>
      <c r="B3051" s="417">
        <v>1954.83</v>
      </c>
      <c r="C3051"/>
      <c r="D3051"/>
    </row>
    <row r="3052" spans="1:4" ht="16.149999999999999" customHeight="1" x14ac:dyDescent="0.25">
      <c r="A3052" s="416">
        <v>36612</v>
      </c>
      <c r="B3052" s="418">
        <v>1954.83</v>
      </c>
      <c r="C3052"/>
      <c r="D3052"/>
    </row>
    <row r="3053" spans="1:4" ht="16.149999999999999" customHeight="1" x14ac:dyDescent="0.25">
      <c r="A3053" s="416">
        <v>36613</v>
      </c>
      <c r="B3053" s="417">
        <v>1958.93</v>
      </c>
      <c r="C3053"/>
      <c r="D3053"/>
    </row>
    <row r="3054" spans="1:4" ht="16.149999999999999" customHeight="1" x14ac:dyDescent="0.25">
      <c r="A3054" s="416">
        <v>36614</v>
      </c>
      <c r="B3054" s="418">
        <v>1955.14</v>
      </c>
      <c r="C3054"/>
      <c r="D3054"/>
    </row>
    <row r="3055" spans="1:4" ht="16.149999999999999" customHeight="1" x14ac:dyDescent="0.25">
      <c r="A3055" s="416">
        <v>36615</v>
      </c>
      <c r="B3055" s="417">
        <v>1949.75</v>
      </c>
      <c r="C3055"/>
      <c r="D3055"/>
    </row>
    <row r="3056" spans="1:4" ht="16.149999999999999" customHeight="1" x14ac:dyDescent="0.25">
      <c r="A3056" s="416">
        <v>36616</v>
      </c>
      <c r="B3056" s="418">
        <v>1951.56</v>
      </c>
      <c r="C3056"/>
      <c r="D3056"/>
    </row>
    <row r="3057" spans="1:4" ht="16.149999999999999" customHeight="1" x14ac:dyDescent="0.25">
      <c r="A3057" s="416">
        <v>36617</v>
      </c>
      <c r="B3057" s="417">
        <v>1958.12</v>
      </c>
      <c r="C3057"/>
      <c r="D3057"/>
    </row>
    <row r="3058" spans="1:4" ht="16.149999999999999" customHeight="1" x14ac:dyDescent="0.25">
      <c r="A3058" s="416">
        <v>36618</v>
      </c>
      <c r="B3058" s="418">
        <v>1958.12</v>
      </c>
      <c r="C3058"/>
      <c r="D3058"/>
    </row>
    <row r="3059" spans="1:4" ht="16.149999999999999" customHeight="1" x14ac:dyDescent="0.25">
      <c r="A3059" s="416">
        <v>36619</v>
      </c>
      <c r="B3059" s="417">
        <v>1958.12</v>
      </c>
      <c r="C3059"/>
      <c r="D3059"/>
    </row>
    <row r="3060" spans="1:4" ht="16.149999999999999" customHeight="1" x14ac:dyDescent="0.25">
      <c r="A3060" s="416">
        <v>36620</v>
      </c>
      <c r="B3060" s="418">
        <v>1963.22</v>
      </c>
      <c r="C3060"/>
      <c r="D3060"/>
    </row>
    <row r="3061" spans="1:4" ht="16.149999999999999" customHeight="1" x14ac:dyDescent="0.25">
      <c r="A3061" s="416">
        <v>36621</v>
      </c>
      <c r="B3061" s="417">
        <v>1964.1</v>
      </c>
      <c r="C3061"/>
      <c r="D3061"/>
    </row>
    <row r="3062" spans="1:4" ht="16.149999999999999" customHeight="1" x14ac:dyDescent="0.25">
      <c r="A3062" s="416">
        <v>36622</v>
      </c>
      <c r="B3062" s="418">
        <v>1968.92</v>
      </c>
      <c r="C3062"/>
      <c r="D3062"/>
    </row>
    <row r="3063" spans="1:4" ht="16.149999999999999" customHeight="1" x14ac:dyDescent="0.25">
      <c r="A3063" s="416">
        <v>36623</v>
      </c>
      <c r="B3063" s="417">
        <v>1986.96</v>
      </c>
      <c r="C3063"/>
      <c r="D3063"/>
    </row>
    <row r="3064" spans="1:4" ht="16.149999999999999" customHeight="1" x14ac:dyDescent="0.25">
      <c r="A3064" s="416">
        <v>36624</v>
      </c>
      <c r="B3064" s="418">
        <v>1996.24</v>
      </c>
      <c r="C3064"/>
      <c r="D3064"/>
    </row>
    <row r="3065" spans="1:4" ht="16.149999999999999" customHeight="1" x14ac:dyDescent="0.25">
      <c r="A3065" s="416">
        <v>36625</v>
      </c>
      <c r="B3065" s="417">
        <v>1996.24</v>
      </c>
      <c r="C3065"/>
      <c r="D3065"/>
    </row>
    <row r="3066" spans="1:4" ht="16.149999999999999" customHeight="1" x14ac:dyDescent="0.25">
      <c r="A3066" s="416">
        <v>36626</v>
      </c>
      <c r="B3066" s="418">
        <v>1996.24</v>
      </c>
      <c r="C3066"/>
      <c r="D3066"/>
    </row>
    <row r="3067" spans="1:4" ht="16.149999999999999" customHeight="1" x14ac:dyDescent="0.25">
      <c r="A3067" s="416">
        <v>36627</v>
      </c>
      <c r="B3067" s="417">
        <v>1998.25</v>
      </c>
      <c r="C3067"/>
      <c r="D3067"/>
    </row>
    <row r="3068" spans="1:4" ht="16.149999999999999" customHeight="1" x14ac:dyDescent="0.25">
      <c r="A3068" s="416">
        <v>36628</v>
      </c>
      <c r="B3068" s="418">
        <v>1986.75</v>
      </c>
      <c r="C3068"/>
      <c r="D3068"/>
    </row>
    <row r="3069" spans="1:4" ht="16.149999999999999" customHeight="1" x14ac:dyDescent="0.25">
      <c r="A3069" s="416">
        <v>36629</v>
      </c>
      <c r="B3069" s="417">
        <v>1987.38</v>
      </c>
      <c r="C3069"/>
      <c r="D3069"/>
    </row>
    <row r="3070" spans="1:4" ht="16.149999999999999" customHeight="1" x14ac:dyDescent="0.25">
      <c r="A3070" s="416">
        <v>36630</v>
      </c>
      <c r="B3070" s="418">
        <v>1987.36</v>
      </c>
      <c r="C3070"/>
      <c r="D3070"/>
    </row>
    <row r="3071" spans="1:4" ht="16.149999999999999" customHeight="1" x14ac:dyDescent="0.25">
      <c r="A3071" s="416">
        <v>36631</v>
      </c>
      <c r="B3071" s="417">
        <v>1987.39</v>
      </c>
      <c r="C3071"/>
      <c r="D3071"/>
    </row>
    <row r="3072" spans="1:4" ht="16.149999999999999" customHeight="1" x14ac:dyDescent="0.25">
      <c r="A3072" s="416">
        <v>36632</v>
      </c>
      <c r="B3072" s="418">
        <v>1987.39</v>
      </c>
      <c r="C3072"/>
      <c r="D3072"/>
    </row>
    <row r="3073" spans="1:4" ht="16.149999999999999" customHeight="1" x14ac:dyDescent="0.25">
      <c r="A3073" s="416">
        <v>36633</v>
      </c>
      <c r="B3073" s="417">
        <v>1987.39</v>
      </c>
      <c r="C3073"/>
      <c r="D3073"/>
    </row>
    <row r="3074" spans="1:4" ht="16.149999999999999" customHeight="1" x14ac:dyDescent="0.25">
      <c r="A3074" s="416">
        <v>36634</v>
      </c>
      <c r="B3074" s="418">
        <v>1996.29</v>
      </c>
      <c r="C3074"/>
      <c r="D3074"/>
    </row>
    <row r="3075" spans="1:4" ht="16.149999999999999" customHeight="1" x14ac:dyDescent="0.25">
      <c r="A3075" s="416">
        <v>36635</v>
      </c>
      <c r="B3075" s="417">
        <v>2003.02</v>
      </c>
      <c r="C3075"/>
      <c r="D3075"/>
    </row>
    <row r="3076" spans="1:4" ht="16.149999999999999" customHeight="1" x14ac:dyDescent="0.25">
      <c r="A3076" s="416">
        <v>36636</v>
      </c>
      <c r="B3076" s="418">
        <v>1996.07</v>
      </c>
      <c r="C3076"/>
      <c r="D3076"/>
    </row>
    <row r="3077" spans="1:4" ht="16.149999999999999" customHeight="1" x14ac:dyDescent="0.25">
      <c r="A3077" s="416">
        <v>36637</v>
      </c>
      <c r="B3077" s="417">
        <v>1996.07</v>
      </c>
      <c r="C3077"/>
      <c r="D3077"/>
    </row>
    <row r="3078" spans="1:4" ht="16.149999999999999" customHeight="1" x14ac:dyDescent="0.25">
      <c r="A3078" s="416">
        <v>36638</v>
      </c>
      <c r="B3078" s="418">
        <v>1996.07</v>
      </c>
      <c r="C3078"/>
      <c r="D3078"/>
    </row>
    <row r="3079" spans="1:4" ht="16.149999999999999" customHeight="1" x14ac:dyDescent="0.25">
      <c r="A3079" s="416">
        <v>36639</v>
      </c>
      <c r="B3079" s="417">
        <v>1996.07</v>
      </c>
      <c r="C3079"/>
      <c r="D3079"/>
    </row>
    <row r="3080" spans="1:4" ht="16.149999999999999" customHeight="1" x14ac:dyDescent="0.25">
      <c r="A3080" s="416">
        <v>36640</v>
      </c>
      <c r="B3080" s="418">
        <v>1996.07</v>
      </c>
      <c r="C3080"/>
      <c r="D3080"/>
    </row>
    <row r="3081" spans="1:4" ht="16.149999999999999" customHeight="1" x14ac:dyDescent="0.25">
      <c r="A3081" s="416">
        <v>36641</v>
      </c>
      <c r="B3081" s="417">
        <v>1991.17</v>
      </c>
      <c r="C3081"/>
      <c r="D3081"/>
    </row>
    <row r="3082" spans="1:4" ht="16.149999999999999" customHeight="1" x14ac:dyDescent="0.25">
      <c r="A3082" s="416">
        <v>36642</v>
      </c>
      <c r="B3082" s="418">
        <v>1988.65</v>
      </c>
      <c r="C3082"/>
      <c r="D3082"/>
    </row>
    <row r="3083" spans="1:4" ht="16.149999999999999" customHeight="1" x14ac:dyDescent="0.25">
      <c r="A3083" s="416">
        <v>36643</v>
      </c>
      <c r="B3083" s="417">
        <v>1998.95</v>
      </c>
      <c r="C3083"/>
      <c r="D3083"/>
    </row>
    <row r="3084" spans="1:4" ht="16.149999999999999" customHeight="1" x14ac:dyDescent="0.25">
      <c r="A3084" s="416">
        <v>36644</v>
      </c>
      <c r="B3084" s="418">
        <v>2002.95</v>
      </c>
      <c r="C3084"/>
      <c r="D3084"/>
    </row>
    <row r="3085" spans="1:4" ht="16.149999999999999" customHeight="1" x14ac:dyDescent="0.25">
      <c r="A3085" s="416">
        <v>36645</v>
      </c>
      <c r="B3085" s="417">
        <v>2004.47</v>
      </c>
      <c r="C3085"/>
      <c r="D3085"/>
    </row>
    <row r="3086" spans="1:4" ht="16.149999999999999" customHeight="1" x14ac:dyDescent="0.25">
      <c r="A3086" s="416">
        <v>36646</v>
      </c>
      <c r="B3086" s="418">
        <v>2004.47</v>
      </c>
      <c r="C3086"/>
      <c r="D3086"/>
    </row>
    <row r="3087" spans="1:4" ht="16.149999999999999" customHeight="1" x14ac:dyDescent="0.25">
      <c r="A3087" s="416">
        <v>36647</v>
      </c>
      <c r="B3087" s="417">
        <v>2004.47</v>
      </c>
      <c r="C3087"/>
      <c r="D3087"/>
    </row>
    <row r="3088" spans="1:4" ht="16.149999999999999" customHeight="1" x14ac:dyDescent="0.25">
      <c r="A3088" s="416">
        <v>36648</v>
      </c>
      <c r="B3088" s="418">
        <v>2004.47</v>
      </c>
      <c r="C3088"/>
      <c r="D3088"/>
    </row>
    <row r="3089" spans="1:4" ht="16.149999999999999" customHeight="1" x14ac:dyDescent="0.25">
      <c r="A3089" s="416">
        <v>36649</v>
      </c>
      <c r="B3089" s="417">
        <v>2001.62</v>
      </c>
      <c r="C3089"/>
      <c r="D3089"/>
    </row>
    <row r="3090" spans="1:4" ht="16.149999999999999" customHeight="1" x14ac:dyDescent="0.25">
      <c r="A3090" s="416">
        <v>36650</v>
      </c>
      <c r="B3090" s="418">
        <v>2015.92</v>
      </c>
      <c r="C3090"/>
      <c r="D3090"/>
    </row>
    <row r="3091" spans="1:4" ht="16.149999999999999" customHeight="1" x14ac:dyDescent="0.25">
      <c r="A3091" s="416">
        <v>36651</v>
      </c>
      <c r="B3091" s="417">
        <v>2027.26</v>
      </c>
      <c r="C3091"/>
      <c r="D3091"/>
    </row>
    <row r="3092" spans="1:4" ht="16.149999999999999" customHeight="1" x14ac:dyDescent="0.25">
      <c r="A3092" s="416">
        <v>36652</v>
      </c>
      <c r="B3092" s="418">
        <v>2033.17</v>
      </c>
      <c r="C3092"/>
      <c r="D3092"/>
    </row>
    <row r="3093" spans="1:4" ht="16.149999999999999" customHeight="1" x14ac:dyDescent="0.25">
      <c r="A3093" s="416">
        <v>36653</v>
      </c>
      <c r="B3093" s="417">
        <v>2033.17</v>
      </c>
      <c r="C3093"/>
      <c r="D3093"/>
    </row>
    <row r="3094" spans="1:4" ht="16.149999999999999" customHeight="1" x14ac:dyDescent="0.25">
      <c r="A3094" s="416">
        <v>36654</v>
      </c>
      <c r="B3094" s="418">
        <v>2033.17</v>
      </c>
      <c r="C3094"/>
      <c r="D3094"/>
    </row>
    <row r="3095" spans="1:4" ht="16.149999999999999" customHeight="1" x14ac:dyDescent="0.25">
      <c r="A3095" s="416">
        <v>36655</v>
      </c>
      <c r="B3095" s="417">
        <v>2044.59</v>
      </c>
      <c r="C3095"/>
      <c r="D3095"/>
    </row>
    <row r="3096" spans="1:4" ht="16.149999999999999" customHeight="1" x14ac:dyDescent="0.25">
      <c r="A3096" s="416">
        <v>36656</v>
      </c>
      <c r="B3096" s="418">
        <v>2031.86</v>
      </c>
      <c r="C3096"/>
      <c r="D3096"/>
    </row>
    <row r="3097" spans="1:4" ht="16.149999999999999" customHeight="1" x14ac:dyDescent="0.25">
      <c r="A3097" s="416">
        <v>36657</v>
      </c>
      <c r="B3097" s="417">
        <v>2021.68</v>
      </c>
      <c r="C3097"/>
      <c r="D3097"/>
    </row>
    <row r="3098" spans="1:4" ht="16.149999999999999" customHeight="1" x14ac:dyDescent="0.25">
      <c r="A3098" s="416">
        <v>36658</v>
      </c>
      <c r="B3098" s="418">
        <v>2031.96</v>
      </c>
      <c r="C3098"/>
      <c r="D3098"/>
    </row>
    <row r="3099" spans="1:4" ht="16.149999999999999" customHeight="1" x14ac:dyDescent="0.25">
      <c r="A3099" s="416">
        <v>36659</v>
      </c>
      <c r="B3099" s="417">
        <v>2039.29</v>
      </c>
      <c r="C3099"/>
      <c r="D3099"/>
    </row>
    <row r="3100" spans="1:4" ht="16.149999999999999" customHeight="1" x14ac:dyDescent="0.25">
      <c r="A3100" s="416">
        <v>36660</v>
      </c>
      <c r="B3100" s="418">
        <v>2039.29</v>
      </c>
      <c r="C3100"/>
      <c r="D3100"/>
    </row>
    <row r="3101" spans="1:4" ht="16.149999999999999" customHeight="1" x14ac:dyDescent="0.25">
      <c r="A3101" s="416">
        <v>36661</v>
      </c>
      <c r="B3101" s="417">
        <v>2039.29</v>
      </c>
      <c r="C3101"/>
      <c r="D3101"/>
    </row>
    <row r="3102" spans="1:4" ht="16.149999999999999" customHeight="1" x14ac:dyDescent="0.25">
      <c r="A3102" s="416">
        <v>36662</v>
      </c>
      <c r="B3102" s="418">
        <v>2035.54</v>
      </c>
      <c r="C3102"/>
      <c r="D3102"/>
    </row>
    <row r="3103" spans="1:4" ht="16.149999999999999" customHeight="1" x14ac:dyDescent="0.25">
      <c r="A3103" s="416">
        <v>36663</v>
      </c>
      <c r="B3103" s="417">
        <v>2037.1</v>
      </c>
      <c r="C3103"/>
      <c r="D3103"/>
    </row>
    <row r="3104" spans="1:4" ht="16.149999999999999" customHeight="1" x14ac:dyDescent="0.25">
      <c r="A3104" s="416">
        <v>36664</v>
      </c>
      <c r="B3104" s="418">
        <v>2047.79</v>
      </c>
      <c r="C3104"/>
      <c r="D3104"/>
    </row>
    <row r="3105" spans="1:4" ht="16.149999999999999" customHeight="1" x14ac:dyDescent="0.25">
      <c r="A3105" s="416">
        <v>36665</v>
      </c>
      <c r="B3105" s="417">
        <v>2055.35</v>
      </c>
      <c r="C3105"/>
      <c r="D3105"/>
    </row>
    <row r="3106" spans="1:4" ht="16.149999999999999" customHeight="1" x14ac:dyDescent="0.25">
      <c r="A3106" s="416">
        <v>36666</v>
      </c>
      <c r="B3106" s="418">
        <v>2076.85</v>
      </c>
      <c r="C3106"/>
      <c r="D3106"/>
    </row>
    <row r="3107" spans="1:4" ht="16.149999999999999" customHeight="1" x14ac:dyDescent="0.25">
      <c r="A3107" s="416">
        <v>36667</v>
      </c>
      <c r="B3107" s="417">
        <v>2076.85</v>
      </c>
      <c r="C3107"/>
      <c r="D3107"/>
    </row>
    <row r="3108" spans="1:4" ht="16.149999999999999" customHeight="1" x14ac:dyDescent="0.25">
      <c r="A3108" s="416">
        <v>36668</v>
      </c>
      <c r="B3108" s="418">
        <v>2076.85</v>
      </c>
      <c r="C3108"/>
      <c r="D3108"/>
    </row>
    <row r="3109" spans="1:4" ht="16.149999999999999" customHeight="1" x14ac:dyDescent="0.25">
      <c r="A3109" s="416">
        <v>36669</v>
      </c>
      <c r="B3109" s="417">
        <v>2094.73</v>
      </c>
      <c r="C3109"/>
      <c r="D3109"/>
    </row>
    <row r="3110" spans="1:4" ht="16.149999999999999" customHeight="1" x14ac:dyDescent="0.25">
      <c r="A3110" s="416">
        <v>36670</v>
      </c>
      <c r="B3110" s="418">
        <v>2111.94</v>
      </c>
      <c r="C3110"/>
      <c r="D3110"/>
    </row>
    <row r="3111" spans="1:4" ht="16.149999999999999" customHeight="1" x14ac:dyDescent="0.25">
      <c r="A3111" s="416">
        <v>36671</v>
      </c>
      <c r="B3111" s="417">
        <v>2142.14</v>
      </c>
      <c r="C3111"/>
      <c r="D3111"/>
    </row>
    <row r="3112" spans="1:4" ht="16.149999999999999" customHeight="1" x14ac:dyDescent="0.25">
      <c r="A3112" s="416">
        <v>36672</v>
      </c>
      <c r="B3112" s="418">
        <v>2113.2800000000002</v>
      </c>
      <c r="C3112"/>
      <c r="D3112"/>
    </row>
    <row r="3113" spans="1:4" ht="16.149999999999999" customHeight="1" x14ac:dyDescent="0.25">
      <c r="A3113" s="416">
        <v>36673</v>
      </c>
      <c r="B3113" s="417">
        <v>2096.52</v>
      </c>
      <c r="C3113"/>
      <c r="D3113"/>
    </row>
    <row r="3114" spans="1:4" ht="16.149999999999999" customHeight="1" x14ac:dyDescent="0.25">
      <c r="A3114" s="416">
        <v>36674</v>
      </c>
      <c r="B3114" s="418">
        <v>2096.52</v>
      </c>
      <c r="C3114"/>
      <c r="D3114"/>
    </row>
    <row r="3115" spans="1:4" ht="16.149999999999999" customHeight="1" x14ac:dyDescent="0.25">
      <c r="A3115" s="416">
        <v>36675</v>
      </c>
      <c r="B3115" s="417">
        <v>2096.52</v>
      </c>
      <c r="C3115"/>
      <c r="D3115"/>
    </row>
    <row r="3116" spans="1:4" ht="16.149999999999999" customHeight="1" x14ac:dyDescent="0.25">
      <c r="A3116" s="416">
        <v>36676</v>
      </c>
      <c r="B3116" s="418">
        <v>2077.2800000000002</v>
      </c>
      <c r="C3116"/>
      <c r="D3116"/>
    </row>
    <row r="3117" spans="1:4" ht="16.149999999999999" customHeight="1" x14ac:dyDescent="0.25">
      <c r="A3117" s="416">
        <v>36677</v>
      </c>
      <c r="B3117" s="417">
        <v>2084.92</v>
      </c>
      <c r="C3117"/>
      <c r="D3117"/>
    </row>
    <row r="3118" spans="1:4" ht="16.149999999999999" customHeight="1" x14ac:dyDescent="0.25">
      <c r="A3118" s="416">
        <v>36678</v>
      </c>
      <c r="B3118" s="418">
        <v>2096.96</v>
      </c>
      <c r="C3118"/>
      <c r="D3118"/>
    </row>
    <row r="3119" spans="1:4" ht="16.149999999999999" customHeight="1" x14ac:dyDescent="0.25">
      <c r="A3119" s="416">
        <v>36679</v>
      </c>
      <c r="B3119" s="417">
        <v>2095.1</v>
      </c>
      <c r="C3119"/>
      <c r="D3119"/>
    </row>
    <row r="3120" spans="1:4" ht="16.149999999999999" customHeight="1" x14ac:dyDescent="0.25">
      <c r="A3120" s="416">
        <v>36680</v>
      </c>
      <c r="B3120" s="418">
        <v>2118.5700000000002</v>
      </c>
      <c r="C3120"/>
      <c r="D3120"/>
    </row>
    <row r="3121" spans="1:4" ht="16.149999999999999" customHeight="1" x14ac:dyDescent="0.25">
      <c r="A3121" s="416">
        <v>36681</v>
      </c>
      <c r="B3121" s="417">
        <v>2118.5700000000002</v>
      </c>
      <c r="C3121"/>
      <c r="D3121"/>
    </row>
    <row r="3122" spans="1:4" ht="16.149999999999999" customHeight="1" x14ac:dyDescent="0.25">
      <c r="A3122" s="416">
        <v>36682</v>
      </c>
      <c r="B3122" s="418">
        <v>2118.5700000000002</v>
      </c>
      <c r="C3122"/>
      <c r="D3122"/>
    </row>
    <row r="3123" spans="1:4" ht="16.149999999999999" customHeight="1" x14ac:dyDescent="0.25">
      <c r="A3123" s="416">
        <v>36683</v>
      </c>
      <c r="B3123" s="417">
        <v>2118.5700000000002</v>
      </c>
      <c r="C3123"/>
      <c r="D3123"/>
    </row>
    <row r="3124" spans="1:4" ht="16.149999999999999" customHeight="1" x14ac:dyDescent="0.25">
      <c r="A3124" s="416">
        <v>36684</v>
      </c>
      <c r="B3124" s="418">
        <v>2121.73</v>
      </c>
      <c r="C3124"/>
      <c r="D3124"/>
    </row>
    <row r="3125" spans="1:4" ht="16.149999999999999" customHeight="1" x14ac:dyDescent="0.25">
      <c r="A3125" s="416">
        <v>36685</v>
      </c>
      <c r="B3125" s="417">
        <v>2127.0300000000002</v>
      </c>
      <c r="C3125"/>
      <c r="D3125"/>
    </row>
    <row r="3126" spans="1:4" ht="16.149999999999999" customHeight="1" x14ac:dyDescent="0.25">
      <c r="A3126" s="416">
        <v>36686</v>
      </c>
      <c r="B3126" s="418">
        <v>2125.3000000000002</v>
      </c>
      <c r="C3126"/>
      <c r="D3126"/>
    </row>
    <row r="3127" spans="1:4" ht="16.149999999999999" customHeight="1" x14ac:dyDescent="0.25">
      <c r="A3127" s="416">
        <v>36687</v>
      </c>
      <c r="B3127" s="417">
        <v>2115.86</v>
      </c>
      <c r="C3127"/>
      <c r="D3127"/>
    </row>
    <row r="3128" spans="1:4" ht="16.149999999999999" customHeight="1" x14ac:dyDescent="0.25">
      <c r="A3128" s="416">
        <v>36688</v>
      </c>
      <c r="B3128" s="418">
        <v>2115.86</v>
      </c>
      <c r="C3128"/>
      <c r="D3128"/>
    </row>
    <row r="3129" spans="1:4" ht="16.149999999999999" customHeight="1" x14ac:dyDescent="0.25">
      <c r="A3129" s="416">
        <v>36689</v>
      </c>
      <c r="B3129" s="417">
        <v>2115.86</v>
      </c>
      <c r="C3129"/>
      <c r="D3129"/>
    </row>
    <row r="3130" spans="1:4" ht="16.149999999999999" customHeight="1" x14ac:dyDescent="0.25">
      <c r="A3130" s="416">
        <v>36690</v>
      </c>
      <c r="B3130" s="418">
        <v>2106.9699999999998</v>
      </c>
      <c r="C3130"/>
      <c r="D3130"/>
    </row>
    <row r="3131" spans="1:4" ht="16.149999999999999" customHeight="1" x14ac:dyDescent="0.25">
      <c r="A3131" s="416">
        <v>36691</v>
      </c>
      <c r="B3131" s="417">
        <v>2122.2399999999998</v>
      </c>
      <c r="C3131"/>
      <c r="D3131"/>
    </row>
    <row r="3132" spans="1:4" ht="16.149999999999999" customHeight="1" x14ac:dyDescent="0.25">
      <c r="A3132" s="416">
        <v>36692</v>
      </c>
      <c r="B3132" s="418">
        <v>2111.09</v>
      </c>
      <c r="C3132"/>
      <c r="D3132"/>
    </row>
    <row r="3133" spans="1:4" ht="16.149999999999999" customHeight="1" x14ac:dyDescent="0.25">
      <c r="A3133" s="416">
        <v>36693</v>
      </c>
      <c r="B3133" s="417">
        <v>2110.5700000000002</v>
      </c>
      <c r="C3133"/>
      <c r="D3133"/>
    </row>
    <row r="3134" spans="1:4" ht="16.149999999999999" customHeight="1" x14ac:dyDescent="0.25">
      <c r="A3134" s="416">
        <v>36694</v>
      </c>
      <c r="B3134" s="418">
        <v>2114.8000000000002</v>
      </c>
      <c r="C3134"/>
      <c r="D3134"/>
    </row>
    <row r="3135" spans="1:4" ht="16.149999999999999" customHeight="1" x14ac:dyDescent="0.25">
      <c r="A3135" s="416">
        <v>36695</v>
      </c>
      <c r="B3135" s="417">
        <v>2114.8000000000002</v>
      </c>
      <c r="C3135"/>
      <c r="D3135"/>
    </row>
    <row r="3136" spans="1:4" ht="16.149999999999999" customHeight="1" x14ac:dyDescent="0.25">
      <c r="A3136" s="416">
        <v>36696</v>
      </c>
      <c r="B3136" s="418">
        <v>2114.8000000000002</v>
      </c>
      <c r="C3136"/>
      <c r="D3136"/>
    </row>
    <row r="3137" spans="1:4" ht="16.149999999999999" customHeight="1" x14ac:dyDescent="0.25">
      <c r="A3137" s="416">
        <v>36697</v>
      </c>
      <c r="B3137" s="417">
        <v>2115.15</v>
      </c>
      <c r="C3137"/>
      <c r="D3137"/>
    </row>
    <row r="3138" spans="1:4" ht="16.149999999999999" customHeight="1" x14ac:dyDescent="0.25">
      <c r="A3138" s="416">
        <v>36698</v>
      </c>
      <c r="B3138" s="418">
        <v>2123.58</v>
      </c>
      <c r="C3138"/>
      <c r="D3138"/>
    </row>
    <row r="3139" spans="1:4" ht="16.149999999999999" customHeight="1" x14ac:dyDescent="0.25">
      <c r="A3139" s="416">
        <v>36699</v>
      </c>
      <c r="B3139" s="417">
        <v>2134.34</v>
      </c>
      <c r="C3139"/>
      <c r="D3139"/>
    </row>
    <row r="3140" spans="1:4" ht="16.149999999999999" customHeight="1" x14ac:dyDescent="0.25">
      <c r="A3140" s="416">
        <v>36700</v>
      </c>
      <c r="B3140" s="418">
        <v>2129.13</v>
      </c>
      <c r="C3140"/>
      <c r="D3140"/>
    </row>
    <row r="3141" spans="1:4" ht="16.149999999999999" customHeight="1" x14ac:dyDescent="0.25">
      <c r="A3141" s="416">
        <v>36701</v>
      </c>
      <c r="B3141" s="417">
        <v>2123.9899999999998</v>
      </c>
      <c r="C3141"/>
      <c r="D3141"/>
    </row>
    <row r="3142" spans="1:4" ht="16.149999999999999" customHeight="1" x14ac:dyDescent="0.25">
      <c r="A3142" s="416">
        <v>36702</v>
      </c>
      <c r="B3142" s="418">
        <v>2123.9899999999998</v>
      </c>
      <c r="C3142"/>
      <c r="D3142"/>
    </row>
    <row r="3143" spans="1:4" ht="16.149999999999999" customHeight="1" x14ac:dyDescent="0.25">
      <c r="A3143" s="416">
        <v>36703</v>
      </c>
      <c r="B3143" s="417">
        <v>2123.9899999999998</v>
      </c>
      <c r="C3143"/>
      <c r="D3143"/>
    </row>
    <row r="3144" spans="1:4" ht="16.149999999999999" customHeight="1" x14ac:dyDescent="0.25">
      <c r="A3144" s="416">
        <v>36704</v>
      </c>
      <c r="B3144" s="418">
        <v>2123.9899999999998</v>
      </c>
      <c r="C3144"/>
      <c r="D3144"/>
    </row>
    <row r="3145" spans="1:4" ht="16.149999999999999" customHeight="1" x14ac:dyDescent="0.25">
      <c r="A3145" s="416">
        <v>36705</v>
      </c>
      <c r="B3145" s="417">
        <v>2135.65</v>
      </c>
      <c r="C3145"/>
      <c r="D3145"/>
    </row>
    <row r="3146" spans="1:4" ht="16.149999999999999" customHeight="1" x14ac:dyDescent="0.25">
      <c r="A3146" s="416">
        <v>36706</v>
      </c>
      <c r="B3146" s="418">
        <v>2136.2199999999998</v>
      </c>
      <c r="C3146"/>
      <c r="D3146"/>
    </row>
    <row r="3147" spans="1:4" ht="16.149999999999999" customHeight="1" x14ac:dyDescent="0.25">
      <c r="A3147" s="416">
        <v>36707</v>
      </c>
      <c r="B3147" s="417">
        <v>2139.11</v>
      </c>
      <c r="C3147"/>
      <c r="D3147"/>
    </row>
    <row r="3148" spans="1:4" ht="16.149999999999999" customHeight="1" x14ac:dyDescent="0.25">
      <c r="A3148" s="416">
        <v>36708</v>
      </c>
      <c r="B3148" s="418">
        <v>2150.7600000000002</v>
      </c>
      <c r="C3148"/>
      <c r="D3148"/>
    </row>
    <row r="3149" spans="1:4" ht="16.149999999999999" customHeight="1" x14ac:dyDescent="0.25">
      <c r="A3149" s="416">
        <v>36709</v>
      </c>
      <c r="B3149" s="417">
        <v>2150.7600000000002</v>
      </c>
      <c r="C3149"/>
      <c r="D3149"/>
    </row>
    <row r="3150" spans="1:4" ht="16.149999999999999" customHeight="1" x14ac:dyDescent="0.25">
      <c r="A3150" s="416">
        <v>36710</v>
      </c>
      <c r="B3150" s="418">
        <v>2150.7600000000002</v>
      </c>
      <c r="C3150"/>
      <c r="D3150"/>
    </row>
    <row r="3151" spans="1:4" ht="16.149999999999999" customHeight="1" x14ac:dyDescent="0.25">
      <c r="A3151" s="416">
        <v>36711</v>
      </c>
      <c r="B3151" s="417">
        <v>2150.7600000000002</v>
      </c>
      <c r="C3151"/>
      <c r="D3151"/>
    </row>
    <row r="3152" spans="1:4" ht="16.149999999999999" customHeight="1" x14ac:dyDescent="0.25">
      <c r="A3152" s="416">
        <v>36712</v>
      </c>
      <c r="B3152" s="418">
        <v>2151.0500000000002</v>
      </c>
      <c r="C3152"/>
      <c r="D3152"/>
    </row>
    <row r="3153" spans="1:4" ht="16.149999999999999" customHeight="1" x14ac:dyDescent="0.25">
      <c r="A3153" s="416">
        <v>36713</v>
      </c>
      <c r="B3153" s="417">
        <v>2163.44</v>
      </c>
      <c r="C3153"/>
      <c r="D3153"/>
    </row>
    <row r="3154" spans="1:4" ht="16.149999999999999" customHeight="1" x14ac:dyDescent="0.25">
      <c r="A3154" s="416">
        <v>36714</v>
      </c>
      <c r="B3154" s="418">
        <v>2168.65</v>
      </c>
      <c r="C3154"/>
      <c r="D3154"/>
    </row>
    <row r="3155" spans="1:4" ht="16.149999999999999" customHeight="1" x14ac:dyDescent="0.25">
      <c r="A3155" s="416">
        <v>36715</v>
      </c>
      <c r="B3155" s="417">
        <v>2165.5100000000002</v>
      </c>
      <c r="C3155"/>
      <c r="D3155"/>
    </row>
    <row r="3156" spans="1:4" ht="16.149999999999999" customHeight="1" x14ac:dyDescent="0.25">
      <c r="A3156" s="416">
        <v>36716</v>
      </c>
      <c r="B3156" s="418">
        <v>2165.5100000000002</v>
      </c>
      <c r="C3156"/>
      <c r="D3156"/>
    </row>
    <row r="3157" spans="1:4" ht="16.149999999999999" customHeight="1" x14ac:dyDescent="0.25">
      <c r="A3157" s="416">
        <v>36717</v>
      </c>
      <c r="B3157" s="417">
        <v>2165.5100000000002</v>
      </c>
      <c r="C3157"/>
      <c r="D3157"/>
    </row>
    <row r="3158" spans="1:4" ht="16.149999999999999" customHeight="1" x14ac:dyDescent="0.25">
      <c r="A3158" s="416">
        <v>36718</v>
      </c>
      <c r="B3158" s="418">
        <v>2171.63</v>
      </c>
      <c r="C3158"/>
      <c r="D3158"/>
    </row>
    <row r="3159" spans="1:4" ht="16.149999999999999" customHeight="1" x14ac:dyDescent="0.25">
      <c r="A3159" s="416">
        <v>36719</v>
      </c>
      <c r="B3159" s="417">
        <v>2182.56</v>
      </c>
      <c r="C3159"/>
      <c r="D3159"/>
    </row>
    <row r="3160" spans="1:4" ht="16.149999999999999" customHeight="1" x14ac:dyDescent="0.25">
      <c r="A3160" s="416">
        <v>36720</v>
      </c>
      <c r="B3160" s="418">
        <v>2172.16</v>
      </c>
      <c r="C3160"/>
      <c r="D3160"/>
    </row>
    <row r="3161" spans="1:4" ht="16.149999999999999" customHeight="1" x14ac:dyDescent="0.25">
      <c r="A3161" s="416">
        <v>36721</v>
      </c>
      <c r="B3161" s="417">
        <v>2166.2199999999998</v>
      </c>
      <c r="C3161"/>
      <c r="D3161"/>
    </row>
    <row r="3162" spans="1:4" ht="16.149999999999999" customHeight="1" x14ac:dyDescent="0.25">
      <c r="A3162" s="416">
        <v>36722</v>
      </c>
      <c r="B3162" s="418">
        <v>2156.3200000000002</v>
      </c>
      <c r="C3162"/>
      <c r="D3162"/>
    </row>
    <row r="3163" spans="1:4" ht="16.149999999999999" customHeight="1" x14ac:dyDescent="0.25">
      <c r="A3163" s="416">
        <v>36723</v>
      </c>
      <c r="B3163" s="417">
        <v>2156.3200000000002</v>
      </c>
      <c r="C3163"/>
      <c r="D3163"/>
    </row>
    <row r="3164" spans="1:4" ht="16.149999999999999" customHeight="1" x14ac:dyDescent="0.25">
      <c r="A3164" s="416">
        <v>36724</v>
      </c>
      <c r="B3164" s="418">
        <v>2156.3200000000002</v>
      </c>
      <c r="C3164"/>
      <c r="D3164"/>
    </row>
    <row r="3165" spans="1:4" ht="16.149999999999999" customHeight="1" x14ac:dyDescent="0.25">
      <c r="A3165" s="416">
        <v>36725</v>
      </c>
      <c r="B3165" s="417">
        <v>2144.0100000000002</v>
      </c>
      <c r="C3165"/>
      <c r="D3165"/>
    </row>
    <row r="3166" spans="1:4" ht="16.149999999999999" customHeight="1" x14ac:dyDescent="0.25">
      <c r="A3166" s="416">
        <v>36726</v>
      </c>
      <c r="B3166" s="418">
        <v>2151.56</v>
      </c>
      <c r="C3166"/>
      <c r="D3166"/>
    </row>
    <row r="3167" spans="1:4" ht="16.149999999999999" customHeight="1" x14ac:dyDescent="0.25">
      <c r="A3167" s="416">
        <v>36727</v>
      </c>
      <c r="B3167" s="417">
        <v>2155.81</v>
      </c>
      <c r="C3167"/>
      <c r="D3167"/>
    </row>
    <row r="3168" spans="1:4" ht="16.149999999999999" customHeight="1" x14ac:dyDescent="0.25">
      <c r="A3168" s="416">
        <v>36728</v>
      </c>
      <c r="B3168" s="418">
        <v>2155.81</v>
      </c>
      <c r="C3168"/>
      <c r="D3168"/>
    </row>
    <row r="3169" spans="1:4" ht="16.149999999999999" customHeight="1" x14ac:dyDescent="0.25">
      <c r="A3169" s="416">
        <v>36729</v>
      </c>
      <c r="B3169" s="417">
        <v>2152.3000000000002</v>
      </c>
      <c r="C3169"/>
      <c r="D3169"/>
    </row>
    <row r="3170" spans="1:4" ht="16.149999999999999" customHeight="1" x14ac:dyDescent="0.25">
      <c r="A3170" s="416">
        <v>36730</v>
      </c>
      <c r="B3170" s="418">
        <v>2152.3000000000002</v>
      </c>
      <c r="C3170"/>
      <c r="D3170"/>
    </row>
    <row r="3171" spans="1:4" ht="16.149999999999999" customHeight="1" x14ac:dyDescent="0.25">
      <c r="A3171" s="416">
        <v>36731</v>
      </c>
      <c r="B3171" s="417">
        <v>2152.3000000000002</v>
      </c>
      <c r="C3171"/>
      <c r="D3171"/>
    </row>
    <row r="3172" spans="1:4" ht="16.149999999999999" customHeight="1" x14ac:dyDescent="0.25">
      <c r="A3172" s="416">
        <v>36732</v>
      </c>
      <c r="B3172" s="418">
        <v>2147.65</v>
      </c>
      <c r="C3172"/>
      <c r="D3172"/>
    </row>
    <row r="3173" spans="1:4" ht="16.149999999999999" customHeight="1" x14ac:dyDescent="0.25">
      <c r="A3173" s="416">
        <v>36733</v>
      </c>
      <c r="B3173" s="417">
        <v>2153.91</v>
      </c>
      <c r="C3173"/>
      <c r="D3173"/>
    </row>
    <row r="3174" spans="1:4" ht="16.149999999999999" customHeight="1" x14ac:dyDescent="0.25">
      <c r="A3174" s="416">
        <v>36734</v>
      </c>
      <c r="B3174" s="418">
        <v>2165.37</v>
      </c>
      <c r="C3174"/>
      <c r="D3174"/>
    </row>
    <row r="3175" spans="1:4" ht="16.149999999999999" customHeight="1" x14ac:dyDescent="0.25">
      <c r="A3175" s="416">
        <v>36735</v>
      </c>
      <c r="B3175" s="417">
        <v>2173.7800000000002</v>
      </c>
      <c r="C3175"/>
      <c r="D3175"/>
    </row>
    <row r="3176" spans="1:4" ht="16.149999999999999" customHeight="1" x14ac:dyDescent="0.25">
      <c r="A3176" s="416">
        <v>36736</v>
      </c>
      <c r="B3176" s="418">
        <v>2172.79</v>
      </c>
      <c r="C3176"/>
      <c r="D3176"/>
    </row>
    <row r="3177" spans="1:4" ht="16.149999999999999" customHeight="1" x14ac:dyDescent="0.25">
      <c r="A3177" s="416">
        <v>36737</v>
      </c>
      <c r="B3177" s="417">
        <v>2172.79</v>
      </c>
      <c r="C3177"/>
      <c r="D3177"/>
    </row>
    <row r="3178" spans="1:4" ht="16.149999999999999" customHeight="1" x14ac:dyDescent="0.25">
      <c r="A3178" s="416">
        <v>36738</v>
      </c>
      <c r="B3178" s="418">
        <v>2172.79</v>
      </c>
      <c r="C3178"/>
      <c r="D3178"/>
    </row>
    <row r="3179" spans="1:4" ht="16.149999999999999" customHeight="1" x14ac:dyDescent="0.25">
      <c r="A3179" s="416">
        <v>36739</v>
      </c>
      <c r="B3179" s="417">
        <v>2174.5500000000002</v>
      </c>
      <c r="C3179"/>
      <c r="D3179"/>
    </row>
    <row r="3180" spans="1:4" ht="16.149999999999999" customHeight="1" x14ac:dyDescent="0.25">
      <c r="A3180" s="416">
        <v>36740</v>
      </c>
      <c r="B3180" s="418">
        <v>2175.02</v>
      </c>
      <c r="C3180"/>
      <c r="D3180"/>
    </row>
    <row r="3181" spans="1:4" ht="16.149999999999999" customHeight="1" x14ac:dyDescent="0.25">
      <c r="A3181" s="416">
        <v>36741</v>
      </c>
      <c r="B3181" s="417">
        <v>2173.62</v>
      </c>
      <c r="C3181"/>
      <c r="D3181"/>
    </row>
    <row r="3182" spans="1:4" ht="16.149999999999999" customHeight="1" x14ac:dyDescent="0.25">
      <c r="A3182" s="416">
        <v>36742</v>
      </c>
      <c r="B3182" s="418">
        <v>2177.67</v>
      </c>
      <c r="C3182"/>
      <c r="D3182"/>
    </row>
    <row r="3183" spans="1:4" ht="16.149999999999999" customHeight="1" x14ac:dyDescent="0.25">
      <c r="A3183" s="416">
        <v>36743</v>
      </c>
      <c r="B3183" s="417">
        <v>2180.64</v>
      </c>
      <c r="C3183"/>
      <c r="D3183"/>
    </row>
    <row r="3184" spans="1:4" ht="16.149999999999999" customHeight="1" x14ac:dyDescent="0.25">
      <c r="A3184" s="416">
        <v>36744</v>
      </c>
      <c r="B3184" s="418">
        <v>2180.64</v>
      </c>
      <c r="C3184"/>
      <c r="D3184"/>
    </row>
    <row r="3185" spans="1:4" ht="16.149999999999999" customHeight="1" x14ac:dyDescent="0.25">
      <c r="A3185" s="416">
        <v>36745</v>
      </c>
      <c r="B3185" s="417">
        <v>2180.64</v>
      </c>
      <c r="C3185"/>
      <c r="D3185"/>
    </row>
    <row r="3186" spans="1:4" ht="16.149999999999999" customHeight="1" x14ac:dyDescent="0.25">
      <c r="A3186" s="416">
        <v>36746</v>
      </c>
      <c r="B3186" s="418">
        <v>2180.64</v>
      </c>
      <c r="C3186"/>
      <c r="D3186"/>
    </row>
    <row r="3187" spans="1:4" ht="16.149999999999999" customHeight="1" x14ac:dyDescent="0.25">
      <c r="A3187" s="416">
        <v>36747</v>
      </c>
      <c r="B3187" s="417">
        <v>2176.52</v>
      </c>
      <c r="C3187"/>
      <c r="D3187"/>
    </row>
    <row r="3188" spans="1:4" ht="16.149999999999999" customHeight="1" x14ac:dyDescent="0.25">
      <c r="A3188" s="416">
        <v>36748</v>
      </c>
      <c r="B3188" s="418">
        <v>2176.17</v>
      </c>
      <c r="C3188"/>
      <c r="D3188"/>
    </row>
    <row r="3189" spans="1:4" ht="16.149999999999999" customHeight="1" x14ac:dyDescent="0.25">
      <c r="A3189" s="416">
        <v>36749</v>
      </c>
      <c r="B3189" s="417">
        <v>2179.6</v>
      </c>
      <c r="C3189"/>
      <c r="D3189"/>
    </row>
    <row r="3190" spans="1:4" ht="16.149999999999999" customHeight="1" x14ac:dyDescent="0.25">
      <c r="A3190" s="416">
        <v>36750</v>
      </c>
      <c r="B3190" s="418">
        <v>2180.89</v>
      </c>
      <c r="C3190"/>
      <c r="D3190"/>
    </row>
    <row r="3191" spans="1:4" ht="16.149999999999999" customHeight="1" x14ac:dyDescent="0.25">
      <c r="A3191" s="416">
        <v>36751</v>
      </c>
      <c r="B3191" s="417">
        <v>2180.89</v>
      </c>
      <c r="C3191"/>
      <c r="D3191"/>
    </row>
    <row r="3192" spans="1:4" ht="16.149999999999999" customHeight="1" x14ac:dyDescent="0.25">
      <c r="A3192" s="416">
        <v>36752</v>
      </c>
      <c r="B3192" s="418">
        <v>2180.89</v>
      </c>
      <c r="C3192"/>
      <c r="D3192"/>
    </row>
    <row r="3193" spans="1:4" ht="16.149999999999999" customHeight="1" x14ac:dyDescent="0.25">
      <c r="A3193" s="416">
        <v>36753</v>
      </c>
      <c r="B3193" s="417">
        <v>2180.9899999999998</v>
      </c>
      <c r="C3193"/>
      <c r="D3193"/>
    </row>
    <row r="3194" spans="1:4" ht="16.149999999999999" customHeight="1" x14ac:dyDescent="0.25">
      <c r="A3194" s="416">
        <v>36754</v>
      </c>
      <c r="B3194" s="418">
        <v>2185.4499999999998</v>
      </c>
      <c r="C3194"/>
      <c r="D3194"/>
    </row>
    <row r="3195" spans="1:4" ht="16.149999999999999" customHeight="1" x14ac:dyDescent="0.25">
      <c r="A3195" s="416">
        <v>36755</v>
      </c>
      <c r="B3195" s="417">
        <v>2185.46</v>
      </c>
      <c r="C3195"/>
      <c r="D3195"/>
    </row>
    <row r="3196" spans="1:4" ht="16.149999999999999" customHeight="1" x14ac:dyDescent="0.25">
      <c r="A3196" s="416">
        <v>36756</v>
      </c>
      <c r="B3196" s="418">
        <v>2185.75</v>
      </c>
      <c r="C3196"/>
      <c r="D3196"/>
    </row>
    <row r="3197" spans="1:4" ht="16.149999999999999" customHeight="1" x14ac:dyDescent="0.25">
      <c r="A3197" s="416">
        <v>36757</v>
      </c>
      <c r="B3197" s="417">
        <v>2183.0100000000002</v>
      </c>
      <c r="C3197"/>
      <c r="D3197"/>
    </row>
    <row r="3198" spans="1:4" ht="16.149999999999999" customHeight="1" x14ac:dyDescent="0.25">
      <c r="A3198" s="416">
        <v>36758</v>
      </c>
      <c r="B3198" s="418">
        <v>2183.0100000000002</v>
      </c>
      <c r="C3198"/>
      <c r="D3198"/>
    </row>
    <row r="3199" spans="1:4" ht="16.149999999999999" customHeight="1" x14ac:dyDescent="0.25">
      <c r="A3199" s="416">
        <v>36759</v>
      </c>
      <c r="B3199" s="417">
        <v>2183.0100000000002</v>
      </c>
      <c r="C3199"/>
      <c r="D3199"/>
    </row>
    <row r="3200" spans="1:4" ht="16.149999999999999" customHeight="1" x14ac:dyDescent="0.25">
      <c r="A3200" s="416">
        <v>36760</v>
      </c>
      <c r="B3200" s="418">
        <v>2183.0100000000002</v>
      </c>
      <c r="C3200"/>
      <c r="D3200"/>
    </row>
    <row r="3201" spans="1:4" ht="16.149999999999999" customHeight="1" x14ac:dyDescent="0.25">
      <c r="A3201" s="416">
        <v>36761</v>
      </c>
      <c r="B3201" s="417">
        <v>2187.83</v>
      </c>
      <c r="C3201"/>
      <c r="D3201"/>
    </row>
    <row r="3202" spans="1:4" ht="16.149999999999999" customHeight="1" x14ac:dyDescent="0.25">
      <c r="A3202" s="416">
        <v>36762</v>
      </c>
      <c r="B3202" s="418">
        <v>2196.7199999999998</v>
      </c>
      <c r="C3202"/>
      <c r="D3202"/>
    </row>
    <row r="3203" spans="1:4" ht="16.149999999999999" customHeight="1" x14ac:dyDescent="0.25">
      <c r="A3203" s="416">
        <v>36763</v>
      </c>
      <c r="B3203" s="417">
        <v>2205.6</v>
      </c>
      <c r="C3203"/>
      <c r="D3203"/>
    </row>
    <row r="3204" spans="1:4" ht="16.149999999999999" customHeight="1" x14ac:dyDescent="0.25">
      <c r="A3204" s="416">
        <v>36764</v>
      </c>
      <c r="B3204" s="418">
        <v>2208.8200000000002</v>
      </c>
      <c r="C3204"/>
      <c r="D3204"/>
    </row>
    <row r="3205" spans="1:4" ht="16.149999999999999" customHeight="1" x14ac:dyDescent="0.25">
      <c r="A3205" s="416">
        <v>36765</v>
      </c>
      <c r="B3205" s="417">
        <v>2208.8200000000002</v>
      </c>
      <c r="C3205"/>
      <c r="D3205"/>
    </row>
    <row r="3206" spans="1:4" ht="16.149999999999999" customHeight="1" x14ac:dyDescent="0.25">
      <c r="A3206" s="416">
        <v>36766</v>
      </c>
      <c r="B3206" s="418">
        <v>2208.8200000000002</v>
      </c>
      <c r="C3206"/>
      <c r="D3206"/>
    </row>
    <row r="3207" spans="1:4" ht="16.149999999999999" customHeight="1" x14ac:dyDescent="0.25">
      <c r="A3207" s="416">
        <v>36767</v>
      </c>
      <c r="B3207" s="417">
        <v>2208.17</v>
      </c>
      <c r="C3207"/>
      <c r="D3207"/>
    </row>
    <row r="3208" spans="1:4" ht="16.149999999999999" customHeight="1" x14ac:dyDescent="0.25">
      <c r="A3208" s="416">
        <v>36768</v>
      </c>
      <c r="B3208" s="418">
        <v>2204.2199999999998</v>
      </c>
      <c r="C3208"/>
      <c r="D3208"/>
    </row>
    <row r="3209" spans="1:4" ht="16.149999999999999" customHeight="1" x14ac:dyDescent="0.25">
      <c r="A3209" s="416">
        <v>36769</v>
      </c>
      <c r="B3209" s="417">
        <v>2208.21</v>
      </c>
      <c r="C3209"/>
      <c r="D3209"/>
    </row>
    <row r="3210" spans="1:4" ht="16.149999999999999" customHeight="1" x14ac:dyDescent="0.25">
      <c r="A3210" s="416">
        <v>36770</v>
      </c>
      <c r="B3210" s="418">
        <v>2212.9699999999998</v>
      </c>
      <c r="C3210"/>
      <c r="D3210"/>
    </row>
    <row r="3211" spans="1:4" ht="16.149999999999999" customHeight="1" x14ac:dyDescent="0.25">
      <c r="A3211" s="416">
        <v>36771</v>
      </c>
      <c r="B3211" s="417">
        <v>2214</v>
      </c>
      <c r="C3211"/>
      <c r="D3211"/>
    </row>
    <row r="3212" spans="1:4" ht="16.149999999999999" customHeight="1" x14ac:dyDescent="0.25">
      <c r="A3212" s="416">
        <v>36772</v>
      </c>
      <c r="B3212" s="418">
        <v>2214</v>
      </c>
      <c r="C3212"/>
      <c r="D3212"/>
    </row>
    <row r="3213" spans="1:4" ht="16.149999999999999" customHeight="1" x14ac:dyDescent="0.25">
      <c r="A3213" s="416">
        <v>36773</v>
      </c>
      <c r="B3213" s="417">
        <v>2214</v>
      </c>
      <c r="C3213"/>
      <c r="D3213"/>
    </row>
    <row r="3214" spans="1:4" ht="16.149999999999999" customHeight="1" x14ac:dyDescent="0.25">
      <c r="A3214" s="416">
        <v>36774</v>
      </c>
      <c r="B3214" s="418">
        <v>2210.3200000000002</v>
      </c>
      <c r="C3214"/>
      <c r="D3214"/>
    </row>
    <row r="3215" spans="1:4" ht="16.149999999999999" customHeight="1" x14ac:dyDescent="0.25">
      <c r="A3215" s="416">
        <v>36775</v>
      </c>
      <c r="B3215" s="417">
        <v>2211.13</v>
      </c>
      <c r="C3215"/>
      <c r="D3215"/>
    </row>
    <row r="3216" spans="1:4" ht="16.149999999999999" customHeight="1" x14ac:dyDescent="0.25">
      <c r="A3216" s="416">
        <v>36776</v>
      </c>
      <c r="B3216" s="418">
        <v>2211.11</v>
      </c>
      <c r="C3216"/>
      <c r="D3216"/>
    </row>
    <row r="3217" spans="1:4" ht="16.149999999999999" customHeight="1" x14ac:dyDescent="0.25">
      <c r="A3217" s="416">
        <v>36777</v>
      </c>
      <c r="B3217" s="417">
        <v>2209.1799999999998</v>
      </c>
      <c r="C3217"/>
      <c r="D3217"/>
    </row>
    <row r="3218" spans="1:4" ht="16.149999999999999" customHeight="1" x14ac:dyDescent="0.25">
      <c r="A3218" s="416">
        <v>36778</v>
      </c>
      <c r="B3218" s="418">
        <v>2204.85</v>
      </c>
      <c r="C3218"/>
      <c r="D3218"/>
    </row>
    <row r="3219" spans="1:4" ht="16.149999999999999" customHeight="1" x14ac:dyDescent="0.25">
      <c r="A3219" s="416">
        <v>36779</v>
      </c>
      <c r="B3219" s="417">
        <v>2204.85</v>
      </c>
      <c r="C3219"/>
      <c r="D3219"/>
    </row>
    <row r="3220" spans="1:4" ht="16.149999999999999" customHeight="1" x14ac:dyDescent="0.25">
      <c r="A3220" s="416">
        <v>36780</v>
      </c>
      <c r="B3220" s="418">
        <v>2204.85</v>
      </c>
      <c r="C3220"/>
      <c r="D3220"/>
    </row>
    <row r="3221" spans="1:4" ht="16.149999999999999" customHeight="1" x14ac:dyDescent="0.25">
      <c r="A3221" s="416">
        <v>36781</v>
      </c>
      <c r="B3221" s="417">
        <v>2206.39</v>
      </c>
      <c r="C3221"/>
      <c r="D3221"/>
    </row>
    <row r="3222" spans="1:4" ht="16.149999999999999" customHeight="1" x14ac:dyDescent="0.25">
      <c r="A3222" s="416">
        <v>36782</v>
      </c>
      <c r="B3222" s="418">
        <v>2206.9299999999998</v>
      </c>
      <c r="C3222"/>
      <c r="D3222"/>
    </row>
    <row r="3223" spans="1:4" ht="16.149999999999999" customHeight="1" x14ac:dyDescent="0.25">
      <c r="A3223" s="416">
        <v>36783</v>
      </c>
      <c r="B3223" s="417">
        <v>2208.64</v>
      </c>
      <c r="C3223"/>
      <c r="D3223"/>
    </row>
    <row r="3224" spans="1:4" ht="16.149999999999999" customHeight="1" x14ac:dyDescent="0.25">
      <c r="A3224" s="416">
        <v>36784</v>
      </c>
      <c r="B3224" s="418">
        <v>2212.73</v>
      </c>
      <c r="C3224"/>
      <c r="D3224"/>
    </row>
    <row r="3225" spans="1:4" ht="16.149999999999999" customHeight="1" x14ac:dyDescent="0.25">
      <c r="A3225" s="416">
        <v>36785</v>
      </c>
      <c r="B3225" s="417">
        <v>2210.34</v>
      </c>
      <c r="C3225"/>
      <c r="D3225"/>
    </row>
    <row r="3226" spans="1:4" ht="16.149999999999999" customHeight="1" x14ac:dyDescent="0.25">
      <c r="A3226" s="416">
        <v>36786</v>
      </c>
      <c r="B3226" s="418">
        <v>2210.34</v>
      </c>
      <c r="C3226"/>
      <c r="D3226"/>
    </row>
    <row r="3227" spans="1:4" ht="16.149999999999999" customHeight="1" x14ac:dyDescent="0.25">
      <c r="A3227" s="416">
        <v>36787</v>
      </c>
      <c r="B3227" s="417">
        <v>2210.34</v>
      </c>
      <c r="C3227"/>
      <c r="D3227"/>
    </row>
    <row r="3228" spans="1:4" ht="16.149999999999999" customHeight="1" x14ac:dyDescent="0.25">
      <c r="A3228" s="416">
        <v>36788</v>
      </c>
      <c r="B3228" s="418">
        <v>2211.36</v>
      </c>
      <c r="C3228"/>
      <c r="D3228"/>
    </row>
    <row r="3229" spans="1:4" ht="16.149999999999999" customHeight="1" x14ac:dyDescent="0.25">
      <c r="A3229" s="416">
        <v>36789</v>
      </c>
      <c r="B3229" s="417">
        <v>2210.81</v>
      </c>
      <c r="C3229"/>
      <c r="D3229"/>
    </row>
    <row r="3230" spans="1:4" ht="16.149999999999999" customHeight="1" x14ac:dyDescent="0.25">
      <c r="A3230" s="416">
        <v>36790</v>
      </c>
      <c r="B3230" s="418">
        <v>2212.9299999999998</v>
      </c>
      <c r="C3230"/>
      <c r="D3230"/>
    </row>
    <row r="3231" spans="1:4" ht="16.149999999999999" customHeight="1" x14ac:dyDescent="0.25">
      <c r="A3231" s="416">
        <v>36791</v>
      </c>
      <c r="B3231" s="417">
        <v>2223.46</v>
      </c>
      <c r="C3231"/>
      <c r="D3231"/>
    </row>
    <row r="3232" spans="1:4" ht="16.149999999999999" customHeight="1" x14ac:dyDescent="0.25">
      <c r="A3232" s="416">
        <v>36792</v>
      </c>
      <c r="B3232" s="418">
        <v>2232.2399999999998</v>
      </c>
      <c r="C3232"/>
      <c r="D3232"/>
    </row>
    <row r="3233" spans="1:4" ht="16.149999999999999" customHeight="1" x14ac:dyDescent="0.25">
      <c r="A3233" s="416">
        <v>36793</v>
      </c>
      <c r="B3233" s="417">
        <v>2232.2399999999998</v>
      </c>
      <c r="C3233"/>
      <c r="D3233"/>
    </row>
    <row r="3234" spans="1:4" ht="16.149999999999999" customHeight="1" x14ac:dyDescent="0.25">
      <c r="A3234" s="416">
        <v>36794</v>
      </c>
      <c r="B3234" s="418">
        <v>2232.2399999999998</v>
      </c>
      <c r="C3234"/>
      <c r="D3234"/>
    </row>
    <row r="3235" spans="1:4" ht="16.149999999999999" customHeight="1" x14ac:dyDescent="0.25">
      <c r="A3235" s="416">
        <v>36795</v>
      </c>
      <c r="B3235" s="417">
        <v>2228.0500000000002</v>
      </c>
      <c r="C3235"/>
      <c r="D3235"/>
    </row>
    <row r="3236" spans="1:4" ht="16.149999999999999" customHeight="1" x14ac:dyDescent="0.25">
      <c r="A3236" s="416">
        <v>36796</v>
      </c>
      <c r="B3236" s="418">
        <v>2222.67</v>
      </c>
      <c r="C3236"/>
      <c r="D3236"/>
    </row>
    <row r="3237" spans="1:4" ht="16.149999999999999" customHeight="1" x14ac:dyDescent="0.25">
      <c r="A3237" s="416">
        <v>36797</v>
      </c>
      <c r="B3237" s="417">
        <v>2216.9299999999998</v>
      </c>
      <c r="C3237"/>
      <c r="D3237"/>
    </row>
    <row r="3238" spans="1:4" ht="16.149999999999999" customHeight="1" x14ac:dyDescent="0.25">
      <c r="A3238" s="416">
        <v>36798</v>
      </c>
      <c r="B3238" s="418">
        <v>2211.94</v>
      </c>
      <c r="C3238"/>
      <c r="D3238"/>
    </row>
    <row r="3239" spans="1:4" ht="16.149999999999999" customHeight="1" x14ac:dyDescent="0.25">
      <c r="A3239" s="416">
        <v>36799</v>
      </c>
      <c r="B3239" s="417">
        <v>2212.2600000000002</v>
      </c>
      <c r="C3239"/>
      <c r="D3239"/>
    </row>
    <row r="3240" spans="1:4" ht="16.149999999999999" customHeight="1" x14ac:dyDescent="0.25">
      <c r="A3240" s="416">
        <v>36800</v>
      </c>
      <c r="B3240" s="418">
        <v>2212.2600000000002</v>
      </c>
      <c r="C3240"/>
      <c r="D3240"/>
    </row>
    <row r="3241" spans="1:4" ht="16.149999999999999" customHeight="1" x14ac:dyDescent="0.25">
      <c r="A3241" s="416">
        <v>36801</v>
      </c>
      <c r="B3241" s="417">
        <v>2212.2600000000002</v>
      </c>
      <c r="C3241"/>
      <c r="D3241"/>
    </row>
    <row r="3242" spans="1:4" ht="16.149999999999999" customHeight="1" x14ac:dyDescent="0.25">
      <c r="A3242" s="416">
        <v>36802</v>
      </c>
      <c r="B3242" s="418">
        <v>2210.4</v>
      </c>
      <c r="C3242"/>
      <c r="D3242"/>
    </row>
    <row r="3243" spans="1:4" ht="16.149999999999999" customHeight="1" x14ac:dyDescent="0.25">
      <c r="A3243" s="416">
        <v>36803</v>
      </c>
      <c r="B3243" s="417">
        <v>2201.5100000000002</v>
      </c>
      <c r="C3243"/>
      <c r="D3243"/>
    </row>
    <row r="3244" spans="1:4" ht="16.149999999999999" customHeight="1" x14ac:dyDescent="0.25">
      <c r="A3244" s="416">
        <v>36804</v>
      </c>
      <c r="B3244" s="418">
        <v>2194.98</v>
      </c>
      <c r="C3244"/>
      <c r="D3244"/>
    </row>
    <row r="3245" spans="1:4" ht="16.149999999999999" customHeight="1" x14ac:dyDescent="0.25">
      <c r="A3245" s="416">
        <v>36805</v>
      </c>
      <c r="B3245" s="417">
        <v>2185.06</v>
      </c>
      <c r="C3245"/>
      <c r="D3245"/>
    </row>
    <row r="3246" spans="1:4" ht="16.149999999999999" customHeight="1" x14ac:dyDescent="0.25">
      <c r="A3246" s="416">
        <v>36806</v>
      </c>
      <c r="B3246" s="418">
        <v>2187.38</v>
      </c>
      <c r="C3246"/>
      <c r="D3246"/>
    </row>
    <row r="3247" spans="1:4" ht="16.149999999999999" customHeight="1" x14ac:dyDescent="0.25">
      <c r="A3247" s="416">
        <v>36807</v>
      </c>
      <c r="B3247" s="417">
        <v>2187.38</v>
      </c>
      <c r="C3247"/>
      <c r="D3247"/>
    </row>
    <row r="3248" spans="1:4" ht="16.149999999999999" customHeight="1" x14ac:dyDescent="0.25">
      <c r="A3248" s="416">
        <v>36808</v>
      </c>
      <c r="B3248" s="418">
        <v>2187.38</v>
      </c>
      <c r="C3248"/>
      <c r="D3248"/>
    </row>
    <row r="3249" spans="1:4" ht="16.149999999999999" customHeight="1" x14ac:dyDescent="0.25">
      <c r="A3249" s="416">
        <v>36809</v>
      </c>
      <c r="B3249" s="417">
        <v>2184.2600000000002</v>
      </c>
      <c r="C3249"/>
      <c r="D3249"/>
    </row>
    <row r="3250" spans="1:4" ht="16.149999999999999" customHeight="1" x14ac:dyDescent="0.25">
      <c r="A3250" s="416">
        <v>36810</v>
      </c>
      <c r="B3250" s="418">
        <v>2182.17</v>
      </c>
      <c r="C3250"/>
      <c r="D3250"/>
    </row>
    <row r="3251" spans="1:4" ht="16.149999999999999" customHeight="1" x14ac:dyDescent="0.25">
      <c r="A3251" s="416">
        <v>36811</v>
      </c>
      <c r="B3251" s="417">
        <v>2175.9699999999998</v>
      </c>
      <c r="C3251"/>
      <c r="D3251"/>
    </row>
    <row r="3252" spans="1:4" ht="16.149999999999999" customHeight="1" x14ac:dyDescent="0.25">
      <c r="A3252" s="416">
        <v>36812</v>
      </c>
      <c r="B3252" s="418">
        <v>2175.96</v>
      </c>
      <c r="C3252"/>
      <c r="D3252"/>
    </row>
    <row r="3253" spans="1:4" ht="16.149999999999999" customHeight="1" x14ac:dyDescent="0.25">
      <c r="A3253" s="416">
        <v>36813</v>
      </c>
      <c r="B3253" s="417">
        <v>2180.69</v>
      </c>
      <c r="C3253"/>
      <c r="D3253"/>
    </row>
    <row r="3254" spans="1:4" ht="16.149999999999999" customHeight="1" x14ac:dyDescent="0.25">
      <c r="A3254" s="416">
        <v>36814</v>
      </c>
      <c r="B3254" s="418">
        <v>2180.69</v>
      </c>
      <c r="C3254"/>
      <c r="D3254"/>
    </row>
    <row r="3255" spans="1:4" ht="16.149999999999999" customHeight="1" x14ac:dyDescent="0.25">
      <c r="A3255" s="416">
        <v>36815</v>
      </c>
      <c r="B3255" s="417">
        <v>2180.69</v>
      </c>
      <c r="C3255"/>
      <c r="D3255"/>
    </row>
    <row r="3256" spans="1:4" ht="16.149999999999999" customHeight="1" x14ac:dyDescent="0.25">
      <c r="A3256" s="416">
        <v>36816</v>
      </c>
      <c r="B3256" s="418">
        <v>2180.69</v>
      </c>
      <c r="C3256"/>
      <c r="D3256"/>
    </row>
    <row r="3257" spans="1:4" ht="16.149999999999999" customHeight="1" x14ac:dyDescent="0.25">
      <c r="A3257" s="416">
        <v>36817</v>
      </c>
      <c r="B3257" s="417">
        <v>2178.13</v>
      </c>
      <c r="C3257"/>
      <c r="D3257"/>
    </row>
    <row r="3258" spans="1:4" ht="16.149999999999999" customHeight="1" x14ac:dyDescent="0.25">
      <c r="A3258" s="416">
        <v>36818</v>
      </c>
      <c r="B3258" s="418">
        <v>2162.86</v>
      </c>
      <c r="C3258"/>
      <c r="D3258"/>
    </row>
    <row r="3259" spans="1:4" ht="16.149999999999999" customHeight="1" x14ac:dyDescent="0.25">
      <c r="A3259" s="416">
        <v>36819</v>
      </c>
      <c r="B3259" s="417">
        <v>2152.31</v>
      </c>
      <c r="C3259"/>
      <c r="D3259"/>
    </row>
    <row r="3260" spans="1:4" ht="16.149999999999999" customHeight="1" x14ac:dyDescent="0.25">
      <c r="A3260" s="416">
        <v>36820</v>
      </c>
      <c r="B3260" s="418">
        <v>2159.79</v>
      </c>
      <c r="C3260"/>
      <c r="D3260"/>
    </row>
    <row r="3261" spans="1:4" ht="16.149999999999999" customHeight="1" x14ac:dyDescent="0.25">
      <c r="A3261" s="416">
        <v>36821</v>
      </c>
      <c r="B3261" s="417">
        <v>2159.79</v>
      </c>
      <c r="C3261"/>
      <c r="D3261"/>
    </row>
    <row r="3262" spans="1:4" ht="16.149999999999999" customHeight="1" x14ac:dyDescent="0.25">
      <c r="A3262" s="416">
        <v>36822</v>
      </c>
      <c r="B3262" s="418">
        <v>2159.79</v>
      </c>
      <c r="C3262"/>
      <c r="D3262"/>
    </row>
    <row r="3263" spans="1:4" ht="16.149999999999999" customHeight="1" x14ac:dyDescent="0.25">
      <c r="A3263" s="416">
        <v>36823</v>
      </c>
      <c r="B3263" s="417">
        <v>2157.84</v>
      </c>
      <c r="C3263"/>
      <c r="D3263"/>
    </row>
    <row r="3264" spans="1:4" ht="16.149999999999999" customHeight="1" x14ac:dyDescent="0.25">
      <c r="A3264" s="416">
        <v>36824</v>
      </c>
      <c r="B3264" s="418">
        <v>2153.1799999999998</v>
      </c>
      <c r="C3264"/>
      <c r="D3264"/>
    </row>
    <row r="3265" spans="1:4" ht="16.149999999999999" customHeight="1" x14ac:dyDescent="0.25">
      <c r="A3265" s="416">
        <v>36825</v>
      </c>
      <c r="B3265" s="417">
        <v>2170.3200000000002</v>
      </c>
      <c r="C3265"/>
      <c r="D3265"/>
    </row>
    <row r="3266" spans="1:4" ht="16.149999999999999" customHeight="1" x14ac:dyDescent="0.25">
      <c r="A3266" s="416">
        <v>36826</v>
      </c>
      <c r="B3266" s="418">
        <v>2167.2600000000002</v>
      </c>
      <c r="C3266"/>
      <c r="D3266"/>
    </row>
    <row r="3267" spans="1:4" ht="16.149999999999999" customHeight="1" x14ac:dyDescent="0.25">
      <c r="A3267" s="416">
        <v>36827</v>
      </c>
      <c r="B3267" s="417">
        <v>2158.14</v>
      </c>
      <c r="C3267"/>
      <c r="D3267"/>
    </row>
    <row r="3268" spans="1:4" ht="16.149999999999999" customHeight="1" x14ac:dyDescent="0.25">
      <c r="A3268" s="416">
        <v>36828</v>
      </c>
      <c r="B3268" s="418">
        <v>2158.14</v>
      </c>
      <c r="C3268"/>
      <c r="D3268"/>
    </row>
    <row r="3269" spans="1:4" ht="16.149999999999999" customHeight="1" x14ac:dyDescent="0.25">
      <c r="A3269" s="416">
        <v>36829</v>
      </c>
      <c r="B3269" s="417">
        <v>2158.14</v>
      </c>
      <c r="C3269"/>
      <c r="D3269"/>
    </row>
    <row r="3270" spans="1:4" ht="16.149999999999999" customHeight="1" x14ac:dyDescent="0.25">
      <c r="A3270" s="416">
        <v>36830</v>
      </c>
      <c r="B3270" s="418">
        <v>2158.36</v>
      </c>
      <c r="C3270"/>
      <c r="D3270"/>
    </row>
    <row r="3271" spans="1:4" ht="16.149999999999999" customHeight="1" x14ac:dyDescent="0.25">
      <c r="A3271" s="416">
        <v>36831</v>
      </c>
      <c r="B3271" s="417">
        <v>2147.89</v>
      </c>
      <c r="C3271"/>
      <c r="D3271"/>
    </row>
    <row r="3272" spans="1:4" ht="16.149999999999999" customHeight="1" x14ac:dyDescent="0.25">
      <c r="A3272" s="416">
        <v>36832</v>
      </c>
      <c r="B3272" s="418">
        <v>2138.9499999999998</v>
      </c>
      <c r="C3272"/>
      <c r="D3272"/>
    </row>
    <row r="3273" spans="1:4" ht="16.149999999999999" customHeight="1" x14ac:dyDescent="0.25">
      <c r="A3273" s="416">
        <v>36833</v>
      </c>
      <c r="B3273" s="417">
        <v>2136.73</v>
      </c>
      <c r="C3273"/>
      <c r="D3273"/>
    </row>
    <row r="3274" spans="1:4" ht="16.149999999999999" customHeight="1" x14ac:dyDescent="0.25">
      <c r="A3274" s="416">
        <v>36834</v>
      </c>
      <c r="B3274" s="418">
        <v>2139.21</v>
      </c>
      <c r="C3274"/>
      <c r="D3274"/>
    </row>
    <row r="3275" spans="1:4" ht="16.149999999999999" customHeight="1" x14ac:dyDescent="0.25">
      <c r="A3275" s="416">
        <v>36835</v>
      </c>
      <c r="B3275" s="417">
        <v>2139.21</v>
      </c>
      <c r="C3275"/>
      <c r="D3275"/>
    </row>
    <row r="3276" spans="1:4" ht="16.149999999999999" customHeight="1" x14ac:dyDescent="0.25">
      <c r="A3276" s="416">
        <v>36836</v>
      </c>
      <c r="B3276" s="418">
        <v>2139.21</v>
      </c>
      <c r="C3276"/>
      <c r="D3276"/>
    </row>
    <row r="3277" spans="1:4" ht="16.149999999999999" customHeight="1" x14ac:dyDescent="0.25">
      <c r="A3277" s="416">
        <v>36837</v>
      </c>
      <c r="B3277" s="417">
        <v>2139.21</v>
      </c>
      <c r="C3277"/>
      <c r="D3277"/>
    </row>
    <row r="3278" spans="1:4" ht="16.149999999999999" customHeight="1" x14ac:dyDescent="0.25">
      <c r="A3278" s="416">
        <v>36838</v>
      </c>
      <c r="B3278" s="418">
        <v>2134.08</v>
      </c>
      <c r="C3278"/>
      <c r="D3278"/>
    </row>
    <row r="3279" spans="1:4" ht="16.149999999999999" customHeight="1" x14ac:dyDescent="0.25">
      <c r="A3279" s="416">
        <v>36839</v>
      </c>
      <c r="B3279" s="417">
        <v>2124.84</v>
      </c>
      <c r="C3279"/>
      <c r="D3279"/>
    </row>
    <row r="3280" spans="1:4" ht="16.149999999999999" customHeight="1" x14ac:dyDescent="0.25">
      <c r="A3280" s="416">
        <v>36840</v>
      </c>
      <c r="B3280" s="418">
        <v>2127.5100000000002</v>
      </c>
      <c r="C3280"/>
      <c r="D3280"/>
    </row>
    <row r="3281" spans="1:4" ht="16.149999999999999" customHeight="1" x14ac:dyDescent="0.25">
      <c r="A3281" s="416">
        <v>36841</v>
      </c>
      <c r="B3281" s="417">
        <v>2126.41</v>
      </c>
      <c r="C3281"/>
      <c r="D3281"/>
    </row>
    <row r="3282" spans="1:4" ht="16.149999999999999" customHeight="1" x14ac:dyDescent="0.25">
      <c r="A3282" s="416">
        <v>36842</v>
      </c>
      <c r="B3282" s="418">
        <v>2126.41</v>
      </c>
      <c r="C3282"/>
      <c r="D3282"/>
    </row>
    <row r="3283" spans="1:4" ht="16.149999999999999" customHeight="1" x14ac:dyDescent="0.25">
      <c r="A3283" s="416">
        <v>36843</v>
      </c>
      <c r="B3283" s="417">
        <v>2126.41</v>
      </c>
      <c r="C3283"/>
      <c r="D3283"/>
    </row>
    <row r="3284" spans="1:4" ht="16.149999999999999" customHeight="1" x14ac:dyDescent="0.25">
      <c r="A3284" s="416">
        <v>36844</v>
      </c>
      <c r="B3284" s="418">
        <v>2126.41</v>
      </c>
      <c r="C3284"/>
      <c r="D3284"/>
    </row>
    <row r="3285" spans="1:4" ht="16.149999999999999" customHeight="1" x14ac:dyDescent="0.25">
      <c r="A3285" s="416">
        <v>36845</v>
      </c>
      <c r="B3285" s="417">
        <v>2125.17</v>
      </c>
      <c r="C3285"/>
      <c r="D3285"/>
    </row>
    <row r="3286" spans="1:4" ht="16.149999999999999" customHeight="1" x14ac:dyDescent="0.25">
      <c r="A3286" s="416">
        <v>36846</v>
      </c>
      <c r="B3286" s="418">
        <v>2125.31</v>
      </c>
      <c r="C3286"/>
      <c r="D3286"/>
    </row>
    <row r="3287" spans="1:4" ht="16.149999999999999" customHeight="1" x14ac:dyDescent="0.25">
      <c r="A3287" s="416">
        <v>36847</v>
      </c>
      <c r="B3287" s="417">
        <v>2121.64</v>
      </c>
      <c r="C3287"/>
      <c r="D3287"/>
    </row>
    <row r="3288" spans="1:4" ht="16.149999999999999" customHeight="1" x14ac:dyDescent="0.25">
      <c r="A3288" s="416">
        <v>36848</v>
      </c>
      <c r="B3288" s="418">
        <v>2122.63</v>
      </c>
      <c r="C3288"/>
      <c r="D3288"/>
    </row>
    <row r="3289" spans="1:4" ht="16.149999999999999" customHeight="1" x14ac:dyDescent="0.25">
      <c r="A3289" s="416">
        <v>36849</v>
      </c>
      <c r="B3289" s="417">
        <v>2122.63</v>
      </c>
      <c r="C3289"/>
      <c r="D3289"/>
    </row>
    <row r="3290" spans="1:4" ht="16.149999999999999" customHeight="1" x14ac:dyDescent="0.25">
      <c r="A3290" s="416">
        <v>36850</v>
      </c>
      <c r="B3290" s="418">
        <v>2122.63</v>
      </c>
      <c r="C3290"/>
      <c r="D3290"/>
    </row>
    <row r="3291" spans="1:4" ht="16.149999999999999" customHeight="1" x14ac:dyDescent="0.25">
      <c r="A3291" s="416">
        <v>36851</v>
      </c>
      <c r="B3291" s="417">
        <v>2122.61</v>
      </c>
      <c r="C3291"/>
      <c r="D3291"/>
    </row>
    <row r="3292" spans="1:4" ht="16.149999999999999" customHeight="1" x14ac:dyDescent="0.25">
      <c r="A3292" s="416">
        <v>36852</v>
      </c>
      <c r="B3292" s="418">
        <v>2124.16</v>
      </c>
      <c r="C3292"/>
      <c r="D3292"/>
    </row>
    <row r="3293" spans="1:4" ht="16.149999999999999" customHeight="1" x14ac:dyDescent="0.25">
      <c r="A3293" s="416">
        <v>36853</v>
      </c>
      <c r="B3293" s="417">
        <v>2131.7600000000002</v>
      </c>
      <c r="C3293"/>
      <c r="D3293"/>
    </row>
    <row r="3294" spans="1:4" ht="16.149999999999999" customHeight="1" x14ac:dyDescent="0.25">
      <c r="A3294" s="416">
        <v>36854</v>
      </c>
      <c r="B3294" s="418">
        <v>2141.14</v>
      </c>
      <c r="C3294"/>
      <c r="D3294"/>
    </row>
    <row r="3295" spans="1:4" ht="16.149999999999999" customHeight="1" x14ac:dyDescent="0.25">
      <c r="A3295" s="416">
        <v>36855</v>
      </c>
      <c r="B3295" s="417">
        <v>2141.91</v>
      </c>
      <c r="C3295"/>
      <c r="D3295"/>
    </row>
    <row r="3296" spans="1:4" ht="16.149999999999999" customHeight="1" x14ac:dyDescent="0.25">
      <c r="A3296" s="416">
        <v>36856</v>
      </c>
      <c r="B3296" s="418">
        <v>2141.91</v>
      </c>
      <c r="C3296"/>
      <c r="D3296"/>
    </row>
    <row r="3297" spans="1:4" ht="16.149999999999999" customHeight="1" x14ac:dyDescent="0.25">
      <c r="A3297" s="416">
        <v>36857</v>
      </c>
      <c r="B3297" s="417">
        <v>2141.91</v>
      </c>
      <c r="C3297"/>
      <c r="D3297"/>
    </row>
    <row r="3298" spans="1:4" ht="16.149999999999999" customHeight="1" x14ac:dyDescent="0.25">
      <c r="A3298" s="416">
        <v>36858</v>
      </c>
      <c r="B3298" s="418">
        <v>2158.0500000000002</v>
      </c>
      <c r="C3298"/>
      <c r="D3298"/>
    </row>
    <row r="3299" spans="1:4" ht="16.149999999999999" customHeight="1" x14ac:dyDescent="0.25">
      <c r="A3299" s="416">
        <v>36859</v>
      </c>
      <c r="B3299" s="417">
        <v>2169.8200000000002</v>
      </c>
      <c r="C3299"/>
      <c r="D3299"/>
    </row>
    <row r="3300" spans="1:4" ht="16.149999999999999" customHeight="1" x14ac:dyDescent="0.25">
      <c r="A3300" s="416">
        <v>36860</v>
      </c>
      <c r="B3300" s="418">
        <v>2172.84</v>
      </c>
      <c r="C3300"/>
      <c r="D3300"/>
    </row>
    <row r="3301" spans="1:4" ht="16.149999999999999" customHeight="1" x14ac:dyDescent="0.25">
      <c r="A3301" s="416">
        <v>36861</v>
      </c>
      <c r="B3301" s="417">
        <v>2168.6</v>
      </c>
      <c r="C3301"/>
      <c r="D3301"/>
    </row>
    <row r="3302" spans="1:4" ht="16.149999999999999" customHeight="1" x14ac:dyDescent="0.25">
      <c r="A3302" s="416">
        <v>36862</v>
      </c>
      <c r="B3302" s="418">
        <v>2174.85</v>
      </c>
      <c r="C3302"/>
      <c r="D3302"/>
    </row>
    <row r="3303" spans="1:4" ht="16.149999999999999" customHeight="1" x14ac:dyDescent="0.25">
      <c r="A3303" s="416">
        <v>36863</v>
      </c>
      <c r="B3303" s="417">
        <v>2174.85</v>
      </c>
      <c r="C3303"/>
      <c r="D3303"/>
    </row>
    <row r="3304" spans="1:4" ht="16.149999999999999" customHeight="1" x14ac:dyDescent="0.25">
      <c r="A3304" s="416">
        <v>36864</v>
      </c>
      <c r="B3304" s="418">
        <v>2174.85</v>
      </c>
      <c r="C3304"/>
      <c r="D3304"/>
    </row>
    <row r="3305" spans="1:4" ht="16.149999999999999" customHeight="1" x14ac:dyDescent="0.25">
      <c r="A3305" s="416">
        <v>36865</v>
      </c>
      <c r="B3305" s="417">
        <v>2180.3000000000002</v>
      </c>
      <c r="C3305"/>
      <c r="D3305"/>
    </row>
    <row r="3306" spans="1:4" ht="16.149999999999999" customHeight="1" x14ac:dyDescent="0.25">
      <c r="A3306" s="416">
        <v>36866</v>
      </c>
      <c r="B3306" s="418">
        <v>2184.1799999999998</v>
      </c>
      <c r="C3306"/>
      <c r="D3306"/>
    </row>
    <row r="3307" spans="1:4" ht="16.149999999999999" customHeight="1" x14ac:dyDescent="0.25">
      <c r="A3307" s="416">
        <v>36867</v>
      </c>
      <c r="B3307" s="417">
        <v>2174.29</v>
      </c>
      <c r="C3307"/>
      <c r="D3307"/>
    </row>
    <row r="3308" spans="1:4" ht="16.149999999999999" customHeight="1" x14ac:dyDescent="0.25">
      <c r="A3308" s="416">
        <v>36868</v>
      </c>
      <c r="B3308" s="418">
        <v>2176.33</v>
      </c>
      <c r="C3308"/>
      <c r="D3308"/>
    </row>
    <row r="3309" spans="1:4" ht="16.149999999999999" customHeight="1" x14ac:dyDescent="0.25">
      <c r="A3309" s="416">
        <v>36869</v>
      </c>
      <c r="B3309" s="417">
        <v>2176.33</v>
      </c>
      <c r="C3309"/>
      <c r="D3309"/>
    </row>
    <row r="3310" spans="1:4" ht="16.149999999999999" customHeight="1" x14ac:dyDescent="0.25">
      <c r="A3310" s="416">
        <v>36870</v>
      </c>
      <c r="B3310" s="418">
        <v>2176.33</v>
      </c>
      <c r="C3310"/>
      <c r="D3310"/>
    </row>
    <row r="3311" spans="1:4" ht="16.149999999999999" customHeight="1" x14ac:dyDescent="0.25">
      <c r="A3311" s="416">
        <v>36871</v>
      </c>
      <c r="B3311" s="417">
        <v>2176.33</v>
      </c>
      <c r="C3311"/>
      <c r="D3311"/>
    </row>
    <row r="3312" spans="1:4" ht="16.149999999999999" customHeight="1" x14ac:dyDescent="0.25">
      <c r="A3312" s="416">
        <v>36872</v>
      </c>
      <c r="B3312" s="418">
        <v>2175.5700000000002</v>
      </c>
      <c r="C3312"/>
      <c r="D3312"/>
    </row>
    <row r="3313" spans="1:4" ht="16.149999999999999" customHeight="1" x14ac:dyDescent="0.25">
      <c r="A3313" s="416">
        <v>36873</v>
      </c>
      <c r="B3313" s="417">
        <v>2183.08</v>
      </c>
      <c r="C3313"/>
      <c r="D3313"/>
    </row>
    <row r="3314" spans="1:4" ht="16.149999999999999" customHeight="1" x14ac:dyDescent="0.25">
      <c r="A3314" s="416">
        <v>36874</v>
      </c>
      <c r="B3314" s="418">
        <v>2186.87</v>
      </c>
      <c r="C3314"/>
      <c r="D3314"/>
    </row>
    <row r="3315" spans="1:4" ht="16.149999999999999" customHeight="1" x14ac:dyDescent="0.25">
      <c r="A3315" s="416">
        <v>36875</v>
      </c>
      <c r="B3315" s="417">
        <v>2184.7600000000002</v>
      </c>
      <c r="C3315"/>
      <c r="D3315"/>
    </row>
    <row r="3316" spans="1:4" ht="16.149999999999999" customHeight="1" x14ac:dyDescent="0.25">
      <c r="A3316" s="416">
        <v>36876</v>
      </c>
      <c r="B3316" s="418">
        <v>2175.91</v>
      </c>
      <c r="C3316"/>
      <c r="D3316"/>
    </row>
    <row r="3317" spans="1:4" ht="16.149999999999999" customHeight="1" x14ac:dyDescent="0.25">
      <c r="A3317" s="416">
        <v>36877</v>
      </c>
      <c r="B3317" s="417">
        <v>2175.91</v>
      </c>
      <c r="C3317"/>
      <c r="D3317"/>
    </row>
    <row r="3318" spans="1:4" ht="16.149999999999999" customHeight="1" x14ac:dyDescent="0.25">
      <c r="A3318" s="416">
        <v>36878</v>
      </c>
      <c r="B3318" s="418">
        <v>2175.91</v>
      </c>
      <c r="C3318"/>
      <c r="D3318"/>
    </row>
    <row r="3319" spans="1:4" ht="16.149999999999999" customHeight="1" x14ac:dyDescent="0.25">
      <c r="A3319" s="416">
        <v>36879</v>
      </c>
      <c r="B3319" s="417">
        <v>2179.13</v>
      </c>
      <c r="C3319"/>
      <c r="D3319"/>
    </row>
    <row r="3320" spans="1:4" ht="16.149999999999999" customHeight="1" x14ac:dyDescent="0.25">
      <c r="A3320" s="416">
        <v>36880</v>
      </c>
      <c r="B3320" s="418">
        <v>2187.17</v>
      </c>
      <c r="C3320"/>
      <c r="D3320"/>
    </row>
    <row r="3321" spans="1:4" ht="16.149999999999999" customHeight="1" x14ac:dyDescent="0.25">
      <c r="A3321" s="416">
        <v>36881</v>
      </c>
      <c r="B3321" s="417">
        <v>2185.0500000000002</v>
      </c>
      <c r="C3321"/>
      <c r="D3321"/>
    </row>
    <row r="3322" spans="1:4" ht="16.149999999999999" customHeight="1" x14ac:dyDescent="0.25">
      <c r="A3322" s="416">
        <v>36882</v>
      </c>
      <c r="B3322" s="418">
        <v>2187.02</v>
      </c>
      <c r="C3322"/>
      <c r="D3322"/>
    </row>
    <row r="3323" spans="1:4" ht="16.149999999999999" customHeight="1" x14ac:dyDescent="0.25">
      <c r="A3323" s="416">
        <v>36883</v>
      </c>
      <c r="B3323" s="417">
        <v>2193.5700000000002</v>
      </c>
      <c r="C3323"/>
      <c r="D3323"/>
    </row>
    <row r="3324" spans="1:4" ht="16.149999999999999" customHeight="1" x14ac:dyDescent="0.25">
      <c r="A3324" s="416">
        <v>36884</v>
      </c>
      <c r="B3324" s="418">
        <v>2193.5700000000002</v>
      </c>
      <c r="C3324"/>
      <c r="D3324"/>
    </row>
    <row r="3325" spans="1:4" ht="16.149999999999999" customHeight="1" x14ac:dyDescent="0.25">
      <c r="A3325" s="416">
        <v>36885</v>
      </c>
      <c r="B3325" s="417">
        <v>2193.5700000000002</v>
      </c>
      <c r="C3325"/>
      <c r="D3325"/>
    </row>
    <row r="3326" spans="1:4" ht="16.149999999999999" customHeight="1" x14ac:dyDescent="0.25">
      <c r="A3326" s="416">
        <v>36886</v>
      </c>
      <c r="B3326" s="418">
        <v>2193.5700000000002</v>
      </c>
      <c r="C3326"/>
      <c r="D3326"/>
    </row>
    <row r="3327" spans="1:4" ht="16.149999999999999" customHeight="1" x14ac:dyDescent="0.25">
      <c r="A3327" s="416">
        <v>36887</v>
      </c>
      <c r="B3327" s="417">
        <v>2196.7600000000002</v>
      </c>
      <c r="C3327"/>
      <c r="D3327"/>
    </row>
    <row r="3328" spans="1:4" ht="16.149999999999999" customHeight="1" x14ac:dyDescent="0.25">
      <c r="A3328" s="416">
        <v>36888</v>
      </c>
      <c r="B3328" s="418">
        <v>2215.35</v>
      </c>
      <c r="C3328"/>
      <c r="D3328"/>
    </row>
    <row r="3329" spans="1:4" ht="16.149999999999999" customHeight="1" x14ac:dyDescent="0.25">
      <c r="A3329" s="416">
        <v>36889</v>
      </c>
      <c r="B3329" s="417">
        <v>2229.1799999999998</v>
      </c>
      <c r="C3329"/>
      <c r="D3329"/>
    </row>
    <row r="3330" spans="1:4" ht="16.149999999999999" customHeight="1" x14ac:dyDescent="0.25">
      <c r="A3330" s="416">
        <v>36890</v>
      </c>
      <c r="B3330" s="418">
        <v>2229.1799999999998</v>
      </c>
      <c r="C3330"/>
      <c r="D3330"/>
    </row>
    <row r="3331" spans="1:4" ht="16.149999999999999" customHeight="1" x14ac:dyDescent="0.25">
      <c r="A3331" s="416">
        <v>36891</v>
      </c>
      <c r="B3331" s="417">
        <v>2229.1799999999998</v>
      </c>
      <c r="C3331"/>
      <c r="D3331"/>
    </row>
    <row r="3332" spans="1:4" ht="16.149999999999999" customHeight="1" x14ac:dyDescent="0.25">
      <c r="A3332" s="416">
        <v>36892</v>
      </c>
      <c r="B3332" s="418">
        <v>2229.1799999999998</v>
      </c>
      <c r="C3332"/>
      <c r="D3332"/>
    </row>
    <row r="3333" spans="1:4" ht="16.149999999999999" customHeight="1" x14ac:dyDescent="0.25">
      <c r="A3333" s="416">
        <v>36893</v>
      </c>
      <c r="B3333" s="417">
        <v>2229.1799999999998</v>
      </c>
      <c r="C3333"/>
      <c r="D3333"/>
    </row>
    <row r="3334" spans="1:4" ht="16.149999999999999" customHeight="1" x14ac:dyDescent="0.25">
      <c r="A3334" s="416">
        <v>36894</v>
      </c>
      <c r="B3334" s="418">
        <v>2219.6</v>
      </c>
      <c r="C3334"/>
      <c r="D3334"/>
    </row>
    <row r="3335" spans="1:4" ht="16.149999999999999" customHeight="1" x14ac:dyDescent="0.25">
      <c r="A3335" s="416">
        <v>36895</v>
      </c>
      <c r="B3335" s="417">
        <v>2224.38</v>
      </c>
      <c r="C3335"/>
      <c r="D3335"/>
    </row>
    <row r="3336" spans="1:4" ht="16.149999999999999" customHeight="1" x14ac:dyDescent="0.25">
      <c r="A3336" s="416">
        <v>36896</v>
      </c>
      <c r="B3336" s="418">
        <v>2239.89</v>
      </c>
      <c r="C3336"/>
      <c r="D3336"/>
    </row>
    <row r="3337" spans="1:4" ht="16.149999999999999" customHeight="1" x14ac:dyDescent="0.25">
      <c r="A3337" s="416">
        <v>36897</v>
      </c>
      <c r="B3337" s="417">
        <v>2243.16</v>
      </c>
      <c r="C3337"/>
      <c r="D3337"/>
    </row>
    <row r="3338" spans="1:4" ht="16.149999999999999" customHeight="1" x14ac:dyDescent="0.25">
      <c r="A3338" s="416">
        <v>36898</v>
      </c>
      <c r="B3338" s="418">
        <v>2243.16</v>
      </c>
      <c r="C3338"/>
      <c r="D3338"/>
    </row>
    <row r="3339" spans="1:4" ht="16.149999999999999" customHeight="1" x14ac:dyDescent="0.25">
      <c r="A3339" s="416">
        <v>36899</v>
      </c>
      <c r="B3339" s="417">
        <v>2243.16</v>
      </c>
      <c r="C3339"/>
      <c r="D3339"/>
    </row>
    <row r="3340" spans="1:4" ht="16.149999999999999" customHeight="1" x14ac:dyDescent="0.25">
      <c r="A3340" s="416">
        <v>36900</v>
      </c>
      <c r="B3340" s="418">
        <v>2243.16</v>
      </c>
      <c r="C3340"/>
      <c r="D3340"/>
    </row>
    <row r="3341" spans="1:4" ht="16.149999999999999" customHeight="1" x14ac:dyDescent="0.25">
      <c r="A3341" s="416">
        <v>36901</v>
      </c>
      <c r="B3341" s="417">
        <v>2235.4299999999998</v>
      </c>
      <c r="C3341"/>
      <c r="D3341"/>
    </row>
    <row r="3342" spans="1:4" ht="16.149999999999999" customHeight="1" x14ac:dyDescent="0.25">
      <c r="A3342" s="416">
        <v>36902</v>
      </c>
      <c r="B3342" s="418">
        <v>2230.14</v>
      </c>
      <c r="C3342"/>
      <c r="D3342"/>
    </row>
    <row r="3343" spans="1:4" ht="16.149999999999999" customHeight="1" x14ac:dyDescent="0.25">
      <c r="A3343" s="416">
        <v>36903</v>
      </c>
      <c r="B3343" s="417">
        <v>2246.58</v>
      </c>
      <c r="C3343"/>
      <c r="D3343"/>
    </row>
    <row r="3344" spans="1:4" ht="16.149999999999999" customHeight="1" x14ac:dyDescent="0.25">
      <c r="A3344" s="416">
        <v>36904</v>
      </c>
      <c r="B3344" s="418">
        <v>2251.75</v>
      </c>
      <c r="C3344"/>
      <c r="D3344"/>
    </row>
    <row r="3345" spans="1:4" ht="16.149999999999999" customHeight="1" x14ac:dyDescent="0.25">
      <c r="A3345" s="416">
        <v>36905</v>
      </c>
      <c r="B3345" s="417">
        <v>2251.75</v>
      </c>
      <c r="C3345"/>
      <c r="D3345"/>
    </row>
    <row r="3346" spans="1:4" ht="16.149999999999999" customHeight="1" x14ac:dyDescent="0.25">
      <c r="A3346" s="416">
        <v>36906</v>
      </c>
      <c r="B3346" s="418">
        <v>2251.75</v>
      </c>
      <c r="C3346"/>
      <c r="D3346"/>
    </row>
    <row r="3347" spans="1:4" ht="16.149999999999999" customHeight="1" x14ac:dyDescent="0.25">
      <c r="A3347" s="416">
        <v>36907</v>
      </c>
      <c r="B3347" s="417">
        <v>2248.61</v>
      </c>
      <c r="C3347"/>
      <c r="D3347"/>
    </row>
    <row r="3348" spans="1:4" ht="16.149999999999999" customHeight="1" x14ac:dyDescent="0.25">
      <c r="A3348" s="416">
        <v>36908</v>
      </c>
      <c r="B3348" s="418">
        <v>2245.89</v>
      </c>
      <c r="C3348"/>
      <c r="D3348"/>
    </row>
    <row r="3349" spans="1:4" ht="16.149999999999999" customHeight="1" x14ac:dyDescent="0.25">
      <c r="A3349" s="416">
        <v>36909</v>
      </c>
      <c r="B3349" s="417">
        <v>2236.46</v>
      </c>
      <c r="C3349"/>
      <c r="D3349"/>
    </row>
    <row r="3350" spans="1:4" ht="16.149999999999999" customHeight="1" x14ac:dyDescent="0.25">
      <c r="A3350" s="416">
        <v>36910</v>
      </c>
      <c r="B3350" s="418">
        <v>2246.7399999999998</v>
      </c>
      <c r="C3350"/>
      <c r="D3350"/>
    </row>
    <row r="3351" spans="1:4" ht="16.149999999999999" customHeight="1" x14ac:dyDescent="0.25">
      <c r="A3351" s="416">
        <v>36911</v>
      </c>
      <c r="B3351" s="417">
        <v>2244.59</v>
      </c>
      <c r="C3351"/>
      <c r="D3351"/>
    </row>
    <row r="3352" spans="1:4" ht="16.149999999999999" customHeight="1" x14ac:dyDescent="0.25">
      <c r="A3352" s="416">
        <v>36912</v>
      </c>
      <c r="B3352" s="418">
        <v>2244.59</v>
      </c>
      <c r="C3352"/>
      <c r="D3352"/>
    </row>
    <row r="3353" spans="1:4" ht="16.149999999999999" customHeight="1" x14ac:dyDescent="0.25">
      <c r="A3353" s="416">
        <v>36913</v>
      </c>
      <c r="B3353" s="417">
        <v>2244.59</v>
      </c>
      <c r="C3353"/>
      <c r="D3353"/>
    </row>
    <row r="3354" spans="1:4" ht="16.149999999999999" customHeight="1" x14ac:dyDescent="0.25">
      <c r="A3354" s="416">
        <v>36914</v>
      </c>
      <c r="B3354" s="418">
        <v>2240.02</v>
      </c>
      <c r="C3354"/>
      <c r="D3354"/>
    </row>
    <row r="3355" spans="1:4" ht="16.149999999999999" customHeight="1" x14ac:dyDescent="0.25">
      <c r="A3355" s="416">
        <v>36915</v>
      </c>
      <c r="B3355" s="417">
        <v>2255.8200000000002</v>
      </c>
      <c r="C3355"/>
      <c r="D3355"/>
    </row>
    <row r="3356" spans="1:4" ht="16.149999999999999" customHeight="1" x14ac:dyDescent="0.25">
      <c r="A3356" s="416">
        <v>36916</v>
      </c>
      <c r="B3356" s="418">
        <v>2254.35</v>
      </c>
      <c r="C3356"/>
      <c r="D3356"/>
    </row>
    <row r="3357" spans="1:4" ht="16.149999999999999" customHeight="1" x14ac:dyDescent="0.25">
      <c r="A3357" s="416">
        <v>36917</v>
      </c>
      <c r="B3357" s="417">
        <v>2250.0300000000002</v>
      </c>
      <c r="C3357"/>
      <c r="D3357"/>
    </row>
    <row r="3358" spans="1:4" ht="16.149999999999999" customHeight="1" x14ac:dyDescent="0.25">
      <c r="A3358" s="416">
        <v>36918</v>
      </c>
      <c r="B3358" s="418">
        <v>2245.46</v>
      </c>
      <c r="C3358"/>
      <c r="D3358"/>
    </row>
    <row r="3359" spans="1:4" ht="16.149999999999999" customHeight="1" x14ac:dyDescent="0.25">
      <c r="A3359" s="416">
        <v>36919</v>
      </c>
      <c r="B3359" s="417">
        <v>2245.46</v>
      </c>
      <c r="C3359"/>
      <c r="D3359"/>
    </row>
    <row r="3360" spans="1:4" ht="16.149999999999999" customHeight="1" x14ac:dyDescent="0.25">
      <c r="A3360" s="416">
        <v>36920</v>
      </c>
      <c r="B3360" s="418">
        <v>2245.46</v>
      </c>
      <c r="C3360"/>
      <c r="D3360"/>
    </row>
    <row r="3361" spans="1:4" ht="16.149999999999999" customHeight="1" x14ac:dyDescent="0.25">
      <c r="A3361" s="416">
        <v>36921</v>
      </c>
      <c r="B3361" s="417">
        <v>2240.56</v>
      </c>
      <c r="C3361"/>
      <c r="D3361"/>
    </row>
    <row r="3362" spans="1:4" ht="16.149999999999999" customHeight="1" x14ac:dyDescent="0.25">
      <c r="A3362" s="416">
        <v>36922</v>
      </c>
      <c r="B3362" s="418">
        <v>2240.8000000000002</v>
      </c>
      <c r="C3362"/>
      <c r="D3362"/>
    </row>
    <row r="3363" spans="1:4" ht="16.149999999999999" customHeight="1" x14ac:dyDescent="0.25">
      <c r="A3363" s="416">
        <v>36923</v>
      </c>
      <c r="B3363" s="417">
        <v>2242.08</v>
      </c>
      <c r="C3363"/>
      <c r="D3363"/>
    </row>
    <row r="3364" spans="1:4" ht="16.149999999999999" customHeight="1" x14ac:dyDescent="0.25">
      <c r="A3364" s="416">
        <v>36924</v>
      </c>
      <c r="B3364" s="418">
        <v>2240.04</v>
      </c>
      <c r="C3364"/>
      <c r="D3364"/>
    </row>
    <row r="3365" spans="1:4" ht="16.149999999999999" customHeight="1" x14ac:dyDescent="0.25">
      <c r="A3365" s="416">
        <v>36925</v>
      </c>
      <c r="B3365" s="417">
        <v>2242.1999999999998</v>
      </c>
      <c r="C3365"/>
      <c r="D3365"/>
    </row>
    <row r="3366" spans="1:4" ht="16.149999999999999" customHeight="1" x14ac:dyDescent="0.25">
      <c r="A3366" s="416">
        <v>36926</v>
      </c>
      <c r="B3366" s="418">
        <v>2242.1999999999998</v>
      </c>
      <c r="C3366"/>
      <c r="D3366"/>
    </row>
    <row r="3367" spans="1:4" ht="16.149999999999999" customHeight="1" x14ac:dyDescent="0.25">
      <c r="A3367" s="416">
        <v>36927</v>
      </c>
      <c r="B3367" s="417">
        <v>2242.1999999999998</v>
      </c>
      <c r="C3367"/>
      <c r="D3367"/>
    </row>
    <row r="3368" spans="1:4" ht="16.149999999999999" customHeight="1" x14ac:dyDescent="0.25">
      <c r="A3368" s="416">
        <v>36928</v>
      </c>
      <c r="B3368" s="418">
        <v>2238.35</v>
      </c>
      <c r="C3368"/>
      <c r="D3368"/>
    </row>
    <row r="3369" spans="1:4" ht="16.149999999999999" customHeight="1" x14ac:dyDescent="0.25">
      <c r="A3369" s="416">
        <v>36929</v>
      </c>
      <c r="B3369" s="417">
        <v>2235.0300000000002</v>
      </c>
      <c r="C3369"/>
      <c r="D3369"/>
    </row>
    <row r="3370" spans="1:4" ht="16.149999999999999" customHeight="1" x14ac:dyDescent="0.25">
      <c r="A3370" s="416">
        <v>36930</v>
      </c>
      <c r="B3370" s="418">
        <v>2238.09</v>
      </c>
      <c r="C3370"/>
      <c r="D3370"/>
    </row>
    <row r="3371" spans="1:4" ht="16.149999999999999" customHeight="1" x14ac:dyDescent="0.25">
      <c r="A3371" s="416">
        <v>36931</v>
      </c>
      <c r="B3371" s="417">
        <v>2242.6799999999998</v>
      </c>
      <c r="C3371"/>
      <c r="D3371"/>
    </row>
    <row r="3372" spans="1:4" ht="16.149999999999999" customHeight="1" x14ac:dyDescent="0.25">
      <c r="A3372" s="416">
        <v>36932</v>
      </c>
      <c r="B3372" s="418">
        <v>2237.58</v>
      </c>
      <c r="C3372"/>
      <c r="D3372"/>
    </row>
    <row r="3373" spans="1:4" ht="16.149999999999999" customHeight="1" x14ac:dyDescent="0.25">
      <c r="A3373" s="416">
        <v>36933</v>
      </c>
      <c r="B3373" s="417">
        <v>2237.58</v>
      </c>
      <c r="C3373"/>
      <c r="D3373"/>
    </row>
    <row r="3374" spans="1:4" ht="16.149999999999999" customHeight="1" x14ac:dyDescent="0.25">
      <c r="A3374" s="416">
        <v>36934</v>
      </c>
      <c r="B3374" s="418">
        <v>2237.58</v>
      </c>
      <c r="C3374"/>
      <c r="D3374"/>
    </row>
    <row r="3375" spans="1:4" ht="16.149999999999999" customHeight="1" x14ac:dyDescent="0.25">
      <c r="A3375" s="416">
        <v>36935</v>
      </c>
      <c r="B3375" s="417">
        <v>2229.59</v>
      </c>
      <c r="C3375"/>
      <c r="D3375"/>
    </row>
    <row r="3376" spans="1:4" ht="16.149999999999999" customHeight="1" x14ac:dyDescent="0.25">
      <c r="A3376" s="416">
        <v>36936</v>
      </c>
      <c r="B3376" s="418">
        <v>2237.37</v>
      </c>
      <c r="C3376"/>
      <c r="D3376"/>
    </row>
    <row r="3377" spans="1:4" ht="16.149999999999999" customHeight="1" x14ac:dyDescent="0.25">
      <c r="A3377" s="416">
        <v>36937</v>
      </c>
      <c r="B3377" s="417">
        <v>2239.0300000000002</v>
      </c>
      <c r="C3377"/>
      <c r="D3377"/>
    </row>
    <row r="3378" spans="1:4" ht="16.149999999999999" customHeight="1" x14ac:dyDescent="0.25">
      <c r="A3378" s="416">
        <v>36938</v>
      </c>
      <c r="B3378" s="418">
        <v>2238.61</v>
      </c>
      <c r="C3378"/>
      <c r="D3378"/>
    </row>
    <row r="3379" spans="1:4" ht="16.149999999999999" customHeight="1" x14ac:dyDescent="0.25">
      <c r="A3379" s="416">
        <v>36939</v>
      </c>
      <c r="B3379" s="417">
        <v>2238.5100000000002</v>
      </c>
      <c r="C3379"/>
      <c r="D3379"/>
    </row>
    <row r="3380" spans="1:4" ht="16.149999999999999" customHeight="1" x14ac:dyDescent="0.25">
      <c r="A3380" s="416">
        <v>36940</v>
      </c>
      <c r="B3380" s="418">
        <v>2238.5100000000002</v>
      </c>
      <c r="C3380"/>
      <c r="D3380"/>
    </row>
    <row r="3381" spans="1:4" ht="16.149999999999999" customHeight="1" x14ac:dyDescent="0.25">
      <c r="A3381" s="416">
        <v>36941</v>
      </c>
      <c r="B3381" s="417">
        <v>2238.5100000000002</v>
      </c>
      <c r="C3381"/>
      <c r="D3381"/>
    </row>
    <row r="3382" spans="1:4" ht="16.149999999999999" customHeight="1" x14ac:dyDescent="0.25">
      <c r="A3382" s="416">
        <v>36942</v>
      </c>
      <c r="B3382" s="418">
        <v>2245.16</v>
      </c>
      <c r="C3382"/>
      <c r="D3382"/>
    </row>
    <row r="3383" spans="1:4" ht="16.149999999999999" customHeight="1" x14ac:dyDescent="0.25">
      <c r="A3383" s="416">
        <v>36943</v>
      </c>
      <c r="B3383" s="417">
        <v>2247.09</v>
      </c>
      <c r="C3383"/>
      <c r="D3383"/>
    </row>
    <row r="3384" spans="1:4" ht="16.149999999999999" customHeight="1" x14ac:dyDescent="0.25">
      <c r="A3384" s="416">
        <v>36944</v>
      </c>
      <c r="B3384" s="418">
        <v>2252.65</v>
      </c>
      <c r="C3384"/>
      <c r="D3384"/>
    </row>
    <row r="3385" spans="1:4" ht="16.149999999999999" customHeight="1" x14ac:dyDescent="0.25">
      <c r="A3385" s="416">
        <v>36945</v>
      </c>
      <c r="B3385" s="417">
        <v>2252.86</v>
      </c>
      <c r="C3385"/>
      <c r="D3385"/>
    </row>
    <row r="3386" spans="1:4" ht="16.149999999999999" customHeight="1" x14ac:dyDescent="0.25">
      <c r="A3386" s="416">
        <v>36946</v>
      </c>
      <c r="B3386" s="418">
        <v>2257.6999999999998</v>
      </c>
      <c r="C3386"/>
      <c r="D3386"/>
    </row>
    <row r="3387" spans="1:4" ht="16.149999999999999" customHeight="1" x14ac:dyDescent="0.25">
      <c r="A3387" s="416">
        <v>36947</v>
      </c>
      <c r="B3387" s="417">
        <v>2257.6999999999998</v>
      </c>
      <c r="C3387"/>
      <c r="D3387"/>
    </row>
    <row r="3388" spans="1:4" ht="16.149999999999999" customHeight="1" x14ac:dyDescent="0.25">
      <c r="A3388" s="416">
        <v>36948</v>
      </c>
      <c r="B3388" s="418">
        <v>2257.6999999999998</v>
      </c>
      <c r="C3388"/>
      <c r="D3388"/>
    </row>
    <row r="3389" spans="1:4" ht="16.149999999999999" customHeight="1" x14ac:dyDescent="0.25">
      <c r="A3389" s="416">
        <v>36949</v>
      </c>
      <c r="B3389" s="417">
        <v>2256.42</v>
      </c>
      <c r="C3389"/>
      <c r="D3389"/>
    </row>
    <row r="3390" spans="1:4" ht="16.149999999999999" customHeight="1" x14ac:dyDescent="0.25">
      <c r="A3390" s="416">
        <v>36950</v>
      </c>
      <c r="B3390" s="418">
        <v>2257.4499999999998</v>
      </c>
      <c r="C3390"/>
      <c r="D3390"/>
    </row>
    <row r="3391" spans="1:4" ht="16.149999999999999" customHeight="1" x14ac:dyDescent="0.25">
      <c r="A3391" s="416">
        <v>36951</v>
      </c>
      <c r="B3391" s="417">
        <v>2259.64</v>
      </c>
      <c r="C3391"/>
      <c r="D3391"/>
    </row>
    <row r="3392" spans="1:4" ht="16.149999999999999" customHeight="1" x14ac:dyDescent="0.25">
      <c r="A3392" s="416">
        <v>36952</v>
      </c>
      <c r="B3392" s="418">
        <v>2265.44</v>
      </c>
      <c r="C3392"/>
      <c r="D3392"/>
    </row>
    <row r="3393" spans="1:4" ht="16.149999999999999" customHeight="1" x14ac:dyDescent="0.25">
      <c r="A3393" s="416">
        <v>36953</v>
      </c>
      <c r="B3393" s="417">
        <v>2264.09</v>
      </c>
      <c r="C3393"/>
      <c r="D3393"/>
    </row>
    <row r="3394" spans="1:4" ht="16.149999999999999" customHeight="1" x14ac:dyDescent="0.25">
      <c r="A3394" s="416">
        <v>36954</v>
      </c>
      <c r="B3394" s="418">
        <v>2264.09</v>
      </c>
      <c r="C3394"/>
      <c r="D3394"/>
    </row>
    <row r="3395" spans="1:4" ht="16.149999999999999" customHeight="1" x14ac:dyDescent="0.25">
      <c r="A3395" s="416">
        <v>36955</v>
      </c>
      <c r="B3395" s="417">
        <v>2264.09</v>
      </c>
      <c r="C3395"/>
      <c r="D3395"/>
    </row>
    <row r="3396" spans="1:4" ht="16.149999999999999" customHeight="1" x14ac:dyDescent="0.25">
      <c r="A3396" s="416">
        <v>36956</v>
      </c>
      <c r="B3396" s="418">
        <v>2259.0700000000002</v>
      </c>
      <c r="C3396"/>
      <c r="D3396"/>
    </row>
    <row r="3397" spans="1:4" ht="16.149999999999999" customHeight="1" x14ac:dyDescent="0.25">
      <c r="A3397" s="416">
        <v>36957</v>
      </c>
      <c r="B3397" s="417">
        <v>2260.33</v>
      </c>
      <c r="C3397"/>
      <c r="D3397"/>
    </row>
    <row r="3398" spans="1:4" ht="16.149999999999999" customHeight="1" x14ac:dyDescent="0.25">
      <c r="A3398" s="416">
        <v>36958</v>
      </c>
      <c r="B3398" s="418">
        <v>2262.06</v>
      </c>
      <c r="C3398"/>
      <c r="D3398"/>
    </row>
    <row r="3399" spans="1:4" ht="16.149999999999999" customHeight="1" x14ac:dyDescent="0.25">
      <c r="A3399" s="416">
        <v>36959</v>
      </c>
      <c r="B3399" s="417">
        <v>2262.5500000000002</v>
      </c>
      <c r="C3399"/>
      <c r="D3399"/>
    </row>
    <row r="3400" spans="1:4" ht="16.149999999999999" customHeight="1" x14ac:dyDescent="0.25">
      <c r="A3400" s="416">
        <v>36960</v>
      </c>
      <c r="B3400" s="418">
        <v>2264.0100000000002</v>
      </c>
      <c r="C3400"/>
      <c r="D3400"/>
    </row>
    <row r="3401" spans="1:4" ht="16.149999999999999" customHeight="1" x14ac:dyDescent="0.25">
      <c r="A3401" s="416">
        <v>36961</v>
      </c>
      <c r="B3401" s="417">
        <v>2264.0100000000002</v>
      </c>
      <c r="C3401"/>
      <c r="D3401"/>
    </row>
    <row r="3402" spans="1:4" ht="16.149999999999999" customHeight="1" x14ac:dyDescent="0.25">
      <c r="A3402" s="416">
        <v>36962</v>
      </c>
      <c r="B3402" s="418">
        <v>2264.0100000000002</v>
      </c>
      <c r="C3402"/>
      <c r="D3402"/>
    </row>
    <row r="3403" spans="1:4" ht="16.149999999999999" customHeight="1" x14ac:dyDescent="0.25">
      <c r="A3403" s="416">
        <v>36963</v>
      </c>
      <c r="B3403" s="417">
        <v>2275.98</v>
      </c>
      <c r="C3403"/>
      <c r="D3403"/>
    </row>
    <row r="3404" spans="1:4" ht="16.149999999999999" customHeight="1" x14ac:dyDescent="0.25">
      <c r="A3404" s="416">
        <v>36964</v>
      </c>
      <c r="B3404" s="418">
        <v>2275.92</v>
      </c>
      <c r="C3404"/>
      <c r="D3404"/>
    </row>
    <row r="3405" spans="1:4" ht="16.149999999999999" customHeight="1" x14ac:dyDescent="0.25">
      <c r="A3405" s="416">
        <v>36965</v>
      </c>
      <c r="B3405" s="417">
        <v>2282.0100000000002</v>
      </c>
      <c r="C3405"/>
      <c r="D3405"/>
    </row>
    <row r="3406" spans="1:4" ht="16.149999999999999" customHeight="1" x14ac:dyDescent="0.25">
      <c r="A3406" s="416">
        <v>36966</v>
      </c>
      <c r="B3406" s="418">
        <v>2281.02</v>
      </c>
      <c r="C3406"/>
      <c r="D3406"/>
    </row>
    <row r="3407" spans="1:4" ht="16.149999999999999" customHeight="1" x14ac:dyDescent="0.25">
      <c r="A3407" s="416">
        <v>36967</v>
      </c>
      <c r="B3407" s="417">
        <v>2282.96</v>
      </c>
      <c r="C3407"/>
      <c r="D3407"/>
    </row>
    <row r="3408" spans="1:4" ht="16.149999999999999" customHeight="1" x14ac:dyDescent="0.25">
      <c r="A3408" s="416">
        <v>36968</v>
      </c>
      <c r="B3408" s="418">
        <v>2282.96</v>
      </c>
      <c r="C3408"/>
      <c r="D3408"/>
    </row>
    <row r="3409" spans="1:4" ht="16.149999999999999" customHeight="1" x14ac:dyDescent="0.25">
      <c r="A3409" s="416">
        <v>36969</v>
      </c>
      <c r="B3409" s="417">
        <v>2282.96</v>
      </c>
      <c r="C3409"/>
      <c r="D3409"/>
    </row>
    <row r="3410" spans="1:4" ht="16.149999999999999" customHeight="1" x14ac:dyDescent="0.25">
      <c r="A3410" s="416">
        <v>36970</v>
      </c>
      <c r="B3410" s="418">
        <v>2282.96</v>
      </c>
      <c r="C3410"/>
      <c r="D3410"/>
    </row>
    <row r="3411" spans="1:4" ht="16.149999999999999" customHeight="1" x14ac:dyDescent="0.25">
      <c r="A3411" s="416">
        <v>36971</v>
      </c>
      <c r="B3411" s="417">
        <v>2282.17</v>
      </c>
      <c r="C3411"/>
      <c r="D3411"/>
    </row>
    <row r="3412" spans="1:4" ht="16.149999999999999" customHeight="1" x14ac:dyDescent="0.25">
      <c r="A3412" s="416">
        <v>36972</v>
      </c>
      <c r="B3412" s="418">
        <v>2284.04</v>
      </c>
      <c r="C3412"/>
      <c r="D3412"/>
    </row>
    <row r="3413" spans="1:4" ht="16.149999999999999" customHeight="1" x14ac:dyDescent="0.25">
      <c r="A3413" s="416">
        <v>36973</v>
      </c>
      <c r="B3413" s="417">
        <v>2290.02</v>
      </c>
      <c r="C3413"/>
      <c r="D3413"/>
    </row>
    <row r="3414" spans="1:4" ht="16.149999999999999" customHeight="1" x14ac:dyDescent="0.25">
      <c r="A3414" s="416">
        <v>36974</v>
      </c>
      <c r="B3414" s="418">
        <v>2295.7399999999998</v>
      </c>
      <c r="C3414"/>
      <c r="D3414"/>
    </row>
    <row r="3415" spans="1:4" ht="16.149999999999999" customHeight="1" x14ac:dyDescent="0.25">
      <c r="A3415" s="416">
        <v>36975</v>
      </c>
      <c r="B3415" s="417">
        <v>2295.7399999999998</v>
      </c>
      <c r="C3415"/>
      <c r="D3415"/>
    </row>
    <row r="3416" spans="1:4" ht="16.149999999999999" customHeight="1" x14ac:dyDescent="0.25">
      <c r="A3416" s="416">
        <v>36976</v>
      </c>
      <c r="B3416" s="418">
        <v>2295.7399999999998</v>
      </c>
      <c r="C3416"/>
      <c r="D3416"/>
    </row>
    <row r="3417" spans="1:4" ht="16.149999999999999" customHeight="1" x14ac:dyDescent="0.25">
      <c r="A3417" s="416">
        <v>36977</v>
      </c>
      <c r="B3417" s="417">
        <v>2293.9899999999998</v>
      </c>
      <c r="C3417"/>
      <c r="D3417"/>
    </row>
    <row r="3418" spans="1:4" ht="16.149999999999999" customHeight="1" x14ac:dyDescent="0.25">
      <c r="A3418" s="416">
        <v>36978</v>
      </c>
      <c r="B3418" s="418">
        <v>2299.6799999999998</v>
      </c>
      <c r="C3418"/>
      <c r="D3418"/>
    </row>
    <row r="3419" spans="1:4" ht="16.149999999999999" customHeight="1" x14ac:dyDescent="0.25">
      <c r="A3419" s="416">
        <v>36979</v>
      </c>
      <c r="B3419" s="417">
        <v>2303.86</v>
      </c>
      <c r="C3419"/>
      <c r="D3419"/>
    </row>
    <row r="3420" spans="1:4" ht="16.149999999999999" customHeight="1" x14ac:dyDescent="0.25">
      <c r="A3420" s="416">
        <v>36980</v>
      </c>
      <c r="B3420" s="418">
        <v>2309.83</v>
      </c>
      <c r="C3420"/>
      <c r="D3420"/>
    </row>
    <row r="3421" spans="1:4" ht="16.149999999999999" customHeight="1" x14ac:dyDescent="0.25">
      <c r="A3421" s="416">
        <v>36981</v>
      </c>
      <c r="B3421" s="417">
        <v>2310.5700000000002</v>
      </c>
      <c r="C3421"/>
      <c r="D3421"/>
    </row>
    <row r="3422" spans="1:4" ht="16.149999999999999" customHeight="1" x14ac:dyDescent="0.25">
      <c r="A3422" s="416">
        <v>36982</v>
      </c>
      <c r="B3422" s="418">
        <v>2310.5700000000002</v>
      </c>
      <c r="C3422"/>
      <c r="D3422"/>
    </row>
    <row r="3423" spans="1:4" ht="16.149999999999999" customHeight="1" x14ac:dyDescent="0.25">
      <c r="A3423" s="416">
        <v>36983</v>
      </c>
      <c r="B3423" s="417">
        <v>2310.5700000000002</v>
      </c>
      <c r="C3423"/>
      <c r="D3423"/>
    </row>
    <row r="3424" spans="1:4" ht="16.149999999999999" customHeight="1" x14ac:dyDescent="0.25">
      <c r="A3424" s="416">
        <v>36984</v>
      </c>
      <c r="B3424" s="418">
        <v>2304.19</v>
      </c>
      <c r="C3424"/>
      <c r="D3424"/>
    </row>
    <row r="3425" spans="1:4" ht="16.149999999999999" customHeight="1" x14ac:dyDescent="0.25">
      <c r="A3425" s="416">
        <v>36985</v>
      </c>
      <c r="B3425" s="417">
        <v>2308.64</v>
      </c>
      <c r="C3425"/>
      <c r="D3425"/>
    </row>
    <row r="3426" spans="1:4" ht="16.149999999999999" customHeight="1" x14ac:dyDescent="0.25">
      <c r="A3426" s="416">
        <v>36986</v>
      </c>
      <c r="B3426" s="418">
        <v>2315.81</v>
      </c>
      <c r="C3426"/>
      <c r="D3426"/>
    </row>
    <row r="3427" spans="1:4" ht="16.149999999999999" customHeight="1" x14ac:dyDescent="0.25">
      <c r="A3427" s="416">
        <v>36987</v>
      </c>
      <c r="B3427" s="417">
        <v>2317.46</v>
      </c>
      <c r="C3427"/>
      <c r="D3427"/>
    </row>
    <row r="3428" spans="1:4" ht="16.149999999999999" customHeight="1" x14ac:dyDescent="0.25">
      <c r="A3428" s="416">
        <v>36988</v>
      </c>
      <c r="B3428" s="418">
        <v>2318.58</v>
      </c>
      <c r="C3428"/>
      <c r="D3428"/>
    </row>
    <row r="3429" spans="1:4" ht="16.149999999999999" customHeight="1" x14ac:dyDescent="0.25">
      <c r="A3429" s="416">
        <v>36989</v>
      </c>
      <c r="B3429" s="417">
        <v>2318.58</v>
      </c>
      <c r="C3429"/>
      <c r="D3429"/>
    </row>
    <row r="3430" spans="1:4" ht="16.149999999999999" customHeight="1" x14ac:dyDescent="0.25">
      <c r="A3430" s="416">
        <v>36990</v>
      </c>
      <c r="B3430" s="418">
        <v>2318.58</v>
      </c>
      <c r="C3430"/>
      <c r="D3430"/>
    </row>
    <row r="3431" spans="1:4" ht="16.149999999999999" customHeight="1" x14ac:dyDescent="0.25">
      <c r="A3431" s="416">
        <v>36991</v>
      </c>
      <c r="B3431" s="417">
        <v>2315.21</v>
      </c>
      <c r="C3431"/>
      <c r="D3431"/>
    </row>
    <row r="3432" spans="1:4" ht="16.149999999999999" customHeight="1" x14ac:dyDescent="0.25">
      <c r="A3432" s="416">
        <v>36992</v>
      </c>
      <c r="B3432" s="418">
        <v>2309.84</v>
      </c>
      <c r="C3432"/>
      <c r="D3432"/>
    </row>
    <row r="3433" spans="1:4" ht="16.149999999999999" customHeight="1" x14ac:dyDescent="0.25">
      <c r="A3433" s="416">
        <v>36993</v>
      </c>
      <c r="B3433" s="417">
        <v>2314.0700000000002</v>
      </c>
      <c r="C3433"/>
      <c r="D3433"/>
    </row>
    <row r="3434" spans="1:4" ht="16.149999999999999" customHeight="1" x14ac:dyDescent="0.25">
      <c r="A3434" s="416">
        <v>36994</v>
      </c>
      <c r="B3434" s="418">
        <v>2314.0700000000002</v>
      </c>
      <c r="C3434"/>
      <c r="D3434"/>
    </row>
    <row r="3435" spans="1:4" ht="16.149999999999999" customHeight="1" x14ac:dyDescent="0.25">
      <c r="A3435" s="416">
        <v>36995</v>
      </c>
      <c r="B3435" s="417">
        <v>2314.0700000000002</v>
      </c>
      <c r="C3435"/>
      <c r="D3435"/>
    </row>
    <row r="3436" spans="1:4" ht="16.149999999999999" customHeight="1" x14ac:dyDescent="0.25">
      <c r="A3436" s="416">
        <v>36996</v>
      </c>
      <c r="B3436" s="418">
        <v>2314.0700000000002</v>
      </c>
      <c r="C3436"/>
      <c r="D3436"/>
    </row>
    <row r="3437" spans="1:4" ht="16.149999999999999" customHeight="1" x14ac:dyDescent="0.25">
      <c r="A3437" s="416">
        <v>36997</v>
      </c>
      <c r="B3437" s="417">
        <v>2314.0700000000002</v>
      </c>
      <c r="C3437"/>
      <c r="D3437"/>
    </row>
    <row r="3438" spans="1:4" ht="16.149999999999999" customHeight="1" x14ac:dyDescent="0.25">
      <c r="A3438" s="416">
        <v>36998</v>
      </c>
      <c r="B3438" s="418">
        <v>2320.1799999999998</v>
      </c>
      <c r="C3438"/>
      <c r="D3438"/>
    </row>
    <row r="3439" spans="1:4" ht="16.149999999999999" customHeight="1" x14ac:dyDescent="0.25">
      <c r="A3439" s="416">
        <v>36999</v>
      </c>
      <c r="B3439" s="417">
        <v>2319.5700000000002</v>
      </c>
      <c r="C3439"/>
      <c r="D3439"/>
    </row>
    <row r="3440" spans="1:4" ht="16.149999999999999" customHeight="1" x14ac:dyDescent="0.25">
      <c r="A3440" s="416">
        <v>37000</v>
      </c>
      <c r="B3440" s="418">
        <v>2316.91</v>
      </c>
      <c r="C3440"/>
      <c r="D3440"/>
    </row>
    <row r="3441" spans="1:4" ht="16.149999999999999" customHeight="1" x14ac:dyDescent="0.25">
      <c r="A3441" s="416">
        <v>37001</v>
      </c>
      <c r="B3441" s="417">
        <v>2327.08</v>
      </c>
      <c r="C3441"/>
      <c r="D3441"/>
    </row>
    <row r="3442" spans="1:4" ht="16.149999999999999" customHeight="1" x14ac:dyDescent="0.25">
      <c r="A3442" s="416">
        <v>37002</v>
      </c>
      <c r="B3442" s="418">
        <v>2329.73</v>
      </c>
      <c r="C3442"/>
      <c r="D3442"/>
    </row>
    <row r="3443" spans="1:4" ht="16.149999999999999" customHeight="1" x14ac:dyDescent="0.25">
      <c r="A3443" s="416">
        <v>37003</v>
      </c>
      <c r="B3443" s="417">
        <v>2329.73</v>
      </c>
      <c r="C3443"/>
      <c r="D3443"/>
    </row>
    <row r="3444" spans="1:4" ht="16.149999999999999" customHeight="1" x14ac:dyDescent="0.25">
      <c r="A3444" s="416">
        <v>37004</v>
      </c>
      <c r="B3444" s="418">
        <v>2329.73</v>
      </c>
      <c r="C3444"/>
      <c r="D3444"/>
    </row>
    <row r="3445" spans="1:4" ht="16.149999999999999" customHeight="1" x14ac:dyDescent="0.25">
      <c r="A3445" s="416">
        <v>37005</v>
      </c>
      <c r="B3445" s="417">
        <v>2334.38</v>
      </c>
      <c r="C3445"/>
      <c r="D3445"/>
    </row>
    <row r="3446" spans="1:4" ht="16.149999999999999" customHeight="1" x14ac:dyDescent="0.25">
      <c r="A3446" s="416">
        <v>37006</v>
      </c>
      <c r="B3446" s="418">
        <v>2339.16</v>
      </c>
      <c r="C3446"/>
      <c r="D3446"/>
    </row>
    <row r="3447" spans="1:4" ht="16.149999999999999" customHeight="1" x14ac:dyDescent="0.25">
      <c r="A3447" s="416">
        <v>37007</v>
      </c>
      <c r="B3447" s="417">
        <v>2345.21</v>
      </c>
      <c r="C3447"/>
      <c r="D3447"/>
    </row>
    <row r="3448" spans="1:4" ht="16.149999999999999" customHeight="1" x14ac:dyDescent="0.25">
      <c r="A3448" s="416">
        <v>37008</v>
      </c>
      <c r="B3448" s="418">
        <v>2345.5700000000002</v>
      </c>
      <c r="C3448"/>
      <c r="D3448"/>
    </row>
    <row r="3449" spans="1:4" ht="16.149999999999999" customHeight="1" x14ac:dyDescent="0.25">
      <c r="A3449" s="416">
        <v>37009</v>
      </c>
      <c r="B3449" s="417">
        <v>2346.73</v>
      </c>
      <c r="C3449"/>
      <c r="D3449"/>
    </row>
    <row r="3450" spans="1:4" ht="16.149999999999999" customHeight="1" x14ac:dyDescent="0.25">
      <c r="A3450" s="416">
        <v>37010</v>
      </c>
      <c r="B3450" s="418">
        <v>2346.73</v>
      </c>
      <c r="C3450"/>
      <c r="D3450"/>
    </row>
    <row r="3451" spans="1:4" ht="16.149999999999999" customHeight="1" x14ac:dyDescent="0.25">
      <c r="A3451" s="416">
        <v>37011</v>
      </c>
      <c r="B3451" s="417">
        <v>2346.73</v>
      </c>
      <c r="C3451"/>
      <c r="D3451"/>
    </row>
    <row r="3452" spans="1:4" ht="16.149999999999999" customHeight="1" x14ac:dyDescent="0.25">
      <c r="A3452" s="416">
        <v>37012</v>
      </c>
      <c r="B3452" s="418">
        <v>2341.09</v>
      </c>
      <c r="C3452"/>
      <c r="D3452"/>
    </row>
    <row r="3453" spans="1:4" ht="16.149999999999999" customHeight="1" x14ac:dyDescent="0.25">
      <c r="A3453" s="416">
        <v>37013</v>
      </c>
      <c r="B3453" s="417">
        <v>2341.09</v>
      </c>
      <c r="C3453"/>
      <c r="D3453"/>
    </row>
    <row r="3454" spans="1:4" ht="16.149999999999999" customHeight="1" x14ac:dyDescent="0.25">
      <c r="A3454" s="416">
        <v>37014</v>
      </c>
      <c r="B3454" s="418">
        <v>2345.96</v>
      </c>
      <c r="C3454"/>
      <c r="D3454"/>
    </row>
    <row r="3455" spans="1:4" ht="16.149999999999999" customHeight="1" x14ac:dyDescent="0.25">
      <c r="A3455" s="416">
        <v>37015</v>
      </c>
      <c r="B3455" s="417">
        <v>2349.9499999999998</v>
      </c>
      <c r="C3455"/>
      <c r="D3455"/>
    </row>
    <row r="3456" spans="1:4" ht="16.149999999999999" customHeight="1" x14ac:dyDescent="0.25">
      <c r="A3456" s="416">
        <v>37016</v>
      </c>
      <c r="B3456" s="418">
        <v>2354.4699999999998</v>
      </c>
      <c r="C3456"/>
      <c r="D3456"/>
    </row>
    <row r="3457" spans="1:4" ht="16.149999999999999" customHeight="1" x14ac:dyDescent="0.25">
      <c r="A3457" s="416">
        <v>37017</v>
      </c>
      <c r="B3457" s="417">
        <v>2354.4699999999998</v>
      </c>
      <c r="C3457"/>
      <c r="D3457"/>
    </row>
    <row r="3458" spans="1:4" ht="16.149999999999999" customHeight="1" x14ac:dyDescent="0.25">
      <c r="A3458" s="416">
        <v>37018</v>
      </c>
      <c r="B3458" s="418">
        <v>2354.4699999999998</v>
      </c>
      <c r="C3458"/>
      <c r="D3458"/>
    </row>
    <row r="3459" spans="1:4" ht="16.149999999999999" customHeight="1" x14ac:dyDescent="0.25">
      <c r="A3459" s="416">
        <v>37019</v>
      </c>
      <c r="B3459" s="417">
        <v>2359.54</v>
      </c>
      <c r="C3459"/>
      <c r="D3459"/>
    </row>
    <row r="3460" spans="1:4" ht="16.149999999999999" customHeight="1" x14ac:dyDescent="0.25">
      <c r="A3460" s="416">
        <v>37020</v>
      </c>
      <c r="B3460" s="418">
        <v>2359.2199999999998</v>
      </c>
      <c r="C3460"/>
      <c r="D3460"/>
    </row>
    <row r="3461" spans="1:4" ht="16.149999999999999" customHeight="1" x14ac:dyDescent="0.25">
      <c r="A3461" s="416">
        <v>37021</v>
      </c>
      <c r="B3461" s="417">
        <v>2359.98</v>
      </c>
      <c r="C3461"/>
      <c r="D3461"/>
    </row>
    <row r="3462" spans="1:4" ht="16.149999999999999" customHeight="1" x14ac:dyDescent="0.25">
      <c r="A3462" s="416">
        <v>37022</v>
      </c>
      <c r="B3462" s="418">
        <v>2359.79</v>
      </c>
      <c r="C3462"/>
      <c r="D3462"/>
    </row>
    <row r="3463" spans="1:4" ht="16.149999999999999" customHeight="1" x14ac:dyDescent="0.25">
      <c r="A3463" s="416">
        <v>37023</v>
      </c>
      <c r="B3463" s="417">
        <v>2367.3000000000002</v>
      </c>
      <c r="C3463"/>
      <c r="D3463"/>
    </row>
    <row r="3464" spans="1:4" ht="16.149999999999999" customHeight="1" x14ac:dyDescent="0.25">
      <c r="A3464" s="416">
        <v>37024</v>
      </c>
      <c r="B3464" s="418">
        <v>2367.3000000000002</v>
      </c>
      <c r="C3464"/>
      <c r="D3464"/>
    </row>
    <row r="3465" spans="1:4" ht="16.149999999999999" customHeight="1" x14ac:dyDescent="0.25">
      <c r="A3465" s="416">
        <v>37025</v>
      </c>
      <c r="B3465" s="417">
        <v>2367.3000000000002</v>
      </c>
      <c r="C3465"/>
      <c r="D3465"/>
    </row>
    <row r="3466" spans="1:4" ht="16.149999999999999" customHeight="1" x14ac:dyDescent="0.25">
      <c r="A3466" s="416">
        <v>37026</v>
      </c>
      <c r="B3466" s="418">
        <v>2371.58</v>
      </c>
      <c r="C3466"/>
      <c r="D3466"/>
    </row>
    <row r="3467" spans="1:4" ht="16.149999999999999" customHeight="1" x14ac:dyDescent="0.25">
      <c r="A3467" s="416">
        <v>37027</v>
      </c>
      <c r="B3467" s="417">
        <v>2376.9299999999998</v>
      </c>
      <c r="C3467"/>
      <c r="D3467"/>
    </row>
    <row r="3468" spans="1:4" ht="16.149999999999999" customHeight="1" x14ac:dyDescent="0.25">
      <c r="A3468" s="416">
        <v>37028</v>
      </c>
      <c r="B3468" s="418">
        <v>2378.21</v>
      </c>
      <c r="C3468"/>
      <c r="D3468"/>
    </row>
    <row r="3469" spans="1:4" ht="16.149999999999999" customHeight="1" x14ac:dyDescent="0.25">
      <c r="A3469" s="416">
        <v>37029</v>
      </c>
      <c r="B3469" s="417">
        <v>2378.41</v>
      </c>
      <c r="C3469"/>
      <c r="D3469"/>
    </row>
    <row r="3470" spans="1:4" ht="16.149999999999999" customHeight="1" x14ac:dyDescent="0.25">
      <c r="A3470" s="416">
        <v>37030</v>
      </c>
      <c r="B3470" s="418">
        <v>2348.88</v>
      </c>
      <c r="C3470"/>
      <c r="D3470"/>
    </row>
    <row r="3471" spans="1:4" ht="16.149999999999999" customHeight="1" x14ac:dyDescent="0.25">
      <c r="A3471" s="416">
        <v>37031</v>
      </c>
      <c r="B3471" s="417">
        <v>2348.88</v>
      </c>
      <c r="C3471"/>
      <c r="D3471"/>
    </row>
    <row r="3472" spans="1:4" ht="16.149999999999999" customHeight="1" x14ac:dyDescent="0.25">
      <c r="A3472" s="416">
        <v>37032</v>
      </c>
      <c r="B3472" s="418">
        <v>2348.88</v>
      </c>
      <c r="C3472"/>
      <c r="D3472"/>
    </row>
    <row r="3473" spans="1:4" ht="16.149999999999999" customHeight="1" x14ac:dyDescent="0.25">
      <c r="A3473" s="416">
        <v>37033</v>
      </c>
      <c r="B3473" s="417">
        <v>2314.75</v>
      </c>
      <c r="C3473"/>
      <c r="D3473"/>
    </row>
    <row r="3474" spans="1:4" ht="16.149999999999999" customHeight="1" x14ac:dyDescent="0.25">
      <c r="A3474" s="416">
        <v>37034</v>
      </c>
      <c r="B3474" s="418">
        <v>2316.7199999999998</v>
      </c>
      <c r="C3474"/>
      <c r="D3474"/>
    </row>
    <row r="3475" spans="1:4" ht="16.149999999999999" customHeight="1" x14ac:dyDescent="0.25">
      <c r="A3475" s="416">
        <v>37035</v>
      </c>
      <c r="B3475" s="417">
        <v>2295.23</v>
      </c>
      <c r="C3475"/>
      <c r="D3475"/>
    </row>
    <row r="3476" spans="1:4" ht="16.149999999999999" customHeight="1" x14ac:dyDescent="0.25">
      <c r="A3476" s="416">
        <v>37036</v>
      </c>
      <c r="B3476" s="418">
        <v>2310.64</v>
      </c>
      <c r="C3476"/>
      <c r="D3476"/>
    </row>
    <row r="3477" spans="1:4" ht="16.149999999999999" customHeight="1" x14ac:dyDescent="0.25">
      <c r="A3477" s="416">
        <v>37037</v>
      </c>
      <c r="B3477" s="417">
        <v>2339.98</v>
      </c>
      <c r="C3477"/>
      <c r="D3477"/>
    </row>
    <row r="3478" spans="1:4" ht="16.149999999999999" customHeight="1" x14ac:dyDescent="0.25">
      <c r="A3478" s="416">
        <v>37038</v>
      </c>
      <c r="B3478" s="418">
        <v>2339.98</v>
      </c>
      <c r="C3478"/>
      <c r="D3478"/>
    </row>
    <row r="3479" spans="1:4" ht="16.149999999999999" customHeight="1" x14ac:dyDescent="0.25">
      <c r="A3479" s="416">
        <v>37039</v>
      </c>
      <c r="B3479" s="417">
        <v>2339.98</v>
      </c>
      <c r="C3479"/>
      <c r="D3479"/>
    </row>
    <row r="3480" spans="1:4" ht="16.149999999999999" customHeight="1" x14ac:dyDescent="0.25">
      <c r="A3480" s="416">
        <v>37040</v>
      </c>
      <c r="B3480" s="418">
        <v>2339.98</v>
      </c>
      <c r="C3480"/>
      <c r="D3480"/>
    </row>
    <row r="3481" spans="1:4" ht="16.149999999999999" customHeight="1" x14ac:dyDescent="0.25">
      <c r="A3481" s="416">
        <v>37041</v>
      </c>
      <c r="B3481" s="417">
        <v>2331.91</v>
      </c>
      <c r="C3481"/>
      <c r="D3481"/>
    </row>
    <row r="3482" spans="1:4" ht="16.149999999999999" customHeight="1" x14ac:dyDescent="0.25">
      <c r="A3482" s="416">
        <v>37042</v>
      </c>
      <c r="B3482" s="418">
        <v>2324.98</v>
      </c>
      <c r="C3482"/>
      <c r="D3482"/>
    </row>
    <row r="3483" spans="1:4" ht="16.149999999999999" customHeight="1" x14ac:dyDescent="0.25">
      <c r="A3483" s="416">
        <v>37043</v>
      </c>
      <c r="B3483" s="417">
        <v>2327.25</v>
      </c>
      <c r="C3483"/>
      <c r="D3483"/>
    </row>
    <row r="3484" spans="1:4" ht="16.149999999999999" customHeight="1" x14ac:dyDescent="0.25">
      <c r="A3484" s="416">
        <v>37044</v>
      </c>
      <c r="B3484" s="418">
        <v>2319.16</v>
      </c>
      <c r="C3484"/>
      <c r="D3484"/>
    </row>
    <row r="3485" spans="1:4" ht="16.149999999999999" customHeight="1" x14ac:dyDescent="0.25">
      <c r="A3485" s="416">
        <v>37045</v>
      </c>
      <c r="B3485" s="417">
        <v>2319.16</v>
      </c>
      <c r="C3485"/>
      <c r="D3485"/>
    </row>
    <row r="3486" spans="1:4" ht="16.149999999999999" customHeight="1" x14ac:dyDescent="0.25">
      <c r="A3486" s="416">
        <v>37046</v>
      </c>
      <c r="B3486" s="418">
        <v>2319.16</v>
      </c>
      <c r="C3486"/>
      <c r="D3486"/>
    </row>
    <row r="3487" spans="1:4" ht="16.149999999999999" customHeight="1" x14ac:dyDescent="0.25">
      <c r="A3487" s="416">
        <v>37047</v>
      </c>
      <c r="B3487" s="417">
        <v>2296.88</v>
      </c>
      <c r="C3487"/>
      <c r="D3487"/>
    </row>
    <row r="3488" spans="1:4" ht="16.149999999999999" customHeight="1" x14ac:dyDescent="0.25">
      <c r="A3488" s="416">
        <v>37048</v>
      </c>
      <c r="B3488" s="418">
        <v>2303.37</v>
      </c>
      <c r="C3488"/>
      <c r="D3488"/>
    </row>
    <row r="3489" spans="1:4" ht="16.149999999999999" customHeight="1" x14ac:dyDescent="0.25">
      <c r="A3489" s="416">
        <v>37049</v>
      </c>
      <c r="B3489" s="417">
        <v>2303.38</v>
      </c>
      <c r="C3489"/>
      <c r="D3489"/>
    </row>
    <row r="3490" spans="1:4" ht="16.149999999999999" customHeight="1" x14ac:dyDescent="0.25">
      <c r="A3490" s="416">
        <v>37050</v>
      </c>
      <c r="B3490" s="418">
        <v>2303.41</v>
      </c>
      <c r="C3490"/>
      <c r="D3490"/>
    </row>
    <row r="3491" spans="1:4" ht="16.149999999999999" customHeight="1" x14ac:dyDescent="0.25">
      <c r="A3491" s="416">
        <v>37051</v>
      </c>
      <c r="B3491" s="417">
        <v>2296.31</v>
      </c>
      <c r="C3491"/>
      <c r="D3491"/>
    </row>
    <row r="3492" spans="1:4" ht="16.149999999999999" customHeight="1" x14ac:dyDescent="0.25">
      <c r="A3492" s="416">
        <v>37052</v>
      </c>
      <c r="B3492" s="418">
        <v>2296.31</v>
      </c>
      <c r="C3492"/>
      <c r="D3492"/>
    </row>
    <row r="3493" spans="1:4" ht="16.149999999999999" customHeight="1" x14ac:dyDescent="0.25">
      <c r="A3493" s="416">
        <v>37053</v>
      </c>
      <c r="B3493" s="417">
        <v>2296.31</v>
      </c>
      <c r="C3493"/>
      <c r="D3493"/>
    </row>
    <row r="3494" spans="1:4" ht="16.149999999999999" customHeight="1" x14ac:dyDescent="0.25">
      <c r="A3494" s="416">
        <v>37054</v>
      </c>
      <c r="B3494" s="418">
        <v>2309.06</v>
      </c>
      <c r="C3494"/>
      <c r="D3494"/>
    </row>
    <row r="3495" spans="1:4" ht="16.149999999999999" customHeight="1" x14ac:dyDescent="0.25">
      <c r="A3495" s="416">
        <v>37055</v>
      </c>
      <c r="B3495" s="417">
        <v>2313.7399999999998</v>
      </c>
      <c r="C3495"/>
      <c r="D3495"/>
    </row>
    <row r="3496" spans="1:4" ht="16.149999999999999" customHeight="1" x14ac:dyDescent="0.25">
      <c r="A3496" s="416">
        <v>37056</v>
      </c>
      <c r="B3496" s="418">
        <v>2302.16</v>
      </c>
      <c r="C3496"/>
      <c r="D3496"/>
    </row>
    <row r="3497" spans="1:4" ht="16.149999999999999" customHeight="1" x14ac:dyDescent="0.25">
      <c r="A3497" s="416">
        <v>37057</v>
      </c>
      <c r="B3497" s="417">
        <v>2300.1799999999998</v>
      </c>
      <c r="C3497"/>
      <c r="D3497"/>
    </row>
    <row r="3498" spans="1:4" ht="16.149999999999999" customHeight="1" x14ac:dyDescent="0.25">
      <c r="A3498" s="416">
        <v>37058</v>
      </c>
      <c r="B3498" s="418">
        <v>2303.13</v>
      </c>
      <c r="C3498"/>
      <c r="D3498"/>
    </row>
    <row r="3499" spans="1:4" ht="16.149999999999999" customHeight="1" x14ac:dyDescent="0.25">
      <c r="A3499" s="416">
        <v>37059</v>
      </c>
      <c r="B3499" s="417">
        <v>2303.13</v>
      </c>
      <c r="C3499"/>
      <c r="D3499"/>
    </row>
    <row r="3500" spans="1:4" ht="16.149999999999999" customHeight="1" x14ac:dyDescent="0.25">
      <c r="A3500" s="416">
        <v>37060</v>
      </c>
      <c r="B3500" s="418">
        <v>2303.13</v>
      </c>
      <c r="C3500"/>
      <c r="D3500"/>
    </row>
    <row r="3501" spans="1:4" ht="16.149999999999999" customHeight="1" x14ac:dyDescent="0.25">
      <c r="A3501" s="416">
        <v>37061</v>
      </c>
      <c r="B3501" s="417">
        <v>2303.13</v>
      </c>
      <c r="C3501"/>
      <c r="D3501"/>
    </row>
    <row r="3502" spans="1:4" ht="16.149999999999999" customHeight="1" x14ac:dyDescent="0.25">
      <c r="A3502" s="416">
        <v>37062</v>
      </c>
      <c r="B3502" s="418">
        <v>2307.7800000000002</v>
      </c>
      <c r="C3502"/>
      <c r="D3502"/>
    </row>
    <row r="3503" spans="1:4" ht="16.149999999999999" customHeight="1" x14ac:dyDescent="0.25">
      <c r="A3503" s="416">
        <v>37063</v>
      </c>
      <c r="B3503" s="417">
        <v>2305.35</v>
      </c>
      <c r="C3503"/>
      <c r="D3503"/>
    </row>
    <row r="3504" spans="1:4" ht="16.149999999999999" customHeight="1" x14ac:dyDescent="0.25">
      <c r="A3504" s="416">
        <v>37064</v>
      </c>
      <c r="B3504" s="418">
        <v>2300.46</v>
      </c>
      <c r="C3504"/>
      <c r="D3504"/>
    </row>
    <row r="3505" spans="1:4" ht="16.149999999999999" customHeight="1" x14ac:dyDescent="0.25">
      <c r="A3505" s="416">
        <v>37065</v>
      </c>
      <c r="B3505" s="417">
        <v>2298.88</v>
      </c>
      <c r="C3505"/>
      <c r="D3505"/>
    </row>
    <row r="3506" spans="1:4" ht="16.149999999999999" customHeight="1" x14ac:dyDescent="0.25">
      <c r="A3506" s="416">
        <v>37066</v>
      </c>
      <c r="B3506" s="418">
        <v>2298.88</v>
      </c>
      <c r="C3506"/>
      <c r="D3506"/>
    </row>
    <row r="3507" spans="1:4" ht="16.149999999999999" customHeight="1" x14ac:dyDescent="0.25">
      <c r="A3507" s="416">
        <v>37067</v>
      </c>
      <c r="B3507" s="417">
        <v>2298.88</v>
      </c>
      <c r="C3507"/>
      <c r="D3507"/>
    </row>
    <row r="3508" spans="1:4" ht="16.149999999999999" customHeight="1" x14ac:dyDescent="0.25">
      <c r="A3508" s="416">
        <v>37068</v>
      </c>
      <c r="B3508" s="418">
        <v>2298.88</v>
      </c>
      <c r="C3508"/>
      <c r="D3508"/>
    </row>
    <row r="3509" spans="1:4" ht="16.149999999999999" customHeight="1" x14ac:dyDescent="0.25">
      <c r="A3509" s="416">
        <v>37069</v>
      </c>
      <c r="B3509" s="417">
        <v>2304.6799999999998</v>
      </c>
      <c r="C3509"/>
      <c r="D3509"/>
    </row>
    <row r="3510" spans="1:4" ht="16.149999999999999" customHeight="1" x14ac:dyDescent="0.25">
      <c r="A3510" s="416">
        <v>37070</v>
      </c>
      <c r="B3510" s="418">
        <v>2307.0300000000002</v>
      </c>
      <c r="C3510"/>
      <c r="D3510"/>
    </row>
    <row r="3511" spans="1:4" ht="16.149999999999999" customHeight="1" x14ac:dyDescent="0.25">
      <c r="A3511" s="416">
        <v>37071</v>
      </c>
      <c r="B3511" s="417">
        <v>2305.33</v>
      </c>
      <c r="C3511"/>
      <c r="D3511"/>
    </row>
    <row r="3512" spans="1:4" ht="16.149999999999999" customHeight="1" x14ac:dyDescent="0.25">
      <c r="A3512" s="416">
        <v>37072</v>
      </c>
      <c r="B3512" s="418">
        <v>2298.85</v>
      </c>
      <c r="C3512"/>
      <c r="D3512"/>
    </row>
    <row r="3513" spans="1:4" ht="16.149999999999999" customHeight="1" x14ac:dyDescent="0.25">
      <c r="A3513" s="416">
        <v>37073</v>
      </c>
      <c r="B3513" s="417">
        <v>2298.85</v>
      </c>
      <c r="C3513"/>
      <c r="D3513"/>
    </row>
    <row r="3514" spans="1:4" ht="16.149999999999999" customHeight="1" x14ac:dyDescent="0.25">
      <c r="A3514" s="416">
        <v>37074</v>
      </c>
      <c r="B3514" s="418">
        <v>2298.85</v>
      </c>
      <c r="C3514"/>
      <c r="D3514"/>
    </row>
    <row r="3515" spans="1:4" ht="16.149999999999999" customHeight="1" x14ac:dyDescent="0.25">
      <c r="A3515" s="416">
        <v>37075</v>
      </c>
      <c r="B3515" s="417">
        <v>2298.85</v>
      </c>
      <c r="C3515"/>
      <c r="D3515"/>
    </row>
    <row r="3516" spans="1:4" ht="16.149999999999999" customHeight="1" x14ac:dyDescent="0.25">
      <c r="A3516" s="416">
        <v>37076</v>
      </c>
      <c r="B3516" s="418">
        <v>2300.02</v>
      </c>
      <c r="C3516"/>
      <c r="D3516"/>
    </row>
    <row r="3517" spans="1:4" ht="16.149999999999999" customHeight="1" x14ac:dyDescent="0.25">
      <c r="A3517" s="416">
        <v>37077</v>
      </c>
      <c r="B3517" s="417">
        <v>2303.2600000000002</v>
      </c>
      <c r="C3517"/>
      <c r="D3517"/>
    </row>
    <row r="3518" spans="1:4" ht="16.149999999999999" customHeight="1" x14ac:dyDescent="0.25">
      <c r="A3518" s="416">
        <v>37078</v>
      </c>
      <c r="B3518" s="418">
        <v>2303.36</v>
      </c>
      <c r="C3518"/>
      <c r="D3518"/>
    </row>
    <row r="3519" spans="1:4" ht="16.149999999999999" customHeight="1" x14ac:dyDescent="0.25">
      <c r="A3519" s="416">
        <v>37079</v>
      </c>
      <c r="B3519" s="417">
        <v>2304.75</v>
      </c>
      <c r="C3519"/>
      <c r="D3519"/>
    </row>
    <row r="3520" spans="1:4" ht="16.149999999999999" customHeight="1" x14ac:dyDescent="0.25">
      <c r="A3520" s="416">
        <v>37080</v>
      </c>
      <c r="B3520" s="418">
        <v>2304.75</v>
      </c>
      <c r="C3520"/>
      <c r="D3520"/>
    </row>
    <row r="3521" spans="1:4" ht="16.149999999999999" customHeight="1" x14ac:dyDescent="0.25">
      <c r="A3521" s="416">
        <v>37081</v>
      </c>
      <c r="B3521" s="417">
        <v>2304.75</v>
      </c>
      <c r="C3521"/>
      <c r="D3521"/>
    </row>
    <row r="3522" spans="1:4" ht="16.149999999999999" customHeight="1" x14ac:dyDescent="0.25">
      <c r="A3522" s="416">
        <v>37082</v>
      </c>
      <c r="B3522" s="418">
        <v>2305.37</v>
      </c>
      <c r="C3522"/>
      <c r="D3522"/>
    </row>
    <row r="3523" spans="1:4" ht="16.149999999999999" customHeight="1" x14ac:dyDescent="0.25">
      <c r="A3523" s="416">
        <v>37083</v>
      </c>
      <c r="B3523" s="417">
        <v>2306.16</v>
      </c>
      <c r="C3523"/>
      <c r="D3523"/>
    </row>
    <row r="3524" spans="1:4" ht="16.149999999999999" customHeight="1" x14ac:dyDescent="0.25">
      <c r="A3524" s="416">
        <v>37084</v>
      </c>
      <c r="B3524" s="418">
        <v>2312.21</v>
      </c>
      <c r="C3524"/>
      <c r="D3524"/>
    </row>
    <row r="3525" spans="1:4" ht="16.149999999999999" customHeight="1" x14ac:dyDescent="0.25">
      <c r="A3525" s="416">
        <v>37085</v>
      </c>
      <c r="B3525" s="417">
        <v>2323.9899999999998</v>
      </c>
      <c r="C3525"/>
      <c r="D3525"/>
    </row>
    <row r="3526" spans="1:4" ht="16.149999999999999" customHeight="1" x14ac:dyDescent="0.25">
      <c r="A3526" s="416">
        <v>37086</v>
      </c>
      <c r="B3526" s="418">
        <v>2317.92</v>
      </c>
      <c r="C3526"/>
      <c r="D3526"/>
    </row>
    <row r="3527" spans="1:4" ht="16.149999999999999" customHeight="1" x14ac:dyDescent="0.25">
      <c r="A3527" s="416">
        <v>37087</v>
      </c>
      <c r="B3527" s="417">
        <v>2317.92</v>
      </c>
      <c r="C3527"/>
      <c r="D3527"/>
    </row>
    <row r="3528" spans="1:4" ht="16.149999999999999" customHeight="1" x14ac:dyDescent="0.25">
      <c r="A3528" s="416">
        <v>37088</v>
      </c>
      <c r="B3528" s="418">
        <v>2317.92</v>
      </c>
      <c r="C3528"/>
      <c r="D3528"/>
    </row>
    <row r="3529" spans="1:4" ht="16.149999999999999" customHeight="1" x14ac:dyDescent="0.25">
      <c r="A3529" s="416">
        <v>37089</v>
      </c>
      <c r="B3529" s="417">
        <v>2302.56</v>
      </c>
      <c r="C3529"/>
      <c r="D3529"/>
    </row>
    <row r="3530" spans="1:4" ht="16.149999999999999" customHeight="1" x14ac:dyDescent="0.25">
      <c r="A3530" s="416">
        <v>37090</v>
      </c>
      <c r="B3530" s="418">
        <v>2298.7600000000002</v>
      </c>
      <c r="C3530"/>
      <c r="D3530"/>
    </row>
    <row r="3531" spans="1:4" ht="16.149999999999999" customHeight="1" x14ac:dyDescent="0.25">
      <c r="A3531" s="416">
        <v>37091</v>
      </c>
      <c r="B3531" s="417">
        <v>2298.63</v>
      </c>
      <c r="C3531"/>
      <c r="D3531"/>
    </row>
    <row r="3532" spans="1:4" ht="16.149999999999999" customHeight="1" x14ac:dyDescent="0.25">
      <c r="A3532" s="416">
        <v>37092</v>
      </c>
      <c r="B3532" s="418">
        <v>2301.67</v>
      </c>
      <c r="C3532"/>
      <c r="D3532"/>
    </row>
    <row r="3533" spans="1:4" ht="16.149999999999999" customHeight="1" x14ac:dyDescent="0.25">
      <c r="A3533" s="416">
        <v>37093</v>
      </c>
      <c r="B3533" s="417">
        <v>2301.67</v>
      </c>
      <c r="C3533"/>
      <c r="D3533"/>
    </row>
    <row r="3534" spans="1:4" ht="16.149999999999999" customHeight="1" x14ac:dyDescent="0.25">
      <c r="A3534" s="416">
        <v>37094</v>
      </c>
      <c r="B3534" s="418">
        <v>2301.67</v>
      </c>
      <c r="C3534"/>
      <c r="D3534"/>
    </row>
    <row r="3535" spans="1:4" ht="16.149999999999999" customHeight="1" x14ac:dyDescent="0.25">
      <c r="A3535" s="416">
        <v>37095</v>
      </c>
      <c r="B3535" s="417">
        <v>2301.67</v>
      </c>
      <c r="C3535"/>
      <c r="D3535"/>
    </row>
    <row r="3536" spans="1:4" ht="16.149999999999999" customHeight="1" x14ac:dyDescent="0.25">
      <c r="A3536" s="416">
        <v>37096</v>
      </c>
      <c r="B3536" s="418">
        <v>2302.2600000000002</v>
      </c>
      <c r="C3536"/>
      <c r="D3536"/>
    </row>
    <row r="3537" spans="1:4" ht="16.149999999999999" customHeight="1" x14ac:dyDescent="0.25">
      <c r="A3537" s="416">
        <v>37097</v>
      </c>
      <c r="B3537" s="417">
        <v>2301.56</v>
      </c>
      <c r="C3537"/>
      <c r="D3537"/>
    </row>
    <row r="3538" spans="1:4" ht="16.149999999999999" customHeight="1" x14ac:dyDescent="0.25">
      <c r="A3538" s="416">
        <v>37098</v>
      </c>
      <c r="B3538" s="418">
        <v>2302.6999999999998</v>
      </c>
      <c r="C3538"/>
      <c r="D3538"/>
    </row>
    <row r="3539" spans="1:4" ht="16.149999999999999" customHeight="1" x14ac:dyDescent="0.25">
      <c r="A3539" s="416">
        <v>37099</v>
      </c>
      <c r="B3539" s="417">
        <v>2301.5300000000002</v>
      </c>
      <c r="C3539"/>
      <c r="D3539"/>
    </row>
    <row r="3540" spans="1:4" ht="16.149999999999999" customHeight="1" x14ac:dyDescent="0.25">
      <c r="A3540" s="416">
        <v>37100</v>
      </c>
      <c r="B3540" s="418">
        <v>2301.6999999999998</v>
      </c>
      <c r="C3540"/>
      <c r="D3540"/>
    </row>
    <row r="3541" spans="1:4" ht="16.149999999999999" customHeight="1" x14ac:dyDescent="0.25">
      <c r="A3541" s="416">
        <v>37101</v>
      </c>
      <c r="B3541" s="417">
        <v>2301.6999999999998</v>
      </c>
      <c r="C3541"/>
      <c r="D3541"/>
    </row>
    <row r="3542" spans="1:4" ht="16.149999999999999" customHeight="1" x14ac:dyDescent="0.25">
      <c r="A3542" s="416">
        <v>37102</v>
      </c>
      <c r="B3542" s="418">
        <v>2301.6999999999998</v>
      </c>
      <c r="C3542"/>
      <c r="D3542"/>
    </row>
    <row r="3543" spans="1:4" ht="16.149999999999999" customHeight="1" x14ac:dyDescent="0.25">
      <c r="A3543" s="416">
        <v>37103</v>
      </c>
      <c r="B3543" s="417">
        <v>2298.27</v>
      </c>
      <c r="C3543"/>
      <c r="D3543"/>
    </row>
    <row r="3544" spans="1:4" ht="16.149999999999999" customHeight="1" x14ac:dyDescent="0.25">
      <c r="A3544" s="416">
        <v>37104</v>
      </c>
      <c r="B3544" s="418">
        <v>2293.25</v>
      </c>
      <c r="C3544"/>
      <c r="D3544"/>
    </row>
    <row r="3545" spans="1:4" ht="16.149999999999999" customHeight="1" x14ac:dyDescent="0.25">
      <c r="A3545" s="416">
        <v>37105</v>
      </c>
      <c r="B3545" s="417">
        <v>2295.19</v>
      </c>
      <c r="C3545"/>
      <c r="D3545"/>
    </row>
    <row r="3546" spans="1:4" ht="16.149999999999999" customHeight="1" x14ac:dyDescent="0.25">
      <c r="A3546" s="416">
        <v>37106</v>
      </c>
      <c r="B3546" s="418">
        <v>2298.91</v>
      </c>
      <c r="C3546"/>
      <c r="D3546"/>
    </row>
    <row r="3547" spans="1:4" ht="16.149999999999999" customHeight="1" x14ac:dyDescent="0.25">
      <c r="A3547" s="416">
        <v>37107</v>
      </c>
      <c r="B3547" s="417">
        <v>2295.7199999999998</v>
      </c>
      <c r="C3547"/>
      <c r="D3547"/>
    </row>
    <row r="3548" spans="1:4" ht="16.149999999999999" customHeight="1" x14ac:dyDescent="0.25">
      <c r="A3548" s="416">
        <v>37108</v>
      </c>
      <c r="B3548" s="418">
        <v>2295.7199999999998</v>
      </c>
      <c r="C3548"/>
      <c r="D3548"/>
    </row>
    <row r="3549" spans="1:4" ht="16.149999999999999" customHeight="1" x14ac:dyDescent="0.25">
      <c r="A3549" s="416">
        <v>37109</v>
      </c>
      <c r="B3549" s="417">
        <v>2295.7199999999998</v>
      </c>
      <c r="C3549"/>
      <c r="D3549"/>
    </row>
    <row r="3550" spans="1:4" ht="16.149999999999999" customHeight="1" x14ac:dyDescent="0.25">
      <c r="A3550" s="416">
        <v>37110</v>
      </c>
      <c r="B3550" s="418">
        <v>2291.46</v>
      </c>
      <c r="C3550"/>
      <c r="D3550"/>
    </row>
    <row r="3551" spans="1:4" ht="16.149999999999999" customHeight="1" x14ac:dyDescent="0.25">
      <c r="A3551" s="416">
        <v>37111</v>
      </c>
      <c r="B3551" s="417">
        <v>2291.46</v>
      </c>
      <c r="C3551"/>
      <c r="D3551"/>
    </row>
    <row r="3552" spans="1:4" ht="16.149999999999999" customHeight="1" x14ac:dyDescent="0.25">
      <c r="A3552" s="416">
        <v>37112</v>
      </c>
      <c r="B3552" s="418">
        <v>2295.0500000000002</v>
      </c>
      <c r="C3552"/>
      <c r="D3552"/>
    </row>
    <row r="3553" spans="1:4" ht="16.149999999999999" customHeight="1" x14ac:dyDescent="0.25">
      <c r="A3553" s="416">
        <v>37113</v>
      </c>
      <c r="B3553" s="417">
        <v>2291.5</v>
      </c>
      <c r="C3553"/>
      <c r="D3553"/>
    </row>
    <row r="3554" spans="1:4" ht="16.149999999999999" customHeight="1" x14ac:dyDescent="0.25">
      <c r="A3554" s="416">
        <v>37114</v>
      </c>
      <c r="B3554" s="418">
        <v>2288.0300000000002</v>
      </c>
      <c r="C3554"/>
      <c r="D3554"/>
    </row>
    <row r="3555" spans="1:4" ht="16.149999999999999" customHeight="1" x14ac:dyDescent="0.25">
      <c r="A3555" s="416">
        <v>37115</v>
      </c>
      <c r="B3555" s="417">
        <v>2288.0300000000002</v>
      </c>
      <c r="C3555"/>
      <c r="D3555"/>
    </row>
    <row r="3556" spans="1:4" ht="16.149999999999999" customHeight="1" x14ac:dyDescent="0.25">
      <c r="A3556" s="416">
        <v>37116</v>
      </c>
      <c r="B3556" s="418">
        <v>2288.0300000000002</v>
      </c>
      <c r="C3556"/>
      <c r="D3556"/>
    </row>
    <row r="3557" spans="1:4" ht="16.149999999999999" customHeight="1" x14ac:dyDescent="0.25">
      <c r="A3557" s="416">
        <v>37117</v>
      </c>
      <c r="B3557" s="417">
        <v>2284.9</v>
      </c>
      <c r="C3557"/>
      <c r="D3557"/>
    </row>
    <row r="3558" spans="1:4" ht="16.149999999999999" customHeight="1" x14ac:dyDescent="0.25">
      <c r="A3558" s="416">
        <v>37118</v>
      </c>
      <c r="B3558" s="418">
        <v>2284.98</v>
      </c>
      <c r="C3558"/>
      <c r="D3558"/>
    </row>
    <row r="3559" spans="1:4" ht="16.149999999999999" customHeight="1" x14ac:dyDescent="0.25">
      <c r="A3559" s="416">
        <v>37119</v>
      </c>
      <c r="B3559" s="417">
        <v>2291.41</v>
      </c>
      <c r="C3559"/>
      <c r="D3559"/>
    </row>
    <row r="3560" spans="1:4" ht="16.149999999999999" customHeight="1" x14ac:dyDescent="0.25">
      <c r="A3560" s="416">
        <v>37120</v>
      </c>
      <c r="B3560" s="418">
        <v>2288.1799999999998</v>
      </c>
      <c r="C3560"/>
      <c r="D3560"/>
    </row>
    <row r="3561" spans="1:4" ht="16.149999999999999" customHeight="1" x14ac:dyDescent="0.25">
      <c r="A3561" s="416">
        <v>37121</v>
      </c>
      <c r="B3561" s="417">
        <v>2285.06</v>
      </c>
      <c r="C3561"/>
      <c r="D3561"/>
    </row>
    <row r="3562" spans="1:4" ht="16.149999999999999" customHeight="1" x14ac:dyDescent="0.25">
      <c r="A3562" s="416">
        <v>37122</v>
      </c>
      <c r="B3562" s="418">
        <v>2285.06</v>
      </c>
      <c r="C3562"/>
      <c r="D3562"/>
    </row>
    <row r="3563" spans="1:4" ht="16.149999999999999" customHeight="1" x14ac:dyDescent="0.25">
      <c r="A3563" s="416">
        <v>37123</v>
      </c>
      <c r="B3563" s="417">
        <v>2285.06</v>
      </c>
      <c r="C3563"/>
      <c r="D3563"/>
    </row>
    <row r="3564" spans="1:4" ht="16.149999999999999" customHeight="1" x14ac:dyDescent="0.25">
      <c r="A3564" s="416">
        <v>37124</v>
      </c>
      <c r="B3564" s="418">
        <v>2285.06</v>
      </c>
      <c r="C3564"/>
      <c r="D3564"/>
    </row>
    <row r="3565" spans="1:4" ht="16.149999999999999" customHeight="1" x14ac:dyDescent="0.25">
      <c r="A3565" s="416">
        <v>37125</v>
      </c>
      <c r="B3565" s="417">
        <v>2283.86</v>
      </c>
      <c r="C3565"/>
      <c r="D3565"/>
    </row>
    <row r="3566" spans="1:4" ht="16.149999999999999" customHeight="1" x14ac:dyDescent="0.25">
      <c r="A3566" s="416">
        <v>37126</v>
      </c>
      <c r="B3566" s="418">
        <v>2279.25</v>
      </c>
      <c r="C3566"/>
      <c r="D3566"/>
    </row>
    <row r="3567" spans="1:4" ht="16.149999999999999" customHeight="1" x14ac:dyDescent="0.25">
      <c r="A3567" s="416">
        <v>37127</v>
      </c>
      <c r="B3567" s="417">
        <v>2275.0700000000002</v>
      </c>
      <c r="C3567"/>
      <c r="D3567"/>
    </row>
    <row r="3568" spans="1:4" ht="16.149999999999999" customHeight="1" x14ac:dyDescent="0.25">
      <c r="A3568" s="416">
        <v>37128</v>
      </c>
      <c r="B3568" s="418">
        <v>2273.5</v>
      </c>
      <c r="C3568"/>
      <c r="D3568"/>
    </row>
    <row r="3569" spans="1:4" ht="16.149999999999999" customHeight="1" x14ac:dyDescent="0.25">
      <c r="A3569" s="416">
        <v>37129</v>
      </c>
      <c r="B3569" s="417">
        <v>2273.5</v>
      </c>
      <c r="C3569"/>
      <c r="D3569"/>
    </row>
    <row r="3570" spans="1:4" ht="16.149999999999999" customHeight="1" x14ac:dyDescent="0.25">
      <c r="A3570" s="416">
        <v>37130</v>
      </c>
      <c r="B3570" s="418">
        <v>2273.5</v>
      </c>
      <c r="C3570"/>
      <c r="D3570"/>
    </row>
    <row r="3571" spans="1:4" ht="16.149999999999999" customHeight="1" x14ac:dyDescent="0.25">
      <c r="A3571" s="416">
        <v>37131</v>
      </c>
      <c r="B3571" s="417">
        <v>2282.56</v>
      </c>
      <c r="C3571"/>
      <c r="D3571"/>
    </row>
    <row r="3572" spans="1:4" ht="16.149999999999999" customHeight="1" x14ac:dyDescent="0.25">
      <c r="A3572" s="416">
        <v>37132</v>
      </c>
      <c r="B3572" s="418">
        <v>2290.5700000000002</v>
      </c>
      <c r="C3572"/>
      <c r="D3572"/>
    </row>
    <row r="3573" spans="1:4" ht="16.149999999999999" customHeight="1" x14ac:dyDescent="0.25">
      <c r="A3573" s="416">
        <v>37133</v>
      </c>
      <c r="B3573" s="417">
        <v>2297.2399999999998</v>
      </c>
      <c r="C3573"/>
      <c r="D3573"/>
    </row>
    <row r="3574" spans="1:4" ht="16.149999999999999" customHeight="1" x14ac:dyDescent="0.25">
      <c r="A3574" s="416">
        <v>37134</v>
      </c>
      <c r="B3574" s="418">
        <v>2301.23</v>
      </c>
      <c r="C3574"/>
      <c r="D3574"/>
    </row>
    <row r="3575" spans="1:4" ht="16.149999999999999" customHeight="1" x14ac:dyDescent="0.25">
      <c r="A3575" s="416">
        <v>37135</v>
      </c>
      <c r="B3575" s="417">
        <v>2296.85</v>
      </c>
      <c r="C3575"/>
      <c r="D3575"/>
    </row>
    <row r="3576" spans="1:4" ht="16.149999999999999" customHeight="1" x14ac:dyDescent="0.25">
      <c r="A3576" s="416">
        <v>37136</v>
      </c>
      <c r="B3576" s="418">
        <v>2296.85</v>
      </c>
      <c r="C3576"/>
      <c r="D3576"/>
    </row>
    <row r="3577" spans="1:4" ht="16.149999999999999" customHeight="1" x14ac:dyDescent="0.25">
      <c r="A3577" s="416">
        <v>37137</v>
      </c>
      <c r="B3577" s="417">
        <v>2296.85</v>
      </c>
      <c r="C3577"/>
      <c r="D3577"/>
    </row>
    <row r="3578" spans="1:4" ht="16.149999999999999" customHeight="1" x14ac:dyDescent="0.25">
      <c r="A3578" s="416">
        <v>37138</v>
      </c>
      <c r="B3578" s="418">
        <v>2305.15</v>
      </c>
      <c r="C3578"/>
      <c r="D3578"/>
    </row>
    <row r="3579" spans="1:4" ht="16.149999999999999" customHeight="1" x14ac:dyDescent="0.25">
      <c r="A3579" s="416">
        <v>37139</v>
      </c>
      <c r="B3579" s="417">
        <v>2305.2800000000002</v>
      </c>
      <c r="C3579"/>
      <c r="D3579"/>
    </row>
    <row r="3580" spans="1:4" ht="16.149999999999999" customHeight="1" x14ac:dyDescent="0.25">
      <c r="A3580" s="416">
        <v>37140</v>
      </c>
      <c r="B3580" s="418">
        <v>2312.87</v>
      </c>
      <c r="C3580"/>
      <c r="D3580"/>
    </row>
    <row r="3581" spans="1:4" ht="16.149999999999999" customHeight="1" x14ac:dyDescent="0.25">
      <c r="A3581" s="416">
        <v>37141</v>
      </c>
      <c r="B3581" s="417">
        <v>2317.02</v>
      </c>
      <c r="C3581"/>
      <c r="D3581"/>
    </row>
    <row r="3582" spans="1:4" ht="16.149999999999999" customHeight="1" x14ac:dyDescent="0.25">
      <c r="A3582" s="416">
        <v>37142</v>
      </c>
      <c r="B3582" s="418">
        <v>2320.09</v>
      </c>
      <c r="C3582"/>
      <c r="D3582"/>
    </row>
    <row r="3583" spans="1:4" ht="16.149999999999999" customHeight="1" x14ac:dyDescent="0.25">
      <c r="A3583" s="416">
        <v>37143</v>
      </c>
      <c r="B3583" s="417">
        <v>2320.09</v>
      </c>
      <c r="C3583"/>
      <c r="D3583"/>
    </row>
    <row r="3584" spans="1:4" ht="16.149999999999999" customHeight="1" x14ac:dyDescent="0.25">
      <c r="A3584" s="416">
        <v>37144</v>
      </c>
      <c r="B3584" s="418">
        <v>2320.09</v>
      </c>
      <c r="C3584"/>
      <c r="D3584"/>
    </row>
    <row r="3585" spans="1:4" ht="16.149999999999999" customHeight="1" x14ac:dyDescent="0.25">
      <c r="A3585" s="416">
        <v>37145</v>
      </c>
      <c r="B3585" s="417">
        <v>2324.7800000000002</v>
      </c>
      <c r="C3585"/>
      <c r="D3585"/>
    </row>
    <row r="3586" spans="1:4" ht="16.149999999999999" customHeight="1" x14ac:dyDescent="0.25">
      <c r="A3586" s="416">
        <v>37146</v>
      </c>
      <c r="B3586" s="418">
        <v>2341.2800000000002</v>
      </c>
      <c r="C3586"/>
      <c r="D3586"/>
    </row>
    <row r="3587" spans="1:4" ht="16.149999999999999" customHeight="1" x14ac:dyDescent="0.25">
      <c r="A3587" s="416">
        <v>37147</v>
      </c>
      <c r="B3587" s="417">
        <v>2341.14</v>
      </c>
      <c r="C3587"/>
      <c r="D3587"/>
    </row>
    <row r="3588" spans="1:4" ht="16.149999999999999" customHeight="1" x14ac:dyDescent="0.25">
      <c r="A3588" s="416">
        <v>37148</v>
      </c>
      <c r="B3588" s="418">
        <v>2337.25</v>
      </c>
      <c r="C3588"/>
      <c r="D3588"/>
    </row>
    <row r="3589" spans="1:4" ht="16.149999999999999" customHeight="1" x14ac:dyDescent="0.25">
      <c r="A3589" s="416">
        <v>37149</v>
      </c>
      <c r="B3589" s="417">
        <v>2342.44</v>
      </c>
      <c r="C3589"/>
      <c r="D3589"/>
    </row>
    <row r="3590" spans="1:4" ht="16.149999999999999" customHeight="1" x14ac:dyDescent="0.25">
      <c r="A3590" s="416">
        <v>37150</v>
      </c>
      <c r="B3590" s="418">
        <v>2342.44</v>
      </c>
      <c r="C3590"/>
      <c r="D3590"/>
    </row>
    <row r="3591" spans="1:4" ht="16.149999999999999" customHeight="1" x14ac:dyDescent="0.25">
      <c r="A3591" s="416">
        <v>37151</v>
      </c>
      <c r="B3591" s="417">
        <v>2342.44</v>
      </c>
      <c r="C3591"/>
      <c r="D3591"/>
    </row>
    <row r="3592" spans="1:4" ht="16.149999999999999" customHeight="1" x14ac:dyDescent="0.25">
      <c r="A3592" s="416">
        <v>37152</v>
      </c>
      <c r="B3592" s="418">
        <v>2342.1799999999998</v>
      </c>
      <c r="C3592"/>
      <c r="D3592"/>
    </row>
    <row r="3593" spans="1:4" ht="16.149999999999999" customHeight="1" x14ac:dyDescent="0.25">
      <c r="A3593" s="416">
        <v>37153</v>
      </c>
      <c r="B3593" s="417">
        <v>2338.39</v>
      </c>
      <c r="C3593"/>
      <c r="D3593"/>
    </row>
    <row r="3594" spans="1:4" ht="16.149999999999999" customHeight="1" x14ac:dyDescent="0.25">
      <c r="A3594" s="416">
        <v>37154</v>
      </c>
      <c r="B3594" s="418">
        <v>2342.04</v>
      </c>
      <c r="C3594"/>
      <c r="D3594"/>
    </row>
    <row r="3595" spans="1:4" ht="16.149999999999999" customHeight="1" x14ac:dyDescent="0.25">
      <c r="A3595" s="416">
        <v>37155</v>
      </c>
      <c r="B3595" s="417">
        <v>2341.6799999999998</v>
      </c>
      <c r="C3595"/>
      <c r="D3595"/>
    </row>
    <row r="3596" spans="1:4" ht="16.149999999999999" customHeight="1" x14ac:dyDescent="0.25">
      <c r="A3596" s="416">
        <v>37156</v>
      </c>
      <c r="B3596" s="418">
        <v>2342.1799999999998</v>
      </c>
      <c r="C3596"/>
      <c r="D3596"/>
    </row>
    <row r="3597" spans="1:4" ht="16.149999999999999" customHeight="1" x14ac:dyDescent="0.25">
      <c r="A3597" s="416">
        <v>37157</v>
      </c>
      <c r="B3597" s="417">
        <v>2342.1799999999998</v>
      </c>
      <c r="C3597"/>
      <c r="D3597"/>
    </row>
    <row r="3598" spans="1:4" ht="16.149999999999999" customHeight="1" x14ac:dyDescent="0.25">
      <c r="A3598" s="416">
        <v>37158</v>
      </c>
      <c r="B3598" s="418">
        <v>2342.1799999999998</v>
      </c>
      <c r="C3598"/>
      <c r="D3598"/>
    </row>
    <row r="3599" spans="1:4" ht="16.149999999999999" customHeight="1" x14ac:dyDescent="0.25">
      <c r="A3599" s="416">
        <v>37159</v>
      </c>
      <c r="B3599" s="417">
        <v>2329.6999999999998</v>
      </c>
      <c r="C3599"/>
      <c r="D3599"/>
    </row>
    <row r="3600" spans="1:4" ht="16.149999999999999" customHeight="1" x14ac:dyDescent="0.25">
      <c r="A3600" s="416">
        <v>37160</v>
      </c>
      <c r="B3600" s="418">
        <v>2327.09</v>
      </c>
      <c r="C3600"/>
      <c r="D3600"/>
    </row>
    <row r="3601" spans="1:4" ht="16.149999999999999" customHeight="1" x14ac:dyDescent="0.25">
      <c r="A3601" s="416">
        <v>37161</v>
      </c>
      <c r="B3601" s="417">
        <v>2328.4899999999998</v>
      </c>
      <c r="C3601"/>
      <c r="D3601"/>
    </row>
    <row r="3602" spans="1:4" ht="16.149999999999999" customHeight="1" x14ac:dyDescent="0.25">
      <c r="A3602" s="416">
        <v>37162</v>
      </c>
      <c r="B3602" s="418">
        <v>2328.75</v>
      </c>
      <c r="C3602"/>
      <c r="D3602"/>
    </row>
    <row r="3603" spans="1:4" ht="16.149999999999999" customHeight="1" x14ac:dyDescent="0.25">
      <c r="A3603" s="416">
        <v>37163</v>
      </c>
      <c r="B3603" s="417">
        <v>2332.19</v>
      </c>
      <c r="C3603"/>
      <c r="D3603"/>
    </row>
    <row r="3604" spans="1:4" ht="16.149999999999999" customHeight="1" x14ac:dyDescent="0.25">
      <c r="A3604" s="416">
        <v>37164</v>
      </c>
      <c r="B3604" s="418">
        <v>2332.19</v>
      </c>
      <c r="C3604"/>
      <c r="D3604"/>
    </row>
    <row r="3605" spans="1:4" ht="16.149999999999999" customHeight="1" x14ac:dyDescent="0.25">
      <c r="A3605" s="416">
        <v>37165</v>
      </c>
      <c r="B3605" s="417">
        <v>2332.19</v>
      </c>
      <c r="C3605"/>
      <c r="D3605"/>
    </row>
    <row r="3606" spans="1:4" ht="16.149999999999999" customHeight="1" x14ac:dyDescent="0.25">
      <c r="A3606" s="416">
        <v>37166</v>
      </c>
      <c r="B3606" s="418">
        <v>2338.4499999999998</v>
      </c>
      <c r="C3606"/>
      <c r="D3606"/>
    </row>
    <row r="3607" spans="1:4" ht="16.149999999999999" customHeight="1" x14ac:dyDescent="0.25">
      <c r="A3607" s="416">
        <v>37167</v>
      </c>
      <c r="B3607" s="417">
        <v>2334.2399999999998</v>
      </c>
      <c r="C3607"/>
      <c r="D3607"/>
    </row>
    <row r="3608" spans="1:4" ht="16.149999999999999" customHeight="1" x14ac:dyDescent="0.25">
      <c r="A3608" s="416">
        <v>37168</v>
      </c>
      <c r="B3608" s="418">
        <v>2336.1799999999998</v>
      </c>
      <c r="C3608"/>
      <c r="D3608"/>
    </row>
    <row r="3609" spans="1:4" ht="16.149999999999999" customHeight="1" x14ac:dyDescent="0.25">
      <c r="A3609" s="416">
        <v>37169</v>
      </c>
      <c r="B3609" s="417">
        <v>2336.2800000000002</v>
      </c>
      <c r="C3609"/>
      <c r="D3609"/>
    </row>
    <row r="3610" spans="1:4" ht="16.149999999999999" customHeight="1" x14ac:dyDescent="0.25">
      <c r="A3610" s="416">
        <v>37170</v>
      </c>
      <c r="B3610" s="418">
        <v>2331.0300000000002</v>
      </c>
      <c r="C3610"/>
      <c r="D3610"/>
    </row>
    <row r="3611" spans="1:4" ht="16.149999999999999" customHeight="1" x14ac:dyDescent="0.25">
      <c r="A3611" s="416">
        <v>37171</v>
      </c>
      <c r="B3611" s="417">
        <v>2331.0300000000002</v>
      </c>
      <c r="C3611"/>
      <c r="D3611"/>
    </row>
    <row r="3612" spans="1:4" ht="16.149999999999999" customHeight="1" x14ac:dyDescent="0.25">
      <c r="A3612" s="416">
        <v>37172</v>
      </c>
      <c r="B3612" s="418">
        <v>2331.0300000000002</v>
      </c>
      <c r="C3612"/>
      <c r="D3612"/>
    </row>
    <row r="3613" spans="1:4" ht="16.149999999999999" customHeight="1" x14ac:dyDescent="0.25">
      <c r="A3613" s="416">
        <v>37173</v>
      </c>
      <c r="B3613" s="417">
        <v>2331.02</v>
      </c>
      <c r="C3613"/>
      <c r="D3613"/>
    </row>
    <row r="3614" spans="1:4" ht="16.149999999999999" customHeight="1" x14ac:dyDescent="0.25">
      <c r="A3614" s="416">
        <v>37174</v>
      </c>
      <c r="B3614" s="418">
        <v>2328.91</v>
      </c>
      <c r="C3614"/>
      <c r="D3614"/>
    </row>
    <row r="3615" spans="1:4" ht="16.149999999999999" customHeight="1" x14ac:dyDescent="0.25">
      <c r="A3615" s="416">
        <v>37175</v>
      </c>
      <c r="B3615" s="417">
        <v>2320.41</v>
      </c>
      <c r="C3615"/>
      <c r="D3615"/>
    </row>
    <row r="3616" spans="1:4" ht="16.149999999999999" customHeight="1" x14ac:dyDescent="0.25">
      <c r="A3616" s="416">
        <v>37176</v>
      </c>
      <c r="B3616" s="418">
        <v>2312.33</v>
      </c>
      <c r="C3616"/>
      <c r="D3616"/>
    </row>
    <row r="3617" spans="1:4" ht="16.149999999999999" customHeight="1" x14ac:dyDescent="0.25">
      <c r="A3617" s="416">
        <v>37177</v>
      </c>
      <c r="B3617" s="417">
        <v>2314.7399999999998</v>
      </c>
      <c r="C3617"/>
      <c r="D3617"/>
    </row>
    <row r="3618" spans="1:4" ht="16.149999999999999" customHeight="1" x14ac:dyDescent="0.25">
      <c r="A3618" s="416">
        <v>37178</v>
      </c>
      <c r="B3618" s="418">
        <v>2314.7399999999998</v>
      </c>
      <c r="C3618"/>
      <c r="D3618"/>
    </row>
    <row r="3619" spans="1:4" ht="16.149999999999999" customHeight="1" x14ac:dyDescent="0.25">
      <c r="A3619" s="416">
        <v>37179</v>
      </c>
      <c r="B3619" s="417">
        <v>2314.7399999999998</v>
      </c>
      <c r="C3619"/>
      <c r="D3619"/>
    </row>
    <row r="3620" spans="1:4" ht="16.149999999999999" customHeight="1" x14ac:dyDescent="0.25">
      <c r="A3620" s="416">
        <v>37180</v>
      </c>
      <c r="B3620" s="418">
        <v>2314.7399999999998</v>
      </c>
      <c r="C3620"/>
      <c r="D3620"/>
    </row>
    <row r="3621" spans="1:4" ht="16.149999999999999" customHeight="1" x14ac:dyDescent="0.25">
      <c r="A3621" s="416">
        <v>37181</v>
      </c>
      <c r="B3621" s="417">
        <v>2303.3000000000002</v>
      </c>
      <c r="C3621"/>
      <c r="D3621"/>
    </row>
    <row r="3622" spans="1:4" ht="16.149999999999999" customHeight="1" x14ac:dyDescent="0.25">
      <c r="A3622" s="416">
        <v>37182</v>
      </c>
      <c r="B3622" s="418">
        <v>2300.0100000000002</v>
      </c>
      <c r="C3622"/>
      <c r="D3622"/>
    </row>
    <row r="3623" spans="1:4" ht="16.149999999999999" customHeight="1" x14ac:dyDescent="0.25">
      <c r="A3623" s="416">
        <v>37183</v>
      </c>
      <c r="B3623" s="417">
        <v>2313.2399999999998</v>
      </c>
      <c r="C3623"/>
      <c r="D3623"/>
    </row>
    <row r="3624" spans="1:4" ht="16.149999999999999" customHeight="1" x14ac:dyDescent="0.25">
      <c r="A3624" s="416">
        <v>37184</v>
      </c>
      <c r="B3624" s="418">
        <v>2315.2600000000002</v>
      </c>
      <c r="C3624"/>
      <c r="D3624"/>
    </row>
    <row r="3625" spans="1:4" ht="16.149999999999999" customHeight="1" x14ac:dyDescent="0.25">
      <c r="A3625" s="416">
        <v>37185</v>
      </c>
      <c r="B3625" s="417">
        <v>2315.2600000000002</v>
      </c>
      <c r="C3625"/>
      <c r="D3625"/>
    </row>
    <row r="3626" spans="1:4" ht="16.149999999999999" customHeight="1" x14ac:dyDescent="0.25">
      <c r="A3626" s="416">
        <v>37186</v>
      </c>
      <c r="B3626" s="418">
        <v>2315.2600000000002</v>
      </c>
      <c r="C3626"/>
      <c r="D3626"/>
    </row>
    <row r="3627" spans="1:4" ht="16.149999999999999" customHeight="1" x14ac:dyDescent="0.25">
      <c r="A3627" s="416">
        <v>37187</v>
      </c>
      <c r="B3627" s="417">
        <v>2318.4699999999998</v>
      </c>
      <c r="C3627"/>
      <c r="D3627"/>
    </row>
    <row r="3628" spans="1:4" ht="16.149999999999999" customHeight="1" x14ac:dyDescent="0.25">
      <c r="A3628" s="416">
        <v>37188</v>
      </c>
      <c r="B3628" s="418">
        <v>2316.14</v>
      </c>
      <c r="C3628"/>
      <c r="D3628"/>
    </row>
    <row r="3629" spans="1:4" ht="16.149999999999999" customHeight="1" x14ac:dyDescent="0.25">
      <c r="A3629" s="416">
        <v>37189</v>
      </c>
      <c r="B3629" s="417">
        <v>2319.5300000000002</v>
      </c>
      <c r="C3629"/>
      <c r="D3629"/>
    </row>
    <row r="3630" spans="1:4" ht="16.149999999999999" customHeight="1" x14ac:dyDescent="0.25">
      <c r="A3630" s="416">
        <v>37190</v>
      </c>
      <c r="B3630" s="418">
        <v>2316.6799999999998</v>
      </c>
      <c r="C3630"/>
      <c r="D3630"/>
    </row>
    <row r="3631" spans="1:4" ht="16.149999999999999" customHeight="1" x14ac:dyDescent="0.25">
      <c r="A3631" s="416">
        <v>37191</v>
      </c>
      <c r="B3631" s="417">
        <v>2314.5</v>
      </c>
      <c r="C3631"/>
      <c r="D3631"/>
    </row>
    <row r="3632" spans="1:4" ht="16.149999999999999" customHeight="1" x14ac:dyDescent="0.25">
      <c r="A3632" s="416">
        <v>37192</v>
      </c>
      <c r="B3632" s="418">
        <v>2314.5</v>
      </c>
      <c r="C3632"/>
      <c r="D3632"/>
    </row>
    <row r="3633" spans="1:4" ht="16.149999999999999" customHeight="1" x14ac:dyDescent="0.25">
      <c r="A3633" s="416">
        <v>37193</v>
      </c>
      <c r="B3633" s="417">
        <v>2314.5</v>
      </c>
      <c r="C3633"/>
      <c r="D3633"/>
    </row>
    <row r="3634" spans="1:4" ht="16.149999999999999" customHeight="1" x14ac:dyDescent="0.25">
      <c r="A3634" s="416">
        <v>37194</v>
      </c>
      <c r="B3634" s="418">
        <v>2311.42</v>
      </c>
      <c r="C3634"/>
      <c r="D3634"/>
    </row>
    <row r="3635" spans="1:4" ht="16.149999999999999" customHeight="1" x14ac:dyDescent="0.25">
      <c r="A3635" s="416">
        <v>37195</v>
      </c>
      <c r="B3635" s="417">
        <v>2310.02</v>
      </c>
      <c r="C3635"/>
      <c r="D3635"/>
    </row>
    <row r="3636" spans="1:4" ht="16.149999999999999" customHeight="1" x14ac:dyDescent="0.25">
      <c r="A3636" s="416">
        <v>37196</v>
      </c>
      <c r="B3636" s="418">
        <v>2309.12</v>
      </c>
      <c r="C3636"/>
      <c r="D3636"/>
    </row>
    <row r="3637" spans="1:4" ht="16.149999999999999" customHeight="1" x14ac:dyDescent="0.25">
      <c r="A3637" s="416">
        <v>37197</v>
      </c>
      <c r="B3637" s="417">
        <v>2309.89</v>
      </c>
      <c r="C3637"/>
      <c r="D3637"/>
    </row>
    <row r="3638" spans="1:4" ht="16.149999999999999" customHeight="1" x14ac:dyDescent="0.25">
      <c r="A3638" s="416">
        <v>37198</v>
      </c>
      <c r="B3638" s="418">
        <v>2309.42</v>
      </c>
      <c r="C3638"/>
      <c r="D3638"/>
    </row>
    <row r="3639" spans="1:4" ht="16.149999999999999" customHeight="1" x14ac:dyDescent="0.25">
      <c r="A3639" s="416">
        <v>37199</v>
      </c>
      <c r="B3639" s="417">
        <v>2309.42</v>
      </c>
      <c r="C3639"/>
      <c r="D3639"/>
    </row>
    <row r="3640" spans="1:4" ht="16.149999999999999" customHeight="1" x14ac:dyDescent="0.25">
      <c r="A3640" s="416">
        <v>37200</v>
      </c>
      <c r="B3640" s="418">
        <v>2309.42</v>
      </c>
      <c r="C3640"/>
      <c r="D3640"/>
    </row>
    <row r="3641" spans="1:4" ht="16.149999999999999" customHeight="1" x14ac:dyDescent="0.25">
      <c r="A3641" s="416">
        <v>37201</v>
      </c>
      <c r="B3641" s="417">
        <v>2309.42</v>
      </c>
      <c r="C3641"/>
      <c r="D3641"/>
    </row>
    <row r="3642" spans="1:4" ht="16.149999999999999" customHeight="1" x14ac:dyDescent="0.25">
      <c r="A3642" s="416">
        <v>37202</v>
      </c>
      <c r="B3642" s="418">
        <v>2309.2199999999998</v>
      </c>
      <c r="C3642"/>
      <c r="D3642"/>
    </row>
    <row r="3643" spans="1:4" ht="16.149999999999999" customHeight="1" x14ac:dyDescent="0.25">
      <c r="A3643" s="416">
        <v>37203</v>
      </c>
      <c r="B3643" s="417">
        <v>2306.5700000000002</v>
      </c>
      <c r="C3643"/>
      <c r="D3643"/>
    </row>
    <row r="3644" spans="1:4" ht="16.149999999999999" customHeight="1" x14ac:dyDescent="0.25">
      <c r="A3644" s="416">
        <v>37204</v>
      </c>
      <c r="B3644" s="418">
        <v>2307.2399999999998</v>
      </c>
      <c r="C3644"/>
      <c r="D3644"/>
    </row>
    <row r="3645" spans="1:4" ht="16.149999999999999" customHeight="1" x14ac:dyDescent="0.25">
      <c r="A3645" s="416">
        <v>37205</v>
      </c>
      <c r="B3645" s="417">
        <v>2303.6799999999998</v>
      </c>
      <c r="C3645"/>
      <c r="D3645"/>
    </row>
    <row r="3646" spans="1:4" ht="16.149999999999999" customHeight="1" x14ac:dyDescent="0.25">
      <c r="A3646" s="416">
        <v>37206</v>
      </c>
      <c r="B3646" s="418">
        <v>2303.6799999999998</v>
      </c>
      <c r="C3646"/>
      <c r="D3646"/>
    </row>
    <row r="3647" spans="1:4" ht="16.149999999999999" customHeight="1" x14ac:dyDescent="0.25">
      <c r="A3647" s="416">
        <v>37207</v>
      </c>
      <c r="B3647" s="417">
        <v>2303.6799999999998</v>
      </c>
      <c r="C3647"/>
      <c r="D3647"/>
    </row>
    <row r="3648" spans="1:4" ht="16.149999999999999" customHeight="1" x14ac:dyDescent="0.25">
      <c r="A3648" s="416">
        <v>37208</v>
      </c>
      <c r="B3648" s="418">
        <v>2303.6799999999998</v>
      </c>
      <c r="C3648"/>
      <c r="D3648"/>
    </row>
    <row r="3649" spans="1:4" ht="16.149999999999999" customHeight="1" x14ac:dyDescent="0.25">
      <c r="A3649" s="416">
        <v>37209</v>
      </c>
      <c r="B3649" s="417">
        <v>2300.69</v>
      </c>
      <c r="C3649"/>
      <c r="D3649"/>
    </row>
    <row r="3650" spans="1:4" ht="16.149999999999999" customHeight="1" x14ac:dyDescent="0.25">
      <c r="A3650" s="416">
        <v>37210</v>
      </c>
      <c r="B3650" s="418">
        <v>2302.81</v>
      </c>
      <c r="C3650"/>
      <c r="D3650"/>
    </row>
    <row r="3651" spans="1:4" ht="16.149999999999999" customHeight="1" x14ac:dyDescent="0.25">
      <c r="A3651" s="416">
        <v>37211</v>
      </c>
      <c r="B3651" s="417">
        <v>2311.5700000000002</v>
      </c>
      <c r="C3651"/>
      <c r="D3651"/>
    </row>
    <row r="3652" spans="1:4" ht="16.149999999999999" customHeight="1" x14ac:dyDescent="0.25">
      <c r="A3652" s="416">
        <v>37212</v>
      </c>
      <c r="B3652" s="418">
        <v>2314.33</v>
      </c>
      <c r="C3652"/>
      <c r="D3652"/>
    </row>
    <row r="3653" spans="1:4" ht="16.149999999999999" customHeight="1" x14ac:dyDescent="0.25">
      <c r="A3653" s="416">
        <v>37213</v>
      </c>
      <c r="B3653" s="417">
        <v>2314.33</v>
      </c>
      <c r="C3653"/>
      <c r="D3653"/>
    </row>
    <row r="3654" spans="1:4" ht="16.149999999999999" customHeight="1" x14ac:dyDescent="0.25">
      <c r="A3654" s="416">
        <v>37214</v>
      </c>
      <c r="B3654" s="418">
        <v>2314.33</v>
      </c>
      <c r="C3654"/>
      <c r="D3654"/>
    </row>
    <row r="3655" spans="1:4" ht="16.149999999999999" customHeight="1" x14ac:dyDescent="0.25">
      <c r="A3655" s="416">
        <v>37215</v>
      </c>
      <c r="B3655" s="417">
        <v>2310.9</v>
      </c>
      <c r="C3655"/>
      <c r="D3655"/>
    </row>
    <row r="3656" spans="1:4" ht="16.149999999999999" customHeight="1" x14ac:dyDescent="0.25">
      <c r="A3656" s="416">
        <v>37216</v>
      </c>
      <c r="B3656" s="418">
        <v>2314.86</v>
      </c>
      <c r="C3656"/>
      <c r="D3656"/>
    </row>
    <row r="3657" spans="1:4" ht="16.149999999999999" customHeight="1" x14ac:dyDescent="0.25">
      <c r="A3657" s="416">
        <v>37217</v>
      </c>
      <c r="B3657" s="417">
        <v>2319.34</v>
      </c>
      <c r="C3657"/>
      <c r="D3657"/>
    </row>
    <row r="3658" spans="1:4" ht="16.149999999999999" customHeight="1" x14ac:dyDescent="0.25">
      <c r="A3658" s="416">
        <v>37218</v>
      </c>
      <c r="B3658" s="418">
        <v>2317.5700000000002</v>
      </c>
      <c r="C3658"/>
      <c r="D3658"/>
    </row>
    <row r="3659" spans="1:4" ht="16.149999999999999" customHeight="1" x14ac:dyDescent="0.25">
      <c r="A3659" s="416">
        <v>37219</v>
      </c>
      <c r="B3659" s="417">
        <v>2316.4</v>
      </c>
      <c r="C3659"/>
      <c r="D3659"/>
    </row>
    <row r="3660" spans="1:4" ht="16.149999999999999" customHeight="1" x14ac:dyDescent="0.25">
      <c r="A3660" s="416">
        <v>37220</v>
      </c>
      <c r="B3660" s="418">
        <v>2316.4</v>
      </c>
      <c r="C3660"/>
      <c r="D3660"/>
    </row>
    <row r="3661" spans="1:4" ht="16.149999999999999" customHeight="1" x14ac:dyDescent="0.25">
      <c r="A3661" s="416">
        <v>37221</v>
      </c>
      <c r="B3661" s="417">
        <v>2316.4</v>
      </c>
      <c r="C3661"/>
      <c r="D3661"/>
    </row>
    <row r="3662" spans="1:4" ht="16.149999999999999" customHeight="1" x14ac:dyDescent="0.25">
      <c r="A3662" s="416">
        <v>37222</v>
      </c>
      <c r="B3662" s="418">
        <v>2313.2600000000002</v>
      </c>
      <c r="C3662"/>
      <c r="D3662"/>
    </row>
    <row r="3663" spans="1:4" ht="16.149999999999999" customHeight="1" x14ac:dyDescent="0.25">
      <c r="A3663" s="416">
        <v>37223</v>
      </c>
      <c r="B3663" s="417">
        <v>2312.9</v>
      </c>
      <c r="C3663"/>
      <c r="D3663"/>
    </row>
    <row r="3664" spans="1:4" ht="16.149999999999999" customHeight="1" x14ac:dyDescent="0.25">
      <c r="A3664" s="416">
        <v>37224</v>
      </c>
      <c r="B3664" s="418">
        <v>2310.9699999999998</v>
      </c>
      <c r="C3664"/>
      <c r="D3664"/>
    </row>
    <row r="3665" spans="1:4" ht="16.149999999999999" customHeight="1" x14ac:dyDescent="0.25">
      <c r="A3665" s="416">
        <v>37225</v>
      </c>
      <c r="B3665" s="417">
        <v>2308.59</v>
      </c>
      <c r="C3665"/>
      <c r="D3665"/>
    </row>
    <row r="3666" spans="1:4" ht="16.149999999999999" customHeight="1" x14ac:dyDescent="0.25">
      <c r="A3666" s="416">
        <v>37226</v>
      </c>
      <c r="B3666" s="418">
        <v>2303.35</v>
      </c>
      <c r="C3666"/>
      <c r="D3666"/>
    </row>
    <row r="3667" spans="1:4" ht="16.149999999999999" customHeight="1" x14ac:dyDescent="0.25">
      <c r="A3667" s="416">
        <v>37227</v>
      </c>
      <c r="B3667" s="417">
        <v>2303.35</v>
      </c>
      <c r="C3667"/>
      <c r="D3667"/>
    </row>
    <row r="3668" spans="1:4" ht="16.149999999999999" customHeight="1" x14ac:dyDescent="0.25">
      <c r="A3668" s="416">
        <v>37228</v>
      </c>
      <c r="B3668" s="418">
        <v>2303.35</v>
      </c>
      <c r="C3668"/>
      <c r="D3668"/>
    </row>
    <row r="3669" spans="1:4" ht="16.149999999999999" customHeight="1" x14ac:dyDescent="0.25">
      <c r="A3669" s="416">
        <v>37229</v>
      </c>
      <c r="B3669" s="417">
        <v>2304.13</v>
      </c>
      <c r="C3669"/>
      <c r="D3669"/>
    </row>
    <row r="3670" spans="1:4" ht="16.149999999999999" customHeight="1" x14ac:dyDescent="0.25">
      <c r="A3670" s="416">
        <v>37230</v>
      </c>
      <c r="B3670" s="418">
        <v>2314.7600000000002</v>
      </c>
      <c r="C3670"/>
      <c r="D3670"/>
    </row>
    <row r="3671" spans="1:4" ht="16.149999999999999" customHeight="1" x14ac:dyDescent="0.25">
      <c r="A3671" s="416">
        <v>37231</v>
      </c>
      <c r="B3671" s="417">
        <v>2315.36</v>
      </c>
      <c r="C3671"/>
      <c r="D3671"/>
    </row>
    <row r="3672" spans="1:4" ht="16.149999999999999" customHeight="1" x14ac:dyDescent="0.25">
      <c r="A3672" s="416">
        <v>37232</v>
      </c>
      <c r="B3672" s="418">
        <v>2314.89</v>
      </c>
      <c r="C3672"/>
      <c r="D3672"/>
    </row>
    <row r="3673" spans="1:4" ht="16.149999999999999" customHeight="1" x14ac:dyDescent="0.25">
      <c r="A3673" s="416">
        <v>37233</v>
      </c>
      <c r="B3673" s="417">
        <v>2310.9</v>
      </c>
      <c r="C3673"/>
      <c r="D3673"/>
    </row>
    <row r="3674" spans="1:4" ht="16.149999999999999" customHeight="1" x14ac:dyDescent="0.25">
      <c r="A3674" s="416">
        <v>37234</v>
      </c>
      <c r="B3674" s="418">
        <v>2310.9</v>
      </c>
      <c r="C3674"/>
      <c r="D3674"/>
    </row>
    <row r="3675" spans="1:4" ht="16.149999999999999" customHeight="1" x14ac:dyDescent="0.25">
      <c r="A3675" s="416">
        <v>37235</v>
      </c>
      <c r="B3675" s="417">
        <v>2310.9</v>
      </c>
      <c r="C3675"/>
      <c r="D3675"/>
    </row>
    <row r="3676" spans="1:4" ht="16.149999999999999" customHeight="1" x14ac:dyDescent="0.25">
      <c r="A3676" s="416">
        <v>37236</v>
      </c>
      <c r="B3676" s="418">
        <v>2308.41</v>
      </c>
      <c r="C3676"/>
      <c r="D3676"/>
    </row>
    <row r="3677" spans="1:4" ht="16.149999999999999" customHeight="1" x14ac:dyDescent="0.25">
      <c r="A3677" s="416">
        <v>37237</v>
      </c>
      <c r="B3677" s="417">
        <v>2306.56</v>
      </c>
      <c r="C3677"/>
      <c r="D3677"/>
    </row>
    <row r="3678" spans="1:4" ht="16.149999999999999" customHeight="1" x14ac:dyDescent="0.25">
      <c r="A3678" s="416">
        <v>37238</v>
      </c>
      <c r="B3678" s="418">
        <v>2307.12</v>
      </c>
      <c r="C3678"/>
      <c r="D3678"/>
    </row>
    <row r="3679" spans="1:4" ht="16.149999999999999" customHeight="1" x14ac:dyDescent="0.25">
      <c r="A3679" s="416">
        <v>37239</v>
      </c>
      <c r="B3679" s="417">
        <v>2312</v>
      </c>
      <c r="C3679"/>
      <c r="D3679"/>
    </row>
    <row r="3680" spans="1:4" ht="16.149999999999999" customHeight="1" x14ac:dyDescent="0.25">
      <c r="A3680" s="416">
        <v>37240</v>
      </c>
      <c r="B3680" s="418">
        <v>2318.67</v>
      </c>
      <c r="C3680"/>
      <c r="D3680"/>
    </row>
    <row r="3681" spans="1:4" ht="16.149999999999999" customHeight="1" x14ac:dyDescent="0.25">
      <c r="A3681" s="416">
        <v>37241</v>
      </c>
      <c r="B3681" s="417">
        <v>2318.67</v>
      </c>
      <c r="C3681"/>
      <c r="D3681"/>
    </row>
    <row r="3682" spans="1:4" ht="16.149999999999999" customHeight="1" x14ac:dyDescent="0.25">
      <c r="A3682" s="416">
        <v>37242</v>
      </c>
      <c r="B3682" s="418">
        <v>2318.67</v>
      </c>
      <c r="C3682"/>
      <c r="D3682"/>
    </row>
    <row r="3683" spans="1:4" ht="16.149999999999999" customHeight="1" x14ac:dyDescent="0.25">
      <c r="A3683" s="416">
        <v>37243</v>
      </c>
      <c r="B3683" s="417">
        <v>2310.58</v>
      </c>
      <c r="C3683"/>
      <c r="D3683"/>
    </row>
    <row r="3684" spans="1:4" ht="16.149999999999999" customHeight="1" x14ac:dyDescent="0.25">
      <c r="A3684" s="416">
        <v>37244</v>
      </c>
      <c r="B3684" s="418">
        <v>2306.8200000000002</v>
      </c>
      <c r="C3684"/>
      <c r="D3684"/>
    </row>
    <row r="3685" spans="1:4" ht="16.149999999999999" customHeight="1" x14ac:dyDescent="0.25">
      <c r="A3685" s="416">
        <v>37245</v>
      </c>
      <c r="B3685" s="417">
        <v>2307.1</v>
      </c>
      <c r="C3685"/>
      <c r="D3685"/>
    </row>
    <row r="3686" spans="1:4" ht="16.149999999999999" customHeight="1" x14ac:dyDescent="0.25">
      <c r="A3686" s="416">
        <v>37246</v>
      </c>
      <c r="B3686" s="418">
        <v>2306.88</v>
      </c>
      <c r="C3686"/>
      <c r="D3686"/>
    </row>
    <row r="3687" spans="1:4" ht="16.149999999999999" customHeight="1" x14ac:dyDescent="0.25">
      <c r="A3687" s="416">
        <v>37247</v>
      </c>
      <c r="B3687" s="417">
        <v>2303.15</v>
      </c>
      <c r="C3687"/>
      <c r="D3687"/>
    </row>
    <row r="3688" spans="1:4" ht="16.149999999999999" customHeight="1" x14ac:dyDescent="0.25">
      <c r="A3688" s="416">
        <v>37248</v>
      </c>
      <c r="B3688" s="418">
        <v>2303.15</v>
      </c>
      <c r="C3688"/>
      <c r="D3688"/>
    </row>
    <row r="3689" spans="1:4" ht="16.149999999999999" customHeight="1" x14ac:dyDescent="0.25">
      <c r="A3689" s="416">
        <v>37249</v>
      </c>
      <c r="B3689" s="417">
        <v>2303.15</v>
      </c>
      <c r="C3689"/>
      <c r="D3689"/>
    </row>
    <row r="3690" spans="1:4" ht="16.149999999999999" customHeight="1" x14ac:dyDescent="0.25">
      <c r="A3690" s="416">
        <v>37250</v>
      </c>
      <c r="B3690" s="418">
        <v>2297.59</v>
      </c>
      <c r="C3690"/>
      <c r="D3690"/>
    </row>
    <row r="3691" spans="1:4" ht="16.149999999999999" customHeight="1" x14ac:dyDescent="0.25">
      <c r="A3691" s="416">
        <v>37251</v>
      </c>
      <c r="B3691" s="417">
        <v>2297.59</v>
      </c>
      <c r="C3691"/>
      <c r="D3691"/>
    </row>
    <row r="3692" spans="1:4" ht="16.149999999999999" customHeight="1" x14ac:dyDescent="0.25">
      <c r="A3692" s="416">
        <v>37252</v>
      </c>
      <c r="B3692" s="418">
        <v>2297.17</v>
      </c>
      <c r="C3692"/>
      <c r="D3692"/>
    </row>
    <row r="3693" spans="1:4" ht="16.149999999999999" customHeight="1" x14ac:dyDescent="0.25">
      <c r="A3693" s="416">
        <v>37253</v>
      </c>
      <c r="B3693" s="417">
        <v>2301.33</v>
      </c>
      <c r="C3693"/>
      <c r="D3693"/>
    </row>
    <row r="3694" spans="1:4" ht="16.149999999999999" customHeight="1" x14ac:dyDescent="0.25">
      <c r="A3694" s="416">
        <v>37254</v>
      </c>
      <c r="B3694" s="418">
        <v>2291.1799999999998</v>
      </c>
      <c r="C3694"/>
      <c r="D3694"/>
    </row>
    <row r="3695" spans="1:4" ht="16.149999999999999" customHeight="1" x14ac:dyDescent="0.25">
      <c r="A3695" s="416">
        <v>37255</v>
      </c>
      <c r="B3695" s="417">
        <v>2291.1799999999998</v>
      </c>
      <c r="C3695"/>
      <c r="D3695"/>
    </row>
    <row r="3696" spans="1:4" ht="16.149999999999999" customHeight="1" x14ac:dyDescent="0.25">
      <c r="A3696" s="416">
        <v>37256</v>
      </c>
      <c r="B3696" s="418">
        <v>2291.1799999999998</v>
      </c>
      <c r="C3696"/>
      <c r="D3696"/>
    </row>
    <row r="3697" spans="1:4" ht="16.149999999999999" customHeight="1" x14ac:dyDescent="0.25">
      <c r="A3697" s="416">
        <v>37257</v>
      </c>
      <c r="B3697" s="417">
        <v>2291.1799999999998</v>
      </c>
      <c r="C3697"/>
      <c r="D3697"/>
    </row>
    <row r="3698" spans="1:4" ht="16.149999999999999" customHeight="1" x14ac:dyDescent="0.25">
      <c r="A3698" s="416">
        <v>37258</v>
      </c>
      <c r="B3698" s="418">
        <v>2291.1799999999998</v>
      </c>
      <c r="C3698"/>
      <c r="D3698"/>
    </row>
    <row r="3699" spans="1:4" ht="16.149999999999999" customHeight="1" x14ac:dyDescent="0.25">
      <c r="A3699" s="416">
        <v>37259</v>
      </c>
      <c r="B3699" s="417">
        <v>2289.42</v>
      </c>
      <c r="C3699"/>
      <c r="D3699"/>
    </row>
    <row r="3700" spans="1:4" ht="16.149999999999999" customHeight="1" x14ac:dyDescent="0.25">
      <c r="A3700" s="416">
        <v>37260</v>
      </c>
      <c r="B3700" s="418">
        <v>2289.91</v>
      </c>
      <c r="C3700"/>
      <c r="D3700"/>
    </row>
    <row r="3701" spans="1:4" ht="16.149999999999999" customHeight="1" x14ac:dyDescent="0.25">
      <c r="A3701" s="416">
        <v>37261</v>
      </c>
      <c r="B3701" s="417">
        <v>2295.59</v>
      </c>
      <c r="C3701"/>
      <c r="D3701"/>
    </row>
    <row r="3702" spans="1:4" ht="16.149999999999999" customHeight="1" x14ac:dyDescent="0.25">
      <c r="A3702" s="416">
        <v>37262</v>
      </c>
      <c r="B3702" s="418">
        <v>2295.59</v>
      </c>
      <c r="C3702"/>
      <c r="D3702"/>
    </row>
    <row r="3703" spans="1:4" ht="16.149999999999999" customHeight="1" x14ac:dyDescent="0.25">
      <c r="A3703" s="416">
        <v>37263</v>
      </c>
      <c r="B3703" s="417">
        <v>2295.59</v>
      </c>
      <c r="C3703"/>
      <c r="D3703"/>
    </row>
    <row r="3704" spans="1:4" ht="16.149999999999999" customHeight="1" x14ac:dyDescent="0.25">
      <c r="A3704" s="416">
        <v>37264</v>
      </c>
      <c r="B3704" s="418">
        <v>2295.59</v>
      </c>
      <c r="C3704"/>
      <c r="D3704"/>
    </row>
    <row r="3705" spans="1:4" ht="16.149999999999999" customHeight="1" x14ac:dyDescent="0.25">
      <c r="A3705" s="416">
        <v>37265</v>
      </c>
      <c r="B3705" s="417">
        <v>2306.31</v>
      </c>
      <c r="C3705"/>
      <c r="D3705"/>
    </row>
    <row r="3706" spans="1:4" ht="16.149999999999999" customHeight="1" x14ac:dyDescent="0.25">
      <c r="A3706" s="416">
        <v>37266</v>
      </c>
      <c r="B3706" s="418">
        <v>2306.35</v>
      </c>
      <c r="C3706"/>
      <c r="D3706"/>
    </row>
    <row r="3707" spans="1:4" ht="16.149999999999999" customHeight="1" x14ac:dyDescent="0.25">
      <c r="A3707" s="416">
        <v>37267</v>
      </c>
      <c r="B3707" s="417">
        <v>2311.5700000000002</v>
      </c>
      <c r="C3707"/>
      <c r="D3707"/>
    </row>
    <row r="3708" spans="1:4" ht="16.149999999999999" customHeight="1" x14ac:dyDescent="0.25">
      <c r="A3708" s="416">
        <v>37268</v>
      </c>
      <c r="B3708" s="418">
        <v>2304.54</v>
      </c>
      <c r="C3708"/>
      <c r="D3708"/>
    </row>
    <row r="3709" spans="1:4" ht="16.149999999999999" customHeight="1" x14ac:dyDescent="0.25">
      <c r="A3709" s="416">
        <v>37269</v>
      </c>
      <c r="B3709" s="417">
        <v>2304.54</v>
      </c>
      <c r="C3709"/>
      <c r="D3709"/>
    </row>
    <row r="3710" spans="1:4" ht="16.149999999999999" customHeight="1" x14ac:dyDescent="0.25">
      <c r="A3710" s="416">
        <v>37270</v>
      </c>
      <c r="B3710" s="418">
        <v>2304.54</v>
      </c>
      <c r="C3710"/>
      <c r="D3710"/>
    </row>
    <row r="3711" spans="1:4" ht="16.149999999999999" customHeight="1" x14ac:dyDescent="0.25">
      <c r="A3711" s="416">
        <v>37271</v>
      </c>
      <c r="B3711" s="417">
        <v>2297.31</v>
      </c>
      <c r="C3711"/>
      <c r="D3711"/>
    </row>
    <row r="3712" spans="1:4" ht="16.149999999999999" customHeight="1" x14ac:dyDescent="0.25">
      <c r="A3712" s="416">
        <v>37272</v>
      </c>
      <c r="B3712" s="418">
        <v>2280.73</v>
      </c>
      <c r="C3712"/>
      <c r="D3712"/>
    </row>
    <row r="3713" spans="1:4" ht="16.149999999999999" customHeight="1" x14ac:dyDescent="0.25">
      <c r="A3713" s="416">
        <v>37273</v>
      </c>
      <c r="B3713" s="417">
        <v>2265.66</v>
      </c>
      <c r="C3713"/>
      <c r="D3713"/>
    </row>
    <row r="3714" spans="1:4" ht="16.149999999999999" customHeight="1" x14ac:dyDescent="0.25">
      <c r="A3714" s="416">
        <v>37274</v>
      </c>
      <c r="B3714" s="418">
        <v>2265.0100000000002</v>
      </c>
      <c r="C3714"/>
      <c r="D3714"/>
    </row>
    <row r="3715" spans="1:4" ht="16.149999999999999" customHeight="1" x14ac:dyDescent="0.25">
      <c r="A3715" s="416">
        <v>37275</v>
      </c>
      <c r="B3715" s="417">
        <v>2269.7600000000002</v>
      </c>
      <c r="C3715"/>
      <c r="D3715"/>
    </row>
    <row r="3716" spans="1:4" ht="16.149999999999999" customHeight="1" x14ac:dyDescent="0.25">
      <c r="A3716" s="416">
        <v>37276</v>
      </c>
      <c r="B3716" s="418">
        <v>2269.7600000000002</v>
      </c>
      <c r="C3716"/>
      <c r="D3716"/>
    </row>
    <row r="3717" spans="1:4" ht="16.149999999999999" customHeight="1" x14ac:dyDescent="0.25">
      <c r="A3717" s="416">
        <v>37277</v>
      </c>
      <c r="B3717" s="417">
        <v>2269.7600000000002</v>
      </c>
      <c r="C3717"/>
      <c r="D3717"/>
    </row>
    <row r="3718" spans="1:4" ht="16.149999999999999" customHeight="1" x14ac:dyDescent="0.25">
      <c r="A3718" s="416">
        <v>37278</v>
      </c>
      <c r="B3718" s="418">
        <v>2259.2399999999998</v>
      </c>
      <c r="C3718"/>
      <c r="D3718"/>
    </row>
    <row r="3719" spans="1:4" ht="16.149999999999999" customHeight="1" x14ac:dyDescent="0.25">
      <c r="A3719" s="416">
        <v>37279</v>
      </c>
      <c r="B3719" s="417">
        <v>2247.29</v>
      </c>
      <c r="C3719"/>
      <c r="D3719"/>
    </row>
    <row r="3720" spans="1:4" ht="16.149999999999999" customHeight="1" x14ac:dyDescent="0.25">
      <c r="A3720" s="416">
        <v>37280</v>
      </c>
      <c r="B3720" s="418">
        <v>2239.92</v>
      </c>
      <c r="C3720"/>
      <c r="D3720"/>
    </row>
    <row r="3721" spans="1:4" ht="16.149999999999999" customHeight="1" x14ac:dyDescent="0.25">
      <c r="A3721" s="416">
        <v>37281</v>
      </c>
      <c r="B3721" s="417">
        <v>2231.98</v>
      </c>
      <c r="C3721"/>
      <c r="D3721"/>
    </row>
    <row r="3722" spans="1:4" ht="16.149999999999999" customHeight="1" x14ac:dyDescent="0.25">
      <c r="A3722" s="416">
        <v>37282</v>
      </c>
      <c r="B3722" s="418">
        <v>2242.67</v>
      </c>
      <c r="C3722"/>
      <c r="D3722"/>
    </row>
    <row r="3723" spans="1:4" ht="16.149999999999999" customHeight="1" x14ac:dyDescent="0.25">
      <c r="A3723" s="416">
        <v>37283</v>
      </c>
      <c r="B3723" s="417">
        <v>2242.67</v>
      </c>
      <c r="C3723"/>
      <c r="D3723"/>
    </row>
    <row r="3724" spans="1:4" ht="16.149999999999999" customHeight="1" x14ac:dyDescent="0.25">
      <c r="A3724" s="416">
        <v>37284</v>
      </c>
      <c r="B3724" s="418">
        <v>2242.67</v>
      </c>
      <c r="C3724"/>
      <c r="D3724"/>
    </row>
    <row r="3725" spans="1:4" ht="16.149999999999999" customHeight="1" x14ac:dyDescent="0.25">
      <c r="A3725" s="416">
        <v>37285</v>
      </c>
      <c r="B3725" s="417">
        <v>2252.37</v>
      </c>
      <c r="C3725"/>
      <c r="D3725"/>
    </row>
    <row r="3726" spans="1:4" ht="16.149999999999999" customHeight="1" x14ac:dyDescent="0.25">
      <c r="A3726" s="416">
        <v>37286</v>
      </c>
      <c r="B3726" s="418">
        <v>2262.4499999999998</v>
      </c>
      <c r="C3726"/>
      <c r="D3726"/>
    </row>
    <row r="3727" spans="1:4" ht="16.149999999999999" customHeight="1" x14ac:dyDescent="0.25">
      <c r="A3727" s="416">
        <v>37287</v>
      </c>
      <c r="B3727" s="417">
        <v>2264.8200000000002</v>
      </c>
      <c r="C3727"/>
      <c r="D3727"/>
    </row>
    <row r="3728" spans="1:4" ht="16.149999999999999" customHeight="1" x14ac:dyDescent="0.25">
      <c r="A3728" s="416">
        <v>37288</v>
      </c>
      <c r="B3728" s="418">
        <v>2265.9899999999998</v>
      </c>
      <c r="C3728"/>
      <c r="D3728"/>
    </row>
    <row r="3729" spans="1:4" ht="16.149999999999999" customHeight="1" x14ac:dyDescent="0.25">
      <c r="A3729" s="416">
        <v>37289</v>
      </c>
      <c r="B3729" s="417">
        <v>2267.33</v>
      </c>
      <c r="C3729"/>
      <c r="D3729"/>
    </row>
    <row r="3730" spans="1:4" ht="16.149999999999999" customHeight="1" x14ac:dyDescent="0.25">
      <c r="A3730" s="416">
        <v>37290</v>
      </c>
      <c r="B3730" s="418">
        <v>2267.33</v>
      </c>
      <c r="C3730"/>
      <c r="D3730"/>
    </row>
    <row r="3731" spans="1:4" ht="16.149999999999999" customHeight="1" x14ac:dyDescent="0.25">
      <c r="A3731" s="416">
        <v>37291</v>
      </c>
      <c r="B3731" s="417">
        <v>2267.33</v>
      </c>
      <c r="C3731"/>
      <c r="D3731"/>
    </row>
    <row r="3732" spans="1:4" ht="16.149999999999999" customHeight="1" x14ac:dyDescent="0.25">
      <c r="A3732" s="416">
        <v>37292</v>
      </c>
      <c r="B3732" s="418">
        <v>2266.61</v>
      </c>
      <c r="C3732"/>
      <c r="D3732"/>
    </row>
    <row r="3733" spans="1:4" ht="16.149999999999999" customHeight="1" x14ac:dyDescent="0.25">
      <c r="A3733" s="416">
        <v>37293</v>
      </c>
      <c r="B3733" s="417">
        <v>2259.81</v>
      </c>
      <c r="C3733"/>
      <c r="D3733"/>
    </row>
    <row r="3734" spans="1:4" ht="16.149999999999999" customHeight="1" x14ac:dyDescent="0.25">
      <c r="A3734" s="416">
        <v>37294</v>
      </c>
      <c r="B3734" s="418">
        <v>2254.98</v>
      </c>
      <c r="C3734"/>
      <c r="D3734"/>
    </row>
    <row r="3735" spans="1:4" ht="16.149999999999999" customHeight="1" x14ac:dyDescent="0.25">
      <c r="A3735" s="416">
        <v>37295</v>
      </c>
      <c r="B3735" s="417">
        <v>2260.17</v>
      </c>
      <c r="C3735"/>
      <c r="D3735"/>
    </row>
    <row r="3736" spans="1:4" ht="16.149999999999999" customHeight="1" x14ac:dyDescent="0.25">
      <c r="A3736" s="416">
        <v>37296</v>
      </c>
      <c r="B3736" s="418">
        <v>2272.7600000000002</v>
      </c>
      <c r="C3736"/>
      <c r="D3736"/>
    </row>
    <row r="3737" spans="1:4" ht="16.149999999999999" customHeight="1" x14ac:dyDescent="0.25">
      <c r="A3737" s="416">
        <v>37297</v>
      </c>
      <c r="B3737" s="417">
        <v>2272.7600000000002</v>
      </c>
      <c r="C3737"/>
      <c r="D3737"/>
    </row>
    <row r="3738" spans="1:4" ht="16.149999999999999" customHeight="1" x14ac:dyDescent="0.25">
      <c r="A3738" s="416">
        <v>37298</v>
      </c>
      <c r="B3738" s="418">
        <v>2272.7600000000002</v>
      </c>
      <c r="C3738"/>
      <c r="D3738"/>
    </row>
    <row r="3739" spans="1:4" ht="16.149999999999999" customHeight="1" x14ac:dyDescent="0.25">
      <c r="A3739" s="416">
        <v>37299</v>
      </c>
      <c r="B3739" s="417">
        <v>2283.14</v>
      </c>
      <c r="C3739"/>
      <c r="D3739"/>
    </row>
    <row r="3740" spans="1:4" ht="16.149999999999999" customHeight="1" x14ac:dyDescent="0.25">
      <c r="A3740" s="416">
        <v>37300</v>
      </c>
      <c r="B3740" s="418">
        <v>2290.19</v>
      </c>
      <c r="C3740"/>
      <c r="D3740"/>
    </row>
    <row r="3741" spans="1:4" ht="16.149999999999999" customHeight="1" x14ac:dyDescent="0.25">
      <c r="A3741" s="416">
        <v>37301</v>
      </c>
      <c r="B3741" s="417">
        <v>2309.27</v>
      </c>
      <c r="C3741"/>
      <c r="D3741"/>
    </row>
    <row r="3742" spans="1:4" ht="16.149999999999999" customHeight="1" x14ac:dyDescent="0.25">
      <c r="A3742" s="416">
        <v>37302</v>
      </c>
      <c r="B3742" s="418">
        <v>2312.0300000000002</v>
      </c>
      <c r="C3742"/>
      <c r="D3742"/>
    </row>
    <row r="3743" spans="1:4" ht="16.149999999999999" customHeight="1" x14ac:dyDescent="0.25">
      <c r="A3743" s="416">
        <v>37303</v>
      </c>
      <c r="B3743" s="417">
        <v>2288.54</v>
      </c>
      <c r="C3743"/>
      <c r="D3743"/>
    </row>
    <row r="3744" spans="1:4" ht="16.149999999999999" customHeight="1" x14ac:dyDescent="0.25">
      <c r="A3744" s="416">
        <v>37304</v>
      </c>
      <c r="B3744" s="418">
        <v>2288.54</v>
      </c>
      <c r="C3744"/>
      <c r="D3744"/>
    </row>
    <row r="3745" spans="1:4" ht="16.149999999999999" customHeight="1" x14ac:dyDescent="0.25">
      <c r="A3745" s="416">
        <v>37305</v>
      </c>
      <c r="B3745" s="417">
        <v>2288.54</v>
      </c>
      <c r="C3745"/>
      <c r="D3745"/>
    </row>
    <row r="3746" spans="1:4" ht="16.149999999999999" customHeight="1" x14ac:dyDescent="0.25">
      <c r="A3746" s="416">
        <v>37306</v>
      </c>
      <c r="B3746" s="418">
        <v>2288.98</v>
      </c>
      <c r="C3746"/>
      <c r="D3746"/>
    </row>
    <row r="3747" spans="1:4" ht="16.149999999999999" customHeight="1" x14ac:dyDescent="0.25">
      <c r="A3747" s="416">
        <v>37307</v>
      </c>
      <c r="B3747" s="417">
        <v>2280.98</v>
      </c>
      <c r="C3747"/>
      <c r="D3747"/>
    </row>
    <row r="3748" spans="1:4" ht="16.149999999999999" customHeight="1" x14ac:dyDescent="0.25">
      <c r="A3748" s="416">
        <v>37308</v>
      </c>
      <c r="B3748" s="418">
        <v>2282.94</v>
      </c>
      <c r="C3748"/>
      <c r="D3748"/>
    </row>
    <row r="3749" spans="1:4" ht="16.149999999999999" customHeight="1" x14ac:dyDescent="0.25">
      <c r="A3749" s="416">
        <v>37309</v>
      </c>
      <c r="B3749" s="417">
        <v>2309.4499999999998</v>
      </c>
      <c r="C3749"/>
      <c r="D3749"/>
    </row>
    <row r="3750" spans="1:4" ht="16.149999999999999" customHeight="1" x14ac:dyDescent="0.25">
      <c r="A3750" s="416">
        <v>37310</v>
      </c>
      <c r="B3750" s="418">
        <v>2307.75</v>
      </c>
      <c r="C3750"/>
      <c r="D3750"/>
    </row>
    <row r="3751" spans="1:4" ht="16.149999999999999" customHeight="1" x14ac:dyDescent="0.25">
      <c r="A3751" s="416">
        <v>37311</v>
      </c>
      <c r="B3751" s="417">
        <v>2307.75</v>
      </c>
      <c r="C3751"/>
      <c r="D3751"/>
    </row>
    <row r="3752" spans="1:4" ht="16.149999999999999" customHeight="1" x14ac:dyDescent="0.25">
      <c r="A3752" s="416">
        <v>37312</v>
      </c>
      <c r="B3752" s="418">
        <v>2307.75</v>
      </c>
      <c r="C3752"/>
      <c r="D3752"/>
    </row>
    <row r="3753" spans="1:4" ht="16.149999999999999" customHeight="1" x14ac:dyDescent="0.25">
      <c r="A3753" s="416">
        <v>37313</v>
      </c>
      <c r="B3753" s="417">
        <v>2310.21</v>
      </c>
      <c r="C3753"/>
      <c r="D3753"/>
    </row>
    <row r="3754" spans="1:4" ht="16.149999999999999" customHeight="1" x14ac:dyDescent="0.25">
      <c r="A3754" s="416">
        <v>37314</v>
      </c>
      <c r="B3754" s="418">
        <v>2313.13</v>
      </c>
      <c r="C3754"/>
      <c r="D3754"/>
    </row>
    <row r="3755" spans="1:4" ht="16.149999999999999" customHeight="1" x14ac:dyDescent="0.25">
      <c r="A3755" s="416">
        <v>37315</v>
      </c>
      <c r="B3755" s="417">
        <v>2309.8200000000002</v>
      </c>
      <c r="C3755"/>
      <c r="D3755"/>
    </row>
    <row r="3756" spans="1:4" ht="16.149999999999999" customHeight="1" x14ac:dyDescent="0.25">
      <c r="A3756" s="416">
        <v>37316</v>
      </c>
      <c r="B3756" s="418">
        <v>2306.4499999999998</v>
      </c>
      <c r="C3756"/>
      <c r="D3756"/>
    </row>
    <row r="3757" spans="1:4" ht="16.149999999999999" customHeight="1" x14ac:dyDescent="0.25">
      <c r="A3757" s="416">
        <v>37317</v>
      </c>
      <c r="B3757" s="417">
        <v>2306.33</v>
      </c>
      <c r="C3757"/>
      <c r="D3757"/>
    </row>
    <row r="3758" spans="1:4" ht="16.149999999999999" customHeight="1" x14ac:dyDescent="0.25">
      <c r="A3758" s="416">
        <v>37318</v>
      </c>
      <c r="B3758" s="418">
        <v>2306.33</v>
      </c>
      <c r="C3758"/>
      <c r="D3758"/>
    </row>
    <row r="3759" spans="1:4" ht="16.149999999999999" customHeight="1" x14ac:dyDescent="0.25">
      <c r="A3759" s="416">
        <v>37319</v>
      </c>
      <c r="B3759" s="417">
        <v>2306.33</v>
      </c>
      <c r="C3759"/>
      <c r="D3759"/>
    </row>
    <row r="3760" spans="1:4" ht="16.149999999999999" customHeight="1" x14ac:dyDescent="0.25">
      <c r="A3760" s="416">
        <v>37320</v>
      </c>
      <c r="B3760" s="418">
        <v>2299.15</v>
      </c>
      <c r="C3760"/>
      <c r="D3760"/>
    </row>
    <row r="3761" spans="1:4" ht="16.149999999999999" customHeight="1" x14ac:dyDescent="0.25">
      <c r="A3761" s="416">
        <v>37321</v>
      </c>
      <c r="B3761" s="417">
        <v>2293.6</v>
      </c>
      <c r="C3761"/>
      <c r="D3761"/>
    </row>
    <row r="3762" spans="1:4" ht="16.149999999999999" customHeight="1" x14ac:dyDescent="0.25">
      <c r="A3762" s="416">
        <v>37322</v>
      </c>
      <c r="B3762" s="418">
        <v>2290</v>
      </c>
      <c r="C3762"/>
      <c r="D3762"/>
    </row>
    <row r="3763" spans="1:4" ht="16.149999999999999" customHeight="1" x14ac:dyDescent="0.25">
      <c r="A3763" s="416">
        <v>37323</v>
      </c>
      <c r="B3763" s="417">
        <v>2289.83</v>
      </c>
      <c r="C3763"/>
      <c r="D3763"/>
    </row>
    <row r="3764" spans="1:4" ht="16.149999999999999" customHeight="1" x14ac:dyDescent="0.25">
      <c r="A3764" s="416">
        <v>37324</v>
      </c>
      <c r="B3764" s="418">
        <v>2283.83</v>
      </c>
      <c r="C3764"/>
      <c r="D3764"/>
    </row>
    <row r="3765" spans="1:4" ht="16.149999999999999" customHeight="1" x14ac:dyDescent="0.25">
      <c r="A3765" s="416">
        <v>37325</v>
      </c>
      <c r="B3765" s="417">
        <v>2283.83</v>
      </c>
      <c r="C3765"/>
      <c r="D3765"/>
    </row>
    <row r="3766" spans="1:4" ht="16.149999999999999" customHeight="1" x14ac:dyDescent="0.25">
      <c r="A3766" s="416">
        <v>37326</v>
      </c>
      <c r="B3766" s="418">
        <v>2283.83</v>
      </c>
      <c r="C3766"/>
      <c r="D3766"/>
    </row>
    <row r="3767" spans="1:4" ht="16.149999999999999" customHeight="1" x14ac:dyDescent="0.25">
      <c r="A3767" s="416">
        <v>37327</v>
      </c>
      <c r="B3767" s="417">
        <v>2269.88</v>
      </c>
      <c r="C3767"/>
      <c r="D3767"/>
    </row>
    <row r="3768" spans="1:4" ht="16.149999999999999" customHeight="1" x14ac:dyDescent="0.25">
      <c r="A3768" s="416">
        <v>37328</v>
      </c>
      <c r="B3768" s="418">
        <v>2269.17</v>
      </c>
      <c r="C3768"/>
      <c r="D3768"/>
    </row>
    <row r="3769" spans="1:4" ht="16.149999999999999" customHeight="1" x14ac:dyDescent="0.25">
      <c r="A3769" s="416">
        <v>37329</v>
      </c>
      <c r="B3769" s="417">
        <v>2270.66</v>
      </c>
      <c r="C3769"/>
      <c r="D3769"/>
    </row>
    <row r="3770" spans="1:4" ht="16.149999999999999" customHeight="1" x14ac:dyDescent="0.25">
      <c r="A3770" s="416">
        <v>37330</v>
      </c>
      <c r="B3770" s="418">
        <v>2272.27</v>
      </c>
      <c r="C3770"/>
      <c r="D3770"/>
    </row>
    <row r="3771" spans="1:4" ht="16.149999999999999" customHeight="1" x14ac:dyDescent="0.25">
      <c r="A3771" s="416">
        <v>37331</v>
      </c>
      <c r="B3771" s="417">
        <v>2278.56</v>
      </c>
      <c r="C3771"/>
      <c r="D3771"/>
    </row>
    <row r="3772" spans="1:4" ht="16.149999999999999" customHeight="1" x14ac:dyDescent="0.25">
      <c r="A3772" s="416">
        <v>37332</v>
      </c>
      <c r="B3772" s="418">
        <v>2278.56</v>
      </c>
      <c r="C3772"/>
      <c r="D3772"/>
    </row>
    <row r="3773" spans="1:4" ht="16.149999999999999" customHeight="1" x14ac:dyDescent="0.25">
      <c r="A3773" s="416">
        <v>37333</v>
      </c>
      <c r="B3773" s="417">
        <v>2278.56</v>
      </c>
      <c r="C3773"/>
      <c r="D3773"/>
    </row>
    <row r="3774" spans="1:4" ht="16.149999999999999" customHeight="1" x14ac:dyDescent="0.25">
      <c r="A3774" s="416">
        <v>37334</v>
      </c>
      <c r="B3774" s="418">
        <v>2282.25</v>
      </c>
      <c r="C3774"/>
      <c r="D3774"/>
    </row>
    <row r="3775" spans="1:4" ht="16.149999999999999" customHeight="1" x14ac:dyDescent="0.25">
      <c r="A3775" s="416">
        <v>37335</v>
      </c>
      <c r="B3775" s="417">
        <v>2274.5300000000002</v>
      </c>
      <c r="C3775"/>
      <c r="D3775"/>
    </row>
    <row r="3776" spans="1:4" ht="16.149999999999999" customHeight="1" x14ac:dyDescent="0.25">
      <c r="A3776" s="416">
        <v>37336</v>
      </c>
      <c r="B3776" s="418">
        <v>2279.6</v>
      </c>
      <c r="C3776"/>
      <c r="D3776"/>
    </row>
    <row r="3777" spans="1:4" ht="16.149999999999999" customHeight="1" x14ac:dyDescent="0.25">
      <c r="A3777" s="416">
        <v>37337</v>
      </c>
      <c r="B3777" s="417">
        <v>2280</v>
      </c>
      <c r="C3777"/>
      <c r="D3777"/>
    </row>
    <row r="3778" spans="1:4" ht="16.149999999999999" customHeight="1" x14ac:dyDescent="0.25">
      <c r="A3778" s="416">
        <v>37338</v>
      </c>
      <c r="B3778" s="418">
        <v>2274.4699999999998</v>
      </c>
      <c r="C3778"/>
      <c r="D3778"/>
    </row>
    <row r="3779" spans="1:4" ht="16.149999999999999" customHeight="1" x14ac:dyDescent="0.25">
      <c r="A3779" s="416">
        <v>37339</v>
      </c>
      <c r="B3779" s="417">
        <v>2274.4699999999998</v>
      </c>
      <c r="C3779"/>
      <c r="D3779"/>
    </row>
    <row r="3780" spans="1:4" ht="16.149999999999999" customHeight="1" x14ac:dyDescent="0.25">
      <c r="A3780" s="416">
        <v>37340</v>
      </c>
      <c r="B3780" s="418">
        <v>2274.4699999999998</v>
      </c>
      <c r="C3780"/>
      <c r="D3780"/>
    </row>
    <row r="3781" spans="1:4" ht="16.149999999999999" customHeight="1" x14ac:dyDescent="0.25">
      <c r="A3781" s="416">
        <v>37341</v>
      </c>
      <c r="B3781" s="417">
        <v>2274.4699999999998</v>
      </c>
      <c r="C3781"/>
      <c r="D3781"/>
    </row>
    <row r="3782" spans="1:4" ht="16.149999999999999" customHeight="1" x14ac:dyDescent="0.25">
      <c r="A3782" s="416">
        <v>37342</v>
      </c>
      <c r="B3782" s="418">
        <v>2261.37</v>
      </c>
      <c r="C3782"/>
      <c r="D3782"/>
    </row>
    <row r="3783" spans="1:4" ht="16.149999999999999" customHeight="1" x14ac:dyDescent="0.25">
      <c r="A3783" s="416">
        <v>37343</v>
      </c>
      <c r="B3783" s="417">
        <v>2261.23</v>
      </c>
      <c r="C3783"/>
      <c r="D3783"/>
    </row>
    <row r="3784" spans="1:4" ht="16.149999999999999" customHeight="1" x14ac:dyDescent="0.25">
      <c r="A3784" s="416">
        <v>37344</v>
      </c>
      <c r="B3784" s="418">
        <v>2261.23</v>
      </c>
      <c r="C3784"/>
      <c r="D3784"/>
    </row>
    <row r="3785" spans="1:4" ht="16.149999999999999" customHeight="1" x14ac:dyDescent="0.25">
      <c r="A3785" s="416">
        <v>37345</v>
      </c>
      <c r="B3785" s="417">
        <v>2261.23</v>
      </c>
      <c r="C3785"/>
      <c r="D3785"/>
    </row>
    <row r="3786" spans="1:4" ht="16.149999999999999" customHeight="1" x14ac:dyDescent="0.25">
      <c r="A3786" s="416">
        <v>37346</v>
      </c>
      <c r="B3786" s="418">
        <v>2261.23</v>
      </c>
      <c r="C3786"/>
      <c r="D3786"/>
    </row>
    <row r="3787" spans="1:4" ht="16.149999999999999" customHeight="1" x14ac:dyDescent="0.25">
      <c r="A3787" s="416">
        <v>37347</v>
      </c>
      <c r="B3787" s="417">
        <v>2261.23</v>
      </c>
      <c r="C3787"/>
      <c r="D3787"/>
    </row>
    <row r="3788" spans="1:4" ht="16.149999999999999" customHeight="1" x14ac:dyDescent="0.25">
      <c r="A3788" s="416">
        <v>37348</v>
      </c>
      <c r="B3788" s="418">
        <v>2264.5700000000002</v>
      </c>
      <c r="C3788"/>
      <c r="D3788"/>
    </row>
    <row r="3789" spans="1:4" ht="16.149999999999999" customHeight="1" x14ac:dyDescent="0.25">
      <c r="A3789" s="416">
        <v>37349</v>
      </c>
      <c r="B3789" s="417">
        <v>2257.16</v>
      </c>
      <c r="C3789"/>
      <c r="D3789"/>
    </row>
    <row r="3790" spans="1:4" ht="16.149999999999999" customHeight="1" x14ac:dyDescent="0.25">
      <c r="A3790" s="416">
        <v>37350</v>
      </c>
      <c r="B3790" s="418">
        <v>2267.9899999999998</v>
      </c>
      <c r="C3790"/>
      <c r="D3790"/>
    </row>
    <row r="3791" spans="1:4" ht="16.149999999999999" customHeight="1" x14ac:dyDescent="0.25">
      <c r="A3791" s="416">
        <v>37351</v>
      </c>
      <c r="B3791" s="417">
        <v>2269.35</v>
      </c>
      <c r="C3791"/>
      <c r="D3791"/>
    </row>
    <row r="3792" spans="1:4" ht="16.149999999999999" customHeight="1" x14ac:dyDescent="0.25">
      <c r="A3792" s="416">
        <v>37352</v>
      </c>
      <c r="B3792" s="418">
        <v>2263.0300000000002</v>
      </c>
      <c r="C3792"/>
      <c r="D3792"/>
    </row>
    <row r="3793" spans="1:4" ht="16.149999999999999" customHeight="1" x14ac:dyDescent="0.25">
      <c r="A3793" s="416">
        <v>37353</v>
      </c>
      <c r="B3793" s="417">
        <v>2263.0300000000002</v>
      </c>
      <c r="C3793"/>
      <c r="D3793"/>
    </row>
    <row r="3794" spans="1:4" ht="16.149999999999999" customHeight="1" x14ac:dyDescent="0.25">
      <c r="A3794" s="416">
        <v>37354</v>
      </c>
      <c r="B3794" s="418">
        <v>2263.0300000000002</v>
      </c>
      <c r="C3794"/>
      <c r="D3794"/>
    </row>
    <row r="3795" spans="1:4" ht="16.149999999999999" customHeight="1" x14ac:dyDescent="0.25">
      <c r="A3795" s="416">
        <v>37355</v>
      </c>
      <c r="B3795" s="417">
        <v>2255.02</v>
      </c>
      <c r="C3795"/>
      <c r="D3795"/>
    </row>
    <row r="3796" spans="1:4" ht="16.149999999999999" customHeight="1" x14ac:dyDescent="0.25">
      <c r="A3796" s="416">
        <v>37356</v>
      </c>
      <c r="B3796" s="418">
        <v>2254.4499999999998</v>
      </c>
      <c r="C3796"/>
      <c r="D3796"/>
    </row>
    <row r="3797" spans="1:4" ht="16.149999999999999" customHeight="1" x14ac:dyDescent="0.25">
      <c r="A3797" s="416">
        <v>37357</v>
      </c>
      <c r="B3797" s="417">
        <v>2257.7800000000002</v>
      </c>
      <c r="C3797"/>
      <c r="D3797"/>
    </row>
    <row r="3798" spans="1:4" ht="16.149999999999999" customHeight="1" x14ac:dyDescent="0.25">
      <c r="A3798" s="416">
        <v>37358</v>
      </c>
      <c r="B3798" s="418">
        <v>2261.66</v>
      </c>
      <c r="C3798"/>
      <c r="D3798"/>
    </row>
    <row r="3799" spans="1:4" ht="16.149999999999999" customHeight="1" x14ac:dyDescent="0.25">
      <c r="A3799" s="416">
        <v>37359</v>
      </c>
      <c r="B3799" s="417">
        <v>2264.98</v>
      </c>
      <c r="C3799"/>
      <c r="D3799"/>
    </row>
    <row r="3800" spans="1:4" ht="16.149999999999999" customHeight="1" x14ac:dyDescent="0.25">
      <c r="A3800" s="416">
        <v>37360</v>
      </c>
      <c r="B3800" s="418">
        <v>2264.98</v>
      </c>
      <c r="C3800"/>
      <c r="D3800"/>
    </row>
    <row r="3801" spans="1:4" ht="16.149999999999999" customHeight="1" x14ac:dyDescent="0.25">
      <c r="A3801" s="416">
        <v>37361</v>
      </c>
      <c r="B3801" s="417">
        <v>2264.98</v>
      </c>
      <c r="C3801"/>
      <c r="D3801"/>
    </row>
    <row r="3802" spans="1:4" ht="16.149999999999999" customHeight="1" x14ac:dyDescent="0.25">
      <c r="A3802" s="416">
        <v>37362</v>
      </c>
      <c r="B3802" s="418">
        <v>2266.92</v>
      </c>
      <c r="C3802"/>
      <c r="D3802"/>
    </row>
    <row r="3803" spans="1:4" ht="16.149999999999999" customHeight="1" x14ac:dyDescent="0.25">
      <c r="A3803" s="416">
        <v>37363</v>
      </c>
      <c r="B3803" s="417">
        <v>2262.56</v>
      </c>
      <c r="C3803"/>
      <c r="D3803"/>
    </row>
    <row r="3804" spans="1:4" ht="16.149999999999999" customHeight="1" x14ac:dyDescent="0.25">
      <c r="A3804" s="416">
        <v>37364</v>
      </c>
      <c r="B3804" s="418">
        <v>2261.12</v>
      </c>
      <c r="C3804"/>
      <c r="D3804"/>
    </row>
    <row r="3805" spans="1:4" ht="16.149999999999999" customHeight="1" x14ac:dyDescent="0.25">
      <c r="A3805" s="416">
        <v>37365</v>
      </c>
      <c r="B3805" s="417">
        <v>2256.66</v>
      </c>
      <c r="C3805"/>
      <c r="D3805"/>
    </row>
    <row r="3806" spans="1:4" ht="16.149999999999999" customHeight="1" x14ac:dyDescent="0.25">
      <c r="A3806" s="416">
        <v>37366</v>
      </c>
      <c r="B3806" s="418">
        <v>2260.9</v>
      </c>
      <c r="C3806"/>
      <c r="D3806"/>
    </row>
    <row r="3807" spans="1:4" ht="16.149999999999999" customHeight="1" x14ac:dyDescent="0.25">
      <c r="A3807" s="416">
        <v>37367</v>
      </c>
      <c r="B3807" s="417">
        <v>2260.9</v>
      </c>
      <c r="C3807"/>
      <c r="D3807"/>
    </row>
    <row r="3808" spans="1:4" ht="16.149999999999999" customHeight="1" x14ac:dyDescent="0.25">
      <c r="A3808" s="416">
        <v>37368</v>
      </c>
      <c r="B3808" s="418">
        <v>2260.9</v>
      </c>
      <c r="C3808"/>
      <c r="D3808"/>
    </row>
    <row r="3809" spans="1:4" ht="16.149999999999999" customHeight="1" x14ac:dyDescent="0.25">
      <c r="A3809" s="416">
        <v>37369</v>
      </c>
      <c r="B3809" s="417">
        <v>2259.88</v>
      </c>
      <c r="C3809"/>
      <c r="D3809"/>
    </row>
    <row r="3810" spans="1:4" ht="16.149999999999999" customHeight="1" x14ac:dyDescent="0.25">
      <c r="A3810" s="416">
        <v>37370</v>
      </c>
      <c r="B3810" s="418">
        <v>2263.6799999999998</v>
      </c>
      <c r="C3810"/>
      <c r="D3810"/>
    </row>
    <row r="3811" spans="1:4" ht="16.149999999999999" customHeight="1" x14ac:dyDescent="0.25">
      <c r="A3811" s="416">
        <v>37371</v>
      </c>
      <c r="B3811" s="417">
        <v>2265.6999999999998</v>
      </c>
      <c r="C3811"/>
      <c r="D3811"/>
    </row>
    <row r="3812" spans="1:4" ht="16.149999999999999" customHeight="1" x14ac:dyDescent="0.25">
      <c r="A3812" s="416">
        <v>37372</v>
      </c>
      <c r="B3812" s="418">
        <v>2267.4</v>
      </c>
      <c r="C3812"/>
      <c r="D3812"/>
    </row>
    <row r="3813" spans="1:4" ht="16.149999999999999" customHeight="1" x14ac:dyDescent="0.25">
      <c r="A3813" s="416">
        <v>37373</v>
      </c>
      <c r="B3813" s="417">
        <v>2270.92</v>
      </c>
      <c r="C3813"/>
      <c r="D3813"/>
    </row>
    <row r="3814" spans="1:4" ht="16.149999999999999" customHeight="1" x14ac:dyDescent="0.25">
      <c r="A3814" s="416">
        <v>37374</v>
      </c>
      <c r="B3814" s="418">
        <v>2270.92</v>
      </c>
      <c r="C3814"/>
      <c r="D3814"/>
    </row>
    <row r="3815" spans="1:4" ht="16.149999999999999" customHeight="1" x14ac:dyDescent="0.25">
      <c r="A3815" s="416">
        <v>37375</v>
      </c>
      <c r="B3815" s="417">
        <v>2270.92</v>
      </c>
      <c r="C3815"/>
      <c r="D3815"/>
    </row>
    <row r="3816" spans="1:4" ht="16.149999999999999" customHeight="1" x14ac:dyDescent="0.25">
      <c r="A3816" s="416">
        <v>37376</v>
      </c>
      <c r="B3816" s="418">
        <v>2275.35</v>
      </c>
      <c r="C3816"/>
      <c r="D3816"/>
    </row>
    <row r="3817" spans="1:4" ht="16.149999999999999" customHeight="1" x14ac:dyDescent="0.25">
      <c r="A3817" s="416">
        <v>37377</v>
      </c>
      <c r="B3817" s="417">
        <v>2275.4299999999998</v>
      </c>
      <c r="C3817"/>
      <c r="D3817"/>
    </row>
    <row r="3818" spans="1:4" ht="16.149999999999999" customHeight="1" x14ac:dyDescent="0.25">
      <c r="A3818" s="416">
        <v>37378</v>
      </c>
      <c r="B3818" s="418">
        <v>2275.4299999999998</v>
      </c>
      <c r="C3818"/>
      <c r="D3818"/>
    </row>
    <row r="3819" spans="1:4" ht="16.149999999999999" customHeight="1" x14ac:dyDescent="0.25">
      <c r="A3819" s="416">
        <v>37379</v>
      </c>
      <c r="B3819" s="417">
        <v>2279.56</v>
      </c>
      <c r="C3819"/>
      <c r="D3819"/>
    </row>
    <row r="3820" spans="1:4" ht="16.149999999999999" customHeight="1" x14ac:dyDescent="0.25">
      <c r="A3820" s="416">
        <v>37380</v>
      </c>
      <c r="B3820" s="418">
        <v>2286.39</v>
      </c>
      <c r="C3820"/>
      <c r="D3820"/>
    </row>
    <row r="3821" spans="1:4" ht="16.149999999999999" customHeight="1" x14ac:dyDescent="0.25">
      <c r="A3821" s="416">
        <v>37381</v>
      </c>
      <c r="B3821" s="417">
        <v>2286.39</v>
      </c>
      <c r="C3821"/>
      <c r="D3821"/>
    </row>
    <row r="3822" spans="1:4" ht="16.149999999999999" customHeight="1" x14ac:dyDescent="0.25">
      <c r="A3822" s="416">
        <v>37382</v>
      </c>
      <c r="B3822" s="418">
        <v>2286.39</v>
      </c>
      <c r="C3822"/>
      <c r="D3822"/>
    </row>
    <row r="3823" spans="1:4" ht="16.149999999999999" customHeight="1" x14ac:dyDescent="0.25">
      <c r="A3823" s="416">
        <v>37383</v>
      </c>
      <c r="B3823" s="417">
        <v>2285.64</v>
      </c>
      <c r="C3823"/>
      <c r="D3823"/>
    </row>
    <row r="3824" spans="1:4" ht="16.149999999999999" customHeight="1" x14ac:dyDescent="0.25">
      <c r="A3824" s="416">
        <v>37384</v>
      </c>
      <c r="B3824" s="418">
        <v>2286.6</v>
      </c>
      <c r="C3824"/>
      <c r="D3824"/>
    </row>
    <row r="3825" spans="1:4" ht="16.149999999999999" customHeight="1" x14ac:dyDescent="0.25">
      <c r="A3825" s="416">
        <v>37385</v>
      </c>
      <c r="B3825" s="417">
        <v>2284.9299999999998</v>
      </c>
      <c r="C3825"/>
      <c r="D3825"/>
    </row>
    <row r="3826" spans="1:4" ht="16.149999999999999" customHeight="1" x14ac:dyDescent="0.25">
      <c r="A3826" s="416">
        <v>37386</v>
      </c>
      <c r="B3826" s="418">
        <v>2289.17</v>
      </c>
      <c r="C3826"/>
      <c r="D3826"/>
    </row>
    <row r="3827" spans="1:4" ht="16.149999999999999" customHeight="1" x14ac:dyDescent="0.25">
      <c r="A3827" s="416">
        <v>37387</v>
      </c>
      <c r="B3827" s="417">
        <v>2292</v>
      </c>
      <c r="C3827"/>
      <c r="D3827"/>
    </row>
    <row r="3828" spans="1:4" ht="16.149999999999999" customHeight="1" x14ac:dyDescent="0.25">
      <c r="A3828" s="416">
        <v>37388</v>
      </c>
      <c r="B3828" s="418">
        <v>2292</v>
      </c>
      <c r="C3828"/>
      <c r="D3828"/>
    </row>
    <row r="3829" spans="1:4" ht="16.149999999999999" customHeight="1" x14ac:dyDescent="0.25">
      <c r="A3829" s="416">
        <v>37389</v>
      </c>
      <c r="B3829" s="417">
        <v>2292</v>
      </c>
      <c r="C3829"/>
      <c r="D3829"/>
    </row>
    <row r="3830" spans="1:4" ht="16.149999999999999" customHeight="1" x14ac:dyDescent="0.25">
      <c r="A3830" s="416">
        <v>37390</v>
      </c>
      <c r="B3830" s="418">
        <v>2292</v>
      </c>
      <c r="C3830"/>
      <c r="D3830"/>
    </row>
    <row r="3831" spans="1:4" ht="16.149999999999999" customHeight="1" x14ac:dyDescent="0.25">
      <c r="A3831" s="416">
        <v>37391</v>
      </c>
      <c r="B3831" s="417">
        <v>2293</v>
      </c>
      <c r="C3831"/>
      <c r="D3831"/>
    </row>
    <row r="3832" spans="1:4" ht="16.149999999999999" customHeight="1" x14ac:dyDescent="0.25">
      <c r="A3832" s="416">
        <v>37392</v>
      </c>
      <c r="B3832" s="418">
        <v>2300.02</v>
      </c>
      <c r="C3832"/>
      <c r="D3832"/>
    </row>
    <row r="3833" spans="1:4" ht="16.149999999999999" customHeight="1" x14ac:dyDescent="0.25">
      <c r="A3833" s="416">
        <v>37393</v>
      </c>
      <c r="B3833" s="417">
        <v>2314.21</v>
      </c>
      <c r="C3833"/>
      <c r="D3833"/>
    </row>
    <row r="3834" spans="1:4" ht="16.149999999999999" customHeight="1" x14ac:dyDescent="0.25">
      <c r="A3834" s="416">
        <v>37394</v>
      </c>
      <c r="B3834" s="418">
        <v>2332.6799999999998</v>
      </c>
      <c r="C3834"/>
      <c r="D3834"/>
    </row>
    <row r="3835" spans="1:4" ht="16.149999999999999" customHeight="1" x14ac:dyDescent="0.25">
      <c r="A3835" s="416">
        <v>37395</v>
      </c>
      <c r="B3835" s="417">
        <v>2332.6799999999998</v>
      </c>
      <c r="C3835"/>
      <c r="D3835"/>
    </row>
    <row r="3836" spans="1:4" ht="16.149999999999999" customHeight="1" x14ac:dyDescent="0.25">
      <c r="A3836" s="416">
        <v>37396</v>
      </c>
      <c r="B3836" s="418">
        <v>2332.6799999999998</v>
      </c>
      <c r="C3836"/>
      <c r="D3836"/>
    </row>
    <row r="3837" spans="1:4" ht="16.149999999999999" customHeight="1" x14ac:dyDescent="0.25">
      <c r="A3837" s="416">
        <v>37397</v>
      </c>
      <c r="B3837" s="417">
        <v>2350.1999999999998</v>
      </c>
      <c r="C3837"/>
      <c r="D3837"/>
    </row>
    <row r="3838" spans="1:4" ht="16.149999999999999" customHeight="1" x14ac:dyDescent="0.25">
      <c r="A3838" s="416">
        <v>37398</v>
      </c>
      <c r="B3838" s="418">
        <v>2363.2800000000002</v>
      </c>
      <c r="C3838"/>
      <c r="D3838"/>
    </row>
    <row r="3839" spans="1:4" ht="16.149999999999999" customHeight="1" x14ac:dyDescent="0.25">
      <c r="A3839" s="416">
        <v>37399</v>
      </c>
      <c r="B3839" s="417">
        <v>2349.8000000000002</v>
      </c>
      <c r="C3839"/>
      <c r="D3839"/>
    </row>
    <row r="3840" spans="1:4" ht="16.149999999999999" customHeight="1" x14ac:dyDescent="0.25">
      <c r="A3840" s="416">
        <v>37400</v>
      </c>
      <c r="B3840" s="418">
        <v>2338.5500000000002</v>
      </c>
      <c r="C3840"/>
      <c r="D3840"/>
    </row>
    <row r="3841" spans="1:4" ht="16.149999999999999" customHeight="1" x14ac:dyDescent="0.25">
      <c r="A3841" s="416">
        <v>37401</v>
      </c>
      <c r="B3841" s="417">
        <v>2331.0700000000002</v>
      </c>
      <c r="C3841"/>
      <c r="D3841"/>
    </row>
    <row r="3842" spans="1:4" ht="16.149999999999999" customHeight="1" x14ac:dyDescent="0.25">
      <c r="A3842" s="416">
        <v>37402</v>
      </c>
      <c r="B3842" s="418">
        <v>2331.0700000000002</v>
      </c>
      <c r="C3842"/>
      <c r="D3842"/>
    </row>
    <row r="3843" spans="1:4" ht="16.149999999999999" customHeight="1" x14ac:dyDescent="0.25">
      <c r="A3843" s="416">
        <v>37403</v>
      </c>
      <c r="B3843" s="417">
        <v>2331.0700000000002</v>
      </c>
      <c r="C3843"/>
      <c r="D3843"/>
    </row>
    <row r="3844" spans="1:4" ht="16.149999999999999" customHeight="1" x14ac:dyDescent="0.25">
      <c r="A3844" s="416">
        <v>37404</v>
      </c>
      <c r="B3844" s="418">
        <v>2309.85</v>
      </c>
      <c r="C3844"/>
      <c r="D3844"/>
    </row>
    <row r="3845" spans="1:4" ht="16.149999999999999" customHeight="1" x14ac:dyDescent="0.25">
      <c r="A3845" s="416">
        <v>37405</v>
      </c>
      <c r="B3845" s="417">
        <v>2314.3000000000002</v>
      </c>
      <c r="C3845"/>
      <c r="D3845"/>
    </row>
    <row r="3846" spans="1:4" ht="16.149999999999999" customHeight="1" x14ac:dyDescent="0.25">
      <c r="A3846" s="416">
        <v>37406</v>
      </c>
      <c r="B3846" s="418">
        <v>2317.12</v>
      </c>
      <c r="C3846"/>
      <c r="D3846"/>
    </row>
    <row r="3847" spans="1:4" ht="16.149999999999999" customHeight="1" x14ac:dyDescent="0.25">
      <c r="A3847" s="416">
        <v>37407</v>
      </c>
      <c r="B3847" s="417">
        <v>2321.16</v>
      </c>
      <c r="C3847"/>
      <c r="D3847"/>
    </row>
    <row r="3848" spans="1:4" ht="16.149999999999999" customHeight="1" x14ac:dyDescent="0.25">
      <c r="A3848" s="416">
        <v>37408</v>
      </c>
      <c r="B3848" s="418">
        <v>2321.6799999999998</v>
      </c>
      <c r="C3848"/>
      <c r="D3848"/>
    </row>
    <row r="3849" spans="1:4" ht="16.149999999999999" customHeight="1" x14ac:dyDescent="0.25">
      <c r="A3849" s="416">
        <v>37409</v>
      </c>
      <c r="B3849" s="417">
        <v>2321.6799999999998</v>
      </c>
      <c r="C3849"/>
      <c r="D3849"/>
    </row>
    <row r="3850" spans="1:4" ht="16.149999999999999" customHeight="1" x14ac:dyDescent="0.25">
      <c r="A3850" s="416">
        <v>37410</v>
      </c>
      <c r="B3850" s="418">
        <v>2321.6799999999998</v>
      </c>
      <c r="C3850"/>
      <c r="D3850"/>
    </row>
    <row r="3851" spans="1:4" ht="16.149999999999999" customHeight="1" x14ac:dyDescent="0.25">
      <c r="A3851" s="416">
        <v>37411</v>
      </c>
      <c r="B3851" s="417">
        <v>2321.6799999999998</v>
      </c>
      <c r="C3851"/>
      <c r="D3851"/>
    </row>
    <row r="3852" spans="1:4" ht="16.149999999999999" customHeight="1" x14ac:dyDescent="0.25">
      <c r="A3852" s="416">
        <v>37412</v>
      </c>
      <c r="B3852" s="418">
        <v>2324.54</v>
      </c>
      <c r="C3852"/>
      <c r="D3852"/>
    </row>
    <row r="3853" spans="1:4" ht="16.149999999999999" customHeight="1" x14ac:dyDescent="0.25">
      <c r="A3853" s="416">
        <v>37413</v>
      </c>
      <c r="B3853" s="417">
        <v>2331.69</v>
      </c>
      <c r="C3853"/>
      <c r="D3853"/>
    </row>
    <row r="3854" spans="1:4" ht="16.149999999999999" customHeight="1" x14ac:dyDescent="0.25">
      <c r="A3854" s="416">
        <v>37414</v>
      </c>
      <c r="B3854" s="418">
        <v>2335.3000000000002</v>
      </c>
      <c r="C3854"/>
      <c r="D3854"/>
    </row>
    <row r="3855" spans="1:4" ht="16.149999999999999" customHeight="1" x14ac:dyDescent="0.25">
      <c r="A3855" s="416">
        <v>37415</v>
      </c>
      <c r="B3855" s="417">
        <v>2336.11</v>
      </c>
      <c r="C3855"/>
      <c r="D3855"/>
    </row>
    <row r="3856" spans="1:4" ht="16.149999999999999" customHeight="1" x14ac:dyDescent="0.25">
      <c r="A3856" s="416">
        <v>37416</v>
      </c>
      <c r="B3856" s="418">
        <v>2336.11</v>
      </c>
      <c r="C3856"/>
      <c r="D3856"/>
    </row>
    <row r="3857" spans="1:4" ht="16.149999999999999" customHeight="1" x14ac:dyDescent="0.25">
      <c r="A3857" s="416">
        <v>37417</v>
      </c>
      <c r="B3857" s="417">
        <v>2336.11</v>
      </c>
      <c r="C3857"/>
      <c r="D3857"/>
    </row>
    <row r="3858" spans="1:4" ht="16.149999999999999" customHeight="1" x14ac:dyDescent="0.25">
      <c r="A3858" s="416">
        <v>37418</v>
      </c>
      <c r="B3858" s="418">
        <v>2336.11</v>
      </c>
      <c r="C3858"/>
      <c r="D3858"/>
    </row>
    <row r="3859" spans="1:4" ht="16.149999999999999" customHeight="1" x14ac:dyDescent="0.25">
      <c r="A3859" s="416">
        <v>37419</v>
      </c>
      <c r="B3859" s="417">
        <v>2340.36</v>
      </c>
      <c r="C3859"/>
      <c r="D3859"/>
    </row>
    <row r="3860" spans="1:4" ht="16.149999999999999" customHeight="1" x14ac:dyDescent="0.25">
      <c r="A3860" s="416">
        <v>37420</v>
      </c>
      <c r="B3860" s="418">
        <v>2347.6799999999998</v>
      </c>
      <c r="C3860"/>
      <c r="D3860"/>
    </row>
    <row r="3861" spans="1:4" ht="16.149999999999999" customHeight="1" x14ac:dyDescent="0.25">
      <c r="A3861" s="416">
        <v>37421</v>
      </c>
      <c r="B3861" s="417">
        <v>2357.14</v>
      </c>
      <c r="C3861"/>
      <c r="D3861"/>
    </row>
    <row r="3862" spans="1:4" ht="16.149999999999999" customHeight="1" x14ac:dyDescent="0.25">
      <c r="A3862" s="416">
        <v>37422</v>
      </c>
      <c r="B3862" s="418">
        <v>2369.12</v>
      </c>
      <c r="C3862"/>
      <c r="D3862"/>
    </row>
    <row r="3863" spans="1:4" ht="16.149999999999999" customHeight="1" x14ac:dyDescent="0.25">
      <c r="A3863" s="416">
        <v>37423</v>
      </c>
      <c r="B3863" s="417">
        <v>2369.12</v>
      </c>
      <c r="C3863"/>
      <c r="D3863"/>
    </row>
    <row r="3864" spans="1:4" ht="16.149999999999999" customHeight="1" x14ac:dyDescent="0.25">
      <c r="A3864" s="416">
        <v>37424</v>
      </c>
      <c r="B3864" s="418">
        <v>2369.12</v>
      </c>
      <c r="C3864"/>
      <c r="D3864"/>
    </row>
    <row r="3865" spans="1:4" ht="16.149999999999999" customHeight="1" x14ac:dyDescent="0.25">
      <c r="A3865" s="416">
        <v>37425</v>
      </c>
      <c r="B3865" s="417">
        <v>2379.92</v>
      </c>
      <c r="C3865"/>
      <c r="D3865"/>
    </row>
    <row r="3866" spans="1:4" ht="16.149999999999999" customHeight="1" x14ac:dyDescent="0.25">
      <c r="A3866" s="416">
        <v>37426</v>
      </c>
      <c r="B3866" s="418">
        <v>2383.31</v>
      </c>
      <c r="C3866"/>
      <c r="D3866"/>
    </row>
    <row r="3867" spans="1:4" ht="16.149999999999999" customHeight="1" x14ac:dyDescent="0.25">
      <c r="A3867" s="416">
        <v>37427</v>
      </c>
      <c r="B3867" s="417">
        <v>2393.87</v>
      </c>
      <c r="C3867"/>
      <c r="D3867"/>
    </row>
    <row r="3868" spans="1:4" ht="16.149999999999999" customHeight="1" x14ac:dyDescent="0.25">
      <c r="A3868" s="416">
        <v>37428</v>
      </c>
      <c r="B3868" s="418">
        <v>2391.65</v>
      </c>
      <c r="C3868"/>
      <c r="D3868"/>
    </row>
    <row r="3869" spans="1:4" ht="16.149999999999999" customHeight="1" x14ac:dyDescent="0.25">
      <c r="A3869" s="416">
        <v>37429</v>
      </c>
      <c r="B3869" s="417">
        <v>2384.2199999999998</v>
      </c>
      <c r="C3869"/>
      <c r="D3869"/>
    </row>
    <row r="3870" spans="1:4" ht="16.149999999999999" customHeight="1" x14ac:dyDescent="0.25">
      <c r="A3870" s="416">
        <v>37430</v>
      </c>
      <c r="B3870" s="418">
        <v>2384.2199999999998</v>
      </c>
      <c r="C3870"/>
      <c r="D3870"/>
    </row>
    <row r="3871" spans="1:4" ht="16.149999999999999" customHeight="1" x14ac:dyDescent="0.25">
      <c r="A3871" s="416">
        <v>37431</v>
      </c>
      <c r="B3871" s="417">
        <v>2384.2199999999998</v>
      </c>
      <c r="C3871"/>
      <c r="D3871"/>
    </row>
    <row r="3872" spans="1:4" ht="16.149999999999999" customHeight="1" x14ac:dyDescent="0.25">
      <c r="A3872" s="416">
        <v>37432</v>
      </c>
      <c r="B3872" s="418">
        <v>2383.41</v>
      </c>
      <c r="C3872"/>
      <c r="D3872"/>
    </row>
    <row r="3873" spans="1:4" ht="16.149999999999999" customHeight="1" x14ac:dyDescent="0.25">
      <c r="A3873" s="416">
        <v>37433</v>
      </c>
      <c r="B3873" s="417">
        <v>2386.1799999999998</v>
      </c>
      <c r="C3873"/>
      <c r="D3873"/>
    </row>
    <row r="3874" spans="1:4" ht="16.149999999999999" customHeight="1" x14ac:dyDescent="0.25">
      <c r="A3874" s="416">
        <v>37434</v>
      </c>
      <c r="B3874" s="418">
        <v>2392.13</v>
      </c>
      <c r="C3874"/>
      <c r="D3874"/>
    </row>
    <row r="3875" spans="1:4" ht="16.149999999999999" customHeight="1" x14ac:dyDescent="0.25">
      <c r="A3875" s="416">
        <v>37435</v>
      </c>
      <c r="B3875" s="417">
        <v>2398.14</v>
      </c>
      <c r="C3875"/>
      <c r="D3875"/>
    </row>
    <row r="3876" spans="1:4" ht="16.149999999999999" customHeight="1" x14ac:dyDescent="0.25">
      <c r="A3876" s="416">
        <v>37436</v>
      </c>
      <c r="B3876" s="418">
        <v>2398.8200000000002</v>
      </c>
      <c r="C3876"/>
      <c r="D3876"/>
    </row>
    <row r="3877" spans="1:4" ht="16.149999999999999" customHeight="1" x14ac:dyDescent="0.25">
      <c r="A3877" s="416">
        <v>37437</v>
      </c>
      <c r="B3877" s="417">
        <v>2398.8200000000002</v>
      </c>
      <c r="C3877"/>
      <c r="D3877"/>
    </row>
    <row r="3878" spans="1:4" ht="16.149999999999999" customHeight="1" x14ac:dyDescent="0.25">
      <c r="A3878" s="416">
        <v>37438</v>
      </c>
      <c r="B3878" s="418">
        <v>2398.8200000000002</v>
      </c>
      <c r="C3878"/>
      <c r="D3878"/>
    </row>
    <row r="3879" spans="1:4" ht="16.149999999999999" customHeight="1" x14ac:dyDescent="0.25">
      <c r="A3879" s="416">
        <v>37439</v>
      </c>
      <c r="B3879" s="417">
        <v>2398.8200000000002</v>
      </c>
      <c r="C3879"/>
      <c r="D3879"/>
    </row>
    <row r="3880" spans="1:4" ht="16.149999999999999" customHeight="1" x14ac:dyDescent="0.25">
      <c r="A3880" s="416">
        <v>37440</v>
      </c>
      <c r="B3880" s="418">
        <v>2410.54</v>
      </c>
      <c r="C3880"/>
      <c r="D3880"/>
    </row>
    <row r="3881" spans="1:4" ht="16.149999999999999" customHeight="1" x14ac:dyDescent="0.25">
      <c r="A3881" s="416">
        <v>37441</v>
      </c>
      <c r="B3881" s="417">
        <v>2425.42</v>
      </c>
      <c r="C3881"/>
      <c r="D3881"/>
    </row>
    <row r="3882" spans="1:4" ht="16.149999999999999" customHeight="1" x14ac:dyDescent="0.25">
      <c r="A3882" s="416">
        <v>37442</v>
      </c>
      <c r="B3882" s="418">
        <v>2426.4</v>
      </c>
      <c r="C3882"/>
      <c r="D3882"/>
    </row>
    <row r="3883" spans="1:4" ht="16.149999999999999" customHeight="1" x14ac:dyDescent="0.25">
      <c r="A3883" s="416">
        <v>37443</v>
      </c>
      <c r="B3883" s="417">
        <v>2434.3200000000002</v>
      </c>
      <c r="C3883"/>
      <c r="D3883"/>
    </row>
    <row r="3884" spans="1:4" ht="16.149999999999999" customHeight="1" x14ac:dyDescent="0.25">
      <c r="A3884" s="416">
        <v>37444</v>
      </c>
      <c r="B3884" s="418">
        <v>2434.3200000000002</v>
      </c>
      <c r="C3884"/>
      <c r="D3884"/>
    </row>
    <row r="3885" spans="1:4" ht="16.149999999999999" customHeight="1" x14ac:dyDescent="0.25">
      <c r="A3885" s="416">
        <v>37445</v>
      </c>
      <c r="B3885" s="417">
        <v>2434.3200000000002</v>
      </c>
      <c r="C3885"/>
      <c r="D3885"/>
    </row>
    <row r="3886" spans="1:4" ht="16.149999999999999" customHeight="1" x14ac:dyDescent="0.25">
      <c r="A3886" s="416">
        <v>37446</v>
      </c>
      <c r="B3886" s="418">
        <v>2457.39</v>
      </c>
      <c r="C3886"/>
      <c r="D3886"/>
    </row>
    <row r="3887" spans="1:4" ht="16.149999999999999" customHeight="1" x14ac:dyDescent="0.25">
      <c r="A3887" s="416">
        <v>37447</v>
      </c>
      <c r="B3887" s="417">
        <v>2462.1799999999998</v>
      </c>
      <c r="C3887"/>
      <c r="D3887"/>
    </row>
    <row r="3888" spans="1:4" ht="16.149999999999999" customHeight="1" x14ac:dyDescent="0.25">
      <c r="A3888" s="416">
        <v>37448</v>
      </c>
      <c r="B3888" s="418">
        <v>2482.21</v>
      </c>
      <c r="C3888"/>
      <c r="D3888"/>
    </row>
    <row r="3889" spans="1:4" ht="16.149999999999999" customHeight="1" x14ac:dyDescent="0.25">
      <c r="A3889" s="416">
        <v>37449</v>
      </c>
      <c r="B3889" s="417">
        <v>2506.84</v>
      </c>
      <c r="C3889"/>
      <c r="D3889"/>
    </row>
    <row r="3890" spans="1:4" ht="16.149999999999999" customHeight="1" x14ac:dyDescent="0.25">
      <c r="A3890" s="416">
        <v>37450</v>
      </c>
      <c r="B3890" s="418">
        <v>2513.9899999999998</v>
      </c>
      <c r="C3890"/>
      <c r="D3890"/>
    </row>
    <row r="3891" spans="1:4" ht="16.149999999999999" customHeight="1" x14ac:dyDescent="0.25">
      <c r="A3891" s="416">
        <v>37451</v>
      </c>
      <c r="B3891" s="417">
        <v>2513.9899999999998</v>
      </c>
      <c r="C3891"/>
      <c r="D3891"/>
    </row>
    <row r="3892" spans="1:4" ht="16.149999999999999" customHeight="1" x14ac:dyDescent="0.25">
      <c r="A3892" s="416">
        <v>37452</v>
      </c>
      <c r="B3892" s="418">
        <v>2513.9899999999998</v>
      </c>
      <c r="C3892"/>
      <c r="D3892"/>
    </row>
    <row r="3893" spans="1:4" ht="16.149999999999999" customHeight="1" x14ac:dyDescent="0.25">
      <c r="A3893" s="416">
        <v>37453</v>
      </c>
      <c r="B3893" s="417">
        <v>2507.21</v>
      </c>
      <c r="C3893"/>
      <c r="D3893"/>
    </row>
    <row r="3894" spans="1:4" ht="16.149999999999999" customHeight="1" x14ac:dyDescent="0.25">
      <c r="A3894" s="416">
        <v>37454</v>
      </c>
      <c r="B3894" s="418">
        <v>2499.92</v>
      </c>
      <c r="C3894"/>
      <c r="D3894"/>
    </row>
    <row r="3895" spans="1:4" ht="16.149999999999999" customHeight="1" x14ac:dyDescent="0.25">
      <c r="A3895" s="416">
        <v>37455</v>
      </c>
      <c r="B3895" s="417">
        <v>2524.7600000000002</v>
      </c>
      <c r="C3895"/>
      <c r="D3895"/>
    </row>
    <row r="3896" spans="1:4" ht="16.149999999999999" customHeight="1" x14ac:dyDescent="0.25">
      <c r="A3896" s="416">
        <v>37456</v>
      </c>
      <c r="B3896" s="418">
        <v>2538.4699999999998</v>
      </c>
      <c r="C3896"/>
      <c r="D3896"/>
    </row>
    <row r="3897" spans="1:4" ht="16.149999999999999" customHeight="1" x14ac:dyDescent="0.25">
      <c r="A3897" s="416">
        <v>37457</v>
      </c>
      <c r="B3897" s="417">
        <v>2529.5700000000002</v>
      </c>
      <c r="C3897"/>
      <c r="D3897"/>
    </row>
    <row r="3898" spans="1:4" ht="16.149999999999999" customHeight="1" x14ac:dyDescent="0.25">
      <c r="A3898" s="416">
        <v>37458</v>
      </c>
      <c r="B3898" s="418">
        <v>2529.5700000000002</v>
      </c>
      <c r="C3898"/>
      <c r="D3898"/>
    </row>
    <row r="3899" spans="1:4" ht="16.149999999999999" customHeight="1" x14ac:dyDescent="0.25">
      <c r="A3899" s="416">
        <v>37459</v>
      </c>
      <c r="B3899" s="417">
        <v>2529.5700000000002</v>
      </c>
      <c r="C3899"/>
      <c r="D3899"/>
    </row>
    <row r="3900" spans="1:4" ht="16.149999999999999" customHeight="1" x14ac:dyDescent="0.25">
      <c r="A3900" s="416">
        <v>37460</v>
      </c>
      <c r="B3900" s="418">
        <v>2517.42</v>
      </c>
      <c r="C3900"/>
      <c r="D3900"/>
    </row>
    <row r="3901" spans="1:4" ht="16.149999999999999" customHeight="1" x14ac:dyDescent="0.25">
      <c r="A3901" s="416">
        <v>37461</v>
      </c>
      <c r="B3901" s="417">
        <v>2539</v>
      </c>
      <c r="C3901"/>
      <c r="D3901"/>
    </row>
    <row r="3902" spans="1:4" ht="16.149999999999999" customHeight="1" x14ac:dyDescent="0.25">
      <c r="A3902" s="416">
        <v>37462</v>
      </c>
      <c r="B3902" s="418">
        <v>2572.42</v>
      </c>
      <c r="C3902"/>
      <c r="D3902"/>
    </row>
    <row r="3903" spans="1:4" ht="16.149999999999999" customHeight="1" x14ac:dyDescent="0.25">
      <c r="A3903" s="416">
        <v>37463</v>
      </c>
      <c r="B3903" s="417">
        <v>2580.15</v>
      </c>
      <c r="C3903"/>
      <c r="D3903"/>
    </row>
    <row r="3904" spans="1:4" ht="16.149999999999999" customHeight="1" x14ac:dyDescent="0.25">
      <c r="A3904" s="416">
        <v>37464</v>
      </c>
      <c r="B3904" s="418">
        <v>2596.2600000000002</v>
      </c>
      <c r="C3904"/>
      <c r="D3904"/>
    </row>
    <row r="3905" spans="1:4" ht="16.149999999999999" customHeight="1" x14ac:dyDescent="0.25">
      <c r="A3905" s="416">
        <v>37465</v>
      </c>
      <c r="B3905" s="417">
        <v>2596.2600000000002</v>
      </c>
      <c r="C3905"/>
      <c r="D3905"/>
    </row>
    <row r="3906" spans="1:4" ht="16.149999999999999" customHeight="1" x14ac:dyDescent="0.25">
      <c r="A3906" s="416">
        <v>37466</v>
      </c>
      <c r="B3906" s="418">
        <v>2596.2600000000002</v>
      </c>
      <c r="C3906"/>
      <c r="D3906"/>
    </row>
    <row r="3907" spans="1:4" ht="16.149999999999999" customHeight="1" x14ac:dyDescent="0.25">
      <c r="A3907" s="416">
        <v>37467</v>
      </c>
      <c r="B3907" s="417">
        <v>2599.5700000000002</v>
      </c>
      <c r="C3907"/>
      <c r="D3907"/>
    </row>
    <row r="3908" spans="1:4" ht="16.149999999999999" customHeight="1" x14ac:dyDescent="0.25">
      <c r="A3908" s="416">
        <v>37468</v>
      </c>
      <c r="B3908" s="418">
        <v>2625.06</v>
      </c>
      <c r="C3908"/>
      <c r="D3908"/>
    </row>
    <row r="3909" spans="1:4" ht="16.149999999999999" customHeight="1" x14ac:dyDescent="0.25">
      <c r="A3909" s="416">
        <v>37469</v>
      </c>
      <c r="B3909" s="417">
        <v>2636.3</v>
      </c>
      <c r="C3909"/>
      <c r="D3909"/>
    </row>
    <row r="3910" spans="1:4" ht="16.149999999999999" customHeight="1" x14ac:dyDescent="0.25">
      <c r="A3910" s="416">
        <v>37470</v>
      </c>
      <c r="B3910" s="418">
        <v>2640.35</v>
      </c>
      <c r="C3910"/>
      <c r="D3910"/>
    </row>
    <row r="3911" spans="1:4" ht="16.149999999999999" customHeight="1" x14ac:dyDescent="0.25">
      <c r="A3911" s="416">
        <v>37471</v>
      </c>
      <c r="B3911" s="417">
        <v>2643.03</v>
      </c>
      <c r="C3911"/>
      <c r="D3911"/>
    </row>
    <row r="3912" spans="1:4" ht="16.149999999999999" customHeight="1" x14ac:dyDescent="0.25">
      <c r="A3912" s="416">
        <v>37472</v>
      </c>
      <c r="B3912" s="418">
        <v>2643.03</v>
      </c>
      <c r="C3912"/>
      <c r="D3912"/>
    </row>
    <row r="3913" spans="1:4" ht="16.149999999999999" customHeight="1" x14ac:dyDescent="0.25">
      <c r="A3913" s="416">
        <v>37473</v>
      </c>
      <c r="B3913" s="417">
        <v>2643.03</v>
      </c>
      <c r="C3913"/>
      <c r="D3913"/>
    </row>
    <row r="3914" spans="1:4" ht="16.149999999999999" customHeight="1" x14ac:dyDescent="0.25">
      <c r="A3914" s="416">
        <v>37474</v>
      </c>
      <c r="B3914" s="418">
        <v>2663.81</v>
      </c>
      <c r="C3914"/>
      <c r="D3914"/>
    </row>
    <row r="3915" spans="1:4" ht="16.149999999999999" customHeight="1" x14ac:dyDescent="0.25">
      <c r="A3915" s="416">
        <v>37475</v>
      </c>
      <c r="B3915" s="417">
        <v>2670.61</v>
      </c>
      <c r="C3915"/>
      <c r="D3915"/>
    </row>
    <row r="3916" spans="1:4" ht="16.149999999999999" customHeight="1" x14ac:dyDescent="0.25">
      <c r="A3916" s="416">
        <v>37476</v>
      </c>
      <c r="B3916" s="418">
        <v>2670.61</v>
      </c>
      <c r="C3916"/>
      <c r="D3916"/>
    </row>
    <row r="3917" spans="1:4" ht="16.149999999999999" customHeight="1" x14ac:dyDescent="0.25">
      <c r="A3917" s="416">
        <v>37477</v>
      </c>
      <c r="B3917" s="417">
        <v>2649.32</v>
      </c>
      <c r="C3917"/>
      <c r="D3917"/>
    </row>
    <row r="3918" spans="1:4" ht="16.149999999999999" customHeight="1" x14ac:dyDescent="0.25">
      <c r="A3918" s="416">
        <v>37478</v>
      </c>
      <c r="B3918" s="418">
        <v>2568.8000000000002</v>
      </c>
      <c r="C3918"/>
      <c r="D3918"/>
    </row>
    <row r="3919" spans="1:4" ht="16.149999999999999" customHeight="1" x14ac:dyDescent="0.25">
      <c r="A3919" s="416">
        <v>37479</v>
      </c>
      <c r="B3919" s="417">
        <v>2568.8000000000002</v>
      </c>
      <c r="C3919"/>
      <c r="D3919"/>
    </row>
    <row r="3920" spans="1:4" ht="16.149999999999999" customHeight="1" x14ac:dyDescent="0.25">
      <c r="A3920" s="416">
        <v>37480</v>
      </c>
      <c r="B3920" s="418">
        <v>2568.8000000000002</v>
      </c>
      <c r="C3920"/>
      <c r="D3920"/>
    </row>
    <row r="3921" spans="1:4" ht="16.149999999999999" customHeight="1" x14ac:dyDescent="0.25">
      <c r="A3921" s="416">
        <v>37481</v>
      </c>
      <c r="B3921" s="417">
        <v>2595.8000000000002</v>
      </c>
      <c r="C3921"/>
      <c r="D3921"/>
    </row>
    <row r="3922" spans="1:4" ht="16.149999999999999" customHeight="1" x14ac:dyDescent="0.25">
      <c r="A3922" s="416">
        <v>37482</v>
      </c>
      <c r="B3922" s="418">
        <v>2657.98</v>
      </c>
      <c r="C3922"/>
      <c r="D3922"/>
    </row>
    <row r="3923" spans="1:4" ht="16.149999999999999" customHeight="1" x14ac:dyDescent="0.25">
      <c r="A3923" s="416">
        <v>37483</v>
      </c>
      <c r="B3923" s="417">
        <v>2635.87</v>
      </c>
      <c r="C3923"/>
      <c r="D3923"/>
    </row>
    <row r="3924" spans="1:4" ht="16.149999999999999" customHeight="1" x14ac:dyDescent="0.25">
      <c r="A3924" s="416">
        <v>37484</v>
      </c>
      <c r="B3924" s="418">
        <v>2648.77</v>
      </c>
      <c r="C3924"/>
      <c r="D3924"/>
    </row>
    <row r="3925" spans="1:4" ht="16.149999999999999" customHeight="1" x14ac:dyDescent="0.25">
      <c r="A3925" s="416">
        <v>37485</v>
      </c>
      <c r="B3925" s="417">
        <v>2663.61</v>
      </c>
      <c r="C3925"/>
      <c r="D3925"/>
    </row>
    <row r="3926" spans="1:4" ht="16.149999999999999" customHeight="1" x14ac:dyDescent="0.25">
      <c r="A3926" s="416">
        <v>37486</v>
      </c>
      <c r="B3926" s="418">
        <v>2663.61</v>
      </c>
      <c r="C3926"/>
      <c r="D3926"/>
    </row>
    <row r="3927" spans="1:4" ht="16.149999999999999" customHeight="1" x14ac:dyDescent="0.25">
      <c r="A3927" s="416">
        <v>37487</v>
      </c>
      <c r="B3927" s="417">
        <v>2663.61</v>
      </c>
      <c r="C3927"/>
      <c r="D3927"/>
    </row>
    <row r="3928" spans="1:4" ht="16.149999999999999" customHeight="1" x14ac:dyDescent="0.25">
      <c r="A3928" s="416">
        <v>37488</v>
      </c>
      <c r="B3928" s="418">
        <v>2663.61</v>
      </c>
      <c r="C3928"/>
      <c r="D3928"/>
    </row>
    <row r="3929" spans="1:4" ht="16.149999999999999" customHeight="1" x14ac:dyDescent="0.25">
      <c r="A3929" s="416">
        <v>37489</v>
      </c>
      <c r="B3929" s="417">
        <v>2620.91</v>
      </c>
      <c r="C3929"/>
      <c r="D3929"/>
    </row>
    <row r="3930" spans="1:4" ht="16.149999999999999" customHeight="1" x14ac:dyDescent="0.25">
      <c r="A3930" s="416">
        <v>37490</v>
      </c>
      <c r="B3930" s="418">
        <v>2626.17</v>
      </c>
      <c r="C3930"/>
      <c r="D3930"/>
    </row>
    <row r="3931" spans="1:4" ht="16.149999999999999" customHeight="1" x14ac:dyDescent="0.25">
      <c r="A3931" s="416">
        <v>37491</v>
      </c>
      <c r="B3931" s="417">
        <v>2652.96</v>
      </c>
      <c r="C3931"/>
      <c r="D3931"/>
    </row>
    <row r="3932" spans="1:4" ht="16.149999999999999" customHeight="1" x14ac:dyDescent="0.25">
      <c r="A3932" s="416">
        <v>37492</v>
      </c>
      <c r="B3932" s="418">
        <v>2643.37</v>
      </c>
      <c r="C3932"/>
      <c r="D3932"/>
    </row>
    <row r="3933" spans="1:4" ht="16.149999999999999" customHeight="1" x14ac:dyDescent="0.25">
      <c r="A3933" s="416">
        <v>37493</v>
      </c>
      <c r="B3933" s="417">
        <v>2643.37</v>
      </c>
      <c r="C3933"/>
      <c r="D3933"/>
    </row>
    <row r="3934" spans="1:4" ht="16.149999999999999" customHeight="1" x14ac:dyDescent="0.25">
      <c r="A3934" s="416">
        <v>37494</v>
      </c>
      <c r="B3934" s="418">
        <v>2643.37</v>
      </c>
      <c r="C3934"/>
      <c r="D3934"/>
    </row>
    <row r="3935" spans="1:4" ht="16.149999999999999" customHeight="1" x14ac:dyDescent="0.25">
      <c r="A3935" s="416">
        <v>37495</v>
      </c>
      <c r="B3935" s="417">
        <v>2653.29</v>
      </c>
      <c r="C3935"/>
      <c r="D3935"/>
    </row>
    <row r="3936" spans="1:4" ht="16.149999999999999" customHeight="1" x14ac:dyDescent="0.25">
      <c r="A3936" s="416">
        <v>37496</v>
      </c>
      <c r="B3936" s="418">
        <v>2672.25</v>
      </c>
      <c r="C3936"/>
      <c r="D3936"/>
    </row>
    <row r="3937" spans="1:4" ht="16.149999999999999" customHeight="1" x14ac:dyDescent="0.25">
      <c r="A3937" s="416">
        <v>37497</v>
      </c>
      <c r="B3937" s="417">
        <v>2688.64</v>
      </c>
      <c r="C3937"/>
      <c r="D3937"/>
    </row>
    <row r="3938" spans="1:4" ht="16.149999999999999" customHeight="1" x14ac:dyDescent="0.25">
      <c r="A3938" s="416">
        <v>37498</v>
      </c>
      <c r="B3938" s="418">
        <v>2712.46</v>
      </c>
      <c r="C3938"/>
      <c r="D3938"/>
    </row>
    <row r="3939" spans="1:4" ht="16.149999999999999" customHeight="1" x14ac:dyDescent="0.25">
      <c r="A3939" s="416">
        <v>37499</v>
      </c>
      <c r="B3939" s="417">
        <v>2703.55</v>
      </c>
      <c r="C3939"/>
      <c r="D3939"/>
    </row>
    <row r="3940" spans="1:4" ht="16.149999999999999" customHeight="1" x14ac:dyDescent="0.25">
      <c r="A3940" s="416">
        <v>37500</v>
      </c>
      <c r="B3940" s="418">
        <v>2703.55</v>
      </c>
      <c r="C3940"/>
      <c r="D3940"/>
    </row>
    <row r="3941" spans="1:4" ht="16.149999999999999" customHeight="1" x14ac:dyDescent="0.25">
      <c r="A3941" s="416">
        <v>37501</v>
      </c>
      <c r="B3941" s="417">
        <v>2703.55</v>
      </c>
      <c r="C3941"/>
      <c r="D3941"/>
    </row>
    <row r="3942" spans="1:4" ht="16.149999999999999" customHeight="1" x14ac:dyDescent="0.25">
      <c r="A3942" s="416">
        <v>37502</v>
      </c>
      <c r="B3942" s="418">
        <v>2679.51</v>
      </c>
      <c r="C3942"/>
      <c r="D3942"/>
    </row>
    <row r="3943" spans="1:4" ht="16.149999999999999" customHeight="1" x14ac:dyDescent="0.25">
      <c r="A3943" s="416">
        <v>37503</v>
      </c>
      <c r="B3943" s="417">
        <v>2677.39</v>
      </c>
      <c r="C3943"/>
      <c r="D3943"/>
    </row>
    <row r="3944" spans="1:4" ht="16.149999999999999" customHeight="1" x14ac:dyDescent="0.25">
      <c r="A3944" s="416">
        <v>37504</v>
      </c>
      <c r="B3944" s="418">
        <v>2694.51</v>
      </c>
      <c r="C3944"/>
      <c r="D3944"/>
    </row>
    <row r="3945" spans="1:4" ht="16.149999999999999" customHeight="1" x14ac:dyDescent="0.25">
      <c r="A3945" s="416">
        <v>37505</v>
      </c>
      <c r="B3945" s="417">
        <v>2714.77</v>
      </c>
      <c r="C3945"/>
      <c r="D3945"/>
    </row>
    <row r="3946" spans="1:4" ht="16.149999999999999" customHeight="1" x14ac:dyDescent="0.25">
      <c r="A3946" s="416">
        <v>37506</v>
      </c>
      <c r="B3946" s="418">
        <v>2712.14</v>
      </c>
      <c r="C3946"/>
      <c r="D3946"/>
    </row>
    <row r="3947" spans="1:4" ht="16.149999999999999" customHeight="1" x14ac:dyDescent="0.25">
      <c r="A3947" s="416">
        <v>37507</v>
      </c>
      <c r="B3947" s="417">
        <v>2712.14</v>
      </c>
      <c r="C3947"/>
      <c r="D3947"/>
    </row>
    <row r="3948" spans="1:4" ht="16.149999999999999" customHeight="1" x14ac:dyDescent="0.25">
      <c r="A3948" s="416">
        <v>37508</v>
      </c>
      <c r="B3948" s="418">
        <v>2712.14</v>
      </c>
      <c r="C3948"/>
      <c r="D3948"/>
    </row>
    <row r="3949" spans="1:4" ht="16.149999999999999" customHeight="1" x14ac:dyDescent="0.25">
      <c r="A3949" s="416">
        <v>37509</v>
      </c>
      <c r="B3949" s="417">
        <v>2703.63</v>
      </c>
      <c r="C3949"/>
      <c r="D3949"/>
    </row>
    <row r="3950" spans="1:4" ht="16.149999999999999" customHeight="1" x14ac:dyDescent="0.25">
      <c r="A3950" s="416">
        <v>37510</v>
      </c>
      <c r="B3950" s="418">
        <v>2707.58</v>
      </c>
      <c r="C3950"/>
      <c r="D3950"/>
    </row>
    <row r="3951" spans="1:4" ht="16.149999999999999" customHeight="1" x14ac:dyDescent="0.25">
      <c r="A3951" s="416">
        <v>37511</v>
      </c>
      <c r="B3951" s="417">
        <v>2718.85</v>
      </c>
      <c r="C3951"/>
      <c r="D3951"/>
    </row>
    <row r="3952" spans="1:4" ht="16.149999999999999" customHeight="1" x14ac:dyDescent="0.25">
      <c r="A3952" s="416">
        <v>37512</v>
      </c>
      <c r="B3952" s="418">
        <v>2730.91</v>
      </c>
      <c r="C3952"/>
      <c r="D3952"/>
    </row>
    <row r="3953" spans="1:4" ht="16.149999999999999" customHeight="1" x14ac:dyDescent="0.25">
      <c r="A3953" s="416">
        <v>37513</v>
      </c>
      <c r="B3953" s="417">
        <v>2741.29</v>
      </c>
      <c r="C3953"/>
      <c r="D3953"/>
    </row>
    <row r="3954" spans="1:4" ht="16.149999999999999" customHeight="1" x14ac:dyDescent="0.25">
      <c r="A3954" s="416">
        <v>37514</v>
      </c>
      <c r="B3954" s="418">
        <v>2741.29</v>
      </c>
      <c r="C3954"/>
      <c r="D3954"/>
    </row>
    <row r="3955" spans="1:4" ht="16.149999999999999" customHeight="1" x14ac:dyDescent="0.25">
      <c r="A3955" s="416">
        <v>37515</v>
      </c>
      <c r="B3955" s="417">
        <v>2741.29</v>
      </c>
      <c r="C3955"/>
      <c r="D3955"/>
    </row>
    <row r="3956" spans="1:4" ht="16.149999999999999" customHeight="1" x14ac:dyDescent="0.25">
      <c r="A3956" s="416">
        <v>37516</v>
      </c>
      <c r="B3956" s="418">
        <v>2758.95</v>
      </c>
      <c r="C3956"/>
      <c r="D3956"/>
    </row>
    <row r="3957" spans="1:4" ht="16.149999999999999" customHeight="1" x14ac:dyDescent="0.25">
      <c r="A3957" s="416">
        <v>37517</v>
      </c>
      <c r="B3957" s="417">
        <v>2783.44</v>
      </c>
      <c r="C3957"/>
      <c r="D3957"/>
    </row>
    <row r="3958" spans="1:4" ht="16.149999999999999" customHeight="1" x14ac:dyDescent="0.25">
      <c r="A3958" s="416">
        <v>37518</v>
      </c>
      <c r="B3958" s="418">
        <v>2785.81</v>
      </c>
      <c r="C3958"/>
      <c r="D3958"/>
    </row>
    <row r="3959" spans="1:4" ht="16.149999999999999" customHeight="1" x14ac:dyDescent="0.25">
      <c r="A3959" s="416">
        <v>37519</v>
      </c>
      <c r="B3959" s="417">
        <v>2789.01</v>
      </c>
      <c r="C3959"/>
      <c r="D3959"/>
    </row>
    <row r="3960" spans="1:4" ht="16.149999999999999" customHeight="1" x14ac:dyDescent="0.25">
      <c r="A3960" s="416">
        <v>37520</v>
      </c>
      <c r="B3960" s="418">
        <v>2815.05</v>
      </c>
      <c r="C3960"/>
      <c r="D3960"/>
    </row>
    <row r="3961" spans="1:4" ht="16.149999999999999" customHeight="1" x14ac:dyDescent="0.25">
      <c r="A3961" s="416">
        <v>37521</v>
      </c>
      <c r="B3961" s="417">
        <v>2815.05</v>
      </c>
      <c r="C3961"/>
      <c r="D3961"/>
    </row>
    <row r="3962" spans="1:4" ht="16.149999999999999" customHeight="1" x14ac:dyDescent="0.25">
      <c r="A3962" s="416">
        <v>37522</v>
      </c>
      <c r="B3962" s="418">
        <v>2815.05</v>
      </c>
      <c r="C3962"/>
      <c r="D3962"/>
    </row>
    <row r="3963" spans="1:4" ht="16.149999999999999" customHeight="1" x14ac:dyDescent="0.25">
      <c r="A3963" s="416">
        <v>37523</v>
      </c>
      <c r="B3963" s="417">
        <v>2793.36</v>
      </c>
      <c r="C3963"/>
      <c r="D3963"/>
    </row>
    <row r="3964" spans="1:4" ht="16.149999999999999" customHeight="1" x14ac:dyDescent="0.25">
      <c r="A3964" s="416">
        <v>37524</v>
      </c>
      <c r="B3964" s="418">
        <v>2810.46</v>
      </c>
      <c r="C3964"/>
      <c r="D3964"/>
    </row>
    <row r="3965" spans="1:4" ht="16.149999999999999" customHeight="1" x14ac:dyDescent="0.25">
      <c r="A3965" s="416">
        <v>37525</v>
      </c>
      <c r="B3965" s="417">
        <v>2802.32</v>
      </c>
      <c r="C3965"/>
      <c r="D3965"/>
    </row>
    <row r="3966" spans="1:4" ht="16.149999999999999" customHeight="1" x14ac:dyDescent="0.25">
      <c r="A3966" s="416">
        <v>37526</v>
      </c>
      <c r="B3966" s="418">
        <v>2825.32</v>
      </c>
      <c r="C3966"/>
      <c r="D3966"/>
    </row>
    <row r="3967" spans="1:4" ht="16.149999999999999" customHeight="1" x14ac:dyDescent="0.25">
      <c r="A3967" s="416">
        <v>37527</v>
      </c>
      <c r="B3967" s="417">
        <v>2828.08</v>
      </c>
      <c r="C3967"/>
      <c r="D3967"/>
    </row>
    <row r="3968" spans="1:4" ht="16.149999999999999" customHeight="1" x14ac:dyDescent="0.25">
      <c r="A3968" s="416">
        <v>37528</v>
      </c>
      <c r="B3968" s="418">
        <v>2828.08</v>
      </c>
      <c r="C3968"/>
      <c r="D3968"/>
    </row>
    <row r="3969" spans="1:4" ht="16.149999999999999" customHeight="1" x14ac:dyDescent="0.25">
      <c r="A3969" s="416">
        <v>37529</v>
      </c>
      <c r="B3969" s="417">
        <v>2828.08</v>
      </c>
      <c r="C3969"/>
      <c r="D3969"/>
    </row>
    <row r="3970" spans="1:4" ht="16.149999999999999" customHeight="1" x14ac:dyDescent="0.25">
      <c r="A3970" s="416">
        <v>37530</v>
      </c>
      <c r="B3970" s="418">
        <v>2850.65</v>
      </c>
      <c r="C3970"/>
      <c r="D3970"/>
    </row>
    <row r="3971" spans="1:4" ht="16.149999999999999" customHeight="1" x14ac:dyDescent="0.25">
      <c r="A3971" s="416">
        <v>37531</v>
      </c>
      <c r="B3971" s="417">
        <v>2885.48</v>
      </c>
      <c r="C3971"/>
      <c r="D3971"/>
    </row>
    <row r="3972" spans="1:4" ht="16.149999999999999" customHeight="1" x14ac:dyDescent="0.25">
      <c r="A3972" s="416">
        <v>37532</v>
      </c>
      <c r="B3972" s="418">
        <v>2888.23</v>
      </c>
      <c r="C3972"/>
      <c r="D3972"/>
    </row>
    <row r="3973" spans="1:4" ht="16.149999999999999" customHeight="1" x14ac:dyDescent="0.25">
      <c r="A3973" s="416">
        <v>37533</v>
      </c>
      <c r="B3973" s="417">
        <v>2881.78</v>
      </c>
      <c r="C3973"/>
      <c r="D3973"/>
    </row>
    <row r="3974" spans="1:4" ht="16.149999999999999" customHeight="1" x14ac:dyDescent="0.25">
      <c r="A3974" s="416">
        <v>37534</v>
      </c>
      <c r="B3974" s="418">
        <v>2876.4</v>
      </c>
      <c r="C3974"/>
      <c r="D3974"/>
    </row>
    <row r="3975" spans="1:4" ht="16.149999999999999" customHeight="1" x14ac:dyDescent="0.25">
      <c r="A3975" s="416">
        <v>37535</v>
      </c>
      <c r="B3975" s="417">
        <v>2876.4</v>
      </c>
      <c r="C3975"/>
      <c r="D3975"/>
    </row>
    <row r="3976" spans="1:4" ht="16.149999999999999" customHeight="1" x14ac:dyDescent="0.25">
      <c r="A3976" s="416">
        <v>37536</v>
      </c>
      <c r="B3976" s="418">
        <v>2876.4</v>
      </c>
      <c r="C3976"/>
      <c r="D3976"/>
    </row>
    <row r="3977" spans="1:4" ht="16.149999999999999" customHeight="1" x14ac:dyDescent="0.25">
      <c r="A3977" s="416">
        <v>37537</v>
      </c>
      <c r="B3977" s="417">
        <v>2869.73</v>
      </c>
      <c r="C3977"/>
      <c r="D3977"/>
    </row>
    <row r="3978" spans="1:4" ht="16.149999999999999" customHeight="1" x14ac:dyDescent="0.25">
      <c r="A3978" s="416">
        <v>37538</v>
      </c>
      <c r="B3978" s="418">
        <v>2850.98</v>
      </c>
      <c r="C3978"/>
      <c r="D3978"/>
    </row>
    <row r="3979" spans="1:4" ht="16.149999999999999" customHeight="1" x14ac:dyDescent="0.25">
      <c r="A3979" s="416">
        <v>37539</v>
      </c>
      <c r="B3979" s="417">
        <v>2854.04</v>
      </c>
      <c r="C3979"/>
      <c r="D3979"/>
    </row>
    <row r="3980" spans="1:4" ht="16.149999999999999" customHeight="1" x14ac:dyDescent="0.25">
      <c r="A3980" s="416">
        <v>37540</v>
      </c>
      <c r="B3980" s="418">
        <v>2870.63</v>
      </c>
      <c r="C3980"/>
      <c r="D3980"/>
    </row>
    <row r="3981" spans="1:4" ht="16.149999999999999" customHeight="1" x14ac:dyDescent="0.25">
      <c r="A3981" s="416">
        <v>37541</v>
      </c>
      <c r="B3981" s="417">
        <v>2861.16</v>
      </c>
      <c r="C3981"/>
      <c r="D3981"/>
    </row>
    <row r="3982" spans="1:4" ht="16.149999999999999" customHeight="1" x14ac:dyDescent="0.25">
      <c r="A3982" s="416">
        <v>37542</v>
      </c>
      <c r="B3982" s="418">
        <v>2861.16</v>
      </c>
      <c r="C3982"/>
      <c r="D3982"/>
    </row>
    <row r="3983" spans="1:4" ht="16.149999999999999" customHeight="1" x14ac:dyDescent="0.25">
      <c r="A3983" s="416">
        <v>37543</v>
      </c>
      <c r="B3983" s="417">
        <v>2861.16</v>
      </c>
      <c r="C3983"/>
      <c r="D3983"/>
    </row>
    <row r="3984" spans="1:4" ht="16.149999999999999" customHeight="1" x14ac:dyDescent="0.25">
      <c r="A3984" s="416">
        <v>37544</v>
      </c>
      <c r="B3984" s="418">
        <v>2861.16</v>
      </c>
      <c r="C3984"/>
      <c r="D3984"/>
    </row>
    <row r="3985" spans="1:4" ht="16.149999999999999" customHeight="1" x14ac:dyDescent="0.25">
      <c r="A3985" s="416">
        <v>37545</v>
      </c>
      <c r="B3985" s="417">
        <v>2852.99</v>
      </c>
      <c r="C3985"/>
      <c r="D3985"/>
    </row>
    <row r="3986" spans="1:4" ht="16.149999999999999" customHeight="1" x14ac:dyDescent="0.25">
      <c r="A3986" s="416">
        <v>37546</v>
      </c>
      <c r="B3986" s="418">
        <v>2857.13</v>
      </c>
      <c r="C3986"/>
      <c r="D3986"/>
    </row>
    <row r="3987" spans="1:4" ht="16.149999999999999" customHeight="1" x14ac:dyDescent="0.25">
      <c r="A3987" s="416">
        <v>37547</v>
      </c>
      <c r="B3987" s="417">
        <v>2853.9</v>
      </c>
      <c r="C3987"/>
      <c r="D3987"/>
    </row>
    <row r="3988" spans="1:4" ht="16.149999999999999" customHeight="1" x14ac:dyDescent="0.25">
      <c r="A3988" s="416">
        <v>37548</v>
      </c>
      <c r="B3988" s="418">
        <v>2836.34</v>
      </c>
      <c r="C3988"/>
      <c r="D3988"/>
    </row>
    <row r="3989" spans="1:4" ht="16.149999999999999" customHeight="1" x14ac:dyDescent="0.25">
      <c r="A3989" s="416">
        <v>37549</v>
      </c>
      <c r="B3989" s="417">
        <v>2836.34</v>
      </c>
      <c r="C3989"/>
      <c r="D3989"/>
    </row>
    <row r="3990" spans="1:4" ht="16.149999999999999" customHeight="1" x14ac:dyDescent="0.25">
      <c r="A3990" s="416">
        <v>37550</v>
      </c>
      <c r="B3990" s="418">
        <v>2836.34</v>
      </c>
      <c r="C3990"/>
      <c r="D3990"/>
    </row>
    <row r="3991" spans="1:4" ht="16.149999999999999" customHeight="1" x14ac:dyDescent="0.25">
      <c r="A3991" s="416">
        <v>37551</v>
      </c>
      <c r="B3991" s="417">
        <v>2791.46</v>
      </c>
      <c r="C3991"/>
      <c r="D3991"/>
    </row>
    <row r="3992" spans="1:4" ht="16.149999999999999" customHeight="1" x14ac:dyDescent="0.25">
      <c r="A3992" s="416">
        <v>37552</v>
      </c>
      <c r="B3992" s="418">
        <v>2758.76</v>
      </c>
      <c r="C3992"/>
      <c r="D3992"/>
    </row>
    <row r="3993" spans="1:4" ht="16.149999999999999" customHeight="1" x14ac:dyDescent="0.25">
      <c r="A3993" s="416">
        <v>37553</v>
      </c>
      <c r="B3993" s="417">
        <v>2744.32</v>
      </c>
      <c r="C3993"/>
      <c r="D3993"/>
    </row>
    <row r="3994" spans="1:4" ht="16.149999999999999" customHeight="1" x14ac:dyDescent="0.25">
      <c r="A3994" s="416">
        <v>37554</v>
      </c>
      <c r="B3994" s="418">
        <v>2747.07</v>
      </c>
      <c r="C3994"/>
      <c r="D3994"/>
    </row>
    <row r="3995" spans="1:4" ht="16.149999999999999" customHeight="1" x14ac:dyDescent="0.25">
      <c r="A3995" s="416">
        <v>37555</v>
      </c>
      <c r="B3995" s="417">
        <v>2755.69</v>
      </c>
      <c r="C3995"/>
      <c r="D3995"/>
    </row>
    <row r="3996" spans="1:4" ht="16.149999999999999" customHeight="1" x14ac:dyDescent="0.25">
      <c r="A3996" s="416">
        <v>37556</v>
      </c>
      <c r="B3996" s="418">
        <v>2755.69</v>
      </c>
      <c r="C3996"/>
      <c r="D3996"/>
    </row>
    <row r="3997" spans="1:4" ht="16.149999999999999" customHeight="1" x14ac:dyDescent="0.25">
      <c r="A3997" s="416">
        <v>37557</v>
      </c>
      <c r="B3997" s="417">
        <v>2755.69</v>
      </c>
      <c r="C3997"/>
      <c r="D3997"/>
    </row>
    <row r="3998" spans="1:4" ht="16.149999999999999" customHeight="1" x14ac:dyDescent="0.25">
      <c r="A3998" s="416">
        <v>37558</v>
      </c>
      <c r="B3998" s="418">
        <v>2770.73</v>
      </c>
      <c r="C3998"/>
      <c r="D3998"/>
    </row>
    <row r="3999" spans="1:4" ht="16.149999999999999" customHeight="1" x14ac:dyDescent="0.25">
      <c r="A3999" s="416">
        <v>37559</v>
      </c>
      <c r="B3999" s="417">
        <v>2781.72</v>
      </c>
      <c r="C3999"/>
      <c r="D3999"/>
    </row>
    <row r="4000" spans="1:4" ht="16.149999999999999" customHeight="1" x14ac:dyDescent="0.25">
      <c r="A4000" s="416">
        <v>37560</v>
      </c>
      <c r="B4000" s="418">
        <v>2773.73</v>
      </c>
      <c r="C4000"/>
      <c r="D4000"/>
    </row>
    <row r="4001" spans="1:4" ht="16.149999999999999" customHeight="1" x14ac:dyDescent="0.25">
      <c r="A4001" s="416">
        <v>37561</v>
      </c>
      <c r="B4001" s="417">
        <v>2778.6</v>
      </c>
      <c r="C4001"/>
      <c r="D4001"/>
    </row>
    <row r="4002" spans="1:4" ht="16.149999999999999" customHeight="1" x14ac:dyDescent="0.25">
      <c r="A4002" s="416">
        <v>37562</v>
      </c>
      <c r="B4002" s="418">
        <v>2778.47</v>
      </c>
      <c r="C4002"/>
      <c r="D4002"/>
    </row>
    <row r="4003" spans="1:4" ht="16.149999999999999" customHeight="1" x14ac:dyDescent="0.25">
      <c r="A4003" s="416">
        <v>37563</v>
      </c>
      <c r="B4003" s="417">
        <v>2778.47</v>
      </c>
      <c r="C4003"/>
      <c r="D4003"/>
    </row>
    <row r="4004" spans="1:4" ht="16.149999999999999" customHeight="1" x14ac:dyDescent="0.25">
      <c r="A4004" s="416">
        <v>37564</v>
      </c>
      <c r="B4004" s="418">
        <v>2778.47</v>
      </c>
      <c r="C4004"/>
      <c r="D4004"/>
    </row>
    <row r="4005" spans="1:4" ht="16.149999999999999" customHeight="1" x14ac:dyDescent="0.25">
      <c r="A4005" s="416">
        <v>37565</v>
      </c>
      <c r="B4005" s="417">
        <v>2778.47</v>
      </c>
      <c r="C4005"/>
      <c r="D4005"/>
    </row>
    <row r="4006" spans="1:4" ht="16.149999999999999" customHeight="1" x14ac:dyDescent="0.25">
      <c r="A4006" s="416">
        <v>37566</v>
      </c>
      <c r="B4006" s="418">
        <v>2774.58</v>
      </c>
      <c r="C4006"/>
      <c r="D4006"/>
    </row>
    <row r="4007" spans="1:4" ht="16.149999999999999" customHeight="1" x14ac:dyDescent="0.25">
      <c r="A4007" s="416">
        <v>37567</v>
      </c>
      <c r="B4007" s="417">
        <v>2761.99</v>
      </c>
      <c r="C4007"/>
      <c r="D4007"/>
    </row>
    <row r="4008" spans="1:4" ht="16.149999999999999" customHeight="1" x14ac:dyDescent="0.25">
      <c r="A4008" s="416">
        <v>37568</v>
      </c>
      <c r="B4008" s="418">
        <v>2743</v>
      </c>
      <c r="C4008"/>
      <c r="D4008"/>
    </row>
    <row r="4009" spans="1:4" ht="16.149999999999999" customHeight="1" x14ac:dyDescent="0.25">
      <c r="A4009" s="416">
        <v>37569</v>
      </c>
      <c r="B4009" s="417">
        <v>2743.92</v>
      </c>
      <c r="C4009"/>
      <c r="D4009"/>
    </row>
    <row r="4010" spans="1:4" ht="16.149999999999999" customHeight="1" x14ac:dyDescent="0.25">
      <c r="A4010" s="416">
        <v>37570</v>
      </c>
      <c r="B4010" s="418">
        <v>2743.92</v>
      </c>
      <c r="C4010"/>
      <c r="D4010"/>
    </row>
    <row r="4011" spans="1:4" ht="16.149999999999999" customHeight="1" x14ac:dyDescent="0.25">
      <c r="A4011" s="416">
        <v>37571</v>
      </c>
      <c r="B4011" s="417">
        <v>2743.92</v>
      </c>
      <c r="C4011"/>
      <c r="D4011"/>
    </row>
    <row r="4012" spans="1:4" ht="16.149999999999999" customHeight="1" x14ac:dyDescent="0.25">
      <c r="A4012" s="416">
        <v>37572</v>
      </c>
      <c r="B4012" s="418">
        <v>2743.92</v>
      </c>
      <c r="C4012"/>
      <c r="D4012"/>
    </row>
    <row r="4013" spans="1:4" ht="16.149999999999999" customHeight="1" x14ac:dyDescent="0.25">
      <c r="A4013" s="416">
        <v>37573</v>
      </c>
      <c r="B4013" s="417">
        <v>2727.05</v>
      </c>
      <c r="C4013"/>
      <c r="D4013"/>
    </row>
    <row r="4014" spans="1:4" ht="16.149999999999999" customHeight="1" x14ac:dyDescent="0.25">
      <c r="A4014" s="416">
        <v>37574</v>
      </c>
      <c r="B4014" s="418">
        <v>2717.89</v>
      </c>
      <c r="C4014"/>
      <c r="D4014"/>
    </row>
    <row r="4015" spans="1:4" ht="16.149999999999999" customHeight="1" x14ac:dyDescent="0.25">
      <c r="A4015" s="416">
        <v>37575</v>
      </c>
      <c r="B4015" s="417">
        <v>2724.04</v>
      </c>
      <c r="C4015"/>
      <c r="D4015"/>
    </row>
    <row r="4016" spans="1:4" ht="16.149999999999999" customHeight="1" x14ac:dyDescent="0.25">
      <c r="A4016" s="416">
        <v>37576</v>
      </c>
      <c r="B4016" s="418">
        <v>2703.75</v>
      </c>
      <c r="C4016"/>
      <c r="D4016"/>
    </row>
    <row r="4017" spans="1:4" ht="16.149999999999999" customHeight="1" x14ac:dyDescent="0.25">
      <c r="A4017" s="416">
        <v>37577</v>
      </c>
      <c r="B4017" s="417">
        <v>2703.75</v>
      </c>
      <c r="C4017"/>
      <c r="D4017"/>
    </row>
    <row r="4018" spans="1:4" ht="16.149999999999999" customHeight="1" x14ac:dyDescent="0.25">
      <c r="A4018" s="416">
        <v>37578</v>
      </c>
      <c r="B4018" s="418">
        <v>2703.75</v>
      </c>
      <c r="C4018"/>
      <c r="D4018"/>
    </row>
    <row r="4019" spans="1:4" ht="16.149999999999999" customHeight="1" x14ac:dyDescent="0.25">
      <c r="A4019" s="416">
        <v>37579</v>
      </c>
      <c r="B4019" s="417">
        <v>2679.96</v>
      </c>
      <c r="C4019"/>
      <c r="D4019"/>
    </row>
    <row r="4020" spans="1:4" ht="16.149999999999999" customHeight="1" x14ac:dyDescent="0.25">
      <c r="A4020" s="416">
        <v>37580</v>
      </c>
      <c r="B4020" s="418">
        <v>2683.04</v>
      </c>
      <c r="C4020"/>
      <c r="D4020"/>
    </row>
    <row r="4021" spans="1:4" ht="16.149999999999999" customHeight="1" x14ac:dyDescent="0.25">
      <c r="A4021" s="416">
        <v>37581</v>
      </c>
      <c r="B4021" s="417">
        <v>2671.7</v>
      </c>
      <c r="C4021"/>
      <c r="D4021"/>
    </row>
    <row r="4022" spans="1:4" ht="16.149999999999999" customHeight="1" x14ac:dyDescent="0.25">
      <c r="A4022" s="416">
        <v>37582</v>
      </c>
      <c r="B4022" s="418">
        <v>2666.41</v>
      </c>
      <c r="C4022"/>
      <c r="D4022"/>
    </row>
    <row r="4023" spans="1:4" ht="16.149999999999999" customHeight="1" x14ac:dyDescent="0.25">
      <c r="A4023" s="416">
        <v>37583</v>
      </c>
      <c r="B4023" s="417">
        <v>2687.25</v>
      </c>
      <c r="C4023"/>
      <c r="D4023"/>
    </row>
    <row r="4024" spans="1:4" ht="16.149999999999999" customHeight="1" x14ac:dyDescent="0.25">
      <c r="A4024" s="416">
        <v>37584</v>
      </c>
      <c r="B4024" s="418">
        <v>2687.25</v>
      </c>
      <c r="C4024"/>
      <c r="D4024"/>
    </row>
    <row r="4025" spans="1:4" ht="16.149999999999999" customHeight="1" x14ac:dyDescent="0.25">
      <c r="A4025" s="416">
        <v>37585</v>
      </c>
      <c r="B4025" s="417">
        <v>2687.25</v>
      </c>
      <c r="C4025"/>
      <c r="D4025"/>
    </row>
    <row r="4026" spans="1:4" ht="16.149999999999999" customHeight="1" x14ac:dyDescent="0.25">
      <c r="A4026" s="416">
        <v>37586</v>
      </c>
      <c r="B4026" s="418">
        <v>2716.95</v>
      </c>
      <c r="C4026"/>
      <c r="D4026"/>
    </row>
    <row r="4027" spans="1:4" ht="16.149999999999999" customHeight="1" x14ac:dyDescent="0.25">
      <c r="A4027" s="416">
        <v>37587</v>
      </c>
      <c r="B4027" s="417">
        <v>2735.04</v>
      </c>
      <c r="C4027"/>
      <c r="D4027"/>
    </row>
    <row r="4028" spans="1:4" ht="16.149999999999999" customHeight="1" x14ac:dyDescent="0.25">
      <c r="A4028" s="416">
        <v>37588</v>
      </c>
      <c r="B4028" s="418">
        <v>2754.67</v>
      </c>
      <c r="C4028"/>
      <c r="D4028"/>
    </row>
    <row r="4029" spans="1:4" ht="16.149999999999999" customHeight="1" x14ac:dyDescent="0.25">
      <c r="A4029" s="416">
        <v>37589</v>
      </c>
      <c r="B4029" s="417">
        <v>2758.28</v>
      </c>
      <c r="C4029"/>
      <c r="D4029"/>
    </row>
    <row r="4030" spans="1:4" ht="16.149999999999999" customHeight="1" x14ac:dyDescent="0.25">
      <c r="A4030" s="416">
        <v>37590</v>
      </c>
      <c r="B4030" s="418">
        <v>2784.21</v>
      </c>
      <c r="C4030"/>
      <c r="D4030"/>
    </row>
    <row r="4031" spans="1:4" ht="16.149999999999999" customHeight="1" x14ac:dyDescent="0.25">
      <c r="A4031" s="416">
        <v>37591</v>
      </c>
      <c r="B4031" s="417">
        <v>2784.21</v>
      </c>
      <c r="C4031"/>
      <c r="D4031"/>
    </row>
    <row r="4032" spans="1:4" ht="16.149999999999999" customHeight="1" x14ac:dyDescent="0.25">
      <c r="A4032" s="416">
        <v>37592</v>
      </c>
      <c r="B4032" s="418">
        <v>2784.21</v>
      </c>
      <c r="C4032"/>
      <c r="D4032"/>
    </row>
    <row r="4033" spans="1:4" ht="16.149999999999999" customHeight="1" x14ac:dyDescent="0.25">
      <c r="A4033" s="416">
        <v>37593</v>
      </c>
      <c r="B4033" s="417">
        <v>2812.94</v>
      </c>
      <c r="C4033"/>
      <c r="D4033"/>
    </row>
    <row r="4034" spans="1:4" ht="16.149999999999999" customHeight="1" x14ac:dyDescent="0.25">
      <c r="A4034" s="416">
        <v>37594</v>
      </c>
      <c r="B4034" s="418">
        <v>2826.1</v>
      </c>
      <c r="C4034"/>
      <c r="D4034"/>
    </row>
    <row r="4035" spans="1:4" ht="16.149999999999999" customHeight="1" x14ac:dyDescent="0.25">
      <c r="A4035" s="416">
        <v>37595</v>
      </c>
      <c r="B4035" s="417">
        <v>2806.63</v>
      </c>
      <c r="C4035"/>
      <c r="D4035"/>
    </row>
    <row r="4036" spans="1:4" ht="16.149999999999999" customHeight="1" x14ac:dyDescent="0.25">
      <c r="A4036" s="416">
        <v>37596</v>
      </c>
      <c r="B4036" s="418">
        <v>2788.72</v>
      </c>
      <c r="C4036"/>
      <c r="D4036"/>
    </row>
    <row r="4037" spans="1:4" ht="16.149999999999999" customHeight="1" x14ac:dyDescent="0.25">
      <c r="A4037" s="416">
        <v>37597</v>
      </c>
      <c r="B4037" s="417">
        <v>2782.4</v>
      </c>
      <c r="C4037"/>
      <c r="D4037"/>
    </row>
    <row r="4038" spans="1:4" ht="16.149999999999999" customHeight="1" x14ac:dyDescent="0.25">
      <c r="A4038" s="416">
        <v>37598</v>
      </c>
      <c r="B4038" s="418">
        <v>2782.4</v>
      </c>
      <c r="C4038"/>
      <c r="D4038"/>
    </row>
    <row r="4039" spans="1:4" ht="16.149999999999999" customHeight="1" x14ac:dyDescent="0.25">
      <c r="A4039" s="416">
        <v>37599</v>
      </c>
      <c r="B4039" s="417">
        <v>2782.4</v>
      </c>
      <c r="C4039"/>
      <c r="D4039"/>
    </row>
    <row r="4040" spans="1:4" ht="16.149999999999999" customHeight="1" x14ac:dyDescent="0.25">
      <c r="A4040" s="416">
        <v>37600</v>
      </c>
      <c r="B4040" s="418">
        <v>2815</v>
      </c>
      <c r="C4040"/>
      <c r="D4040"/>
    </row>
    <row r="4041" spans="1:4" ht="16.149999999999999" customHeight="1" x14ac:dyDescent="0.25">
      <c r="A4041" s="416">
        <v>37601</v>
      </c>
      <c r="B4041" s="417">
        <v>2816.42</v>
      </c>
      <c r="C4041"/>
      <c r="D4041"/>
    </row>
    <row r="4042" spans="1:4" ht="16.149999999999999" customHeight="1" x14ac:dyDescent="0.25">
      <c r="A4042" s="416">
        <v>37602</v>
      </c>
      <c r="B4042" s="418">
        <v>2801.01</v>
      </c>
      <c r="C4042"/>
      <c r="D4042"/>
    </row>
    <row r="4043" spans="1:4" ht="16.149999999999999" customHeight="1" x14ac:dyDescent="0.25">
      <c r="A4043" s="416">
        <v>37603</v>
      </c>
      <c r="B4043" s="417">
        <v>2793.16</v>
      </c>
      <c r="C4043"/>
      <c r="D4043"/>
    </row>
    <row r="4044" spans="1:4" ht="16.149999999999999" customHeight="1" x14ac:dyDescent="0.25">
      <c r="A4044" s="416">
        <v>37604</v>
      </c>
      <c r="B4044" s="418">
        <v>2808.16</v>
      </c>
      <c r="C4044"/>
      <c r="D4044"/>
    </row>
    <row r="4045" spans="1:4" ht="16.149999999999999" customHeight="1" x14ac:dyDescent="0.25">
      <c r="A4045" s="416">
        <v>37605</v>
      </c>
      <c r="B4045" s="417">
        <v>2808.16</v>
      </c>
      <c r="C4045"/>
      <c r="D4045"/>
    </row>
    <row r="4046" spans="1:4" ht="16.149999999999999" customHeight="1" x14ac:dyDescent="0.25">
      <c r="A4046" s="416">
        <v>37606</v>
      </c>
      <c r="B4046" s="418">
        <v>2808.16</v>
      </c>
      <c r="C4046"/>
      <c r="D4046"/>
    </row>
    <row r="4047" spans="1:4" ht="16.149999999999999" customHeight="1" x14ac:dyDescent="0.25">
      <c r="A4047" s="416">
        <v>37607</v>
      </c>
      <c r="B4047" s="417">
        <v>2807.61</v>
      </c>
      <c r="C4047"/>
      <c r="D4047"/>
    </row>
    <row r="4048" spans="1:4" ht="16.149999999999999" customHeight="1" x14ac:dyDescent="0.25">
      <c r="A4048" s="416">
        <v>37608</v>
      </c>
      <c r="B4048" s="418">
        <v>2805.55</v>
      </c>
      <c r="C4048"/>
      <c r="D4048"/>
    </row>
    <row r="4049" spans="1:4" ht="16.149999999999999" customHeight="1" x14ac:dyDescent="0.25">
      <c r="A4049" s="416">
        <v>37609</v>
      </c>
      <c r="B4049" s="417">
        <v>2818.81</v>
      </c>
      <c r="C4049"/>
      <c r="D4049"/>
    </row>
    <row r="4050" spans="1:4" ht="16.149999999999999" customHeight="1" x14ac:dyDescent="0.25">
      <c r="A4050" s="416">
        <v>37610</v>
      </c>
      <c r="B4050" s="418">
        <v>2818.54</v>
      </c>
      <c r="C4050"/>
      <c r="D4050"/>
    </row>
    <row r="4051" spans="1:4" ht="16.149999999999999" customHeight="1" x14ac:dyDescent="0.25">
      <c r="A4051" s="416">
        <v>37611</v>
      </c>
      <c r="B4051" s="417">
        <v>2814.71</v>
      </c>
      <c r="C4051"/>
      <c r="D4051"/>
    </row>
    <row r="4052" spans="1:4" ht="16.149999999999999" customHeight="1" x14ac:dyDescent="0.25">
      <c r="A4052" s="416">
        <v>37612</v>
      </c>
      <c r="B4052" s="418">
        <v>2814.71</v>
      </c>
      <c r="C4052"/>
      <c r="D4052"/>
    </row>
    <row r="4053" spans="1:4" ht="16.149999999999999" customHeight="1" x14ac:dyDescent="0.25">
      <c r="A4053" s="416">
        <v>37613</v>
      </c>
      <c r="B4053" s="417">
        <v>2814.71</v>
      </c>
      <c r="C4053"/>
      <c r="D4053"/>
    </row>
    <row r="4054" spans="1:4" ht="16.149999999999999" customHeight="1" x14ac:dyDescent="0.25">
      <c r="A4054" s="416">
        <v>37614</v>
      </c>
      <c r="B4054" s="418">
        <v>2826.04</v>
      </c>
      <c r="C4054"/>
      <c r="D4054"/>
    </row>
    <row r="4055" spans="1:4" ht="16.149999999999999" customHeight="1" x14ac:dyDescent="0.25">
      <c r="A4055" s="416">
        <v>37615</v>
      </c>
      <c r="B4055" s="417">
        <v>2823.95</v>
      </c>
      <c r="C4055"/>
      <c r="D4055"/>
    </row>
    <row r="4056" spans="1:4" ht="16.149999999999999" customHeight="1" x14ac:dyDescent="0.25">
      <c r="A4056" s="416">
        <v>37616</v>
      </c>
      <c r="B4056" s="418">
        <v>2823.95</v>
      </c>
      <c r="C4056"/>
      <c r="D4056"/>
    </row>
    <row r="4057" spans="1:4" ht="16.149999999999999" customHeight="1" x14ac:dyDescent="0.25">
      <c r="A4057" s="416">
        <v>37617</v>
      </c>
      <c r="B4057" s="417">
        <v>2843.57</v>
      </c>
      <c r="C4057"/>
      <c r="D4057"/>
    </row>
    <row r="4058" spans="1:4" ht="16.149999999999999" customHeight="1" x14ac:dyDescent="0.25">
      <c r="A4058" s="416">
        <v>37618</v>
      </c>
      <c r="B4058" s="418">
        <v>2854.29</v>
      </c>
      <c r="C4058"/>
      <c r="D4058"/>
    </row>
    <row r="4059" spans="1:4" ht="16.149999999999999" customHeight="1" x14ac:dyDescent="0.25">
      <c r="A4059" s="416">
        <v>37619</v>
      </c>
      <c r="B4059" s="417">
        <v>2854.29</v>
      </c>
      <c r="C4059"/>
      <c r="D4059"/>
    </row>
    <row r="4060" spans="1:4" ht="16.149999999999999" customHeight="1" x14ac:dyDescent="0.25">
      <c r="A4060" s="416">
        <v>37620</v>
      </c>
      <c r="B4060" s="418">
        <v>2854.29</v>
      </c>
      <c r="C4060"/>
      <c r="D4060"/>
    </row>
    <row r="4061" spans="1:4" ht="16.149999999999999" customHeight="1" x14ac:dyDescent="0.25">
      <c r="A4061" s="416">
        <v>37621</v>
      </c>
      <c r="B4061" s="417">
        <v>2864.79</v>
      </c>
      <c r="C4061"/>
      <c r="D4061"/>
    </row>
    <row r="4062" spans="1:4" ht="16.149999999999999" customHeight="1" x14ac:dyDescent="0.25">
      <c r="A4062" s="416">
        <v>37622</v>
      </c>
      <c r="B4062" s="418">
        <v>2864.79</v>
      </c>
      <c r="C4062"/>
      <c r="D4062"/>
    </row>
    <row r="4063" spans="1:4" ht="16.149999999999999" customHeight="1" x14ac:dyDescent="0.25">
      <c r="A4063" s="416">
        <v>37623</v>
      </c>
      <c r="B4063" s="417">
        <v>2864.79</v>
      </c>
      <c r="C4063"/>
      <c r="D4063"/>
    </row>
    <row r="4064" spans="1:4" ht="16.149999999999999" customHeight="1" x14ac:dyDescent="0.25">
      <c r="A4064" s="416">
        <v>37624</v>
      </c>
      <c r="B4064" s="418">
        <v>2844.82</v>
      </c>
      <c r="C4064"/>
      <c r="D4064"/>
    </row>
    <row r="4065" spans="1:4" ht="16.149999999999999" customHeight="1" x14ac:dyDescent="0.25">
      <c r="A4065" s="416">
        <v>37625</v>
      </c>
      <c r="B4065" s="417">
        <v>2841.56</v>
      </c>
      <c r="C4065"/>
      <c r="D4065"/>
    </row>
    <row r="4066" spans="1:4" ht="16.149999999999999" customHeight="1" x14ac:dyDescent="0.25">
      <c r="A4066" s="416">
        <v>37626</v>
      </c>
      <c r="B4066" s="418">
        <v>2841.56</v>
      </c>
      <c r="C4066"/>
      <c r="D4066"/>
    </row>
    <row r="4067" spans="1:4" ht="16.149999999999999" customHeight="1" x14ac:dyDescent="0.25">
      <c r="A4067" s="416">
        <v>37627</v>
      </c>
      <c r="B4067" s="417">
        <v>2841.56</v>
      </c>
      <c r="C4067"/>
      <c r="D4067"/>
    </row>
    <row r="4068" spans="1:4" ht="16.149999999999999" customHeight="1" x14ac:dyDescent="0.25">
      <c r="A4068" s="416">
        <v>37628</v>
      </c>
      <c r="B4068" s="418">
        <v>2841.56</v>
      </c>
      <c r="C4068"/>
      <c r="D4068"/>
    </row>
    <row r="4069" spans="1:4" ht="16.149999999999999" customHeight="1" x14ac:dyDescent="0.25">
      <c r="A4069" s="416">
        <v>37629</v>
      </c>
      <c r="B4069" s="417">
        <v>2881.83</v>
      </c>
      <c r="C4069"/>
      <c r="D4069"/>
    </row>
    <row r="4070" spans="1:4" ht="16.149999999999999" customHeight="1" x14ac:dyDescent="0.25">
      <c r="A4070" s="416">
        <v>37630</v>
      </c>
      <c r="B4070" s="418">
        <v>2902.92</v>
      </c>
      <c r="C4070"/>
      <c r="D4070"/>
    </row>
    <row r="4071" spans="1:4" ht="16.149999999999999" customHeight="1" x14ac:dyDescent="0.25">
      <c r="A4071" s="416">
        <v>37631</v>
      </c>
      <c r="B4071" s="417">
        <v>2915.01</v>
      </c>
      <c r="C4071"/>
      <c r="D4071"/>
    </row>
    <row r="4072" spans="1:4" ht="16.149999999999999" customHeight="1" x14ac:dyDescent="0.25">
      <c r="A4072" s="416">
        <v>37632</v>
      </c>
      <c r="B4072" s="418">
        <v>2905.77</v>
      </c>
      <c r="C4072"/>
      <c r="D4072"/>
    </row>
    <row r="4073" spans="1:4" ht="16.149999999999999" customHeight="1" x14ac:dyDescent="0.25">
      <c r="A4073" s="416">
        <v>37633</v>
      </c>
      <c r="B4073" s="417">
        <v>2905.77</v>
      </c>
      <c r="C4073"/>
      <c r="D4073"/>
    </row>
    <row r="4074" spans="1:4" ht="16.149999999999999" customHeight="1" x14ac:dyDescent="0.25">
      <c r="A4074" s="416">
        <v>37634</v>
      </c>
      <c r="B4074" s="418">
        <v>2905.77</v>
      </c>
      <c r="C4074"/>
      <c r="D4074"/>
    </row>
    <row r="4075" spans="1:4" ht="16.149999999999999" customHeight="1" x14ac:dyDescent="0.25">
      <c r="A4075" s="416">
        <v>37635</v>
      </c>
      <c r="B4075" s="417">
        <v>2906.49</v>
      </c>
      <c r="C4075"/>
      <c r="D4075"/>
    </row>
    <row r="4076" spans="1:4" ht="16.149999999999999" customHeight="1" x14ac:dyDescent="0.25">
      <c r="A4076" s="416">
        <v>37636</v>
      </c>
      <c r="B4076" s="418">
        <v>2903.05</v>
      </c>
      <c r="C4076"/>
      <c r="D4076"/>
    </row>
    <row r="4077" spans="1:4" ht="16.149999999999999" customHeight="1" x14ac:dyDescent="0.25">
      <c r="A4077" s="416">
        <v>37637</v>
      </c>
      <c r="B4077" s="417">
        <v>2905.41</v>
      </c>
      <c r="C4077"/>
      <c r="D4077"/>
    </row>
    <row r="4078" spans="1:4" ht="16.149999999999999" customHeight="1" x14ac:dyDescent="0.25">
      <c r="A4078" s="416">
        <v>37638</v>
      </c>
      <c r="B4078" s="418">
        <v>2928.19</v>
      </c>
      <c r="C4078"/>
      <c r="D4078"/>
    </row>
    <row r="4079" spans="1:4" ht="16.149999999999999" customHeight="1" x14ac:dyDescent="0.25">
      <c r="A4079" s="416">
        <v>37639</v>
      </c>
      <c r="B4079" s="417">
        <v>2923.58</v>
      </c>
      <c r="C4079"/>
      <c r="D4079"/>
    </row>
    <row r="4080" spans="1:4" ht="16.149999999999999" customHeight="1" x14ac:dyDescent="0.25">
      <c r="A4080" s="416">
        <v>37640</v>
      </c>
      <c r="B4080" s="418">
        <v>2923.58</v>
      </c>
      <c r="C4080"/>
      <c r="D4080"/>
    </row>
    <row r="4081" spans="1:4" ht="16.149999999999999" customHeight="1" x14ac:dyDescent="0.25">
      <c r="A4081" s="416">
        <v>37641</v>
      </c>
      <c r="B4081" s="417">
        <v>2923.58</v>
      </c>
      <c r="C4081"/>
      <c r="D4081"/>
    </row>
    <row r="4082" spans="1:4" ht="16.149999999999999" customHeight="1" x14ac:dyDescent="0.25">
      <c r="A4082" s="416">
        <v>37642</v>
      </c>
      <c r="B4082" s="418">
        <v>2926.06</v>
      </c>
      <c r="C4082"/>
      <c r="D4082"/>
    </row>
    <row r="4083" spans="1:4" ht="16.149999999999999" customHeight="1" x14ac:dyDescent="0.25">
      <c r="A4083" s="416">
        <v>37643</v>
      </c>
      <c r="B4083" s="417">
        <v>2933.81</v>
      </c>
      <c r="C4083"/>
      <c r="D4083"/>
    </row>
    <row r="4084" spans="1:4" ht="16.149999999999999" customHeight="1" x14ac:dyDescent="0.25">
      <c r="A4084" s="416">
        <v>37644</v>
      </c>
      <c r="B4084" s="418">
        <v>2947.05</v>
      </c>
      <c r="C4084"/>
      <c r="D4084"/>
    </row>
    <row r="4085" spans="1:4" ht="16.149999999999999" customHeight="1" x14ac:dyDescent="0.25">
      <c r="A4085" s="416">
        <v>37645</v>
      </c>
      <c r="B4085" s="417">
        <v>2926.88</v>
      </c>
      <c r="C4085"/>
      <c r="D4085"/>
    </row>
    <row r="4086" spans="1:4" ht="16.149999999999999" customHeight="1" x14ac:dyDescent="0.25">
      <c r="A4086" s="416">
        <v>37646</v>
      </c>
      <c r="B4086" s="418">
        <v>2924.73</v>
      </c>
      <c r="C4086"/>
      <c r="D4086"/>
    </row>
    <row r="4087" spans="1:4" ht="16.149999999999999" customHeight="1" x14ac:dyDescent="0.25">
      <c r="A4087" s="416">
        <v>37647</v>
      </c>
      <c r="B4087" s="417">
        <v>2924.73</v>
      </c>
      <c r="C4087"/>
      <c r="D4087"/>
    </row>
    <row r="4088" spans="1:4" ht="16.149999999999999" customHeight="1" x14ac:dyDescent="0.25">
      <c r="A4088" s="416">
        <v>37648</v>
      </c>
      <c r="B4088" s="418">
        <v>2924.73</v>
      </c>
      <c r="C4088"/>
      <c r="D4088"/>
    </row>
    <row r="4089" spans="1:4" ht="16.149999999999999" customHeight="1" x14ac:dyDescent="0.25">
      <c r="A4089" s="416">
        <v>37649</v>
      </c>
      <c r="B4089" s="417">
        <v>2948.3</v>
      </c>
      <c r="C4089"/>
      <c r="D4089"/>
    </row>
    <row r="4090" spans="1:4" ht="16.149999999999999" customHeight="1" x14ac:dyDescent="0.25">
      <c r="A4090" s="416">
        <v>37650</v>
      </c>
      <c r="B4090" s="418">
        <v>2965.6</v>
      </c>
      <c r="C4090"/>
      <c r="D4090"/>
    </row>
    <row r="4091" spans="1:4" ht="16.149999999999999" customHeight="1" x14ac:dyDescent="0.25">
      <c r="A4091" s="416">
        <v>37651</v>
      </c>
      <c r="B4091" s="417">
        <v>2950.71</v>
      </c>
      <c r="C4091"/>
      <c r="D4091"/>
    </row>
    <row r="4092" spans="1:4" ht="16.149999999999999" customHeight="1" x14ac:dyDescent="0.25">
      <c r="A4092" s="416">
        <v>37652</v>
      </c>
      <c r="B4092" s="418">
        <v>2926.46</v>
      </c>
      <c r="C4092"/>
      <c r="D4092"/>
    </row>
    <row r="4093" spans="1:4" ht="16.149999999999999" customHeight="1" x14ac:dyDescent="0.25">
      <c r="A4093" s="416">
        <v>37653</v>
      </c>
      <c r="B4093" s="417">
        <v>2940.26</v>
      </c>
      <c r="C4093"/>
      <c r="D4093"/>
    </row>
    <row r="4094" spans="1:4" ht="16.149999999999999" customHeight="1" x14ac:dyDescent="0.25">
      <c r="A4094" s="416">
        <v>37654</v>
      </c>
      <c r="B4094" s="418">
        <v>2940.26</v>
      </c>
      <c r="C4094"/>
      <c r="D4094"/>
    </row>
    <row r="4095" spans="1:4" ht="16.149999999999999" customHeight="1" x14ac:dyDescent="0.25">
      <c r="A4095" s="416">
        <v>37655</v>
      </c>
      <c r="B4095" s="417">
        <v>2940.26</v>
      </c>
      <c r="C4095"/>
      <c r="D4095"/>
    </row>
    <row r="4096" spans="1:4" ht="16.149999999999999" customHeight="1" x14ac:dyDescent="0.25">
      <c r="A4096" s="416">
        <v>37656</v>
      </c>
      <c r="B4096" s="418">
        <v>2957.4</v>
      </c>
      <c r="C4096"/>
      <c r="D4096"/>
    </row>
    <row r="4097" spans="1:4" ht="16.149999999999999" customHeight="1" x14ac:dyDescent="0.25">
      <c r="A4097" s="416">
        <v>37657</v>
      </c>
      <c r="B4097" s="417">
        <v>2966.78</v>
      </c>
      <c r="C4097"/>
      <c r="D4097"/>
    </row>
    <row r="4098" spans="1:4" ht="16.149999999999999" customHeight="1" x14ac:dyDescent="0.25">
      <c r="A4098" s="416">
        <v>37658</v>
      </c>
      <c r="B4098" s="418">
        <v>2961.29</v>
      </c>
      <c r="C4098"/>
      <c r="D4098"/>
    </row>
    <row r="4099" spans="1:4" ht="16.149999999999999" customHeight="1" x14ac:dyDescent="0.25">
      <c r="A4099" s="416">
        <v>37659</v>
      </c>
      <c r="B4099" s="417">
        <v>2963.28</v>
      </c>
      <c r="C4099"/>
      <c r="D4099"/>
    </row>
    <row r="4100" spans="1:4" ht="16.149999999999999" customHeight="1" x14ac:dyDescent="0.25">
      <c r="A4100" s="416">
        <v>37660</v>
      </c>
      <c r="B4100" s="418">
        <v>2954.03</v>
      </c>
      <c r="C4100"/>
      <c r="D4100"/>
    </row>
    <row r="4101" spans="1:4" ht="16.149999999999999" customHeight="1" x14ac:dyDescent="0.25">
      <c r="A4101" s="416">
        <v>37661</v>
      </c>
      <c r="B4101" s="417">
        <v>2954.03</v>
      </c>
      <c r="C4101"/>
      <c r="D4101"/>
    </row>
    <row r="4102" spans="1:4" ht="16.149999999999999" customHeight="1" x14ac:dyDescent="0.25">
      <c r="A4102" s="416">
        <v>37662</v>
      </c>
      <c r="B4102" s="418">
        <v>2954.03</v>
      </c>
      <c r="C4102"/>
      <c r="D4102"/>
    </row>
    <row r="4103" spans="1:4" ht="16.149999999999999" customHeight="1" x14ac:dyDescent="0.25">
      <c r="A4103" s="416">
        <v>37663</v>
      </c>
      <c r="B4103" s="417">
        <v>2968.88</v>
      </c>
      <c r="C4103"/>
      <c r="D4103"/>
    </row>
    <row r="4104" spans="1:4" ht="16.149999999999999" customHeight="1" x14ac:dyDescent="0.25">
      <c r="A4104" s="416">
        <v>37664</v>
      </c>
      <c r="B4104" s="418">
        <v>2963.21</v>
      </c>
      <c r="C4104"/>
      <c r="D4104"/>
    </row>
    <row r="4105" spans="1:4" ht="16.149999999999999" customHeight="1" x14ac:dyDescent="0.25">
      <c r="A4105" s="416">
        <v>37665</v>
      </c>
      <c r="B4105" s="417">
        <v>2960.77</v>
      </c>
      <c r="C4105"/>
      <c r="D4105"/>
    </row>
    <row r="4106" spans="1:4" ht="16.149999999999999" customHeight="1" x14ac:dyDescent="0.25">
      <c r="A4106" s="416">
        <v>37666</v>
      </c>
      <c r="B4106" s="418">
        <v>2959.75</v>
      </c>
      <c r="C4106"/>
      <c r="D4106"/>
    </row>
    <row r="4107" spans="1:4" ht="16.149999999999999" customHeight="1" x14ac:dyDescent="0.25">
      <c r="A4107" s="416">
        <v>37667</v>
      </c>
      <c r="B4107" s="417">
        <v>2954.76</v>
      </c>
      <c r="C4107"/>
      <c r="D4107"/>
    </row>
    <row r="4108" spans="1:4" ht="16.149999999999999" customHeight="1" x14ac:dyDescent="0.25">
      <c r="A4108" s="416">
        <v>37668</v>
      </c>
      <c r="B4108" s="418">
        <v>2954.76</v>
      </c>
      <c r="C4108"/>
      <c r="D4108"/>
    </row>
    <row r="4109" spans="1:4" ht="16.149999999999999" customHeight="1" x14ac:dyDescent="0.25">
      <c r="A4109" s="416">
        <v>37669</v>
      </c>
      <c r="B4109" s="417">
        <v>2954.76</v>
      </c>
      <c r="C4109"/>
      <c r="D4109"/>
    </row>
    <row r="4110" spans="1:4" ht="16.149999999999999" customHeight="1" x14ac:dyDescent="0.25">
      <c r="A4110" s="416">
        <v>37670</v>
      </c>
      <c r="B4110" s="418">
        <v>2934.58</v>
      </c>
      <c r="C4110"/>
      <c r="D4110"/>
    </row>
    <row r="4111" spans="1:4" ht="16.149999999999999" customHeight="1" x14ac:dyDescent="0.25">
      <c r="A4111" s="416">
        <v>37671</v>
      </c>
      <c r="B4111" s="417">
        <v>2929.64</v>
      </c>
      <c r="C4111"/>
      <c r="D4111"/>
    </row>
    <row r="4112" spans="1:4" ht="16.149999999999999" customHeight="1" x14ac:dyDescent="0.25">
      <c r="A4112" s="416">
        <v>37672</v>
      </c>
      <c r="B4112" s="418">
        <v>2937.44</v>
      </c>
      <c r="C4112"/>
      <c r="D4112"/>
    </row>
    <row r="4113" spans="1:4" ht="16.149999999999999" customHeight="1" x14ac:dyDescent="0.25">
      <c r="A4113" s="416">
        <v>37673</v>
      </c>
      <c r="B4113" s="417">
        <v>2938.23</v>
      </c>
      <c r="C4113"/>
      <c r="D4113"/>
    </row>
    <row r="4114" spans="1:4" ht="16.149999999999999" customHeight="1" x14ac:dyDescent="0.25">
      <c r="A4114" s="416">
        <v>37674</v>
      </c>
      <c r="B4114" s="418">
        <v>2939.92</v>
      </c>
      <c r="C4114"/>
      <c r="D4114"/>
    </row>
    <row r="4115" spans="1:4" ht="16.149999999999999" customHeight="1" x14ac:dyDescent="0.25">
      <c r="A4115" s="416">
        <v>37675</v>
      </c>
      <c r="B4115" s="417">
        <v>2939.92</v>
      </c>
      <c r="C4115"/>
      <c r="D4115"/>
    </row>
    <row r="4116" spans="1:4" ht="16.149999999999999" customHeight="1" x14ac:dyDescent="0.25">
      <c r="A4116" s="416">
        <v>37676</v>
      </c>
      <c r="B4116" s="418">
        <v>2939.92</v>
      </c>
      <c r="C4116"/>
      <c r="D4116"/>
    </row>
    <row r="4117" spans="1:4" ht="16.149999999999999" customHeight="1" x14ac:dyDescent="0.25">
      <c r="A4117" s="416">
        <v>37677</v>
      </c>
      <c r="B4117" s="417">
        <v>2949.05</v>
      </c>
      <c r="C4117"/>
      <c r="D4117"/>
    </row>
    <row r="4118" spans="1:4" ht="16.149999999999999" customHeight="1" x14ac:dyDescent="0.25">
      <c r="A4118" s="416">
        <v>37678</v>
      </c>
      <c r="B4118" s="418">
        <v>2951.81</v>
      </c>
      <c r="C4118"/>
      <c r="D4118"/>
    </row>
    <row r="4119" spans="1:4" ht="16.149999999999999" customHeight="1" x14ac:dyDescent="0.25">
      <c r="A4119" s="416">
        <v>37679</v>
      </c>
      <c r="B4119" s="417">
        <v>2949.85</v>
      </c>
      <c r="C4119"/>
      <c r="D4119"/>
    </row>
    <row r="4120" spans="1:4" ht="16.149999999999999" customHeight="1" x14ac:dyDescent="0.25">
      <c r="A4120" s="416">
        <v>37680</v>
      </c>
      <c r="B4120" s="418">
        <v>2956.31</v>
      </c>
      <c r="C4120"/>
      <c r="D4120"/>
    </row>
    <row r="4121" spans="1:4" ht="16.149999999999999" customHeight="1" x14ac:dyDescent="0.25">
      <c r="A4121" s="416">
        <v>37681</v>
      </c>
      <c r="B4121" s="417">
        <v>2957.87</v>
      </c>
      <c r="C4121"/>
      <c r="D4121"/>
    </row>
    <row r="4122" spans="1:4" ht="16.149999999999999" customHeight="1" x14ac:dyDescent="0.25">
      <c r="A4122" s="416">
        <v>37682</v>
      </c>
      <c r="B4122" s="418">
        <v>2957.87</v>
      </c>
      <c r="C4122"/>
      <c r="D4122"/>
    </row>
    <row r="4123" spans="1:4" ht="16.149999999999999" customHeight="1" x14ac:dyDescent="0.25">
      <c r="A4123" s="416">
        <v>37683</v>
      </c>
      <c r="B4123" s="417">
        <v>2957.87</v>
      </c>
      <c r="C4123"/>
      <c r="D4123"/>
    </row>
    <row r="4124" spans="1:4" ht="16.149999999999999" customHeight="1" x14ac:dyDescent="0.25">
      <c r="A4124" s="416">
        <v>37684</v>
      </c>
      <c r="B4124" s="418">
        <v>2959.97</v>
      </c>
      <c r="C4124"/>
      <c r="D4124"/>
    </row>
    <row r="4125" spans="1:4" ht="16.149999999999999" customHeight="1" x14ac:dyDescent="0.25">
      <c r="A4125" s="416">
        <v>37685</v>
      </c>
      <c r="B4125" s="417">
        <v>2962.06</v>
      </c>
      <c r="C4125"/>
      <c r="D4125"/>
    </row>
    <row r="4126" spans="1:4" ht="16.149999999999999" customHeight="1" x14ac:dyDescent="0.25">
      <c r="A4126" s="416">
        <v>37686</v>
      </c>
      <c r="B4126" s="418">
        <v>2960.77</v>
      </c>
      <c r="C4126"/>
      <c r="D4126"/>
    </row>
    <row r="4127" spans="1:4" ht="16.149999999999999" customHeight="1" x14ac:dyDescent="0.25">
      <c r="A4127" s="416">
        <v>37687</v>
      </c>
      <c r="B4127" s="417">
        <v>2960.11</v>
      </c>
      <c r="C4127"/>
      <c r="D4127"/>
    </row>
    <row r="4128" spans="1:4" ht="16.149999999999999" customHeight="1" x14ac:dyDescent="0.25">
      <c r="A4128" s="416">
        <v>37688</v>
      </c>
      <c r="B4128" s="418">
        <v>2959.75</v>
      </c>
      <c r="C4128"/>
      <c r="D4128"/>
    </row>
    <row r="4129" spans="1:4" ht="16.149999999999999" customHeight="1" x14ac:dyDescent="0.25">
      <c r="A4129" s="416">
        <v>37689</v>
      </c>
      <c r="B4129" s="417">
        <v>2959.75</v>
      </c>
      <c r="C4129"/>
      <c r="D4129"/>
    </row>
    <row r="4130" spans="1:4" ht="16.149999999999999" customHeight="1" x14ac:dyDescent="0.25">
      <c r="A4130" s="416">
        <v>37690</v>
      </c>
      <c r="B4130" s="418">
        <v>2959.75</v>
      </c>
      <c r="C4130"/>
      <c r="D4130"/>
    </row>
    <row r="4131" spans="1:4" ht="16.149999999999999" customHeight="1" x14ac:dyDescent="0.25">
      <c r="A4131" s="416">
        <v>37691</v>
      </c>
      <c r="B4131" s="417">
        <v>2961.93</v>
      </c>
      <c r="C4131"/>
      <c r="D4131"/>
    </row>
    <row r="4132" spans="1:4" ht="16.149999999999999" customHeight="1" x14ac:dyDescent="0.25">
      <c r="A4132" s="416">
        <v>37692</v>
      </c>
      <c r="B4132" s="418">
        <v>2962.76</v>
      </c>
      <c r="C4132"/>
      <c r="D4132"/>
    </row>
    <row r="4133" spans="1:4" ht="16.149999999999999" customHeight="1" x14ac:dyDescent="0.25">
      <c r="A4133" s="416">
        <v>37693</v>
      </c>
      <c r="B4133" s="417">
        <v>2961.99</v>
      </c>
      <c r="C4133"/>
      <c r="D4133"/>
    </row>
    <row r="4134" spans="1:4" ht="16.149999999999999" customHeight="1" x14ac:dyDescent="0.25">
      <c r="A4134" s="416">
        <v>37694</v>
      </c>
      <c r="B4134" s="418">
        <v>2959.39</v>
      </c>
      <c r="C4134"/>
      <c r="D4134"/>
    </row>
    <row r="4135" spans="1:4" ht="16.149999999999999" customHeight="1" x14ac:dyDescent="0.25">
      <c r="A4135" s="416">
        <v>37695</v>
      </c>
      <c r="B4135" s="417">
        <v>2958.86</v>
      </c>
      <c r="C4135"/>
      <c r="D4135"/>
    </row>
    <row r="4136" spans="1:4" ht="16.149999999999999" customHeight="1" x14ac:dyDescent="0.25">
      <c r="A4136" s="416">
        <v>37696</v>
      </c>
      <c r="B4136" s="418">
        <v>2958.86</v>
      </c>
      <c r="C4136"/>
      <c r="D4136"/>
    </row>
    <row r="4137" spans="1:4" ht="16.149999999999999" customHeight="1" x14ac:dyDescent="0.25">
      <c r="A4137" s="416">
        <v>37697</v>
      </c>
      <c r="B4137" s="417">
        <v>2958.86</v>
      </c>
      <c r="C4137"/>
      <c r="D4137"/>
    </row>
    <row r="4138" spans="1:4" ht="16.149999999999999" customHeight="1" x14ac:dyDescent="0.25">
      <c r="A4138" s="416">
        <v>37698</v>
      </c>
      <c r="B4138" s="418">
        <v>2956.47</v>
      </c>
      <c r="C4138"/>
      <c r="D4138"/>
    </row>
    <row r="4139" spans="1:4" ht="16.149999999999999" customHeight="1" x14ac:dyDescent="0.25">
      <c r="A4139" s="416">
        <v>37699</v>
      </c>
      <c r="B4139" s="417">
        <v>2955.84</v>
      </c>
      <c r="C4139"/>
      <c r="D4139"/>
    </row>
    <row r="4140" spans="1:4" ht="16.149999999999999" customHeight="1" x14ac:dyDescent="0.25">
      <c r="A4140" s="416">
        <v>37700</v>
      </c>
      <c r="B4140" s="418">
        <v>2955.64</v>
      </c>
      <c r="C4140"/>
      <c r="D4140"/>
    </row>
    <row r="4141" spans="1:4" ht="16.149999999999999" customHeight="1" x14ac:dyDescent="0.25">
      <c r="A4141" s="416">
        <v>37701</v>
      </c>
      <c r="B4141" s="417">
        <v>2954.62</v>
      </c>
      <c r="C4141"/>
      <c r="D4141"/>
    </row>
    <row r="4142" spans="1:4" ht="16.149999999999999" customHeight="1" x14ac:dyDescent="0.25">
      <c r="A4142" s="416">
        <v>37702</v>
      </c>
      <c r="B4142" s="418">
        <v>2956.06</v>
      </c>
      <c r="C4142"/>
      <c r="D4142"/>
    </row>
    <row r="4143" spans="1:4" ht="16.149999999999999" customHeight="1" x14ac:dyDescent="0.25">
      <c r="A4143" s="416">
        <v>37703</v>
      </c>
      <c r="B4143" s="417">
        <v>2956.06</v>
      </c>
      <c r="C4143"/>
      <c r="D4143"/>
    </row>
    <row r="4144" spans="1:4" ht="16.149999999999999" customHeight="1" x14ac:dyDescent="0.25">
      <c r="A4144" s="416">
        <v>37704</v>
      </c>
      <c r="B4144" s="418">
        <v>2956.06</v>
      </c>
      <c r="C4144"/>
      <c r="D4144"/>
    </row>
    <row r="4145" spans="1:4" ht="16.149999999999999" customHeight="1" x14ac:dyDescent="0.25">
      <c r="A4145" s="416">
        <v>37705</v>
      </c>
      <c r="B4145" s="417">
        <v>2956.06</v>
      </c>
      <c r="C4145"/>
      <c r="D4145"/>
    </row>
    <row r="4146" spans="1:4" ht="16.149999999999999" customHeight="1" x14ac:dyDescent="0.25">
      <c r="A4146" s="416">
        <v>37706</v>
      </c>
      <c r="B4146" s="418">
        <v>2959.26</v>
      </c>
      <c r="C4146"/>
      <c r="D4146"/>
    </row>
    <row r="4147" spans="1:4" ht="16.149999999999999" customHeight="1" x14ac:dyDescent="0.25">
      <c r="A4147" s="416">
        <v>37707</v>
      </c>
      <c r="B4147" s="417">
        <v>2959.84</v>
      </c>
      <c r="C4147"/>
      <c r="D4147"/>
    </row>
    <row r="4148" spans="1:4" ht="16.149999999999999" customHeight="1" x14ac:dyDescent="0.25">
      <c r="A4148" s="416">
        <v>37708</v>
      </c>
      <c r="B4148" s="418">
        <v>2958.73</v>
      </c>
      <c r="C4148"/>
      <c r="D4148"/>
    </row>
    <row r="4149" spans="1:4" ht="16.149999999999999" customHeight="1" x14ac:dyDescent="0.25">
      <c r="A4149" s="416">
        <v>37709</v>
      </c>
      <c r="B4149" s="417">
        <v>2958.25</v>
      </c>
      <c r="C4149"/>
      <c r="D4149"/>
    </row>
    <row r="4150" spans="1:4" ht="16.149999999999999" customHeight="1" x14ac:dyDescent="0.25">
      <c r="A4150" s="416">
        <v>37710</v>
      </c>
      <c r="B4150" s="418">
        <v>2958.25</v>
      </c>
      <c r="C4150"/>
      <c r="D4150"/>
    </row>
    <row r="4151" spans="1:4" ht="16.149999999999999" customHeight="1" x14ac:dyDescent="0.25">
      <c r="A4151" s="416">
        <v>37711</v>
      </c>
      <c r="B4151" s="417">
        <v>2958.25</v>
      </c>
      <c r="C4151"/>
      <c r="D4151"/>
    </row>
    <row r="4152" spans="1:4" ht="16.149999999999999" customHeight="1" x14ac:dyDescent="0.25">
      <c r="A4152" s="416">
        <v>37712</v>
      </c>
      <c r="B4152" s="418">
        <v>2958.15</v>
      </c>
      <c r="C4152"/>
      <c r="D4152"/>
    </row>
    <row r="4153" spans="1:4" ht="16.149999999999999" customHeight="1" x14ac:dyDescent="0.25">
      <c r="A4153" s="416">
        <v>37713</v>
      </c>
      <c r="B4153" s="417">
        <v>2958.56</v>
      </c>
      <c r="C4153"/>
      <c r="D4153"/>
    </row>
    <row r="4154" spans="1:4" ht="16.149999999999999" customHeight="1" x14ac:dyDescent="0.25">
      <c r="A4154" s="416">
        <v>37714</v>
      </c>
      <c r="B4154" s="418">
        <v>2956.5</v>
      </c>
      <c r="C4154"/>
      <c r="D4154"/>
    </row>
    <row r="4155" spans="1:4" ht="16.149999999999999" customHeight="1" x14ac:dyDescent="0.25">
      <c r="A4155" s="416">
        <v>37715</v>
      </c>
      <c r="B4155" s="417">
        <v>2951.14</v>
      </c>
      <c r="C4155"/>
      <c r="D4155"/>
    </row>
    <row r="4156" spans="1:4" ht="16.149999999999999" customHeight="1" x14ac:dyDescent="0.25">
      <c r="A4156" s="416">
        <v>37716</v>
      </c>
      <c r="B4156" s="418">
        <v>2946.79</v>
      </c>
      <c r="C4156"/>
      <c r="D4156"/>
    </row>
    <row r="4157" spans="1:4" ht="16.149999999999999" customHeight="1" x14ac:dyDescent="0.25">
      <c r="A4157" s="416">
        <v>37717</v>
      </c>
      <c r="B4157" s="417">
        <v>2946.79</v>
      </c>
      <c r="C4157"/>
      <c r="D4157"/>
    </row>
    <row r="4158" spans="1:4" ht="16.149999999999999" customHeight="1" x14ac:dyDescent="0.25">
      <c r="A4158" s="416">
        <v>37718</v>
      </c>
      <c r="B4158" s="418">
        <v>2946.79</v>
      </c>
      <c r="C4158"/>
      <c r="D4158"/>
    </row>
    <row r="4159" spans="1:4" ht="16.149999999999999" customHeight="1" x14ac:dyDescent="0.25">
      <c r="A4159" s="416">
        <v>37719</v>
      </c>
      <c r="B4159" s="417">
        <v>2942.41</v>
      </c>
      <c r="C4159"/>
      <c r="D4159"/>
    </row>
    <row r="4160" spans="1:4" ht="16.149999999999999" customHeight="1" x14ac:dyDescent="0.25">
      <c r="A4160" s="416">
        <v>37720</v>
      </c>
      <c r="B4160" s="418">
        <v>2938.32</v>
      </c>
      <c r="C4160"/>
      <c r="D4160"/>
    </row>
    <row r="4161" spans="1:4" ht="16.149999999999999" customHeight="1" x14ac:dyDescent="0.25">
      <c r="A4161" s="416">
        <v>37721</v>
      </c>
      <c r="B4161" s="417">
        <v>2920.4</v>
      </c>
      <c r="C4161"/>
      <c r="D4161"/>
    </row>
    <row r="4162" spans="1:4" ht="16.149999999999999" customHeight="1" x14ac:dyDescent="0.25">
      <c r="A4162" s="416">
        <v>37722</v>
      </c>
      <c r="B4162" s="418">
        <v>2911.74</v>
      </c>
      <c r="C4162"/>
      <c r="D4162"/>
    </row>
    <row r="4163" spans="1:4" ht="16.149999999999999" customHeight="1" x14ac:dyDescent="0.25">
      <c r="A4163" s="416">
        <v>37723</v>
      </c>
      <c r="B4163" s="417">
        <v>2923.07</v>
      </c>
      <c r="C4163"/>
      <c r="D4163"/>
    </row>
    <row r="4164" spans="1:4" ht="16.149999999999999" customHeight="1" x14ac:dyDescent="0.25">
      <c r="A4164" s="416">
        <v>37724</v>
      </c>
      <c r="B4164" s="418">
        <v>2923.07</v>
      </c>
      <c r="C4164"/>
      <c r="D4164"/>
    </row>
    <row r="4165" spans="1:4" ht="16.149999999999999" customHeight="1" x14ac:dyDescent="0.25">
      <c r="A4165" s="416">
        <v>37725</v>
      </c>
      <c r="B4165" s="417">
        <v>2923.07</v>
      </c>
      <c r="C4165"/>
      <c r="D4165"/>
    </row>
    <row r="4166" spans="1:4" ht="16.149999999999999" customHeight="1" x14ac:dyDescent="0.25">
      <c r="A4166" s="416">
        <v>37726</v>
      </c>
      <c r="B4166" s="418">
        <v>2931.69</v>
      </c>
      <c r="C4166"/>
      <c r="D4166"/>
    </row>
    <row r="4167" spans="1:4" ht="16.149999999999999" customHeight="1" x14ac:dyDescent="0.25">
      <c r="A4167" s="416">
        <v>37727</v>
      </c>
      <c r="B4167" s="417">
        <v>2919.58</v>
      </c>
      <c r="C4167"/>
      <c r="D4167"/>
    </row>
    <row r="4168" spans="1:4" ht="16.149999999999999" customHeight="1" x14ac:dyDescent="0.25">
      <c r="A4168" s="416">
        <v>37728</v>
      </c>
      <c r="B4168" s="418">
        <v>2918.01</v>
      </c>
      <c r="C4168"/>
      <c r="D4168"/>
    </row>
    <row r="4169" spans="1:4" ht="16.149999999999999" customHeight="1" x14ac:dyDescent="0.25">
      <c r="A4169" s="416">
        <v>37729</v>
      </c>
      <c r="B4169" s="417">
        <v>2918.01</v>
      </c>
      <c r="C4169"/>
      <c r="D4169"/>
    </row>
    <row r="4170" spans="1:4" ht="16.149999999999999" customHeight="1" x14ac:dyDescent="0.25">
      <c r="A4170" s="416">
        <v>37730</v>
      </c>
      <c r="B4170" s="418">
        <v>2918.01</v>
      </c>
      <c r="C4170"/>
      <c r="D4170"/>
    </row>
    <row r="4171" spans="1:4" ht="16.149999999999999" customHeight="1" x14ac:dyDescent="0.25">
      <c r="A4171" s="416">
        <v>37731</v>
      </c>
      <c r="B4171" s="417">
        <v>2918.01</v>
      </c>
      <c r="C4171"/>
      <c r="D4171"/>
    </row>
    <row r="4172" spans="1:4" ht="16.149999999999999" customHeight="1" x14ac:dyDescent="0.25">
      <c r="A4172" s="416">
        <v>37732</v>
      </c>
      <c r="B4172" s="418">
        <v>2918.01</v>
      </c>
      <c r="C4172"/>
      <c r="D4172"/>
    </row>
    <row r="4173" spans="1:4" ht="16.149999999999999" customHeight="1" x14ac:dyDescent="0.25">
      <c r="A4173" s="416">
        <v>37733</v>
      </c>
      <c r="B4173" s="417">
        <v>2920.04</v>
      </c>
      <c r="C4173"/>
      <c r="D4173"/>
    </row>
    <row r="4174" spans="1:4" ht="16.149999999999999" customHeight="1" x14ac:dyDescent="0.25">
      <c r="A4174" s="416">
        <v>37734</v>
      </c>
      <c r="B4174" s="418">
        <v>2916.03</v>
      </c>
      <c r="C4174"/>
      <c r="D4174"/>
    </row>
    <row r="4175" spans="1:4" ht="16.149999999999999" customHeight="1" x14ac:dyDescent="0.25">
      <c r="A4175" s="416">
        <v>37735</v>
      </c>
      <c r="B4175" s="417">
        <v>2911</v>
      </c>
      <c r="C4175"/>
      <c r="D4175"/>
    </row>
    <row r="4176" spans="1:4" ht="16.149999999999999" customHeight="1" x14ac:dyDescent="0.25">
      <c r="A4176" s="416">
        <v>37736</v>
      </c>
      <c r="B4176" s="418">
        <v>2908.25</v>
      </c>
      <c r="C4176"/>
      <c r="D4176"/>
    </row>
    <row r="4177" spans="1:4" ht="16.149999999999999" customHeight="1" x14ac:dyDescent="0.25">
      <c r="A4177" s="416">
        <v>37737</v>
      </c>
      <c r="B4177" s="417">
        <v>2912.83</v>
      </c>
      <c r="C4177"/>
      <c r="D4177"/>
    </row>
    <row r="4178" spans="1:4" ht="16.149999999999999" customHeight="1" x14ac:dyDescent="0.25">
      <c r="A4178" s="416">
        <v>37738</v>
      </c>
      <c r="B4178" s="418">
        <v>2912.83</v>
      </c>
      <c r="C4178"/>
      <c r="D4178"/>
    </row>
    <row r="4179" spans="1:4" ht="16.149999999999999" customHeight="1" x14ac:dyDescent="0.25">
      <c r="A4179" s="416">
        <v>37739</v>
      </c>
      <c r="B4179" s="417">
        <v>2912.83</v>
      </c>
      <c r="C4179"/>
      <c r="D4179"/>
    </row>
    <row r="4180" spans="1:4" ht="16.149999999999999" customHeight="1" x14ac:dyDescent="0.25">
      <c r="A4180" s="416">
        <v>37740</v>
      </c>
      <c r="B4180" s="418">
        <v>2900</v>
      </c>
      <c r="C4180"/>
      <c r="D4180"/>
    </row>
    <row r="4181" spans="1:4" ht="16.149999999999999" customHeight="1" x14ac:dyDescent="0.25">
      <c r="A4181" s="416">
        <v>37741</v>
      </c>
      <c r="B4181" s="417">
        <v>2887.82</v>
      </c>
      <c r="C4181"/>
      <c r="D4181"/>
    </row>
    <row r="4182" spans="1:4" ht="16.149999999999999" customHeight="1" x14ac:dyDescent="0.25">
      <c r="A4182" s="416">
        <v>37742</v>
      </c>
      <c r="B4182" s="418">
        <v>2868.43</v>
      </c>
      <c r="C4182"/>
      <c r="D4182"/>
    </row>
    <row r="4183" spans="1:4" ht="16.149999999999999" customHeight="1" x14ac:dyDescent="0.25">
      <c r="A4183" s="416">
        <v>37743</v>
      </c>
      <c r="B4183" s="417">
        <v>2868.43</v>
      </c>
      <c r="C4183"/>
      <c r="D4183"/>
    </row>
    <row r="4184" spans="1:4" ht="16.149999999999999" customHeight="1" x14ac:dyDescent="0.25">
      <c r="A4184" s="416">
        <v>37744</v>
      </c>
      <c r="B4184" s="418">
        <v>2865.94</v>
      </c>
      <c r="C4184"/>
      <c r="D4184"/>
    </row>
    <row r="4185" spans="1:4" ht="16.149999999999999" customHeight="1" x14ac:dyDescent="0.25">
      <c r="A4185" s="416">
        <v>37745</v>
      </c>
      <c r="B4185" s="417">
        <v>2865.94</v>
      </c>
      <c r="C4185"/>
      <c r="D4185"/>
    </row>
    <row r="4186" spans="1:4" ht="16.149999999999999" customHeight="1" x14ac:dyDescent="0.25">
      <c r="A4186" s="416">
        <v>37746</v>
      </c>
      <c r="B4186" s="418">
        <v>2865.94</v>
      </c>
      <c r="C4186"/>
      <c r="D4186"/>
    </row>
    <row r="4187" spans="1:4" ht="16.149999999999999" customHeight="1" x14ac:dyDescent="0.25">
      <c r="A4187" s="416">
        <v>37747</v>
      </c>
      <c r="B4187" s="417">
        <v>2858.37</v>
      </c>
      <c r="C4187"/>
      <c r="D4187"/>
    </row>
    <row r="4188" spans="1:4" ht="16.149999999999999" customHeight="1" x14ac:dyDescent="0.25">
      <c r="A4188" s="416">
        <v>37748</v>
      </c>
      <c r="B4188" s="418">
        <v>2856.98</v>
      </c>
      <c r="C4188"/>
      <c r="D4188"/>
    </row>
    <row r="4189" spans="1:4" ht="16.149999999999999" customHeight="1" x14ac:dyDescent="0.25">
      <c r="A4189" s="416">
        <v>37749</v>
      </c>
      <c r="B4189" s="417">
        <v>2866.06</v>
      </c>
      <c r="C4189"/>
      <c r="D4189"/>
    </row>
    <row r="4190" spans="1:4" ht="16.149999999999999" customHeight="1" x14ac:dyDescent="0.25">
      <c r="A4190" s="416">
        <v>37750</v>
      </c>
      <c r="B4190" s="418">
        <v>2848.41</v>
      </c>
      <c r="C4190"/>
      <c r="D4190"/>
    </row>
    <row r="4191" spans="1:4" ht="16.149999999999999" customHeight="1" x14ac:dyDescent="0.25">
      <c r="A4191" s="416">
        <v>37751</v>
      </c>
      <c r="B4191" s="417">
        <v>2840.04</v>
      </c>
      <c r="C4191"/>
      <c r="D4191"/>
    </row>
    <row r="4192" spans="1:4" ht="16.149999999999999" customHeight="1" x14ac:dyDescent="0.25">
      <c r="A4192" s="416">
        <v>37752</v>
      </c>
      <c r="B4192" s="418">
        <v>2840.04</v>
      </c>
      <c r="C4192"/>
      <c r="D4192"/>
    </row>
    <row r="4193" spans="1:4" ht="16.149999999999999" customHeight="1" x14ac:dyDescent="0.25">
      <c r="A4193" s="416">
        <v>37753</v>
      </c>
      <c r="B4193" s="417">
        <v>2840.04</v>
      </c>
      <c r="C4193"/>
      <c r="D4193"/>
    </row>
    <row r="4194" spans="1:4" ht="16.149999999999999" customHeight="1" x14ac:dyDescent="0.25">
      <c r="A4194" s="416">
        <v>37754</v>
      </c>
      <c r="B4194" s="418">
        <v>2833.86</v>
      </c>
      <c r="C4194"/>
      <c r="D4194"/>
    </row>
    <row r="4195" spans="1:4" ht="16.149999999999999" customHeight="1" x14ac:dyDescent="0.25">
      <c r="A4195" s="416">
        <v>37755</v>
      </c>
      <c r="B4195" s="417">
        <v>2813.6</v>
      </c>
      <c r="C4195"/>
      <c r="D4195"/>
    </row>
    <row r="4196" spans="1:4" ht="16.149999999999999" customHeight="1" x14ac:dyDescent="0.25">
      <c r="A4196" s="416">
        <v>37756</v>
      </c>
      <c r="B4196" s="418">
        <v>2821.08</v>
      </c>
      <c r="C4196"/>
      <c r="D4196"/>
    </row>
    <row r="4197" spans="1:4" ht="16.149999999999999" customHeight="1" x14ac:dyDescent="0.25">
      <c r="A4197" s="416">
        <v>37757</v>
      </c>
      <c r="B4197" s="417">
        <v>2827.99</v>
      </c>
      <c r="C4197"/>
      <c r="D4197"/>
    </row>
    <row r="4198" spans="1:4" ht="16.149999999999999" customHeight="1" x14ac:dyDescent="0.25">
      <c r="A4198" s="416">
        <v>37758</v>
      </c>
      <c r="B4198" s="418">
        <v>2816.46</v>
      </c>
      <c r="C4198"/>
      <c r="D4198"/>
    </row>
    <row r="4199" spans="1:4" ht="16.149999999999999" customHeight="1" x14ac:dyDescent="0.25">
      <c r="A4199" s="416">
        <v>37759</v>
      </c>
      <c r="B4199" s="417">
        <v>2816.46</v>
      </c>
      <c r="C4199"/>
      <c r="D4199"/>
    </row>
    <row r="4200" spans="1:4" ht="16.149999999999999" customHeight="1" x14ac:dyDescent="0.25">
      <c r="A4200" s="416">
        <v>37760</v>
      </c>
      <c r="B4200" s="418">
        <v>2816.46</v>
      </c>
      <c r="C4200"/>
      <c r="D4200"/>
    </row>
    <row r="4201" spans="1:4" ht="16.149999999999999" customHeight="1" x14ac:dyDescent="0.25">
      <c r="A4201" s="416">
        <v>37761</v>
      </c>
      <c r="B4201" s="417">
        <v>2874.77</v>
      </c>
      <c r="C4201"/>
      <c r="D4201"/>
    </row>
    <row r="4202" spans="1:4" ht="16.149999999999999" customHeight="1" x14ac:dyDescent="0.25">
      <c r="A4202" s="416">
        <v>37762</v>
      </c>
      <c r="B4202" s="418">
        <v>2909.83</v>
      </c>
      <c r="C4202"/>
      <c r="D4202"/>
    </row>
    <row r="4203" spans="1:4" ht="16.149999999999999" customHeight="1" x14ac:dyDescent="0.25">
      <c r="A4203" s="416">
        <v>37763</v>
      </c>
      <c r="B4203" s="417">
        <v>2912.46</v>
      </c>
      <c r="C4203"/>
      <c r="D4203"/>
    </row>
    <row r="4204" spans="1:4" ht="16.149999999999999" customHeight="1" x14ac:dyDescent="0.25">
      <c r="A4204" s="416">
        <v>37764</v>
      </c>
      <c r="B4204" s="418">
        <v>2905.91</v>
      </c>
      <c r="C4204"/>
      <c r="D4204"/>
    </row>
    <row r="4205" spans="1:4" ht="16.149999999999999" customHeight="1" x14ac:dyDescent="0.25">
      <c r="A4205" s="416">
        <v>37765</v>
      </c>
      <c r="B4205" s="417">
        <v>2868.37</v>
      </c>
      <c r="C4205"/>
      <c r="D4205"/>
    </row>
    <row r="4206" spans="1:4" ht="16.149999999999999" customHeight="1" x14ac:dyDescent="0.25">
      <c r="A4206" s="416">
        <v>37766</v>
      </c>
      <c r="B4206" s="418">
        <v>2868.37</v>
      </c>
      <c r="C4206"/>
      <c r="D4206"/>
    </row>
    <row r="4207" spans="1:4" ht="16.149999999999999" customHeight="1" x14ac:dyDescent="0.25">
      <c r="A4207" s="416">
        <v>37767</v>
      </c>
      <c r="B4207" s="417">
        <v>2868.37</v>
      </c>
      <c r="C4207"/>
      <c r="D4207"/>
    </row>
    <row r="4208" spans="1:4" ht="16.149999999999999" customHeight="1" x14ac:dyDescent="0.25">
      <c r="A4208" s="416">
        <v>37768</v>
      </c>
      <c r="B4208" s="418">
        <v>2868.37</v>
      </c>
      <c r="C4208"/>
      <c r="D4208"/>
    </row>
    <row r="4209" spans="1:4" ht="16.149999999999999" customHeight="1" x14ac:dyDescent="0.25">
      <c r="A4209" s="416">
        <v>37769</v>
      </c>
      <c r="B4209" s="417">
        <v>2850.03</v>
      </c>
      <c r="C4209"/>
      <c r="D4209"/>
    </row>
    <row r="4210" spans="1:4" ht="16.149999999999999" customHeight="1" x14ac:dyDescent="0.25">
      <c r="A4210" s="416">
        <v>37770</v>
      </c>
      <c r="B4210" s="418">
        <v>2874.91</v>
      </c>
      <c r="C4210"/>
      <c r="D4210"/>
    </row>
    <row r="4211" spans="1:4" ht="16.149999999999999" customHeight="1" x14ac:dyDescent="0.25">
      <c r="A4211" s="416">
        <v>37771</v>
      </c>
      <c r="B4211" s="417">
        <v>2855.88</v>
      </c>
      <c r="C4211"/>
      <c r="D4211"/>
    </row>
    <row r="4212" spans="1:4" ht="16.149999999999999" customHeight="1" x14ac:dyDescent="0.25">
      <c r="A4212" s="416">
        <v>37772</v>
      </c>
      <c r="B4212" s="418">
        <v>2853.33</v>
      </c>
      <c r="C4212"/>
      <c r="D4212"/>
    </row>
    <row r="4213" spans="1:4" ht="16.149999999999999" customHeight="1" x14ac:dyDescent="0.25">
      <c r="A4213" s="416">
        <v>37773</v>
      </c>
      <c r="B4213" s="417">
        <v>2853.33</v>
      </c>
      <c r="C4213"/>
      <c r="D4213"/>
    </row>
    <row r="4214" spans="1:4" ht="16.149999999999999" customHeight="1" x14ac:dyDescent="0.25">
      <c r="A4214" s="416">
        <v>37774</v>
      </c>
      <c r="B4214" s="418">
        <v>2853.33</v>
      </c>
      <c r="C4214"/>
      <c r="D4214"/>
    </row>
    <row r="4215" spans="1:4" ht="16.149999999999999" customHeight="1" x14ac:dyDescent="0.25">
      <c r="A4215" s="416">
        <v>37775</v>
      </c>
      <c r="B4215" s="417">
        <v>2853.33</v>
      </c>
      <c r="C4215"/>
      <c r="D4215"/>
    </row>
    <row r="4216" spans="1:4" ht="16.149999999999999" customHeight="1" x14ac:dyDescent="0.25">
      <c r="A4216" s="416">
        <v>37776</v>
      </c>
      <c r="B4216" s="418">
        <v>2846.16</v>
      </c>
      <c r="C4216"/>
      <c r="D4216"/>
    </row>
    <row r="4217" spans="1:4" ht="16.149999999999999" customHeight="1" x14ac:dyDescent="0.25">
      <c r="A4217" s="416">
        <v>37777</v>
      </c>
      <c r="B4217" s="417">
        <v>2849.71</v>
      </c>
      <c r="C4217"/>
      <c r="D4217"/>
    </row>
    <row r="4218" spans="1:4" ht="16.149999999999999" customHeight="1" x14ac:dyDescent="0.25">
      <c r="A4218" s="416">
        <v>37778</v>
      </c>
      <c r="B4218" s="418">
        <v>2839.21</v>
      </c>
      <c r="C4218"/>
      <c r="D4218"/>
    </row>
    <row r="4219" spans="1:4" ht="16.149999999999999" customHeight="1" x14ac:dyDescent="0.25">
      <c r="A4219" s="416">
        <v>37779</v>
      </c>
      <c r="B4219" s="417">
        <v>2828.2</v>
      </c>
      <c r="C4219"/>
      <c r="D4219"/>
    </row>
    <row r="4220" spans="1:4" ht="16.149999999999999" customHeight="1" x14ac:dyDescent="0.25">
      <c r="A4220" s="416">
        <v>37780</v>
      </c>
      <c r="B4220" s="418">
        <v>2828.2</v>
      </c>
      <c r="C4220"/>
      <c r="D4220"/>
    </row>
    <row r="4221" spans="1:4" ht="16.149999999999999" customHeight="1" x14ac:dyDescent="0.25">
      <c r="A4221" s="416">
        <v>37781</v>
      </c>
      <c r="B4221" s="417">
        <v>2828.2</v>
      </c>
      <c r="C4221"/>
      <c r="D4221"/>
    </row>
    <row r="4222" spans="1:4" ht="16.149999999999999" customHeight="1" x14ac:dyDescent="0.25">
      <c r="A4222" s="416">
        <v>37782</v>
      </c>
      <c r="B4222" s="418">
        <v>2818.5</v>
      </c>
      <c r="C4222"/>
      <c r="D4222"/>
    </row>
    <row r="4223" spans="1:4" ht="16.149999999999999" customHeight="1" x14ac:dyDescent="0.25">
      <c r="A4223" s="416">
        <v>37783</v>
      </c>
      <c r="B4223" s="417">
        <v>2809.63</v>
      </c>
      <c r="C4223"/>
      <c r="D4223"/>
    </row>
    <row r="4224" spans="1:4" ht="16.149999999999999" customHeight="1" x14ac:dyDescent="0.25">
      <c r="A4224" s="416">
        <v>37784</v>
      </c>
      <c r="B4224" s="418">
        <v>2821.27</v>
      </c>
      <c r="C4224"/>
      <c r="D4224"/>
    </row>
    <row r="4225" spans="1:4" ht="16.149999999999999" customHeight="1" x14ac:dyDescent="0.25">
      <c r="A4225" s="416">
        <v>37785</v>
      </c>
      <c r="B4225" s="417">
        <v>2832.2</v>
      </c>
      <c r="C4225"/>
      <c r="D4225"/>
    </row>
    <row r="4226" spans="1:4" ht="16.149999999999999" customHeight="1" x14ac:dyDescent="0.25">
      <c r="A4226" s="416">
        <v>37786</v>
      </c>
      <c r="B4226" s="418">
        <v>2821.61</v>
      </c>
      <c r="C4226"/>
      <c r="D4226"/>
    </row>
    <row r="4227" spans="1:4" ht="16.149999999999999" customHeight="1" x14ac:dyDescent="0.25">
      <c r="A4227" s="416">
        <v>37787</v>
      </c>
      <c r="B4227" s="417">
        <v>2821.61</v>
      </c>
      <c r="C4227"/>
      <c r="D4227"/>
    </row>
    <row r="4228" spans="1:4" ht="16.149999999999999" customHeight="1" x14ac:dyDescent="0.25">
      <c r="A4228" s="416">
        <v>37788</v>
      </c>
      <c r="B4228" s="418">
        <v>2821.61</v>
      </c>
      <c r="C4228"/>
      <c r="D4228"/>
    </row>
    <row r="4229" spans="1:4" ht="16.149999999999999" customHeight="1" x14ac:dyDescent="0.25">
      <c r="A4229" s="416">
        <v>37789</v>
      </c>
      <c r="B4229" s="417">
        <v>2818.62</v>
      </c>
      <c r="C4229"/>
      <c r="D4229"/>
    </row>
    <row r="4230" spans="1:4" ht="16.149999999999999" customHeight="1" x14ac:dyDescent="0.25">
      <c r="A4230" s="416">
        <v>37790</v>
      </c>
      <c r="B4230" s="418">
        <v>2828.96</v>
      </c>
      <c r="C4230"/>
      <c r="D4230"/>
    </row>
    <row r="4231" spans="1:4" ht="16.149999999999999" customHeight="1" x14ac:dyDescent="0.25">
      <c r="A4231" s="416">
        <v>37791</v>
      </c>
      <c r="B4231" s="417">
        <v>2829.42</v>
      </c>
      <c r="C4231"/>
      <c r="D4231"/>
    </row>
    <row r="4232" spans="1:4" ht="16.149999999999999" customHeight="1" x14ac:dyDescent="0.25">
      <c r="A4232" s="416">
        <v>37792</v>
      </c>
      <c r="B4232" s="418">
        <v>2827.4</v>
      </c>
      <c r="C4232"/>
      <c r="D4232"/>
    </row>
    <row r="4233" spans="1:4" ht="16.149999999999999" customHeight="1" x14ac:dyDescent="0.25">
      <c r="A4233" s="416">
        <v>37793</v>
      </c>
      <c r="B4233" s="417">
        <v>2826.36</v>
      </c>
      <c r="C4233"/>
      <c r="D4233"/>
    </row>
    <row r="4234" spans="1:4" ht="16.149999999999999" customHeight="1" x14ac:dyDescent="0.25">
      <c r="A4234" s="416">
        <v>37794</v>
      </c>
      <c r="B4234" s="418">
        <v>2826.36</v>
      </c>
      <c r="C4234"/>
      <c r="D4234"/>
    </row>
    <row r="4235" spans="1:4" ht="16.149999999999999" customHeight="1" x14ac:dyDescent="0.25">
      <c r="A4235" s="416">
        <v>37795</v>
      </c>
      <c r="B4235" s="417">
        <v>2826.36</v>
      </c>
      <c r="C4235"/>
      <c r="D4235"/>
    </row>
    <row r="4236" spans="1:4" ht="16.149999999999999" customHeight="1" x14ac:dyDescent="0.25">
      <c r="A4236" s="416">
        <v>37796</v>
      </c>
      <c r="B4236" s="418">
        <v>2826.36</v>
      </c>
      <c r="C4236"/>
      <c r="D4236"/>
    </row>
    <row r="4237" spans="1:4" ht="16.149999999999999" customHeight="1" x14ac:dyDescent="0.25">
      <c r="A4237" s="416">
        <v>37797</v>
      </c>
      <c r="B4237" s="417">
        <v>2815.26</v>
      </c>
      <c r="C4237"/>
      <c r="D4237"/>
    </row>
    <row r="4238" spans="1:4" ht="16.149999999999999" customHeight="1" x14ac:dyDescent="0.25">
      <c r="A4238" s="416">
        <v>37798</v>
      </c>
      <c r="B4238" s="418">
        <v>2806.96</v>
      </c>
      <c r="C4238"/>
      <c r="D4238"/>
    </row>
    <row r="4239" spans="1:4" ht="16.149999999999999" customHeight="1" x14ac:dyDescent="0.25">
      <c r="A4239" s="416">
        <v>37799</v>
      </c>
      <c r="B4239" s="417">
        <v>2812.28</v>
      </c>
      <c r="C4239"/>
      <c r="D4239"/>
    </row>
    <row r="4240" spans="1:4" ht="16.149999999999999" customHeight="1" x14ac:dyDescent="0.25">
      <c r="A4240" s="416">
        <v>37800</v>
      </c>
      <c r="B4240" s="418">
        <v>2817.32</v>
      </c>
      <c r="C4240"/>
      <c r="D4240"/>
    </row>
    <row r="4241" spans="1:4" ht="16.149999999999999" customHeight="1" x14ac:dyDescent="0.25">
      <c r="A4241" s="416">
        <v>37801</v>
      </c>
      <c r="B4241" s="417">
        <v>2817.32</v>
      </c>
      <c r="C4241"/>
      <c r="D4241"/>
    </row>
    <row r="4242" spans="1:4" ht="16.149999999999999" customHeight="1" x14ac:dyDescent="0.25">
      <c r="A4242" s="416">
        <v>37802</v>
      </c>
      <c r="B4242" s="418">
        <v>2817.32</v>
      </c>
      <c r="C4242"/>
      <c r="D4242"/>
    </row>
    <row r="4243" spans="1:4" ht="16.149999999999999" customHeight="1" x14ac:dyDescent="0.25">
      <c r="A4243" s="416">
        <v>37803</v>
      </c>
      <c r="B4243" s="417">
        <v>2817.32</v>
      </c>
      <c r="C4243"/>
      <c r="D4243"/>
    </row>
    <row r="4244" spans="1:4" ht="16.149999999999999" customHeight="1" x14ac:dyDescent="0.25">
      <c r="A4244" s="416">
        <v>37804</v>
      </c>
      <c r="B4244" s="418">
        <v>2817.63</v>
      </c>
      <c r="C4244"/>
      <c r="D4244"/>
    </row>
    <row r="4245" spans="1:4" ht="16.149999999999999" customHeight="1" x14ac:dyDescent="0.25">
      <c r="A4245" s="416">
        <v>37805</v>
      </c>
      <c r="B4245" s="417">
        <v>2812.4</v>
      </c>
      <c r="C4245"/>
      <c r="D4245"/>
    </row>
    <row r="4246" spans="1:4" ht="16.149999999999999" customHeight="1" x14ac:dyDescent="0.25">
      <c r="A4246" s="416">
        <v>37806</v>
      </c>
      <c r="B4246" s="418">
        <v>2815.14</v>
      </c>
      <c r="C4246"/>
      <c r="D4246"/>
    </row>
    <row r="4247" spans="1:4" ht="16.149999999999999" customHeight="1" x14ac:dyDescent="0.25">
      <c r="A4247" s="416">
        <v>37807</v>
      </c>
      <c r="B4247" s="417">
        <v>2815.14</v>
      </c>
      <c r="C4247"/>
      <c r="D4247"/>
    </row>
    <row r="4248" spans="1:4" ht="16.149999999999999" customHeight="1" x14ac:dyDescent="0.25">
      <c r="A4248" s="416">
        <v>37808</v>
      </c>
      <c r="B4248" s="418">
        <v>2815.14</v>
      </c>
      <c r="C4248"/>
      <c r="D4248"/>
    </row>
    <row r="4249" spans="1:4" ht="16.149999999999999" customHeight="1" x14ac:dyDescent="0.25">
      <c r="A4249" s="416">
        <v>37809</v>
      </c>
      <c r="B4249" s="417">
        <v>2815.14</v>
      </c>
      <c r="C4249"/>
      <c r="D4249"/>
    </row>
    <row r="4250" spans="1:4" ht="16.149999999999999" customHeight="1" x14ac:dyDescent="0.25">
      <c r="A4250" s="416">
        <v>37810</v>
      </c>
      <c r="B4250" s="418">
        <v>2820.85</v>
      </c>
      <c r="C4250"/>
      <c r="D4250"/>
    </row>
    <row r="4251" spans="1:4" ht="16.149999999999999" customHeight="1" x14ac:dyDescent="0.25">
      <c r="A4251" s="416">
        <v>37811</v>
      </c>
      <c r="B4251" s="417">
        <v>2838.88</v>
      </c>
      <c r="C4251"/>
      <c r="D4251"/>
    </row>
    <row r="4252" spans="1:4" ht="16.149999999999999" customHeight="1" x14ac:dyDescent="0.25">
      <c r="A4252" s="416">
        <v>37812</v>
      </c>
      <c r="B4252" s="418">
        <v>2846.89</v>
      </c>
      <c r="C4252"/>
      <c r="D4252"/>
    </row>
    <row r="4253" spans="1:4" ht="16.149999999999999" customHeight="1" x14ac:dyDescent="0.25">
      <c r="A4253" s="416">
        <v>37813</v>
      </c>
      <c r="B4253" s="417">
        <v>2855.41</v>
      </c>
      <c r="C4253"/>
      <c r="D4253"/>
    </row>
    <row r="4254" spans="1:4" ht="16.149999999999999" customHeight="1" x14ac:dyDescent="0.25">
      <c r="A4254" s="416">
        <v>37814</v>
      </c>
      <c r="B4254" s="418">
        <v>2856.96</v>
      </c>
      <c r="C4254"/>
      <c r="D4254"/>
    </row>
    <row r="4255" spans="1:4" ht="16.149999999999999" customHeight="1" x14ac:dyDescent="0.25">
      <c r="A4255" s="416">
        <v>37815</v>
      </c>
      <c r="B4255" s="417">
        <v>2856.96</v>
      </c>
      <c r="C4255"/>
      <c r="D4255"/>
    </row>
    <row r="4256" spans="1:4" ht="16.149999999999999" customHeight="1" x14ac:dyDescent="0.25">
      <c r="A4256" s="416">
        <v>37816</v>
      </c>
      <c r="B4256" s="418">
        <v>2856.96</v>
      </c>
      <c r="C4256"/>
      <c r="D4256"/>
    </row>
    <row r="4257" spans="1:4" ht="16.149999999999999" customHeight="1" x14ac:dyDescent="0.25">
      <c r="A4257" s="416">
        <v>37817</v>
      </c>
      <c r="B4257" s="417">
        <v>2871.88</v>
      </c>
      <c r="C4257"/>
      <c r="D4257"/>
    </row>
    <row r="4258" spans="1:4" ht="16.149999999999999" customHeight="1" x14ac:dyDescent="0.25">
      <c r="A4258" s="416">
        <v>37818</v>
      </c>
      <c r="B4258" s="418">
        <v>2879.37</v>
      </c>
      <c r="C4258"/>
      <c r="D4258"/>
    </row>
    <row r="4259" spans="1:4" ht="16.149999999999999" customHeight="1" x14ac:dyDescent="0.25">
      <c r="A4259" s="416">
        <v>37819</v>
      </c>
      <c r="B4259" s="417">
        <v>2888.57</v>
      </c>
      <c r="C4259"/>
      <c r="D4259"/>
    </row>
    <row r="4260" spans="1:4" ht="16.149999999999999" customHeight="1" x14ac:dyDescent="0.25">
      <c r="A4260" s="416">
        <v>37820</v>
      </c>
      <c r="B4260" s="418">
        <v>2883.9</v>
      </c>
      <c r="C4260"/>
      <c r="D4260"/>
    </row>
    <row r="4261" spans="1:4" ht="16.149999999999999" customHeight="1" x14ac:dyDescent="0.25">
      <c r="A4261" s="416">
        <v>37821</v>
      </c>
      <c r="B4261" s="417">
        <v>2880.69</v>
      </c>
      <c r="C4261"/>
      <c r="D4261"/>
    </row>
    <row r="4262" spans="1:4" ht="16.149999999999999" customHeight="1" x14ac:dyDescent="0.25">
      <c r="A4262" s="416">
        <v>37822</v>
      </c>
      <c r="B4262" s="418">
        <v>2880.69</v>
      </c>
      <c r="C4262"/>
      <c r="D4262"/>
    </row>
    <row r="4263" spans="1:4" ht="16.149999999999999" customHeight="1" x14ac:dyDescent="0.25">
      <c r="A4263" s="416">
        <v>37823</v>
      </c>
      <c r="B4263" s="417">
        <v>2880.69</v>
      </c>
      <c r="C4263"/>
      <c r="D4263"/>
    </row>
    <row r="4264" spans="1:4" ht="16.149999999999999" customHeight="1" x14ac:dyDescent="0.25">
      <c r="A4264" s="416">
        <v>37824</v>
      </c>
      <c r="B4264" s="418">
        <v>2878.33</v>
      </c>
      <c r="C4264"/>
      <c r="D4264"/>
    </row>
    <row r="4265" spans="1:4" ht="16.149999999999999" customHeight="1" x14ac:dyDescent="0.25">
      <c r="A4265" s="416">
        <v>37825</v>
      </c>
      <c r="B4265" s="417">
        <v>2878.56</v>
      </c>
      <c r="C4265"/>
      <c r="D4265"/>
    </row>
    <row r="4266" spans="1:4" ht="16.149999999999999" customHeight="1" x14ac:dyDescent="0.25">
      <c r="A4266" s="416">
        <v>37826</v>
      </c>
      <c r="B4266" s="418">
        <v>2882.7</v>
      </c>
      <c r="C4266"/>
      <c r="D4266"/>
    </row>
    <row r="4267" spans="1:4" ht="16.149999999999999" customHeight="1" x14ac:dyDescent="0.25">
      <c r="A4267" s="416">
        <v>37827</v>
      </c>
      <c r="B4267" s="417">
        <v>2887.31</v>
      </c>
      <c r="C4267"/>
      <c r="D4267"/>
    </row>
    <row r="4268" spans="1:4" ht="16.149999999999999" customHeight="1" x14ac:dyDescent="0.25">
      <c r="A4268" s="416">
        <v>37828</v>
      </c>
      <c r="B4268" s="418">
        <v>2888.32</v>
      </c>
      <c r="C4268"/>
      <c r="D4268"/>
    </row>
    <row r="4269" spans="1:4" ht="16.149999999999999" customHeight="1" x14ac:dyDescent="0.25">
      <c r="A4269" s="416">
        <v>37829</v>
      </c>
      <c r="B4269" s="417">
        <v>2888.32</v>
      </c>
      <c r="C4269"/>
      <c r="D4269"/>
    </row>
    <row r="4270" spans="1:4" ht="16.149999999999999" customHeight="1" x14ac:dyDescent="0.25">
      <c r="A4270" s="416">
        <v>37830</v>
      </c>
      <c r="B4270" s="418">
        <v>2888.32</v>
      </c>
      <c r="C4270"/>
      <c r="D4270"/>
    </row>
    <row r="4271" spans="1:4" ht="16.149999999999999" customHeight="1" x14ac:dyDescent="0.25">
      <c r="A4271" s="416">
        <v>37831</v>
      </c>
      <c r="B4271" s="417">
        <v>2883.15</v>
      </c>
      <c r="C4271"/>
      <c r="D4271"/>
    </row>
    <row r="4272" spans="1:4" ht="16.149999999999999" customHeight="1" x14ac:dyDescent="0.25">
      <c r="A4272" s="416">
        <v>37832</v>
      </c>
      <c r="B4272" s="418">
        <v>2873.17</v>
      </c>
      <c r="C4272"/>
      <c r="D4272"/>
    </row>
    <row r="4273" spans="1:4" ht="16.149999999999999" customHeight="1" x14ac:dyDescent="0.25">
      <c r="A4273" s="416">
        <v>37833</v>
      </c>
      <c r="B4273" s="417">
        <v>2880.4</v>
      </c>
      <c r="C4273"/>
      <c r="D4273"/>
    </row>
    <row r="4274" spans="1:4" ht="16.149999999999999" customHeight="1" x14ac:dyDescent="0.25">
      <c r="A4274" s="416">
        <v>37834</v>
      </c>
      <c r="B4274" s="418">
        <v>2879.6</v>
      </c>
      <c r="C4274"/>
      <c r="D4274"/>
    </row>
    <row r="4275" spans="1:4" ht="16.149999999999999" customHeight="1" x14ac:dyDescent="0.25">
      <c r="A4275" s="416">
        <v>37835</v>
      </c>
      <c r="B4275" s="417">
        <v>2886.87</v>
      </c>
      <c r="C4275"/>
      <c r="D4275"/>
    </row>
    <row r="4276" spans="1:4" ht="16.149999999999999" customHeight="1" x14ac:dyDescent="0.25">
      <c r="A4276" s="416">
        <v>37836</v>
      </c>
      <c r="B4276" s="418">
        <v>2886.87</v>
      </c>
      <c r="C4276"/>
      <c r="D4276"/>
    </row>
    <row r="4277" spans="1:4" ht="16.149999999999999" customHeight="1" x14ac:dyDescent="0.25">
      <c r="A4277" s="416">
        <v>37837</v>
      </c>
      <c r="B4277" s="417">
        <v>2886.87</v>
      </c>
      <c r="C4277"/>
      <c r="D4277"/>
    </row>
    <row r="4278" spans="1:4" ht="16.149999999999999" customHeight="1" x14ac:dyDescent="0.25">
      <c r="A4278" s="416">
        <v>37838</v>
      </c>
      <c r="B4278" s="418">
        <v>2894.58</v>
      </c>
      <c r="C4278"/>
      <c r="D4278"/>
    </row>
    <row r="4279" spans="1:4" ht="16.149999999999999" customHeight="1" x14ac:dyDescent="0.25">
      <c r="A4279" s="416">
        <v>37839</v>
      </c>
      <c r="B4279" s="417">
        <v>2901.09</v>
      </c>
      <c r="C4279"/>
      <c r="D4279"/>
    </row>
    <row r="4280" spans="1:4" ht="16.149999999999999" customHeight="1" x14ac:dyDescent="0.25">
      <c r="A4280" s="416">
        <v>37840</v>
      </c>
      <c r="B4280" s="418">
        <v>2887.05</v>
      </c>
      <c r="C4280"/>
      <c r="D4280"/>
    </row>
    <row r="4281" spans="1:4" ht="16.149999999999999" customHeight="1" x14ac:dyDescent="0.25">
      <c r="A4281" s="416">
        <v>37841</v>
      </c>
      <c r="B4281" s="417">
        <v>2887.05</v>
      </c>
      <c r="C4281"/>
      <c r="D4281"/>
    </row>
    <row r="4282" spans="1:4" ht="16.149999999999999" customHeight="1" x14ac:dyDescent="0.25">
      <c r="A4282" s="416">
        <v>37842</v>
      </c>
      <c r="B4282" s="418">
        <v>2875.18</v>
      </c>
      <c r="C4282"/>
      <c r="D4282"/>
    </row>
    <row r="4283" spans="1:4" ht="16.149999999999999" customHeight="1" x14ac:dyDescent="0.25">
      <c r="A4283" s="416">
        <v>37843</v>
      </c>
      <c r="B4283" s="417">
        <v>2875.18</v>
      </c>
      <c r="C4283"/>
      <c r="D4283"/>
    </row>
    <row r="4284" spans="1:4" ht="16.149999999999999" customHeight="1" x14ac:dyDescent="0.25">
      <c r="A4284" s="416">
        <v>37844</v>
      </c>
      <c r="B4284" s="418">
        <v>2875.18</v>
      </c>
      <c r="C4284"/>
      <c r="D4284"/>
    </row>
    <row r="4285" spans="1:4" ht="16.149999999999999" customHeight="1" x14ac:dyDescent="0.25">
      <c r="A4285" s="416">
        <v>37845</v>
      </c>
      <c r="B4285" s="417">
        <v>2873.51</v>
      </c>
      <c r="C4285"/>
      <c r="D4285"/>
    </row>
    <row r="4286" spans="1:4" ht="16.149999999999999" customHeight="1" x14ac:dyDescent="0.25">
      <c r="A4286" s="416">
        <v>37846</v>
      </c>
      <c r="B4286" s="418">
        <v>2868.5</v>
      </c>
      <c r="C4286"/>
      <c r="D4286"/>
    </row>
    <row r="4287" spans="1:4" ht="16.149999999999999" customHeight="1" x14ac:dyDescent="0.25">
      <c r="A4287" s="416">
        <v>37847</v>
      </c>
      <c r="B4287" s="417">
        <v>2870.67</v>
      </c>
      <c r="C4287"/>
      <c r="D4287"/>
    </row>
    <row r="4288" spans="1:4" ht="16.149999999999999" customHeight="1" x14ac:dyDescent="0.25">
      <c r="A4288" s="416">
        <v>37848</v>
      </c>
      <c r="B4288" s="418">
        <v>2864.81</v>
      </c>
      <c r="C4288"/>
      <c r="D4288"/>
    </row>
    <row r="4289" spans="1:4" ht="16.149999999999999" customHeight="1" x14ac:dyDescent="0.25">
      <c r="A4289" s="416">
        <v>37849</v>
      </c>
      <c r="B4289" s="417">
        <v>2861.34</v>
      </c>
      <c r="C4289"/>
      <c r="D4289"/>
    </row>
    <row r="4290" spans="1:4" ht="16.149999999999999" customHeight="1" x14ac:dyDescent="0.25">
      <c r="A4290" s="416">
        <v>37850</v>
      </c>
      <c r="B4290" s="418">
        <v>2861.34</v>
      </c>
      <c r="C4290"/>
      <c r="D4290"/>
    </row>
    <row r="4291" spans="1:4" ht="16.149999999999999" customHeight="1" x14ac:dyDescent="0.25">
      <c r="A4291" s="416">
        <v>37851</v>
      </c>
      <c r="B4291" s="417">
        <v>2861.34</v>
      </c>
      <c r="C4291"/>
      <c r="D4291"/>
    </row>
    <row r="4292" spans="1:4" ht="16.149999999999999" customHeight="1" x14ac:dyDescent="0.25">
      <c r="A4292" s="416">
        <v>37852</v>
      </c>
      <c r="B4292" s="418">
        <v>2861.34</v>
      </c>
      <c r="C4292"/>
      <c r="D4292"/>
    </row>
    <row r="4293" spans="1:4" ht="16.149999999999999" customHeight="1" x14ac:dyDescent="0.25">
      <c r="A4293" s="416">
        <v>37853</v>
      </c>
      <c r="B4293" s="417">
        <v>2869.29</v>
      </c>
      <c r="C4293"/>
      <c r="D4293"/>
    </row>
    <row r="4294" spans="1:4" ht="16.149999999999999" customHeight="1" x14ac:dyDescent="0.25">
      <c r="A4294" s="416">
        <v>37854</v>
      </c>
      <c r="B4294" s="418">
        <v>2861.63</v>
      </c>
      <c r="C4294"/>
      <c r="D4294"/>
    </row>
    <row r="4295" spans="1:4" ht="16.149999999999999" customHeight="1" x14ac:dyDescent="0.25">
      <c r="A4295" s="416">
        <v>37855</v>
      </c>
      <c r="B4295" s="417">
        <v>2853.56</v>
      </c>
      <c r="C4295"/>
      <c r="D4295"/>
    </row>
    <row r="4296" spans="1:4" ht="16.149999999999999" customHeight="1" x14ac:dyDescent="0.25">
      <c r="A4296" s="416">
        <v>37856</v>
      </c>
      <c r="B4296" s="418">
        <v>2841.25</v>
      </c>
      <c r="C4296"/>
      <c r="D4296"/>
    </row>
    <row r="4297" spans="1:4" ht="16.149999999999999" customHeight="1" x14ac:dyDescent="0.25">
      <c r="A4297" s="416">
        <v>37857</v>
      </c>
      <c r="B4297" s="417">
        <v>2841.25</v>
      </c>
      <c r="C4297"/>
      <c r="D4297"/>
    </row>
    <row r="4298" spans="1:4" ht="16.149999999999999" customHeight="1" x14ac:dyDescent="0.25">
      <c r="A4298" s="416">
        <v>37858</v>
      </c>
      <c r="B4298" s="418">
        <v>2841.25</v>
      </c>
      <c r="C4298"/>
      <c r="D4298"/>
    </row>
    <row r="4299" spans="1:4" ht="16.149999999999999" customHeight="1" x14ac:dyDescent="0.25">
      <c r="A4299" s="416">
        <v>37859</v>
      </c>
      <c r="B4299" s="417">
        <v>2843.66</v>
      </c>
      <c r="C4299"/>
      <c r="D4299"/>
    </row>
    <row r="4300" spans="1:4" ht="16.149999999999999" customHeight="1" x14ac:dyDescent="0.25">
      <c r="A4300" s="416">
        <v>37860</v>
      </c>
      <c r="B4300" s="418">
        <v>2848.86</v>
      </c>
      <c r="C4300"/>
      <c r="D4300"/>
    </row>
    <row r="4301" spans="1:4" ht="16.149999999999999" customHeight="1" x14ac:dyDescent="0.25">
      <c r="A4301" s="416">
        <v>37861</v>
      </c>
      <c r="B4301" s="417">
        <v>2850.89</v>
      </c>
      <c r="C4301"/>
      <c r="D4301"/>
    </row>
    <row r="4302" spans="1:4" ht="16.149999999999999" customHeight="1" x14ac:dyDescent="0.25">
      <c r="A4302" s="416">
        <v>37862</v>
      </c>
      <c r="B4302" s="418">
        <v>2846.26</v>
      </c>
      <c r="C4302"/>
      <c r="D4302"/>
    </row>
    <row r="4303" spans="1:4" ht="16.149999999999999" customHeight="1" x14ac:dyDescent="0.25">
      <c r="A4303" s="416">
        <v>37863</v>
      </c>
      <c r="B4303" s="417">
        <v>2832.94</v>
      </c>
      <c r="C4303"/>
      <c r="D4303"/>
    </row>
    <row r="4304" spans="1:4" ht="16.149999999999999" customHeight="1" x14ac:dyDescent="0.25">
      <c r="A4304" s="416">
        <v>37864</v>
      </c>
      <c r="B4304" s="418">
        <v>2832.94</v>
      </c>
      <c r="C4304"/>
      <c r="D4304"/>
    </row>
    <row r="4305" spans="1:4" ht="16.149999999999999" customHeight="1" x14ac:dyDescent="0.25">
      <c r="A4305" s="416">
        <v>37865</v>
      </c>
      <c r="B4305" s="417">
        <v>2832.94</v>
      </c>
      <c r="C4305"/>
      <c r="D4305"/>
    </row>
    <row r="4306" spans="1:4" ht="16.149999999999999" customHeight="1" x14ac:dyDescent="0.25">
      <c r="A4306" s="416">
        <v>37866</v>
      </c>
      <c r="B4306" s="418">
        <v>2832.94</v>
      </c>
      <c r="C4306"/>
      <c r="D4306"/>
    </row>
    <row r="4307" spans="1:4" ht="16.149999999999999" customHeight="1" x14ac:dyDescent="0.25">
      <c r="A4307" s="416">
        <v>37867</v>
      </c>
      <c r="B4307" s="417">
        <v>2841.02</v>
      </c>
      <c r="C4307"/>
      <c r="D4307"/>
    </row>
    <row r="4308" spans="1:4" ht="16.149999999999999" customHeight="1" x14ac:dyDescent="0.25">
      <c r="A4308" s="416">
        <v>37868</v>
      </c>
      <c r="B4308" s="418">
        <v>2826.46</v>
      </c>
      <c r="C4308"/>
      <c r="D4308"/>
    </row>
    <row r="4309" spans="1:4" ht="16.149999999999999" customHeight="1" x14ac:dyDescent="0.25">
      <c r="A4309" s="416">
        <v>37869</v>
      </c>
      <c r="B4309" s="417">
        <v>2816.74</v>
      </c>
      <c r="C4309"/>
      <c r="D4309"/>
    </row>
    <row r="4310" spans="1:4" ht="16.149999999999999" customHeight="1" x14ac:dyDescent="0.25">
      <c r="A4310" s="416">
        <v>37870</v>
      </c>
      <c r="B4310" s="418">
        <v>2820.46</v>
      </c>
      <c r="C4310"/>
      <c r="D4310"/>
    </row>
    <row r="4311" spans="1:4" ht="16.149999999999999" customHeight="1" x14ac:dyDescent="0.25">
      <c r="A4311" s="416">
        <v>37871</v>
      </c>
      <c r="B4311" s="417">
        <v>2820.46</v>
      </c>
      <c r="C4311"/>
      <c r="D4311"/>
    </row>
    <row r="4312" spans="1:4" ht="16.149999999999999" customHeight="1" x14ac:dyDescent="0.25">
      <c r="A4312" s="416">
        <v>37872</v>
      </c>
      <c r="B4312" s="418">
        <v>2820.46</v>
      </c>
      <c r="C4312"/>
      <c r="D4312"/>
    </row>
    <row r="4313" spans="1:4" ht="16.149999999999999" customHeight="1" x14ac:dyDescent="0.25">
      <c r="A4313" s="416">
        <v>37873</v>
      </c>
      <c r="B4313" s="417">
        <v>2822.85</v>
      </c>
      <c r="C4313"/>
      <c r="D4313"/>
    </row>
    <row r="4314" spans="1:4" ht="16.149999999999999" customHeight="1" x14ac:dyDescent="0.25">
      <c r="A4314" s="416">
        <v>37874</v>
      </c>
      <c r="B4314" s="418">
        <v>2820.2</v>
      </c>
      <c r="C4314"/>
      <c r="D4314"/>
    </row>
    <row r="4315" spans="1:4" ht="16.149999999999999" customHeight="1" x14ac:dyDescent="0.25">
      <c r="A4315" s="416">
        <v>37875</v>
      </c>
      <c r="B4315" s="417">
        <v>2825.28</v>
      </c>
      <c r="C4315"/>
      <c r="D4315"/>
    </row>
    <row r="4316" spans="1:4" ht="16.149999999999999" customHeight="1" x14ac:dyDescent="0.25">
      <c r="A4316" s="416">
        <v>37876</v>
      </c>
      <c r="B4316" s="418">
        <v>2829.82</v>
      </c>
      <c r="C4316"/>
      <c r="D4316"/>
    </row>
    <row r="4317" spans="1:4" ht="16.149999999999999" customHeight="1" x14ac:dyDescent="0.25">
      <c r="A4317" s="416">
        <v>37877</v>
      </c>
      <c r="B4317" s="417">
        <v>2824.88</v>
      </c>
      <c r="C4317"/>
      <c r="D4317"/>
    </row>
    <row r="4318" spans="1:4" ht="16.149999999999999" customHeight="1" x14ac:dyDescent="0.25">
      <c r="A4318" s="416">
        <v>37878</v>
      </c>
      <c r="B4318" s="418">
        <v>2824.88</v>
      </c>
      <c r="C4318"/>
      <c r="D4318"/>
    </row>
    <row r="4319" spans="1:4" ht="16.149999999999999" customHeight="1" x14ac:dyDescent="0.25">
      <c r="A4319" s="416">
        <v>37879</v>
      </c>
      <c r="B4319" s="417">
        <v>2824.88</v>
      </c>
      <c r="C4319"/>
      <c r="D4319"/>
    </row>
    <row r="4320" spans="1:4" ht="16.149999999999999" customHeight="1" x14ac:dyDescent="0.25">
      <c r="A4320" s="416">
        <v>37880</v>
      </c>
      <c r="B4320" s="418">
        <v>2824.53</v>
      </c>
      <c r="C4320"/>
      <c r="D4320"/>
    </row>
    <row r="4321" spans="1:4" ht="16.149999999999999" customHeight="1" x14ac:dyDescent="0.25">
      <c r="A4321" s="416">
        <v>37881</v>
      </c>
      <c r="B4321" s="417">
        <v>2823.79</v>
      </c>
      <c r="C4321"/>
      <c r="D4321"/>
    </row>
    <row r="4322" spans="1:4" ht="16.149999999999999" customHeight="1" x14ac:dyDescent="0.25">
      <c r="A4322" s="416">
        <v>37882</v>
      </c>
      <c r="B4322" s="418">
        <v>2823.28</v>
      </c>
      <c r="C4322"/>
      <c r="D4322"/>
    </row>
    <row r="4323" spans="1:4" ht="16.149999999999999" customHeight="1" x14ac:dyDescent="0.25">
      <c r="A4323" s="416">
        <v>37883</v>
      </c>
      <c r="B4323" s="417">
        <v>2833.64</v>
      </c>
      <c r="C4323"/>
      <c r="D4323"/>
    </row>
    <row r="4324" spans="1:4" ht="16.149999999999999" customHeight="1" x14ac:dyDescent="0.25">
      <c r="A4324" s="416">
        <v>37884</v>
      </c>
      <c r="B4324" s="418">
        <v>2844.64</v>
      </c>
      <c r="C4324"/>
      <c r="D4324"/>
    </row>
    <row r="4325" spans="1:4" ht="16.149999999999999" customHeight="1" x14ac:dyDescent="0.25">
      <c r="A4325" s="416">
        <v>37885</v>
      </c>
      <c r="B4325" s="417">
        <v>2844.64</v>
      </c>
      <c r="C4325"/>
      <c r="D4325"/>
    </row>
    <row r="4326" spans="1:4" ht="16.149999999999999" customHeight="1" x14ac:dyDescent="0.25">
      <c r="A4326" s="416">
        <v>37886</v>
      </c>
      <c r="B4326" s="418">
        <v>2844.64</v>
      </c>
      <c r="C4326"/>
      <c r="D4326"/>
    </row>
    <row r="4327" spans="1:4" ht="16.149999999999999" customHeight="1" x14ac:dyDescent="0.25">
      <c r="A4327" s="416">
        <v>37887</v>
      </c>
      <c r="B4327" s="417">
        <v>2859.37</v>
      </c>
      <c r="C4327"/>
      <c r="D4327"/>
    </row>
    <row r="4328" spans="1:4" ht="16.149999999999999" customHeight="1" x14ac:dyDescent="0.25">
      <c r="A4328" s="416">
        <v>37888</v>
      </c>
      <c r="B4328" s="418">
        <v>2866.42</v>
      </c>
      <c r="C4328"/>
      <c r="D4328"/>
    </row>
    <row r="4329" spans="1:4" ht="16.149999999999999" customHeight="1" x14ac:dyDescent="0.25">
      <c r="A4329" s="416">
        <v>37889</v>
      </c>
      <c r="B4329" s="417">
        <v>2872.3</v>
      </c>
      <c r="C4329"/>
      <c r="D4329"/>
    </row>
    <row r="4330" spans="1:4" ht="16.149999999999999" customHeight="1" x14ac:dyDescent="0.25">
      <c r="A4330" s="416">
        <v>37890</v>
      </c>
      <c r="B4330" s="418">
        <v>2871.39</v>
      </c>
      <c r="C4330"/>
      <c r="D4330"/>
    </row>
    <row r="4331" spans="1:4" ht="16.149999999999999" customHeight="1" x14ac:dyDescent="0.25">
      <c r="A4331" s="416">
        <v>37891</v>
      </c>
      <c r="B4331" s="417">
        <v>2879.32</v>
      </c>
      <c r="C4331"/>
      <c r="D4331"/>
    </row>
    <row r="4332" spans="1:4" ht="16.149999999999999" customHeight="1" x14ac:dyDescent="0.25">
      <c r="A4332" s="416">
        <v>37892</v>
      </c>
      <c r="B4332" s="418">
        <v>2879.32</v>
      </c>
      <c r="C4332"/>
      <c r="D4332"/>
    </row>
    <row r="4333" spans="1:4" ht="16.149999999999999" customHeight="1" x14ac:dyDescent="0.25">
      <c r="A4333" s="416">
        <v>37893</v>
      </c>
      <c r="B4333" s="417">
        <v>2879.32</v>
      </c>
      <c r="C4333"/>
      <c r="D4333"/>
    </row>
    <row r="4334" spans="1:4" ht="16.149999999999999" customHeight="1" x14ac:dyDescent="0.25">
      <c r="A4334" s="416">
        <v>37894</v>
      </c>
      <c r="B4334" s="418">
        <v>2889.39</v>
      </c>
      <c r="C4334"/>
      <c r="D4334"/>
    </row>
    <row r="4335" spans="1:4" ht="16.149999999999999" customHeight="1" x14ac:dyDescent="0.25">
      <c r="A4335" s="416">
        <v>37895</v>
      </c>
      <c r="B4335" s="417">
        <v>2888.21</v>
      </c>
      <c r="C4335"/>
      <c r="D4335"/>
    </row>
    <row r="4336" spans="1:4" ht="16.149999999999999" customHeight="1" x14ac:dyDescent="0.25">
      <c r="A4336" s="416">
        <v>37896</v>
      </c>
      <c r="B4336" s="418">
        <v>2907.41</v>
      </c>
      <c r="C4336"/>
      <c r="D4336"/>
    </row>
    <row r="4337" spans="1:4" ht="16.149999999999999" customHeight="1" x14ac:dyDescent="0.25">
      <c r="A4337" s="416">
        <v>37897</v>
      </c>
      <c r="B4337" s="417">
        <v>2905.12</v>
      </c>
      <c r="C4337"/>
      <c r="D4337"/>
    </row>
    <row r="4338" spans="1:4" ht="16.149999999999999" customHeight="1" x14ac:dyDescent="0.25">
      <c r="A4338" s="416">
        <v>37898</v>
      </c>
      <c r="B4338" s="418">
        <v>2881.88</v>
      </c>
      <c r="C4338"/>
      <c r="D4338"/>
    </row>
    <row r="4339" spans="1:4" ht="16.149999999999999" customHeight="1" x14ac:dyDescent="0.25">
      <c r="A4339" s="416">
        <v>37899</v>
      </c>
      <c r="B4339" s="417">
        <v>2881.88</v>
      </c>
      <c r="C4339"/>
      <c r="D4339"/>
    </row>
    <row r="4340" spans="1:4" ht="16.149999999999999" customHeight="1" x14ac:dyDescent="0.25">
      <c r="A4340" s="416">
        <v>37900</v>
      </c>
      <c r="B4340" s="418">
        <v>2881.88</v>
      </c>
      <c r="C4340"/>
      <c r="D4340"/>
    </row>
    <row r="4341" spans="1:4" ht="16.149999999999999" customHeight="1" x14ac:dyDescent="0.25">
      <c r="A4341" s="416">
        <v>37901</v>
      </c>
      <c r="B4341" s="417">
        <v>2872.7</v>
      </c>
      <c r="C4341"/>
      <c r="D4341"/>
    </row>
    <row r="4342" spans="1:4" ht="16.149999999999999" customHeight="1" x14ac:dyDescent="0.25">
      <c r="A4342" s="416">
        <v>37902</v>
      </c>
      <c r="B4342" s="418">
        <v>2868.91</v>
      </c>
      <c r="C4342"/>
      <c r="D4342"/>
    </row>
    <row r="4343" spans="1:4" ht="16.149999999999999" customHeight="1" x14ac:dyDescent="0.25">
      <c r="A4343" s="416">
        <v>37903</v>
      </c>
      <c r="B4343" s="417">
        <v>2887.59</v>
      </c>
      <c r="C4343"/>
      <c r="D4343"/>
    </row>
    <row r="4344" spans="1:4" ht="16.149999999999999" customHeight="1" x14ac:dyDescent="0.25">
      <c r="A4344" s="416">
        <v>37904</v>
      </c>
      <c r="B4344" s="418">
        <v>2878.39</v>
      </c>
      <c r="C4344"/>
      <c r="D4344"/>
    </row>
    <row r="4345" spans="1:4" ht="16.149999999999999" customHeight="1" x14ac:dyDescent="0.25">
      <c r="A4345" s="416">
        <v>37905</v>
      </c>
      <c r="B4345" s="417">
        <v>2868.85</v>
      </c>
      <c r="C4345"/>
      <c r="D4345"/>
    </row>
    <row r="4346" spans="1:4" ht="16.149999999999999" customHeight="1" x14ac:dyDescent="0.25">
      <c r="A4346" s="416">
        <v>37906</v>
      </c>
      <c r="B4346" s="418">
        <v>2868.85</v>
      </c>
      <c r="C4346"/>
      <c r="D4346"/>
    </row>
    <row r="4347" spans="1:4" ht="16.149999999999999" customHeight="1" x14ac:dyDescent="0.25">
      <c r="A4347" s="416">
        <v>37907</v>
      </c>
      <c r="B4347" s="417">
        <v>2868.85</v>
      </c>
      <c r="C4347"/>
      <c r="D4347"/>
    </row>
    <row r="4348" spans="1:4" ht="16.149999999999999" customHeight="1" x14ac:dyDescent="0.25">
      <c r="A4348" s="416">
        <v>37908</v>
      </c>
      <c r="B4348" s="418">
        <v>2868.85</v>
      </c>
      <c r="C4348"/>
      <c r="D4348"/>
    </row>
    <row r="4349" spans="1:4" ht="16.149999999999999" customHeight="1" x14ac:dyDescent="0.25">
      <c r="A4349" s="416">
        <v>37909</v>
      </c>
      <c r="B4349" s="417">
        <v>2865.32</v>
      </c>
      <c r="C4349"/>
      <c r="D4349"/>
    </row>
    <row r="4350" spans="1:4" ht="16.149999999999999" customHeight="1" x14ac:dyDescent="0.25">
      <c r="A4350" s="416">
        <v>37910</v>
      </c>
      <c r="B4350" s="418">
        <v>2873.7</v>
      </c>
      <c r="C4350"/>
      <c r="D4350"/>
    </row>
    <row r="4351" spans="1:4" ht="16.149999999999999" customHeight="1" x14ac:dyDescent="0.25">
      <c r="A4351" s="416">
        <v>37911</v>
      </c>
      <c r="B4351" s="417">
        <v>2867.75</v>
      </c>
      <c r="C4351"/>
      <c r="D4351"/>
    </row>
    <row r="4352" spans="1:4" ht="16.149999999999999" customHeight="1" x14ac:dyDescent="0.25">
      <c r="A4352" s="416">
        <v>37912</v>
      </c>
      <c r="B4352" s="418">
        <v>2865.04</v>
      </c>
      <c r="C4352"/>
      <c r="D4352"/>
    </row>
    <row r="4353" spans="1:4" ht="16.149999999999999" customHeight="1" x14ac:dyDescent="0.25">
      <c r="A4353" s="416">
        <v>37913</v>
      </c>
      <c r="B4353" s="417">
        <v>2865.04</v>
      </c>
      <c r="C4353"/>
      <c r="D4353"/>
    </row>
    <row r="4354" spans="1:4" ht="16.149999999999999" customHeight="1" x14ac:dyDescent="0.25">
      <c r="A4354" s="416">
        <v>37914</v>
      </c>
      <c r="B4354" s="418">
        <v>2865.04</v>
      </c>
      <c r="C4354"/>
      <c r="D4354"/>
    </row>
    <row r="4355" spans="1:4" ht="16.149999999999999" customHeight="1" x14ac:dyDescent="0.25">
      <c r="A4355" s="416">
        <v>37915</v>
      </c>
      <c r="B4355" s="417">
        <v>2864.34</v>
      </c>
      <c r="C4355"/>
      <c r="D4355"/>
    </row>
    <row r="4356" spans="1:4" ht="16.149999999999999" customHeight="1" x14ac:dyDescent="0.25">
      <c r="A4356" s="416">
        <v>37916</v>
      </c>
      <c r="B4356" s="418">
        <v>2864.25</v>
      </c>
      <c r="C4356"/>
      <c r="D4356"/>
    </row>
    <row r="4357" spans="1:4" ht="16.149999999999999" customHeight="1" x14ac:dyDescent="0.25">
      <c r="A4357" s="416">
        <v>37917</v>
      </c>
      <c r="B4357" s="417">
        <v>2870.01</v>
      </c>
      <c r="C4357"/>
      <c r="D4357"/>
    </row>
    <row r="4358" spans="1:4" ht="16.149999999999999" customHeight="1" x14ac:dyDescent="0.25">
      <c r="A4358" s="416">
        <v>37918</v>
      </c>
      <c r="B4358" s="418">
        <v>2872.55</v>
      </c>
      <c r="C4358"/>
      <c r="D4358"/>
    </row>
    <row r="4359" spans="1:4" ht="16.149999999999999" customHeight="1" x14ac:dyDescent="0.25">
      <c r="A4359" s="416">
        <v>37919</v>
      </c>
      <c r="B4359" s="417">
        <v>2857.88</v>
      </c>
      <c r="C4359"/>
      <c r="D4359"/>
    </row>
    <row r="4360" spans="1:4" ht="16.149999999999999" customHeight="1" x14ac:dyDescent="0.25">
      <c r="A4360" s="416">
        <v>37920</v>
      </c>
      <c r="B4360" s="418">
        <v>2857.88</v>
      </c>
      <c r="C4360"/>
      <c r="D4360"/>
    </row>
    <row r="4361" spans="1:4" ht="16.149999999999999" customHeight="1" x14ac:dyDescent="0.25">
      <c r="A4361" s="416">
        <v>37921</v>
      </c>
      <c r="B4361" s="417">
        <v>2857.88</v>
      </c>
      <c r="C4361"/>
      <c r="D4361"/>
    </row>
    <row r="4362" spans="1:4" ht="16.149999999999999" customHeight="1" x14ac:dyDescent="0.25">
      <c r="A4362" s="416">
        <v>37922</v>
      </c>
      <c r="B4362" s="418">
        <v>2882.77</v>
      </c>
      <c r="C4362"/>
      <c r="D4362"/>
    </row>
    <row r="4363" spans="1:4" ht="16.149999999999999" customHeight="1" x14ac:dyDescent="0.25">
      <c r="A4363" s="416">
        <v>37923</v>
      </c>
      <c r="B4363" s="417">
        <v>2879.34</v>
      </c>
      <c r="C4363"/>
      <c r="D4363"/>
    </row>
    <row r="4364" spans="1:4" ht="16.149999999999999" customHeight="1" x14ac:dyDescent="0.25">
      <c r="A4364" s="416">
        <v>37924</v>
      </c>
      <c r="B4364" s="418">
        <v>2870.11</v>
      </c>
      <c r="C4364"/>
      <c r="D4364"/>
    </row>
    <row r="4365" spans="1:4" ht="16.149999999999999" customHeight="1" x14ac:dyDescent="0.25">
      <c r="A4365" s="416">
        <v>37925</v>
      </c>
      <c r="B4365" s="417">
        <v>2884.17</v>
      </c>
      <c r="C4365"/>
      <c r="D4365"/>
    </row>
    <row r="4366" spans="1:4" ht="16.149999999999999" customHeight="1" x14ac:dyDescent="0.25">
      <c r="A4366" s="416">
        <v>37926</v>
      </c>
      <c r="B4366" s="418">
        <v>2878.05</v>
      </c>
      <c r="C4366"/>
      <c r="D4366"/>
    </row>
    <row r="4367" spans="1:4" ht="16.149999999999999" customHeight="1" x14ac:dyDescent="0.25">
      <c r="A4367" s="416">
        <v>37927</v>
      </c>
      <c r="B4367" s="417">
        <v>2878.05</v>
      </c>
      <c r="C4367"/>
      <c r="D4367"/>
    </row>
    <row r="4368" spans="1:4" ht="16.149999999999999" customHeight="1" x14ac:dyDescent="0.25">
      <c r="A4368" s="416">
        <v>37928</v>
      </c>
      <c r="B4368" s="418">
        <v>2878.05</v>
      </c>
      <c r="C4368"/>
      <c r="D4368"/>
    </row>
    <row r="4369" spans="1:4" ht="16.149999999999999" customHeight="1" x14ac:dyDescent="0.25">
      <c r="A4369" s="416">
        <v>37929</v>
      </c>
      <c r="B4369" s="417">
        <v>2878.05</v>
      </c>
      <c r="C4369"/>
      <c r="D4369"/>
    </row>
    <row r="4370" spans="1:4" ht="16.149999999999999" customHeight="1" x14ac:dyDescent="0.25">
      <c r="A4370" s="416">
        <v>37930</v>
      </c>
      <c r="B4370" s="418">
        <v>2869.46</v>
      </c>
      <c r="C4370"/>
      <c r="D4370"/>
    </row>
    <row r="4371" spans="1:4" ht="16.149999999999999" customHeight="1" x14ac:dyDescent="0.25">
      <c r="A4371" s="416">
        <v>37931</v>
      </c>
      <c r="B4371" s="417">
        <v>2856.34</v>
      </c>
      <c r="C4371"/>
      <c r="D4371"/>
    </row>
    <row r="4372" spans="1:4" ht="16.149999999999999" customHeight="1" x14ac:dyDescent="0.25">
      <c r="A4372" s="416">
        <v>37932</v>
      </c>
      <c r="B4372" s="418">
        <v>2854.17</v>
      </c>
      <c r="C4372"/>
      <c r="D4372"/>
    </row>
    <row r="4373" spans="1:4" ht="16.149999999999999" customHeight="1" x14ac:dyDescent="0.25">
      <c r="A4373" s="416">
        <v>37933</v>
      </c>
      <c r="B4373" s="417">
        <v>2843.82</v>
      </c>
      <c r="C4373"/>
      <c r="D4373"/>
    </row>
    <row r="4374" spans="1:4" ht="16.149999999999999" customHeight="1" x14ac:dyDescent="0.25">
      <c r="A4374" s="416">
        <v>37934</v>
      </c>
      <c r="B4374" s="418">
        <v>2843.82</v>
      </c>
      <c r="C4374"/>
      <c r="D4374"/>
    </row>
    <row r="4375" spans="1:4" ht="16.149999999999999" customHeight="1" x14ac:dyDescent="0.25">
      <c r="A4375" s="416">
        <v>37935</v>
      </c>
      <c r="B4375" s="417">
        <v>2843.82</v>
      </c>
      <c r="C4375"/>
      <c r="D4375"/>
    </row>
    <row r="4376" spans="1:4" ht="16.149999999999999" customHeight="1" x14ac:dyDescent="0.25">
      <c r="A4376" s="416">
        <v>37936</v>
      </c>
      <c r="B4376" s="418">
        <v>2840.41</v>
      </c>
      <c r="C4376"/>
      <c r="D4376"/>
    </row>
    <row r="4377" spans="1:4" ht="16.149999999999999" customHeight="1" x14ac:dyDescent="0.25">
      <c r="A4377" s="416">
        <v>37937</v>
      </c>
      <c r="B4377" s="417">
        <v>2840.41</v>
      </c>
      <c r="C4377"/>
      <c r="D4377"/>
    </row>
    <row r="4378" spans="1:4" ht="16.149999999999999" customHeight="1" x14ac:dyDescent="0.25">
      <c r="A4378" s="416">
        <v>37938</v>
      </c>
      <c r="B4378" s="418">
        <v>2845.69</v>
      </c>
      <c r="C4378"/>
      <c r="D4378"/>
    </row>
    <row r="4379" spans="1:4" ht="16.149999999999999" customHeight="1" x14ac:dyDescent="0.25">
      <c r="A4379" s="416">
        <v>37939</v>
      </c>
      <c r="B4379" s="417">
        <v>2850.24</v>
      </c>
      <c r="C4379"/>
      <c r="D4379"/>
    </row>
    <row r="4380" spans="1:4" ht="16.149999999999999" customHeight="1" x14ac:dyDescent="0.25">
      <c r="A4380" s="416">
        <v>37940</v>
      </c>
      <c r="B4380" s="418">
        <v>2842.53</v>
      </c>
      <c r="C4380"/>
      <c r="D4380"/>
    </row>
    <row r="4381" spans="1:4" ht="16.149999999999999" customHeight="1" x14ac:dyDescent="0.25">
      <c r="A4381" s="416">
        <v>37941</v>
      </c>
      <c r="B4381" s="417">
        <v>2842.53</v>
      </c>
      <c r="C4381"/>
      <c r="D4381"/>
    </row>
    <row r="4382" spans="1:4" ht="16.149999999999999" customHeight="1" x14ac:dyDescent="0.25">
      <c r="A4382" s="416">
        <v>37942</v>
      </c>
      <c r="B4382" s="418">
        <v>2842.53</v>
      </c>
      <c r="C4382"/>
      <c r="D4382"/>
    </row>
    <row r="4383" spans="1:4" ht="16.149999999999999" customHeight="1" x14ac:dyDescent="0.25">
      <c r="A4383" s="416">
        <v>37943</v>
      </c>
      <c r="B4383" s="417">
        <v>2842.53</v>
      </c>
      <c r="C4383"/>
      <c r="D4383"/>
    </row>
    <row r="4384" spans="1:4" ht="16.149999999999999" customHeight="1" x14ac:dyDescent="0.25">
      <c r="A4384" s="416">
        <v>37944</v>
      </c>
      <c r="B4384" s="418">
        <v>2831.97</v>
      </c>
      <c r="C4384"/>
      <c r="D4384"/>
    </row>
    <row r="4385" spans="1:4" ht="16.149999999999999" customHeight="1" x14ac:dyDescent="0.25">
      <c r="A4385" s="416">
        <v>37945</v>
      </c>
      <c r="B4385" s="417">
        <v>2826.6</v>
      </c>
      <c r="C4385"/>
      <c r="D4385"/>
    </row>
    <row r="4386" spans="1:4" ht="16.149999999999999" customHeight="1" x14ac:dyDescent="0.25">
      <c r="A4386" s="416">
        <v>37946</v>
      </c>
      <c r="B4386" s="418">
        <v>2831.1</v>
      </c>
      <c r="C4386"/>
      <c r="D4386"/>
    </row>
    <row r="4387" spans="1:4" ht="16.149999999999999" customHeight="1" x14ac:dyDescent="0.25">
      <c r="A4387" s="416">
        <v>37947</v>
      </c>
      <c r="B4387" s="417">
        <v>2836.45</v>
      </c>
      <c r="C4387"/>
      <c r="D4387"/>
    </row>
    <row r="4388" spans="1:4" ht="16.149999999999999" customHeight="1" x14ac:dyDescent="0.25">
      <c r="A4388" s="416">
        <v>37948</v>
      </c>
      <c r="B4388" s="418">
        <v>2836.45</v>
      </c>
      <c r="C4388"/>
      <c r="D4388"/>
    </row>
    <row r="4389" spans="1:4" ht="16.149999999999999" customHeight="1" x14ac:dyDescent="0.25">
      <c r="A4389" s="416">
        <v>37949</v>
      </c>
      <c r="B4389" s="417">
        <v>2836.45</v>
      </c>
      <c r="C4389"/>
      <c r="D4389"/>
    </row>
    <row r="4390" spans="1:4" ht="16.149999999999999" customHeight="1" x14ac:dyDescent="0.25">
      <c r="A4390" s="416">
        <v>37950</v>
      </c>
      <c r="B4390" s="418">
        <v>2838.02</v>
      </c>
      <c r="C4390"/>
      <c r="D4390"/>
    </row>
    <row r="4391" spans="1:4" ht="16.149999999999999" customHeight="1" x14ac:dyDescent="0.25">
      <c r="A4391" s="416">
        <v>37951</v>
      </c>
      <c r="B4391" s="417">
        <v>2839.2</v>
      </c>
      <c r="C4391"/>
      <c r="D4391"/>
    </row>
    <row r="4392" spans="1:4" ht="16.149999999999999" customHeight="1" x14ac:dyDescent="0.25">
      <c r="A4392" s="416">
        <v>37952</v>
      </c>
      <c r="B4392" s="418">
        <v>2838.7</v>
      </c>
      <c r="C4392"/>
      <c r="D4392"/>
    </row>
    <row r="4393" spans="1:4" ht="16.149999999999999" customHeight="1" x14ac:dyDescent="0.25">
      <c r="A4393" s="416">
        <v>37953</v>
      </c>
      <c r="B4393" s="417">
        <v>2838.7</v>
      </c>
      <c r="C4393"/>
      <c r="D4393"/>
    </row>
    <row r="4394" spans="1:4" ht="16.149999999999999" customHeight="1" x14ac:dyDescent="0.25">
      <c r="A4394" s="416">
        <v>37954</v>
      </c>
      <c r="B4394" s="418">
        <v>2836.05</v>
      </c>
      <c r="C4394"/>
      <c r="D4394"/>
    </row>
    <row r="4395" spans="1:4" ht="16.149999999999999" customHeight="1" x14ac:dyDescent="0.25">
      <c r="A4395" s="416">
        <v>37955</v>
      </c>
      <c r="B4395" s="417">
        <v>2836.05</v>
      </c>
      <c r="C4395"/>
      <c r="D4395"/>
    </row>
    <row r="4396" spans="1:4" ht="16.149999999999999" customHeight="1" x14ac:dyDescent="0.25">
      <c r="A4396" s="416">
        <v>37956</v>
      </c>
      <c r="B4396" s="418">
        <v>2836.05</v>
      </c>
      <c r="C4396"/>
      <c r="D4396"/>
    </row>
    <row r="4397" spans="1:4" ht="16.149999999999999" customHeight="1" x14ac:dyDescent="0.25">
      <c r="A4397" s="416">
        <v>37957</v>
      </c>
      <c r="B4397" s="417">
        <v>2829.08</v>
      </c>
      <c r="C4397"/>
      <c r="D4397"/>
    </row>
    <row r="4398" spans="1:4" ht="16.149999999999999" customHeight="1" x14ac:dyDescent="0.25">
      <c r="A4398" s="416">
        <v>37958</v>
      </c>
      <c r="B4398" s="418">
        <v>2817.14</v>
      </c>
      <c r="C4398"/>
      <c r="D4398"/>
    </row>
    <row r="4399" spans="1:4" ht="16.149999999999999" customHeight="1" x14ac:dyDescent="0.25">
      <c r="A4399" s="416">
        <v>37959</v>
      </c>
      <c r="B4399" s="417">
        <v>2815.19</v>
      </c>
      <c r="C4399"/>
      <c r="D4399"/>
    </row>
    <row r="4400" spans="1:4" ht="16.149999999999999" customHeight="1" x14ac:dyDescent="0.25">
      <c r="A4400" s="416">
        <v>37960</v>
      </c>
      <c r="B4400" s="418">
        <v>2815.33</v>
      </c>
      <c r="C4400"/>
      <c r="D4400"/>
    </row>
    <row r="4401" spans="1:4" ht="16.149999999999999" customHeight="1" x14ac:dyDescent="0.25">
      <c r="A4401" s="416">
        <v>37961</v>
      </c>
      <c r="B4401" s="417">
        <v>2808.42</v>
      </c>
      <c r="C4401"/>
      <c r="D4401"/>
    </row>
    <row r="4402" spans="1:4" ht="16.149999999999999" customHeight="1" x14ac:dyDescent="0.25">
      <c r="A4402" s="416">
        <v>37962</v>
      </c>
      <c r="B4402" s="418">
        <v>2808.42</v>
      </c>
      <c r="C4402"/>
      <c r="D4402"/>
    </row>
    <row r="4403" spans="1:4" ht="16.149999999999999" customHeight="1" x14ac:dyDescent="0.25">
      <c r="A4403" s="416">
        <v>37963</v>
      </c>
      <c r="B4403" s="417">
        <v>2808.42</v>
      </c>
      <c r="C4403"/>
      <c r="D4403"/>
    </row>
    <row r="4404" spans="1:4" ht="16.149999999999999" customHeight="1" x14ac:dyDescent="0.25">
      <c r="A4404" s="416">
        <v>37964</v>
      </c>
      <c r="B4404" s="418">
        <v>2808.42</v>
      </c>
      <c r="C4404"/>
      <c r="D4404"/>
    </row>
    <row r="4405" spans="1:4" ht="16.149999999999999" customHeight="1" x14ac:dyDescent="0.25">
      <c r="A4405" s="416">
        <v>37965</v>
      </c>
      <c r="B4405" s="417">
        <v>2822.78</v>
      </c>
      <c r="C4405"/>
      <c r="D4405"/>
    </row>
    <row r="4406" spans="1:4" ht="16.149999999999999" customHeight="1" x14ac:dyDescent="0.25">
      <c r="A4406" s="416">
        <v>37966</v>
      </c>
      <c r="B4406" s="418">
        <v>2815.45</v>
      </c>
      <c r="C4406"/>
      <c r="D4406"/>
    </row>
    <row r="4407" spans="1:4" ht="16.149999999999999" customHeight="1" x14ac:dyDescent="0.25">
      <c r="A4407" s="416">
        <v>37967</v>
      </c>
      <c r="B4407" s="417">
        <v>2808.31</v>
      </c>
      <c r="C4407"/>
      <c r="D4407"/>
    </row>
    <row r="4408" spans="1:4" ht="16.149999999999999" customHeight="1" x14ac:dyDescent="0.25">
      <c r="A4408" s="416">
        <v>37968</v>
      </c>
      <c r="B4408" s="418">
        <v>2812.81</v>
      </c>
      <c r="C4408"/>
      <c r="D4408"/>
    </row>
    <row r="4409" spans="1:4" ht="16.149999999999999" customHeight="1" x14ac:dyDescent="0.25">
      <c r="A4409" s="416">
        <v>37969</v>
      </c>
      <c r="B4409" s="417">
        <v>2812.81</v>
      </c>
      <c r="C4409"/>
      <c r="D4409"/>
    </row>
    <row r="4410" spans="1:4" ht="16.149999999999999" customHeight="1" x14ac:dyDescent="0.25">
      <c r="A4410" s="416">
        <v>37970</v>
      </c>
      <c r="B4410" s="418">
        <v>2812.81</v>
      </c>
      <c r="C4410"/>
      <c r="D4410"/>
    </row>
    <row r="4411" spans="1:4" ht="16.149999999999999" customHeight="1" x14ac:dyDescent="0.25">
      <c r="A4411" s="416">
        <v>37971</v>
      </c>
      <c r="B4411" s="417">
        <v>2807.25</v>
      </c>
      <c r="C4411"/>
      <c r="D4411"/>
    </row>
    <row r="4412" spans="1:4" ht="16.149999999999999" customHeight="1" x14ac:dyDescent="0.25">
      <c r="A4412" s="416">
        <v>37972</v>
      </c>
      <c r="B4412" s="418">
        <v>2793.06</v>
      </c>
      <c r="C4412"/>
      <c r="D4412"/>
    </row>
    <row r="4413" spans="1:4" ht="16.149999999999999" customHeight="1" x14ac:dyDescent="0.25">
      <c r="A4413" s="416">
        <v>37973</v>
      </c>
      <c r="B4413" s="417">
        <v>2795.21</v>
      </c>
      <c r="C4413"/>
      <c r="D4413"/>
    </row>
    <row r="4414" spans="1:4" ht="16.149999999999999" customHeight="1" x14ac:dyDescent="0.25">
      <c r="A4414" s="416">
        <v>37974</v>
      </c>
      <c r="B4414" s="418">
        <v>2801.67</v>
      </c>
      <c r="C4414"/>
      <c r="D4414"/>
    </row>
    <row r="4415" spans="1:4" ht="16.149999999999999" customHeight="1" x14ac:dyDescent="0.25">
      <c r="A4415" s="416">
        <v>37975</v>
      </c>
      <c r="B4415" s="417">
        <v>2806.89</v>
      </c>
      <c r="C4415"/>
      <c r="D4415"/>
    </row>
    <row r="4416" spans="1:4" ht="16.149999999999999" customHeight="1" x14ac:dyDescent="0.25">
      <c r="A4416" s="416">
        <v>37976</v>
      </c>
      <c r="B4416" s="418">
        <v>2806.89</v>
      </c>
      <c r="C4416"/>
      <c r="D4416"/>
    </row>
    <row r="4417" spans="1:4" ht="16.149999999999999" customHeight="1" x14ac:dyDescent="0.25">
      <c r="A4417" s="416">
        <v>37977</v>
      </c>
      <c r="B4417" s="417">
        <v>2806.89</v>
      </c>
      <c r="C4417"/>
      <c r="D4417"/>
    </row>
    <row r="4418" spans="1:4" ht="16.149999999999999" customHeight="1" x14ac:dyDescent="0.25">
      <c r="A4418" s="416">
        <v>37978</v>
      </c>
      <c r="B4418" s="418">
        <v>2809.09</v>
      </c>
      <c r="C4418"/>
      <c r="D4418"/>
    </row>
    <row r="4419" spans="1:4" ht="16.149999999999999" customHeight="1" x14ac:dyDescent="0.25">
      <c r="A4419" s="416">
        <v>37979</v>
      </c>
      <c r="B4419" s="417">
        <v>2806.33</v>
      </c>
      <c r="C4419"/>
      <c r="D4419"/>
    </row>
    <row r="4420" spans="1:4" ht="16.149999999999999" customHeight="1" x14ac:dyDescent="0.25">
      <c r="A4420" s="416">
        <v>37980</v>
      </c>
      <c r="B4420" s="418">
        <v>2796.89</v>
      </c>
      <c r="C4420"/>
      <c r="D4420"/>
    </row>
    <row r="4421" spans="1:4" ht="16.149999999999999" customHeight="1" x14ac:dyDescent="0.25">
      <c r="A4421" s="416">
        <v>37981</v>
      </c>
      <c r="B4421" s="417">
        <v>2796.89</v>
      </c>
      <c r="C4421"/>
      <c r="D4421"/>
    </row>
    <row r="4422" spans="1:4" ht="16.149999999999999" customHeight="1" x14ac:dyDescent="0.25">
      <c r="A4422" s="416">
        <v>37982</v>
      </c>
      <c r="B4422" s="418">
        <v>2795.21</v>
      </c>
      <c r="C4422"/>
      <c r="D4422"/>
    </row>
    <row r="4423" spans="1:4" ht="16.149999999999999" customHeight="1" x14ac:dyDescent="0.25">
      <c r="A4423" s="416">
        <v>37983</v>
      </c>
      <c r="B4423" s="417">
        <v>2795.21</v>
      </c>
      <c r="C4423"/>
      <c r="D4423"/>
    </row>
    <row r="4424" spans="1:4" ht="16.149999999999999" customHeight="1" x14ac:dyDescent="0.25">
      <c r="A4424" s="416">
        <v>37984</v>
      </c>
      <c r="B4424" s="418">
        <v>2795.21</v>
      </c>
      <c r="C4424"/>
      <c r="D4424"/>
    </row>
    <row r="4425" spans="1:4" ht="16.149999999999999" customHeight="1" x14ac:dyDescent="0.25">
      <c r="A4425" s="416">
        <v>37985</v>
      </c>
      <c r="B4425" s="417">
        <v>2780.82</v>
      </c>
      <c r="C4425"/>
      <c r="D4425"/>
    </row>
    <row r="4426" spans="1:4" ht="16.149999999999999" customHeight="1" x14ac:dyDescent="0.25">
      <c r="A4426" s="416">
        <v>37986</v>
      </c>
      <c r="B4426" s="418">
        <v>2778.21</v>
      </c>
      <c r="C4426"/>
      <c r="D4426"/>
    </row>
    <row r="4427" spans="1:4" ht="16.149999999999999" customHeight="1" x14ac:dyDescent="0.25">
      <c r="A4427" s="416">
        <v>37987</v>
      </c>
      <c r="B4427" s="417">
        <v>2778.21</v>
      </c>
      <c r="C4427"/>
      <c r="D4427"/>
    </row>
    <row r="4428" spans="1:4" ht="16.149999999999999" customHeight="1" x14ac:dyDescent="0.25">
      <c r="A4428" s="416">
        <v>37988</v>
      </c>
      <c r="B4428" s="418">
        <v>2778.21</v>
      </c>
      <c r="C4428"/>
      <c r="D4428"/>
    </row>
    <row r="4429" spans="1:4" ht="16.149999999999999" customHeight="1" x14ac:dyDescent="0.25">
      <c r="A4429" s="416">
        <v>37989</v>
      </c>
      <c r="B4429" s="417">
        <v>2777.96</v>
      </c>
      <c r="C4429"/>
      <c r="D4429"/>
    </row>
    <row r="4430" spans="1:4" ht="16.149999999999999" customHeight="1" x14ac:dyDescent="0.25">
      <c r="A4430" s="416">
        <v>37990</v>
      </c>
      <c r="B4430" s="418">
        <v>2777.96</v>
      </c>
      <c r="C4430"/>
      <c r="D4430"/>
    </row>
    <row r="4431" spans="1:4" ht="16.149999999999999" customHeight="1" x14ac:dyDescent="0.25">
      <c r="A4431" s="416">
        <v>37991</v>
      </c>
      <c r="B4431" s="417">
        <v>2777.96</v>
      </c>
      <c r="C4431"/>
      <c r="D4431"/>
    </row>
    <row r="4432" spans="1:4" ht="16.149999999999999" customHeight="1" x14ac:dyDescent="0.25">
      <c r="A4432" s="416">
        <v>37992</v>
      </c>
      <c r="B4432" s="418">
        <v>2778.92</v>
      </c>
      <c r="C4432"/>
      <c r="D4432"/>
    </row>
    <row r="4433" spans="1:4" ht="16.149999999999999" customHeight="1" x14ac:dyDescent="0.25">
      <c r="A4433" s="416">
        <v>37993</v>
      </c>
      <c r="B4433" s="417">
        <v>2765.76</v>
      </c>
      <c r="C4433"/>
      <c r="D4433"/>
    </row>
    <row r="4434" spans="1:4" ht="16.149999999999999" customHeight="1" x14ac:dyDescent="0.25">
      <c r="A4434" s="416">
        <v>37994</v>
      </c>
      <c r="B4434" s="418">
        <v>2758.83</v>
      </c>
      <c r="C4434"/>
      <c r="D4434"/>
    </row>
    <row r="4435" spans="1:4" ht="16.149999999999999" customHeight="1" x14ac:dyDescent="0.25">
      <c r="A4435" s="416">
        <v>37995</v>
      </c>
      <c r="B4435" s="417">
        <v>2750.89</v>
      </c>
      <c r="C4435"/>
      <c r="D4435"/>
    </row>
    <row r="4436" spans="1:4" ht="16.149999999999999" customHeight="1" x14ac:dyDescent="0.25">
      <c r="A4436" s="416">
        <v>37996</v>
      </c>
      <c r="B4436" s="418">
        <v>2754.33</v>
      </c>
      <c r="C4436"/>
      <c r="D4436"/>
    </row>
    <row r="4437" spans="1:4" ht="16.149999999999999" customHeight="1" x14ac:dyDescent="0.25">
      <c r="A4437" s="416">
        <v>37997</v>
      </c>
      <c r="B4437" s="417">
        <v>2754.33</v>
      </c>
      <c r="C4437"/>
      <c r="D4437"/>
    </row>
    <row r="4438" spans="1:4" ht="16.149999999999999" customHeight="1" x14ac:dyDescent="0.25">
      <c r="A4438" s="416">
        <v>37998</v>
      </c>
      <c r="B4438" s="418">
        <v>2754.33</v>
      </c>
      <c r="C4438"/>
      <c r="D4438"/>
    </row>
    <row r="4439" spans="1:4" ht="16.149999999999999" customHeight="1" x14ac:dyDescent="0.25">
      <c r="A4439" s="416">
        <v>37999</v>
      </c>
      <c r="B4439" s="417">
        <v>2754.33</v>
      </c>
      <c r="C4439"/>
      <c r="D4439"/>
    </row>
    <row r="4440" spans="1:4" ht="16.149999999999999" customHeight="1" x14ac:dyDescent="0.25">
      <c r="A4440" s="416">
        <v>38000</v>
      </c>
      <c r="B4440" s="418">
        <v>2762.31</v>
      </c>
      <c r="C4440"/>
      <c r="D4440"/>
    </row>
    <row r="4441" spans="1:4" ht="16.149999999999999" customHeight="1" x14ac:dyDescent="0.25">
      <c r="A4441" s="416">
        <v>38001</v>
      </c>
      <c r="B4441" s="417">
        <v>2747.06</v>
      </c>
      <c r="C4441"/>
      <c r="D4441"/>
    </row>
    <row r="4442" spans="1:4" ht="16.149999999999999" customHeight="1" x14ac:dyDescent="0.25">
      <c r="A4442" s="416">
        <v>38002</v>
      </c>
      <c r="B4442" s="418">
        <v>2723.83</v>
      </c>
      <c r="C4442"/>
      <c r="D4442"/>
    </row>
    <row r="4443" spans="1:4" ht="16.149999999999999" customHeight="1" x14ac:dyDescent="0.25">
      <c r="A4443" s="416">
        <v>38003</v>
      </c>
      <c r="B4443" s="417">
        <v>2728.7</v>
      </c>
      <c r="C4443"/>
      <c r="D4443"/>
    </row>
    <row r="4444" spans="1:4" ht="16.149999999999999" customHeight="1" x14ac:dyDescent="0.25">
      <c r="A4444" s="416">
        <v>38004</v>
      </c>
      <c r="B4444" s="418">
        <v>2728.7</v>
      </c>
      <c r="C4444"/>
      <c r="D4444"/>
    </row>
    <row r="4445" spans="1:4" ht="16.149999999999999" customHeight="1" x14ac:dyDescent="0.25">
      <c r="A4445" s="416">
        <v>38005</v>
      </c>
      <c r="B4445" s="417">
        <v>2728.7</v>
      </c>
      <c r="C4445"/>
      <c r="D4445"/>
    </row>
    <row r="4446" spans="1:4" ht="16.149999999999999" customHeight="1" x14ac:dyDescent="0.25">
      <c r="A4446" s="416">
        <v>38006</v>
      </c>
      <c r="B4446" s="418">
        <v>2728.7</v>
      </c>
      <c r="C4446"/>
      <c r="D4446"/>
    </row>
    <row r="4447" spans="1:4" ht="16.149999999999999" customHeight="1" x14ac:dyDescent="0.25">
      <c r="A4447" s="416">
        <v>38007</v>
      </c>
      <c r="B4447" s="417">
        <v>2730.75</v>
      </c>
      <c r="C4447"/>
      <c r="D4447"/>
    </row>
    <row r="4448" spans="1:4" ht="16.149999999999999" customHeight="1" x14ac:dyDescent="0.25">
      <c r="A4448" s="416">
        <v>38008</v>
      </c>
      <c r="B4448" s="418">
        <v>2740.76</v>
      </c>
      <c r="C4448"/>
      <c r="D4448"/>
    </row>
    <row r="4449" spans="1:4" ht="16.149999999999999" customHeight="1" x14ac:dyDescent="0.25">
      <c r="A4449" s="416">
        <v>38009</v>
      </c>
      <c r="B4449" s="417">
        <v>2742.88</v>
      </c>
      <c r="C4449"/>
      <c r="D4449"/>
    </row>
    <row r="4450" spans="1:4" ht="16.149999999999999" customHeight="1" x14ac:dyDescent="0.25">
      <c r="A4450" s="416">
        <v>38010</v>
      </c>
      <c r="B4450" s="418">
        <v>2747.72</v>
      </c>
      <c r="C4450"/>
      <c r="D4450"/>
    </row>
    <row r="4451" spans="1:4" ht="16.149999999999999" customHeight="1" x14ac:dyDescent="0.25">
      <c r="A4451" s="416">
        <v>38011</v>
      </c>
      <c r="B4451" s="417">
        <v>2747.72</v>
      </c>
      <c r="C4451"/>
      <c r="D4451"/>
    </row>
    <row r="4452" spans="1:4" ht="16.149999999999999" customHeight="1" x14ac:dyDescent="0.25">
      <c r="A4452" s="416">
        <v>38012</v>
      </c>
      <c r="B4452" s="418">
        <v>2747.72</v>
      </c>
      <c r="C4452"/>
      <c r="D4452"/>
    </row>
    <row r="4453" spans="1:4" ht="16.149999999999999" customHeight="1" x14ac:dyDescent="0.25">
      <c r="A4453" s="416">
        <v>38013</v>
      </c>
      <c r="B4453" s="417">
        <v>2766.89</v>
      </c>
      <c r="C4453"/>
      <c r="D4453"/>
    </row>
    <row r="4454" spans="1:4" ht="16.149999999999999" customHeight="1" x14ac:dyDescent="0.25">
      <c r="A4454" s="416">
        <v>38014</v>
      </c>
      <c r="B4454" s="418">
        <v>2736.28</v>
      </c>
      <c r="C4454"/>
      <c r="D4454"/>
    </row>
    <row r="4455" spans="1:4" ht="16.149999999999999" customHeight="1" x14ac:dyDescent="0.25">
      <c r="A4455" s="416">
        <v>38015</v>
      </c>
      <c r="B4455" s="417">
        <v>2721.56</v>
      </c>
      <c r="C4455"/>
      <c r="D4455"/>
    </row>
    <row r="4456" spans="1:4" ht="16.149999999999999" customHeight="1" x14ac:dyDescent="0.25">
      <c r="A4456" s="416">
        <v>38016</v>
      </c>
      <c r="B4456" s="418">
        <v>2740.55</v>
      </c>
      <c r="C4456"/>
      <c r="D4456"/>
    </row>
    <row r="4457" spans="1:4" ht="16.149999999999999" customHeight="1" x14ac:dyDescent="0.25">
      <c r="A4457" s="416">
        <v>38017</v>
      </c>
      <c r="B4457" s="417">
        <v>2742.47</v>
      </c>
      <c r="C4457"/>
      <c r="D4457"/>
    </row>
    <row r="4458" spans="1:4" ht="16.149999999999999" customHeight="1" x14ac:dyDescent="0.25">
      <c r="A4458" s="416">
        <v>38018</v>
      </c>
      <c r="B4458" s="418">
        <v>2742.47</v>
      </c>
      <c r="C4458"/>
      <c r="D4458"/>
    </row>
    <row r="4459" spans="1:4" ht="16.149999999999999" customHeight="1" x14ac:dyDescent="0.25">
      <c r="A4459" s="416">
        <v>38019</v>
      </c>
      <c r="B4459" s="417">
        <v>2742.47</v>
      </c>
      <c r="C4459"/>
      <c r="D4459"/>
    </row>
    <row r="4460" spans="1:4" ht="16.149999999999999" customHeight="1" x14ac:dyDescent="0.25">
      <c r="A4460" s="416">
        <v>38020</v>
      </c>
      <c r="B4460" s="418">
        <v>2738.15</v>
      </c>
      <c r="C4460"/>
      <c r="D4460"/>
    </row>
    <row r="4461" spans="1:4" ht="16.149999999999999" customHeight="1" x14ac:dyDescent="0.25">
      <c r="A4461" s="416">
        <v>38021</v>
      </c>
      <c r="B4461" s="417">
        <v>2747.28</v>
      </c>
      <c r="C4461"/>
      <c r="D4461"/>
    </row>
    <row r="4462" spans="1:4" ht="16.149999999999999" customHeight="1" x14ac:dyDescent="0.25">
      <c r="A4462" s="416">
        <v>38022</v>
      </c>
      <c r="B4462" s="418">
        <v>2750.67</v>
      </c>
      <c r="C4462"/>
      <c r="D4462"/>
    </row>
    <row r="4463" spans="1:4" ht="16.149999999999999" customHeight="1" x14ac:dyDescent="0.25">
      <c r="A4463" s="416">
        <v>38023</v>
      </c>
      <c r="B4463" s="417">
        <v>2748.9</v>
      </c>
      <c r="C4463"/>
      <c r="D4463"/>
    </row>
    <row r="4464" spans="1:4" ht="16.149999999999999" customHeight="1" x14ac:dyDescent="0.25">
      <c r="A4464" s="416">
        <v>38024</v>
      </c>
      <c r="B4464" s="418">
        <v>2757.14</v>
      </c>
      <c r="C4464"/>
      <c r="D4464"/>
    </row>
    <row r="4465" spans="1:4" ht="16.149999999999999" customHeight="1" x14ac:dyDescent="0.25">
      <c r="A4465" s="416">
        <v>38025</v>
      </c>
      <c r="B4465" s="417">
        <v>2757.14</v>
      </c>
      <c r="C4465"/>
      <c r="D4465"/>
    </row>
    <row r="4466" spans="1:4" ht="16.149999999999999" customHeight="1" x14ac:dyDescent="0.25">
      <c r="A4466" s="416">
        <v>38026</v>
      </c>
      <c r="B4466" s="418">
        <v>2757.14</v>
      </c>
      <c r="C4466"/>
      <c r="D4466"/>
    </row>
    <row r="4467" spans="1:4" ht="16.149999999999999" customHeight="1" x14ac:dyDescent="0.25">
      <c r="A4467" s="416">
        <v>38027</v>
      </c>
      <c r="B4467" s="417">
        <v>2741.17</v>
      </c>
      <c r="C4467"/>
      <c r="D4467"/>
    </row>
    <row r="4468" spans="1:4" ht="16.149999999999999" customHeight="1" x14ac:dyDescent="0.25">
      <c r="A4468" s="416">
        <v>38028</v>
      </c>
      <c r="B4468" s="418">
        <v>2735.5</v>
      </c>
      <c r="C4468"/>
      <c r="D4468"/>
    </row>
    <row r="4469" spans="1:4" ht="16.149999999999999" customHeight="1" x14ac:dyDescent="0.25">
      <c r="A4469" s="416">
        <v>38029</v>
      </c>
      <c r="B4469" s="417">
        <v>2736.94</v>
      </c>
      <c r="C4469"/>
      <c r="D4469"/>
    </row>
    <row r="4470" spans="1:4" ht="16.149999999999999" customHeight="1" x14ac:dyDescent="0.25">
      <c r="A4470" s="416">
        <v>38030</v>
      </c>
      <c r="B4470" s="418">
        <v>2736.42</v>
      </c>
      <c r="C4470"/>
      <c r="D4470"/>
    </row>
    <row r="4471" spans="1:4" ht="16.149999999999999" customHeight="1" x14ac:dyDescent="0.25">
      <c r="A4471" s="416">
        <v>38031</v>
      </c>
      <c r="B4471" s="417">
        <v>2724.36</v>
      </c>
      <c r="C4471"/>
      <c r="D4471"/>
    </row>
    <row r="4472" spans="1:4" ht="16.149999999999999" customHeight="1" x14ac:dyDescent="0.25">
      <c r="A4472" s="416">
        <v>38032</v>
      </c>
      <c r="B4472" s="418">
        <v>2724.36</v>
      </c>
      <c r="C4472"/>
      <c r="D4472"/>
    </row>
    <row r="4473" spans="1:4" ht="16.149999999999999" customHeight="1" x14ac:dyDescent="0.25">
      <c r="A4473" s="416">
        <v>38033</v>
      </c>
      <c r="B4473" s="417">
        <v>2724.36</v>
      </c>
      <c r="C4473"/>
      <c r="D4473"/>
    </row>
    <row r="4474" spans="1:4" ht="16.149999999999999" customHeight="1" x14ac:dyDescent="0.25">
      <c r="A4474" s="416">
        <v>38034</v>
      </c>
      <c r="B4474" s="418">
        <v>2724.36</v>
      </c>
      <c r="C4474"/>
      <c r="D4474"/>
    </row>
    <row r="4475" spans="1:4" ht="16.149999999999999" customHeight="1" x14ac:dyDescent="0.25">
      <c r="A4475" s="416">
        <v>38035</v>
      </c>
      <c r="B4475" s="417">
        <v>2715.2</v>
      </c>
      <c r="C4475"/>
      <c r="D4475"/>
    </row>
    <row r="4476" spans="1:4" ht="16.149999999999999" customHeight="1" x14ac:dyDescent="0.25">
      <c r="A4476" s="416">
        <v>38036</v>
      </c>
      <c r="B4476" s="418">
        <v>2697.66</v>
      </c>
      <c r="C4476"/>
      <c r="D4476"/>
    </row>
    <row r="4477" spans="1:4" ht="16.149999999999999" customHeight="1" x14ac:dyDescent="0.25">
      <c r="A4477" s="416">
        <v>38037</v>
      </c>
      <c r="B4477" s="417">
        <v>2693.84</v>
      </c>
      <c r="C4477"/>
      <c r="D4477"/>
    </row>
    <row r="4478" spans="1:4" ht="16.149999999999999" customHeight="1" x14ac:dyDescent="0.25">
      <c r="A4478" s="416">
        <v>38038</v>
      </c>
      <c r="B4478" s="418">
        <v>2700.19</v>
      </c>
      <c r="C4478"/>
      <c r="D4478"/>
    </row>
    <row r="4479" spans="1:4" ht="16.149999999999999" customHeight="1" x14ac:dyDescent="0.25">
      <c r="A4479" s="416">
        <v>38039</v>
      </c>
      <c r="B4479" s="417">
        <v>2700.19</v>
      </c>
      <c r="C4479"/>
      <c r="D4479"/>
    </row>
    <row r="4480" spans="1:4" ht="16.149999999999999" customHeight="1" x14ac:dyDescent="0.25">
      <c r="A4480" s="416">
        <v>38040</v>
      </c>
      <c r="B4480" s="418">
        <v>2700.19</v>
      </c>
      <c r="C4480"/>
      <c r="D4480"/>
    </row>
    <row r="4481" spans="1:4" ht="16.149999999999999" customHeight="1" x14ac:dyDescent="0.25">
      <c r="A4481" s="416">
        <v>38041</v>
      </c>
      <c r="B4481" s="417">
        <v>2665.83</v>
      </c>
      <c r="C4481"/>
      <c r="D4481"/>
    </row>
    <row r="4482" spans="1:4" ht="16.149999999999999" customHeight="1" x14ac:dyDescent="0.25">
      <c r="A4482" s="416">
        <v>38042</v>
      </c>
      <c r="B4482" s="418">
        <v>2651.94</v>
      </c>
      <c r="C4482"/>
      <c r="D4482"/>
    </row>
    <row r="4483" spans="1:4" ht="16.149999999999999" customHeight="1" x14ac:dyDescent="0.25">
      <c r="A4483" s="416">
        <v>38043</v>
      </c>
      <c r="B4483" s="417">
        <v>2664.3</v>
      </c>
      <c r="C4483"/>
      <c r="D4483"/>
    </row>
    <row r="4484" spans="1:4" ht="16.149999999999999" customHeight="1" x14ac:dyDescent="0.25">
      <c r="A4484" s="416">
        <v>38044</v>
      </c>
      <c r="B4484" s="418">
        <v>2686.54</v>
      </c>
      <c r="C4484"/>
      <c r="D4484"/>
    </row>
    <row r="4485" spans="1:4" ht="16.149999999999999" customHeight="1" x14ac:dyDescent="0.25">
      <c r="A4485" s="416">
        <v>38045</v>
      </c>
      <c r="B4485" s="417">
        <v>2682.34</v>
      </c>
      <c r="C4485"/>
      <c r="D4485"/>
    </row>
    <row r="4486" spans="1:4" ht="16.149999999999999" customHeight="1" x14ac:dyDescent="0.25">
      <c r="A4486" s="416">
        <v>38046</v>
      </c>
      <c r="B4486" s="418">
        <v>2682.34</v>
      </c>
      <c r="C4486"/>
      <c r="D4486"/>
    </row>
    <row r="4487" spans="1:4" ht="16.149999999999999" customHeight="1" x14ac:dyDescent="0.25">
      <c r="A4487" s="416">
        <v>38047</v>
      </c>
      <c r="B4487" s="417">
        <v>2682.34</v>
      </c>
      <c r="C4487"/>
      <c r="D4487"/>
    </row>
    <row r="4488" spans="1:4" ht="16.149999999999999" customHeight="1" x14ac:dyDescent="0.25">
      <c r="A4488" s="416">
        <v>38048</v>
      </c>
      <c r="B4488" s="418">
        <v>2662.81</v>
      </c>
      <c r="C4488"/>
      <c r="D4488"/>
    </row>
    <row r="4489" spans="1:4" ht="16.149999999999999" customHeight="1" x14ac:dyDescent="0.25">
      <c r="A4489" s="416">
        <v>38049</v>
      </c>
      <c r="B4489" s="417">
        <v>2660.42</v>
      </c>
      <c r="C4489"/>
      <c r="D4489"/>
    </row>
    <row r="4490" spans="1:4" ht="16.149999999999999" customHeight="1" x14ac:dyDescent="0.25">
      <c r="A4490" s="416">
        <v>38050</v>
      </c>
      <c r="B4490" s="418">
        <v>2670.97</v>
      </c>
      <c r="C4490"/>
      <c r="D4490"/>
    </row>
    <row r="4491" spans="1:4" ht="16.149999999999999" customHeight="1" x14ac:dyDescent="0.25">
      <c r="A4491" s="416">
        <v>38051</v>
      </c>
      <c r="B4491" s="417">
        <v>2676.41</v>
      </c>
      <c r="C4491"/>
      <c r="D4491"/>
    </row>
    <row r="4492" spans="1:4" ht="16.149999999999999" customHeight="1" x14ac:dyDescent="0.25">
      <c r="A4492" s="416">
        <v>38052</v>
      </c>
      <c r="B4492" s="418">
        <v>2673.29</v>
      </c>
      <c r="C4492"/>
      <c r="D4492"/>
    </row>
    <row r="4493" spans="1:4" ht="16.149999999999999" customHeight="1" x14ac:dyDescent="0.25">
      <c r="A4493" s="416">
        <v>38053</v>
      </c>
      <c r="B4493" s="417">
        <v>2673.29</v>
      </c>
      <c r="C4493"/>
      <c r="D4493"/>
    </row>
    <row r="4494" spans="1:4" ht="16.149999999999999" customHeight="1" x14ac:dyDescent="0.25">
      <c r="A4494" s="416">
        <v>38054</v>
      </c>
      <c r="B4494" s="418">
        <v>2673.29</v>
      </c>
      <c r="C4494"/>
      <c r="D4494"/>
    </row>
    <row r="4495" spans="1:4" ht="16.149999999999999" customHeight="1" x14ac:dyDescent="0.25">
      <c r="A4495" s="416">
        <v>38055</v>
      </c>
      <c r="B4495" s="417">
        <v>2675.65</v>
      </c>
      <c r="C4495"/>
      <c r="D4495"/>
    </row>
    <row r="4496" spans="1:4" ht="16.149999999999999" customHeight="1" x14ac:dyDescent="0.25">
      <c r="A4496" s="416">
        <v>38056</v>
      </c>
      <c r="B4496" s="418">
        <v>2679.22</v>
      </c>
      <c r="C4496"/>
      <c r="D4496"/>
    </row>
    <row r="4497" spans="1:4" ht="16.149999999999999" customHeight="1" x14ac:dyDescent="0.25">
      <c r="A4497" s="416">
        <v>38057</v>
      </c>
      <c r="B4497" s="417">
        <v>2685.17</v>
      </c>
      <c r="C4497"/>
      <c r="D4497"/>
    </row>
    <row r="4498" spans="1:4" ht="16.149999999999999" customHeight="1" x14ac:dyDescent="0.25">
      <c r="A4498" s="416">
        <v>38058</v>
      </c>
      <c r="B4498" s="418">
        <v>2683.08</v>
      </c>
      <c r="C4498"/>
      <c r="D4498"/>
    </row>
    <row r="4499" spans="1:4" ht="16.149999999999999" customHeight="1" x14ac:dyDescent="0.25">
      <c r="A4499" s="416">
        <v>38059</v>
      </c>
      <c r="B4499" s="417">
        <v>2669.48</v>
      </c>
      <c r="C4499"/>
      <c r="D4499"/>
    </row>
    <row r="4500" spans="1:4" ht="16.149999999999999" customHeight="1" x14ac:dyDescent="0.25">
      <c r="A4500" s="416">
        <v>38060</v>
      </c>
      <c r="B4500" s="418">
        <v>2669.48</v>
      </c>
      <c r="C4500"/>
      <c r="D4500"/>
    </row>
    <row r="4501" spans="1:4" ht="16.149999999999999" customHeight="1" x14ac:dyDescent="0.25">
      <c r="A4501" s="416">
        <v>38061</v>
      </c>
      <c r="B4501" s="417">
        <v>2669.48</v>
      </c>
      <c r="C4501"/>
      <c r="D4501"/>
    </row>
    <row r="4502" spans="1:4" ht="16.149999999999999" customHeight="1" x14ac:dyDescent="0.25">
      <c r="A4502" s="416">
        <v>38062</v>
      </c>
      <c r="B4502" s="418">
        <v>2661.45</v>
      </c>
      <c r="C4502"/>
      <c r="D4502"/>
    </row>
    <row r="4503" spans="1:4" ht="16.149999999999999" customHeight="1" x14ac:dyDescent="0.25">
      <c r="A4503" s="416">
        <v>38063</v>
      </c>
      <c r="B4503" s="417">
        <v>2648.97</v>
      </c>
      <c r="C4503"/>
      <c r="D4503"/>
    </row>
    <row r="4504" spans="1:4" ht="16.149999999999999" customHeight="1" x14ac:dyDescent="0.25">
      <c r="A4504" s="416">
        <v>38064</v>
      </c>
      <c r="B4504" s="418">
        <v>2650.21</v>
      </c>
      <c r="C4504"/>
      <c r="D4504"/>
    </row>
    <row r="4505" spans="1:4" ht="16.149999999999999" customHeight="1" x14ac:dyDescent="0.25">
      <c r="A4505" s="416">
        <v>38065</v>
      </c>
      <c r="B4505" s="417">
        <v>2669.07</v>
      </c>
      <c r="C4505"/>
      <c r="D4505"/>
    </row>
    <row r="4506" spans="1:4" ht="16.149999999999999" customHeight="1" x14ac:dyDescent="0.25">
      <c r="A4506" s="416">
        <v>38066</v>
      </c>
      <c r="B4506" s="418">
        <v>2669.39</v>
      </c>
      <c r="C4506"/>
      <c r="D4506"/>
    </row>
    <row r="4507" spans="1:4" ht="16.149999999999999" customHeight="1" x14ac:dyDescent="0.25">
      <c r="A4507" s="416">
        <v>38067</v>
      </c>
      <c r="B4507" s="417">
        <v>2669.39</v>
      </c>
      <c r="C4507"/>
      <c r="D4507"/>
    </row>
    <row r="4508" spans="1:4" ht="16.149999999999999" customHeight="1" x14ac:dyDescent="0.25">
      <c r="A4508" s="416">
        <v>38068</v>
      </c>
      <c r="B4508" s="418">
        <v>2669.39</v>
      </c>
      <c r="C4508"/>
      <c r="D4508"/>
    </row>
    <row r="4509" spans="1:4" ht="16.149999999999999" customHeight="1" x14ac:dyDescent="0.25">
      <c r="A4509" s="416">
        <v>38069</v>
      </c>
      <c r="B4509" s="417">
        <v>2669.39</v>
      </c>
      <c r="C4509"/>
      <c r="D4509"/>
    </row>
    <row r="4510" spans="1:4" ht="16.149999999999999" customHeight="1" x14ac:dyDescent="0.25">
      <c r="A4510" s="416">
        <v>38070</v>
      </c>
      <c r="B4510" s="418">
        <v>2664.5</v>
      </c>
      <c r="C4510"/>
      <c r="D4510"/>
    </row>
    <row r="4511" spans="1:4" ht="16.149999999999999" customHeight="1" x14ac:dyDescent="0.25">
      <c r="A4511" s="416">
        <v>38071</v>
      </c>
      <c r="B4511" s="417">
        <v>2667.05</v>
      </c>
      <c r="C4511"/>
      <c r="D4511"/>
    </row>
    <row r="4512" spans="1:4" ht="16.149999999999999" customHeight="1" x14ac:dyDescent="0.25">
      <c r="A4512" s="416">
        <v>38072</v>
      </c>
      <c r="B4512" s="418">
        <v>2679.33</v>
      </c>
      <c r="C4512"/>
      <c r="D4512"/>
    </row>
    <row r="4513" spans="1:4" ht="16.149999999999999" customHeight="1" x14ac:dyDescent="0.25">
      <c r="A4513" s="416">
        <v>38073</v>
      </c>
      <c r="B4513" s="417">
        <v>2673.68</v>
      </c>
      <c r="C4513"/>
      <c r="D4513"/>
    </row>
    <row r="4514" spans="1:4" ht="16.149999999999999" customHeight="1" x14ac:dyDescent="0.25">
      <c r="A4514" s="416">
        <v>38074</v>
      </c>
      <c r="B4514" s="418">
        <v>2673.68</v>
      </c>
      <c r="C4514"/>
      <c r="D4514"/>
    </row>
    <row r="4515" spans="1:4" ht="16.149999999999999" customHeight="1" x14ac:dyDescent="0.25">
      <c r="A4515" s="416">
        <v>38075</v>
      </c>
      <c r="B4515" s="417">
        <v>2673.68</v>
      </c>
      <c r="C4515"/>
      <c r="D4515"/>
    </row>
    <row r="4516" spans="1:4" ht="16.149999999999999" customHeight="1" x14ac:dyDescent="0.25">
      <c r="A4516" s="416">
        <v>38076</v>
      </c>
      <c r="B4516" s="418">
        <v>2676.93</v>
      </c>
      <c r="C4516"/>
      <c r="D4516"/>
    </row>
    <row r="4517" spans="1:4" ht="16.149999999999999" customHeight="1" x14ac:dyDescent="0.25">
      <c r="A4517" s="416">
        <v>38077</v>
      </c>
      <c r="B4517" s="417">
        <v>2678.16</v>
      </c>
      <c r="C4517"/>
      <c r="D4517"/>
    </row>
    <row r="4518" spans="1:4" ht="16.149999999999999" customHeight="1" x14ac:dyDescent="0.25">
      <c r="A4518" s="416">
        <v>38078</v>
      </c>
      <c r="B4518" s="418">
        <v>2682.09</v>
      </c>
      <c r="C4518"/>
      <c r="D4518"/>
    </row>
    <row r="4519" spans="1:4" ht="16.149999999999999" customHeight="1" x14ac:dyDescent="0.25">
      <c r="A4519" s="416">
        <v>38079</v>
      </c>
      <c r="B4519" s="417">
        <v>2671.01</v>
      </c>
      <c r="C4519"/>
      <c r="D4519"/>
    </row>
    <row r="4520" spans="1:4" ht="16.149999999999999" customHeight="1" x14ac:dyDescent="0.25">
      <c r="A4520" s="416">
        <v>38080</v>
      </c>
      <c r="B4520" s="418">
        <v>2666.55</v>
      </c>
      <c r="C4520"/>
      <c r="D4520"/>
    </row>
    <row r="4521" spans="1:4" ht="16.149999999999999" customHeight="1" x14ac:dyDescent="0.25">
      <c r="A4521" s="416">
        <v>38081</v>
      </c>
      <c r="B4521" s="417">
        <v>2666.55</v>
      </c>
      <c r="C4521"/>
      <c r="D4521"/>
    </row>
    <row r="4522" spans="1:4" ht="16.149999999999999" customHeight="1" x14ac:dyDescent="0.25">
      <c r="A4522" s="416">
        <v>38082</v>
      </c>
      <c r="B4522" s="418">
        <v>2666.55</v>
      </c>
      <c r="C4522"/>
      <c r="D4522"/>
    </row>
    <row r="4523" spans="1:4" ht="16.149999999999999" customHeight="1" x14ac:dyDescent="0.25">
      <c r="A4523" s="416">
        <v>38083</v>
      </c>
      <c r="B4523" s="417">
        <v>2667.06</v>
      </c>
      <c r="C4523"/>
      <c r="D4523"/>
    </row>
    <row r="4524" spans="1:4" ht="16.149999999999999" customHeight="1" x14ac:dyDescent="0.25">
      <c r="A4524" s="416">
        <v>38084</v>
      </c>
      <c r="B4524" s="418">
        <v>2663.05</v>
      </c>
      <c r="C4524"/>
      <c r="D4524"/>
    </row>
    <row r="4525" spans="1:4" ht="16.149999999999999" customHeight="1" x14ac:dyDescent="0.25">
      <c r="A4525" s="416">
        <v>38085</v>
      </c>
      <c r="B4525" s="417">
        <v>2659.05</v>
      </c>
      <c r="C4525"/>
      <c r="D4525"/>
    </row>
    <row r="4526" spans="1:4" ht="16.149999999999999" customHeight="1" x14ac:dyDescent="0.25">
      <c r="A4526" s="416">
        <v>38086</v>
      </c>
      <c r="B4526" s="418">
        <v>2659.05</v>
      </c>
      <c r="C4526"/>
      <c r="D4526"/>
    </row>
    <row r="4527" spans="1:4" ht="16.149999999999999" customHeight="1" x14ac:dyDescent="0.25">
      <c r="A4527" s="416">
        <v>38087</v>
      </c>
      <c r="B4527" s="417">
        <v>2659.05</v>
      </c>
      <c r="C4527"/>
      <c r="D4527"/>
    </row>
    <row r="4528" spans="1:4" ht="16.149999999999999" customHeight="1" x14ac:dyDescent="0.25">
      <c r="A4528" s="416">
        <v>38088</v>
      </c>
      <c r="B4528" s="418">
        <v>2659.05</v>
      </c>
      <c r="C4528"/>
      <c r="D4528"/>
    </row>
    <row r="4529" spans="1:4" ht="16.149999999999999" customHeight="1" x14ac:dyDescent="0.25">
      <c r="A4529" s="416">
        <v>38089</v>
      </c>
      <c r="B4529" s="417">
        <v>2659.05</v>
      </c>
      <c r="C4529"/>
      <c r="D4529"/>
    </row>
    <row r="4530" spans="1:4" ht="16.149999999999999" customHeight="1" x14ac:dyDescent="0.25">
      <c r="A4530" s="416">
        <v>38090</v>
      </c>
      <c r="B4530" s="418">
        <v>2648.8</v>
      </c>
      <c r="C4530"/>
      <c r="D4530"/>
    </row>
    <row r="4531" spans="1:4" ht="16.149999999999999" customHeight="1" x14ac:dyDescent="0.25">
      <c r="A4531" s="416">
        <v>38091</v>
      </c>
      <c r="B4531" s="417">
        <v>2642.55</v>
      </c>
      <c r="C4531"/>
      <c r="D4531"/>
    </row>
    <row r="4532" spans="1:4" ht="16.149999999999999" customHeight="1" x14ac:dyDescent="0.25">
      <c r="A4532" s="416">
        <v>38092</v>
      </c>
      <c r="B4532" s="418">
        <v>2631.72</v>
      </c>
      <c r="C4532"/>
      <c r="D4532"/>
    </row>
    <row r="4533" spans="1:4" ht="16.149999999999999" customHeight="1" x14ac:dyDescent="0.25">
      <c r="A4533" s="416">
        <v>38093</v>
      </c>
      <c r="B4533" s="417">
        <v>2619.59</v>
      </c>
      <c r="C4533"/>
      <c r="D4533"/>
    </row>
    <row r="4534" spans="1:4" ht="16.149999999999999" customHeight="1" x14ac:dyDescent="0.25">
      <c r="A4534" s="416">
        <v>38094</v>
      </c>
      <c r="B4534" s="418">
        <v>2620.19</v>
      </c>
      <c r="C4534"/>
      <c r="D4534"/>
    </row>
    <row r="4535" spans="1:4" ht="16.149999999999999" customHeight="1" x14ac:dyDescent="0.25">
      <c r="A4535" s="416">
        <v>38095</v>
      </c>
      <c r="B4535" s="417">
        <v>2620.19</v>
      </c>
      <c r="C4535"/>
      <c r="D4535"/>
    </row>
    <row r="4536" spans="1:4" ht="16.149999999999999" customHeight="1" x14ac:dyDescent="0.25">
      <c r="A4536" s="416">
        <v>38096</v>
      </c>
      <c r="B4536" s="418">
        <v>2620.19</v>
      </c>
      <c r="C4536"/>
      <c r="D4536"/>
    </row>
    <row r="4537" spans="1:4" ht="16.149999999999999" customHeight="1" x14ac:dyDescent="0.25">
      <c r="A4537" s="416">
        <v>38097</v>
      </c>
      <c r="B4537" s="417">
        <v>2612.3000000000002</v>
      </c>
      <c r="C4537"/>
      <c r="D4537"/>
    </row>
    <row r="4538" spans="1:4" ht="16.149999999999999" customHeight="1" x14ac:dyDescent="0.25">
      <c r="A4538" s="416">
        <v>38098</v>
      </c>
      <c r="B4538" s="418">
        <v>2620.94</v>
      </c>
      <c r="C4538"/>
      <c r="D4538"/>
    </row>
    <row r="4539" spans="1:4" ht="16.149999999999999" customHeight="1" x14ac:dyDescent="0.25">
      <c r="A4539" s="416">
        <v>38099</v>
      </c>
      <c r="B4539" s="417">
        <v>2628.19</v>
      </c>
      <c r="C4539"/>
      <c r="D4539"/>
    </row>
    <row r="4540" spans="1:4" ht="16.149999999999999" customHeight="1" x14ac:dyDescent="0.25">
      <c r="A4540" s="416">
        <v>38100</v>
      </c>
      <c r="B4540" s="418">
        <v>2618.21</v>
      </c>
      <c r="C4540"/>
      <c r="D4540"/>
    </row>
    <row r="4541" spans="1:4" ht="16.149999999999999" customHeight="1" x14ac:dyDescent="0.25">
      <c r="A4541" s="416">
        <v>38101</v>
      </c>
      <c r="B4541" s="417">
        <v>2622.74</v>
      </c>
      <c r="C4541"/>
      <c r="D4541"/>
    </row>
    <row r="4542" spans="1:4" ht="16.149999999999999" customHeight="1" x14ac:dyDescent="0.25">
      <c r="A4542" s="416">
        <v>38102</v>
      </c>
      <c r="B4542" s="418">
        <v>2622.74</v>
      </c>
      <c r="C4542"/>
      <c r="D4542"/>
    </row>
    <row r="4543" spans="1:4" ht="16.149999999999999" customHeight="1" x14ac:dyDescent="0.25">
      <c r="A4543" s="416">
        <v>38103</v>
      </c>
      <c r="B4543" s="417">
        <v>2622.74</v>
      </c>
      <c r="C4543"/>
      <c r="D4543"/>
    </row>
    <row r="4544" spans="1:4" ht="16.149999999999999" customHeight="1" x14ac:dyDescent="0.25">
      <c r="A4544" s="416">
        <v>38104</v>
      </c>
      <c r="B4544" s="418">
        <v>2613.94</v>
      </c>
      <c r="C4544"/>
      <c r="D4544"/>
    </row>
    <row r="4545" spans="1:4" ht="16.149999999999999" customHeight="1" x14ac:dyDescent="0.25">
      <c r="A4545" s="416">
        <v>38105</v>
      </c>
      <c r="B4545" s="417">
        <v>2620.9699999999998</v>
      </c>
      <c r="C4545"/>
      <c r="D4545"/>
    </row>
    <row r="4546" spans="1:4" ht="16.149999999999999" customHeight="1" x14ac:dyDescent="0.25">
      <c r="A4546" s="416">
        <v>38106</v>
      </c>
      <c r="B4546" s="418">
        <v>2635.96</v>
      </c>
      <c r="C4546"/>
      <c r="D4546"/>
    </row>
    <row r="4547" spans="1:4" ht="16.149999999999999" customHeight="1" x14ac:dyDescent="0.25">
      <c r="A4547" s="416">
        <v>38107</v>
      </c>
      <c r="B4547" s="417">
        <v>2646.99</v>
      </c>
      <c r="C4547"/>
      <c r="D4547"/>
    </row>
    <row r="4548" spans="1:4" ht="16.149999999999999" customHeight="1" x14ac:dyDescent="0.25">
      <c r="A4548" s="416">
        <v>38108</v>
      </c>
      <c r="B4548" s="418">
        <v>2655.18</v>
      </c>
      <c r="C4548"/>
      <c r="D4548"/>
    </row>
    <row r="4549" spans="1:4" ht="16.149999999999999" customHeight="1" x14ac:dyDescent="0.25">
      <c r="A4549" s="416">
        <v>38109</v>
      </c>
      <c r="B4549" s="417">
        <v>2655.18</v>
      </c>
      <c r="C4549"/>
      <c r="D4549"/>
    </row>
    <row r="4550" spans="1:4" ht="16.149999999999999" customHeight="1" x14ac:dyDescent="0.25">
      <c r="A4550" s="416">
        <v>38110</v>
      </c>
      <c r="B4550" s="418">
        <v>2655.18</v>
      </c>
      <c r="C4550"/>
      <c r="D4550"/>
    </row>
    <row r="4551" spans="1:4" ht="16.149999999999999" customHeight="1" x14ac:dyDescent="0.25">
      <c r="A4551" s="416">
        <v>38111</v>
      </c>
      <c r="B4551" s="417">
        <v>2670.92</v>
      </c>
      <c r="C4551"/>
      <c r="D4551"/>
    </row>
    <row r="4552" spans="1:4" ht="16.149999999999999" customHeight="1" x14ac:dyDescent="0.25">
      <c r="A4552" s="416">
        <v>38112</v>
      </c>
      <c r="B4552" s="418">
        <v>2664.79</v>
      </c>
      <c r="C4552"/>
      <c r="D4552"/>
    </row>
    <row r="4553" spans="1:4" ht="16.149999999999999" customHeight="1" x14ac:dyDescent="0.25">
      <c r="A4553" s="416">
        <v>38113</v>
      </c>
      <c r="B4553" s="417">
        <v>2658.43</v>
      </c>
      <c r="C4553"/>
      <c r="D4553"/>
    </row>
    <row r="4554" spans="1:4" ht="16.149999999999999" customHeight="1" x14ac:dyDescent="0.25">
      <c r="A4554" s="416">
        <v>38114</v>
      </c>
      <c r="B4554" s="418">
        <v>2690.68</v>
      </c>
      <c r="C4554"/>
      <c r="D4554"/>
    </row>
    <row r="4555" spans="1:4" ht="16.149999999999999" customHeight="1" x14ac:dyDescent="0.25">
      <c r="A4555" s="416">
        <v>38115</v>
      </c>
      <c r="B4555" s="417">
        <v>2708.02</v>
      </c>
      <c r="C4555"/>
      <c r="D4555"/>
    </row>
    <row r="4556" spans="1:4" ht="16.149999999999999" customHeight="1" x14ac:dyDescent="0.25">
      <c r="A4556" s="416">
        <v>38116</v>
      </c>
      <c r="B4556" s="418">
        <v>2708.02</v>
      </c>
      <c r="C4556"/>
      <c r="D4556"/>
    </row>
    <row r="4557" spans="1:4" ht="16.149999999999999" customHeight="1" x14ac:dyDescent="0.25">
      <c r="A4557" s="416">
        <v>38117</v>
      </c>
      <c r="B4557" s="417">
        <v>2708.02</v>
      </c>
      <c r="C4557"/>
      <c r="D4557"/>
    </row>
    <row r="4558" spans="1:4" ht="16.149999999999999" customHeight="1" x14ac:dyDescent="0.25">
      <c r="A4558" s="416">
        <v>38118</v>
      </c>
      <c r="B4558" s="418">
        <v>2731.79</v>
      </c>
      <c r="C4558"/>
      <c r="D4558"/>
    </row>
    <row r="4559" spans="1:4" ht="16.149999999999999" customHeight="1" x14ac:dyDescent="0.25">
      <c r="A4559" s="416">
        <v>38119</v>
      </c>
      <c r="B4559" s="417">
        <v>2729.54</v>
      </c>
      <c r="C4559"/>
      <c r="D4559"/>
    </row>
    <row r="4560" spans="1:4" ht="16.149999999999999" customHeight="1" x14ac:dyDescent="0.25">
      <c r="A4560" s="416">
        <v>38120</v>
      </c>
      <c r="B4560" s="418">
        <v>2729.01</v>
      </c>
      <c r="C4560"/>
      <c r="D4560"/>
    </row>
    <row r="4561" spans="1:4" ht="16.149999999999999" customHeight="1" x14ac:dyDescent="0.25">
      <c r="A4561" s="416">
        <v>38121</v>
      </c>
      <c r="B4561" s="417">
        <v>2741.66</v>
      </c>
      <c r="C4561"/>
      <c r="D4561"/>
    </row>
    <row r="4562" spans="1:4" ht="16.149999999999999" customHeight="1" x14ac:dyDescent="0.25">
      <c r="A4562" s="416">
        <v>38122</v>
      </c>
      <c r="B4562" s="418">
        <v>2719.89</v>
      </c>
      <c r="C4562"/>
      <c r="D4562"/>
    </row>
    <row r="4563" spans="1:4" ht="16.149999999999999" customHeight="1" x14ac:dyDescent="0.25">
      <c r="A4563" s="416">
        <v>38123</v>
      </c>
      <c r="B4563" s="417">
        <v>2719.89</v>
      </c>
      <c r="C4563"/>
      <c r="D4563"/>
    </row>
    <row r="4564" spans="1:4" ht="16.149999999999999" customHeight="1" x14ac:dyDescent="0.25">
      <c r="A4564" s="416">
        <v>38124</v>
      </c>
      <c r="B4564" s="418">
        <v>2719.89</v>
      </c>
      <c r="C4564"/>
      <c r="D4564"/>
    </row>
    <row r="4565" spans="1:4" ht="16.149999999999999" customHeight="1" x14ac:dyDescent="0.25">
      <c r="A4565" s="416">
        <v>38125</v>
      </c>
      <c r="B4565" s="417">
        <v>2713.3</v>
      </c>
      <c r="C4565"/>
      <c r="D4565"/>
    </row>
    <row r="4566" spans="1:4" ht="16.149999999999999" customHeight="1" x14ac:dyDescent="0.25">
      <c r="A4566" s="416">
        <v>38126</v>
      </c>
      <c r="B4566" s="418">
        <v>2725.45</v>
      </c>
      <c r="C4566"/>
      <c r="D4566"/>
    </row>
    <row r="4567" spans="1:4" ht="16.149999999999999" customHeight="1" x14ac:dyDescent="0.25">
      <c r="A4567" s="416">
        <v>38127</v>
      </c>
      <c r="B4567" s="417">
        <v>2737.55</v>
      </c>
      <c r="C4567"/>
      <c r="D4567"/>
    </row>
    <row r="4568" spans="1:4" ht="16.149999999999999" customHeight="1" x14ac:dyDescent="0.25">
      <c r="A4568" s="416">
        <v>38128</v>
      </c>
      <c r="B4568" s="418">
        <v>2759.79</v>
      </c>
      <c r="C4568"/>
      <c r="D4568"/>
    </row>
    <row r="4569" spans="1:4" ht="16.149999999999999" customHeight="1" x14ac:dyDescent="0.25">
      <c r="A4569" s="416">
        <v>38129</v>
      </c>
      <c r="B4569" s="417">
        <v>2766.83</v>
      </c>
      <c r="C4569"/>
      <c r="D4569"/>
    </row>
    <row r="4570" spans="1:4" ht="16.149999999999999" customHeight="1" x14ac:dyDescent="0.25">
      <c r="A4570" s="416">
        <v>38130</v>
      </c>
      <c r="B4570" s="418">
        <v>2766.83</v>
      </c>
      <c r="C4570"/>
      <c r="D4570"/>
    </row>
    <row r="4571" spans="1:4" ht="16.149999999999999" customHeight="1" x14ac:dyDescent="0.25">
      <c r="A4571" s="416">
        <v>38131</v>
      </c>
      <c r="B4571" s="417">
        <v>2766.83</v>
      </c>
      <c r="C4571"/>
      <c r="D4571"/>
    </row>
    <row r="4572" spans="1:4" ht="16.149999999999999" customHeight="1" x14ac:dyDescent="0.25">
      <c r="A4572" s="416">
        <v>38132</v>
      </c>
      <c r="B4572" s="418">
        <v>2766.83</v>
      </c>
      <c r="C4572"/>
      <c r="D4572"/>
    </row>
    <row r="4573" spans="1:4" ht="16.149999999999999" customHeight="1" x14ac:dyDescent="0.25">
      <c r="A4573" s="416">
        <v>38133</v>
      </c>
      <c r="B4573" s="417">
        <v>2760.06</v>
      </c>
      <c r="C4573"/>
      <c r="D4573"/>
    </row>
    <row r="4574" spans="1:4" ht="16.149999999999999" customHeight="1" x14ac:dyDescent="0.25">
      <c r="A4574" s="416">
        <v>38134</v>
      </c>
      <c r="B4574" s="418">
        <v>2754.83</v>
      </c>
      <c r="C4574"/>
      <c r="D4574"/>
    </row>
    <row r="4575" spans="1:4" ht="16.149999999999999" customHeight="1" x14ac:dyDescent="0.25">
      <c r="A4575" s="416">
        <v>38135</v>
      </c>
      <c r="B4575" s="417">
        <v>2745.91</v>
      </c>
      <c r="C4575"/>
      <c r="D4575"/>
    </row>
    <row r="4576" spans="1:4" ht="16.149999999999999" customHeight="1" x14ac:dyDescent="0.25">
      <c r="A4576" s="416">
        <v>38136</v>
      </c>
      <c r="B4576" s="418">
        <v>2724.92</v>
      </c>
      <c r="C4576"/>
      <c r="D4576"/>
    </row>
    <row r="4577" spans="1:4" ht="16.149999999999999" customHeight="1" x14ac:dyDescent="0.25">
      <c r="A4577" s="416">
        <v>38137</v>
      </c>
      <c r="B4577" s="417">
        <v>2724.92</v>
      </c>
      <c r="C4577"/>
      <c r="D4577"/>
    </row>
    <row r="4578" spans="1:4" ht="16.149999999999999" customHeight="1" x14ac:dyDescent="0.25">
      <c r="A4578" s="416">
        <v>38138</v>
      </c>
      <c r="B4578" s="418">
        <v>2724.92</v>
      </c>
      <c r="C4578"/>
      <c r="D4578"/>
    </row>
    <row r="4579" spans="1:4" ht="16.149999999999999" customHeight="1" x14ac:dyDescent="0.25">
      <c r="A4579" s="416">
        <v>38139</v>
      </c>
      <c r="B4579" s="417">
        <v>2724.92</v>
      </c>
      <c r="C4579"/>
      <c r="D4579"/>
    </row>
    <row r="4580" spans="1:4" ht="16.149999999999999" customHeight="1" x14ac:dyDescent="0.25">
      <c r="A4580" s="416">
        <v>38140</v>
      </c>
      <c r="B4580" s="418">
        <v>2736.39</v>
      </c>
      <c r="C4580"/>
      <c r="D4580"/>
    </row>
    <row r="4581" spans="1:4" ht="16.149999999999999" customHeight="1" x14ac:dyDescent="0.25">
      <c r="A4581" s="416">
        <v>38141</v>
      </c>
      <c r="B4581" s="417">
        <v>2727.68</v>
      </c>
      <c r="C4581"/>
      <c r="D4581"/>
    </row>
    <row r="4582" spans="1:4" ht="16.149999999999999" customHeight="1" x14ac:dyDescent="0.25">
      <c r="A4582" s="416">
        <v>38142</v>
      </c>
      <c r="B4582" s="418">
        <v>2722.69</v>
      </c>
      <c r="C4582"/>
      <c r="D4582"/>
    </row>
    <row r="4583" spans="1:4" ht="16.149999999999999" customHeight="1" x14ac:dyDescent="0.25">
      <c r="A4583" s="416">
        <v>38143</v>
      </c>
      <c r="B4583" s="417">
        <v>2715.37</v>
      </c>
      <c r="C4583"/>
      <c r="D4583"/>
    </row>
    <row r="4584" spans="1:4" ht="16.149999999999999" customHeight="1" x14ac:dyDescent="0.25">
      <c r="A4584" s="416">
        <v>38144</v>
      </c>
      <c r="B4584" s="418">
        <v>2715.37</v>
      </c>
      <c r="C4584"/>
      <c r="D4584"/>
    </row>
    <row r="4585" spans="1:4" ht="16.149999999999999" customHeight="1" x14ac:dyDescent="0.25">
      <c r="A4585" s="416">
        <v>38145</v>
      </c>
      <c r="B4585" s="417">
        <v>2715.37</v>
      </c>
      <c r="C4585"/>
      <c r="D4585"/>
    </row>
    <row r="4586" spans="1:4" ht="16.149999999999999" customHeight="1" x14ac:dyDescent="0.25">
      <c r="A4586" s="416">
        <v>38146</v>
      </c>
      <c r="B4586" s="418">
        <v>2707.33</v>
      </c>
      <c r="C4586"/>
      <c r="D4586"/>
    </row>
    <row r="4587" spans="1:4" ht="16.149999999999999" customHeight="1" x14ac:dyDescent="0.25">
      <c r="A4587" s="416">
        <v>38147</v>
      </c>
      <c r="B4587" s="417">
        <v>2705.97</v>
      </c>
      <c r="C4587"/>
      <c r="D4587"/>
    </row>
    <row r="4588" spans="1:4" ht="16.149999999999999" customHeight="1" x14ac:dyDescent="0.25">
      <c r="A4588" s="416">
        <v>38148</v>
      </c>
      <c r="B4588" s="418">
        <v>2719.34</v>
      </c>
      <c r="C4588"/>
      <c r="D4588"/>
    </row>
    <row r="4589" spans="1:4" ht="16.149999999999999" customHeight="1" x14ac:dyDescent="0.25">
      <c r="A4589" s="416">
        <v>38149</v>
      </c>
      <c r="B4589" s="417">
        <v>2732.4</v>
      </c>
      <c r="C4589"/>
      <c r="D4589"/>
    </row>
    <row r="4590" spans="1:4" ht="16.149999999999999" customHeight="1" x14ac:dyDescent="0.25">
      <c r="A4590" s="416">
        <v>38150</v>
      </c>
      <c r="B4590" s="418">
        <v>2734.94</v>
      </c>
      <c r="C4590"/>
      <c r="D4590"/>
    </row>
    <row r="4591" spans="1:4" ht="16.149999999999999" customHeight="1" x14ac:dyDescent="0.25">
      <c r="A4591" s="416">
        <v>38151</v>
      </c>
      <c r="B4591" s="417">
        <v>2734.94</v>
      </c>
      <c r="C4591"/>
      <c r="D4591"/>
    </row>
    <row r="4592" spans="1:4" ht="16.149999999999999" customHeight="1" x14ac:dyDescent="0.25">
      <c r="A4592" s="416">
        <v>38152</v>
      </c>
      <c r="B4592" s="418">
        <v>2734.94</v>
      </c>
      <c r="C4592"/>
      <c r="D4592"/>
    </row>
    <row r="4593" spans="1:4" ht="16.149999999999999" customHeight="1" x14ac:dyDescent="0.25">
      <c r="A4593" s="416">
        <v>38153</v>
      </c>
      <c r="B4593" s="417">
        <v>2734.94</v>
      </c>
      <c r="C4593"/>
      <c r="D4593"/>
    </row>
    <row r="4594" spans="1:4" ht="16.149999999999999" customHeight="1" x14ac:dyDescent="0.25">
      <c r="A4594" s="416">
        <v>38154</v>
      </c>
      <c r="B4594" s="418">
        <v>2735.05</v>
      </c>
      <c r="C4594"/>
      <c r="D4594"/>
    </row>
    <row r="4595" spans="1:4" ht="16.149999999999999" customHeight="1" x14ac:dyDescent="0.25">
      <c r="A4595" s="416">
        <v>38155</v>
      </c>
      <c r="B4595" s="417">
        <v>2725.87</v>
      </c>
      <c r="C4595"/>
      <c r="D4595"/>
    </row>
    <row r="4596" spans="1:4" ht="16.149999999999999" customHeight="1" x14ac:dyDescent="0.25">
      <c r="A4596" s="416">
        <v>38156</v>
      </c>
      <c r="B4596" s="418">
        <v>2713.07</v>
      </c>
      <c r="C4596"/>
      <c r="D4596"/>
    </row>
    <row r="4597" spans="1:4" ht="16.149999999999999" customHeight="1" x14ac:dyDescent="0.25">
      <c r="A4597" s="416">
        <v>38157</v>
      </c>
      <c r="B4597" s="417">
        <v>2710.99</v>
      </c>
      <c r="C4597"/>
      <c r="D4597"/>
    </row>
    <row r="4598" spans="1:4" ht="16.149999999999999" customHeight="1" x14ac:dyDescent="0.25">
      <c r="A4598" s="416">
        <v>38158</v>
      </c>
      <c r="B4598" s="418">
        <v>2710.99</v>
      </c>
      <c r="C4598"/>
      <c r="D4598"/>
    </row>
    <row r="4599" spans="1:4" ht="16.149999999999999" customHeight="1" x14ac:dyDescent="0.25">
      <c r="A4599" s="416">
        <v>38159</v>
      </c>
      <c r="B4599" s="417">
        <v>2710.99</v>
      </c>
      <c r="C4599"/>
      <c r="D4599"/>
    </row>
    <row r="4600" spans="1:4" ht="16.149999999999999" customHeight="1" x14ac:dyDescent="0.25">
      <c r="A4600" s="416">
        <v>38160</v>
      </c>
      <c r="B4600" s="418">
        <v>2710.99</v>
      </c>
      <c r="C4600"/>
      <c r="D4600"/>
    </row>
    <row r="4601" spans="1:4" ht="16.149999999999999" customHeight="1" x14ac:dyDescent="0.25">
      <c r="A4601" s="416">
        <v>38161</v>
      </c>
      <c r="B4601" s="417">
        <v>2709.3</v>
      </c>
      <c r="C4601"/>
      <c r="D4601"/>
    </row>
    <row r="4602" spans="1:4" ht="16.149999999999999" customHeight="1" x14ac:dyDescent="0.25">
      <c r="A4602" s="416">
        <v>38162</v>
      </c>
      <c r="B4602" s="418">
        <v>2715.53</v>
      </c>
      <c r="C4602"/>
      <c r="D4602"/>
    </row>
    <row r="4603" spans="1:4" ht="16.149999999999999" customHeight="1" x14ac:dyDescent="0.25">
      <c r="A4603" s="416">
        <v>38163</v>
      </c>
      <c r="B4603" s="417">
        <v>2702.6</v>
      </c>
      <c r="C4603"/>
      <c r="D4603"/>
    </row>
    <row r="4604" spans="1:4" ht="16.149999999999999" customHeight="1" x14ac:dyDescent="0.25">
      <c r="A4604" s="416">
        <v>38164</v>
      </c>
      <c r="B4604" s="418">
        <v>2697.08</v>
      </c>
      <c r="C4604"/>
      <c r="D4604"/>
    </row>
    <row r="4605" spans="1:4" ht="16.149999999999999" customHeight="1" x14ac:dyDescent="0.25">
      <c r="A4605" s="416">
        <v>38165</v>
      </c>
      <c r="B4605" s="417">
        <v>2697.08</v>
      </c>
      <c r="C4605"/>
      <c r="D4605"/>
    </row>
    <row r="4606" spans="1:4" ht="16.149999999999999" customHeight="1" x14ac:dyDescent="0.25">
      <c r="A4606" s="416">
        <v>38166</v>
      </c>
      <c r="B4606" s="418">
        <v>2697.08</v>
      </c>
      <c r="C4606"/>
      <c r="D4606"/>
    </row>
    <row r="4607" spans="1:4" ht="16.149999999999999" customHeight="1" x14ac:dyDescent="0.25">
      <c r="A4607" s="416">
        <v>38167</v>
      </c>
      <c r="B4607" s="417">
        <v>2695.02</v>
      </c>
      <c r="C4607"/>
      <c r="D4607"/>
    </row>
    <row r="4608" spans="1:4" ht="16.149999999999999" customHeight="1" x14ac:dyDescent="0.25">
      <c r="A4608" s="416">
        <v>38168</v>
      </c>
      <c r="B4608" s="418">
        <v>2699.58</v>
      </c>
      <c r="C4608"/>
      <c r="D4608"/>
    </row>
    <row r="4609" spans="1:4" ht="16.149999999999999" customHeight="1" x14ac:dyDescent="0.25">
      <c r="A4609" s="416">
        <v>38169</v>
      </c>
      <c r="B4609" s="417">
        <v>2694.09</v>
      </c>
      <c r="C4609"/>
      <c r="D4609"/>
    </row>
    <row r="4610" spans="1:4" ht="16.149999999999999" customHeight="1" x14ac:dyDescent="0.25">
      <c r="A4610" s="416">
        <v>38170</v>
      </c>
      <c r="B4610" s="418">
        <v>2682.25</v>
      </c>
      <c r="C4610"/>
      <c r="D4610"/>
    </row>
    <row r="4611" spans="1:4" ht="16.149999999999999" customHeight="1" x14ac:dyDescent="0.25">
      <c r="A4611" s="416">
        <v>38171</v>
      </c>
      <c r="B4611" s="417">
        <v>2674.1</v>
      </c>
      <c r="C4611"/>
      <c r="D4611"/>
    </row>
    <row r="4612" spans="1:4" ht="16.149999999999999" customHeight="1" x14ac:dyDescent="0.25">
      <c r="A4612" s="416">
        <v>38172</v>
      </c>
      <c r="B4612" s="418">
        <v>2674.1</v>
      </c>
      <c r="C4612"/>
      <c r="D4612"/>
    </row>
    <row r="4613" spans="1:4" ht="16.149999999999999" customHeight="1" x14ac:dyDescent="0.25">
      <c r="A4613" s="416">
        <v>38173</v>
      </c>
      <c r="B4613" s="417">
        <v>2674.1</v>
      </c>
      <c r="C4613"/>
      <c r="D4613"/>
    </row>
    <row r="4614" spans="1:4" ht="16.149999999999999" customHeight="1" x14ac:dyDescent="0.25">
      <c r="A4614" s="416">
        <v>38174</v>
      </c>
      <c r="B4614" s="418">
        <v>2674.1</v>
      </c>
      <c r="C4614"/>
      <c r="D4614"/>
    </row>
    <row r="4615" spans="1:4" ht="16.149999999999999" customHeight="1" x14ac:dyDescent="0.25">
      <c r="A4615" s="416">
        <v>38175</v>
      </c>
      <c r="B4615" s="417">
        <v>2672.95</v>
      </c>
      <c r="C4615"/>
      <c r="D4615"/>
    </row>
    <row r="4616" spans="1:4" ht="16.149999999999999" customHeight="1" x14ac:dyDescent="0.25">
      <c r="A4616" s="416">
        <v>38176</v>
      </c>
      <c r="B4616" s="418">
        <v>2675.05</v>
      </c>
      <c r="C4616"/>
      <c r="D4616"/>
    </row>
    <row r="4617" spans="1:4" ht="16.149999999999999" customHeight="1" x14ac:dyDescent="0.25">
      <c r="A4617" s="416">
        <v>38177</v>
      </c>
      <c r="B4617" s="417">
        <v>2677.42</v>
      </c>
      <c r="C4617"/>
      <c r="D4617"/>
    </row>
    <row r="4618" spans="1:4" ht="16.149999999999999" customHeight="1" x14ac:dyDescent="0.25">
      <c r="A4618" s="416">
        <v>38178</v>
      </c>
      <c r="B4618" s="418">
        <v>2668.83</v>
      </c>
      <c r="C4618"/>
      <c r="D4618"/>
    </row>
    <row r="4619" spans="1:4" ht="16.149999999999999" customHeight="1" x14ac:dyDescent="0.25">
      <c r="A4619" s="416">
        <v>38179</v>
      </c>
      <c r="B4619" s="417">
        <v>2668.83</v>
      </c>
      <c r="C4619"/>
      <c r="D4619"/>
    </row>
    <row r="4620" spans="1:4" ht="16.149999999999999" customHeight="1" x14ac:dyDescent="0.25">
      <c r="A4620" s="416">
        <v>38180</v>
      </c>
      <c r="B4620" s="418">
        <v>2668.83</v>
      </c>
      <c r="C4620"/>
      <c r="D4620"/>
    </row>
    <row r="4621" spans="1:4" ht="16.149999999999999" customHeight="1" x14ac:dyDescent="0.25">
      <c r="A4621" s="416">
        <v>38181</v>
      </c>
      <c r="B4621" s="417">
        <v>2670.01</v>
      </c>
      <c r="C4621"/>
      <c r="D4621"/>
    </row>
    <row r="4622" spans="1:4" ht="16.149999999999999" customHeight="1" x14ac:dyDescent="0.25">
      <c r="A4622" s="416">
        <v>38182</v>
      </c>
      <c r="B4622" s="418">
        <v>2674.41</v>
      </c>
      <c r="C4622"/>
      <c r="D4622"/>
    </row>
    <row r="4623" spans="1:4" ht="16.149999999999999" customHeight="1" x14ac:dyDescent="0.25">
      <c r="A4623" s="416">
        <v>38183</v>
      </c>
      <c r="B4623" s="417">
        <v>2662.19</v>
      </c>
      <c r="C4623"/>
      <c r="D4623"/>
    </row>
    <row r="4624" spans="1:4" ht="16.149999999999999" customHeight="1" x14ac:dyDescent="0.25">
      <c r="A4624" s="416">
        <v>38184</v>
      </c>
      <c r="B4624" s="418">
        <v>2642.78</v>
      </c>
      <c r="C4624"/>
      <c r="D4624"/>
    </row>
    <row r="4625" spans="1:4" ht="16.149999999999999" customHeight="1" x14ac:dyDescent="0.25">
      <c r="A4625" s="416">
        <v>38185</v>
      </c>
      <c r="B4625" s="417">
        <v>2628.3</v>
      </c>
      <c r="C4625"/>
      <c r="D4625"/>
    </row>
    <row r="4626" spans="1:4" ht="16.149999999999999" customHeight="1" x14ac:dyDescent="0.25">
      <c r="A4626" s="416">
        <v>38186</v>
      </c>
      <c r="B4626" s="418">
        <v>2628.3</v>
      </c>
      <c r="C4626"/>
      <c r="D4626"/>
    </row>
    <row r="4627" spans="1:4" ht="16.149999999999999" customHeight="1" x14ac:dyDescent="0.25">
      <c r="A4627" s="416">
        <v>38187</v>
      </c>
      <c r="B4627" s="417">
        <v>2628.3</v>
      </c>
      <c r="C4627"/>
      <c r="D4627"/>
    </row>
    <row r="4628" spans="1:4" ht="16.149999999999999" customHeight="1" x14ac:dyDescent="0.25">
      <c r="A4628" s="416">
        <v>38188</v>
      </c>
      <c r="B4628" s="418">
        <v>2632.64</v>
      </c>
      <c r="C4628"/>
      <c r="D4628"/>
    </row>
    <row r="4629" spans="1:4" ht="16.149999999999999" customHeight="1" x14ac:dyDescent="0.25">
      <c r="A4629" s="416">
        <v>38189</v>
      </c>
      <c r="B4629" s="417">
        <v>2632.64</v>
      </c>
      <c r="C4629"/>
      <c r="D4629"/>
    </row>
    <row r="4630" spans="1:4" ht="16.149999999999999" customHeight="1" x14ac:dyDescent="0.25">
      <c r="A4630" s="416">
        <v>38190</v>
      </c>
      <c r="B4630" s="418">
        <v>2633.14</v>
      </c>
      <c r="C4630"/>
      <c r="D4630"/>
    </row>
    <row r="4631" spans="1:4" ht="16.149999999999999" customHeight="1" x14ac:dyDescent="0.25">
      <c r="A4631" s="416">
        <v>38191</v>
      </c>
      <c r="B4631" s="417">
        <v>2619.84</v>
      </c>
      <c r="C4631"/>
      <c r="D4631"/>
    </row>
    <row r="4632" spans="1:4" ht="16.149999999999999" customHeight="1" x14ac:dyDescent="0.25">
      <c r="A4632" s="416">
        <v>38192</v>
      </c>
      <c r="B4632" s="418">
        <v>2628.46</v>
      </c>
      <c r="C4632"/>
      <c r="D4632"/>
    </row>
    <row r="4633" spans="1:4" ht="16.149999999999999" customHeight="1" x14ac:dyDescent="0.25">
      <c r="A4633" s="416">
        <v>38193</v>
      </c>
      <c r="B4633" s="417">
        <v>2628.46</v>
      </c>
      <c r="C4633"/>
      <c r="D4633"/>
    </row>
    <row r="4634" spans="1:4" ht="16.149999999999999" customHeight="1" x14ac:dyDescent="0.25">
      <c r="A4634" s="416">
        <v>38194</v>
      </c>
      <c r="B4634" s="418">
        <v>2628.46</v>
      </c>
      <c r="C4634"/>
      <c r="D4634"/>
    </row>
    <row r="4635" spans="1:4" ht="16.149999999999999" customHeight="1" x14ac:dyDescent="0.25">
      <c r="A4635" s="416">
        <v>38195</v>
      </c>
      <c r="B4635" s="417">
        <v>2636.32</v>
      </c>
      <c r="C4635"/>
      <c r="D4635"/>
    </row>
    <row r="4636" spans="1:4" ht="16.149999999999999" customHeight="1" x14ac:dyDescent="0.25">
      <c r="A4636" s="416">
        <v>38196</v>
      </c>
      <c r="B4636" s="418">
        <v>2639.72</v>
      </c>
      <c r="C4636"/>
      <c r="D4636"/>
    </row>
    <row r="4637" spans="1:4" ht="16.149999999999999" customHeight="1" x14ac:dyDescent="0.25">
      <c r="A4637" s="416">
        <v>38197</v>
      </c>
      <c r="B4637" s="417">
        <v>2634.44</v>
      </c>
      <c r="C4637"/>
      <c r="D4637"/>
    </row>
    <row r="4638" spans="1:4" ht="16.149999999999999" customHeight="1" x14ac:dyDescent="0.25">
      <c r="A4638" s="416">
        <v>38198</v>
      </c>
      <c r="B4638" s="418">
        <v>2619.5500000000002</v>
      </c>
      <c r="C4638"/>
      <c r="D4638"/>
    </row>
    <row r="4639" spans="1:4" ht="16.149999999999999" customHeight="1" x14ac:dyDescent="0.25">
      <c r="A4639" s="416">
        <v>38199</v>
      </c>
      <c r="B4639" s="417">
        <v>2612.44</v>
      </c>
      <c r="C4639"/>
      <c r="D4639"/>
    </row>
    <row r="4640" spans="1:4" ht="16.149999999999999" customHeight="1" x14ac:dyDescent="0.25">
      <c r="A4640" s="416">
        <v>38200</v>
      </c>
      <c r="B4640" s="418">
        <v>2612.44</v>
      </c>
      <c r="C4640"/>
      <c r="D4640"/>
    </row>
    <row r="4641" spans="1:4" ht="16.149999999999999" customHeight="1" x14ac:dyDescent="0.25">
      <c r="A4641" s="416">
        <v>38201</v>
      </c>
      <c r="B4641" s="417">
        <v>2612.44</v>
      </c>
      <c r="C4641"/>
      <c r="D4641"/>
    </row>
    <row r="4642" spans="1:4" ht="16.149999999999999" customHeight="1" x14ac:dyDescent="0.25">
      <c r="A4642" s="416">
        <v>38202</v>
      </c>
      <c r="B4642" s="418">
        <v>2613.58</v>
      </c>
      <c r="C4642"/>
      <c r="D4642"/>
    </row>
    <row r="4643" spans="1:4" ht="16.149999999999999" customHeight="1" x14ac:dyDescent="0.25">
      <c r="A4643" s="416">
        <v>38203</v>
      </c>
      <c r="B4643" s="417">
        <v>2605.85</v>
      </c>
      <c r="C4643"/>
      <c r="D4643"/>
    </row>
    <row r="4644" spans="1:4" ht="16.149999999999999" customHeight="1" x14ac:dyDescent="0.25">
      <c r="A4644" s="416">
        <v>38204</v>
      </c>
      <c r="B4644" s="418">
        <v>2609.39</v>
      </c>
      <c r="C4644"/>
      <c r="D4644"/>
    </row>
    <row r="4645" spans="1:4" ht="16.149999999999999" customHeight="1" x14ac:dyDescent="0.25">
      <c r="A4645" s="416">
        <v>38205</v>
      </c>
      <c r="B4645" s="417">
        <v>2609.61</v>
      </c>
      <c r="C4645"/>
      <c r="D4645"/>
    </row>
    <row r="4646" spans="1:4" ht="16.149999999999999" customHeight="1" x14ac:dyDescent="0.25">
      <c r="A4646" s="416">
        <v>38206</v>
      </c>
      <c r="B4646" s="418">
        <v>2602.91</v>
      </c>
      <c r="C4646"/>
      <c r="D4646"/>
    </row>
    <row r="4647" spans="1:4" ht="16.149999999999999" customHeight="1" x14ac:dyDescent="0.25">
      <c r="A4647" s="416">
        <v>38207</v>
      </c>
      <c r="B4647" s="417">
        <v>2602.91</v>
      </c>
      <c r="C4647"/>
      <c r="D4647"/>
    </row>
    <row r="4648" spans="1:4" ht="16.149999999999999" customHeight="1" x14ac:dyDescent="0.25">
      <c r="A4648" s="416">
        <v>38208</v>
      </c>
      <c r="B4648" s="418">
        <v>2602.91</v>
      </c>
      <c r="C4648"/>
      <c r="D4648"/>
    </row>
    <row r="4649" spans="1:4" ht="16.149999999999999" customHeight="1" x14ac:dyDescent="0.25">
      <c r="A4649" s="416">
        <v>38209</v>
      </c>
      <c r="B4649" s="417">
        <v>2597.71</v>
      </c>
      <c r="C4649"/>
      <c r="D4649"/>
    </row>
    <row r="4650" spans="1:4" ht="16.149999999999999" customHeight="1" x14ac:dyDescent="0.25">
      <c r="A4650" s="416">
        <v>38210</v>
      </c>
      <c r="B4650" s="418">
        <v>2598.98</v>
      </c>
      <c r="C4650"/>
      <c r="D4650"/>
    </row>
    <row r="4651" spans="1:4" ht="16.149999999999999" customHeight="1" x14ac:dyDescent="0.25">
      <c r="A4651" s="416">
        <v>38211</v>
      </c>
      <c r="B4651" s="417">
        <v>2606.9299999999998</v>
      </c>
      <c r="C4651"/>
      <c r="D4651"/>
    </row>
    <row r="4652" spans="1:4" ht="16.149999999999999" customHeight="1" x14ac:dyDescent="0.25">
      <c r="A4652" s="416">
        <v>38212</v>
      </c>
      <c r="B4652" s="418">
        <v>2614.9699999999998</v>
      </c>
      <c r="C4652"/>
      <c r="D4652"/>
    </row>
    <row r="4653" spans="1:4" ht="16.149999999999999" customHeight="1" x14ac:dyDescent="0.25">
      <c r="A4653" s="416">
        <v>38213</v>
      </c>
      <c r="B4653" s="417">
        <v>2609.92</v>
      </c>
      <c r="C4653"/>
      <c r="D4653"/>
    </row>
    <row r="4654" spans="1:4" ht="16.149999999999999" customHeight="1" x14ac:dyDescent="0.25">
      <c r="A4654" s="416">
        <v>38214</v>
      </c>
      <c r="B4654" s="418">
        <v>2609.92</v>
      </c>
      <c r="C4654"/>
      <c r="D4654"/>
    </row>
    <row r="4655" spans="1:4" ht="16.149999999999999" customHeight="1" x14ac:dyDescent="0.25">
      <c r="A4655" s="416">
        <v>38215</v>
      </c>
      <c r="B4655" s="417">
        <v>2609.92</v>
      </c>
      <c r="C4655"/>
      <c r="D4655"/>
    </row>
    <row r="4656" spans="1:4" ht="16.149999999999999" customHeight="1" x14ac:dyDescent="0.25">
      <c r="A4656" s="416">
        <v>38216</v>
      </c>
      <c r="B4656" s="418">
        <v>2609.92</v>
      </c>
      <c r="C4656"/>
      <c r="D4656"/>
    </row>
    <row r="4657" spans="1:4" ht="16.149999999999999" customHeight="1" x14ac:dyDescent="0.25">
      <c r="A4657" s="416">
        <v>38217</v>
      </c>
      <c r="B4657" s="417">
        <v>2608.88</v>
      </c>
      <c r="C4657"/>
      <c r="D4657"/>
    </row>
    <row r="4658" spans="1:4" ht="16.149999999999999" customHeight="1" x14ac:dyDescent="0.25">
      <c r="A4658" s="416">
        <v>38218</v>
      </c>
      <c r="B4658" s="418">
        <v>2609.88</v>
      </c>
      <c r="C4658"/>
      <c r="D4658"/>
    </row>
    <row r="4659" spans="1:4" ht="16.149999999999999" customHeight="1" x14ac:dyDescent="0.25">
      <c r="A4659" s="416">
        <v>38219</v>
      </c>
      <c r="B4659" s="417">
        <v>2607.62</v>
      </c>
      <c r="C4659"/>
      <c r="D4659"/>
    </row>
    <row r="4660" spans="1:4" ht="16.149999999999999" customHeight="1" x14ac:dyDescent="0.25">
      <c r="A4660" s="416">
        <v>38220</v>
      </c>
      <c r="B4660" s="418">
        <v>2606.5700000000002</v>
      </c>
      <c r="C4660"/>
      <c r="D4660"/>
    </row>
    <row r="4661" spans="1:4" ht="16.149999999999999" customHeight="1" x14ac:dyDescent="0.25">
      <c r="A4661" s="416">
        <v>38221</v>
      </c>
      <c r="B4661" s="417">
        <v>2606.5700000000002</v>
      </c>
      <c r="C4661"/>
      <c r="D4661"/>
    </row>
    <row r="4662" spans="1:4" ht="16.149999999999999" customHeight="1" x14ac:dyDescent="0.25">
      <c r="A4662" s="416">
        <v>38222</v>
      </c>
      <c r="B4662" s="418">
        <v>2606.5700000000002</v>
      </c>
      <c r="C4662"/>
      <c r="D4662"/>
    </row>
    <row r="4663" spans="1:4" ht="16.149999999999999" customHeight="1" x14ac:dyDescent="0.25">
      <c r="A4663" s="416">
        <v>38223</v>
      </c>
      <c r="B4663" s="417">
        <v>2595.75</v>
      </c>
      <c r="C4663"/>
      <c r="D4663"/>
    </row>
    <row r="4664" spans="1:4" ht="16.149999999999999" customHeight="1" x14ac:dyDescent="0.25">
      <c r="A4664" s="416">
        <v>38224</v>
      </c>
      <c r="B4664" s="418">
        <v>2589.25</v>
      </c>
      <c r="C4664"/>
      <c r="D4664"/>
    </row>
    <row r="4665" spans="1:4" ht="16.149999999999999" customHeight="1" x14ac:dyDescent="0.25">
      <c r="A4665" s="416">
        <v>38225</v>
      </c>
      <c r="B4665" s="417">
        <v>2575.5100000000002</v>
      </c>
      <c r="C4665"/>
      <c r="D4665"/>
    </row>
    <row r="4666" spans="1:4" ht="16.149999999999999" customHeight="1" x14ac:dyDescent="0.25">
      <c r="A4666" s="416">
        <v>38226</v>
      </c>
      <c r="B4666" s="418">
        <v>2568.6799999999998</v>
      </c>
      <c r="C4666"/>
      <c r="D4666"/>
    </row>
    <row r="4667" spans="1:4" ht="16.149999999999999" customHeight="1" x14ac:dyDescent="0.25">
      <c r="A4667" s="416">
        <v>38227</v>
      </c>
      <c r="B4667" s="417">
        <v>2574.4899999999998</v>
      </c>
      <c r="C4667"/>
      <c r="D4667"/>
    </row>
    <row r="4668" spans="1:4" ht="16.149999999999999" customHeight="1" x14ac:dyDescent="0.25">
      <c r="A4668" s="416">
        <v>38228</v>
      </c>
      <c r="B4668" s="418">
        <v>2574.4899999999998</v>
      </c>
      <c r="C4668"/>
      <c r="D4668"/>
    </row>
    <row r="4669" spans="1:4" ht="16.149999999999999" customHeight="1" x14ac:dyDescent="0.25">
      <c r="A4669" s="416">
        <v>38229</v>
      </c>
      <c r="B4669" s="417">
        <v>2574.4899999999998</v>
      </c>
      <c r="C4669"/>
      <c r="D4669"/>
    </row>
    <row r="4670" spans="1:4" ht="16.149999999999999" customHeight="1" x14ac:dyDescent="0.25">
      <c r="A4670" s="416">
        <v>38230</v>
      </c>
      <c r="B4670" s="418">
        <v>2551.4299999999998</v>
      </c>
      <c r="C4670"/>
      <c r="D4670"/>
    </row>
    <row r="4671" spans="1:4" ht="16.149999999999999" customHeight="1" x14ac:dyDescent="0.25">
      <c r="A4671" s="416">
        <v>38231</v>
      </c>
      <c r="B4671" s="417">
        <v>2536.5100000000002</v>
      </c>
      <c r="C4671"/>
      <c r="D4671"/>
    </row>
    <row r="4672" spans="1:4" ht="16.149999999999999" customHeight="1" x14ac:dyDescent="0.25">
      <c r="A4672" s="416">
        <v>38232</v>
      </c>
      <c r="B4672" s="418">
        <v>2538.59</v>
      </c>
      <c r="C4672"/>
      <c r="D4672"/>
    </row>
    <row r="4673" spans="1:4" ht="16.149999999999999" customHeight="1" x14ac:dyDescent="0.25">
      <c r="A4673" s="416">
        <v>38233</v>
      </c>
      <c r="B4673" s="417">
        <v>2552.7800000000002</v>
      </c>
      <c r="C4673"/>
      <c r="D4673"/>
    </row>
    <row r="4674" spans="1:4" ht="16.149999999999999" customHeight="1" x14ac:dyDescent="0.25">
      <c r="A4674" s="416">
        <v>38234</v>
      </c>
      <c r="B4674" s="418">
        <v>2564.89</v>
      </c>
      <c r="C4674"/>
      <c r="D4674"/>
    </row>
    <row r="4675" spans="1:4" ht="16.149999999999999" customHeight="1" x14ac:dyDescent="0.25">
      <c r="A4675" s="416">
        <v>38235</v>
      </c>
      <c r="B4675" s="417">
        <v>2564.89</v>
      </c>
      <c r="C4675"/>
      <c r="D4675"/>
    </row>
    <row r="4676" spans="1:4" ht="16.149999999999999" customHeight="1" x14ac:dyDescent="0.25">
      <c r="A4676" s="416">
        <v>38236</v>
      </c>
      <c r="B4676" s="418">
        <v>2564.89</v>
      </c>
      <c r="C4676"/>
      <c r="D4676"/>
    </row>
    <row r="4677" spans="1:4" ht="16.149999999999999" customHeight="1" x14ac:dyDescent="0.25">
      <c r="A4677" s="416">
        <v>38237</v>
      </c>
      <c r="B4677" s="417">
        <v>2564.89</v>
      </c>
      <c r="C4677"/>
      <c r="D4677"/>
    </row>
    <row r="4678" spans="1:4" ht="16.149999999999999" customHeight="1" x14ac:dyDescent="0.25">
      <c r="A4678" s="416">
        <v>38238</v>
      </c>
      <c r="B4678" s="418">
        <v>2552.7399999999998</v>
      </c>
      <c r="C4678"/>
      <c r="D4678"/>
    </row>
    <row r="4679" spans="1:4" ht="16.149999999999999" customHeight="1" x14ac:dyDescent="0.25">
      <c r="A4679" s="416">
        <v>38239</v>
      </c>
      <c r="B4679" s="417">
        <v>2536</v>
      </c>
      <c r="C4679"/>
      <c r="D4679"/>
    </row>
    <row r="4680" spans="1:4" ht="16.149999999999999" customHeight="1" x14ac:dyDescent="0.25">
      <c r="A4680" s="416">
        <v>38240</v>
      </c>
      <c r="B4680" s="418">
        <v>2523.08</v>
      </c>
      <c r="C4680"/>
      <c r="D4680"/>
    </row>
    <row r="4681" spans="1:4" ht="16.149999999999999" customHeight="1" x14ac:dyDescent="0.25">
      <c r="A4681" s="416">
        <v>38241</v>
      </c>
      <c r="B4681" s="417">
        <v>2535.29</v>
      </c>
      <c r="C4681"/>
      <c r="D4681"/>
    </row>
    <row r="4682" spans="1:4" ht="16.149999999999999" customHeight="1" x14ac:dyDescent="0.25">
      <c r="A4682" s="416">
        <v>38242</v>
      </c>
      <c r="B4682" s="418">
        <v>2535.29</v>
      </c>
      <c r="C4682"/>
      <c r="D4682"/>
    </row>
    <row r="4683" spans="1:4" ht="16.149999999999999" customHeight="1" x14ac:dyDescent="0.25">
      <c r="A4683" s="416">
        <v>38243</v>
      </c>
      <c r="B4683" s="417">
        <v>2535.29</v>
      </c>
      <c r="C4683"/>
      <c r="D4683"/>
    </row>
    <row r="4684" spans="1:4" ht="16.149999999999999" customHeight="1" x14ac:dyDescent="0.25">
      <c r="A4684" s="416">
        <v>38244</v>
      </c>
      <c r="B4684" s="418">
        <v>2525.12</v>
      </c>
      <c r="C4684"/>
      <c r="D4684"/>
    </row>
    <row r="4685" spans="1:4" ht="16.149999999999999" customHeight="1" x14ac:dyDescent="0.25">
      <c r="A4685" s="416">
        <v>38245</v>
      </c>
      <c r="B4685" s="417">
        <v>2521.77</v>
      </c>
      <c r="C4685"/>
      <c r="D4685"/>
    </row>
    <row r="4686" spans="1:4" ht="16.149999999999999" customHeight="1" x14ac:dyDescent="0.25">
      <c r="A4686" s="416">
        <v>38246</v>
      </c>
      <c r="B4686" s="418">
        <v>2536.4</v>
      </c>
      <c r="C4686"/>
      <c r="D4686"/>
    </row>
    <row r="4687" spans="1:4" ht="16.149999999999999" customHeight="1" x14ac:dyDescent="0.25">
      <c r="A4687" s="416">
        <v>38247</v>
      </c>
      <c r="B4687" s="417">
        <v>2522.5700000000002</v>
      </c>
      <c r="C4687"/>
      <c r="D4687"/>
    </row>
    <row r="4688" spans="1:4" ht="16.149999999999999" customHeight="1" x14ac:dyDescent="0.25">
      <c r="A4688" s="416">
        <v>38248</v>
      </c>
      <c r="B4688" s="418">
        <v>2518.3000000000002</v>
      </c>
      <c r="C4688"/>
      <c r="D4688"/>
    </row>
    <row r="4689" spans="1:4" ht="16.149999999999999" customHeight="1" x14ac:dyDescent="0.25">
      <c r="A4689" s="416">
        <v>38249</v>
      </c>
      <c r="B4689" s="417">
        <v>2518.3000000000002</v>
      </c>
      <c r="C4689"/>
      <c r="D4689"/>
    </row>
    <row r="4690" spans="1:4" ht="16.149999999999999" customHeight="1" x14ac:dyDescent="0.25">
      <c r="A4690" s="416">
        <v>38250</v>
      </c>
      <c r="B4690" s="418">
        <v>2518.3000000000002</v>
      </c>
      <c r="C4690"/>
      <c r="D4690"/>
    </row>
    <row r="4691" spans="1:4" ht="16.149999999999999" customHeight="1" x14ac:dyDescent="0.25">
      <c r="A4691" s="416">
        <v>38251</v>
      </c>
      <c r="B4691" s="417">
        <v>2548.1999999999998</v>
      </c>
      <c r="C4691"/>
      <c r="D4691"/>
    </row>
    <row r="4692" spans="1:4" ht="16.149999999999999" customHeight="1" x14ac:dyDescent="0.25">
      <c r="A4692" s="416">
        <v>38252</v>
      </c>
      <c r="B4692" s="418">
        <v>2561.1999999999998</v>
      </c>
      <c r="C4692"/>
      <c r="D4692"/>
    </row>
    <row r="4693" spans="1:4" ht="16.149999999999999" customHeight="1" x14ac:dyDescent="0.25">
      <c r="A4693" s="416">
        <v>38253</v>
      </c>
      <c r="B4693" s="417">
        <v>2560.66</v>
      </c>
      <c r="C4693"/>
      <c r="D4693"/>
    </row>
    <row r="4694" spans="1:4" ht="16.149999999999999" customHeight="1" x14ac:dyDescent="0.25">
      <c r="A4694" s="416">
        <v>38254</v>
      </c>
      <c r="B4694" s="418">
        <v>2567.83</v>
      </c>
      <c r="C4694"/>
      <c r="D4694"/>
    </row>
    <row r="4695" spans="1:4" ht="16.149999999999999" customHeight="1" x14ac:dyDescent="0.25">
      <c r="A4695" s="416">
        <v>38255</v>
      </c>
      <c r="B4695" s="417">
        <v>2602.1999999999998</v>
      </c>
      <c r="C4695"/>
      <c r="D4695"/>
    </row>
    <row r="4696" spans="1:4" ht="16.149999999999999" customHeight="1" x14ac:dyDescent="0.25">
      <c r="A4696" s="416">
        <v>38256</v>
      </c>
      <c r="B4696" s="418">
        <v>2602.1999999999998</v>
      </c>
      <c r="C4696"/>
      <c r="D4696"/>
    </row>
    <row r="4697" spans="1:4" ht="16.149999999999999" customHeight="1" x14ac:dyDescent="0.25">
      <c r="A4697" s="416">
        <v>38257</v>
      </c>
      <c r="B4697" s="417">
        <v>2602.1999999999998</v>
      </c>
      <c r="C4697"/>
      <c r="D4697"/>
    </row>
    <row r="4698" spans="1:4" ht="16.149999999999999" customHeight="1" x14ac:dyDescent="0.25">
      <c r="A4698" s="416">
        <v>38258</v>
      </c>
      <c r="B4698" s="418">
        <v>2600.64</v>
      </c>
      <c r="C4698"/>
      <c r="D4698"/>
    </row>
    <row r="4699" spans="1:4" ht="16.149999999999999" customHeight="1" x14ac:dyDescent="0.25">
      <c r="A4699" s="416">
        <v>38259</v>
      </c>
      <c r="B4699" s="417">
        <v>2596.2800000000002</v>
      </c>
      <c r="C4699"/>
      <c r="D4699"/>
    </row>
    <row r="4700" spans="1:4" ht="16.149999999999999" customHeight="1" x14ac:dyDescent="0.25">
      <c r="A4700" s="416">
        <v>38260</v>
      </c>
      <c r="B4700" s="418">
        <v>2595.17</v>
      </c>
      <c r="C4700"/>
      <c r="D4700"/>
    </row>
    <row r="4701" spans="1:4" ht="16.149999999999999" customHeight="1" x14ac:dyDescent="0.25">
      <c r="A4701" s="416">
        <v>38261</v>
      </c>
      <c r="B4701" s="417">
        <v>2608.3000000000002</v>
      </c>
      <c r="C4701"/>
      <c r="D4701"/>
    </row>
    <row r="4702" spans="1:4" ht="16.149999999999999" customHeight="1" x14ac:dyDescent="0.25">
      <c r="A4702" s="416">
        <v>38262</v>
      </c>
      <c r="B4702" s="418">
        <v>2630.81</v>
      </c>
      <c r="C4702"/>
      <c r="D4702"/>
    </row>
    <row r="4703" spans="1:4" ht="16.149999999999999" customHeight="1" x14ac:dyDescent="0.25">
      <c r="A4703" s="416">
        <v>38263</v>
      </c>
      <c r="B4703" s="417">
        <v>2630.81</v>
      </c>
      <c r="C4703"/>
      <c r="D4703"/>
    </row>
    <row r="4704" spans="1:4" ht="16.149999999999999" customHeight="1" x14ac:dyDescent="0.25">
      <c r="A4704" s="416">
        <v>38264</v>
      </c>
      <c r="B4704" s="418">
        <v>2630.81</v>
      </c>
      <c r="C4704"/>
      <c r="D4704"/>
    </row>
    <row r="4705" spans="1:4" ht="16.149999999999999" customHeight="1" x14ac:dyDescent="0.25">
      <c r="A4705" s="416">
        <v>38265</v>
      </c>
      <c r="B4705" s="417">
        <v>2629.65</v>
      </c>
      <c r="C4705"/>
      <c r="D4705"/>
    </row>
    <row r="4706" spans="1:4" ht="16.149999999999999" customHeight="1" x14ac:dyDescent="0.25">
      <c r="A4706" s="416">
        <v>38266</v>
      </c>
      <c r="B4706" s="418">
        <v>2608.36</v>
      </c>
      <c r="C4706"/>
      <c r="D4706"/>
    </row>
    <row r="4707" spans="1:4" ht="16.149999999999999" customHeight="1" x14ac:dyDescent="0.25">
      <c r="A4707" s="416">
        <v>38267</v>
      </c>
      <c r="B4707" s="417">
        <v>2603.34</v>
      </c>
      <c r="C4707"/>
      <c r="D4707"/>
    </row>
    <row r="4708" spans="1:4" ht="16.149999999999999" customHeight="1" x14ac:dyDescent="0.25">
      <c r="A4708" s="416">
        <v>38268</v>
      </c>
      <c r="B4708" s="418">
        <v>2601.6999999999998</v>
      </c>
      <c r="C4708"/>
      <c r="D4708"/>
    </row>
    <row r="4709" spans="1:4" ht="16.149999999999999" customHeight="1" x14ac:dyDescent="0.25">
      <c r="A4709" s="416">
        <v>38269</v>
      </c>
      <c r="B4709" s="417">
        <v>2583.7399999999998</v>
      </c>
      <c r="C4709"/>
      <c r="D4709"/>
    </row>
    <row r="4710" spans="1:4" ht="16.149999999999999" customHeight="1" x14ac:dyDescent="0.25">
      <c r="A4710" s="416">
        <v>38270</v>
      </c>
      <c r="B4710" s="418">
        <v>2583.7399999999998</v>
      </c>
      <c r="C4710"/>
      <c r="D4710"/>
    </row>
    <row r="4711" spans="1:4" ht="16.149999999999999" customHeight="1" x14ac:dyDescent="0.25">
      <c r="A4711" s="416">
        <v>38271</v>
      </c>
      <c r="B4711" s="417">
        <v>2583.7399999999998</v>
      </c>
      <c r="C4711"/>
      <c r="D4711"/>
    </row>
    <row r="4712" spans="1:4" ht="16.149999999999999" customHeight="1" x14ac:dyDescent="0.25">
      <c r="A4712" s="416">
        <v>38272</v>
      </c>
      <c r="B4712" s="418">
        <v>2583.7399999999998</v>
      </c>
      <c r="C4712"/>
      <c r="D4712"/>
    </row>
    <row r="4713" spans="1:4" ht="16.149999999999999" customHeight="1" x14ac:dyDescent="0.25">
      <c r="A4713" s="416">
        <v>38273</v>
      </c>
      <c r="B4713" s="417">
        <v>2558.04</v>
      </c>
      <c r="C4713"/>
      <c r="D4713"/>
    </row>
    <row r="4714" spans="1:4" ht="16.149999999999999" customHeight="1" x14ac:dyDescent="0.25">
      <c r="A4714" s="416">
        <v>38274</v>
      </c>
      <c r="B4714" s="418">
        <v>2553.0700000000002</v>
      </c>
      <c r="C4714"/>
      <c r="D4714"/>
    </row>
    <row r="4715" spans="1:4" ht="16.149999999999999" customHeight="1" x14ac:dyDescent="0.25">
      <c r="A4715" s="416">
        <v>38275</v>
      </c>
      <c r="B4715" s="417">
        <v>2549.1</v>
      </c>
      <c r="C4715"/>
      <c r="D4715"/>
    </row>
    <row r="4716" spans="1:4" ht="16.149999999999999" customHeight="1" x14ac:dyDescent="0.25">
      <c r="A4716" s="416">
        <v>38276</v>
      </c>
      <c r="B4716" s="418">
        <v>2562.56</v>
      </c>
      <c r="C4716"/>
      <c r="D4716"/>
    </row>
    <row r="4717" spans="1:4" ht="16.149999999999999" customHeight="1" x14ac:dyDescent="0.25">
      <c r="A4717" s="416">
        <v>38277</v>
      </c>
      <c r="B4717" s="417">
        <v>2562.56</v>
      </c>
      <c r="C4717"/>
      <c r="D4717"/>
    </row>
    <row r="4718" spans="1:4" ht="16.149999999999999" customHeight="1" x14ac:dyDescent="0.25">
      <c r="A4718" s="416">
        <v>38278</v>
      </c>
      <c r="B4718" s="418">
        <v>2562.56</v>
      </c>
      <c r="C4718"/>
      <c r="D4718"/>
    </row>
    <row r="4719" spans="1:4" ht="16.149999999999999" customHeight="1" x14ac:dyDescent="0.25">
      <c r="A4719" s="416">
        <v>38279</v>
      </c>
      <c r="B4719" s="417">
        <v>2562.56</v>
      </c>
      <c r="C4719"/>
      <c r="D4719"/>
    </row>
    <row r="4720" spans="1:4" ht="16.149999999999999" customHeight="1" x14ac:dyDescent="0.25">
      <c r="A4720" s="416">
        <v>38280</v>
      </c>
      <c r="B4720" s="418">
        <v>2556.1799999999998</v>
      </c>
      <c r="C4720"/>
      <c r="D4720"/>
    </row>
    <row r="4721" spans="1:4" ht="16.149999999999999" customHeight="1" x14ac:dyDescent="0.25">
      <c r="A4721" s="416">
        <v>38281</v>
      </c>
      <c r="B4721" s="417">
        <v>2561.33</v>
      </c>
      <c r="C4721"/>
      <c r="D4721"/>
    </row>
    <row r="4722" spans="1:4" ht="16.149999999999999" customHeight="1" x14ac:dyDescent="0.25">
      <c r="A4722" s="416">
        <v>38282</v>
      </c>
      <c r="B4722" s="418">
        <v>2555.2600000000002</v>
      </c>
      <c r="C4722"/>
      <c r="D4722"/>
    </row>
    <row r="4723" spans="1:4" ht="16.149999999999999" customHeight="1" x14ac:dyDescent="0.25">
      <c r="A4723" s="416">
        <v>38283</v>
      </c>
      <c r="B4723" s="417">
        <v>2553.02</v>
      </c>
      <c r="C4723"/>
      <c r="D4723"/>
    </row>
    <row r="4724" spans="1:4" ht="16.149999999999999" customHeight="1" x14ac:dyDescent="0.25">
      <c r="A4724" s="416">
        <v>38284</v>
      </c>
      <c r="B4724" s="418">
        <v>2553.02</v>
      </c>
      <c r="C4724"/>
      <c r="D4724"/>
    </row>
    <row r="4725" spans="1:4" ht="16.149999999999999" customHeight="1" x14ac:dyDescent="0.25">
      <c r="A4725" s="416">
        <v>38285</v>
      </c>
      <c r="B4725" s="417">
        <v>2553.02</v>
      </c>
      <c r="C4725"/>
      <c r="D4725"/>
    </row>
    <row r="4726" spans="1:4" ht="16.149999999999999" customHeight="1" x14ac:dyDescent="0.25">
      <c r="A4726" s="416">
        <v>38286</v>
      </c>
      <c r="B4726" s="418">
        <v>2568.11</v>
      </c>
      <c r="C4726"/>
      <c r="D4726"/>
    </row>
    <row r="4727" spans="1:4" ht="16.149999999999999" customHeight="1" x14ac:dyDescent="0.25">
      <c r="A4727" s="416">
        <v>38287</v>
      </c>
      <c r="B4727" s="417">
        <v>2582.39</v>
      </c>
      <c r="C4727"/>
      <c r="D4727"/>
    </row>
    <row r="4728" spans="1:4" ht="16.149999999999999" customHeight="1" x14ac:dyDescent="0.25">
      <c r="A4728" s="416">
        <v>38288</v>
      </c>
      <c r="B4728" s="418">
        <v>2579.59</v>
      </c>
      <c r="C4728"/>
      <c r="D4728"/>
    </row>
    <row r="4729" spans="1:4" ht="16.149999999999999" customHeight="1" x14ac:dyDescent="0.25">
      <c r="A4729" s="416">
        <v>38289</v>
      </c>
      <c r="B4729" s="417">
        <v>2585.8000000000002</v>
      </c>
      <c r="C4729"/>
      <c r="D4729"/>
    </row>
    <row r="4730" spans="1:4" ht="16.149999999999999" customHeight="1" x14ac:dyDescent="0.25">
      <c r="A4730" s="416">
        <v>38290</v>
      </c>
      <c r="B4730" s="418">
        <v>2575.19</v>
      </c>
      <c r="C4730"/>
      <c r="D4730"/>
    </row>
    <row r="4731" spans="1:4" ht="16.149999999999999" customHeight="1" x14ac:dyDescent="0.25">
      <c r="A4731" s="416">
        <v>38291</v>
      </c>
      <c r="B4731" s="417">
        <v>2575.19</v>
      </c>
      <c r="C4731"/>
      <c r="D4731"/>
    </row>
    <row r="4732" spans="1:4" ht="16.149999999999999" customHeight="1" x14ac:dyDescent="0.25">
      <c r="A4732" s="416">
        <v>38292</v>
      </c>
      <c r="B4732" s="418">
        <v>2575.19</v>
      </c>
      <c r="C4732"/>
      <c r="D4732"/>
    </row>
    <row r="4733" spans="1:4" ht="16.149999999999999" customHeight="1" x14ac:dyDescent="0.25">
      <c r="A4733" s="416">
        <v>38293</v>
      </c>
      <c r="B4733" s="417">
        <v>2575.19</v>
      </c>
      <c r="C4733"/>
      <c r="D4733"/>
    </row>
    <row r="4734" spans="1:4" ht="16.149999999999999" customHeight="1" x14ac:dyDescent="0.25">
      <c r="A4734" s="416">
        <v>38294</v>
      </c>
      <c r="B4734" s="418">
        <v>2568.08</v>
      </c>
      <c r="C4734"/>
      <c r="D4734"/>
    </row>
    <row r="4735" spans="1:4" ht="16.149999999999999" customHeight="1" x14ac:dyDescent="0.25">
      <c r="A4735" s="416">
        <v>38295</v>
      </c>
      <c r="B4735" s="417">
        <v>2561.2800000000002</v>
      </c>
      <c r="C4735"/>
      <c r="D4735"/>
    </row>
    <row r="4736" spans="1:4" ht="16.149999999999999" customHeight="1" x14ac:dyDescent="0.25">
      <c r="A4736" s="416">
        <v>38296</v>
      </c>
      <c r="B4736" s="418">
        <v>2550.37</v>
      </c>
      <c r="C4736"/>
      <c r="D4736"/>
    </row>
    <row r="4737" spans="1:4" ht="16.149999999999999" customHeight="1" x14ac:dyDescent="0.25">
      <c r="A4737" s="416">
        <v>38297</v>
      </c>
      <c r="B4737" s="417">
        <v>2547.79</v>
      </c>
      <c r="C4737"/>
      <c r="D4737"/>
    </row>
    <row r="4738" spans="1:4" ht="16.149999999999999" customHeight="1" x14ac:dyDescent="0.25">
      <c r="A4738" s="416">
        <v>38298</v>
      </c>
      <c r="B4738" s="418">
        <v>2547.79</v>
      </c>
      <c r="C4738"/>
      <c r="D4738"/>
    </row>
    <row r="4739" spans="1:4" ht="16.149999999999999" customHeight="1" x14ac:dyDescent="0.25">
      <c r="A4739" s="416">
        <v>38299</v>
      </c>
      <c r="B4739" s="417">
        <v>2547.79</v>
      </c>
      <c r="C4739"/>
      <c r="D4739"/>
    </row>
    <row r="4740" spans="1:4" ht="16.149999999999999" customHeight="1" x14ac:dyDescent="0.25">
      <c r="A4740" s="416">
        <v>38300</v>
      </c>
      <c r="B4740" s="418">
        <v>2544.65</v>
      </c>
      <c r="C4740"/>
      <c r="D4740"/>
    </row>
    <row r="4741" spans="1:4" ht="16.149999999999999" customHeight="1" x14ac:dyDescent="0.25">
      <c r="A4741" s="416">
        <v>38301</v>
      </c>
      <c r="B4741" s="417">
        <v>2542.1999999999998</v>
      </c>
      <c r="C4741"/>
      <c r="D4741"/>
    </row>
    <row r="4742" spans="1:4" ht="16.149999999999999" customHeight="1" x14ac:dyDescent="0.25">
      <c r="A4742" s="416">
        <v>38302</v>
      </c>
      <c r="B4742" s="418">
        <v>2540.4699999999998</v>
      </c>
      <c r="C4742"/>
      <c r="D4742"/>
    </row>
    <row r="4743" spans="1:4" ht="16.149999999999999" customHeight="1" x14ac:dyDescent="0.25">
      <c r="A4743" s="416">
        <v>38303</v>
      </c>
      <c r="B4743" s="417">
        <v>2540.4699999999998</v>
      </c>
      <c r="C4743"/>
      <c r="D4743"/>
    </row>
    <row r="4744" spans="1:4" ht="16.149999999999999" customHeight="1" x14ac:dyDescent="0.25">
      <c r="A4744" s="416">
        <v>38304</v>
      </c>
      <c r="B4744" s="418">
        <v>2541.98</v>
      </c>
      <c r="C4744"/>
      <c r="D4744"/>
    </row>
    <row r="4745" spans="1:4" ht="16.149999999999999" customHeight="1" x14ac:dyDescent="0.25">
      <c r="A4745" s="416">
        <v>38305</v>
      </c>
      <c r="B4745" s="417">
        <v>2541.98</v>
      </c>
      <c r="C4745"/>
      <c r="D4745"/>
    </row>
    <row r="4746" spans="1:4" ht="16.149999999999999" customHeight="1" x14ac:dyDescent="0.25">
      <c r="A4746" s="416">
        <v>38306</v>
      </c>
      <c r="B4746" s="418">
        <v>2541.98</v>
      </c>
      <c r="C4746"/>
      <c r="D4746"/>
    </row>
    <row r="4747" spans="1:4" ht="16.149999999999999" customHeight="1" x14ac:dyDescent="0.25">
      <c r="A4747" s="416">
        <v>38307</v>
      </c>
      <c r="B4747" s="417">
        <v>2541.98</v>
      </c>
      <c r="C4747"/>
      <c r="D4747"/>
    </row>
    <row r="4748" spans="1:4" ht="16.149999999999999" customHeight="1" x14ac:dyDescent="0.25">
      <c r="A4748" s="416">
        <v>38308</v>
      </c>
      <c r="B4748" s="418">
        <v>2535.89</v>
      </c>
      <c r="C4748"/>
      <c r="D4748"/>
    </row>
    <row r="4749" spans="1:4" ht="16.149999999999999" customHeight="1" x14ac:dyDescent="0.25">
      <c r="A4749" s="416">
        <v>38309</v>
      </c>
      <c r="B4749" s="417">
        <v>2523.41</v>
      </c>
      <c r="C4749"/>
      <c r="D4749"/>
    </row>
    <row r="4750" spans="1:4" ht="16.149999999999999" customHeight="1" x14ac:dyDescent="0.25">
      <c r="A4750" s="416">
        <v>38310</v>
      </c>
      <c r="B4750" s="418">
        <v>2515.3200000000002</v>
      </c>
      <c r="C4750"/>
      <c r="D4750"/>
    </row>
    <row r="4751" spans="1:4" ht="16.149999999999999" customHeight="1" x14ac:dyDescent="0.25">
      <c r="A4751" s="416">
        <v>38311</v>
      </c>
      <c r="B4751" s="417">
        <v>2517.86</v>
      </c>
      <c r="C4751"/>
      <c r="D4751"/>
    </row>
    <row r="4752" spans="1:4" ht="16.149999999999999" customHeight="1" x14ac:dyDescent="0.25">
      <c r="A4752" s="416">
        <v>38312</v>
      </c>
      <c r="B4752" s="418">
        <v>2517.86</v>
      </c>
      <c r="C4752"/>
      <c r="D4752"/>
    </row>
    <row r="4753" spans="1:4" ht="16.149999999999999" customHeight="1" x14ac:dyDescent="0.25">
      <c r="A4753" s="416">
        <v>38313</v>
      </c>
      <c r="B4753" s="417">
        <v>2517.86</v>
      </c>
      <c r="C4753"/>
      <c r="D4753"/>
    </row>
    <row r="4754" spans="1:4" ht="16.149999999999999" customHeight="1" x14ac:dyDescent="0.25">
      <c r="A4754" s="416">
        <v>38314</v>
      </c>
      <c r="B4754" s="418">
        <v>2521.81</v>
      </c>
      <c r="C4754"/>
      <c r="D4754"/>
    </row>
    <row r="4755" spans="1:4" ht="16.149999999999999" customHeight="1" x14ac:dyDescent="0.25">
      <c r="A4755" s="416">
        <v>38315</v>
      </c>
      <c r="B4755" s="417">
        <v>2509.79</v>
      </c>
      <c r="C4755"/>
      <c r="D4755"/>
    </row>
    <row r="4756" spans="1:4" ht="16.149999999999999" customHeight="1" x14ac:dyDescent="0.25">
      <c r="A4756" s="416">
        <v>38316</v>
      </c>
      <c r="B4756" s="418">
        <v>2501.88</v>
      </c>
      <c r="C4756"/>
      <c r="D4756"/>
    </row>
    <row r="4757" spans="1:4" ht="16.149999999999999" customHeight="1" x14ac:dyDescent="0.25">
      <c r="A4757" s="416">
        <v>38317</v>
      </c>
      <c r="B4757" s="417">
        <v>2501.88</v>
      </c>
      <c r="C4757"/>
      <c r="D4757"/>
    </row>
    <row r="4758" spans="1:4" ht="16.149999999999999" customHeight="1" x14ac:dyDescent="0.25">
      <c r="A4758" s="416">
        <v>38318</v>
      </c>
      <c r="B4758" s="418">
        <v>2484.36</v>
      </c>
      <c r="C4758"/>
      <c r="D4758"/>
    </row>
    <row r="4759" spans="1:4" ht="16.149999999999999" customHeight="1" x14ac:dyDescent="0.25">
      <c r="A4759" s="416">
        <v>38319</v>
      </c>
      <c r="B4759" s="417">
        <v>2484.36</v>
      </c>
      <c r="C4759"/>
      <c r="D4759"/>
    </row>
    <row r="4760" spans="1:4" ht="16.149999999999999" customHeight="1" x14ac:dyDescent="0.25">
      <c r="A4760" s="416">
        <v>38320</v>
      </c>
      <c r="B4760" s="418">
        <v>2484.36</v>
      </c>
      <c r="C4760"/>
      <c r="D4760"/>
    </row>
    <row r="4761" spans="1:4" ht="16.149999999999999" customHeight="1" x14ac:dyDescent="0.25">
      <c r="A4761" s="416">
        <v>38321</v>
      </c>
      <c r="B4761" s="417">
        <v>2479.1</v>
      </c>
      <c r="C4761"/>
      <c r="D4761"/>
    </row>
    <row r="4762" spans="1:4" ht="16.149999999999999" customHeight="1" x14ac:dyDescent="0.25">
      <c r="A4762" s="416">
        <v>38322</v>
      </c>
      <c r="B4762" s="418">
        <v>2479.1799999999998</v>
      </c>
      <c r="C4762"/>
      <c r="D4762"/>
    </row>
    <row r="4763" spans="1:4" ht="16.149999999999999" customHeight="1" x14ac:dyDescent="0.25">
      <c r="A4763" s="416">
        <v>38323</v>
      </c>
      <c r="B4763" s="417">
        <v>2472.12</v>
      </c>
      <c r="C4763"/>
      <c r="D4763"/>
    </row>
    <row r="4764" spans="1:4" ht="16.149999999999999" customHeight="1" x14ac:dyDescent="0.25">
      <c r="A4764" s="416">
        <v>38324</v>
      </c>
      <c r="B4764" s="418">
        <v>2481.9299999999998</v>
      </c>
      <c r="C4764"/>
      <c r="D4764"/>
    </row>
    <row r="4765" spans="1:4" ht="16.149999999999999" customHeight="1" x14ac:dyDescent="0.25">
      <c r="A4765" s="416">
        <v>38325</v>
      </c>
      <c r="B4765" s="417">
        <v>2475.23</v>
      </c>
      <c r="C4765"/>
      <c r="D4765"/>
    </row>
    <row r="4766" spans="1:4" ht="16.149999999999999" customHeight="1" x14ac:dyDescent="0.25">
      <c r="A4766" s="416">
        <v>38326</v>
      </c>
      <c r="B4766" s="418">
        <v>2475.23</v>
      </c>
      <c r="C4766"/>
      <c r="D4766"/>
    </row>
    <row r="4767" spans="1:4" ht="16.149999999999999" customHeight="1" x14ac:dyDescent="0.25">
      <c r="A4767" s="416">
        <v>38327</v>
      </c>
      <c r="B4767" s="417">
        <v>2475.23</v>
      </c>
      <c r="C4767"/>
      <c r="D4767"/>
    </row>
    <row r="4768" spans="1:4" ht="16.149999999999999" customHeight="1" x14ac:dyDescent="0.25">
      <c r="A4768" s="416">
        <v>38328</v>
      </c>
      <c r="B4768" s="418">
        <v>2466.71</v>
      </c>
      <c r="C4768"/>
      <c r="D4768"/>
    </row>
    <row r="4769" spans="1:4" ht="16.149999999999999" customHeight="1" x14ac:dyDescent="0.25">
      <c r="A4769" s="416">
        <v>38329</v>
      </c>
      <c r="B4769" s="417">
        <v>2455.12</v>
      </c>
      <c r="C4769"/>
      <c r="D4769"/>
    </row>
    <row r="4770" spans="1:4" ht="16.149999999999999" customHeight="1" x14ac:dyDescent="0.25">
      <c r="A4770" s="416">
        <v>38330</v>
      </c>
      <c r="B4770" s="418">
        <v>2455.12</v>
      </c>
      <c r="C4770"/>
      <c r="D4770"/>
    </row>
    <row r="4771" spans="1:4" ht="16.149999999999999" customHeight="1" x14ac:dyDescent="0.25">
      <c r="A4771" s="416">
        <v>38331</v>
      </c>
      <c r="B4771" s="417">
        <v>2464.19</v>
      </c>
      <c r="C4771"/>
      <c r="D4771"/>
    </row>
    <row r="4772" spans="1:4" ht="16.149999999999999" customHeight="1" x14ac:dyDescent="0.25">
      <c r="A4772" s="416">
        <v>38332</v>
      </c>
      <c r="B4772" s="418">
        <v>2440.7199999999998</v>
      </c>
      <c r="C4772"/>
      <c r="D4772"/>
    </row>
    <row r="4773" spans="1:4" ht="16.149999999999999" customHeight="1" x14ac:dyDescent="0.25">
      <c r="A4773" s="416">
        <v>38333</v>
      </c>
      <c r="B4773" s="417">
        <v>2440.7199999999998</v>
      </c>
      <c r="C4773"/>
      <c r="D4773"/>
    </row>
    <row r="4774" spans="1:4" ht="16.149999999999999" customHeight="1" x14ac:dyDescent="0.25">
      <c r="A4774" s="416">
        <v>38334</v>
      </c>
      <c r="B4774" s="418">
        <v>2440.7199999999998</v>
      </c>
      <c r="C4774"/>
      <c r="D4774"/>
    </row>
    <row r="4775" spans="1:4" ht="16.149999999999999" customHeight="1" x14ac:dyDescent="0.25">
      <c r="A4775" s="416">
        <v>38335</v>
      </c>
      <c r="B4775" s="417">
        <v>2416.29</v>
      </c>
      <c r="C4775"/>
      <c r="D4775"/>
    </row>
    <row r="4776" spans="1:4" ht="16.149999999999999" customHeight="1" x14ac:dyDescent="0.25">
      <c r="A4776" s="416">
        <v>38336</v>
      </c>
      <c r="B4776" s="418">
        <v>2385.1</v>
      </c>
      <c r="C4776"/>
      <c r="D4776"/>
    </row>
    <row r="4777" spans="1:4" ht="16.149999999999999" customHeight="1" x14ac:dyDescent="0.25">
      <c r="A4777" s="416">
        <v>38337</v>
      </c>
      <c r="B4777" s="417">
        <v>2376.37</v>
      </c>
      <c r="C4777"/>
      <c r="D4777"/>
    </row>
    <row r="4778" spans="1:4" ht="16.149999999999999" customHeight="1" x14ac:dyDescent="0.25">
      <c r="A4778" s="416">
        <v>38338</v>
      </c>
      <c r="B4778" s="418">
        <v>2365.75</v>
      </c>
      <c r="C4778"/>
      <c r="D4778"/>
    </row>
    <row r="4779" spans="1:4" ht="16.149999999999999" customHeight="1" x14ac:dyDescent="0.25">
      <c r="A4779" s="416">
        <v>38339</v>
      </c>
      <c r="B4779" s="417">
        <v>2361.46</v>
      </c>
      <c r="C4779"/>
      <c r="D4779"/>
    </row>
    <row r="4780" spans="1:4" ht="16.149999999999999" customHeight="1" x14ac:dyDescent="0.25">
      <c r="A4780" s="416">
        <v>38340</v>
      </c>
      <c r="B4780" s="418">
        <v>2361.46</v>
      </c>
      <c r="C4780"/>
      <c r="D4780"/>
    </row>
    <row r="4781" spans="1:4" ht="16.149999999999999" customHeight="1" x14ac:dyDescent="0.25">
      <c r="A4781" s="416">
        <v>38341</v>
      </c>
      <c r="B4781" s="417">
        <v>2361.46</v>
      </c>
      <c r="C4781"/>
      <c r="D4781"/>
    </row>
    <row r="4782" spans="1:4" ht="16.149999999999999" customHeight="1" x14ac:dyDescent="0.25">
      <c r="A4782" s="416">
        <v>38342</v>
      </c>
      <c r="B4782" s="418">
        <v>2329.79</v>
      </c>
      <c r="C4782"/>
      <c r="D4782"/>
    </row>
    <row r="4783" spans="1:4" ht="16.149999999999999" customHeight="1" x14ac:dyDescent="0.25">
      <c r="A4783" s="416">
        <v>38343</v>
      </c>
      <c r="B4783" s="417">
        <v>2316.12</v>
      </c>
      <c r="C4783"/>
      <c r="D4783"/>
    </row>
    <row r="4784" spans="1:4" ht="16.149999999999999" customHeight="1" x14ac:dyDescent="0.25">
      <c r="A4784" s="416">
        <v>38344</v>
      </c>
      <c r="B4784" s="418">
        <v>2381.0300000000002</v>
      </c>
      <c r="C4784"/>
      <c r="D4784"/>
    </row>
    <row r="4785" spans="1:4" ht="16.149999999999999" customHeight="1" x14ac:dyDescent="0.25">
      <c r="A4785" s="416">
        <v>38345</v>
      </c>
      <c r="B4785" s="417">
        <v>2404.4</v>
      </c>
      <c r="C4785"/>
      <c r="D4785"/>
    </row>
    <row r="4786" spans="1:4" ht="16.149999999999999" customHeight="1" x14ac:dyDescent="0.25">
      <c r="A4786" s="416">
        <v>38346</v>
      </c>
      <c r="B4786" s="418">
        <v>2375.9899999999998</v>
      </c>
      <c r="C4786"/>
      <c r="D4786"/>
    </row>
    <row r="4787" spans="1:4" ht="16.149999999999999" customHeight="1" x14ac:dyDescent="0.25">
      <c r="A4787" s="416">
        <v>38347</v>
      </c>
      <c r="B4787" s="417">
        <v>2375.9899999999998</v>
      </c>
      <c r="C4787"/>
      <c r="D4787"/>
    </row>
    <row r="4788" spans="1:4" ht="16.149999999999999" customHeight="1" x14ac:dyDescent="0.25">
      <c r="A4788" s="416">
        <v>38348</v>
      </c>
      <c r="B4788" s="418">
        <v>2375.9899999999998</v>
      </c>
      <c r="C4788"/>
      <c r="D4788"/>
    </row>
    <row r="4789" spans="1:4" ht="16.149999999999999" customHeight="1" x14ac:dyDescent="0.25">
      <c r="A4789" s="416">
        <v>38349</v>
      </c>
      <c r="B4789" s="417">
        <v>2385.3200000000002</v>
      </c>
      <c r="C4789"/>
      <c r="D4789"/>
    </row>
    <row r="4790" spans="1:4" ht="16.149999999999999" customHeight="1" x14ac:dyDescent="0.25">
      <c r="A4790" s="416">
        <v>38350</v>
      </c>
      <c r="B4790" s="418">
        <v>2415.37</v>
      </c>
      <c r="C4790"/>
      <c r="D4790"/>
    </row>
    <row r="4791" spans="1:4" ht="16.149999999999999" customHeight="1" x14ac:dyDescent="0.25">
      <c r="A4791" s="416">
        <v>38351</v>
      </c>
      <c r="B4791" s="417">
        <v>2412.1</v>
      </c>
      <c r="C4791"/>
      <c r="D4791"/>
    </row>
    <row r="4792" spans="1:4" ht="16.149999999999999" customHeight="1" x14ac:dyDescent="0.25">
      <c r="A4792" s="416">
        <v>38352</v>
      </c>
      <c r="B4792" s="418">
        <v>2389.75</v>
      </c>
      <c r="C4792"/>
      <c r="D4792"/>
    </row>
    <row r="4793" spans="1:4" ht="16.149999999999999" customHeight="1" x14ac:dyDescent="0.25">
      <c r="A4793" s="416">
        <v>38353</v>
      </c>
      <c r="B4793" s="417">
        <v>2389.75</v>
      </c>
      <c r="C4793"/>
      <c r="D4793"/>
    </row>
    <row r="4794" spans="1:4" ht="16.149999999999999" customHeight="1" x14ac:dyDescent="0.25">
      <c r="A4794" s="416">
        <v>38354</v>
      </c>
      <c r="B4794" s="418">
        <v>2389.75</v>
      </c>
      <c r="C4794"/>
      <c r="D4794"/>
    </row>
    <row r="4795" spans="1:4" ht="16.149999999999999" customHeight="1" x14ac:dyDescent="0.25">
      <c r="A4795" s="416">
        <v>38355</v>
      </c>
      <c r="B4795" s="417">
        <v>2389.75</v>
      </c>
      <c r="C4795"/>
      <c r="D4795"/>
    </row>
    <row r="4796" spans="1:4" ht="16.149999999999999" customHeight="1" x14ac:dyDescent="0.25">
      <c r="A4796" s="416">
        <v>38356</v>
      </c>
      <c r="B4796" s="418">
        <v>2338.84</v>
      </c>
      <c r="C4796"/>
      <c r="D4796"/>
    </row>
    <row r="4797" spans="1:4" ht="16.149999999999999" customHeight="1" x14ac:dyDescent="0.25">
      <c r="A4797" s="416">
        <v>38357</v>
      </c>
      <c r="B4797" s="417">
        <v>2315.4499999999998</v>
      </c>
      <c r="C4797"/>
      <c r="D4797"/>
    </row>
    <row r="4798" spans="1:4" ht="16.149999999999999" customHeight="1" x14ac:dyDescent="0.25">
      <c r="A4798" s="416">
        <v>38358</v>
      </c>
      <c r="B4798" s="418">
        <v>2344.4499999999998</v>
      </c>
      <c r="C4798"/>
      <c r="D4798"/>
    </row>
    <row r="4799" spans="1:4" ht="16.149999999999999" customHeight="1" x14ac:dyDescent="0.25">
      <c r="A4799" s="416">
        <v>38359</v>
      </c>
      <c r="B4799" s="417">
        <v>2386.67</v>
      </c>
      <c r="C4799"/>
      <c r="D4799"/>
    </row>
    <row r="4800" spans="1:4" ht="16.149999999999999" customHeight="1" x14ac:dyDescent="0.25">
      <c r="A4800" s="416">
        <v>38360</v>
      </c>
      <c r="B4800" s="418">
        <v>2358.54</v>
      </c>
      <c r="C4800"/>
      <c r="D4800"/>
    </row>
    <row r="4801" spans="1:4" ht="16.149999999999999" customHeight="1" x14ac:dyDescent="0.25">
      <c r="A4801" s="416">
        <v>38361</v>
      </c>
      <c r="B4801" s="417">
        <v>2358.54</v>
      </c>
      <c r="C4801"/>
      <c r="D4801"/>
    </row>
    <row r="4802" spans="1:4" ht="16.149999999999999" customHeight="1" x14ac:dyDescent="0.25">
      <c r="A4802" s="416">
        <v>38362</v>
      </c>
      <c r="B4802" s="418">
        <v>2358.54</v>
      </c>
      <c r="C4802"/>
      <c r="D4802"/>
    </row>
    <row r="4803" spans="1:4" ht="16.149999999999999" customHeight="1" x14ac:dyDescent="0.25">
      <c r="A4803" s="416">
        <v>38363</v>
      </c>
      <c r="B4803" s="417">
        <v>2358.54</v>
      </c>
      <c r="C4803"/>
      <c r="D4803"/>
    </row>
    <row r="4804" spans="1:4" ht="16.149999999999999" customHeight="1" x14ac:dyDescent="0.25">
      <c r="A4804" s="416">
        <v>38364</v>
      </c>
      <c r="B4804" s="418">
        <v>2380.96</v>
      </c>
      <c r="C4804"/>
      <c r="D4804"/>
    </row>
    <row r="4805" spans="1:4" ht="16.149999999999999" customHeight="1" x14ac:dyDescent="0.25">
      <c r="A4805" s="416">
        <v>38365</v>
      </c>
      <c r="B4805" s="417">
        <v>2358.64</v>
      </c>
      <c r="C4805"/>
      <c r="D4805"/>
    </row>
    <row r="4806" spans="1:4" ht="16.149999999999999" customHeight="1" x14ac:dyDescent="0.25">
      <c r="A4806" s="416">
        <v>38366</v>
      </c>
      <c r="B4806" s="418">
        <v>2340.42</v>
      </c>
      <c r="C4806"/>
      <c r="D4806"/>
    </row>
    <row r="4807" spans="1:4" ht="16.149999999999999" customHeight="1" x14ac:dyDescent="0.25">
      <c r="A4807" s="416">
        <v>38367</v>
      </c>
      <c r="B4807" s="417">
        <v>2351.23</v>
      </c>
      <c r="C4807"/>
      <c r="D4807"/>
    </row>
    <row r="4808" spans="1:4" ht="16.149999999999999" customHeight="1" x14ac:dyDescent="0.25">
      <c r="A4808" s="416">
        <v>38368</v>
      </c>
      <c r="B4808" s="418">
        <v>2351.23</v>
      </c>
      <c r="C4808"/>
      <c r="D4808"/>
    </row>
    <row r="4809" spans="1:4" ht="16.149999999999999" customHeight="1" x14ac:dyDescent="0.25">
      <c r="A4809" s="416">
        <v>38369</v>
      </c>
      <c r="B4809" s="417">
        <v>2351.23</v>
      </c>
      <c r="C4809"/>
      <c r="D4809"/>
    </row>
    <row r="4810" spans="1:4" ht="16.149999999999999" customHeight="1" x14ac:dyDescent="0.25">
      <c r="A4810" s="416">
        <v>38370</v>
      </c>
      <c r="B4810" s="418">
        <v>2351.23</v>
      </c>
      <c r="C4810"/>
      <c r="D4810"/>
    </row>
    <row r="4811" spans="1:4" ht="16.149999999999999" customHeight="1" x14ac:dyDescent="0.25">
      <c r="A4811" s="416">
        <v>38371</v>
      </c>
      <c r="B4811" s="417">
        <v>2371.77</v>
      </c>
      <c r="C4811"/>
      <c r="D4811"/>
    </row>
    <row r="4812" spans="1:4" ht="16.149999999999999" customHeight="1" x14ac:dyDescent="0.25">
      <c r="A4812" s="416">
        <v>38372</v>
      </c>
      <c r="B4812" s="418">
        <v>2363.69</v>
      </c>
      <c r="C4812"/>
      <c r="D4812"/>
    </row>
    <row r="4813" spans="1:4" ht="16.149999999999999" customHeight="1" x14ac:dyDescent="0.25">
      <c r="A4813" s="416">
        <v>38373</v>
      </c>
      <c r="B4813" s="417">
        <v>2381.54</v>
      </c>
      <c r="C4813"/>
      <c r="D4813"/>
    </row>
    <row r="4814" spans="1:4" ht="16.149999999999999" customHeight="1" x14ac:dyDescent="0.25">
      <c r="A4814" s="416">
        <v>38374</v>
      </c>
      <c r="B4814" s="418">
        <v>2373.86</v>
      </c>
      <c r="C4814"/>
      <c r="D4814"/>
    </row>
    <row r="4815" spans="1:4" ht="16.149999999999999" customHeight="1" x14ac:dyDescent="0.25">
      <c r="A4815" s="416">
        <v>38375</v>
      </c>
      <c r="B4815" s="417">
        <v>2373.86</v>
      </c>
      <c r="C4815"/>
      <c r="D4815"/>
    </row>
    <row r="4816" spans="1:4" ht="16.149999999999999" customHeight="1" x14ac:dyDescent="0.25">
      <c r="A4816" s="416">
        <v>38376</v>
      </c>
      <c r="B4816" s="418">
        <v>2373.86</v>
      </c>
      <c r="C4816"/>
      <c r="D4816"/>
    </row>
    <row r="4817" spans="1:4" ht="16.149999999999999" customHeight="1" x14ac:dyDescent="0.25">
      <c r="A4817" s="416">
        <v>38377</v>
      </c>
      <c r="B4817" s="417">
        <v>2370.77</v>
      </c>
      <c r="C4817"/>
      <c r="D4817"/>
    </row>
    <row r="4818" spans="1:4" ht="16.149999999999999" customHeight="1" x14ac:dyDescent="0.25">
      <c r="A4818" s="416">
        <v>38378</v>
      </c>
      <c r="B4818" s="418">
        <v>2370.08</v>
      </c>
      <c r="C4818"/>
      <c r="D4818"/>
    </row>
    <row r="4819" spans="1:4" ht="16.149999999999999" customHeight="1" x14ac:dyDescent="0.25">
      <c r="A4819" s="416">
        <v>38379</v>
      </c>
      <c r="B4819" s="417">
        <v>2370.9499999999998</v>
      </c>
      <c r="C4819"/>
      <c r="D4819"/>
    </row>
    <row r="4820" spans="1:4" ht="16.149999999999999" customHeight="1" x14ac:dyDescent="0.25">
      <c r="A4820" s="416">
        <v>38380</v>
      </c>
      <c r="B4820" s="418">
        <v>2372.63</v>
      </c>
      <c r="C4820"/>
      <c r="D4820"/>
    </row>
    <row r="4821" spans="1:4" ht="16.149999999999999" customHeight="1" x14ac:dyDescent="0.25">
      <c r="A4821" s="416">
        <v>38381</v>
      </c>
      <c r="B4821" s="417">
        <v>2367.7600000000002</v>
      </c>
      <c r="C4821"/>
      <c r="D4821"/>
    </row>
    <row r="4822" spans="1:4" ht="16.149999999999999" customHeight="1" x14ac:dyDescent="0.25">
      <c r="A4822" s="416">
        <v>38382</v>
      </c>
      <c r="B4822" s="418">
        <v>2367.7600000000002</v>
      </c>
      <c r="C4822"/>
      <c r="D4822"/>
    </row>
    <row r="4823" spans="1:4" ht="16.149999999999999" customHeight="1" x14ac:dyDescent="0.25">
      <c r="A4823" s="416">
        <v>38383</v>
      </c>
      <c r="B4823" s="417">
        <v>2367.7600000000002</v>
      </c>
      <c r="C4823"/>
      <c r="D4823"/>
    </row>
    <row r="4824" spans="1:4" ht="16.149999999999999" customHeight="1" x14ac:dyDescent="0.25">
      <c r="A4824" s="416">
        <v>38384</v>
      </c>
      <c r="B4824" s="418">
        <v>2363.75</v>
      </c>
      <c r="C4824"/>
      <c r="D4824"/>
    </row>
    <row r="4825" spans="1:4" ht="16.149999999999999" customHeight="1" x14ac:dyDescent="0.25">
      <c r="A4825" s="416">
        <v>38385</v>
      </c>
      <c r="B4825" s="417">
        <v>2358.16</v>
      </c>
      <c r="C4825"/>
      <c r="D4825"/>
    </row>
    <row r="4826" spans="1:4" ht="16.149999999999999" customHeight="1" x14ac:dyDescent="0.25">
      <c r="A4826" s="416">
        <v>38386</v>
      </c>
      <c r="B4826" s="418">
        <v>2364.13</v>
      </c>
      <c r="C4826"/>
      <c r="D4826"/>
    </row>
    <row r="4827" spans="1:4" ht="16.149999999999999" customHeight="1" x14ac:dyDescent="0.25">
      <c r="A4827" s="416">
        <v>38387</v>
      </c>
      <c r="B4827" s="417">
        <v>2365.08</v>
      </c>
      <c r="C4827"/>
      <c r="D4827"/>
    </row>
    <row r="4828" spans="1:4" ht="16.149999999999999" customHeight="1" x14ac:dyDescent="0.25">
      <c r="A4828" s="416">
        <v>38388</v>
      </c>
      <c r="B4828" s="418">
        <v>2361.92</v>
      </c>
      <c r="C4828"/>
      <c r="D4828"/>
    </row>
    <row r="4829" spans="1:4" ht="16.149999999999999" customHeight="1" x14ac:dyDescent="0.25">
      <c r="A4829" s="416">
        <v>38389</v>
      </c>
      <c r="B4829" s="417">
        <v>2361.92</v>
      </c>
      <c r="C4829"/>
      <c r="D4829"/>
    </row>
    <row r="4830" spans="1:4" ht="16.149999999999999" customHeight="1" x14ac:dyDescent="0.25">
      <c r="A4830" s="416">
        <v>38390</v>
      </c>
      <c r="B4830" s="418">
        <v>2361.92</v>
      </c>
      <c r="C4830"/>
      <c r="D4830"/>
    </row>
    <row r="4831" spans="1:4" ht="16.149999999999999" customHeight="1" x14ac:dyDescent="0.25">
      <c r="A4831" s="416">
        <v>38391</v>
      </c>
      <c r="B4831" s="417">
        <v>2365.79</v>
      </c>
      <c r="C4831"/>
      <c r="D4831"/>
    </row>
    <row r="4832" spans="1:4" ht="16.149999999999999" customHeight="1" x14ac:dyDescent="0.25">
      <c r="A4832" s="416">
        <v>38392</v>
      </c>
      <c r="B4832" s="418">
        <v>2364.16</v>
      </c>
      <c r="C4832"/>
      <c r="D4832"/>
    </row>
    <row r="4833" spans="1:4" ht="16.149999999999999" customHeight="1" x14ac:dyDescent="0.25">
      <c r="A4833" s="416">
        <v>38393</v>
      </c>
      <c r="B4833" s="417">
        <v>2358.61</v>
      </c>
      <c r="C4833"/>
      <c r="D4833"/>
    </row>
    <row r="4834" spans="1:4" ht="16.149999999999999" customHeight="1" x14ac:dyDescent="0.25">
      <c r="A4834" s="416">
        <v>38394</v>
      </c>
      <c r="B4834" s="418">
        <v>2344.94</v>
      </c>
      <c r="C4834"/>
      <c r="D4834"/>
    </row>
    <row r="4835" spans="1:4" ht="16.149999999999999" customHeight="1" x14ac:dyDescent="0.25">
      <c r="A4835" s="416">
        <v>38395</v>
      </c>
      <c r="B4835" s="417">
        <v>2346.04</v>
      </c>
      <c r="C4835"/>
      <c r="D4835"/>
    </row>
    <row r="4836" spans="1:4" ht="16.149999999999999" customHeight="1" x14ac:dyDescent="0.25">
      <c r="A4836" s="416">
        <v>38396</v>
      </c>
      <c r="B4836" s="418">
        <v>2346.04</v>
      </c>
      <c r="C4836"/>
      <c r="D4836"/>
    </row>
    <row r="4837" spans="1:4" ht="16.149999999999999" customHeight="1" x14ac:dyDescent="0.25">
      <c r="A4837" s="416">
        <v>38397</v>
      </c>
      <c r="B4837" s="417">
        <v>2346.04</v>
      </c>
      <c r="C4837"/>
      <c r="D4837"/>
    </row>
    <row r="4838" spans="1:4" ht="16.149999999999999" customHeight="1" x14ac:dyDescent="0.25">
      <c r="A4838" s="416">
        <v>38398</v>
      </c>
      <c r="B4838" s="418">
        <v>2338.27</v>
      </c>
      <c r="C4838"/>
      <c r="D4838"/>
    </row>
    <row r="4839" spans="1:4" ht="16.149999999999999" customHeight="1" x14ac:dyDescent="0.25">
      <c r="A4839" s="416">
        <v>38399</v>
      </c>
      <c r="B4839" s="417">
        <v>2330.62</v>
      </c>
      <c r="C4839"/>
      <c r="D4839"/>
    </row>
    <row r="4840" spans="1:4" ht="16.149999999999999" customHeight="1" x14ac:dyDescent="0.25">
      <c r="A4840" s="416">
        <v>38400</v>
      </c>
      <c r="B4840" s="418">
        <v>2331.6999999999998</v>
      </c>
      <c r="C4840"/>
      <c r="D4840"/>
    </row>
    <row r="4841" spans="1:4" ht="16.149999999999999" customHeight="1" x14ac:dyDescent="0.25">
      <c r="A4841" s="416">
        <v>38401</v>
      </c>
      <c r="B4841" s="417">
        <v>2327.4499999999998</v>
      </c>
      <c r="C4841"/>
      <c r="D4841"/>
    </row>
    <row r="4842" spans="1:4" ht="16.149999999999999" customHeight="1" x14ac:dyDescent="0.25">
      <c r="A4842" s="416">
        <v>38402</v>
      </c>
      <c r="B4842" s="418">
        <v>2318.12</v>
      </c>
      <c r="C4842"/>
      <c r="D4842"/>
    </row>
    <row r="4843" spans="1:4" ht="16.149999999999999" customHeight="1" x14ac:dyDescent="0.25">
      <c r="A4843" s="416">
        <v>38403</v>
      </c>
      <c r="B4843" s="417">
        <v>2318.12</v>
      </c>
      <c r="C4843"/>
      <c r="D4843"/>
    </row>
    <row r="4844" spans="1:4" ht="16.149999999999999" customHeight="1" x14ac:dyDescent="0.25">
      <c r="A4844" s="416">
        <v>38404</v>
      </c>
      <c r="B4844" s="418">
        <v>2318.12</v>
      </c>
      <c r="C4844"/>
      <c r="D4844"/>
    </row>
    <row r="4845" spans="1:4" ht="16.149999999999999" customHeight="1" x14ac:dyDescent="0.25">
      <c r="A4845" s="416">
        <v>38405</v>
      </c>
      <c r="B4845" s="417">
        <v>2318.12</v>
      </c>
      <c r="C4845"/>
      <c r="D4845"/>
    </row>
    <row r="4846" spans="1:4" ht="16.149999999999999" customHeight="1" x14ac:dyDescent="0.25">
      <c r="A4846" s="416">
        <v>38406</v>
      </c>
      <c r="B4846" s="418">
        <v>2311.83</v>
      </c>
      <c r="C4846"/>
      <c r="D4846"/>
    </row>
    <row r="4847" spans="1:4" ht="16.149999999999999" customHeight="1" x14ac:dyDescent="0.25">
      <c r="A4847" s="416">
        <v>38407</v>
      </c>
      <c r="B4847" s="417">
        <v>2308.58</v>
      </c>
      <c r="C4847"/>
      <c r="D4847"/>
    </row>
    <row r="4848" spans="1:4" ht="16.149999999999999" customHeight="1" x14ac:dyDescent="0.25">
      <c r="A4848" s="416">
        <v>38408</v>
      </c>
      <c r="B4848" s="418">
        <v>2308.6999999999998</v>
      </c>
      <c r="C4848"/>
      <c r="D4848"/>
    </row>
    <row r="4849" spans="1:4" ht="16.149999999999999" customHeight="1" x14ac:dyDescent="0.25">
      <c r="A4849" s="416">
        <v>38409</v>
      </c>
      <c r="B4849" s="417">
        <v>2323.77</v>
      </c>
      <c r="C4849"/>
      <c r="D4849"/>
    </row>
    <row r="4850" spans="1:4" ht="16.149999999999999" customHeight="1" x14ac:dyDescent="0.25">
      <c r="A4850" s="416">
        <v>38410</v>
      </c>
      <c r="B4850" s="418">
        <v>2323.77</v>
      </c>
      <c r="C4850"/>
      <c r="D4850"/>
    </row>
    <row r="4851" spans="1:4" ht="16.149999999999999" customHeight="1" x14ac:dyDescent="0.25">
      <c r="A4851" s="416">
        <v>38411</v>
      </c>
      <c r="B4851" s="417">
        <v>2323.77</v>
      </c>
      <c r="C4851"/>
      <c r="D4851"/>
    </row>
    <row r="4852" spans="1:4" ht="16.149999999999999" customHeight="1" x14ac:dyDescent="0.25">
      <c r="A4852" s="416">
        <v>38412</v>
      </c>
      <c r="B4852" s="418">
        <v>2327.98</v>
      </c>
      <c r="C4852"/>
      <c r="D4852"/>
    </row>
    <row r="4853" spans="1:4" ht="16.149999999999999" customHeight="1" x14ac:dyDescent="0.25">
      <c r="A4853" s="416">
        <v>38413</v>
      </c>
      <c r="B4853" s="417">
        <v>2329.67</v>
      </c>
      <c r="C4853"/>
      <c r="D4853"/>
    </row>
    <row r="4854" spans="1:4" ht="16.149999999999999" customHeight="1" x14ac:dyDescent="0.25">
      <c r="A4854" s="416">
        <v>38414</v>
      </c>
      <c r="B4854" s="418">
        <v>2333.65</v>
      </c>
      <c r="C4854"/>
      <c r="D4854"/>
    </row>
    <row r="4855" spans="1:4" ht="16.149999999999999" customHeight="1" x14ac:dyDescent="0.25">
      <c r="A4855" s="416">
        <v>38415</v>
      </c>
      <c r="B4855" s="417">
        <v>2333.6999999999998</v>
      </c>
      <c r="C4855"/>
      <c r="D4855"/>
    </row>
    <row r="4856" spans="1:4" ht="16.149999999999999" customHeight="1" x14ac:dyDescent="0.25">
      <c r="A4856" s="416">
        <v>38416</v>
      </c>
      <c r="B4856" s="418">
        <v>2338.9299999999998</v>
      </c>
      <c r="C4856"/>
      <c r="D4856"/>
    </row>
    <row r="4857" spans="1:4" ht="16.149999999999999" customHeight="1" x14ac:dyDescent="0.25">
      <c r="A4857" s="416">
        <v>38417</v>
      </c>
      <c r="B4857" s="417">
        <v>2338.9299999999998</v>
      </c>
      <c r="C4857"/>
      <c r="D4857"/>
    </row>
    <row r="4858" spans="1:4" ht="16.149999999999999" customHeight="1" x14ac:dyDescent="0.25">
      <c r="A4858" s="416">
        <v>38418</v>
      </c>
      <c r="B4858" s="418">
        <v>2338.9299999999998</v>
      </c>
      <c r="C4858"/>
      <c r="D4858"/>
    </row>
    <row r="4859" spans="1:4" ht="16.149999999999999" customHeight="1" x14ac:dyDescent="0.25">
      <c r="A4859" s="416">
        <v>38419</v>
      </c>
      <c r="B4859" s="417">
        <v>2324.89</v>
      </c>
      <c r="C4859"/>
      <c r="D4859"/>
    </row>
    <row r="4860" spans="1:4" ht="16.149999999999999" customHeight="1" x14ac:dyDescent="0.25">
      <c r="A4860" s="416">
        <v>38420</v>
      </c>
      <c r="B4860" s="418">
        <v>2325.69</v>
      </c>
      <c r="C4860"/>
      <c r="D4860"/>
    </row>
    <row r="4861" spans="1:4" ht="16.149999999999999" customHeight="1" x14ac:dyDescent="0.25">
      <c r="A4861" s="416">
        <v>38421</v>
      </c>
      <c r="B4861" s="417">
        <v>2334.11</v>
      </c>
      <c r="C4861"/>
      <c r="D4861"/>
    </row>
    <row r="4862" spans="1:4" ht="16.149999999999999" customHeight="1" x14ac:dyDescent="0.25">
      <c r="A4862" s="416">
        <v>38422</v>
      </c>
      <c r="B4862" s="418">
        <v>2340.34</v>
      </c>
      <c r="C4862"/>
      <c r="D4862"/>
    </row>
    <row r="4863" spans="1:4" ht="16.149999999999999" customHeight="1" x14ac:dyDescent="0.25">
      <c r="A4863" s="416">
        <v>38423</v>
      </c>
      <c r="B4863" s="417">
        <v>2332.7199999999998</v>
      </c>
      <c r="C4863"/>
      <c r="D4863"/>
    </row>
    <row r="4864" spans="1:4" ht="16.149999999999999" customHeight="1" x14ac:dyDescent="0.25">
      <c r="A4864" s="416">
        <v>38424</v>
      </c>
      <c r="B4864" s="418">
        <v>2332.7199999999998</v>
      </c>
      <c r="C4864"/>
      <c r="D4864"/>
    </row>
    <row r="4865" spans="1:4" ht="16.149999999999999" customHeight="1" x14ac:dyDescent="0.25">
      <c r="A4865" s="416">
        <v>38425</v>
      </c>
      <c r="B4865" s="417">
        <v>2332.7199999999998</v>
      </c>
      <c r="C4865"/>
      <c r="D4865"/>
    </row>
    <row r="4866" spans="1:4" ht="16.149999999999999" customHeight="1" x14ac:dyDescent="0.25">
      <c r="A4866" s="416">
        <v>38426</v>
      </c>
      <c r="B4866" s="418">
        <v>2346.71</v>
      </c>
      <c r="C4866"/>
      <c r="D4866"/>
    </row>
    <row r="4867" spans="1:4" ht="16.149999999999999" customHeight="1" x14ac:dyDescent="0.25">
      <c r="A4867" s="416">
        <v>38427</v>
      </c>
      <c r="B4867" s="417">
        <v>2362.36</v>
      </c>
      <c r="C4867"/>
      <c r="D4867"/>
    </row>
    <row r="4868" spans="1:4" ht="16.149999999999999" customHeight="1" x14ac:dyDescent="0.25">
      <c r="A4868" s="416">
        <v>38428</v>
      </c>
      <c r="B4868" s="418">
        <v>2386.4699999999998</v>
      </c>
      <c r="C4868"/>
      <c r="D4868"/>
    </row>
    <row r="4869" spans="1:4" ht="16.149999999999999" customHeight="1" x14ac:dyDescent="0.25">
      <c r="A4869" s="416">
        <v>38429</v>
      </c>
      <c r="B4869" s="417">
        <v>2374.46</v>
      </c>
      <c r="C4869"/>
      <c r="D4869"/>
    </row>
    <row r="4870" spans="1:4" ht="16.149999999999999" customHeight="1" x14ac:dyDescent="0.25">
      <c r="A4870" s="416">
        <v>38430</v>
      </c>
      <c r="B4870" s="418">
        <v>2371.4299999999998</v>
      </c>
      <c r="C4870"/>
      <c r="D4870"/>
    </row>
    <row r="4871" spans="1:4" ht="16.149999999999999" customHeight="1" x14ac:dyDescent="0.25">
      <c r="A4871" s="416">
        <v>38431</v>
      </c>
      <c r="B4871" s="417">
        <v>2371.4299999999998</v>
      </c>
      <c r="C4871"/>
      <c r="D4871"/>
    </row>
    <row r="4872" spans="1:4" ht="16.149999999999999" customHeight="1" x14ac:dyDescent="0.25">
      <c r="A4872" s="416">
        <v>38432</v>
      </c>
      <c r="B4872" s="418">
        <v>2371.4299999999998</v>
      </c>
      <c r="C4872"/>
      <c r="D4872"/>
    </row>
    <row r="4873" spans="1:4" ht="16.149999999999999" customHeight="1" x14ac:dyDescent="0.25">
      <c r="A4873" s="416">
        <v>38433</v>
      </c>
      <c r="B4873" s="417">
        <v>2371.4299999999998</v>
      </c>
      <c r="C4873"/>
      <c r="D4873"/>
    </row>
    <row r="4874" spans="1:4" ht="16.149999999999999" customHeight="1" x14ac:dyDescent="0.25">
      <c r="A4874" s="416">
        <v>38434</v>
      </c>
      <c r="B4874" s="418">
        <v>2361.7800000000002</v>
      </c>
      <c r="C4874"/>
      <c r="D4874"/>
    </row>
    <row r="4875" spans="1:4" ht="16.149999999999999" customHeight="1" x14ac:dyDescent="0.25">
      <c r="A4875" s="416">
        <v>38435</v>
      </c>
      <c r="B4875" s="417">
        <v>2382.3000000000002</v>
      </c>
      <c r="C4875"/>
      <c r="D4875"/>
    </row>
    <row r="4876" spans="1:4" ht="16.149999999999999" customHeight="1" x14ac:dyDescent="0.25">
      <c r="A4876" s="416">
        <v>38436</v>
      </c>
      <c r="B4876" s="418">
        <v>2382.3000000000002</v>
      </c>
      <c r="C4876"/>
      <c r="D4876"/>
    </row>
    <row r="4877" spans="1:4" ht="16.149999999999999" customHeight="1" x14ac:dyDescent="0.25">
      <c r="A4877" s="416">
        <v>38437</v>
      </c>
      <c r="B4877" s="417">
        <v>2382.3000000000002</v>
      </c>
      <c r="C4877"/>
      <c r="D4877"/>
    </row>
    <row r="4878" spans="1:4" ht="16.149999999999999" customHeight="1" x14ac:dyDescent="0.25">
      <c r="A4878" s="416">
        <v>38438</v>
      </c>
      <c r="B4878" s="418">
        <v>2382.3000000000002</v>
      </c>
      <c r="C4878"/>
      <c r="D4878"/>
    </row>
    <row r="4879" spans="1:4" ht="16.149999999999999" customHeight="1" x14ac:dyDescent="0.25">
      <c r="A4879" s="416">
        <v>38439</v>
      </c>
      <c r="B4879" s="417">
        <v>2382.3000000000002</v>
      </c>
      <c r="C4879"/>
      <c r="D4879"/>
    </row>
    <row r="4880" spans="1:4" ht="16.149999999999999" customHeight="1" x14ac:dyDescent="0.25">
      <c r="A4880" s="416">
        <v>38440</v>
      </c>
      <c r="B4880" s="418">
        <v>2397.25</v>
      </c>
      <c r="C4880"/>
      <c r="D4880"/>
    </row>
    <row r="4881" spans="1:4" ht="16.149999999999999" customHeight="1" x14ac:dyDescent="0.25">
      <c r="A4881" s="416">
        <v>38441</v>
      </c>
      <c r="B4881" s="417">
        <v>2393.3200000000002</v>
      </c>
      <c r="C4881"/>
      <c r="D4881"/>
    </row>
    <row r="4882" spans="1:4" ht="16.149999999999999" customHeight="1" x14ac:dyDescent="0.25">
      <c r="A4882" s="416">
        <v>38442</v>
      </c>
      <c r="B4882" s="418">
        <v>2376.48</v>
      </c>
      <c r="C4882"/>
      <c r="D4882"/>
    </row>
    <row r="4883" spans="1:4" ht="16.149999999999999" customHeight="1" x14ac:dyDescent="0.25">
      <c r="A4883" s="416">
        <v>38443</v>
      </c>
      <c r="B4883" s="417">
        <v>2363.23</v>
      </c>
      <c r="C4883"/>
      <c r="D4883"/>
    </row>
    <row r="4884" spans="1:4" ht="16.149999999999999" customHeight="1" x14ac:dyDescent="0.25">
      <c r="A4884" s="416">
        <v>38444</v>
      </c>
      <c r="B4884" s="418">
        <v>2365.98</v>
      </c>
      <c r="C4884"/>
      <c r="D4884"/>
    </row>
    <row r="4885" spans="1:4" ht="16.149999999999999" customHeight="1" x14ac:dyDescent="0.25">
      <c r="A4885" s="416">
        <v>38445</v>
      </c>
      <c r="B4885" s="417">
        <v>2365.98</v>
      </c>
      <c r="C4885"/>
      <c r="D4885"/>
    </row>
    <row r="4886" spans="1:4" ht="16.149999999999999" customHeight="1" x14ac:dyDescent="0.25">
      <c r="A4886" s="416">
        <v>38446</v>
      </c>
      <c r="B4886" s="418">
        <v>2365.98</v>
      </c>
      <c r="C4886"/>
      <c r="D4886"/>
    </row>
    <row r="4887" spans="1:4" ht="16.149999999999999" customHeight="1" x14ac:dyDescent="0.25">
      <c r="A4887" s="416">
        <v>38447</v>
      </c>
      <c r="B4887" s="417">
        <v>2374.4699999999998</v>
      </c>
      <c r="C4887"/>
      <c r="D4887"/>
    </row>
    <row r="4888" spans="1:4" ht="16.149999999999999" customHeight="1" x14ac:dyDescent="0.25">
      <c r="A4888" s="416">
        <v>38448</v>
      </c>
      <c r="B4888" s="418">
        <v>2369.67</v>
      </c>
      <c r="C4888"/>
      <c r="D4888"/>
    </row>
    <row r="4889" spans="1:4" ht="16.149999999999999" customHeight="1" x14ac:dyDescent="0.25">
      <c r="A4889" s="416">
        <v>38449</v>
      </c>
      <c r="B4889" s="417">
        <v>2362.2800000000002</v>
      </c>
      <c r="C4889"/>
      <c r="D4889"/>
    </row>
    <row r="4890" spans="1:4" ht="16.149999999999999" customHeight="1" x14ac:dyDescent="0.25">
      <c r="A4890" s="416">
        <v>38450</v>
      </c>
      <c r="B4890" s="418">
        <v>2353.16</v>
      </c>
      <c r="C4890"/>
      <c r="D4890"/>
    </row>
    <row r="4891" spans="1:4" ht="16.149999999999999" customHeight="1" x14ac:dyDescent="0.25">
      <c r="A4891" s="416">
        <v>38451</v>
      </c>
      <c r="B4891" s="417">
        <v>2349.8000000000002</v>
      </c>
      <c r="C4891"/>
      <c r="D4891"/>
    </row>
    <row r="4892" spans="1:4" ht="16.149999999999999" customHeight="1" x14ac:dyDescent="0.25">
      <c r="A4892" s="416">
        <v>38452</v>
      </c>
      <c r="B4892" s="418">
        <v>2349.8000000000002</v>
      </c>
      <c r="C4892"/>
      <c r="D4892"/>
    </row>
    <row r="4893" spans="1:4" ht="16.149999999999999" customHeight="1" x14ac:dyDescent="0.25">
      <c r="A4893" s="416">
        <v>38453</v>
      </c>
      <c r="B4893" s="417">
        <v>2349.8000000000002</v>
      </c>
      <c r="C4893"/>
      <c r="D4893"/>
    </row>
    <row r="4894" spans="1:4" ht="16.149999999999999" customHeight="1" x14ac:dyDescent="0.25">
      <c r="A4894" s="416">
        <v>38454</v>
      </c>
      <c r="B4894" s="418">
        <v>2331.9499999999998</v>
      </c>
      <c r="C4894"/>
      <c r="D4894"/>
    </row>
    <row r="4895" spans="1:4" ht="16.149999999999999" customHeight="1" x14ac:dyDescent="0.25">
      <c r="A4895" s="416">
        <v>38455</v>
      </c>
      <c r="B4895" s="417">
        <v>2335.4</v>
      </c>
      <c r="C4895"/>
      <c r="D4895"/>
    </row>
    <row r="4896" spans="1:4" ht="16.149999999999999" customHeight="1" x14ac:dyDescent="0.25">
      <c r="A4896" s="416">
        <v>38456</v>
      </c>
      <c r="B4896" s="418">
        <v>2328.7399999999998</v>
      </c>
      <c r="C4896"/>
      <c r="D4896"/>
    </row>
    <row r="4897" spans="1:4" ht="16.149999999999999" customHeight="1" x14ac:dyDescent="0.25">
      <c r="A4897" s="416">
        <v>38457</v>
      </c>
      <c r="B4897" s="417">
        <v>2346.09</v>
      </c>
      <c r="C4897"/>
      <c r="D4897"/>
    </row>
    <row r="4898" spans="1:4" ht="16.149999999999999" customHeight="1" x14ac:dyDescent="0.25">
      <c r="A4898" s="416">
        <v>38458</v>
      </c>
      <c r="B4898" s="418">
        <v>2363.96</v>
      </c>
      <c r="C4898"/>
      <c r="D4898"/>
    </row>
    <row r="4899" spans="1:4" ht="16.149999999999999" customHeight="1" x14ac:dyDescent="0.25">
      <c r="A4899" s="416">
        <v>38459</v>
      </c>
      <c r="B4899" s="417">
        <v>2363.96</v>
      </c>
      <c r="C4899"/>
      <c r="D4899"/>
    </row>
    <row r="4900" spans="1:4" ht="16.149999999999999" customHeight="1" x14ac:dyDescent="0.25">
      <c r="A4900" s="416">
        <v>38460</v>
      </c>
      <c r="B4900" s="418">
        <v>2363.96</v>
      </c>
      <c r="C4900"/>
      <c r="D4900"/>
    </row>
    <row r="4901" spans="1:4" ht="16.149999999999999" customHeight="1" x14ac:dyDescent="0.25">
      <c r="A4901" s="416">
        <v>38461</v>
      </c>
      <c r="B4901" s="417">
        <v>2363.3000000000002</v>
      </c>
      <c r="C4901"/>
      <c r="D4901"/>
    </row>
    <row r="4902" spans="1:4" ht="16.149999999999999" customHeight="1" x14ac:dyDescent="0.25">
      <c r="A4902" s="416">
        <v>38462</v>
      </c>
      <c r="B4902" s="418">
        <v>2355.64</v>
      </c>
      <c r="C4902"/>
      <c r="D4902"/>
    </row>
    <row r="4903" spans="1:4" ht="16.149999999999999" customHeight="1" x14ac:dyDescent="0.25">
      <c r="A4903" s="416">
        <v>38463</v>
      </c>
      <c r="B4903" s="417">
        <v>2344.4499999999998</v>
      </c>
      <c r="C4903"/>
      <c r="D4903"/>
    </row>
    <row r="4904" spans="1:4" ht="16.149999999999999" customHeight="1" x14ac:dyDescent="0.25">
      <c r="A4904" s="416">
        <v>38464</v>
      </c>
      <c r="B4904" s="418">
        <v>2336.35</v>
      </c>
      <c r="C4904"/>
      <c r="D4904"/>
    </row>
    <row r="4905" spans="1:4" ht="16.149999999999999" customHeight="1" x14ac:dyDescent="0.25">
      <c r="A4905" s="416">
        <v>38465</v>
      </c>
      <c r="B4905" s="417">
        <v>2336.25</v>
      </c>
      <c r="C4905"/>
      <c r="D4905"/>
    </row>
    <row r="4906" spans="1:4" ht="16.149999999999999" customHeight="1" x14ac:dyDescent="0.25">
      <c r="A4906" s="416">
        <v>38466</v>
      </c>
      <c r="B4906" s="418">
        <v>2336.25</v>
      </c>
      <c r="C4906"/>
      <c r="D4906"/>
    </row>
    <row r="4907" spans="1:4" ht="16.149999999999999" customHeight="1" x14ac:dyDescent="0.25">
      <c r="A4907" s="416">
        <v>38467</v>
      </c>
      <c r="B4907" s="417">
        <v>2336.25</v>
      </c>
      <c r="C4907"/>
      <c r="D4907"/>
    </row>
    <row r="4908" spans="1:4" ht="16.149999999999999" customHeight="1" x14ac:dyDescent="0.25">
      <c r="A4908" s="416">
        <v>38468</v>
      </c>
      <c r="B4908" s="418">
        <v>2343.9699999999998</v>
      </c>
      <c r="C4908"/>
      <c r="D4908"/>
    </row>
    <row r="4909" spans="1:4" ht="16.149999999999999" customHeight="1" x14ac:dyDescent="0.25">
      <c r="A4909" s="416">
        <v>38469</v>
      </c>
      <c r="B4909" s="417">
        <v>2342.56</v>
      </c>
      <c r="C4909"/>
      <c r="D4909"/>
    </row>
    <row r="4910" spans="1:4" ht="16.149999999999999" customHeight="1" x14ac:dyDescent="0.25">
      <c r="A4910" s="416">
        <v>38470</v>
      </c>
      <c r="B4910" s="418">
        <v>2338.0700000000002</v>
      </c>
      <c r="C4910"/>
      <c r="D4910"/>
    </row>
    <row r="4911" spans="1:4" ht="16.149999999999999" customHeight="1" x14ac:dyDescent="0.25">
      <c r="A4911" s="416">
        <v>38471</v>
      </c>
      <c r="B4911" s="417">
        <v>2344.87</v>
      </c>
      <c r="C4911"/>
      <c r="D4911"/>
    </row>
    <row r="4912" spans="1:4" ht="16.149999999999999" customHeight="1" x14ac:dyDescent="0.25">
      <c r="A4912" s="416">
        <v>38472</v>
      </c>
      <c r="B4912" s="418">
        <v>2348.3200000000002</v>
      </c>
      <c r="C4912"/>
      <c r="D4912"/>
    </row>
    <row r="4913" spans="1:4" ht="16.149999999999999" customHeight="1" x14ac:dyDescent="0.25">
      <c r="A4913" s="416">
        <v>38473</v>
      </c>
      <c r="B4913" s="417">
        <v>2348.3200000000002</v>
      </c>
      <c r="C4913"/>
      <c r="D4913"/>
    </row>
    <row r="4914" spans="1:4" ht="16.149999999999999" customHeight="1" x14ac:dyDescent="0.25">
      <c r="A4914" s="416">
        <v>38474</v>
      </c>
      <c r="B4914" s="418">
        <v>2348.3200000000002</v>
      </c>
      <c r="C4914"/>
      <c r="D4914"/>
    </row>
    <row r="4915" spans="1:4" ht="16.149999999999999" customHeight="1" x14ac:dyDescent="0.25">
      <c r="A4915" s="416">
        <v>38475</v>
      </c>
      <c r="B4915" s="417">
        <v>2349.59</v>
      </c>
      <c r="C4915"/>
      <c r="D4915"/>
    </row>
    <row r="4916" spans="1:4" ht="16.149999999999999" customHeight="1" x14ac:dyDescent="0.25">
      <c r="A4916" s="416">
        <v>38476</v>
      </c>
      <c r="B4916" s="418">
        <v>2345.4499999999998</v>
      </c>
      <c r="C4916"/>
      <c r="D4916"/>
    </row>
    <row r="4917" spans="1:4" ht="16.149999999999999" customHeight="1" x14ac:dyDescent="0.25">
      <c r="A4917" s="416">
        <v>38477</v>
      </c>
      <c r="B4917" s="417">
        <v>2337.08</v>
      </c>
      <c r="C4917"/>
      <c r="D4917"/>
    </row>
    <row r="4918" spans="1:4" ht="16.149999999999999" customHeight="1" x14ac:dyDescent="0.25">
      <c r="A4918" s="416">
        <v>38478</v>
      </c>
      <c r="B4918" s="418">
        <v>2338.44</v>
      </c>
      <c r="C4918"/>
      <c r="D4918"/>
    </row>
    <row r="4919" spans="1:4" ht="16.149999999999999" customHeight="1" x14ac:dyDescent="0.25">
      <c r="A4919" s="416">
        <v>38479</v>
      </c>
      <c r="B4919" s="417">
        <v>2339.06</v>
      </c>
      <c r="C4919"/>
      <c r="D4919"/>
    </row>
    <row r="4920" spans="1:4" ht="16.149999999999999" customHeight="1" x14ac:dyDescent="0.25">
      <c r="A4920" s="416">
        <v>38480</v>
      </c>
      <c r="B4920" s="418">
        <v>2339.06</v>
      </c>
      <c r="C4920"/>
      <c r="D4920"/>
    </row>
    <row r="4921" spans="1:4" ht="16.149999999999999" customHeight="1" x14ac:dyDescent="0.25">
      <c r="A4921" s="416">
        <v>38481</v>
      </c>
      <c r="B4921" s="417">
        <v>2339.06</v>
      </c>
      <c r="C4921"/>
      <c r="D4921"/>
    </row>
    <row r="4922" spans="1:4" ht="16.149999999999999" customHeight="1" x14ac:dyDescent="0.25">
      <c r="A4922" s="416">
        <v>38482</v>
      </c>
      <c r="B4922" s="418">
        <v>2339.06</v>
      </c>
      <c r="C4922"/>
      <c r="D4922"/>
    </row>
    <row r="4923" spans="1:4" ht="16.149999999999999" customHeight="1" x14ac:dyDescent="0.25">
      <c r="A4923" s="416">
        <v>38483</v>
      </c>
      <c r="B4923" s="417">
        <v>2339.77</v>
      </c>
      <c r="C4923"/>
      <c r="D4923"/>
    </row>
    <row r="4924" spans="1:4" ht="16.149999999999999" customHeight="1" x14ac:dyDescent="0.25">
      <c r="A4924" s="416">
        <v>38484</v>
      </c>
      <c r="B4924" s="418">
        <v>2340.9899999999998</v>
      </c>
      <c r="C4924"/>
      <c r="D4924"/>
    </row>
    <row r="4925" spans="1:4" ht="16.149999999999999" customHeight="1" x14ac:dyDescent="0.25">
      <c r="A4925" s="416">
        <v>38485</v>
      </c>
      <c r="B4925" s="417">
        <v>2344</v>
      </c>
      <c r="C4925"/>
      <c r="D4925"/>
    </row>
    <row r="4926" spans="1:4" ht="16.149999999999999" customHeight="1" x14ac:dyDescent="0.25">
      <c r="A4926" s="416">
        <v>38486</v>
      </c>
      <c r="B4926" s="418">
        <v>2348.69</v>
      </c>
      <c r="C4926"/>
      <c r="D4926"/>
    </row>
    <row r="4927" spans="1:4" ht="16.149999999999999" customHeight="1" x14ac:dyDescent="0.25">
      <c r="A4927" s="416">
        <v>38487</v>
      </c>
      <c r="B4927" s="417">
        <v>2348.69</v>
      </c>
      <c r="C4927"/>
      <c r="D4927"/>
    </row>
    <row r="4928" spans="1:4" ht="16.149999999999999" customHeight="1" x14ac:dyDescent="0.25">
      <c r="A4928" s="416">
        <v>38488</v>
      </c>
      <c r="B4928" s="418">
        <v>2348.69</v>
      </c>
      <c r="C4928"/>
      <c r="D4928"/>
    </row>
    <row r="4929" spans="1:4" ht="16.149999999999999" customHeight="1" x14ac:dyDescent="0.25">
      <c r="A4929" s="416">
        <v>38489</v>
      </c>
      <c r="B4929" s="417">
        <v>2347.25</v>
      </c>
      <c r="C4929"/>
      <c r="D4929"/>
    </row>
    <row r="4930" spans="1:4" ht="16.149999999999999" customHeight="1" x14ac:dyDescent="0.25">
      <c r="A4930" s="416">
        <v>38490</v>
      </c>
      <c r="B4930" s="418">
        <v>2341.7199999999998</v>
      </c>
      <c r="C4930"/>
      <c r="D4930"/>
    </row>
    <row r="4931" spans="1:4" ht="16.149999999999999" customHeight="1" x14ac:dyDescent="0.25">
      <c r="A4931" s="416">
        <v>38491</v>
      </c>
      <c r="B4931" s="417">
        <v>2339.44</v>
      </c>
      <c r="C4931"/>
      <c r="D4931"/>
    </row>
    <row r="4932" spans="1:4" ht="16.149999999999999" customHeight="1" x14ac:dyDescent="0.25">
      <c r="A4932" s="416">
        <v>38492</v>
      </c>
      <c r="B4932" s="418">
        <v>2336.9899999999998</v>
      </c>
      <c r="C4932"/>
      <c r="D4932"/>
    </row>
    <row r="4933" spans="1:4" ht="16.149999999999999" customHeight="1" x14ac:dyDescent="0.25">
      <c r="A4933" s="416">
        <v>38493</v>
      </c>
      <c r="B4933" s="417">
        <v>2337</v>
      </c>
      <c r="C4933"/>
      <c r="D4933"/>
    </row>
    <row r="4934" spans="1:4" ht="16.149999999999999" customHeight="1" x14ac:dyDescent="0.25">
      <c r="A4934" s="416">
        <v>38494</v>
      </c>
      <c r="B4934" s="418">
        <v>2337</v>
      </c>
      <c r="C4934"/>
      <c r="D4934"/>
    </row>
    <row r="4935" spans="1:4" ht="16.149999999999999" customHeight="1" x14ac:dyDescent="0.25">
      <c r="A4935" s="416">
        <v>38495</v>
      </c>
      <c r="B4935" s="417">
        <v>2337</v>
      </c>
      <c r="C4935"/>
      <c r="D4935"/>
    </row>
    <row r="4936" spans="1:4" ht="16.149999999999999" customHeight="1" x14ac:dyDescent="0.25">
      <c r="A4936" s="416">
        <v>38496</v>
      </c>
      <c r="B4936" s="418">
        <v>2329.0500000000002</v>
      </c>
      <c r="C4936"/>
      <c r="D4936"/>
    </row>
    <row r="4937" spans="1:4" ht="16.149999999999999" customHeight="1" x14ac:dyDescent="0.25">
      <c r="A4937" s="416">
        <v>38497</v>
      </c>
      <c r="B4937" s="417">
        <v>2328.69</v>
      </c>
      <c r="C4937"/>
      <c r="D4937"/>
    </row>
    <row r="4938" spans="1:4" ht="16.149999999999999" customHeight="1" x14ac:dyDescent="0.25">
      <c r="A4938" s="416">
        <v>38498</v>
      </c>
      <c r="B4938" s="418">
        <v>2329.35</v>
      </c>
      <c r="C4938"/>
      <c r="D4938"/>
    </row>
    <row r="4939" spans="1:4" ht="16.149999999999999" customHeight="1" x14ac:dyDescent="0.25">
      <c r="A4939" s="416">
        <v>38499</v>
      </c>
      <c r="B4939" s="417">
        <v>2330.79</v>
      </c>
      <c r="C4939"/>
      <c r="D4939"/>
    </row>
    <row r="4940" spans="1:4" ht="16.149999999999999" customHeight="1" x14ac:dyDescent="0.25">
      <c r="A4940" s="416">
        <v>38500</v>
      </c>
      <c r="B4940" s="418">
        <v>2332.79</v>
      </c>
      <c r="C4940"/>
      <c r="D4940"/>
    </row>
    <row r="4941" spans="1:4" ht="16.149999999999999" customHeight="1" x14ac:dyDescent="0.25">
      <c r="A4941" s="416">
        <v>38501</v>
      </c>
      <c r="B4941" s="417">
        <v>2332.79</v>
      </c>
      <c r="C4941"/>
      <c r="D4941"/>
    </row>
    <row r="4942" spans="1:4" ht="16.149999999999999" customHeight="1" x14ac:dyDescent="0.25">
      <c r="A4942" s="416">
        <v>38502</v>
      </c>
      <c r="B4942" s="418">
        <v>2332.79</v>
      </c>
      <c r="C4942"/>
      <c r="D4942"/>
    </row>
    <row r="4943" spans="1:4" ht="16.149999999999999" customHeight="1" x14ac:dyDescent="0.25">
      <c r="A4943" s="416">
        <v>38503</v>
      </c>
      <c r="B4943" s="417">
        <v>2332.79</v>
      </c>
      <c r="C4943"/>
      <c r="D4943"/>
    </row>
    <row r="4944" spans="1:4" ht="16.149999999999999" customHeight="1" x14ac:dyDescent="0.25">
      <c r="A4944" s="416">
        <v>38504</v>
      </c>
      <c r="B4944" s="418">
        <v>2338.89</v>
      </c>
      <c r="C4944"/>
      <c r="D4944"/>
    </row>
    <row r="4945" spans="1:4" ht="16.149999999999999" customHeight="1" x14ac:dyDescent="0.25">
      <c r="A4945" s="416">
        <v>38505</v>
      </c>
      <c r="B4945" s="417">
        <v>2339.67</v>
      </c>
      <c r="C4945"/>
      <c r="D4945"/>
    </row>
    <row r="4946" spans="1:4" ht="16.149999999999999" customHeight="1" x14ac:dyDescent="0.25">
      <c r="A4946" s="416">
        <v>38506</v>
      </c>
      <c r="B4946" s="418">
        <v>2336.65</v>
      </c>
      <c r="C4946"/>
      <c r="D4946"/>
    </row>
    <row r="4947" spans="1:4" ht="16.149999999999999" customHeight="1" x14ac:dyDescent="0.25">
      <c r="A4947" s="416">
        <v>38507</v>
      </c>
      <c r="B4947" s="417">
        <v>2330.9299999999998</v>
      </c>
      <c r="C4947"/>
      <c r="D4947"/>
    </row>
    <row r="4948" spans="1:4" ht="16.149999999999999" customHeight="1" x14ac:dyDescent="0.25">
      <c r="A4948" s="416">
        <v>38508</v>
      </c>
      <c r="B4948" s="418">
        <v>2330.9299999999998</v>
      </c>
      <c r="C4948"/>
      <c r="D4948"/>
    </row>
    <row r="4949" spans="1:4" ht="16.149999999999999" customHeight="1" x14ac:dyDescent="0.25">
      <c r="A4949" s="416">
        <v>38509</v>
      </c>
      <c r="B4949" s="417">
        <v>2330.9299999999998</v>
      </c>
      <c r="C4949"/>
      <c r="D4949"/>
    </row>
    <row r="4950" spans="1:4" ht="16.149999999999999" customHeight="1" x14ac:dyDescent="0.25">
      <c r="A4950" s="416">
        <v>38510</v>
      </c>
      <c r="B4950" s="418">
        <v>2330.9299999999998</v>
      </c>
      <c r="C4950"/>
      <c r="D4950"/>
    </row>
    <row r="4951" spans="1:4" ht="16.149999999999999" customHeight="1" x14ac:dyDescent="0.25">
      <c r="A4951" s="416">
        <v>38511</v>
      </c>
      <c r="B4951" s="417">
        <v>2331.38</v>
      </c>
      <c r="C4951"/>
      <c r="D4951"/>
    </row>
    <row r="4952" spans="1:4" ht="16.149999999999999" customHeight="1" x14ac:dyDescent="0.25">
      <c r="A4952" s="416">
        <v>38512</v>
      </c>
      <c r="B4952" s="418">
        <v>2347.83</v>
      </c>
      <c r="C4952"/>
      <c r="D4952"/>
    </row>
    <row r="4953" spans="1:4" ht="16.149999999999999" customHeight="1" x14ac:dyDescent="0.25">
      <c r="A4953" s="416">
        <v>38513</v>
      </c>
      <c r="B4953" s="417">
        <v>2361.41</v>
      </c>
      <c r="C4953"/>
      <c r="D4953"/>
    </row>
    <row r="4954" spans="1:4" ht="16.149999999999999" customHeight="1" x14ac:dyDescent="0.25">
      <c r="A4954" s="416">
        <v>38514</v>
      </c>
      <c r="B4954" s="418">
        <v>2349.17</v>
      </c>
      <c r="C4954"/>
      <c r="D4954"/>
    </row>
    <row r="4955" spans="1:4" ht="16.149999999999999" customHeight="1" x14ac:dyDescent="0.25">
      <c r="A4955" s="416">
        <v>38515</v>
      </c>
      <c r="B4955" s="417">
        <v>2349.17</v>
      </c>
      <c r="C4955"/>
      <c r="D4955"/>
    </row>
    <row r="4956" spans="1:4" ht="16.149999999999999" customHeight="1" x14ac:dyDescent="0.25">
      <c r="A4956" s="416">
        <v>38516</v>
      </c>
      <c r="B4956" s="418">
        <v>2349.17</v>
      </c>
      <c r="C4956"/>
      <c r="D4956"/>
    </row>
    <row r="4957" spans="1:4" ht="16.149999999999999" customHeight="1" x14ac:dyDescent="0.25">
      <c r="A4957" s="416">
        <v>38517</v>
      </c>
      <c r="B4957" s="417">
        <v>2345.6</v>
      </c>
      <c r="C4957"/>
      <c r="D4957"/>
    </row>
    <row r="4958" spans="1:4" ht="16.149999999999999" customHeight="1" x14ac:dyDescent="0.25">
      <c r="A4958" s="416">
        <v>38518</v>
      </c>
      <c r="B4958" s="418">
        <v>2334.27</v>
      </c>
      <c r="C4958"/>
      <c r="D4958"/>
    </row>
    <row r="4959" spans="1:4" ht="16.149999999999999" customHeight="1" x14ac:dyDescent="0.25">
      <c r="A4959" s="416">
        <v>38519</v>
      </c>
      <c r="B4959" s="417">
        <v>2330.33</v>
      </c>
      <c r="C4959"/>
      <c r="D4959"/>
    </row>
    <row r="4960" spans="1:4" ht="16.149999999999999" customHeight="1" x14ac:dyDescent="0.25">
      <c r="A4960" s="416">
        <v>38520</v>
      </c>
      <c r="B4960" s="418">
        <v>2326.4299999999998</v>
      </c>
      <c r="C4960"/>
      <c r="D4960"/>
    </row>
    <row r="4961" spans="1:4" ht="16.149999999999999" customHeight="1" x14ac:dyDescent="0.25">
      <c r="A4961" s="416">
        <v>38521</v>
      </c>
      <c r="B4961" s="417">
        <v>2322.0500000000002</v>
      </c>
      <c r="C4961"/>
      <c r="D4961"/>
    </row>
    <row r="4962" spans="1:4" ht="16.149999999999999" customHeight="1" x14ac:dyDescent="0.25">
      <c r="A4962" s="416">
        <v>38522</v>
      </c>
      <c r="B4962" s="418">
        <v>2322.0500000000002</v>
      </c>
      <c r="C4962"/>
      <c r="D4962"/>
    </row>
    <row r="4963" spans="1:4" ht="16.149999999999999" customHeight="1" x14ac:dyDescent="0.25">
      <c r="A4963" s="416">
        <v>38523</v>
      </c>
      <c r="B4963" s="417">
        <v>2322.0500000000002</v>
      </c>
      <c r="C4963"/>
      <c r="D4963"/>
    </row>
    <row r="4964" spans="1:4" ht="16.149999999999999" customHeight="1" x14ac:dyDescent="0.25">
      <c r="A4964" s="416">
        <v>38524</v>
      </c>
      <c r="B4964" s="418">
        <v>2319.11</v>
      </c>
      <c r="C4964"/>
      <c r="D4964"/>
    </row>
    <row r="4965" spans="1:4" ht="16.149999999999999" customHeight="1" x14ac:dyDescent="0.25">
      <c r="A4965" s="416">
        <v>38525</v>
      </c>
      <c r="B4965" s="417">
        <v>2314.89</v>
      </c>
      <c r="C4965"/>
      <c r="D4965"/>
    </row>
    <row r="4966" spans="1:4" ht="16.149999999999999" customHeight="1" x14ac:dyDescent="0.25">
      <c r="A4966" s="416">
        <v>38526</v>
      </c>
      <c r="B4966" s="418">
        <v>2316.4499999999998</v>
      </c>
      <c r="C4966"/>
      <c r="D4966"/>
    </row>
    <row r="4967" spans="1:4" ht="16.149999999999999" customHeight="1" x14ac:dyDescent="0.25">
      <c r="A4967" s="416">
        <v>38527</v>
      </c>
      <c r="B4967" s="417">
        <v>2319.27</v>
      </c>
      <c r="C4967"/>
      <c r="D4967"/>
    </row>
    <row r="4968" spans="1:4" ht="16.149999999999999" customHeight="1" x14ac:dyDescent="0.25">
      <c r="A4968" s="416">
        <v>38528</v>
      </c>
      <c r="B4968" s="418">
        <v>2320.29</v>
      </c>
      <c r="C4968"/>
      <c r="D4968"/>
    </row>
    <row r="4969" spans="1:4" ht="16.149999999999999" customHeight="1" x14ac:dyDescent="0.25">
      <c r="A4969" s="416">
        <v>38529</v>
      </c>
      <c r="B4969" s="417">
        <v>2320.29</v>
      </c>
      <c r="C4969"/>
      <c r="D4969"/>
    </row>
    <row r="4970" spans="1:4" ht="16.149999999999999" customHeight="1" x14ac:dyDescent="0.25">
      <c r="A4970" s="416">
        <v>38530</v>
      </c>
      <c r="B4970" s="418">
        <v>2320.29</v>
      </c>
      <c r="C4970"/>
      <c r="D4970"/>
    </row>
    <row r="4971" spans="1:4" ht="16.149999999999999" customHeight="1" x14ac:dyDescent="0.25">
      <c r="A4971" s="416">
        <v>38531</v>
      </c>
      <c r="B4971" s="417">
        <v>2323.19</v>
      </c>
      <c r="C4971"/>
      <c r="D4971"/>
    </row>
    <row r="4972" spans="1:4" ht="16.149999999999999" customHeight="1" x14ac:dyDescent="0.25">
      <c r="A4972" s="416">
        <v>38532</v>
      </c>
      <c r="B4972" s="418">
        <v>2327.9</v>
      </c>
      <c r="C4972"/>
      <c r="D4972"/>
    </row>
    <row r="4973" spans="1:4" ht="16.149999999999999" customHeight="1" x14ac:dyDescent="0.25">
      <c r="A4973" s="416">
        <v>38533</v>
      </c>
      <c r="B4973" s="417">
        <v>2331.81</v>
      </c>
      <c r="C4973"/>
      <c r="D4973"/>
    </row>
    <row r="4974" spans="1:4" ht="16.149999999999999" customHeight="1" x14ac:dyDescent="0.25">
      <c r="A4974" s="416">
        <v>38534</v>
      </c>
      <c r="B4974" s="418">
        <v>2324.2199999999998</v>
      </c>
      <c r="C4974"/>
      <c r="D4974"/>
    </row>
    <row r="4975" spans="1:4" ht="16.149999999999999" customHeight="1" x14ac:dyDescent="0.25">
      <c r="A4975" s="416">
        <v>38535</v>
      </c>
      <c r="B4975" s="417">
        <v>2324.69</v>
      </c>
      <c r="C4975"/>
      <c r="D4975"/>
    </row>
    <row r="4976" spans="1:4" ht="16.149999999999999" customHeight="1" x14ac:dyDescent="0.25">
      <c r="A4976" s="416">
        <v>38536</v>
      </c>
      <c r="B4976" s="418">
        <v>2324.69</v>
      </c>
      <c r="C4976"/>
      <c r="D4976"/>
    </row>
    <row r="4977" spans="1:4" ht="16.149999999999999" customHeight="1" x14ac:dyDescent="0.25">
      <c r="A4977" s="416">
        <v>38537</v>
      </c>
      <c r="B4977" s="417">
        <v>2324.69</v>
      </c>
      <c r="C4977"/>
      <c r="D4977"/>
    </row>
    <row r="4978" spans="1:4" ht="16.149999999999999" customHeight="1" x14ac:dyDescent="0.25">
      <c r="A4978" s="416">
        <v>38538</v>
      </c>
      <c r="B4978" s="418">
        <v>2324.69</v>
      </c>
      <c r="C4978"/>
      <c r="D4978"/>
    </row>
    <row r="4979" spans="1:4" ht="16.149999999999999" customHeight="1" x14ac:dyDescent="0.25">
      <c r="A4979" s="416">
        <v>38539</v>
      </c>
      <c r="B4979" s="417">
        <v>2338.17</v>
      </c>
      <c r="C4979"/>
      <c r="D4979"/>
    </row>
    <row r="4980" spans="1:4" ht="16.149999999999999" customHeight="1" x14ac:dyDescent="0.25">
      <c r="A4980" s="416">
        <v>38540</v>
      </c>
      <c r="B4980" s="418">
        <v>2338.86</v>
      </c>
      <c r="C4980"/>
      <c r="D4980"/>
    </row>
    <row r="4981" spans="1:4" ht="16.149999999999999" customHeight="1" x14ac:dyDescent="0.25">
      <c r="A4981" s="416">
        <v>38541</v>
      </c>
      <c r="B4981" s="417">
        <v>2332.6999999999998</v>
      </c>
      <c r="C4981"/>
      <c r="D4981"/>
    </row>
    <row r="4982" spans="1:4" ht="16.149999999999999" customHeight="1" x14ac:dyDescent="0.25">
      <c r="A4982" s="416">
        <v>38542</v>
      </c>
      <c r="B4982" s="418">
        <v>2330.7199999999998</v>
      </c>
      <c r="C4982"/>
      <c r="D4982"/>
    </row>
    <row r="4983" spans="1:4" ht="16.149999999999999" customHeight="1" x14ac:dyDescent="0.25">
      <c r="A4983" s="416">
        <v>38543</v>
      </c>
      <c r="B4983" s="417">
        <v>2330.7199999999998</v>
      </c>
      <c r="C4983"/>
      <c r="D4983"/>
    </row>
    <row r="4984" spans="1:4" ht="16.149999999999999" customHeight="1" x14ac:dyDescent="0.25">
      <c r="A4984" s="416">
        <v>38544</v>
      </c>
      <c r="B4984" s="418">
        <v>2330.7199999999998</v>
      </c>
      <c r="C4984"/>
      <c r="D4984"/>
    </row>
    <row r="4985" spans="1:4" ht="16.149999999999999" customHeight="1" x14ac:dyDescent="0.25">
      <c r="A4985" s="416">
        <v>38545</v>
      </c>
      <c r="B4985" s="417">
        <v>2324.37</v>
      </c>
      <c r="C4985"/>
      <c r="D4985"/>
    </row>
    <row r="4986" spans="1:4" ht="16.149999999999999" customHeight="1" x14ac:dyDescent="0.25">
      <c r="A4986" s="416">
        <v>38546</v>
      </c>
      <c r="B4986" s="418">
        <v>2323.08</v>
      </c>
      <c r="C4986"/>
      <c r="D4986"/>
    </row>
    <row r="4987" spans="1:4" ht="16.149999999999999" customHeight="1" x14ac:dyDescent="0.25">
      <c r="A4987" s="416">
        <v>38547</v>
      </c>
      <c r="B4987" s="417">
        <v>2326.09</v>
      </c>
      <c r="C4987"/>
      <c r="D4987"/>
    </row>
    <row r="4988" spans="1:4" ht="16.149999999999999" customHeight="1" x14ac:dyDescent="0.25">
      <c r="A4988" s="416">
        <v>38548</v>
      </c>
      <c r="B4988" s="418">
        <v>2329.4</v>
      </c>
      <c r="C4988"/>
      <c r="D4988"/>
    </row>
    <row r="4989" spans="1:4" ht="16.149999999999999" customHeight="1" x14ac:dyDescent="0.25">
      <c r="A4989" s="416">
        <v>38549</v>
      </c>
      <c r="B4989" s="417">
        <v>2332.0700000000002</v>
      </c>
      <c r="C4989"/>
      <c r="D4989"/>
    </row>
    <row r="4990" spans="1:4" ht="16.149999999999999" customHeight="1" x14ac:dyDescent="0.25">
      <c r="A4990" s="416">
        <v>38550</v>
      </c>
      <c r="B4990" s="418">
        <v>2332.0700000000002</v>
      </c>
      <c r="C4990"/>
      <c r="D4990"/>
    </row>
    <row r="4991" spans="1:4" ht="16.149999999999999" customHeight="1" x14ac:dyDescent="0.25">
      <c r="A4991" s="416">
        <v>38551</v>
      </c>
      <c r="B4991" s="417">
        <v>2332.0700000000002</v>
      </c>
      <c r="C4991"/>
      <c r="D4991"/>
    </row>
    <row r="4992" spans="1:4" ht="16.149999999999999" customHeight="1" x14ac:dyDescent="0.25">
      <c r="A4992" s="416">
        <v>38552</v>
      </c>
      <c r="B4992" s="418">
        <v>2320.2600000000002</v>
      </c>
      <c r="C4992"/>
      <c r="D4992"/>
    </row>
    <row r="4993" spans="1:4" ht="16.149999999999999" customHeight="1" x14ac:dyDescent="0.25">
      <c r="A4993" s="416">
        <v>38553</v>
      </c>
      <c r="B4993" s="417">
        <v>2312.73</v>
      </c>
      <c r="C4993"/>
      <c r="D4993"/>
    </row>
    <row r="4994" spans="1:4" ht="16.149999999999999" customHeight="1" x14ac:dyDescent="0.25">
      <c r="A4994" s="416">
        <v>38554</v>
      </c>
      <c r="B4994" s="418">
        <v>2312.73</v>
      </c>
      <c r="C4994"/>
      <c r="D4994"/>
    </row>
    <row r="4995" spans="1:4" ht="16.149999999999999" customHeight="1" x14ac:dyDescent="0.25">
      <c r="A4995" s="416">
        <v>38555</v>
      </c>
      <c r="B4995" s="417">
        <v>2312.8200000000002</v>
      </c>
      <c r="C4995"/>
      <c r="D4995"/>
    </row>
    <row r="4996" spans="1:4" ht="16.149999999999999" customHeight="1" x14ac:dyDescent="0.25">
      <c r="A4996" s="416">
        <v>38556</v>
      </c>
      <c r="B4996" s="418">
        <v>2316.42</v>
      </c>
      <c r="C4996"/>
      <c r="D4996"/>
    </row>
    <row r="4997" spans="1:4" ht="16.149999999999999" customHeight="1" x14ac:dyDescent="0.25">
      <c r="A4997" s="416">
        <v>38557</v>
      </c>
      <c r="B4997" s="417">
        <v>2316.42</v>
      </c>
      <c r="C4997"/>
      <c r="D4997"/>
    </row>
    <row r="4998" spans="1:4" ht="16.149999999999999" customHeight="1" x14ac:dyDescent="0.25">
      <c r="A4998" s="416">
        <v>38558</v>
      </c>
      <c r="B4998" s="418">
        <v>2316.42</v>
      </c>
      <c r="C4998"/>
      <c r="D4998"/>
    </row>
    <row r="4999" spans="1:4" ht="16.149999999999999" customHeight="1" x14ac:dyDescent="0.25">
      <c r="A4999" s="416">
        <v>38559</v>
      </c>
      <c r="B4999" s="417">
        <v>2315.39</v>
      </c>
      <c r="C4999"/>
      <c r="D4999"/>
    </row>
    <row r="5000" spans="1:4" ht="16.149999999999999" customHeight="1" x14ac:dyDescent="0.25">
      <c r="A5000" s="416">
        <v>38560</v>
      </c>
      <c r="B5000" s="418">
        <v>2316.9299999999998</v>
      </c>
      <c r="C5000"/>
      <c r="D5000"/>
    </row>
    <row r="5001" spans="1:4" ht="16.149999999999999" customHeight="1" x14ac:dyDescent="0.25">
      <c r="A5001" s="416">
        <v>38561</v>
      </c>
      <c r="B5001" s="417">
        <v>2313.84</v>
      </c>
      <c r="C5001"/>
      <c r="D5001"/>
    </row>
    <row r="5002" spans="1:4" ht="16.149999999999999" customHeight="1" x14ac:dyDescent="0.25">
      <c r="A5002" s="416">
        <v>38562</v>
      </c>
      <c r="B5002" s="418">
        <v>2311.4299999999998</v>
      </c>
      <c r="C5002"/>
      <c r="D5002"/>
    </row>
    <row r="5003" spans="1:4" ht="16.149999999999999" customHeight="1" x14ac:dyDescent="0.25">
      <c r="A5003" s="416">
        <v>38563</v>
      </c>
      <c r="B5003" s="417">
        <v>2308.4899999999998</v>
      </c>
      <c r="C5003"/>
      <c r="D5003"/>
    </row>
    <row r="5004" spans="1:4" ht="16.149999999999999" customHeight="1" x14ac:dyDescent="0.25">
      <c r="A5004" s="416">
        <v>38564</v>
      </c>
      <c r="B5004" s="418">
        <v>2308.4899999999998</v>
      </c>
      <c r="C5004"/>
      <c r="D5004"/>
    </row>
    <row r="5005" spans="1:4" ht="16.149999999999999" customHeight="1" x14ac:dyDescent="0.25">
      <c r="A5005" s="416">
        <v>38565</v>
      </c>
      <c r="B5005" s="417">
        <v>2308.4899999999998</v>
      </c>
      <c r="C5005"/>
      <c r="D5005"/>
    </row>
    <row r="5006" spans="1:4" ht="16.149999999999999" customHeight="1" x14ac:dyDescent="0.25">
      <c r="A5006" s="416">
        <v>38566</v>
      </c>
      <c r="B5006" s="418">
        <v>2308.42</v>
      </c>
      <c r="C5006"/>
      <c r="D5006"/>
    </row>
    <row r="5007" spans="1:4" ht="16.149999999999999" customHeight="1" x14ac:dyDescent="0.25">
      <c r="A5007" s="416">
        <v>38567</v>
      </c>
      <c r="B5007" s="417">
        <v>2305.9499999999998</v>
      </c>
      <c r="C5007"/>
      <c r="D5007"/>
    </row>
    <row r="5008" spans="1:4" ht="16.149999999999999" customHeight="1" x14ac:dyDescent="0.25">
      <c r="A5008" s="416">
        <v>38568</v>
      </c>
      <c r="B5008" s="418">
        <v>2306.5100000000002</v>
      </c>
      <c r="C5008"/>
      <c r="D5008"/>
    </row>
    <row r="5009" spans="1:4" ht="16.149999999999999" customHeight="1" x14ac:dyDescent="0.25">
      <c r="A5009" s="416">
        <v>38569</v>
      </c>
      <c r="B5009" s="417">
        <v>2307.4</v>
      </c>
      <c r="C5009"/>
      <c r="D5009"/>
    </row>
    <row r="5010" spans="1:4" ht="16.149999999999999" customHeight="1" x14ac:dyDescent="0.25">
      <c r="A5010" s="416">
        <v>38570</v>
      </c>
      <c r="B5010" s="418">
        <v>2307.69</v>
      </c>
      <c r="C5010"/>
      <c r="D5010"/>
    </row>
    <row r="5011" spans="1:4" ht="16.149999999999999" customHeight="1" x14ac:dyDescent="0.25">
      <c r="A5011" s="416">
        <v>38571</v>
      </c>
      <c r="B5011" s="417">
        <v>2307.69</v>
      </c>
      <c r="C5011"/>
      <c r="D5011"/>
    </row>
    <row r="5012" spans="1:4" ht="16.149999999999999" customHeight="1" x14ac:dyDescent="0.25">
      <c r="A5012" s="416">
        <v>38572</v>
      </c>
      <c r="B5012" s="418">
        <v>2307.69</v>
      </c>
      <c r="C5012"/>
      <c r="D5012"/>
    </row>
    <row r="5013" spans="1:4" ht="16.149999999999999" customHeight="1" x14ac:dyDescent="0.25">
      <c r="A5013" s="416">
        <v>38573</v>
      </c>
      <c r="B5013" s="417">
        <v>2308.3000000000002</v>
      </c>
      <c r="C5013"/>
      <c r="D5013"/>
    </row>
    <row r="5014" spans="1:4" ht="16.149999999999999" customHeight="1" x14ac:dyDescent="0.25">
      <c r="A5014" s="416">
        <v>38574</v>
      </c>
      <c r="B5014" s="418">
        <v>2305.63</v>
      </c>
      <c r="C5014"/>
      <c r="D5014"/>
    </row>
    <row r="5015" spans="1:4" ht="16.149999999999999" customHeight="1" x14ac:dyDescent="0.25">
      <c r="A5015" s="416">
        <v>38575</v>
      </c>
      <c r="B5015" s="417">
        <v>2299.75</v>
      </c>
      <c r="C5015"/>
      <c r="D5015"/>
    </row>
    <row r="5016" spans="1:4" ht="16.149999999999999" customHeight="1" x14ac:dyDescent="0.25">
      <c r="A5016" s="416">
        <v>38576</v>
      </c>
      <c r="B5016" s="418">
        <v>2313.52</v>
      </c>
      <c r="C5016"/>
      <c r="D5016"/>
    </row>
    <row r="5017" spans="1:4" ht="16.149999999999999" customHeight="1" x14ac:dyDescent="0.25">
      <c r="A5017" s="416">
        <v>38577</v>
      </c>
      <c r="B5017" s="417">
        <v>2308.38</v>
      </c>
      <c r="C5017"/>
      <c r="D5017"/>
    </row>
    <row r="5018" spans="1:4" ht="16.149999999999999" customHeight="1" x14ac:dyDescent="0.25">
      <c r="A5018" s="416">
        <v>38578</v>
      </c>
      <c r="B5018" s="418">
        <v>2308.38</v>
      </c>
      <c r="C5018"/>
      <c r="D5018"/>
    </row>
    <row r="5019" spans="1:4" ht="16.149999999999999" customHeight="1" x14ac:dyDescent="0.25">
      <c r="A5019" s="416">
        <v>38579</v>
      </c>
      <c r="B5019" s="417">
        <v>2308.38</v>
      </c>
      <c r="C5019"/>
      <c r="D5019"/>
    </row>
    <row r="5020" spans="1:4" ht="16.149999999999999" customHeight="1" x14ac:dyDescent="0.25">
      <c r="A5020" s="416">
        <v>38580</v>
      </c>
      <c r="B5020" s="418">
        <v>2308.38</v>
      </c>
      <c r="C5020"/>
      <c r="D5020"/>
    </row>
    <row r="5021" spans="1:4" ht="16.149999999999999" customHeight="1" x14ac:dyDescent="0.25">
      <c r="A5021" s="416">
        <v>38581</v>
      </c>
      <c r="B5021" s="417">
        <v>2301.7399999999998</v>
      </c>
      <c r="C5021"/>
      <c r="D5021"/>
    </row>
    <row r="5022" spans="1:4" ht="16.149999999999999" customHeight="1" x14ac:dyDescent="0.25">
      <c r="A5022" s="416">
        <v>38582</v>
      </c>
      <c r="B5022" s="418">
        <v>2303.1999999999998</v>
      </c>
      <c r="C5022"/>
      <c r="D5022"/>
    </row>
    <row r="5023" spans="1:4" ht="16.149999999999999" customHeight="1" x14ac:dyDescent="0.25">
      <c r="A5023" s="416">
        <v>38583</v>
      </c>
      <c r="B5023" s="417">
        <v>2307.4499999999998</v>
      </c>
      <c r="C5023"/>
      <c r="D5023"/>
    </row>
    <row r="5024" spans="1:4" ht="16.149999999999999" customHeight="1" x14ac:dyDescent="0.25">
      <c r="A5024" s="416">
        <v>38584</v>
      </c>
      <c r="B5024" s="418">
        <v>2309.83</v>
      </c>
      <c r="C5024"/>
      <c r="D5024"/>
    </row>
    <row r="5025" spans="1:4" ht="16.149999999999999" customHeight="1" x14ac:dyDescent="0.25">
      <c r="A5025" s="416">
        <v>38585</v>
      </c>
      <c r="B5025" s="417">
        <v>2309.83</v>
      </c>
      <c r="C5025"/>
      <c r="D5025"/>
    </row>
    <row r="5026" spans="1:4" ht="16.149999999999999" customHeight="1" x14ac:dyDescent="0.25">
      <c r="A5026" s="416">
        <v>38586</v>
      </c>
      <c r="B5026" s="418">
        <v>2309.83</v>
      </c>
      <c r="C5026"/>
      <c r="D5026"/>
    </row>
    <row r="5027" spans="1:4" ht="16.149999999999999" customHeight="1" x14ac:dyDescent="0.25">
      <c r="A5027" s="416">
        <v>38587</v>
      </c>
      <c r="B5027" s="417">
        <v>2304.2600000000002</v>
      </c>
      <c r="C5027"/>
      <c r="D5027"/>
    </row>
    <row r="5028" spans="1:4" ht="16.149999999999999" customHeight="1" x14ac:dyDescent="0.25">
      <c r="A5028" s="416">
        <v>38588</v>
      </c>
      <c r="B5028" s="418">
        <v>2302.59</v>
      </c>
      <c r="C5028"/>
      <c r="D5028"/>
    </row>
    <row r="5029" spans="1:4" ht="16.149999999999999" customHeight="1" x14ac:dyDescent="0.25">
      <c r="A5029" s="416">
        <v>38589</v>
      </c>
      <c r="B5029" s="417">
        <v>2305.0500000000002</v>
      </c>
      <c r="C5029"/>
      <c r="D5029"/>
    </row>
    <row r="5030" spans="1:4" ht="16.149999999999999" customHeight="1" x14ac:dyDescent="0.25">
      <c r="A5030" s="416">
        <v>38590</v>
      </c>
      <c r="B5030" s="418">
        <v>2305.87</v>
      </c>
      <c r="C5030"/>
      <c r="D5030"/>
    </row>
    <row r="5031" spans="1:4" ht="16.149999999999999" customHeight="1" x14ac:dyDescent="0.25">
      <c r="A5031" s="416">
        <v>38591</v>
      </c>
      <c r="B5031" s="417">
        <v>2306.71</v>
      </c>
      <c r="C5031"/>
      <c r="D5031"/>
    </row>
    <row r="5032" spans="1:4" ht="16.149999999999999" customHeight="1" x14ac:dyDescent="0.25">
      <c r="A5032" s="416">
        <v>38592</v>
      </c>
      <c r="B5032" s="418">
        <v>2306.71</v>
      </c>
      <c r="C5032"/>
      <c r="D5032"/>
    </row>
    <row r="5033" spans="1:4" ht="16.149999999999999" customHeight="1" x14ac:dyDescent="0.25">
      <c r="A5033" s="416">
        <v>38593</v>
      </c>
      <c r="B5033" s="417">
        <v>2306.71</v>
      </c>
      <c r="C5033"/>
      <c r="D5033"/>
    </row>
    <row r="5034" spans="1:4" ht="16.149999999999999" customHeight="1" x14ac:dyDescent="0.25">
      <c r="A5034" s="416">
        <v>38594</v>
      </c>
      <c r="B5034" s="418">
        <v>2305.15</v>
      </c>
      <c r="C5034"/>
      <c r="D5034"/>
    </row>
    <row r="5035" spans="1:4" ht="16.149999999999999" customHeight="1" x14ac:dyDescent="0.25">
      <c r="A5035" s="416">
        <v>38595</v>
      </c>
      <c r="B5035" s="417">
        <v>2304.3000000000002</v>
      </c>
      <c r="C5035"/>
      <c r="D5035"/>
    </row>
    <row r="5036" spans="1:4" ht="16.149999999999999" customHeight="1" x14ac:dyDescent="0.25">
      <c r="A5036" s="416">
        <v>38596</v>
      </c>
      <c r="B5036" s="418">
        <v>2302.7800000000002</v>
      </c>
      <c r="C5036"/>
      <c r="D5036"/>
    </row>
    <row r="5037" spans="1:4" ht="16.149999999999999" customHeight="1" x14ac:dyDescent="0.25">
      <c r="A5037" s="416">
        <v>38597</v>
      </c>
      <c r="B5037" s="417">
        <v>2298.85</v>
      </c>
      <c r="C5037"/>
      <c r="D5037"/>
    </row>
    <row r="5038" spans="1:4" ht="16.149999999999999" customHeight="1" x14ac:dyDescent="0.25">
      <c r="A5038" s="416">
        <v>38598</v>
      </c>
      <c r="B5038" s="418">
        <v>2295.31</v>
      </c>
      <c r="C5038"/>
      <c r="D5038"/>
    </row>
    <row r="5039" spans="1:4" ht="16.149999999999999" customHeight="1" x14ac:dyDescent="0.25">
      <c r="A5039" s="416">
        <v>38599</v>
      </c>
      <c r="B5039" s="417">
        <v>2295.31</v>
      </c>
      <c r="C5039"/>
      <c r="D5039"/>
    </row>
    <row r="5040" spans="1:4" ht="16.149999999999999" customHeight="1" x14ac:dyDescent="0.25">
      <c r="A5040" s="416">
        <v>38600</v>
      </c>
      <c r="B5040" s="418">
        <v>2295.31</v>
      </c>
      <c r="C5040"/>
      <c r="D5040"/>
    </row>
    <row r="5041" spans="1:4" ht="16.149999999999999" customHeight="1" x14ac:dyDescent="0.25">
      <c r="A5041" s="416">
        <v>38601</v>
      </c>
      <c r="B5041" s="417">
        <v>2295.31</v>
      </c>
      <c r="C5041"/>
      <c r="D5041"/>
    </row>
    <row r="5042" spans="1:4" ht="16.149999999999999" customHeight="1" x14ac:dyDescent="0.25">
      <c r="A5042" s="416">
        <v>38602</v>
      </c>
      <c r="B5042" s="418">
        <v>2286.61</v>
      </c>
      <c r="C5042"/>
      <c r="D5042"/>
    </row>
    <row r="5043" spans="1:4" ht="16.149999999999999" customHeight="1" x14ac:dyDescent="0.25">
      <c r="A5043" s="416">
        <v>38603</v>
      </c>
      <c r="B5043" s="417">
        <v>2279.9499999999998</v>
      </c>
      <c r="C5043"/>
      <c r="D5043"/>
    </row>
    <row r="5044" spans="1:4" ht="16.149999999999999" customHeight="1" x14ac:dyDescent="0.25">
      <c r="A5044" s="416">
        <v>38604</v>
      </c>
      <c r="B5044" s="418">
        <v>2289.3000000000002</v>
      </c>
      <c r="C5044"/>
      <c r="D5044"/>
    </row>
    <row r="5045" spans="1:4" ht="16.149999999999999" customHeight="1" x14ac:dyDescent="0.25">
      <c r="A5045" s="416">
        <v>38605</v>
      </c>
      <c r="B5045" s="417">
        <v>2305.09</v>
      </c>
      <c r="C5045"/>
      <c r="D5045"/>
    </row>
    <row r="5046" spans="1:4" ht="16.149999999999999" customHeight="1" x14ac:dyDescent="0.25">
      <c r="A5046" s="416">
        <v>38606</v>
      </c>
      <c r="B5046" s="418">
        <v>2305.09</v>
      </c>
      <c r="C5046"/>
      <c r="D5046"/>
    </row>
    <row r="5047" spans="1:4" ht="16.149999999999999" customHeight="1" x14ac:dyDescent="0.25">
      <c r="A5047" s="416">
        <v>38607</v>
      </c>
      <c r="B5047" s="417">
        <v>2305.09</v>
      </c>
      <c r="C5047"/>
      <c r="D5047"/>
    </row>
    <row r="5048" spans="1:4" ht="16.149999999999999" customHeight="1" x14ac:dyDescent="0.25">
      <c r="A5048" s="416">
        <v>38608</v>
      </c>
      <c r="B5048" s="418">
        <v>2306.71</v>
      </c>
      <c r="C5048"/>
      <c r="D5048"/>
    </row>
    <row r="5049" spans="1:4" ht="16.149999999999999" customHeight="1" x14ac:dyDescent="0.25">
      <c r="A5049" s="416">
        <v>38609</v>
      </c>
      <c r="B5049" s="417">
        <v>2295.02</v>
      </c>
      <c r="C5049"/>
      <c r="D5049"/>
    </row>
    <row r="5050" spans="1:4" ht="16.149999999999999" customHeight="1" x14ac:dyDescent="0.25">
      <c r="A5050" s="416">
        <v>38610</v>
      </c>
      <c r="B5050" s="418">
        <v>2290.02</v>
      </c>
      <c r="C5050"/>
      <c r="D5050"/>
    </row>
    <row r="5051" spans="1:4" ht="16.149999999999999" customHeight="1" x14ac:dyDescent="0.25">
      <c r="A5051" s="416">
        <v>38611</v>
      </c>
      <c r="B5051" s="417">
        <v>2299.8200000000002</v>
      </c>
      <c r="C5051"/>
      <c r="D5051"/>
    </row>
    <row r="5052" spans="1:4" ht="16.149999999999999" customHeight="1" x14ac:dyDescent="0.25">
      <c r="A5052" s="416">
        <v>38612</v>
      </c>
      <c r="B5052" s="418">
        <v>2301.9899999999998</v>
      </c>
      <c r="C5052"/>
      <c r="D5052"/>
    </row>
    <row r="5053" spans="1:4" ht="16.149999999999999" customHeight="1" x14ac:dyDescent="0.25">
      <c r="A5053" s="416">
        <v>38613</v>
      </c>
      <c r="B5053" s="417">
        <v>2301.9899999999998</v>
      </c>
      <c r="C5053"/>
      <c r="D5053"/>
    </row>
    <row r="5054" spans="1:4" ht="16.149999999999999" customHeight="1" x14ac:dyDescent="0.25">
      <c r="A5054" s="416">
        <v>38614</v>
      </c>
      <c r="B5054" s="418">
        <v>2301.9899999999998</v>
      </c>
      <c r="C5054"/>
      <c r="D5054"/>
    </row>
    <row r="5055" spans="1:4" ht="16.149999999999999" customHeight="1" x14ac:dyDescent="0.25">
      <c r="A5055" s="416">
        <v>38615</v>
      </c>
      <c r="B5055" s="417">
        <v>2295.5700000000002</v>
      </c>
      <c r="C5055"/>
      <c r="D5055"/>
    </row>
    <row r="5056" spans="1:4" ht="16.149999999999999" customHeight="1" x14ac:dyDescent="0.25">
      <c r="A5056" s="416">
        <v>38616</v>
      </c>
      <c r="B5056" s="418">
        <v>2300.58</v>
      </c>
      <c r="C5056"/>
      <c r="D5056"/>
    </row>
    <row r="5057" spans="1:4" ht="16.149999999999999" customHeight="1" x14ac:dyDescent="0.25">
      <c r="A5057" s="416">
        <v>38617</v>
      </c>
      <c r="B5057" s="417">
        <v>2291.0500000000002</v>
      </c>
      <c r="C5057"/>
      <c r="D5057"/>
    </row>
    <row r="5058" spans="1:4" ht="16.149999999999999" customHeight="1" x14ac:dyDescent="0.25">
      <c r="A5058" s="416">
        <v>38618</v>
      </c>
      <c r="B5058" s="418">
        <v>2292.59</v>
      </c>
      <c r="C5058"/>
      <c r="D5058"/>
    </row>
    <row r="5059" spans="1:4" ht="16.149999999999999" customHeight="1" x14ac:dyDescent="0.25">
      <c r="A5059" s="416">
        <v>38619</v>
      </c>
      <c r="B5059" s="417">
        <v>2290.0300000000002</v>
      </c>
      <c r="C5059"/>
      <c r="D5059"/>
    </row>
    <row r="5060" spans="1:4" ht="16.149999999999999" customHeight="1" x14ac:dyDescent="0.25">
      <c r="A5060" s="416">
        <v>38620</v>
      </c>
      <c r="B5060" s="418">
        <v>2290.0300000000002</v>
      </c>
      <c r="C5060"/>
      <c r="D5060"/>
    </row>
    <row r="5061" spans="1:4" ht="16.149999999999999" customHeight="1" x14ac:dyDescent="0.25">
      <c r="A5061" s="416">
        <v>38621</v>
      </c>
      <c r="B5061" s="417">
        <v>2290.0300000000002</v>
      </c>
      <c r="C5061"/>
      <c r="D5061"/>
    </row>
    <row r="5062" spans="1:4" ht="16.149999999999999" customHeight="1" x14ac:dyDescent="0.25">
      <c r="A5062" s="416">
        <v>38622</v>
      </c>
      <c r="B5062" s="418">
        <v>2289.1799999999998</v>
      </c>
      <c r="C5062"/>
      <c r="D5062"/>
    </row>
    <row r="5063" spans="1:4" ht="16.149999999999999" customHeight="1" x14ac:dyDescent="0.25">
      <c r="A5063" s="416">
        <v>38623</v>
      </c>
      <c r="B5063" s="417">
        <v>2290.7399999999998</v>
      </c>
      <c r="C5063"/>
      <c r="D5063"/>
    </row>
    <row r="5064" spans="1:4" ht="16.149999999999999" customHeight="1" x14ac:dyDescent="0.25">
      <c r="A5064" s="416">
        <v>38624</v>
      </c>
      <c r="B5064" s="418">
        <v>2293.29</v>
      </c>
      <c r="C5064"/>
      <c r="D5064"/>
    </row>
    <row r="5065" spans="1:4" ht="16.149999999999999" customHeight="1" x14ac:dyDescent="0.25">
      <c r="A5065" s="416">
        <v>38625</v>
      </c>
      <c r="B5065" s="417">
        <v>2289.61</v>
      </c>
      <c r="C5065"/>
      <c r="D5065"/>
    </row>
    <row r="5066" spans="1:4" ht="16.149999999999999" customHeight="1" x14ac:dyDescent="0.25">
      <c r="A5066" s="416">
        <v>38626</v>
      </c>
      <c r="B5066" s="418">
        <v>2288.2199999999998</v>
      </c>
      <c r="C5066"/>
      <c r="D5066"/>
    </row>
    <row r="5067" spans="1:4" ht="16.149999999999999" customHeight="1" x14ac:dyDescent="0.25">
      <c r="A5067" s="416">
        <v>38627</v>
      </c>
      <c r="B5067" s="417">
        <v>2288.2199999999998</v>
      </c>
      <c r="C5067"/>
      <c r="D5067"/>
    </row>
    <row r="5068" spans="1:4" ht="16.149999999999999" customHeight="1" x14ac:dyDescent="0.25">
      <c r="A5068" s="416">
        <v>38628</v>
      </c>
      <c r="B5068" s="418">
        <v>2288.2199999999998</v>
      </c>
      <c r="C5068"/>
      <c r="D5068"/>
    </row>
    <row r="5069" spans="1:4" ht="16.149999999999999" customHeight="1" x14ac:dyDescent="0.25">
      <c r="A5069" s="416">
        <v>38629</v>
      </c>
      <c r="B5069" s="417">
        <v>2289.13</v>
      </c>
      <c r="C5069"/>
      <c r="D5069"/>
    </row>
    <row r="5070" spans="1:4" ht="16.149999999999999" customHeight="1" x14ac:dyDescent="0.25">
      <c r="A5070" s="416">
        <v>38630</v>
      </c>
      <c r="B5070" s="418">
        <v>2289.79</v>
      </c>
      <c r="C5070"/>
      <c r="D5070"/>
    </row>
    <row r="5071" spans="1:4" ht="16.149999999999999" customHeight="1" x14ac:dyDescent="0.25">
      <c r="A5071" s="416">
        <v>38631</v>
      </c>
      <c r="B5071" s="417">
        <v>2294.12</v>
      </c>
      <c r="C5071"/>
      <c r="D5071"/>
    </row>
    <row r="5072" spans="1:4" ht="16.149999999999999" customHeight="1" x14ac:dyDescent="0.25">
      <c r="A5072" s="416">
        <v>38632</v>
      </c>
      <c r="B5072" s="418">
        <v>2302.79</v>
      </c>
      <c r="C5072"/>
      <c r="D5072"/>
    </row>
    <row r="5073" spans="1:4" ht="16.149999999999999" customHeight="1" x14ac:dyDescent="0.25">
      <c r="A5073" s="416">
        <v>38633</v>
      </c>
      <c r="B5073" s="417">
        <v>2303.0100000000002</v>
      </c>
      <c r="C5073"/>
      <c r="D5073"/>
    </row>
    <row r="5074" spans="1:4" ht="16.149999999999999" customHeight="1" x14ac:dyDescent="0.25">
      <c r="A5074" s="416">
        <v>38634</v>
      </c>
      <c r="B5074" s="418">
        <v>2303.0100000000002</v>
      </c>
      <c r="C5074"/>
      <c r="D5074"/>
    </row>
    <row r="5075" spans="1:4" ht="16.149999999999999" customHeight="1" x14ac:dyDescent="0.25">
      <c r="A5075" s="416">
        <v>38635</v>
      </c>
      <c r="B5075" s="417">
        <v>2303.0100000000002</v>
      </c>
      <c r="C5075"/>
      <c r="D5075"/>
    </row>
    <row r="5076" spans="1:4" ht="16.149999999999999" customHeight="1" x14ac:dyDescent="0.25">
      <c r="A5076" s="416">
        <v>38636</v>
      </c>
      <c r="B5076" s="418">
        <v>2303.0100000000002</v>
      </c>
      <c r="C5076"/>
      <c r="D5076"/>
    </row>
    <row r="5077" spans="1:4" ht="16.149999999999999" customHeight="1" x14ac:dyDescent="0.25">
      <c r="A5077" s="416">
        <v>38637</v>
      </c>
      <c r="B5077" s="417">
        <v>2299.94</v>
      </c>
      <c r="C5077"/>
      <c r="D5077"/>
    </row>
    <row r="5078" spans="1:4" ht="16.149999999999999" customHeight="1" x14ac:dyDescent="0.25">
      <c r="A5078" s="416">
        <v>38638</v>
      </c>
      <c r="B5078" s="418">
        <v>2299.4699999999998</v>
      </c>
      <c r="C5078"/>
      <c r="D5078"/>
    </row>
    <row r="5079" spans="1:4" ht="16.149999999999999" customHeight="1" x14ac:dyDescent="0.25">
      <c r="A5079" s="416">
        <v>38639</v>
      </c>
      <c r="B5079" s="417">
        <v>2298.9899999999998</v>
      </c>
      <c r="C5079"/>
      <c r="D5079"/>
    </row>
    <row r="5080" spans="1:4" ht="16.149999999999999" customHeight="1" x14ac:dyDescent="0.25">
      <c r="A5080" s="416">
        <v>38640</v>
      </c>
      <c r="B5080" s="418">
        <v>2294.75</v>
      </c>
      <c r="C5080"/>
      <c r="D5080"/>
    </row>
    <row r="5081" spans="1:4" ht="16.149999999999999" customHeight="1" x14ac:dyDescent="0.25">
      <c r="A5081" s="416">
        <v>38641</v>
      </c>
      <c r="B5081" s="417">
        <v>2294.75</v>
      </c>
      <c r="C5081"/>
      <c r="D5081"/>
    </row>
    <row r="5082" spans="1:4" ht="16.149999999999999" customHeight="1" x14ac:dyDescent="0.25">
      <c r="A5082" s="416">
        <v>38642</v>
      </c>
      <c r="B5082" s="418">
        <v>2294.75</v>
      </c>
      <c r="C5082"/>
      <c r="D5082"/>
    </row>
    <row r="5083" spans="1:4" ht="16.149999999999999" customHeight="1" x14ac:dyDescent="0.25">
      <c r="A5083" s="416">
        <v>38643</v>
      </c>
      <c r="B5083" s="417">
        <v>2294.75</v>
      </c>
      <c r="C5083"/>
      <c r="D5083"/>
    </row>
    <row r="5084" spans="1:4" ht="16.149999999999999" customHeight="1" x14ac:dyDescent="0.25">
      <c r="A5084" s="416">
        <v>38644</v>
      </c>
      <c r="B5084" s="418">
        <v>2288.69</v>
      </c>
      <c r="C5084"/>
      <c r="D5084"/>
    </row>
    <row r="5085" spans="1:4" ht="16.149999999999999" customHeight="1" x14ac:dyDescent="0.25">
      <c r="A5085" s="416">
        <v>38645</v>
      </c>
      <c r="B5085" s="417">
        <v>2283.96</v>
      </c>
      <c r="C5085"/>
      <c r="D5085"/>
    </row>
    <row r="5086" spans="1:4" ht="16.149999999999999" customHeight="1" x14ac:dyDescent="0.25">
      <c r="A5086" s="416">
        <v>38646</v>
      </c>
      <c r="B5086" s="418">
        <v>2289.15</v>
      </c>
      <c r="C5086"/>
      <c r="D5086"/>
    </row>
    <row r="5087" spans="1:4" ht="16.149999999999999" customHeight="1" x14ac:dyDescent="0.25">
      <c r="A5087" s="416">
        <v>38647</v>
      </c>
      <c r="B5087" s="417">
        <v>2288.69</v>
      </c>
      <c r="C5087"/>
      <c r="D5087"/>
    </row>
    <row r="5088" spans="1:4" ht="16.149999999999999" customHeight="1" x14ac:dyDescent="0.25">
      <c r="A5088" s="416">
        <v>38648</v>
      </c>
      <c r="B5088" s="418">
        <v>2288.69</v>
      </c>
      <c r="C5088"/>
      <c r="D5088"/>
    </row>
    <row r="5089" spans="1:4" ht="16.149999999999999" customHeight="1" x14ac:dyDescent="0.25">
      <c r="A5089" s="416">
        <v>38649</v>
      </c>
      <c r="B5089" s="417">
        <v>2288.69</v>
      </c>
      <c r="C5089"/>
      <c r="D5089"/>
    </row>
    <row r="5090" spans="1:4" ht="16.149999999999999" customHeight="1" x14ac:dyDescent="0.25">
      <c r="A5090" s="416">
        <v>38650</v>
      </c>
      <c r="B5090" s="418">
        <v>2285.37</v>
      </c>
      <c r="C5090"/>
      <c r="D5090"/>
    </row>
    <row r="5091" spans="1:4" ht="16.149999999999999" customHeight="1" x14ac:dyDescent="0.25">
      <c r="A5091" s="416">
        <v>38651</v>
      </c>
      <c r="B5091" s="417">
        <v>2284.0500000000002</v>
      </c>
      <c r="C5091"/>
      <c r="D5091"/>
    </row>
    <row r="5092" spans="1:4" ht="16.149999999999999" customHeight="1" x14ac:dyDescent="0.25">
      <c r="A5092" s="416">
        <v>38652</v>
      </c>
      <c r="B5092" s="418">
        <v>2288.52</v>
      </c>
      <c r="C5092"/>
      <c r="D5092"/>
    </row>
    <row r="5093" spans="1:4" ht="16.149999999999999" customHeight="1" x14ac:dyDescent="0.25">
      <c r="A5093" s="416">
        <v>38653</v>
      </c>
      <c r="B5093" s="417">
        <v>2289.87</v>
      </c>
      <c r="C5093"/>
      <c r="D5093"/>
    </row>
    <row r="5094" spans="1:4" ht="16.149999999999999" customHeight="1" x14ac:dyDescent="0.25">
      <c r="A5094" s="416">
        <v>38654</v>
      </c>
      <c r="B5094" s="418">
        <v>2289.5700000000002</v>
      </c>
      <c r="C5094"/>
      <c r="D5094"/>
    </row>
    <row r="5095" spans="1:4" ht="16.149999999999999" customHeight="1" x14ac:dyDescent="0.25">
      <c r="A5095" s="416">
        <v>38655</v>
      </c>
      <c r="B5095" s="417">
        <v>2289.5700000000002</v>
      </c>
      <c r="C5095"/>
      <c r="D5095"/>
    </row>
    <row r="5096" spans="1:4" ht="16.149999999999999" customHeight="1" x14ac:dyDescent="0.25">
      <c r="A5096" s="416">
        <v>38656</v>
      </c>
      <c r="B5096" s="418">
        <v>2289.5700000000002</v>
      </c>
      <c r="C5096"/>
      <c r="D5096"/>
    </row>
    <row r="5097" spans="1:4" ht="16.149999999999999" customHeight="1" x14ac:dyDescent="0.25">
      <c r="A5097" s="416">
        <v>38657</v>
      </c>
      <c r="B5097" s="417">
        <v>2287.5100000000002</v>
      </c>
      <c r="C5097"/>
      <c r="D5097"/>
    </row>
    <row r="5098" spans="1:4" ht="16.149999999999999" customHeight="1" x14ac:dyDescent="0.25">
      <c r="A5098" s="416">
        <v>38658</v>
      </c>
      <c r="B5098" s="418">
        <v>2285.83</v>
      </c>
      <c r="C5098"/>
      <c r="D5098"/>
    </row>
    <row r="5099" spans="1:4" ht="16.149999999999999" customHeight="1" x14ac:dyDescent="0.25">
      <c r="A5099" s="416">
        <v>38659</v>
      </c>
      <c r="B5099" s="417">
        <v>2285.2399999999998</v>
      </c>
      <c r="C5099"/>
      <c r="D5099"/>
    </row>
    <row r="5100" spans="1:4" ht="16.149999999999999" customHeight="1" x14ac:dyDescent="0.25">
      <c r="A5100" s="416">
        <v>38660</v>
      </c>
      <c r="B5100" s="418">
        <v>2283.7800000000002</v>
      </c>
      <c r="C5100"/>
      <c r="D5100"/>
    </row>
    <row r="5101" spans="1:4" ht="16.149999999999999" customHeight="1" x14ac:dyDescent="0.25">
      <c r="A5101" s="416">
        <v>38661</v>
      </c>
      <c r="B5101" s="417">
        <v>2282.7600000000002</v>
      </c>
      <c r="C5101"/>
      <c r="D5101"/>
    </row>
    <row r="5102" spans="1:4" ht="16.149999999999999" customHeight="1" x14ac:dyDescent="0.25">
      <c r="A5102" s="416">
        <v>38662</v>
      </c>
      <c r="B5102" s="418">
        <v>2282.7600000000002</v>
      </c>
      <c r="C5102"/>
      <c r="D5102"/>
    </row>
    <row r="5103" spans="1:4" ht="16.149999999999999" customHeight="1" x14ac:dyDescent="0.25">
      <c r="A5103" s="416">
        <v>38663</v>
      </c>
      <c r="B5103" s="417">
        <v>2282.7600000000002</v>
      </c>
      <c r="C5103"/>
      <c r="D5103"/>
    </row>
    <row r="5104" spans="1:4" ht="16.149999999999999" customHeight="1" x14ac:dyDescent="0.25">
      <c r="A5104" s="416">
        <v>38664</v>
      </c>
      <c r="B5104" s="418">
        <v>2282.7600000000002</v>
      </c>
      <c r="C5104"/>
      <c r="D5104"/>
    </row>
    <row r="5105" spans="1:4" ht="16.149999999999999" customHeight="1" x14ac:dyDescent="0.25">
      <c r="A5105" s="416">
        <v>38665</v>
      </c>
      <c r="B5105" s="417">
        <v>2282.67</v>
      </c>
      <c r="C5105"/>
      <c r="D5105"/>
    </row>
    <row r="5106" spans="1:4" ht="16.149999999999999" customHeight="1" x14ac:dyDescent="0.25">
      <c r="A5106" s="416">
        <v>38666</v>
      </c>
      <c r="B5106" s="418">
        <v>2280.94</v>
      </c>
      <c r="C5106"/>
      <c r="D5106"/>
    </row>
    <row r="5107" spans="1:4" ht="16.149999999999999" customHeight="1" x14ac:dyDescent="0.25">
      <c r="A5107" s="416">
        <v>38667</v>
      </c>
      <c r="B5107" s="417">
        <v>2280.19</v>
      </c>
      <c r="C5107"/>
      <c r="D5107"/>
    </row>
    <row r="5108" spans="1:4" ht="16.149999999999999" customHeight="1" x14ac:dyDescent="0.25">
      <c r="A5108" s="416">
        <v>38668</v>
      </c>
      <c r="B5108" s="418">
        <v>2280.19</v>
      </c>
      <c r="C5108"/>
      <c r="D5108"/>
    </row>
    <row r="5109" spans="1:4" ht="16.149999999999999" customHeight="1" x14ac:dyDescent="0.25">
      <c r="A5109" s="416">
        <v>38669</v>
      </c>
      <c r="B5109" s="417">
        <v>2280.19</v>
      </c>
      <c r="C5109"/>
      <c r="D5109"/>
    </row>
    <row r="5110" spans="1:4" ht="16.149999999999999" customHeight="1" x14ac:dyDescent="0.25">
      <c r="A5110" s="416">
        <v>38670</v>
      </c>
      <c r="B5110" s="418">
        <v>2280.19</v>
      </c>
      <c r="C5110"/>
      <c r="D5110"/>
    </row>
    <row r="5111" spans="1:4" ht="16.149999999999999" customHeight="1" x14ac:dyDescent="0.25">
      <c r="A5111" s="416">
        <v>38671</v>
      </c>
      <c r="B5111" s="417">
        <v>2280.19</v>
      </c>
      <c r="C5111"/>
      <c r="D5111"/>
    </row>
    <row r="5112" spans="1:4" ht="16.149999999999999" customHeight="1" x14ac:dyDescent="0.25">
      <c r="A5112" s="416">
        <v>38672</v>
      </c>
      <c r="B5112" s="418">
        <v>2280.4299999999998</v>
      </c>
      <c r="C5112"/>
      <c r="D5112"/>
    </row>
    <row r="5113" spans="1:4" ht="16.149999999999999" customHeight="1" x14ac:dyDescent="0.25">
      <c r="A5113" s="416">
        <v>38673</v>
      </c>
      <c r="B5113" s="417">
        <v>2278.23</v>
      </c>
      <c r="C5113"/>
      <c r="D5113"/>
    </row>
    <row r="5114" spans="1:4" ht="16.149999999999999" customHeight="1" x14ac:dyDescent="0.25">
      <c r="A5114" s="416">
        <v>38674</v>
      </c>
      <c r="B5114" s="418">
        <v>2277.9899999999998</v>
      </c>
      <c r="C5114"/>
      <c r="D5114"/>
    </row>
    <row r="5115" spans="1:4" ht="16.149999999999999" customHeight="1" x14ac:dyDescent="0.25">
      <c r="A5115" s="416">
        <v>38675</v>
      </c>
      <c r="B5115" s="417">
        <v>2277.73</v>
      </c>
      <c r="C5115"/>
      <c r="D5115"/>
    </row>
    <row r="5116" spans="1:4" ht="16.149999999999999" customHeight="1" x14ac:dyDescent="0.25">
      <c r="A5116" s="416">
        <v>38676</v>
      </c>
      <c r="B5116" s="418">
        <v>2277.73</v>
      </c>
      <c r="C5116"/>
      <c r="D5116"/>
    </row>
    <row r="5117" spans="1:4" ht="16.149999999999999" customHeight="1" x14ac:dyDescent="0.25">
      <c r="A5117" s="416">
        <v>38677</v>
      </c>
      <c r="B5117" s="417">
        <v>2277.73</v>
      </c>
      <c r="C5117"/>
      <c r="D5117"/>
    </row>
    <row r="5118" spans="1:4" ht="16.149999999999999" customHeight="1" x14ac:dyDescent="0.25">
      <c r="A5118" s="416">
        <v>38678</v>
      </c>
      <c r="B5118" s="418">
        <v>2276.64</v>
      </c>
      <c r="C5118"/>
      <c r="D5118"/>
    </row>
    <row r="5119" spans="1:4" ht="16.149999999999999" customHeight="1" x14ac:dyDescent="0.25">
      <c r="A5119" s="416">
        <v>38679</v>
      </c>
      <c r="B5119" s="417">
        <v>2278.48</v>
      </c>
      <c r="C5119"/>
      <c r="D5119"/>
    </row>
    <row r="5120" spans="1:4" ht="16.149999999999999" customHeight="1" x14ac:dyDescent="0.25">
      <c r="A5120" s="416">
        <v>38680</v>
      </c>
      <c r="B5120" s="418">
        <v>2277.92</v>
      </c>
      <c r="C5120"/>
      <c r="D5120"/>
    </row>
    <row r="5121" spans="1:4" ht="16.149999999999999" customHeight="1" x14ac:dyDescent="0.25">
      <c r="A5121" s="416">
        <v>38681</v>
      </c>
      <c r="B5121" s="417">
        <v>2277.92</v>
      </c>
      <c r="C5121"/>
      <c r="D5121"/>
    </row>
    <row r="5122" spans="1:4" ht="16.149999999999999" customHeight="1" x14ac:dyDescent="0.25">
      <c r="A5122" s="416">
        <v>38682</v>
      </c>
      <c r="B5122" s="418">
        <v>2275.4</v>
      </c>
      <c r="C5122"/>
      <c r="D5122"/>
    </row>
    <row r="5123" spans="1:4" ht="16.149999999999999" customHeight="1" x14ac:dyDescent="0.25">
      <c r="A5123" s="416">
        <v>38683</v>
      </c>
      <c r="B5123" s="417">
        <v>2275.4</v>
      </c>
      <c r="C5123"/>
      <c r="D5123"/>
    </row>
    <row r="5124" spans="1:4" ht="16.149999999999999" customHeight="1" x14ac:dyDescent="0.25">
      <c r="A5124" s="416">
        <v>38684</v>
      </c>
      <c r="B5124" s="418">
        <v>2275.4</v>
      </c>
      <c r="C5124"/>
      <c r="D5124"/>
    </row>
    <row r="5125" spans="1:4" ht="16.149999999999999" customHeight="1" x14ac:dyDescent="0.25">
      <c r="A5125" s="416">
        <v>38685</v>
      </c>
      <c r="B5125" s="417">
        <v>2273.08</v>
      </c>
      <c r="C5125"/>
      <c r="D5125"/>
    </row>
    <row r="5126" spans="1:4" ht="16.149999999999999" customHeight="1" x14ac:dyDescent="0.25">
      <c r="A5126" s="416">
        <v>38686</v>
      </c>
      <c r="B5126" s="418">
        <v>2274.04</v>
      </c>
      <c r="C5126"/>
      <c r="D5126"/>
    </row>
    <row r="5127" spans="1:4" ht="16.149999999999999" customHeight="1" x14ac:dyDescent="0.25">
      <c r="A5127" s="416">
        <v>38687</v>
      </c>
      <c r="B5127" s="417">
        <v>2274.71</v>
      </c>
      <c r="C5127"/>
      <c r="D5127"/>
    </row>
    <row r="5128" spans="1:4" ht="16.149999999999999" customHeight="1" x14ac:dyDescent="0.25">
      <c r="A5128" s="416">
        <v>38688</v>
      </c>
      <c r="B5128" s="418">
        <v>2272.9499999999998</v>
      </c>
      <c r="C5128"/>
      <c r="D5128"/>
    </row>
    <row r="5129" spans="1:4" ht="16.149999999999999" customHeight="1" x14ac:dyDescent="0.25">
      <c r="A5129" s="416">
        <v>38689</v>
      </c>
      <c r="B5129" s="417">
        <v>2274.39</v>
      </c>
      <c r="C5129"/>
      <c r="D5129"/>
    </row>
    <row r="5130" spans="1:4" ht="16.149999999999999" customHeight="1" x14ac:dyDescent="0.25">
      <c r="A5130" s="416">
        <v>38690</v>
      </c>
      <c r="B5130" s="418">
        <v>2274.39</v>
      </c>
      <c r="C5130"/>
      <c r="D5130"/>
    </row>
    <row r="5131" spans="1:4" ht="16.149999999999999" customHeight="1" x14ac:dyDescent="0.25">
      <c r="A5131" s="416">
        <v>38691</v>
      </c>
      <c r="B5131" s="417">
        <v>2274.39</v>
      </c>
      <c r="C5131"/>
      <c r="D5131"/>
    </row>
    <row r="5132" spans="1:4" ht="16.149999999999999" customHeight="1" x14ac:dyDescent="0.25">
      <c r="A5132" s="416">
        <v>38692</v>
      </c>
      <c r="B5132" s="418">
        <v>2274.1</v>
      </c>
      <c r="C5132"/>
      <c r="D5132"/>
    </row>
    <row r="5133" spans="1:4" ht="16.149999999999999" customHeight="1" x14ac:dyDescent="0.25">
      <c r="A5133" s="416">
        <v>38693</v>
      </c>
      <c r="B5133" s="417">
        <v>2274.19</v>
      </c>
      <c r="C5133"/>
      <c r="D5133"/>
    </row>
    <row r="5134" spans="1:4" ht="16.149999999999999" customHeight="1" x14ac:dyDescent="0.25">
      <c r="A5134" s="416">
        <v>38694</v>
      </c>
      <c r="B5134" s="418">
        <v>2274.06</v>
      </c>
      <c r="C5134"/>
      <c r="D5134"/>
    </row>
    <row r="5135" spans="1:4" ht="16.149999999999999" customHeight="1" x14ac:dyDescent="0.25">
      <c r="A5135" s="416">
        <v>38695</v>
      </c>
      <c r="B5135" s="417">
        <v>2274.06</v>
      </c>
      <c r="C5135"/>
      <c r="D5135"/>
    </row>
    <row r="5136" spans="1:4" ht="16.149999999999999" customHeight="1" x14ac:dyDescent="0.25">
      <c r="A5136" s="416">
        <v>38696</v>
      </c>
      <c r="B5136" s="418">
        <v>2275.09</v>
      </c>
      <c r="C5136"/>
      <c r="D5136"/>
    </row>
    <row r="5137" spans="1:4" ht="16.149999999999999" customHeight="1" x14ac:dyDescent="0.25">
      <c r="A5137" s="416">
        <v>38697</v>
      </c>
      <c r="B5137" s="417">
        <v>2275.09</v>
      </c>
      <c r="C5137"/>
      <c r="D5137"/>
    </row>
    <row r="5138" spans="1:4" ht="16.149999999999999" customHeight="1" x14ac:dyDescent="0.25">
      <c r="A5138" s="416">
        <v>38698</v>
      </c>
      <c r="B5138" s="418">
        <v>2275.09</v>
      </c>
      <c r="C5138"/>
      <c r="D5138"/>
    </row>
    <row r="5139" spans="1:4" ht="16.149999999999999" customHeight="1" x14ac:dyDescent="0.25">
      <c r="A5139" s="416">
        <v>38699</v>
      </c>
      <c r="B5139" s="417">
        <v>2275.4699999999998</v>
      </c>
      <c r="C5139"/>
      <c r="D5139"/>
    </row>
    <row r="5140" spans="1:4" ht="16.149999999999999" customHeight="1" x14ac:dyDescent="0.25">
      <c r="A5140" s="416">
        <v>38700</v>
      </c>
      <c r="B5140" s="418">
        <v>2275.33</v>
      </c>
      <c r="C5140"/>
      <c r="D5140"/>
    </row>
    <row r="5141" spans="1:4" ht="16.149999999999999" customHeight="1" x14ac:dyDescent="0.25">
      <c r="A5141" s="416">
        <v>38701</v>
      </c>
      <c r="B5141" s="417">
        <v>2275.4499999999998</v>
      </c>
      <c r="C5141"/>
      <c r="D5141"/>
    </row>
    <row r="5142" spans="1:4" ht="16.149999999999999" customHeight="1" x14ac:dyDescent="0.25">
      <c r="A5142" s="416">
        <v>38702</v>
      </c>
      <c r="B5142" s="418">
        <v>2276.6999999999998</v>
      </c>
      <c r="C5142"/>
      <c r="D5142"/>
    </row>
    <row r="5143" spans="1:4" ht="16.149999999999999" customHeight="1" x14ac:dyDescent="0.25">
      <c r="A5143" s="416">
        <v>38703</v>
      </c>
      <c r="B5143" s="417">
        <v>2277.85</v>
      </c>
      <c r="C5143"/>
      <c r="D5143"/>
    </row>
    <row r="5144" spans="1:4" ht="16.149999999999999" customHeight="1" x14ac:dyDescent="0.25">
      <c r="A5144" s="416">
        <v>38704</v>
      </c>
      <c r="B5144" s="418">
        <v>2277.85</v>
      </c>
      <c r="C5144"/>
      <c r="D5144"/>
    </row>
    <row r="5145" spans="1:4" ht="16.149999999999999" customHeight="1" x14ac:dyDescent="0.25">
      <c r="A5145" s="416">
        <v>38705</v>
      </c>
      <c r="B5145" s="417">
        <v>2277.85</v>
      </c>
      <c r="C5145"/>
      <c r="D5145"/>
    </row>
    <row r="5146" spans="1:4" ht="16.149999999999999" customHeight="1" x14ac:dyDescent="0.25">
      <c r="A5146" s="416">
        <v>38706</v>
      </c>
      <c r="B5146" s="418">
        <v>2286.83</v>
      </c>
      <c r="C5146"/>
      <c r="D5146"/>
    </row>
    <row r="5147" spans="1:4" ht="16.149999999999999" customHeight="1" x14ac:dyDescent="0.25">
      <c r="A5147" s="416">
        <v>38707</v>
      </c>
      <c r="B5147" s="417">
        <v>2286.46</v>
      </c>
      <c r="C5147"/>
      <c r="D5147"/>
    </row>
    <row r="5148" spans="1:4" ht="16.149999999999999" customHeight="1" x14ac:dyDescent="0.25">
      <c r="A5148" s="416">
        <v>38708</v>
      </c>
      <c r="B5148" s="418">
        <v>2285.61</v>
      </c>
      <c r="C5148"/>
      <c r="D5148"/>
    </row>
    <row r="5149" spans="1:4" ht="16.149999999999999" customHeight="1" x14ac:dyDescent="0.25">
      <c r="A5149" s="416">
        <v>38709</v>
      </c>
      <c r="B5149" s="417">
        <v>2283.4699999999998</v>
      </c>
      <c r="C5149"/>
      <c r="D5149"/>
    </row>
    <row r="5150" spans="1:4" ht="16.149999999999999" customHeight="1" x14ac:dyDescent="0.25">
      <c r="A5150" s="416">
        <v>38710</v>
      </c>
      <c r="B5150" s="418">
        <v>2282.36</v>
      </c>
      <c r="C5150"/>
      <c r="D5150"/>
    </row>
    <row r="5151" spans="1:4" ht="16.149999999999999" customHeight="1" x14ac:dyDescent="0.25">
      <c r="A5151" s="416">
        <v>38711</v>
      </c>
      <c r="B5151" s="417">
        <v>2282.36</v>
      </c>
      <c r="C5151"/>
      <c r="D5151"/>
    </row>
    <row r="5152" spans="1:4" ht="16.149999999999999" customHeight="1" x14ac:dyDescent="0.25">
      <c r="A5152" s="416">
        <v>38712</v>
      </c>
      <c r="B5152" s="418">
        <v>2282.36</v>
      </c>
      <c r="C5152"/>
      <c r="D5152"/>
    </row>
    <row r="5153" spans="1:4" ht="16.149999999999999" customHeight="1" x14ac:dyDescent="0.25">
      <c r="A5153" s="416">
        <v>38713</v>
      </c>
      <c r="B5153" s="417">
        <v>2282.36</v>
      </c>
      <c r="C5153"/>
      <c r="D5153"/>
    </row>
    <row r="5154" spans="1:4" ht="16.149999999999999" customHeight="1" x14ac:dyDescent="0.25">
      <c r="A5154" s="416">
        <v>38714</v>
      </c>
      <c r="B5154" s="418">
        <v>2283.11</v>
      </c>
      <c r="C5154"/>
      <c r="D5154"/>
    </row>
    <row r="5155" spans="1:4" ht="16.149999999999999" customHeight="1" x14ac:dyDescent="0.25">
      <c r="A5155" s="416">
        <v>38715</v>
      </c>
      <c r="B5155" s="417">
        <v>2282.35</v>
      </c>
      <c r="C5155"/>
      <c r="D5155"/>
    </row>
    <row r="5156" spans="1:4" ht="16.149999999999999" customHeight="1" x14ac:dyDescent="0.25">
      <c r="A5156" s="416">
        <v>38716</v>
      </c>
      <c r="B5156" s="418">
        <v>2284.2199999999998</v>
      </c>
      <c r="C5156"/>
      <c r="D5156"/>
    </row>
    <row r="5157" spans="1:4" ht="16.149999999999999" customHeight="1" x14ac:dyDescent="0.25">
      <c r="A5157" s="416">
        <v>38717</v>
      </c>
      <c r="B5157" s="417">
        <v>2284.2199999999998</v>
      </c>
      <c r="C5157"/>
      <c r="D5157"/>
    </row>
    <row r="5158" spans="1:4" ht="16.149999999999999" customHeight="1" x14ac:dyDescent="0.25">
      <c r="A5158" s="416">
        <v>38718</v>
      </c>
      <c r="B5158" s="418">
        <v>2284.2199999999998</v>
      </c>
      <c r="C5158"/>
      <c r="D5158"/>
    </row>
    <row r="5159" spans="1:4" ht="16.149999999999999" customHeight="1" x14ac:dyDescent="0.25">
      <c r="A5159" s="416">
        <v>38719</v>
      </c>
      <c r="B5159" s="417">
        <v>2284.2199999999998</v>
      </c>
      <c r="C5159"/>
      <c r="D5159"/>
    </row>
    <row r="5160" spans="1:4" ht="16.149999999999999" customHeight="1" x14ac:dyDescent="0.25">
      <c r="A5160" s="416">
        <v>38720</v>
      </c>
      <c r="B5160" s="418">
        <v>2284.2199999999998</v>
      </c>
      <c r="C5160"/>
      <c r="D5160"/>
    </row>
    <row r="5161" spans="1:4" ht="16.149999999999999" customHeight="1" x14ac:dyDescent="0.25">
      <c r="A5161" s="416">
        <v>38721</v>
      </c>
      <c r="B5161" s="417">
        <v>2282.27</v>
      </c>
      <c r="C5161"/>
      <c r="D5161"/>
    </row>
    <row r="5162" spans="1:4" ht="16.149999999999999" customHeight="1" x14ac:dyDescent="0.25">
      <c r="A5162" s="416">
        <v>38722</v>
      </c>
      <c r="B5162" s="418">
        <v>2282.13</v>
      </c>
      <c r="C5162"/>
      <c r="D5162"/>
    </row>
    <row r="5163" spans="1:4" ht="16.149999999999999" customHeight="1" x14ac:dyDescent="0.25">
      <c r="A5163" s="416">
        <v>38723</v>
      </c>
      <c r="B5163" s="417">
        <v>2279.9899999999998</v>
      </c>
      <c r="C5163"/>
      <c r="D5163"/>
    </row>
    <row r="5164" spans="1:4" ht="16.149999999999999" customHeight="1" x14ac:dyDescent="0.25">
      <c r="A5164" s="416">
        <v>38724</v>
      </c>
      <c r="B5164" s="418">
        <v>2278.4</v>
      </c>
      <c r="C5164"/>
      <c r="D5164"/>
    </row>
    <row r="5165" spans="1:4" ht="16.149999999999999" customHeight="1" x14ac:dyDescent="0.25">
      <c r="A5165" s="416">
        <v>38725</v>
      </c>
      <c r="B5165" s="417">
        <v>2278.4</v>
      </c>
      <c r="C5165"/>
      <c r="D5165"/>
    </row>
    <row r="5166" spans="1:4" ht="16.149999999999999" customHeight="1" x14ac:dyDescent="0.25">
      <c r="A5166" s="416">
        <v>38726</v>
      </c>
      <c r="B5166" s="418">
        <v>2278.4</v>
      </c>
      <c r="C5166"/>
      <c r="D5166"/>
    </row>
    <row r="5167" spans="1:4" ht="16.149999999999999" customHeight="1" x14ac:dyDescent="0.25">
      <c r="A5167" s="416">
        <v>38727</v>
      </c>
      <c r="B5167" s="417">
        <v>2278.4</v>
      </c>
      <c r="C5167"/>
      <c r="D5167"/>
    </row>
    <row r="5168" spans="1:4" ht="16.149999999999999" customHeight="1" x14ac:dyDescent="0.25">
      <c r="A5168" s="416">
        <v>38728</v>
      </c>
      <c r="B5168" s="418">
        <v>2276.58</v>
      </c>
      <c r="C5168"/>
      <c r="D5168"/>
    </row>
    <row r="5169" spans="1:4" ht="16.149999999999999" customHeight="1" x14ac:dyDescent="0.25">
      <c r="A5169" s="416">
        <v>38729</v>
      </c>
      <c r="B5169" s="417">
        <v>2274.73</v>
      </c>
      <c r="C5169"/>
      <c r="D5169"/>
    </row>
    <row r="5170" spans="1:4" ht="16.149999999999999" customHeight="1" x14ac:dyDescent="0.25">
      <c r="A5170" s="416">
        <v>38730</v>
      </c>
      <c r="B5170" s="418">
        <v>2274.59</v>
      </c>
      <c r="C5170"/>
      <c r="D5170"/>
    </row>
    <row r="5171" spans="1:4" ht="16.149999999999999" customHeight="1" x14ac:dyDescent="0.25">
      <c r="A5171" s="416">
        <v>38731</v>
      </c>
      <c r="B5171" s="417">
        <v>2273.31</v>
      </c>
      <c r="C5171"/>
      <c r="D5171"/>
    </row>
    <row r="5172" spans="1:4" ht="16.149999999999999" customHeight="1" x14ac:dyDescent="0.25">
      <c r="A5172" s="416">
        <v>38732</v>
      </c>
      <c r="B5172" s="418">
        <v>2273.31</v>
      </c>
      <c r="C5172"/>
      <c r="D5172"/>
    </row>
    <row r="5173" spans="1:4" ht="16.149999999999999" customHeight="1" x14ac:dyDescent="0.25">
      <c r="A5173" s="416">
        <v>38733</v>
      </c>
      <c r="B5173" s="417">
        <v>2273.31</v>
      </c>
      <c r="C5173"/>
      <c r="D5173"/>
    </row>
    <row r="5174" spans="1:4" ht="16.149999999999999" customHeight="1" x14ac:dyDescent="0.25">
      <c r="A5174" s="416">
        <v>38734</v>
      </c>
      <c r="B5174" s="418">
        <v>2273.31</v>
      </c>
      <c r="C5174"/>
      <c r="D5174"/>
    </row>
    <row r="5175" spans="1:4" ht="16.149999999999999" customHeight="1" x14ac:dyDescent="0.25">
      <c r="A5175" s="416">
        <v>38735</v>
      </c>
      <c r="B5175" s="417">
        <v>2270.88</v>
      </c>
      <c r="C5175"/>
      <c r="D5175"/>
    </row>
    <row r="5176" spans="1:4" ht="16.149999999999999" customHeight="1" x14ac:dyDescent="0.25">
      <c r="A5176" s="416">
        <v>38736</v>
      </c>
      <c r="B5176" s="418">
        <v>2271.5500000000002</v>
      </c>
      <c r="C5176"/>
      <c r="D5176"/>
    </row>
    <row r="5177" spans="1:4" ht="16.149999999999999" customHeight="1" x14ac:dyDescent="0.25">
      <c r="A5177" s="416">
        <v>38737</v>
      </c>
      <c r="B5177" s="417">
        <v>2269.6999999999998</v>
      </c>
      <c r="C5177"/>
      <c r="D5177"/>
    </row>
    <row r="5178" spans="1:4" ht="16.149999999999999" customHeight="1" x14ac:dyDescent="0.25">
      <c r="A5178" s="416">
        <v>38738</v>
      </c>
      <c r="B5178" s="418">
        <v>2269.41</v>
      </c>
      <c r="C5178"/>
      <c r="D5178"/>
    </row>
    <row r="5179" spans="1:4" ht="16.149999999999999" customHeight="1" x14ac:dyDescent="0.25">
      <c r="A5179" s="416">
        <v>38739</v>
      </c>
      <c r="B5179" s="417">
        <v>2269.41</v>
      </c>
      <c r="C5179"/>
      <c r="D5179"/>
    </row>
    <row r="5180" spans="1:4" ht="16.149999999999999" customHeight="1" x14ac:dyDescent="0.25">
      <c r="A5180" s="416">
        <v>38740</v>
      </c>
      <c r="B5180" s="418">
        <v>2269.41</v>
      </c>
      <c r="C5180"/>
      <c r="D5180"/>
    </row>
    <row r="5181" spans="1:4" ht="16.149999999999999" customHeight="1" x14ac:dyDescent="0.25">
      <c r="A5181" s="416">
        <v>38741</v>
      </c>
      <c r="B5181" s="417">
        <v>2262.04</v>
      </c>
      <c r="C5181"/>
      <c r="D5181"/>
    </row>
    <row r="5182" spans="1:4" ht="16.149999999999999" customHeight="1" x14ac:dyDescent="0.25">
      <c r="A5182" s="416">
        <v>38742</v>
      </c>
      <c r="B5182" s="418">
        <v>2262.87</v>
      </c>
      <c r="C5182"/>
      <c r="D5182"/>
    </row>
    <row r="5183" spans="1:4" ht="16.149999999999999" customHeight="1" x14ac:dyDescent="0.25">
      <c r="A5183" s="416">
        <v>38743</v>
      </c>
      <c r="B5183" s="417">
        <v>2273.5</v>
      </c>
      <c r="C5183"/>
      <c r="D5183"/>
    </row>
    <row r="5184" spans="1:4" ht="16.149999999999999" customHeight="1" x14ac:dyDescent="0.25">
      <c r="A5184" s="416">
        <v>38744</v>
      </c>
      <c r="B5184" s="418">
        <v>2270.85</v>
      </c>
      <c r="C5184"/>
      <c r="D5184"/>
    </row>
    <row r="5185" spans="1:4" ht="16.149999999999999" customHeight="1" x14ac:dyDescent="0.25">
      <c r="A5185" s="416">
        <v>38745</v>
      </c>
      <c r="B5185" s="417">
        <v>2266.66</v>
      </c>
      <c r="C5185"/>
      <c r="D5185"/>
    </row>
    <row r="5186" spans="1:4" ht="16.149999999999999" customHeight="1" x14ac:dyDescent="0.25">
      <c r="A5186" s="416">
        <v>38746</v>
      </c>
      <c r="B5186" s="418">
        <v>2266.66</v>
      </c>
      <c r="C5186"/>
      <c r="D5186"/>
    </row>
    <row r="5187" spans="1:4" ht="16.149999999999999" customHeight="1" x14ac:dyDescent="0.25">
      <c r="A5187" s="416">
        <v>38747</v>
      </c>
      <c r="B5187" s="417">
        <v>2266.66</v>
      </c>
      <c r="C5187"/>
      <c r="D5187"/>
    </row>
    <row r="5188" spans="1:4" ht="16.149999999999999" customHeight="1" x14ac:dyDescent="0.25">
      <c r="A5188" s="416">
        <v>38748</v>
      </c>
      <c r="B5188" s="418">
        <v>2265.65</v>
      </c>
      <c r="C5188"/>
      <c r="D5188"/>
    </row>
    <row r="5189" spans="1:4" ht="16.149999999999999" customHeight="1" x14ac:dyDescent="0.25">
      <c r="A5189" s="416">
        <v>38749</v>
      </c>
      <c r="B5189" s="417">
        <v>2267.63</v>
      </c>
      <c r="C5189"/>
      <c r="D5189"/>
    </row>
    <row r="5190" spans="1:4" ht="16.149999999999999" customHeight="1" x14ac:dyDescent="0.25">
      <c r="A5190" s="416">
        <v>38750</v>
      </c>
      <c r="B5190" s="418">
        <v>2267.39</v>
      </c>
      <c r="C5190"/>
      <c r="D5190"/>
    </row>
    <row r="5191" spans="1:4" ht="16.149999999999999" customHeight="1" x14ac:dyDescent="0.25">
      <c r="A5191" s="416">
        <v>38751</v>
      </c>
      <c r="B5191" s="417">
        <v>2266.0700000000002</v>
      </c>
      <c r="C5191"/>
      <c r="D5191"/>
    </row>
    <row r="5192" spans="1:4" ht="16.149999999999999" customHeight="1" x14ac:dyDescent="0.25">
      <c r="A5192" s="416">
        <v>38752</v>
      </c>
      <c r="B5192" s="418">
        <v>2265.2199999999998</v>
      </c>
      <c r="C5192"/>
      <c r="D5192"/>
    </row>
    <row r="5193" spans="1:4" ht="16.149999999999999" customHeight="1" x14ac:dyDescent="0.25">
      <c r="A5193" s="416">
        <v>38753</v>
      </c>
      <c r="B5193" s="417">
        <v>2265.2199999999998</v>
      </c>
      <c r="C5193"/>
      <c r="D5193"/>
    </row>
    <row r="5194" spans="1:4" ht="16.149999999999999" customHeight="1" x14ac:dyDescent="0.25">
      <c r="A5194" s="416">
        <v>38754</v>
      </c>
      <c r="B5194" s="418">
        <v>2265.2199999999998</v>
      </c>
      <c r="C5194"/>
      <c r="D5194"/>
    </row>
    <row r="5195" spans="1:4" ht="16.149999999999999" customHeight="1" x14ac:dyDescent="0.25">
      <c r="A5195" s="416">
        <v>38755</v>
      </c>
      <c r="B5195" s="417">
        <v>2259.64</v>
      </c>
      <c r="C5195"/>
      <c r="D5195"/>
    </row>
    <row r="5196" spans="1:4" ht="16.149999999999999" customHeight="1" x14ac:dyDescent="0.25">
      <c r="A5196" s="416">
        <v>38756</v>
      </c>
      <c r="B5196" s="418">
        <v>2256.5700000000002</v>
      </c>
      <c r="C5196"/>
      <c r="D5196"/>
    </row>
    <row r="5197" spans="1:4" ht="16.149999999999999" customHeight="1" x14ac:dyDescent="0.25">
      <c r="A5197" s="416">
        <v>38757</v>
      </c>
      <c r="B5197" s="417">
        <v>2259.0700000000002</v>
      </c>
      <c r="C5197"/>
      <c r="D5197"/>
    </row>
    <row r="5198" spans="1:4" ht="16.149999999999999" customHeight="1" x14ac:dyDescent="0.25">
      <c r="A5198" s="416">
        <v>38758</v>
      </c>
      <c r="B5198" s="418">
        <v>2256.9499999999998</v>
      </c>
      <c r="C5198"/>
      <c r="D5198"/>
    </row>
    <row r="5199" spans="1:4" ht="16.149999999999999" customHeight="1" x14ac:dyDescent="0.25">
      <c r="A5199" s="416">
        <v>38759</v>
      </c>
      <c r="B5199" s="417">
        <v>2253.1</v>
      </c>
      <c r="C5199"/>
      <c r="D5199"/>
    </row>
    <row r="5200" spans="1:4" ht="16.149999999999999" customHeight="1" x14ac:dyDescent="0.25">
      <c r="A5200" s="416">
        <v>38760</v>
      </c>
      <c r="B5200" s="418">
        <v>2253.1</v>
      </c>
      <c r="C5200"/>
      <c r="D5200"/>
    </row>
    <row r="5201" spans="1:4" ht="16.149999999999999" customHeight="1" x14ac:dyDescent="0.25">
      <c r="A5201" s="416">
        <v>38761</v>
      </c>
      <c r="B5201" s="417">
        <v>2253.1</v>
      </c>
      <c r="C5201"/>
      <c r="D5201"/>
    </row>
    <row r="5202" spans="1:4" ht="16.149999999999999" customHeight="1" x14ac:dyDescent="0.25">
      <c r="A5202" s="416">
        <v>38762</v>
      </c>
      <c r="B5202" s="418">
        <v>2254.0300000000002</v>
      </c>
      <c r="C5202"/>
      <c r="D5202"/>
    </row>
    <row r="5203" spans="1:4" ht="16.149999999999999" customHeight="1" x14ac:dyDescent="0.25">
      <c r="A5203" s="416">
        <v>38763</v>
      </c>
      <c r="B5203" s="417">
        <v>2254.98</v>
      </c>
      <c r="C5203"/>
      <c r="D5203"/>
    </row>
    <row r="5204" spans="1:4" ht="16.149999999999999" customHeight="1" x14ac:dyDescent="0.25">
      <c r="A5204" s="416">
        <v>38764</v>
      </c>
      <c r="B5204" s="418">
        <v>2253.6799999999998</v>
      </c>
      <c r="C5204"/>
      <c r="D5204"/>
    </row>
    <row r="5205" spans="1:4" ht="16.149999999999999" customHeight="1" x14ac:dyDescent="0.25">
      <c r="A5205" s="416">
        <v>38765</v>
      </c>
      <c r="B5205" s="417">
        <v>2254.11</v>
      </c>
      <c r="C5205"/>
      <c r="D5205"/>
    </row>
    <row r="5206" spans="1:4" ht="16.149999999999999" customHeight="1" x14ac:dyDescent="0.25">
      <c r="A5206" s="416">
        <v>38766</v>
      </c>
      <c r="B5206" s="418">
        <v>2253.89</v>
      </c>
      <c r="C5206"/>
      <c r="D5206"/>
    </row>
    <row r="5207" spans="1:4" ht="16.149999999999999" customHeight="1" x14ac:dyDescent="0.25">
      <c r="A5207" s="416">
        <v>38767</v>
      </c>
      <c r="B5207" s="417">
        <v>2253.89</v>
      </c>
      <c r="C5207"/>
      <c r="D5207"/>
    </row>
    <row r="5208" spans="1:4" ht="16.149999999999999" customHeight="1" x14ac:dyDescent="0.25">
      <c r="A5208" s="416">
        <v>38768</v>
      </c>
      <c r="B5208" s="418">
        <v>2253.89</v>
      </c>
      <c r="C5208"/>
      <c r="D5208"/>
    </row>
    <row r="5209" spans="1:4" ht="16.149999999999999" customHeight="1" x14ac:dyDescent="0.25">
      <c r="A5209" s="416">
        <v>38769</v>
      </c>
      <c r="B5209" s="417">
        <v>2253.89</v>
      </c>
      <c r="C5209"/>
      <c r="D5209"/>
    </row>
    <row r="5210" spans="1:4" ht="16.149999999999999" customHeight="1" x14ac:dyDescent="0.25">
      <c r="A5210" s="416">
        <v>38770</v>
      </c>
      <c r="B5210" s="418">
        <v>2253.42</v>
      </c>
      <c r="C5210"/>
      <c r="D5210"/>
    </row>
    <row r="5211" spans="1:4" ht="16.149999999999999" customHeight="1" x14ac:dyDescent="0.25">
      <c r="A5211" s="416">
        <v>38771</v>
      </c>
      <c r="B5211" s="417">
        <v>2251.7800000000002</v>
      </c>
      <c r="C5211"/>
      <c r="D5211"/>
    </row>
    <row r="5212" spans="1:4" ht="16.149999999999999" customHeight="1" x14ac:dyDescent="0.25">
      <c r="A5212" s="416">
        <v>38772</v>
      </c>
      <c r="B5212" s="418">
        <v>2249.9</v>
      </c>
      <c r="C5212"/>
      <c r="D5212"/>
    </row>
    <row r="5213" spans="1:4" ht="16.149999999999999" customHeight="1" x14ac:dyDescent="0.25">
      <c r="A5213" s="416">
        <v>38773</v>
      </c>
      <c r="B5213" s="417">
        <v>2246.1799999999998</v>
      </c>
      <c r="C5213"/>
      <c r="D5213"/>
    </row>
    <row r="5214" spans="1:4" ht="16.149999999999999" customHeight="1" x14ac:dyDescent="0.25">
      <c r="A5214" s="416">
        <v>38774</v>
      </c>
      <c r="B5214" s="418">
        <v>2246.1799999999998</v>
      </c>
      <c r="C5214"/>
      <c r="D5214"/>
    </row>
    <row r="5215" spans="1:4" ht="16.149999999999999" customHeight="1" x14ac:dyDescent="0.25">
      <c r="A5215" s="416">
        <v>38775</v>
      </c>
      <c r="B5215" s="417">
        <v>2246.1799999999998</v>
      </c>
      <c r="C5215"/>
      <c r="D5215"/>
    </row>
    <row r="5216" spans="1:4" ht="16.149999999999999" customHeight="1" x14ac:dyDescent="0.25">
      <c r="A5216" s="416">
        <v>38776</v>
      </c>
      <c r="B5216" s="418">
        <v>2247.3200000000002</v>
      </c>
      <c r="C5216"/>
      <c r="D5216"/>
    </row>
    <row r="5217" spans="1:4" ht="16.149999999999999" customHeight="1" x14ac:dyDescent="0.25">
      <c r="A5217" s="416">
        <v>38777</v>
      </c>
      <c r="B5217" s="417">
        <v>2245.71</v>
      </c>
      <c r="C5217"/>
      <c r="D5217"/>
    </row>
    <row r="5218" spans="1:4" ht="16.149999999999999" customHeight="1" x14ac:dyDescent="0.25">
      <c r="A5218" s="416">
        <v>38778</v>
      </c>
      <c r="B5218" s="418">
        <v>2247.48</v>
      </c>
      <c r="C5218"/>
      <c r="D5218"/>
    </row>
    <row r="5219" spans="1:4" ht="16.149999999999999" customHeight="1" x14ac:dyDescent="0.25">
      <c r="A5219" s="416">
        <v>38779</v>
      </c>
      <c r="B5219" s="417">
        <v>2251.4499999999998</v>
      </c>
      <c r="C5219"/>
      <c r="D5219"/>
    </row>
    <row r="5220" spans="1:4" ht="16.149999999999999" customHeight="1" x14ac:dyDescent="0.25">
      <c r="A5220" s="416">
        <v>38780</v>
      </c>
      <c r="B5220" s="418">
        <v>2256.17</v>
      </c>
      <c r="C5220"/>
      <c r="D5220"/>
    </row>
    <row r="5221" spans="1:4" ht="16.149999999999999" customHeight="1" x14ac:dyDescent="0.25">
      <c r="A5221" s="416">
        <v>38781</v>
      </c>
      <c r="B5221" s="417">
        <v>2256.17</v>
      </c>
      <c r="C5221"/>
      <c r="D5221"/>
    </row>
    <row r="5222" spans="1:4" ht="16.149999999999999" customHeight="1" x14ac:dyDescent="0.25">
      <c r="A5222" s="416">
        <v>38782</v>
      </c>
      <c r="B5222" s="418">
        <v>2256.17</v>
      </c>
      <c r="C5222"/>
      <c r="D5222"/>
    </row>
    <row r="5223" spans="1:4" ht="16.149999999999999" customHeight="1" x14ac:dyDescent="0.25">
      <c r="A5223" s="416">
        <v>38783</v>
      </c>
      <c r="B5223" s="417">
        <v>2259.12</v>
      </c>
      <c r="C5223"/>
      <c r="D5223"/>
    </row>
    <row r="5224" spans="1:4" ht="16.149999999999999" customHeight="1" x14ac:dyDescent="0.25">
      <c r="A5224" s="416">
        <v>38784</v>
      </c>
      <c r="B5224" s="418">
        <v>2258.11</v>
      </c>
      <c r="C5224"/>
      <c r="D5224"/>
    </row>
    <row r="5225" spans="1:4" ht="16.149999999999999" customHeight="1" x14ac:dyDescent="0.25">
      <c r="A5225" s="416">
        <v>38785</v>
      </c>
      <c r="B5225" s="417">
        <v>2254.5500000000002</v>
      </c>
      <c r="C5225"/>
      <c r="D5225"/>
    </row>
    <row r="5226" spans="1:4" ht="16.149999999999999" customHeight="1" x14ac:dyDescent="0.25">
      <c r="A5226" s="416">
        <v>38786</v>
      </c>
      <c r="B5226" s="418">
        <v>2257.67</v>
      </c>
      <c r="C5226"/>
      <c r="D5226"/>
    </row>
    <row r="5227" spans="1:4" ht="16.149999999999999" customHeight="1" x14ac:dyDescent="0.25">
      <c r="A5227" s="416">
        <v>38787</v>
      </c>
      <c r="B5227" s="417">
        <v>2265.15</v>
      </c>
      <c r="C5227"/>
      <c r="D5227"/>
    </row>
    <row r="5228" spans="1:4" ht="16.149999999999999" customHeight="1" x14ac:dyDescent="0.25">
      <c r="A5228" s="416">
        <v>38788</v>
      </c>
      <c r="B5228" s="418">
        <v>2265.15</v>
      </c>
      <c r="C5228"/>
      <c r="D5228"/>
    </row>
    <row r="5229" spans="1:4" ht="16.149999999999999" customHeight="1" x14ac:dyDescent="0.25">
      <c r="A5229" s="416">
        <v>38789</v>
      </c>
      <c r="B5229" s="417">
        <v>2265.15</v>
      </c>
      <c r="C5229"/>
      <c r="D5229"/>
    </row>
    <row r="5230" spans="1:4" ht="16.149999999999999" customHeight="1" x14ac:dyDescent="0.25">
      <c r="A5230" s="416">
        <v>38790</v>
      </c>
      <c r="B5230" s="418">
        <v>2263.46</v>
      </c>
      <c r="C5230"/>
      <c r="D5230"/>
    </row>
    <row r="5231" spans="1:4" ht="16.149999999999999" customHeight="1" x14ac:dyDescent="0.25">
      <c r="A5231" s="416">
        <v>38791</v>
      </c>
      <c r="B5231" s="417">
        <v>2262.41</v>
      </c>
      <c r="C5231"/>
      <c r="D5231"/>
    </row>
    <row r="5232" spans="1:4" ht="16.149999999999999" customHeight="1" x14ac:dyDescent="0.25">
      <c r="A5232" s="416">
        <v>38792</v>
      </c>
      <c r="B5232" s="418">
        <v>2259.5300000000002</v>
      </c>
      <c r="C5232"/>
      <c r="D5232"/>
    </row>
    <row r="5233" spans="1:4" ht="16.149999999999999" customHeight="1" x14ac:dyDescent="0.25">
      <c r="A5233" s="416">
        <v>38793</v>
      </c>
      <c r="B5233" s="417">
        <v>2258.0100000000002</v>
      </c>
      <c r="C5233"/>
      <c r="D5233"/>
    </row>
    <row r="5234" spans="1:4" ht="16.149999999999999" customHeight="1" x14ac:dyDescent="0.25">
      <c r="A5234" s="416">
        <v>38794</v>
      </c>
      <c r="B5234" s="418">
        <v>2257.0100000000002</v>
      </c>
      <c r="C5234"/>
      <c r="D5234"/>
    </row>
    <row r="5235" spans="1:4" ht="16.149999999999999" customHeight="1" x14ac:dyDescent="0.25">
      <c r="A5235" s="416">
        <v>38795</v>
      </c>
      <c r="B5235" s="417">
        <v>2257.0100000000002</v>
      </c>
      <c r="C5235"/>
      <c r="D5235"/>
    </row>
    <row r="5236" spans="1:4" ht="16.149999999999999" customHeight="1" x14ac:dyDescent="0.25">
      <c r="A5236" s="416">
        <v>38796</v>
      </c>
      <c r="B5236" s="418">
        <v>2257.0100000000002</v>
      </c>
      <c r="C5236"/>
      <c r="D5236"/>
    </row>
    <row r="5237" spans="1:4" ht="16.149999999999999" customHeight="1" x14ac:dyDescent="0.25">
      <c r="A5237" s="416">
        <v>38797</v>
      </c>
      <c r="B5237" s="417">
        <v>2257.0100000000002</v>
      </c>
      <c r="C5237"/>
      <c r="D5237"/>
    </row>
    <row r="5238" spans="1:4" ht="16.149999999999999" customHeight="1" x14ac:dyDescent="0.25">
      <c r="A5238" s="416">
        <v>38798</v>
      </c>
      <c r="B5238" s="418">
        <v>2259.19</v>
      </c>
      <c r="C5238"/>
      <c r="D5238"/>
    </row>
    <row r="5239" spans="1:4" ht="16.149999999999999" customHeight="1" x14ac:dyDescent="0.25">
      <c r="A5239" s="416">
        <v>38799</v>
      </c>
      <c r="B5239" s="417">
        <v>2263.31</v>
      </c>
      <c r="C5239"/>
      <c r="D5239"/>
    </row>
    <row r="5240" spans="1:4" ht="16.149999999999999" customHeight="1" x14ac:dyDescent="0.25">
      <c r="A5240" s="416">
        <v>38800</v>
      </c>
      <c r="B5240" s="418">
        <v>2265.4899999999998</v>
      </c>
      <c r="C5240"/>
      <c r="D5240"/>
    </row>
    <row r="5241" spans="1:4" ht="16.149999999999999" customHeight="1" x14ac:dyDescent="0.25">
      <c r="A5241" s="416">
        <v>38801</v>
      </c>
      <c r="B5241" s="417">
        <v>2266.9499999999998</v>
      </c>
      <c r="C5241"/>
      <c r="D5241"/>
    </row>
    <row r="5242" spans="1:4" ht="16.149999999999999" customHeight="1" x14ac:dyDescent="0.25">
      <c r="A5242" s="416">
        <v>38802</v>
      </c>
      <c r="B5242" s="418">
        <v>2266.9499999999998</v>
      </c>
      <c r="C5242"/>
      <c r="D5242"/>
    </row>
    <row r="5243" spans="1:4" ht="16.149999999999999" customHeight="1" x14ac:dyDescent="0.25">
      <c r="A5243" s="416">
        <v>38803</v>
      </c>
      <c r="B5243" s="417">
        <v>2266.9499999999998</v>
      </c>
      <c r="C5243"/>
      <c r="D5243"/>
    </row>
    <row r="5244" spans="1:4" ht="16.149999999999999" customHeight="1" x14ac:dyDescent="0.25">
      <c r="A5244" s="416">
        <v>38804</v>
      </c>
      <c r="B5244" s="418">
        <v>2268.35</v>
      </c>
      <c r="C5244"/>
      <c r="D5244"/>
    </row>
    <row r="5245" spans="1:4" ht="16.149999999999999" customHeight="1" x14ac:dyDescent="0.25">
      <c r="A5245" s="416">
        <v>38805</v>
      </c>
      <c r="B5245" s="417">
        <v>2276.08</v>
      </c>
      <c r="C5245"/>
      <c r="D5245"/>
    </row>
    <row r="5246" spans="1:4" ht="16.149999999999999" customHeight="1" x14ac:dyDescent="0.25">
      <c r="A5246" s="416">
        <v>38806</v>
      </c>
      <c r="B5246" s="418">
        <v>2286.73</v>
      </c>
      <c r="C5246"/>
      <c r="D5246"/>
    </row>
    <row r="5247" spans="1:4" ht="16.149999999999999" customHeight="1" x14ac:dyDescent="0.25">
      <c r="A5247" s="416">
        <v>38807</v>
      </c>
      <c r="B5247" s="417">
        <v>2289.98</v>
      </c>
      <c r="C5247"/>
      <c r="D5247"/>
    </row>
    <row r="5248" spans="1:4" ht="16.149999999999999" customHeight="1" x14ac:dyDescent="0.25">
      <c r="A5248" s="416">
        <v>38808</v>
      </c>
      <c r="B5248" s="418">
        <v>2293.38</v>
      </c>
      <c r="C5248"/>
      <c r="D5248"/>
    </row>
    <row r="5249" spans="1:4" ht="16.149999999999999" customHeight="1" x14ac:dyDescent="0.25">
      <c r="A5249" s="416">
        <v>38809</v>
      </c>
      <c r="B5249" s="417">
        <v>2293.38</v>
      </c>
      <c r="C5249"/>
      <c r="D5249"/>
    </row>
    <row r="5250" spans="1:4" ht="16.149999999999999" customHeight="1" x14ac:dyDescent="0.25">
      <c r="A5250" s="416">
        <v>38810</v>
      </c>
      <c r="B5250" s="418">
        <v>2293.38</v>
      </c>
      <c r="C5250"/>
      <c r="D5250"/>
    </row>
    <row r="5251" spans="1:4" ht="16.149999999999999" customHeight="1" x14ac:dyDescent="0.25">
      <c r="A5251" s="416">
        <v>38811</v>
      </c>
      <c r="B5251" s="417">
        <v>2296.1799999999998</v>
      </c>
      <c r="C5251"/>
      <c r="D5251"/>
    </row>
    <row r="5252" spans="1:4" ht="16.149999999999999" customHeight="1" x14ac:dyDescent="0.25">
      <c r="A5252" s="416">
        <v>38812</v>
      </c>
      <c r="B5252" s="418">
        <v>2288.67</v>
      </c>
      <c r="C5252"/>
      <c r="D5252"/>
    </row>
    <row r="5253" spans="1:4" ht="16.149999999999999" customHeight="1" x14ac:dyDescent="0.25">
      <c r="A5253" s="416">
        <v>38813</v>
      </c>
      <c r="B5253" s="417">
        <v>2294.9899999999998</v>
      </c>
      <c r="C5253"/>
      <c r="D5253"/>
    </row>
    <row r="5254" spans="1:4" ht="16.149999999999999" customHeight="1" x14ac:dyDescent="0.25">
      <c r="A5254" s="416">
        <v>38814</v>
      </c>
      <c r="B5254" s="418">
        <v>2313.0500000000002</v>
      </c>
      <c r="C5254"/>
      <c r="D5254"/>
    </row>
    <row r="5255" spans="1:4" ht="16.149999999999999" customHeight="1" x14ac:dyDescent="0.25">
      <c r="A5255" s="416">
        <v>38815</v>
      </c>
      <c r="B5255" s="417">
        <v>2342.35</v>
      </c>
      <c r="C5255"/>
      <c r="D5255"/>
    </row>
    <row r="5256" spans="1:4" ht="16.149999999999999" customHeight="1" x14ac:dyDescent="0.25">
      <c r="A5256" s="416">
        <v>38816</v>
      </c>
      <c r="B5256" s="418">
        <v>2342.35</v>
      </c>
      <c r="C5256"/>
      <c r="D5256"/>
    </row>
    <row r="5257" spans="1:4" ht="16.149999999999999" customHeight="1" x14ac:dyDescent="0.25">
      <c r="A5257" s="416">
        <v>38817</v>
      </c>
      <c r="B5257" s="417">
        <v>2342.35</v>
      </c>
      <c r="C5257"/>
      <c r="D5257"/>
    </row>
    <row r="5258" spans="1:4" ht="16.149999999999999" customHeight="1" x14ac:dyDescent="0.25">
      <c r="A5258" s="416">
        <v>38818</v>
      </c>
      <c r="B5258" s="418">
        <v>2352.58</v>
      </c>
      <c r="C5258"/>
      <c r="D5258"/>
    </row>
    <row r="5259" spans="1:4" ht="16.149999999999999" customHeight="1" x14ac:dyDescent="0.25">
      <c r="A5259" s="416">
        <v>38819</v>
      </c>
      <c r="B5259" s="417">
        <v>2336.2600000000002</v>
      </c>
      <c r="C5259"/>
      <c r="D5259"/>
    </row>
    <row r="5260" spans="1:4" ht="16.149999999999999" customHeight="1" x14ac:dyDescent="0.25">
      <c r="A5260" s="416">
        <v>38820</v>
      </c>
      <c r="B5260" s="418">
        <v>2335.16</v>
      </c>
      <c r="C5260"/>
      <c r="D5260"/>
    </row>
    <row r="5261" spans="1:4" ht="16.149999999999999" customHeight="1" x14ac:dyDescent="0.25">
      <c r="A5261" s="416">
        <v>38821</v>
      </c>
      <c r="B5261" s="417">
        <v>2335.16</v>
      </c>
      <c r="C5261"/>
      <c r="D5261"/>
    </row>
    <row r="5262" spans="1:4" ht="16.149999999999999" customHeight="1" x14ac:dyDescent="0.25">
      <c r="A5262" s="416">
        <v>38822</v>
      </c>
      <c r="B5262" s="418">
        <v>2335.16</v>
      </c>
      <c r="C5262"/>
      <c r="D5262"/>
    </row>
    <row r="5263" spans="1:4" ht="16.149999999999999" customHeight="1" x14ac:dyDescent="0.25">
      <c r="A5263" s="416">
        <v>38823</v>
      </c>
      <c r="B5263" s="417">
        <v>2335.16</v>
      </c>
      <c r="C5263"/>
      <c r="D5263"/>
    </row>
    <row r="5264" spans="1:4" ht="16.149999999999999" customHeight="1" x14ac:dyDescent="0.25">
      <c r="A5264" s="416">
        <v>38824</v>
      </c>
      <c r="B5264" s="418">
        <v>2335.16</v>
      </c>
      <c r="C5264"/>
      <c r="D5264"/>
    </row>
    <row r="5265" spans="1:4" ht="16.149999999999999" customHeight="1" x14ac:dyDescent="0.25">
      <c r="A5265" s="416">
        <v>38825</v>
      </c>
      <c r="B5265" s="417">
        <v>2366.15</v>
      </c>
      <c r="C5265"/>
      <c r="D5265"/>
    </row>
    <row r="5266" spans="1:4" ht="16.149999999999999" customHeight="1" x14ac:dyDescent="0.25">
      <c r="A5266" s="416">
        <v>38826</v>
      </c>
      <c r="B5266" s="418">
        <v>2349.0300000000002</v>
      </c>
      <c r="C5266"/>
      <c r="D5266"/>
    </row>
    <row r="5267" spans="1:4" ht="16.149999999999999" customHeight="1" x14ac:dyDescent="0.25">
      <c r="A5267" s="416">
        <v>38827</v>
      </c>
      <c r="B5267" s="417">
        <v>2344.73</v>
      </c>
      <c r="C5267"/>
      <c r="D5267"/>
    </row>
    <row r="5268" spans="1:4" ht="16.149999999999999" customHeight="1" x14ac:dyDescent="0.25">
      <c r="A5268" s="416">
        <v>38828</v>
      </c>
      <c r="B5268" s="418">
        <v>2336.1</v>
      </c>
      <c r="C5268"/>
      <c r="D5268"/>
    </row>
    <row r="5269" spans="1:4" ht="16.149999999999999" customHeight="1" x14ac:dyDescent="0.25">
      <c r="A5269" s="416">
        <v>38829</v>
      </c>
      <c r="B5269" s="417">
        <v>2337.42</v>
      </c>
      <c r="C5269"/>
      <c r="D5269"/>
    </row>
    <row r="5270" spans="1:4" ht="16.149999999999999" customHeight="1" x14ac:dyDescent="0.25">
      <c r="A5270" s="416">
        <v>38830</v>
      </c>
      <c r="B5270" s="418">
        <v>2337.42</v>
      </c>
      <c r="C5270"/>
      <c r="D5270"/>
    </row>
    <row r="5271" spans="1:4" ht="16.149999999999999" customHeight="1" x14ac:dyDescent="0.25">
      <c r="A5271" s="416">
        <v>38831</v>
      </c>
      <c r="B5271" s="417">
        <v>2337.42</v>
      </c>
      <c r="C5271"/>
      <c r="D5271"/>
    </row>
    <row r="5272" spans="1:4" ht="16.149999999999999" customHeight="1" x14ac:dyDescent="0.25">
      <c r="A5272" s="416">
        <v>38832</v>
      </c>
      <c r="B5272" s="418">
        <v>2332.9899999999998</v>
      </c>
      <c r="C5272"/>
      <c r="D5272"/>
    </row>
    <row r="5273" spans="1:4" ht="16.149999999999999" customHeight="1" x14ac:dyDescent="0.25">
      <c r="A5273" s="416">
        <v>38833</v>
      </c>
      <c r="B5273" s="417">
        <v>2348.4899999999998</v>
      </c>
      <c r="C5273"/>
      <c r="D5273"/>
    </row>
    <row r="5274" spans="1:4" ht="16.149999999999999" customHeight="1" x14ac:dyDescent="0.25">
      <c r="A5274" s="416">
        <v>38834</v>
      </c>
      <c r="B5274" s="418">
        <v>2373.94</v>
      </c>
      <c r="C5274"/>
      <c r="D5274"/>
    </row>
    <row r="5275" spans="1:4" ht="16.149999999999999" customHeight="1" x14ac:dyDescent="0.25">
      <c r="A5275" s="416">
        <v>38835</v>
      </c>
      <c r="B5275" s="417">
        <v>2375.66</v>
      </c>
      <c r="C5275"/>
      <c r="D5275"/>
    </row>
    <row r="5276" spans="1:4" ht="16.149999999999999" customHeight="1" x14ac:dyDescent="0.25">
      <c r="A5276" s="416">
        <v>38836</v>
      </c>
      <c r="B5276" s="418">
        <v>2375.0300000000002</v>
      </c>
      <c r="C5276"/>
      <c r="D5276"/>
    </row>
    <row r="5277" spans="1:4" ht="16.149999999999999" customHeight="1" x14ac:dyDescent="0.25">
      <c r="A5277" s="416">
        <v>38837</v>
      </c>
      <c r="B5277" s="417">
        <v>2375.0300000000002</v>
      </c>
      <c r="C5277"/>
      <c r="D5277"/>
    </row>
    <row r="5278" spans="1:4" ht="16.149999999999999" customHeight="1" x14ac:dyDescent="0.25">
      <c r="A5278" s="416">
        <v>38838</v>
      </c>
      <c r="B5278" s="418">
        <v>2375.0300000000002</v>
      </c>
      <c r="C5278"/>
      <c r="D5278"/>
    </row>
    <row r="5279" spans="1:4" ht="16.149999999999999" customHeight="1" x14ac:dyDescent="0.25">
      <c r="A5279" s="416">
        <v>38839</v>
      </c>
      <c r="B5279" s="417">
        <v>2375.0300000000002</v>
      </c>
      <c r="C5279"/>
      <c r="D5279"/>
    </row>
    <row r="5280" spans="1:4" ht="16.149999999999999" customHeight="1" x14ac:dyDescent="0.25">
      <c r="A5280" s="416">
        <v>38840</v>
      </c>
      <c r="B5280" s="418">
        <v>2380.31</v>
      </c>
      <c r="C5280"/>
      <c r="D5280"/>
    </row>
    <row r="5281" spans="1:4" ht="16.149999999999999" customHeight="1" x14ac:dyDescent="0.25">
      <c r="A5281" s="416">
        <v>38841</v>
      </c>
      <c r="B5281" s="417">
        <v>2377.59</v>
      </c>
      <c r="C5281"/>
      <c r="D5281"/>
    </row>
    <row r="5282" spans="1:4" ht="16.149999999999999" customHeight="1" x14ac:dyDescent="0.25">
      <c r="A5282" s="416">
        <v>38842</v>
      </c>
      <c r="B5282" s="418">
        <v>2381.36</v>
      </c>
      <c r="C5282"/>
      <c r="D5282"/>
    </row>
    <row r="5283" spans="1:4" ht="16.149999999999999" customHeight="1" x14ac:dyDescent="0.25">
      <c r="A5283" s="416">
        <v>38843</v>
      </c>
      <c r="B5283" s="417">
        <v>2370.63</v>
      </c>
      <c r="C5283"/>
      <c r="D5283"/>
    </row>
    <row r="5284" spans="1:4" ht="16.149999999999999" customHeight="1" x14ac:dyDescent="0.25">
      <c r="A5284" s="416">
        <v>38844</v>
      </c>
      <c r="B5284" s="418">
        <v>2370.63</v>
      </c>
      <c r="C5284"/>
      <c r="D5284"/>
    </row>
    <row r="5285" spans="1:4" ht="16.149999999999999" customHeight="1" x14ac:dyDescent="0.25">
      <c r="A5285" s="416">
        <v>38845</v>
      </c>
      <c r="B5285" s="417">
        <v>2370.63</v>
      </c>
      <c r="C5285"/>
      <c r="D5285"/>
    </row>
    <row r="5286" spans="1:4" ht="16.149999999999999" customHeight="1" x14ac:dyDescent="0.25">
      <c r="A5286" s="416">
        <v>38846</v>
      </c>
      <c r="B5286" s="418">
        <v>2351.06</v>
      </c>
      <c r="C5286"/>
      <c r="D5286"/>
    </row>
    <row r="5287" spans="1:4" ht="16.149999999999999" customHeight="1" x14ac:dyDescent="0.25">
      <c r="A5287" s="416">
        <v>38847</v>
      </c>
      <c r="B5287" s="417">
        <v>2338.7600000000002</v>
      </c>
      <c r="C5287"/>
      <c r="D5287"/>
    </row>
    <row r="5288" spans="1:4" ht="16.149999999999999" customHeight="1" x14ac:dyDescent="0.25">
      <c r="A5288" s="416">
        <v>38848</v>
      </c>
      <c r="B5288" s="418">
        <v>2329.35</v>
      </c>
      <c r="C5288"/>
      <c r="D5288"/>
    </row>
    <row r="5289" spans="1:4" ht="16.149999999999999" customHeight="1" x14ac:dyDescent="0.25">
      <c r="A5289" s="416">
        <v>38849</v>
      </c>
      <c r="B5289" s="417">
        <v>2346.06</v>
      </c>
      <c r="C5289"/>
      <c r="D5289"/>
    </row>
    <row r="5290" spans="1:4" ht="16.149999999999999" customHeight="1" x14ac:dyDescent="0.25">
      <c r="A5290" s="416">
        <v>38850</v>
      </c>
      <c r="B5290" s="418">
        <v>2375.86</v>
      </c>
      <c r="C5290"/>
      <c r="D5290"/>
    </row>
    <row r="5291" spans="1:4" ht="16.149999999999999" customHeight="1" x14ac:dyDescent="0.25">
      <c r="A5291" s="416">
        <v>38851</v>
      </c>
      <c r="B5291" s="417">
        <v>2375.86</v>
      </c>
      <c r="C5291"/>
      <c r="D5291"/>
    </row>
    <row r="5292" spans="1:4" ht="16.149999999999999" customHeight="1" x14ac:dyDescent="0.25">
      <c r="A5292" s="416">
        <v>38852</v>
      </c>
      <c r="B5292" s="418">
        <v>2375.86</v>
      </c>
      <c r="C5292"/>
      <c r="D5292"/>
    </row>
    <row r="5293" spans="1:4" ht="16.149999999999999" customHeight="1" x14ac:dyDescent="0.25">
      <c r="A5293" s="416">
        <v>38853</v>
      </c>
      <c r="B5293" s="417">
        <v>2424.27</v>
      </c>
      <c r="C5293"/>
      <c r="D5293"/>
    </row>
    <row r="5294" spans="1:4" ht="16.149999999999999" customHeight="1" x14ac:dyDescent="0.25">
      <c r="A5294" s="416">
        <v>38854</v>
      </c>
      <c r="B5294" s="418">
        <v>2410.96</v>
      </c>
      <c r="C5294"/>
      <c r="D5294"/>
    </row>
    <row r="5295" spans="1:4" ht="16.149999999999999" customHeight="1" x14ac:dyDescent="0.25">
      <c r="A5295" s="416">
        <v>38855</v>
      </c>
      <c r="B5295" s="417">
        <v>2435.52</v>
      </c>
      <c r="C5295"/>
      <c r="D5295"/>
    </row>
    <row r="5296" spans="1:4" ht="16.149999999999999" customHeight="1" x14ac:dyDescent="0.25">
      <c r="A5296" s="416">
        <v>38856</v>
      </c>
      <c r="B5296" s="418">
        <v>2450.63</v>
      </c>
      <c r="C5296"/>
      <c r="D5296"/>
    </row>
    <row r="5297" spans="1:4" ht="16.149999999999999" customHeight="1" x14ac:dyDescent="0.25">
      <c r="A5297" s="416">
        <v>38857</v>
      </c>
      <c r="B5297" s="417">
        <v>2452.5</v>
      </c>
      <c r="C5297"/>
      <c r="D5297"/>
    </row>
    <row r="5298" spans="1:4" ht="16.149999999999999" customHeight="1" x14ac:dyDescent="0.25">
      <c r="A5298" s="416">
        <v>38858</v>
      </c>
      <c r="B5298" s="418">
        <v>2452.5</v>
      </c>
      <c r="C5298"/>
      <c r="D5298"/>
    </row>
    <row r="5299" spans="1:4" ht="16.149999999999999" customHeight="1" x14ac:dyDescent="0.25">
      <c r="A5299" s="416">
        <v>38859</v>
      </c>
      <c r="B5299" s="417">
        <v>2452.5</v>
      </c>
      <c r="C5299"/>
      <c r="D5299"/>
    </row>
    <row r="5300" spans="1:4" ht="16.149999999999999" customHeight="1" x14ac:dyDescent="0.25">
      <c r="A5300" s="416">
        <v>38860</v>
      </c>
      <c r="B5300" s="418">
        <v>2493.98</v>
      </c>
      <c r="C5300"/>
      <c r="D5300"/>
    </row>
    <row r="5301" spans="1:4" ht="16.149999999999999" customHeight="1" x14ac:dyDescent="0.25">
      <c r="A5301" s="416">
        <v>38861</v>
      </c>
      <c r="B5301" s="417">
        <v>2490.06</v>
      </c>
      <c r="C5301"/>
      <c r="D5301"/>
    </row>
    <row r="5302" spans="1:4" ht="16.149999999999999" customHeight="1" x14ac:dyDescent="0.25">
      <c r="A5302" s="416">
        <v>38862</v>
      </c>
      <c r="B5302" s="418">
        <v>2518.34</v>
      </c>
      <c r="C5302"/>
      <c r="D5302"/>
    </row>
    <row r="5303" spans="1:4" ht="16.149999999999999" customHeight="1" x14ac:dyDescent="0.25">
      <c r="A5303" s="416">
        <v>38863</v>
      </c>
      <c r="B5303" s="417">
        <v>2517.44</v>
      </c>
      <c r="C5303"/>
      <c r="D5303"/>
    </row>
    <row r="5304" spans="1:4" ht="16.149999999999999" customHeight="1" x14ac:dyDescent="0.25">
      <c r="A5304" s="416">
        <v>38864</v>
      </c>
      <c r="B5304" s="418">
        <v>2475.75</v>
      </c>
      <c r="C5304"/>
      <c r="D5304"/>
    </row>
    <row r="5305" spans="1:4" ht="16.149999999999999" customHeight="1" x14ac:dyDescent="0.25">
      <c r="A5305" s="416">
        <v>38865</v>
      </c>
      <c r="B5305" s="417">
        <v>2475.75</v>
      </c>
      <c r="C5305"/>
      <c r="D5305"/>
    </row>
    <row r="5306" spans="1:4" ht="16.149999999999999" customHeight="1" x14ac:dyDescent="0.25">
      <c r="A5306" s="416">
        <v>38866</v>
      </c>
      <c r="B5306" s="418">
        <v>2475.75</v>
      </c>
      <c r="C5306"/>
      <c r="D5306"/>
    </row>
    <row r="5307" spans="1:4" ht="16.149999999999999" customHeight="1" x14ac:dyDescent="0.25">
      <c r="A5307" s="416">
        <v>38867</v>
      </c>
      <c r="B5307" s="417">
        <v>2475.75</v>
      </c>
      <c r="C5307"/>
      <c r="D5307"/>
    </row>
    <row r="5308" spans="1:4" ht="16.149999999999999" customHeight="1" x14ac:dyDescent="0.25">
      <c r="A5308" s="416">
        <v>38868</v>
      </c>
      <c r="B5308" s="418">
        <v>2482.41</v>
      </c>
      <c r="C5308"/>
      <c r="D5308"/>
    </row>
    <row r="5309" spans="1:4" ht="16.149999999999999" customHeight="1" x14ac:dyDescent="0.25">
      <c r="A5309" s="416">
        <v>38869</v>
      </c>
      <c r="B5309" s="417">
        <v>2486.0700000000002</v>
      </c>
      <c r="C5309"/>
      <c r="D5309"/>
    </row>
    <row r="5310" spans="1:4" ht="16.149999999999999" customHeight="1" x14ac:dyDescent="0.25">
      <c r="A5310" s="416">
        <v>38870</v>
      </c>
      <c r="B5310" s="418">
        <v>2484.62</v>
      </c>
      <c r="C5310"/>
      <c r="D5310"/>
    </row>
    <row r="5311" spans="1:4" ht="16.149999999999999" customHeight="1" x14ac:dyDescent="0.25">
      <c r="A5311" s="416">
        <v>38871</v>
      </c>
      <c r="B5311" s="417">
        <v>2450.8000000000002</v>
      </c>
      <c r="C5311"/>
      <c r="D5311"/>
    </row>
    <row r="5312" spans="1:4" ht="16.149999999999999" customHeight="1" x14ac:dyDescent="0.25">
      <c r="A5312" s="416">
        <v>38872</v>
      </c>
      <c r="B5312" s="418">
        <v>2450.8000000000002</v>
      </c>
      <c r="C5312"/>
      <c r="D5312"/>
    </row>
    <row r="5313" spans="1:4" ht="16.149999999999999" customHeight="1" x14ac:dyDescent="0.25">
      <c r="A5313" s="416">
        <v>38873</v>
      </c>
      <c r="B5313" s="417">
        <v>2450.8000000000002</v>
      </c>
      <c r="C5313"/>
      <c r="D5313"/>
    </row>
    <row r="5314" spans="1:4" ht="16.149999999999999" customHeight="1" x14ac:dyDescent="0.25">
      <c r="A5314" s="416">
        <v>38874</v>
      </c>
      <c r="B5314" s="418">
        <v>2443.7199999999998</v>
      </c>
      <c r="C5314"/>
      <c r="D5314"/>
    </row>
    <row r="5315" spans="1:4" ht="16.149999999999999" customHeight="1" x14ac:dyDescent="0.25">
      <c r="A5315" s="416">
        <v>38875</v>
      </c>
      <c r="B5315" s="417">
        <v>2470.9899999999998</v>
      </c>
      <c r="C5315"/>
      <c r="D5315"/>
    </row>
    <row r="5316" spans="1:4" ht="16.149999999999999" customHeight="1" x14ac:dyDescent="0.25">
      <c r="A5316" s="416">
        <v>38876</v>
      </c>
      <c r="B5316" s="418">
        <v>2482.15</v>
      </c>
      <c r="C5316"/>
      <c r="D5316"/>
    </row>
    <row r="5317" spans="1:4" ht="16.149999999999999" customHeight="1" x14ac:dyDescent="0.25">
      <c r="A5317" s="416">
        <v>38877</v>
      </c>
      <c r="B5317" s="417">
        <v>2511.34</v>
      </c>
      <c r="C5317"/>
      <c r="D5317"/>
    </row>
    <row r="5318" spans="1:4" ht="16.149999999999999" customHeight="1" x14ac:dyDescent="0.25">
      <c r="A5318" s="416">
        <v>38878</v>
      </c>
      <c r="B5318" s="418">
        <v>2510.8200000000002</v>
      </c>
      <c r="C5318"/>
      <c r="D5318"/>
    </row>
    <row r="5319" spans="1:4" ht="16.149999999999999" customHeight="1" x14ac:dyDescent="0.25">
      <c r="A5319" s="416">
        <v>38879</v>
      </c>
      <c r="B5319" s="417">
        <v>2510.8200000000002</v>
      </c>
      <c r="C5319"/>
      <c r="D5319"/>
    </row>
    <row r="5320" spans="1:4" ht="16.149999999999999" customHeight="1" x14ac:dyDescent="0.25">
      <c r="A5320" s="416">
        <v>38880</v>
      </c>
      <c r="B5320" s="418">
        <v>2510.8200000000002</v>
      </c>
      <c r="C5320"/>
      <c r="D5320"/>
    </row>
    <row r="5321" spans="1:4" ht="16.149999999999999" customHeight="1" x14ac:dyDescent="0.25">
      <c r="A5321" s="416">
        <v>38881</v>
      </c>
      <c r="B5321" s="417">
        <v>2534.83</v>
      </c>
      <c r="C5321"/>
      <c r="D5321"/>
    </row>
    <row r="5322" spans="1:4" ht="16.149999999999999" customHeight="1" x14ac:dyDescent="0.25">
      <c r="A5322" s="416">
        <v>38882</v>
      </c>
      <c r="B5322" s="418">
        <v>2569.1</v>
      </c>
      <c r="C5322"/>
      <c r="D5322"/>
    </row>
    <row r="5323" spans="1:4" ht="16.149999999999999" customHeight="1" x14ac:dyDescent="0.25">
      <c r="A5323" s="416">
        <v>38883</v>
      </c>
      <c r="B5323" s="417">
        <v>2570.11</v>
      </c>
      <c r="C5323"/>
      <c r="D5323"/>
    </row>
    <row r="5324" spans="1:4" ht="16.149999999999999" customHeight="1" x14ac:dyDescent="0.25">
      <c r="A5324" s="416">
        <v>38884</v>
      </c>
      <c r="B5324" s="418">
        <v>2564.3000000000002</v>
      </c>
      <c r="C5324"/>
      <c r="D5324"/>
    </row>
    <row r="5325" spans="1:4" ht="16.149999999999999" customHeight="1" x14ac:dyDescent="0.25">
      <c r="A5325" s="416">
        <v>38885</v>
      </c>
      <c r="B5325" s="417">
        <v>2559.04</v>
      </c>
      <c r="C5325"/>
      <c r="D5325"/>
    </row>
    <row r="5326" spans="1:4" ht="16.149999999999999" customHeight="1" x14ac:dyDescent="0.25">
      <c r="A5326" s="416">
        <v>38886</v>
      </c>
      <c r="B5326" s="418">
        <v>2559.04</v>
      </c>
      <c r="C5326"/>
      <c r="D5326"/>
    </row>
    <row r="5327" spans="1:4" ht="16.149999999999999" customHeight="1" x14ac:dyDescent="0.25">
      <c r="A5327" s="416">
        <v>38887</v>
      </c>
      <c r="B5327" s="417">
        <v>2559.04</v>
      </c>
      <c r="C5327"/>
      <c r="D5327"/>
    </row>
    <row r="5328" spans="1:4" ht="16.149999999999999" customHeight="1" x14ac:dyDescent="0.25">
      <c r="A5328" s="416">
        <v>38888</v>
      </c>
      <c r="B5328" s="418">
        <v>2559.04</v>
      </c>
      <c r="C5328"/>
      <c r="D5328"/>
    </row>
    <row r="5329" spans="1:4" ht="16.149999999999999" customHeight="1" x14ac:dyDescent="0.25">
      <c r="A5329" s="416">
        <v>38889</v>
      </c>
      <c r="B5329" s="417">
        <v>2568.12</v>
      </c>
      <c r="C5329"/>
      <c r="D5329"/>
    </row>
    <row r="5330" spans="1:4" ht="16.149999999999999" customHeight="1" x14ac:dyDescent="0.25">
      <c r="A5330" s="416">
        <v>38890</v>
      </c>
      <c r="B5330" s="418">
        <v>2566.7600000000002</v>
      </c>
      <c r="C5330"/>
      <c r="D5330"/>
    </row>
    <row r="5331" spans="1:4" ht="16.149999999999999" customHeight="1" x14ac:dyDescent="0.25">
      <c r="A5331" s="416">
        <v>38891</v>
      </c>
      <c r="B5331" s="417">
        <v>2578.02</v>
      </c>
      <c r="C5331"/>
      <c r="D5331"/>
    </row>
    <row r="5332" spans="1:4" ht="16.149999999999999" customHeight="1" x14ac:dyDescent="0.25">
      <c r="A5332" s="416">
        <v>38892</v>
      </c>
      <c r="B5332" s="418">
        <v>2607.13</v>
      </c>
      <c r="C5332"/>
      <c r="D5332"/>
    </row>
    <row r="5333" spans="1:4" ht="16.149999999999999" customHeight="1" x14ac:dyDescent="0.25">
      <c r="A5333" s="416">
        <v>38893</v>
      </c>
      <c r="B5333" s="417">
        <v>2607.13</v>
      </c>
      <c r="C5333"/>
      <c r="D5333"/>
    </row>
    <row r="5334" spans="1:4" ht="16.149999999999999" customHeight="1" x14ac:dyDescent="0.25">
      <c r="A5334" s="416">
        <v>38894</v>
      </c>
      <c r="B5334" s="418">
        <v>2607.13</v>
      </c>
      <c r="C5334"/>
      <c r="D5334"/>
    </row>
    <row r="5335" spans="1:4" ht="16.149999999999999" customHeight="1" x14ac:dyDescent="0.25">
      <c r="A5335" s="416">
        <v>38895</v>
      </c>
      <c r="B5335" s="417">
        <v>2607.13</v>
      </c>
      <c r="C5335"/>
      <c r="D5335"/>
    </row>
    <row r="5336" spans="1:4" ht="16.149999999999999" customHeight="1" x14ac:dyDescent="0.25">
      <c r="A5336" s="416">
        <v>38896</v>
      </c>
      <c r="B5336" s="418">
        <v>2619.75</v>
      </c>
      <c r="C5336"/>
      <c r="D5336"/>
    </row>
    <row r="5337" spans="1:4" ht="16.149999999999999" customHeight="1" x14ac:dyDescent="0.25">
      <c r="A5337" s="416">
        <v>38897</v>
      </c>
      <c r="B5337" s="417">
        <v>2634.06</v>
      </c>
      <c r="C5337"/>
      <c r="D5337"/>
    </row>
    <row r="5338" spans="1:4" ht="16.149999999999999" customHeight="1" x14ac:dyDescent="0.25">
      <c r="A5338" s="416">
        <v>38898</v>
      </c>
      <c r="B5338" s="418">
        <v>2633.12</v>
      </c>
      <c r="C5338"/>
      <c r="D5338"/>
    </row>
    <row r="5339" spans="1:4" ht="16.149999999999999" customHeight="1" x14ac:dyDescent="0.25">
      <c r="A5339" s="416">
        <v>38899</v>
      </c>
      <c r="B5339" s="417">
        <v>2579.08</v>
      </c>
      <c r="C5339"/>
      <c r="D5339"/>
    </row>
    <row r="5340" spans="1:4" ht="16.149999999999999" customHeight="1" x14ac:dyDescent="0.25">
      <c r="A5340" s="416">
        <v>38900</v>
      </c>
      <c r="B5340" s="418">
        <v>2579.08</v>
      </c>
      <c r="C5340"/>
      <c r="D5340"/>
    </row>
    <row r="5341" spans="1:4" ht="16.149999999999999" customHeight="1" x14ac:dyDescent="0.25">
      <c r="A5341" s="416">
        <v>38901</v>
      </c>
      <c r="B5341" s="417">
        <v>2579.08</v>
      </c>
      <c r="C5341"/>
      <c r="D5341"/>
    </row>
    <row r="5342" spans="1:4" ht="16.149999999999999" customHeight="1" x14ac:dyDescent="0.25">
      <c r="A5342" s="416">
        <v>38902</v>
      </c>
      <c r="B5342" s="418">
        <v>2579.08</v>
      </c>
      <c r="C5342"/>
      <c r="D5342"/>
    </row>
    <row r="5343" spans="1:4" ht="16.149999999999999" customHeight="1" x14ac:dyDescent="0.25">
      <c r="A5343" s="416">
        <v>38903</v>
      </c>
      <c r="B5343" s="417">
        <v>2579.08</v>
      </c>
      <c r="C5343"/>
      <c r="D5343"/>
    </row>
    <row r="5344" spans="1:4" ht="16.149999999999999" customHeight="1" x14ac:dyDescent="0.25">
      <c r="A5344" s="416">
        <v>38904</v>
      </c>
      <c r="B5344" s="418">
        <v>2574.7399999999998</v>
      </c>
      <c r="C5344"/>
      <c r="D5344"/>
    </row>
    <row r="5345" spans="1:4" ht="16.149999999999999" customHeight="1" x14ac:dyDescent="0.25">
      <c r="A5345" s="416">
        <v>38905</v>
      </c>
      <c r="B5345" s="417">
        <v>2562.85</v>
      </c>
      <c r="C5345"/>
      <c r="D5345"/>
    </row>
    <row r="5346" spans="1:4" ht="16.149999999999999" customHeight="1" x14ac:dyDescent="0.25">
      <c r="A5346" s="416">
        <v>38906</v>
      </c>
      <c r="B5346" s="418">
        <v>2525.5</v>
      </c>
      <c r="C5346"/>
      <c r="D5346"/>
    </row>
    <row r="5347" spans="1:4" ht="16.149999999999999" customHeight="1" x14ac:dyDescent="0.25">
      <c r="A5347" s="416">
        <v>38907</v>
      </c>
      <c r="B5347" s="417">
        <v>2525.5</v>
      </c>
      <c r="C5347"/>
      <c r="D5347"/>
    </row>
    <row r="5348" spans="1:4" ht="16.149999999999999" customHeight="1" x14ac:dyDescent="0.25">
      <c r="A5348" s="416">
        <v>38908</v>
      </c>
      <c r="B5348" s="418">
        <v>2525.5</v>
      </c>
      <c r="C5348"/>
      <c r="D5348"/>
    </row>
    <row r="5349" spans="1:4" ht="16.149999999999999" customHeight="1" x14ac:dyDescent="0.25">
      <c r="A5349" s="416">
        <v>38909</v>
      </c>
      <c r="B5349" s="417">
        <v>2491.4499999999998</v>
      </c>
      <c r="C5349"/>
      <c r="D5349"/>
    </row>
    <row r="5350" spans="1:4" ht="16.149999999999999" customHeight="1" x14ac:dyDescent="0.25">
      <c r="A5350" s="416">
        <v>38910</v>
      </c>
      <c r="B5350" s="418">
        <v>2488.33</v>
      </c>
      <c r="C5350"/>
      <c r="D5350"/>
    </row>
    <row r="5351" spans="1:4" ht="16.149999999999999" customHeight="1" x14ac:dyDescent="0.25">
      <c r="A5351" s="416">
        <v>38911</v>
      </c>
      <c r="B5351" s="417">
        <v>2512.4</v>
      </c>
      <c r="C5351"/>
      <c r="D5351"/>
    </row>
    <row r="5352" spans="1:4" ht="16.149999999999999" customHeight="1" x14ac:dyDescent="0.25">
      <c r="A5352" s="416">
        <v>38912</v>
      </c>
      <c r="B5352" s="418">
        <v>2534.13</v>
      </c>
      <c r="C5352"/>
      <c r="D5352"/>
    </row>
    <row r="5353" spans="1:4" ht="16.149999999999999" customHeight="1" x14ac:dyDescent="0.25">
      <c r="A5353" s="416">
        <v>38913</v>
      </c>
      <c r="B5353" s="417">
        <v>2549.77</v>
      </c>
      <c r="C5353"/>
      <c r="D5353"/>
    </row>
    <row r="5354" spans="1:4" ht="16.149999999999999" customHeight="1" x14ac:dyDescent="0.25">
      <c r="A5354" s="416">
        <v>38914</v>
      </c>
      <c r="B5354" s="418">
        <v>2549.77</v>
      </c>
      <c r="C5354"/>
      <c r="D5354"/>
    </row>
    <row r="5355" spans="1:4" ht="16.149999999999999" customHeight="1" x14ac:dyDescent="0.25">
      <c r="A5355" s="416">
        <v>38915</v>
      </c>
      <c r="B5355" s="417">
        <v>2549.77</v>
      </c>
      <c r="C5355"/>
      <c r="D5355"/>
    </row>
    <row r="5356" spans="1:4" ht="16.149999999999999" customHeight="1" x14ac:dyDescent="0.25">
      <c r="A5356" s="416">
        <v>38916</v>
      </c>
      <c r="B5356" s="418">
        <v>2556.7199999999998</v>
      </c>
      <c r="C5356"/>
      <c r="D5356"/>
    </row>
    <row r="5357" spans="1:4" ht="16.149999999999999" customHeight="1" x14ac:dyDescent="0.25">
      <c r="A5357" s="416">
        <v>38917</v>
      </c>
      <c r="B5357" s="417">
        <v>2531.85</v>
      </c>
      <c r="C5357"/>
      <c r="D5357"/>
    </row>
    <row r="5358" spans="1:4" ht="16.149999999999999" customHeight="1" x14ac:dyDescent="0.25">
      <c r="A5358" s="416">
        <v>38918</v>
      </c>
      <c r="B5358" s="418">
        <v>2521.1799999999998</v>
      </c>
      <c r="C5358"/>
      <c r="D5358"/>
    </row>
    <row r="5359" spans="1:4" ht="16.149999999999999" customHeight="1" x14ac:dyDescent="0.25">
      <c r="A5359" s="416">
        <v>38919</v>
      </c>
      <c r="B5359" s="417">
        <v>2521.1799999999998</v>
      </c>
      <c r="C5359"/>
      <c r="D5359"/>
    </row>
    <row r="5360" spans="1:4" ht="16.149999999999999" customHeight="1" x14ac:dyDescent="0.25">
      <c r="A5360" s="416">
        <v>38920</v>
      </c>
      <c r="B5360" s="418">
        <v>2470.3200000000002</v>
      </c>
      <c r="C5360"/>
      <c r="D5360"/>
    </row>
    <row r="5361" spans="1:4" ht="16.149999999999999" customHeight="1" x14ac:dyDescent="0.25">
      <c r="A5361" s="416">
        <v>38921</v>
      </c>
      <c r="B5361" s="417">
        <v>2470.3200000000002</v>
      </c>
      <c r="C5361"/>
      <c r="D5361"/>
    </row>
    <row r="5362" spans="1:4" ht="16.149999999999999" customHeight="1" x14ac:dyDescent="0.25">
      <c r="A5362" s="416">
        <v>38922</v>
      </c>
      <c r="B5362" s="418">
        <v>2470.3200000000002</v>
      </c>
      <c r="C5362"/>
      <c r="D5362"/>
    </row>
    <row r="5363" spans="1:4" ht="16.149999999999999" customHeight="1" x14ac:dyDescent="0.25">
      <c r="A5363" s="416">
        <v>38923</v>
      </c>
      <c r="B5363" s="417">
        <v>2450.79</v>
      </c>
      <c r="C5363"/>
      <c r="D5363"/>
    </row>
    <row r="5364" spans="1:4" ht="16.149999999999999" customHeight="1" x14ac:dyDescent="0.25">
      <c r="A5364" s="416">
        <v>38924</v>
      </c>
      <c r="B5364" s="418">
        <v>2458.56</v>
      </c>
      <c r="C5364"/>
      <c r="D5364"/>
    </row>
    <row r="5365" spans="1:4" ht="16.149999999999999" customHeight="1" x14ac:dyDescent="0.25">
      <c r="A5365" s="416">
        <v>38925</v>
      </c>
      <c r="B5365" s="417">
        <v>2466.9499999999998</v>
      </c>
      <c r="C5365"/>
      <c r="D5365"/>
    </row>
    <row r="5366" spans="1:4" ht="16.149999999999999" customHeight="1" x14ac:dyDescent="0.25">
      <c r="A5366" s="416">
        <v>38926</v>
      </c>
      <c r="B5366" s="418">
        <v>2443.35</v>
      </c>
      <c r="C5366"/>
      <c r="D5366"/>
    </row>
    <row r="5367" spans="1:4" ht="16.149999999999999" customHeight="1" x14ac:dyDescent="0.25">
      <c r="A5367" s="416">
        <v>38927</v>
      </c>
      <c r="B5367" s="417">
        <v>2426</v>
      </c>
      <c r="C5367"/>
      <c r="D5367"/>
    </row>
    <row r="5368" spans="1:4" ht="16.149999999999999" customHeight="1" x14ac:dyDescent="0.25">
      <c r="A5368" s="416">
        <v>38928</v>
      </c>
      <c r="B5368" s="418">
        <v>2426</v>
      </c>
      <c r="C5368"/>
      <c r="D5368"/>
    </row>
    <row r="5369" spans="1:4" ht="16.149999999999999" customHeight="1" x14ac:dyDescent="0.25">
      <c r="A5369" s="416">
        <v>38929</v>
      </c>
      <c r="B5369" s="417">
        <v>2426</v>
      </c>
      <c r="C5369"/>
      <c r="D5369"/>
    </row>
    <row r="5370" spans="1:4" ht="16.149999999999999" customHeight="1" x14ac:dyDescent="0.25">
      <c r="A5370" s="416">
        <v>38930</v>
      </c>
      <c r="B5370" s="418">
        <v>2426.52</v>
      </c>
      <c r="C5370"/>
      <c r="D5370"/>
    </row>
    <row r="5371" spans="1:4" ht="16.149999999999999" customHeight="1" x14ac:dyDescent="0.25">
      <c r="A5371" s="416">
        <v>38931</v>
      </c>
      <c r="B5371" s="417">
        <v>2436.4299999999998</v>
      </c>
      <c r="C5371"/>
      <c r="D5371"/>
    </row>
    <row r="5372" spans="1:4" ht="16.149999999999999" customHeight="1" x14ac:dyDescent="0.25">
      <c r="A5372" s="416">
        <v>38932</v>
      </c>
      <c r="B5372" s="418">
        <v>2429.2399999999998</v>
      </c>
      <c r="C5372"/>
      <c r="D5372"/>
    </row>
    <row r="5373" spans="1:4" ht="16.149999999999999" customHeight="1" x14ac:dyDescent="0.25">
      <c r="A5373" s="416">
        <v>38933</v>
      </c>
      <c r="B5373" s="417">
        <v>2415.5100000000002</v>
      </c>
      <c r="C5373"/>
      <c r="D5373"/>
    </row>
    <row r="5374" spans="1:4" ht="16.149999999999999" customHeight="1" x14ac:dyDescent="0.25">
      <c r="A5374" s="416">
        <v>38934</v>
      </c>
      <c r="B5374" s="418">
        <v>2389.87</v>
      </c>
      <c r="C5374"/>
      <c r="D5374"/>
    </row>
    <row r="5375" spans="1:4" ht="16.149999999999999" customHeight="1" x14ac:dyDescent="0.25">
      <c r="A5375" s="416">
        <v>38935</v>
      </c>
      <c r="B5375" s="417">
        <v>2389.87</v>
      </c>
      <c r="C5375"/>
      <c r="D5375"/>
    </row>
    <row r="5376" spans="1:4" ht="16.149999999999999" customHeight="1" x14ac:dyDescent="0.25">
      <c r="A5376" s="416">
        <v>38936</v>
      </c>
      <c r="B5376" s="418">
        <v>2389.87</v>
      </c>
      <c r="C5376"/>
      <c r="D5376"/>
    </row>
    <row r="5377" spans="1:4" ht="16.149999999999999" customHeight="1" x14ac:dyDescent="0.25">
      <c r="A5377" s="416">
        <v>38937</v>
      </c>
      <c r="B5377" s="417">
        <v>2389.87</v>
      </c>
      <c r="C5377"/>
      <c r="D5377"/>
    </row>
    <row r="5378" spans="1:4" ht="16.149999999999999" customHeight="1" x14ac:dyDescent="0.25">
      <c r="A5378" s="416">
        <v>38938</v>
      </c>
      <c r="B5378" s="418">
        <v>2388.13</v>
      </c>
      <c r="C5378"/>
      <c r="D5378"/>
    </row>
    <row r="5379" spans="1:4" ht="16.149999999999999" customHeight="1" x14ac:dyDescent="0.25">
      <c r="A5379" s="416">
        <v>38939</v>
      </c>
      <c r="B5379" s="417">
        <v>2363.8200000000002</v>
      </c>
      <c r="C5379"/>
      <c r="D5379"/>
    </row>
    <row r="5380" spans="1:4" ht="16.149999999999999" customHeight="1" x14ac:dyDescent="0.25">
      <c r="A5380" s="416">
        <v>38940</v>
      </c>
      <c r="B5380" s="418">
        <v>2363.56</v>
      </c>
      <c r="C5380"/>
      <c r="D5380"/>
    </row>
    <row r="5381" spans="1:4" ht="16.149999999999999" customHeight="1" x14ac:dyDescent="0.25">
      <c r="A5381" s="416">
        <v>38941</v>
      </c>
      <c r="B5381" s="417">
        <v>2371.77</v>
      </c>
      <c r="C5381"/>
      <c r="D5381"/>
    </row>
    <row r="5382" spans="1:4" ht="16.149999999999999" customHeight="1" x14ac:dyDescent="0.25">
      <c r="A5382" s="416">
        <v>38942</v>
      </c>
      <c r="B5382" s="418">
        <v>2371.77</v>
      </c>
      <c r="C5382"/>
      <c r="D5382"/>
    </row>
    <row r="5383" spans="1:4" ht="16.149999999999999" customHeight="1" x14ac:dyDescent="0.25">
      <c r="A5383" s="416">
        <v>38943</v>
      </c>
      <c r="B5383" s="417">
        <v>2371.77</v>
      </c>
      <c r="C5383"/>
      <c r="D5383"/>
    </row>
    <row r="5384" spans="1:4" ht="16.149999999999999" customHeight="1" x14ac:dyDescent="0.25">
      <c r="A5384" s="416">
        <v>38944</v>
      </c>
      <c r="B5384" s="418">
        <v>2372.9499999999998</v>
      </c>
      <c r="C5384"/>
      <c r="D5384"/>
    </row>
    <row r="5385" spans="1:4" ht="16.149999999999999" customHeight="1" x14ac:dyDescent="0.25">
      <c r="A5385" s="416">
        <v>38945</v>
      </c>
      <c r="B5385" s="417">
        <v>2362.2800000000002</v>
      </c>
      <c r="C5385"/>
      <c r="D5385"/>
    </row>
    <row r="5386" spans="1:4" ht="16.149999999999999" customHeight="1" x14ac:dyDescent="0.25">
      <c r="A5386" s="416">
        <v>38946</v>
      </c>
      <c r="B5386" s="418">
        <v>2356.4899999999998</v>
      </c>
      <c r="C5386"/>
      <c r="D5386"/>
    </row>
    <row r="5387" spans="1:4" ht="16.149999999999999" customHeight="1" x14ac:dyDescent="0.25">
      <c r="A5387" s="416">
        <v>38947</v>
      </c>
      <c r="B5387" s="417">
        <v>2366.36</v>
      </c>
      <c r="C5387"/>
      <c r="D5387"/>
    </row>
    <row r="5388" spans="1:4" ht="16.149999999999999" customHeight="1" x14ac:dyDescent="0.25">
      <c r="A5388" s="416">
        <v>38948</v>
      </c>
      <c r="B5388" s="418">
        <v>2370.4899999999998</v>
      </c>
      <c r="C5388"/>
      <c r="D5388"/>
    </row>
    <row r="5389" spans="1:4" ht="16.149999999999999" customHeight="1" x14ac:dyDescent="0.25">
      <c r="A5389" s="416">
        <v>38949</v>
      </c>
      <c r="B5389" s="417">
        <v>2370.4899999999998</v>
      </c>
      <c r="C5389"/>
      <c r="D5389"/>
    </row>
    <row r="5390" spans="1:4" ht="16.149999999999999" customHeight="1" x14ac:dyDescent="0.25">
      <c r="A5390" s="416">
        <v>38950</v>
      </c>
      <c r="B5390" s="418">
        <v>2370.4899999999998</v>
      </c>
      <c r="C5390"/>
      <c r="D5390"/>
    </row>
    <row r="5391" spans="1:4" ht="16.149999999999999" customHeight="1" x14ac:dyDescent="0.25">
      <c r="A5391" s="416">
        <v>38951</v>
      </c>
      <c r="B5391" s="417">
        <v>2370.4899999999998</v>
      </c>
      <c r="C5391"/>
      <c r="D5391"/>
    </row>
    <row r="5392" spans="1:4" ht="16.149999999999999" customHeight="1" x14ac:dyDescent="0.25">
      <c r="A5392" s="416">
        <v>38952</v>
      </c>
      <c r="B5392" s="418">
        <v>2362.67</v>
      </c>
      <c r="C5392"/>
      <c r="D5392"/>
    </row>
    <row r="5393" spans="1:4" ht="16.149999999999999" customHeight="1" x14ac:dyDescent="0.25">
      <c r="A5393" s="416">
        <v>38953</v>
      </c>
      <c r="B5393" s="417">
        <v>2374.59</v>
      </c>
      <c r="C5393"/>
      <c r="D5393"/>
    </row>
    <row r="5394" spans="1:4" ht="16.149999999999999" customHeight="1" x14ac:dyDescent="0.25">
      <c r="A5394" s="416">
        <v>38954</v>
      </c>
      <c r="B5394" s="418">
        <v>2398</v>
      </c>
      <c r="C5394"/>
      <c r="D5394"/>
    </row>
    <row r="5395" spans="1:4" ht="16.149999999999999" customHeight="1" x14ac:dyDescent="0.25">
      <c r="A5395" s="416">
        <v>38955</v>
      </c>
      <c r="B5395" s="417">
        <v>2425.65</v>
      </c>
      <c r="C5395"/>
      <c r="D5395"/>
    </row>
    <row r="5396" spans="1:4" ht="16.149999999999999" customHeight="1" x14ac:dyDescent="0.25">
      <c r="A5396" s="416">
        <v>38956</v>
      </c>
      <c r="B5396" s="418">
        <v>2425.65</v>
      </c>
      <c r="C5396"/>
      <c r="D5396"/>
    </row>
    <row r="5397" spans="1:4" ht="16.149999999999999" customHeight="1" x14ac:dyDescent="0.25">
      <c r="A5397" s="416">
        <v>38957</v>
      </c>
      <c r="B5397" s="417">
        <v>2425.65</v>
      </c>
      <c r="C5397"/>
      <c r="D5397"/>
    </row>
    <row r="5398" spans="1:4" ht="16.149999999999999" customHeight="1" x14ac:dyDescent="0.25">
      <c r="A5398" s="416">
        <v>38958</v>
      </c>
      <c r="B5398" s="418">
        <v>2409.54</v>
      </c>
      <c r="C5398"/>
      <c r="D5398"/>
    </row>
    <row r="5399" spans="1:4" ht="16.149999999999999" customHeight="1" x14ac:dyDescent="0.25">
      <c r="A5399" s="416">
        <v>38959</v>
      </c>
      <c r="B5399" s="417">
        <v>2402.0700000000002</v>
      </c>
      <c r="C5399"/>
      <c r="D5399"/>
    </row>
    <row r="5400" spans="1:4" ht="16.149999999999999" customHeight="1" x14ac:dyDescent="0.25">
      <c r="A5400" s="416">
        <v>38960</v>
      </c>
      <c r="B5400" s="418">
        <v>2396.63</v>
      </c>
      <c r="C5400"/>
      <c r="D5400"/>
    </row>
    <row r="5401" spans="1:4" ht="16.149999999999999" customHeight="1" x14ac:dyDescent="0.25">
      <c r="A5401" s="416">
        <v>38961</v>
      </c>
      <c r="B5401" s="417">
        <v>2398.56</v>
      </c>
      <c r="C5401"/>
      <c r="D5401"/>
    </row>
    <row r="5402" spans="1:4" ht="16.149999999999999" customHeight="1" x14ac:dyDescent="0.25">
      <c r="A5402" s="416">
        <v>38962</v>
      </c>
      <c r="B5402" s="418">
        <v>2398.83</v>
      </c>
      <c r="C5402"/>
      <c r="D5402"/>
    </row>
    <row r="5403" spans="1:4" ht="16.149999999999999" customHeight="1" x14ac:dyDescent="0.25">
      <c r="A5403" s="416">
        <v>38963</v>
      </c>
      <c r="B5403" s="417">
        <v>2398.83</v>
      </c>
      <c r="C5403"/>
      <c r="D5403"/>
    </row>
    <row r="5404" spans="1:4" ht="16.149999999999999" customHeight="1" x14ac:dyDescent="0.25">
      <c r="A5404" s="416">
        <v>38964</v>
      </c>
      <c r="B5404" s="418">
        <v>2398.83</v>
      </c>
      <c r="C5404"/>
      <c r="D5404"/>
    </row>
    <row r="5405" spans="1:4" ht="16.149999999999999" customHeight="1" x14ac:dyDescent="0.25">
      <c r="A5405" s="416">
        <v>38965</v>
      </c>
      <c r="B5405" s="417">
        <v>2398.83</v>
      </c>
      <c r="C5405"/>
      <c r="D5405"/>
    </row>
    <row r="5406" spans="1:4" ht="16.149999999999999" customHeight="1" x14ac:dyDescent="0.25">
      <c r="A5406" s="416">
        <v>38966</v>
      </c>
      <c r="B5406" s="418">
        <v>2377.1799999999998</v>
      </c>
      <c r="C5406"/>
      <c r="D5406"/>
    </row>
    <row r="5407" spans="1:4" ht="16.149999999999999" customHeight="1" x14ac:dyDescent="0.25">
      <c r="A5407" s="416">
        <v>38967</v>
      </c>
      <c r="B5407" s="417">
        <v>2381.46</v>
      </c>
      <c r="C5407"/>
      <c r="D5407"/>
    </row>
    <row r="5408" spans="1:4" ht="16.149999999999999" customHeight="1" x14ac:dyDescent="0.25">
      <c r="A5408" s="416">
        <v>38968</v>
      </c>
      <c r="B5408" s="418">
        <v>2387.31</v>
      </c>
      <c r="C5408"/>
      <c r="D5408"/>
    </row>
    <row r="5409" spans="1:4" ht="16.149999999999999" customHeight="1" x14ac:dyDescent="0.25">
      <c r="A5409" s="416">
        <v>38969</v>
      </c>
      <c r="B5409" s="417">
        <v>2388.54</v>
      </c>
      <c r="C5409"/>
      <c r="D5409"/>
    </row>
    <row r="5410" spans="1:4" ht="16.149999999999999" customHeight="1" x14ac:dyDescent="0.25">
      <c r="A5410" s="416">
        <v>38970</v>
      </c>
      <c r="B5410" s="418">
        <v>2388.54</v>
      </c>
      <c r="C5410"/>
      <c r="D5410"/>
    </row>
    <row r="5411" spans="1:4" ht="16.149999999999999" customHeight="1" x14ac:dyDescent="0.25">
      <c r="A5411" s="416">
        <v>38971</v>
      </c>
      <c r="B5411" s="417">
        <v>2388.54</v>
      </c>
      <c r="C5411"/>
      <c r="D5411"/>
    </row>
    <row r="5412" spans="1:4" ht="16.149999999999999" customHeight="1" x14ac:dyDescent="0.25">
      <c r="A5412" s="416">
        <v>38972</v>
      </c>
      <c r="B5412" s="418">
        <v>2409.9299999999998</v>
      </c>
      <c r="C5412"/>
      <c r="D5412"/>
    </row>
    <row r="5413" spans="1:4" ht="16.149999999999999" customHeight="1" x14ac:dyDescent="0.25">
      <c r="A5413" s="416">
        <v>38973</v>
      </c>
      <c r="B5413" s="417">
        <v>2406.89</v>
      </c>
      <c r="C5413"/>
      <c r="D5413"/>
    </row>
    <row r="5414" spans="1:4" ht="16.149999999999999" customHeight="1" x14ac:dyDescent="0.25">
      <c r="A5414" s="416">
        <v>38974</v>
      </c>
      <c r="B5414" s="418">
        <v>2399.92</v>
      </c>
      <c r="C5414"/>
      <c r="D5414"/>
    </row>
    <row r="5415" spans="1:4" ht="16.149999999999999" customHeight="1" x14ac:dyDescent="0.25">
      <c r="A5415" s="416">
        <v>38975</v>
      </c>
      <c r="B5415" s="417">
        <v>2392.81</v>
      </c>
      <c r="C5415"/>
      <c r="D5415"/>
    </row>
    <row r="5416" spans="1:4" ht="16.149999999999999" customHeight="1" x14ac:dyDescent="0.25">
      <c r="A5416" s="416">
        <v>38976</v>
      </c>
      <c r="B5416" s="418">
        <v>2390.66</v>
      </c>
      <c r="C5416"/>
      <c r="D5416"/>
    </row>
    <row r="5417" spans="1:4" ht="16.149999999999999" customHeight="1" x14ac:dyDescent="0.25">
      <c r="A5417" s="416">
        <v>38977</v>
      </c>
      <c r="B5417" s="417">
        <v>2390.66</v>
      </c>
      <c r="C5417"/>
      <c r="D5417"/>
    </row>
    <row r="5418" spans="1:4" ht="16.149999999999999" customHeight="1" x14ac:dyDescent="0.25">
      <c r="A5418" s="416">
        <v>38978</v>
      </c>
      <c r="B5418" s="418">
        <v>2390.66</v>
      </c>
      <c r="C5418"/>
      <c r="D5418"/>
    </row>
    <row r="5419" spans="1:4" ht="16.149999999999999" customHeight="1" x14ac:dyDescent="0.25">
      <c r="A5419" s="416">
        <v>38979</v>
      </c>
      <c r="B5419" s="417">
        <v>2395.4299999999998</v>
      </c>
      <c r="C5419"/>
      <c r="D5419"/>
    </row>
    <row r="5420" spans="1:4" ht="16.149999999999999" customHeight="1" x14ac:dyDescent="0.25">
      <c r="A5420" s="416">
        <v>38980</v>
      </c>
      <c r="B5420" s="418">
        <v>2396.41</v>
      </c>
      <c r="C5420"/>
      <c r="D5420"/>
    </row>
    <row r="5421" spans="1:4" ht="16.149999999999999" customHeight="1" x14ac:dyDescent="0.25">
      <c r="A5421" s="416">
        <v>38981</v>
      </c>
      <c r="B5421" s="417">
        <v>2399.46</v>
      </c>
      <c r="C5421"/>
      <c r="D5421"/>
    </row>
    <row r="5422" spans="1:4" ht="16.149999999999999" customHeight="1" x14ac:dyDescent="0.25">
      <c r="A5422" s="416">
        <v>38982</v>
      </c>
      <c r="B5422" s="418">
        <v>2408.62</v>
      </c>
      <c r="C5422"/>
      <c r="D5422"/>
    </row>
    <row r="5423" spans="1:4" ht="16.149999999999999" customHeight="1" x14ac:dyDescent="0.25">
      <c r="A5423" s="416">
        <v>38983</v>
      </c>
      <c r="B5423" s="417">
        <v>2417.23</v>
      </c>
      <c r="C5423"/>
      <c r="D5423"/>
    </row>
    <row r="5424" spans="1:4" ht="16.149999999999999" customHeight="1" x14ac:dyDescent="0.25">
      <c r="A5424" s="416">
        <v>38984</v>
      </c>
      <c r="B5424" s="418">
        <v>2417.23</v>
      </c>
      <c r="C5424"/>
      <c r="D5424"/>
    </row>
    <row r="5425" spans="1:4" ht="16.149999999999999" customHeight="1" x14ac:dyDescent="0.25">
      <c r="A5425" s="416">
        <v>38985</v>
      </c>
      <c r="B5425" s="417">
        <v>2417.23</v>
      </c>
      <c r="C5425"/>
      <c r="D5425"/>
    </row>
    <row r="5426" spans="1:4" ht="16.149999999999999" customHeight="1" x14ac:dyDescent="0.25">
      <c r="A5426" s="416">
        <v>38986</v>
      </c>
      <c r="B5426" s="418">
        <v>2420.25</v>
      </c>
      <c r="C5426"/>
      <c r="D5426"/>
    </row>
    <row r="5427" spans="1:4" ht="16.149999999999999" customHeight="1" x14ac:dyDescent="0.25">
      <c r="A5427" s="416">
        <v>38987</v>
      </c>
      <c r="B5427" s="417">
        <v>2411.6799999999998</v>
      </c>
      <c r="C5427"/>
      <c r="D5427"/>
    </row>
    <row r="5428" spans="1:4" ht="16.149999999999999" customHeight="1" x14ac:dyDescent="0.25">
      <c r="A5428" s="416">
        <v>38988</v>
      </c>
      <c r="B5428" s="418">
        <v>2399.36</v>
      </c>
      <c r="C5428"/>
      <c r="D5428"/>
    </row>
    <row r="5429" spans="1:4" ht="16.149999999999999" customHeight="1" x14ac:dyDescent="0.25">
      <c r="A5429" s="416">
        <v>38989</v>
      </c>
      <c r="B5429" s="417">
        <v>2397.0700000000002</v>
      </c>
      <c r="C5429"/>
      <c r="D5429"/>
    </row>
    <row r="5430" spans="1:4" ht="16.149999999999999" customHeight="1" x14ac:dyDescent="0.25">
      <c r="A5430" s="416">
        <v>38990</v>
      </c>
      <c r="B5430" s="418">
        <v>2394.31</v>
      </c>
      <c r="C5430"/>
      <c r="D5430"/>
    </row>
    <row r="5431" spans="1:4" ht="16.149999999999999" customHeight="1" x14ac:dyDescent="0.25">
      <c r="A5431" s="416">
        <v>38991</v>
      </c>
      <c r="B5431" s="417">
        <v>2394.31</v>
      </c>
      <c r="C5431"/>
      <c r="D5431"/>
    </row>
    <row r="5432" spans="1:4" ht="16.149999999999999" customHeight="1" x14ac:dyDescent="0.25">
      <c r="A5432" s="416">
        <v>38992</v>
      </c>
      <c r="B5432" s="418">
        <v>2394.31</v>
      </c>
      <c r="C5432"/>
      <c r="D5432"/>
    </row>
    <row r="5433" spans="1:4" ht="16.149999999999999" customHeight="1" x14ac:dyDescent="0.25">
      <c r="A5433" s="416">
        <v>38993</v>
      </c>
      <c r="B5433" s="417">
        <v>2390.41</v>
      </c>
      <c r="C5433"/>
      <c r="D5433"/>
    </row>
    <row r="5434" spans="1:4" ht="16.149999999999999" customHeight="1" x14ac:dyDescent="0.25">
      <c r="A5434" s="416">
        <v>38994</v>
      </c>
      <c r="B5434" s="418">
        <v>2396.38</v>
      </c>
      <c r="C5434"/>
      <c r="D5434"/>
    </row>
    <row r="5435" spans="1:4" ht="16.149999999999999" customHeight="1" x14ac:dyDescent="0.25">
      <c r="A5435" s="416">
        <v>38995</v>
      </c>
      <c r="B5435" s="417">
        <v>2403.4299999999998</v>
      </c>
      <c r="C5435"/>
      <c r="D5435"/>
    </row>
    <row r="5436" spans="1:4" ht="16.149999999999999" customHeight="1" x14ac:dyDescent="0.25">
      <c r="A5436" s="416">
        <v>38996</v>
      </c>
      <c r="B5436" s="418">
        <v>2393.4699999999998</v>
      </c>
      <c r="C5436"/>
      <c r="D5436"/>
    </row>
    <row r="5437" spans="1:4" ht="16.149999999999999" customHeight="1" x14ac:dyDescent="0.25">
      <c r="A5437" s="416">
        <v>38997</v>
      </c>
      <c r="B5437" s="417">
        <v>2395.23</v>
      </c>
      <c r="C5437"/>
      <c r="D5437"/>
    </row>
    <row r="5438" spans="1:4" ht="16.149999999999999" customHeight="1" x14ac:dyDescent="0.25">
      <c r="A5438" s="416">
        <v>38998</v>
      </c>
      <c r="B5438" s="418">
        <v>2395.23</v>
      </c>
      <c r="C5438"/>
      <c r="D5438"/>
    </row>
    <row r="5439" spans="1:4" ht="16.149999999999999" customHeight="1" x14ac:dyDescent="0.25">
      <c r="A5439" s="416">
        <v>38999</v>
      </c>
      <c r="B5439" s="417">
        <v>2395.23</v>
      </c>
      <c r="C5439"/>
      <c r="D5439"/>
    </row>
    <row r="5440" spans="1:4" ht="16.149999999999999" customHeight="1" x14ac:dyDescent="0.25">
      <c r="A5440" s="416">
        <v>39000</v>
      </c>
      <c r="B5440" s="418">
        <v>2395.23</v>
      </c>
      <c r="C5440"/>
      <c r="D5440"/>
    </row>
    <row r="5441" spans="1:4" ht="16.149999999999999" customHeight="1" x14ac:dyDescent="0.25">
      <c r="A5441" s="416">
        <v>39001</v>
      </c>
      <c r="B5441" s="417">
        <v>2387.11</v>
      </c>
      <c r="C5441"/>
      <c r="D5441"/>
    </row>
    <row r="5442" spans="1:4" ht="16.149999999999999" customHeight="1" x14ac:dyDescent="0.25">
      <c r="A5442" s="416">
        <v>39002</v>
      </c>
      <c r="B5442" s="418">
        <v>2389.0700000000002</v>
      </c>
      <c r="C5442"/>
      <c r="D5442"/>
    </row>
    <row r="5443" spans="1:4" ht="16.149999999999999" customHeight="1" x14ac:dyDescent="0.25">
      <c r="A5443" s="416">
        <v>39003</v>
      </c>
      <c r="B5443" s="417">
        <v>2374.5100000000002</v>
      </c>
      <c r="C5443"/>
      <c r="D5443"/>
    </row>
    <row r="5444" spans="1:4" ht="16.149999999999999" customHeight="1" x14ac:dyDescent="0.25">
      <c r="A5444" s="416">
        <v>39004</v>
      </c>
      <c r="B5444" s="418">
        <v>2356.5300000000002</v>
      </c>
      <c r="C5444"/>
      <c r="D5444"/>
    </row>
    <row r="5445" spans="1:4" ht="16.149999999999999" customHeight="1" x14ac:dyDescent="0.25">
      <c r="A5445" s="416">
        <v>39005</v>
      </c>
      <c r="B5445" s="417">
        <v>2356.5300000000002</v>
      </c>
      <c r="C5445"/>
      <c r="D5445"/>
    </row>
    <row r="5446" spans="1:4" ht="16.149999999999999" customHeight="1" x14ac:dyDescent="0.25">
      <c r="A5446" s="416">
        <v>39006</v>
      </c>
      <c r="B5446" s="418">
        <v>2356.5300000000002</v>
      </c>
      <c r="C5446"/>
      <c r="D5446"/>
    </row>
    <row r="5447" spans="1:4" ht="16.149999999999999" customHeight="1" x14ac:dyDescent="0.25">
      <c r="A5447" s="416">
        <v>39007</v>
      </c>
      <c r="B5447" s="417">
        <v>2356.5300000000002</v>
      </c>
      <c r="C5447"/>
      <c r="D5447"/>
    </row>
    <row r="5448" spans="1:4" ht="16.149999999999999" customHeight="1" x14ac:dyDescent="0.25">
      <c r="A5448" s="416">
        <v>39008</v>
      </c>
      <c r="B5448" s="418">
        <v>2359.41</v>
      </c>
      <c r="C5448"/>
      <c r="D5448"/>
    </row>
    <row r="5449" spans="1:4" ht="16.149999999999999" customHeight="1" x14ac:dyDescent="0.25">
      <c r="A5449" s="416">
        <v>39009</v>
      </c>
      <c r="B5449" s="417">
        <v>2348.4299999999998</v>
      </c>
      <c r="C5449"/>
      <c r="D5449"/>
    </row>
    <row r="5450" spans="1:4" ht="16.149999999999999" customHeight="1" x14ac:dyDescent="0.25">
      <c r="A5450" s="416">
        <v>39010</v>
      </c>
      <c r="B5450" s="418">
        <v>2345.4899999999998</v>
      </c>
      <c r="C5450"/>
      <c r="D5450"/>
    </row>
    <row r="5451" spans="1:4" ht="16.149999999999999" customHeight="1" x14ac:dyDescent="0.25">
      <c r="A5451" s="416">
        <v>39011</v>
      </c>
      <c r="B5451" s="417">
        <v>2340.89</v>
      </c>
      <c r="C5451"/>
      <c r="D5451"/>
    </row>
    <row r="5452" spans="1:4" ht="16.149999999999999" customHeight="1" x14ac:dyDescent="0.25">
      <c r="A5452" s="416">
        <v>39012</v>
      </c>
      <c r="B5452" s="418">
        <v>2340.89</v>
      </c>
      <c r="C5452"/>
      <c r="D5452"/>
    </row>
    <row r="5453" spans="1:4" ht="16.149999999999999" customHeight="1" x14ac:dyDescent="0.25">
      <c r="A5453" s="416">
        <v>39013</v>
      </c>
      <c r="B5453" s="417">
        <v>2340.89</v>
      </c>
      <c r="C5453"/>
      <c r="D5453"/>
    </row>
    <row r="5454" spans="1:4" ht="16.149999999999999" customHeight="1" x14ac:dyDescent="0.25">
      <c r="A5454" s="416">
        <v>39014</v>
      </c>
      <c r="B5454" s="418">
        <v>2341.5100000000002</v>
      </c>
      <c r="C5454"/>
      <c r="D5454"/>
    </row>
    <row r="5455" spans="1:4" ht="16.149999999999999" customHeight="1" x14ac:dyDescent="0.25">
      <c r="A5455" s="416">
        <v>39015</v>
      </c>
      <c r="B5455" s="417">
        <v>2341.33</v>
      </c>
      <c r="C5455"/>
      <c r="D5455"/>
    </row>
    <row r="5456" spans="1:4" ht="16.149999999999999" customHeight="1" x14ac:dyDescent="0.25">
      <c r="A5456" s="416">
        <v>39016</v>
      </c>
      <c r="B5456" s="418">
        <v>2339.92</v>
      </c>
      <c r="C5456"/>
      <c r="D5456"/>
    </row>
    <row r="5457" spans="1:4" ht="16.149999999999999" customHeight="1" x14ac:dyDescent="0.25">
      <c r="A5457" s="416">
        <v>39017</v>
      </c>
      <c r="B5457" s="417">
        <v>2327.23</v>
      </c>
      <c r="C5457"/>
      <c r="D5457"/>
    </row>
    <row r="5458" spans="1:4" ht="16.149999999999999" customHeight="1" x14ac:dyDescent="0.25">
      <c r="A5458" s="416">
        <v>39018</v>
      </c>
      <c r="B5458" s="418">
        <v>2314.7600000000002</v>
      </c>
      <c r="C5458"/>
      <c r="D5458"/>
    </row>
    <row r="5459" spans="1:4" ht="16.149999999999999" customHeight="1" x14ac:dyDescent="0.25">
      <c r="A5459" s="416">
        <v>39019</v>
      </c>
      <c r="B5459" s="417">
        <v>2314.7600000000002</v>
      </c>
      <c r="C5459"/>
      <c r="D5459"/>
    </row>
    <row r="5460" spans="1:4" ht="16.149999999999999" customHeight="1" x14ac:dyDescent="0.25">
      <c r="A5460" s="416">
        <v>39020</v>
      </c>
      <c r="B5460" s="418">
        <v>2314.7600000000002</v>
      </c>
      <c r="C5460"/>
      <c r="D5460"/>
    </row>
    <row r="5461" spans="1:4" ht="16.149999999999999" customHeight="1" x14ac:dyDescent="0.25">
      <c r="A5461" s="416">
        <v>39021</v>
      </c>
      <c r="B5461" s="417">
        <v>2315.38</v>
      </c>
      <c r="C5461"/>
      <c r="D5461"/>
    </row>
    <row r="5462" spans="1:4" ht="16.149999999999999" customHeight="1" x14ac:dyDescent="0.25">
      <c r="A5462" s="416">
        <v>39022</v>
      </c>
      <c r="B5462" s="418">
        <v>2308.4899999999998</v>
      </c>
      <c r="C5462"/>
      <c r="D5462"/>
    </row>
    <row r="5463" spans="1:4" ht="16.149999999999999" customHeight="1" x14ac:dyDescent="0.25">
      <c r="A5463" s="416">
        <v>39023</v>
      </c>
      <c r="B5463" s="417">
        <v>2302.64</v>
      </c>
      <c r="C5463"/>
      <c r="D5463"/>
    </row>
    <row r="5464" spans="1:4" ht="16.149999999999999" customHeight="1" x14ac:dyDescent="0.25">
      <c r="A5464" s="416">
        <v>39024</v>
      </c>
      <c r="B5464" s="418">
        <v>2296.65</v>
      </c>
      <c r="C5464"/>
      <c r="D5464"/>
    </row>
    <row r="5465" spans="1:4" ht="16.149999999999999" customHeight="1" x14ac:dyDescent="0.25">
      <c r="A5465" s="416">
        <v>39025</v>
      </c>
      <c r="B5465" s="417">
        <v>2300.88</v>
      </c>
      <c r="C5465"/>
      <c r="D5465"/>
    </row>
    <row r="5466" spans="1:4" ht="16.149999999999999" customHeight="1" x14ac:dyDescent="0.25">
      <c r="A5466" s="416">
        <v>39026</v>
      </c>
      <c r="B5466" s="418">
        <v>2300.88</v>
      </c>
      <c r="C5466"/>
      <c r="D5466"/>
    </row>
    <row r="5467" spans="1:4" ht="16.149999999999999" customHeight="1" x14ac:dyDescent="0.25">
      <c r="A5467" s="416">
        <v>39027</v>
      </c>
      <c r="B5467" s="417">
        <v>2300.88</v>
      </c>
      <c r="C5467"/>
      <c r="D5467"/>
    </row>
    <row r="5468" spans="1:4" ht="16.149999999999999" customHeight="1" x14ac:dyDescent="0.25">
      <c r="A5468" s="416">
        <v>39028</v>
      </c>
      <c r="B5468" s="418">
        <v>2300.88</v>
      </c>
      <c r="C5468"/>
      <c r="D5468"/>
    </row>
    <row r="5469" spans="1:4" ht="16.149999999999999" customHeight="1" x14ac:dyDescent="0.25">
      <c r="A5469" s="416">
        <v>39029</v>
      </c>
      <c r="B5469" s="417">
        <v>2288.13</v>
      </c>
      <c r="C5469"/>
      <c r="D5469"/>
    </row>
    <row r="5470" spans="1:4" ht="16.149999999999999" customHeight="1" x14ac:dyDescent="0.25">
      <c r="A5470" s="416">
        <v>39030</v>
      </c>
      <c r="B5470" s="418">
        <v>2282.52</v>
      </c>
      <c r="C5470"/>
      <c r="D5470"/>
    </row>
    <row r="5471" spans="1:4" ht="16.149999999999999" customHeight="1" x14ac:dyDescent="0.25">
      <c r="A5471" s="416">
        <v>39031</v>
      </c>
      <c r="B5471" s="417">
        <v>2268.4699999999998</v>
      </c>
      <c r="C5471"/>
      <c r="D5471"/>
    </row>
    <row r="5472" spans="1:4" ht="16.149999999999999" customHeight="1" x14ac:dyDescent="0.25">
      <c r="A5472" s="416">
        <v>39032</v>
      </c>
      <c r="B5472" s="418">
        <v>2277.66</v>
      </c>
      <c r="C5472"/>
      <c r="D5472"/>
    </row>
    <row r="5473" spans="1:4" ht="16.149999999999999" customHeight="1" x14ac:dyDescent="0.25">
      <c r="A5473" s="416">
        <v>39033</v>
      </c>
      <c r="B5473" s="417">
        <v>2277.66</v>
      </c>
      <c r="C5473"/>
      <c r="D5473"/>
    </row>
    <row r="5474" spans="1:4" ht="16.149999999999999" customHeight="1" x14ac:dyDescent="0.25">
      <c r="A5474" s="416">
        <v>39034</v>
      </c>
      <c r="B5474" s="418">
        <v>2277.66</v>
      </c>
      <c r="C5474"/>
      <c r="D5474"/>
    </row>
    <row r="5475" spans="1:4" ht="16.149999999999999" customHeight="1" x14ac:dyDescent="0.25">
      <c r="A5475" s="416">
        <v>39035</v>
      </c>
      <c r="B5475" s="417">
        <v>2277.66</v>
      </c>
      <c r="C5475"/>
      <c r="D5475"/>
    </row>
    <row r="5476" spans="1:4" ht="16.149999999999999" customHeight="1" x14ac:dyDescent="0.25">
      <c r="A5476" s="416">
        <v>39036</v>
      </c>
      <c r="B5476" s="418">
        <v>2277.21</v>
      </c>
      <c r="C5476"/>
      <c r="D5476"/>
    </row>
    <row r="5477" spans="1:4" ht="16.149999999999999" customHeight="1" x14ac:dyDescent="0.25">
      <c r="A5477" s="416">
        <v>39037</v>
      </c>
      <c r="B5477" s="417">
        <v>2274.2600000000002</v>
      </c>
      <c r="C5477"/>
      <c r="D5477"/>
    </row>
    <row r="5478" spans="1:4" ht="16.149999999999999" customHeight="1" x14ac:dyDescent="0.25">
      <c r="A5478" s="416">
        <v>39038</v>
      </c>
      <c r="B5478" s="418">
        <v>2276.37</v>
      </c>
      <c r="C5478"/>
      <c r="D5478"/>
    </row>
    <row r="5479" spans="1:4" ht="16.149999999999999" customHeight="1" x14ac:dyDescent="0.25">
      <c r="A5479" s="416">
        <v>39039</v>
      </c>
      <c r="B5479" s="417">
        <v>2285.65</v>
      </c>
      <c r="C5479"/>
      <c r="D5479"/>
    </row>
    <row r="5480" spans="1:4" ht="16.149999999999999" customHeight="1" x14ac:dyDescent="0.25">
      <c r="A5480" s="416">
        <v>39040</v>
      </c>
      <c r="B5480" s="418">
        <v>2285.65</v>
      </c>
      <c r="C5480"/>
      <c r="D5480"/>
    </row>
    <row r="5481" spans="1:4" ht="16.149999999999999" customHeight="1" x14ac:dyDescent="0.25">
      <c r="A5481" s="416">
        <v>39041</v>
      </c>
      <c r="B5481" s="417">
        <v>2285.65</v>
      </c>
      <c r="C5481"/>
      <c r="D5481"/>
    </row>
    <row r="5482" spans="1:4" ht="16.149999999999999" customHeight="1" x14ac:dyDescent="0.25">
      <c r="A5482" s="416">
        <v>39042</v>
      </c>
      <c r="B5482" s="418">
        <v>2283.9899999999998</v>
      </c>
      <c r="C5482"/>
      <c r="D5482"/>
    </row>
    <row r="5483" spans="1:4" ht="16.149999999999999" customHeight="1" x14ac:dyDescent="0.25">
      <c r="A5483" s="416">
        <v>39043</v>
      </c>
      <c r="B5483" s="417">
        <v>2282.67</v>
      </c>
      <c r="C5483"/>
      <c r="D5483"/>
    </row>
    <row r="5484" spans="1:4" ht="16.149999999999999" customHeight="1" x14ac:dyDescent="0.25">
      <c r="A5484" s="416">
        <v>39044</v>
      </c>
      <c r="B5484" s="418">
        <v>2283.33</v>
      </c>
      <c r="C5484"/>
      <c r="D5484"/>
    </row>
    <row r="5485" spans="1:4" ht="16.149999999999999" customHeight="1" x14ac:dyDescent="0.25">
      <c r="A5485" s="416">
        <v>39045</v>
      </c>
      <c r="B5485" s="417">
        <v>2283.33</v>
      </c>
      <c r="C5485"/>
      <c r="D5485"/>
    </row>
    <row r="5486" spans="1:4" ht="16.149999999999999" customHeight="1" x14ac:dyDescent="0.25">
      <c r="A5486" s="416">
        <v>39046</v>
      </c>
      <c r="B5486" s="418">
        <v>2298.52</v>
      </c>
      <c r="C5486"/>
      <c r="D5486"/>
    </row>
    <row r="5487" spans="1:4" ht="16.149999999999999" customHeight="1" x14ac:dyDescent="0.25">
      <c r="A5487" s="416">
        <v>39047</v>
      </c>
      <c r="B5487" s="417">
        <v>2298.52</v>
      </c>
      <c r="C5487"/>
      <c r="D5487"/>
    </row>
    <row r="5488" spans="1:4" ht="16.149999999999999" customHeight="1" x14ac:dyDescent="0.25">
      <c r="A5488" s="416">
        <v>39048</v>
      </c>
      <c r="B5488" s="418">
        <v>2298.52</v>
      </c>
      <c r="C5488"/>
      <c r="D5488"/>
    </row>
    <row r="5489" spans="1:4" ht="16.149999999999999" customHeight="1" x14ac:dyDescent="0.25">
      <c r="A5489" s="416">
        <v>39049</v>
      </c>
      <c r="B5489" s="417">
        <v>2320.64</v>
      </c>
      <c r="C5489"/>
      <c r="D5489"/>
    </row>
    <row r="5490" spans="1:4" ht="16.149999999999999" customHeight="1" x14ac:dyDescent="0.25">
      <c r="A5490" s="416">
        <v>39050</v>
      </c>
      <c r="B5490" s="418">
        <v>2317.35</v>
      </c>
      <c r="C5490"/>
      <c r="D5490"/>
    </row>
    <row r="5491" spans="1:4" ht="16.149999999999999" customHeight="1" x14ac:dyDescent="0.25">
      <c r="A5491" s="416">
        <v>39051</v>
      </c>
      <c r="B5491" s="417">
        <v>2300.42</v>
      </c>
      <c r="C5491"/>
      <c r="D5491"/>
    </row>
    <row r="5492" spans="1:4" ht="16.149999999999999" customHeight="1" x14ac:dyDescent="0.25">
      <c r="A5492" s="416">
        <v>39052</v>
      </c>
      <c r="B5492" s="418">
        <v>2295.9899999999998</v>
      </c>
      <c r="C5492"/>
      <c r="D5492"/>
    </row>
    <row r="5493" spans="1:4" ht="16.149999999999999" customHeight="1" x14ac:dyDescent="0.25">
      <c r="A5493" s="416">
        <v>39053</v>
      </c>
      <c r="B5493" s="417">
        <v>2293.42</v>
      </c>
      <c r="C5493"/>
      <c r="D5493"/>
    </row>
    <row r="5494" spans="1:4" ht="16.149999999999999" customHeight="1" x14ac:dyDescent="0.25">
      <c r="A5494" s="416">
        <v>39054</v>
      </c>
      <c r="B5494" s="418">
        <v>2293.42</v>
      </c>
      <c r="C5494"/>
      <c r="D5494"/>
    </row>
    <row r="5495" spans="1:4" ht="16.149999999999999" customHeight="1" x14ac:dyDescent="0.25">
      <c r="A5495" s="416">
        <v>39055</v>
      </c>
      <c r="B5495" s="417">
        <v>2293.42</v>
      </c>
      <c r="C5495"/>
      <c r="D5495"/>
    </row>
    <row r="5496" spans="1:4" ht="16.149999999999999" customHeight="1" x14ac:dyDescent="0.25">
      <c r="A5496" s="416">
        <v>39056</v>
      </c>
      <c r="B5496" s="418">
        <v>2292.63</v>
      </c>
      <c r="C5496"/>
      <c r="D5496"/>
    </row>
    <row r="5497" spans="1:4" ht="16.149999999999999" customHeight="1" x14ac:dyDescent="0.25">
      <c r="A5497" s="416">
        <v>39057</v>
      </c>
      <c r="B5497" s="417">
        <v>2278.9699999999998</v>
      </c>
      <c r="C5497"/>
      <c r="D5497"/>
    </row>
    <row r="5498" spans="1:4" ht="16.149999999999999" customHeight="1" x14ac:dyDescent="0.25">
      <c r="A5498" s="416">
        <v>39058</v>
      </c>
      <c r="B5498" s="418">
        <v>2279.8200000000002</v>
      </c>
      <c r="C5498"/>
      <c r="D5498"/>
    </row>
    <row r="5499" spans="1:4" ht="16.149999999999999" customHeight="1" x14ac:dyDescent="0.25">
      <c r="A5499" s="416">
        <v>39059</v>
      </c>
      <c r="B5499" s="417">
        <v>2280.5</v>
      </c>
      <c r="C5499"/>
      <c r="D5499"/>
    </row>
    <row r="5500" spans="1:4" ht="16.149999999999999" customHeight="1" x14ac:dyDescent="0.25">
      <c r="A5500" s="416">
        <v>39060</v>
      </c>
      <c r="B5500" s="418">
        <v>2280.5</v>
      </c>
      <c r="C5500"/>
      <c r="D5500"/>
    </row>
    <row r="5501" spans="1:4" ht="16.149999999999999" customHeight="1" x14ac:dyDescent="0.25">
      <c r="A5501" s="416">
        <v>39061</v>
      </c>
      <c r="B5501" s="417">
        <v>2280.5</v>
      </c>
      <c r="C5501"/>
      <c r="D5501"/>
    </row>
    <row r="5502" spans="1:4" ht="16.149999999999999" customHeight="1" x14ac:dyDescent="0.25">
      <c r="A5502" s="416">
        <v>39062</v>
      </c>
      <c r="B5502" s="418">
        <v>2280.5</v>
      </c>
      <c r="C5502"/>
      <c r="D5502"/>
    </row>
    <row r="5503" spans="1:4" ht="16.149999999999999" customHeight="1" x14ac:dyDescent="0.25">
      <c r="A5503" s="416">
        <v>39063</v>
      </c>
      <c r="B5503" s="417">
        <v>2272.09</v>
      </c>
      <c r="C5503"/>
      <c r="D5503"/>
    </row>
    <row r="5504" spans="1:4" ht="16.149999999999999" customHeight="1" x14ac:dyDescent="0.25">
      <c r="A5504" s="416">
        <v>39064</v>
      </c>
      <c r="B5504" s="418">
        <v>2272.27</v>
      </c>
      <c r="C5504"/>
      <c r="D5504"/>
    </row>
    <row r="5505" spans="1:4" ht="16.149999999999999" customHeight="1" x14ac:dyDescent="0.25">
      <c r="A5505" s="416">
        <v>39065</v>
      </c>
      <c r="B5505" s="417">
        <v>2272.75</v>
      </c>
      <c r="C5505"/>
      <c r="D5505"/>
    </row>
    <row r="5506" spans="1:4" ht="16.149999999999999" customHeight="1" x14ac:dyDescent="0.25">
      <c r="A5506" s="416">
        <v>39066</v>
      </c>
      <c r="B5506" s="418">
        <v>2270.1799999999998</v>
      </c>
      <c r="C5506"/>
      <c r="D5506"/>
    </row>
    <row r="5507" spans="1:4" ht="16.149999999999999" customHeight="1" x14ac:dyDescent="0.25">
      <c r="A5507" s="416">
        <v>39067</v>
      </c>
      <c r="B5507" s="417">
        <v>2262.15</v>
      </c>
      <c r="C5507"/>
      <c r="D5507"/>
    </row>
    <row r="5508" spans="1:4" ht="16.149999999999999" customHeight="1" x14ac:dyDescent="0.25">
      <c r="A5508" s="416">
        <v>39068</v>
      </c>
      <c r="B5508" s="418">
        <v>2262.15</v>
      </c>
      <c r="C5508"/>
      <c r="D5508"/>
    </row>
    <row r="5509" spans="1:4" ht="16.149999999999999" customHeight="1" x14ac:dyDescent="0.25">
      <c r="A5509" s="416">
        <v>39069</v>
      </c>
      <c r="B5509" s="417">
        <v>2262.15</v>
      </c>
      <c r="C5509"/>
      <c r="D5509"/>
    </row>
    <row r="5510" spans="1:4" ht="16.149999999999999" customHeight="1" x14ac:dyDescent="0.25">
      <c r="A5510" s="416">
        <v>39070</v>
      </c>
      <c r="B5510" s="418">
        <v>2255.38</v>
      </c>
      <c r="C5510"/>
      <c r="D5510"/>
    </row>
    <row r="5511" spans="1:4" ht="16.149999999999999" customHeight="1" x14ac:dyDescent="0.25">
      <c r="A5511" s="416">
        <v>39071</v>
      </c>
      <c r="B5511" s="417">
        <v>2249.2800000000002</v>
      </c>
      <c r="C5511"/>
      <c r="D5511"/>
    </row>
    <row r="5512" spans="1:4" ht="16.149999999999999" customHeight="1" x14ac:dyDescent="0.25">
      <c r="A5512" s="416">
        <v>39072</v>
      </c>
      <c r="B5512" s="418">
        <v>2234.36</v>
      </c>
      <c r="C5512"/>
      <c r="D5512"/>
    </row>
    <row r="5513" spans="1:4" ht="16.149999999999999" customHeight="1" x14ac:dyDescent="0.25">
      <c r="A5513" s="416">
        <v>39073</v>
      </c>
      <c r="B5513" s="417">
        <v>2229.2800000000002</v>
      </c>
      <c r="C5513"/>
      <c r="D5513"/>
    </row>
    <row r="5514" spans="1:4" ht="16.149999999999999" customHeight="1" x14ac:dyDescent="0.25">
      <c r="A5514" s="416">
        <v>39074</v>
      </c>
      <c r="B5514" s="418">
        <v>2228.7600000000002</v>
      </c>
      <c r="C5514"/>
      <c r="D5514"/>
    </row>
    <row r="5515" spans="1:4" ht="16.149999999999999" customHeight="1" x14ac:dyDescent="0.25">
      <c r="A5515" s="416">
        <v>39075</v>
      </c>
      <c r="B5515" s="417">
        <v>2228.7600000000002</v>
      </c>
      <c r="C5515"/>
      <c r="D5515"/>
    </row>
    <row r="5516" spans="1:4" ht="16.149999999999999" customHeight="1" x14ac:dyDescent="0.25">
      <c r="A5516" s="416">
        <v>39076</v>
      </c>
      <c r="B5516" s="418">
        <v>2228.7600000000002</v>
      </c>
      <c r="C5516"/>
      <c r="D5516"/>
    </row>
    <row r="5517" spans="1:4" ht="16.149999999999999" customHeight="1" x14ac:dyDescent="0.25">
      <c r="A5517" s="416">
        <v>39077</v>
      </c>
      <c r="B5517" s="417">
        <v>2228.7600000000002</v>
      </c>
      <c r="C5517"/>
      <c r="D5517"/>
    </row>
    <row r="5518" spans="1:4" ht="16.149999999999999" customHeight="1" x14ac:dyDescent="0.25">
      <c r="A5518" s="416">
        <v>39078</v>
      </c>
      <c r="B5518" s="418">
        <v>2225.44</v>
      </c>
      <c r="C5518"/>
      <c r="D5518"/>
    </row>
    <row r="5519" spans="1:4" ht="16.149999999999999" customHeight="1" x14ac:dyDescent="0.25">
      <c r="A5519" s="416">
        <v>39079</v>
      </c>
      <c r="B5519" s="417">
        <v>2233.31</v>
      </c>
      <c r="C5519"/>
      <c r="D5519"/>
    </row>
    <row r="5520" spans="1:4" ht="16.149999999999999" customHeight="1" x14ac:dyDescent="0.25">
      <c r="A5520" s="416">
        <v>39080</v>
      </c>
      <c r="B5520" s="418">
        <v>2238.79</v>
      </c>
      <c r="C5520"/>
      <c r="D5520"/>
    </row>
    <row r="5521" spans="1:4" ht="16.149999999999999" customHeight="1" x14ac:dyDescent="0.25">
      <c r="A5521" s="416">
        <v>39081</v>
      </c>
      <c r="B5521" s="417">
        <v>2238.79</v>
      </c>
      <c r="C5521"/>
      <c r="D5521"/>
    </row>
    <row r="5522" spans="1:4" ht="16.149999999999999" customHeight="1" x14ac:dyDescent="0.25">
      <c r="A5522" s="416">
        <v>39082</v>
      </c>
      <c r="B5522" s="418">
        <v>2238.79</v>
      </c>
      <c r="C5522"/>
      <c r="D5522"/>
    </row>
    <row r="5523" spans="1:4" ht="16.149999999999999" customHeight="1" x14ac:dyDescent="0.25">
      <c r="A5523" s="416">
        <v>39083</v>
      </c>
      <c r="B5523" s="417">
        <v>2238.79</v>
      </c>
      <c r="C5523"/>
      <c r="D5523"/>
    </row>
    <row r="5524" spans="1:4" ht="16.149999999999999" customHeight="1" x14ac:dyDescent="0.25">
      <c r="A5524" s="416">
        <v>39084</v>
      </c>
      <c r="B5524" s="418">
        <v>2238.79</v>
      </c>
      <c r="C5524"/>
      <c r="D5524"/>
    </row>
    <row r="5525" spans="1:4" ht="16.149999999999999" customHeight="1" x14ac:dyDescent="0.25">
      <c r="A5525" s="416">
        <v>39085</v>
      </c>
      <c r="B5525" s="417">
        <v>2231.42</v>
      </c>
      <c r="C5525"/>
      <c r="D5525"/>
    </row>
    <row r="5526" spans="1:4" ht="16.149999999999999" customHeight="1" x14ac:dyDescent="0.25">
      <c r="A5526" s="416">
        <v>39086</v>
      </c>
      <c r="B5526" s="418">
        <v>2218.11</v>
      </c>
      <c r="C5526"/>
      <c r="D5526"/>
    </row>
    <row r="5527" spans="1:4" ht="16.149999999999999" customHeight="1" x14ac:dyDescent="0.25">
      <c r="A5527" s="416">
        <v>39087</v>
      </c>
      <c r="B5527" s="417">
        <v>2218.0500000000002</v>
      </c>
      <c r="C5527"/>
      <c r="D5527"/>
    </row>
    <row r="5528" spans="1:4" ht="16.149999999999999" customHeight="1" x14ac:dyDescent="0.25">
      <c r="A5528" s="416">
        <v>39088</v>
      </c>
      <c r="B5528" s="418">
        <v>2228.38</v>
      </c>
      <c r="C5528"/>
      <c r="D5528"/>
    </row>
    <row r="5529" spans="1:4" ht="16.149999999999999" customHeight="1" x14ac:dyDescent="0.25">
      <c r="A5529" s="416">
        <v>39089</v>
      </c>
      <c r="B5529" s="417">
        <v>2228.38</v>
      </c>
      <c r="C5529"/>
      <c r="D5529"/>
    </row>
    <row r="5530" spans="1:4" ht="16.149999999999999" customHeight="1" x14ac:dyDescent="0.25">
      <c r="A5530" s="416">
        <v>39090</v>
      </c>
      <c r="B5530" s="418">
        <v>2228.38</v>
      </c>
      <c r="C5530"/>
      <c r="D5530"/>
    </row>
    <row r="5531" spans="1:4" ht="16.149999999999999" customHeight="1" x14ac:dyDescent="0.25">
      <c r="A5531" s="416">
        <v>39091</v>
      </c>
      <c r="B5531" s="417">
        <v>2228.38</v>
      </c>
      <c r="C5531"/>
      <c r="D5531"/>
    </row>
    <row r="5532" spans="1:4" ht="16.149999999999999" customHeight="1" x14ac:dyDescent="0.25">
      <c r="A5532" s="416">
        <v>39092</v>
      </c>
      <c r="B5532" s="418">
        <v>2238.52</v>
      </c>
      <c r="C5532"/>
      <c r="D5532"/>
    </row>
    <row r="5533" spans="1:4" ht="16.149999999999999" customHeight="1" x14ac:dyDescent="0.25">
      <c r="A5533" s="416">
        <v>39093</v>
      </c>
      <c r="B5533" s="417">
        <v>2250.6</v>
      </c>
      <c r="C5533"/>
      <c r="D5533"/>
    </row>
    <row r="5534" spans="1:4" ht="16.149999999999999" customHeight="1" x14ac:dyDescent="0.25">
      <c r="A5534" s="416">
        <v>39094</v>
      </c>
      <c r="B5534" s="418">
        <v>2231.48</v>
      </c>
      <c r="C5534"/>
      <c r="D5534"/>
    </row>
    <row r="5535" spans="1:4" ht="16.149999999999999" customHeight="1" x14ac:dyDescent="0.25">
      <c r="A5535" s="416">
        <v>39095</v>
      </c>
      <c r="B5535" s="417">
        <v>2221.35</v>
      </c>
      <c r="C5535"/>
      <c r="D5535"/>
    </row>
    <row r="5536" spans="1:4" ht="16.149999999999999" customHeight="1" x14ac:dyDescent="0.25">
      <c r="A5536" s="416">
        <v>39096</v>
      </c>
      <c r="B5536" s="418">
        <v>2221.35</v>
      </c>
      <c r="C5536"/>
      <c r="D5536"/>
    </row>
    <row r="5537" spans="1:4" ht="16.149999999999999" customHeight="1" x14ac:dyDescent="0.25">
      <c r="A5537" s="416">
        <v>39097</v>
      </c>
      <c r="B5537" s="417">
        <v>2221.35</v>
      </c>
      <c r="C5537"/>
      <c r="D5537"/>
    </row>
    <row r="5538" spans="1:4" ht="16.149999999999999" customHeight="1" x14ac:dyDescent="0.25">
      <c r="A5538" s="416">
        <v>39098</v>
      </c>
      <c r="B5538" s="418">
        <v>2221.35</v>
      </c>
      <c r="C5538"/>
      <c r="D5538"/>
    </row>
    <row r="5539" spans="1:4" ht="16.149999999999999" customHeight="1" x14ac:dyDescent="0.25">
      <c r="A5539" s="416">
        <v>39099</v>
      </c>
      <c r="B5539" s="417">
        <v>2221.96</v>
      </c>
      <c r="C5539"/>
      <c r="D5539"/>
    </row>
    <row r="5540" spans="1:4" ht="16.149999999999999" customHeight="1" x14ac:dyDescent="0.25">
      <c r="A5540" s="416">
        <v>39100</v>
      </c>
      <c r="B5540" s="418">
        <v>2224.2199999999998</v>
      </c>
      <c r="C5540"/>
      <c r="D5540"/>
    </row>
    <row r="5541" spans="1:4" ht="16.149999999999999" customHeight="1" x14ac:dyDescent="0.25">
      <c r="A5541" s="416">
        <v>39101</v>
      </c>
      <c r="B5541" s="417">
        <v>2226.06</v>
      </c>
      <c r="C5541"/>
      <c r="D5541"/>
    </row>
    <row r="5542" spans="1:4" ht="16.149999999999999" customHeight="1" x14ac:dyDescent="0.25">
      <c r="A5542" s="416">
        <v>39102</v>
      </c>
      <c r="B5542" s="418">
        <v>2229.29</v>
      </c>
      <c r="C5542"/>
      <c r="D5542"/>
    </row>
    <row r="5543" spans="1:4" ht="16.149999999999999" customHeight="1" x14ac:dyDescent="0.25">
      <c r="A5543" s="416">
        <v>39103</v>
      </c>
      <c r="B5543" s="417">
        <v>2229.29</v>
      </c>
      <c r="C5543"/>
      <c r="D5543"/>
    </row>
    <row r="5544" spans="1:4" ht="16.149999999999999" customHeight="1" x14ac:dyDescent="0.25">
      <c r="A5544" s="416">
        <v>39104</v>
      </c>
      <c r="B5544" s="418">
        <v>2229.29</v>
      </c>
      <c r="C5544"/>
      <c r="D5544"/>
    </row>
    <row r="5545" spans="1:4" ht="16.149999999999999" customHeight="1" x14ac:dyDescent="0.25">
      <c r="A5545" s="416">
        <v>39105</v>
      </c>
      <c r="B5545" s="417">
        <v>2240.3200000000002</v>
      </c>
      <c r="C5545"/>
      <c r="D5545"/>
    </row>
    <row r="5546" spans="1:4" ht="16.149999999999999" customHeight="1" x14ac:dyDescent="0.25">
      <c r="A5546" s="416">
        <v>39106</v>
      </c>
      <c r="B5546" s="418">
        <v>2250.38</v>
      </c>
      <c r="C5546"/>
      <c r="D5546"/>
    </row>
    <row r="5547" spans="1:4" ht="16.149999999999999" customHeight="1" x14ac:dyDescent="0.25">
      <c r="A5547" s="416">
        <v>39107</v>
      </c>
      <c r="B5547" s="417">
        <v>2254.67</v>
      </c>
      <c r="C5547"/>
      <c r="D5547"/>
    </row>
    <row r="5548" spans="1:4" ht="16.149999999999999" customHeight="1" x14ac:dyDescent="0.25">
      <c r="A5548" s="416">
        <v>39108</v>
      </c>
      <c r="B5548" s="418">
        <v>2252.88</v>
      </c>
      <c r="C5548"/>
      <c r="D5548"/>
    </row>
    <row r="5549" spans="1:4" ht="16.149999999999999" customHeight="1" x14ac:dyDescent="0.25">
      <c r="A5549" s="416">
        <v>39109</v>
      </c>
      <c r="B5549" s="417">
        <v>2259.4299999999998</v>
      </c>
      <c r="C5549"/>
      <c r="D5549"/>
    </row>
    <row r="5550" spans="1:4" ht="16.149999999999999" customHeight="1" x14ac:dyDescent="0.25">
      <c r="A5550" s="416">
        <v>39110</v>
      </c>
      <c r="B5550" s="418">
        <v>2259.4299999999998</v>
      </c>
      <c r="C5550"/>
      <c r="D5550"/>
    </row>
    <row r="5551" spans="1:4" ht="16.149999999999999" customHeight="1" x14ac:dyDescent="0.25">
      <c r="A5551" s="416">
        <v>39111</v>
      </c>
      <c r="B5551" s="417">
        <v>2259.4299999999998</v>
      </c>
      <c r="C5551"/>
      <c r="D5551"/>
    </row>
    <row r="5552" spans="1:4" ht="16.149999999999999" customHeight="1" x14ac:dyDescent="0.25">
      <c r="A5552" s="416">
        <v>39112</v>
      </c>
      <c r="B5552" s="418">
        <v>2261.2199999999998</v>
      </c>
      <c r="C5552"/>
      <c r="D5552"/>
    </row>
    <row r="5553" spans="1:4" ht="16.149999999999999" customHeight="1" x14ac:dyDescent="0.25">
      <c r="A5553" s="416">
        <v>39113</v>
      </c>
      <c r="B5553" s="417">
        <v>2259.7199999999998</v>
      </c>
      <c r="C5553"/>
      <c r="D5553"/>
    </row>
    <row r="5554" spans="1:4" ht="16.149999999999999" customHeight="1" x14ac:dyDescent="0.25">
      <c r="A5554" s="416">
        <v>39114</v>
      </c>
      <c r="B5554" s="418">
        <v>2255.17</v>
      </c>
      <c r="C5554"/>
      <c r="D5554"/>
    </row>
    <row r="5555" spans="1:4" ht="16.149999999999999" customHeight="1" x14ac:dyDescent="0.25">
      <c r="A5555" s="416">
        <v>39115</v>
      </c>
      <c r="B5555" s="417">
        <v>2246.06</v>
      </c>
      <c r="C5555"/>
      <c r="D5555"/>
    </row>
    <row r="5556" spans="1:4" ht="16.149999999999999" customHeight="1" x14ac:dyDescent="0.25">
      <c r="A5556" s="416">
        <v>39116</v>
      </c>
      <c r="B5556" s="418">
        <v>2241.5300000000002</v>
      </c>
      <c r="C5556"/>
      <c r="D5556"/>
    </row>
    <row r="5557" spans="1:4" ht="16.149999999999999" customHeight="1" x14ac:dyDescent="0.25">
      <c r="A5557" s="416">
        <v>39117</v>
      </c>
      <c r="B5557" s="417">
        <v>2241.5300000000002</v>
      </c>
      <c r="C5557"/>
      <c r="D5557"/>
    </row>
    <row r="5558" spans="1:4" ht="16.149999999999999" customHeight="1" x14ac:dyDescent="0.25">
      <c r="A5558" s="416">
        <v>39118</v>
      </c>
      <c r="B5558" s="418">
        <v>2241.5300000000002</v>
      </c>
      <c r="C5558"/>
      <c r="D5558"/>
    </row>
    <row r="5559" spans="1:4" ht="16.149999999999999" customHeight="1" x14ac:dyDescent="0.25">
      <c r="A5559" s="416">
        <v>39119</v>
      </c>
      <c r="B5559" s="417">
        <v>2229.3000000000002</v>
      </c>
      <c r="C5559"/>
      <c r="D5559"/>
    </row>
    <row r="5560" spans="1:4" ht="16.149999999999999" customHeight="1" x14ac:dyDescent="0.25">
      <c r="A5560" s="416">
        <v>39120</v>
      </c>
      <c r="B5560" s="418">
        <v>2232.37</v>
      </c>
      <c r="C5560"/>
      <c r="D5560"/>
    </row>
    <row r="5561" spans="1:4" ht="16.149999999999999" customHeight="1" x14ac:dyDescent="0.25">
      <c r="A5561" s="416">
        <v>39121</v>
      </c>
      <c r="B5561" s="417">
        <v>2235.3000000000002</v>
      </c>
      <c r="C5561"/>
      <c r="D5561"/>
    </row>
    <row r="5562" spans="1:4" ht="16.149999999999999" customHeight="1" x14ac:dyDescent="0.25">
      <c r="A5562" s="416">
        <v>39122</v>
      </c>
      <c r="B5562" s="418">
        <v>2239.1999999999998</v>
      </c>
      <c r="C5562"/>
      <c r="D5562"/>
    </row>
    <row r="5563" spans="1:4" ht="16.149999999999999" customHeight="1" x14ac:dyDescent="0.25">
      <c r="A5563" s="416">
        <v>39123</v>
      </c>
      <c r="B5563" s="417">
        <v>2229.87</v>
      </c>
      <c r="C5563"/>
      <c r="D5563"/>
    </row>
    <row r="5564" spans="1:4" ht="16.149999999999999" customHeight="1" x14ac:dyDescent="0.25">
      <c r="A5564" s="416">
        <v>39124</v>
      </c>
      <c r="B5564" s="418">
        <v>2229.87</v>
      </c>
      <c r="C5564"/>
      <c r="D5564"/>
    </row>
    <row r="5565" spans="1:4" ht="16.149999999999999" customHeight="1" x14ac:dyDescent="0.25">
      <c r="A5565" s="416">
        <v>39125</v>
      </c>
      <c r="B5565" s="417">
        <v>2229.87</v>
      </c>
      <c r="C5565"/>
      <c r="D5565"/>
    </row>
    <row r="5566" spans="1:4" ht="16.149999999999999" customHeight="1" x14ac:dyDescent="0.25">
      <c r="A5566" s="416">
        <v>39126</v>
      </c>
      <c r="B5566" s="418">
        <v>2230.4</v>
      </c>
      <c r="C5566"/>
      <c r="D5566"/>
    </row>
    <row r="5567" spans="1:4" ht="16.149999999999999" customHeight="1" x14ac:dyDescent="0.25">
      <c r="A5567" s="416">
        <v>39127</v>
      </c>
      <c r="B5567" s="417">
        <v>2223.3000000000002</v>
      </c>
      <c r="C5567"/>
      <c r="D5567"/>
    </row>
    <row r="5568" spans="1:4" ht="16.149999999999999" customHeight="1" x14ac:dyDescent="0.25">
      <c r="A5568" s="416">
        <v>39128</v>
      </c>
      <c r="B5568" s="418">
        <v>2221.4299999999998</v>
      </c>
      <c r="C5568"/>
      <c r="D5568"/>
    </row>
    <row r="5569" spans="1:4" ht="16.149999999999999" customHeight="1" x14ac:dyDescent="0.25">
      <c r="A5569" s="416">
        <v>39129</v>
      </c>
      <c r="B5569" s="417">
        <v>2219.15</v>
      </c>
      <c r="C5569"/>
      <c r="D5569"/>
    </row>
    <row r="5570" spans="1:4" ht="16.149999999999999" customHeight="1" x14ac:dyDescent="0.25">
      <c r="A5570" s="416">
        <v>39130</v>
      </c>
      <c r="B5570" s="418">
        <v>2221.6999999999998</v>
      </c>
      <c r="C5570"/>
      <c r="D5570"/>
    </row>
    <row r="5571" spans="1:4" ht="16.149999999999999" customHeight="1" x14ac:dyDescent="0.25">
      <c r="A5571" s="416">
        <v>39131</v>
      </c>
      <c r="B5571" s="417">
        <v>2221.6999999999998</v>
      </c>
      <c r="C5571"/>
      <c r="D5571"/>
    </row>
    <row r="5572" spans="1:4" ht="16.149999999999999" customHeight="1" x14ac:dyDescent="0.25">
      <c r="A5572" s="416">
        <v>39132</v>
      </c>
      <c r="B5572" s="418">
        <v>2221.6999999999998</v>
      </c>
      <c r="C5572"/>
      <c r="D5572"/>
    </row>
    <row r="5573" spans="1:4" ht="16.149999999999999" customHeight="1" x14ac:dyDescent="0.25">
      <c r="A5573" s="416">
        <v>39133</v>
      </c>
      <c r="B5573" s="417">
        <v>2221.6999999999998</v>
      </c>
      <c r="C5573"/>
      <c r="D5573"/>
    </row>
    <row r="5574" spans="1:4" ht="16.149999999999999" customHeight="1" x14ac:dyDescent="0.25">
      <c r="A5574" s="416">
        <v>39134</v>
      </c>
      <c r="B5574" s="418">
        <v>2220.7600000000002</v>
      </c>
      <c r="C5574"/>
      <c r="D5574"/>
    </row>
    <row r="5575" spans="1:4" ht="16.149999999999999" customHeight="1" x14ac:dyDescent="0.25">
      <c r="A5575" s="416">
        <v>39135</v>
      </c>
      <c r="B5575" s="417">
        <v>2218.7800000000002</v>
      </c>
      <c r="C5575"/>
      <c r="D5575"/>
    </row>
    <row r="5576" spans="1:4" ht="16.149999999999999" customHeight="1" x14ac:dyDescent="0.25">
      <c r="A5576" s="416">
        <v>39136</v>
      </c>
      <c r="B5576" s="418">
        <v>2214.44</v>
      </c>
      <c r="C5576"/>
      <c r="D5576"/>
    </row>
    <row r="5577" spans="1:4" ht="16.149999999999999" customHeight="1" x14ac:dyDescent="0.25">
      <c r="A5577" s="416">
        <v>39137</v>
      </c>
      <c r="B5577" s="417">
        <v>2216.5700000000002</v>
      </c>
      <c r="C5577"/>
      <c r="D5577"/>
    </row>
    <row r="5578" spans="1:4" ht="16.149999999999999" customHeight="1" x14ac:dyDescent="0.25">
      <c r="A5578" s="416">
        <v>39138</v>
      </c>
      <c r="B5578" s="418">
        <v>2216.5700000000002</v>
      </c>
      <c r="C5578"/>
      <c r="D5578"/>
    </row>
    <row r="5579" spans="1:4" ht="16.149999999999999" customHeight="1" x14ac:dyDescent="0.25">
      <c r="A5579" s="416">
        <v>39139</v>
      </c>
      <c r="B5579" s="417">
        <v>2216.5700000000002</v>
      </c>
      <c r="C5579"/>
      <c r="D5579"/>
    </row>
    <row r="5580" spans="1:4" ht="16.149999999999999" customHeight="1" x14ac:dyDescent="0.25">
      <c r="A5580" s="416">
        <v>39140</v>
      </c>
      <c r="B5580" s="418">
        <v>2211.46</v>
      </c>
      <c r="C5580"/>
      <c r="D5580"/>
    </row>
    <row r="5581" spans="1:4" ht="16.149999999999999" customHeight="1" x14ac:dyDescent="0.25">
      <c r="A5581" s="416">
        <v>39141</v>
      </c>
      <c r="B5581" s="417">
        <v>2224.12</v>
      </c>
      <c r="C5581"/>
      <c r="D5581"/>
    </row>
    <row r="5582" spans="1:4" ht="16.149999999999999" customHeight="1" x14ac:dyDescent="0.25">
      <c r="A5582" s="416">
        <v>39142</v>
      </c>
      <c r="B5582" s="418">
        <v>2231.94</v>
      </c>
      <c r="C5582"/>
      <c r="D5582"/>
    </row>
    <row r="5583" spans="1:4" ht="16.149999999999999" customHeight="1" x14ac:dyDescent="0.25">
      <c r="A5583" s="416">
        <v>39143</v>
      </c>
      <c r="B5583" s="417">
        <v>2246.88</v>
      </c>
      <c r="C5583"/>
      <c r="D5583"/>
    </row>
    <row r="5584" spans="1:4" ht="16.149999999999999" customHeight="1" x14ac:dyDescent="0.25">
      <c r="A5584" s="416">
        <v>39144</v>
      </c>
      <c r="B5584" s="418">
        <v>2242.62</v>
      </c>
      <c r="C5584"/>
      <c r="D5584"/>
    </row>
    <row r="5585" spans="1:4" ht="16.149999999999999" customHeight="1" x14ac:dyDescent="0.25">
      <c r="A5585" s="416">
        <v>39145</v>
      </c>
      <c r="B5585" s="417">
        <v>2242.62</v>
      </c>
      <c r="C5585"/>
      <c r="D5585"/>
    </row>
    <row r="5586" spans="1:4" ht="16.149999999999999" customHeight="1" x14ac:dyDescent="0.25">
      <c r="A5586" s="416">
        <v>39146</v>
      </c>
      <c r="B5586" s="418">
        <v>2242.62</v>
      </c>
      <c r="C5586"/>
      <c r="D5586"/>
    </row>
    <row r="5587" spans="1:4" ht="16.149999999999999" customHeight="1" x14ac:dyDescent="0.25">
      <c r="A5587" s="416">
        <v>39147</v>
      </c>
      <c r="B5587" s="417">
        <v>2245.71</v>
      </c>
      <c r="C5587"/>
      <c r="D5587"/>
    </row>
    <row r="5588" spans="1:4" ht="16.149999999999999" customHeight="1" x14ac:dyDescent="0.25">
      <c r="A5588" s="416">
        <v>39148</v>
      </c>
      <c r="B5588" s="418">
        <v>2222.4499999999998</v>
      </c>
      <c r="C5588"/>
      <c r="D5588"/>
    </row>
    <row r="5589" spans="1:4" ht="16.149999999999999" customHeight="1" x14ac:dyDescent="0.25">
      <c r="A5589" s="416">
        <v>39149</v>
      </c>
      <c r="B5589" s="417">
        <v>2218.94</v>
      </c>
      <c r="C5589"/>
      <c r="D5589"/>
    </row>
    <row r="5590" spans="1:4" ht="16.149999999999999" customHeight="1" x14ac:dyDescent="0.25">
      <c r="A5590" s="416">
        <v>39150</v>
      </c>
      <c r="B5590" s="418">
        <v>2214.0500000000002</v>
      </c>
      <c r="C5590"/>
      <c r="D5590"/>
    </row>
    <row r="5591" spans="1:4" ht="16.149999999999999" customHeight="1" x14ac:dyDescent="0.25">
      <c r="A5591" s="416">
        <v>39151</v>
      </c>
      <c r="B5591" s="417">
        <v>2210.98</v>
      </c>
      <c r="C5591"/>
      <c r="D5591"/>
    </row>
    <row r="5592" spans="1:4" ht="16.149999999999999" customHeight="1" x14ac:dyDescent="0.25">
      <c r="A5592" s="416">
        <v>39152</v>
      </c>
      <c r="B5592" s="418">
        <v>2210.98</v>
      </c>
      <c r="C5592"/>
      <c r="D5592"/>
    </row>
    <row r="5593" spans="1:4" ht="16.149999999999999" customHeight="1" x14ac:dyDescent="0.25">
      <c r="A5593" s="416">
        <v>39153</v>
      </c>
      <c r="B5593" s="417">
        <v>2210.98</v>
      </c>
      <c r="C5593"/>
      <c r="D5593"/>
    </row>
    <row r="5594" spans="1:4" ht="16.149999999999999" customHeight="1" x14ac:dyDescent="0.25">
      <c r="A5594" s="416">
        <v>39154</v>
      </c>
      <c r="B5594" s="418">
        <v>2205.77</v>
      </c>
      <c r="C5594"/>
      <c r="D5594"/>
    </row>
    <row r="5595" spans="1:4" ht="16.149999999999999" customHeight="1" x14ac:dyDescent="0.25">
      <c r="A5595" s="416">
        <v>39155</v>
      </c>
      <c r="B5595" s="417">
        <v>2206.38</v>
      </c>
      <c r="C5595"/>
      <c r="D5595"/>
    </row>
    <row r="5596" spans="1:4" ht="16.149999999999999" customHeight="1" x14ac:dyDescent="0.25">
      <c r="A5596" s="416">
        <v>39156</v>
      </c>
      <c r="B5596" s="418">
        <v>2210.12</v>
      </c>
      <c r="C5596"/>
      <c r="D5596"/>
    </row>
    <row r="5597" spans="1:4" ht="16.149999999999999" customHeight="1" x14ac:dyDescent="0.25">
      <c r="A5597" s="416">
        <v>39157</v>
      </c>
      <c r="B5597" s="417">
        <v>2197.7600000000002</v>
      </c>
      <c r="C5597"/>
      <c r="D5597"/>
    </row>
    <row r="5598" spans="1:4" ht="16.149999999999999" customHeight="1" x14ac:dyDescent="0.25">
      <c r="A5598" s="416">
        <v>39158</v>
      </c>
      <c r="B5598" s="418">
        <v>2204.0500000000002</v>
      </c>
      <c r="C5598"/>
      <c r="D5598"/>
    </row>
    <row r="5599" spans="1:4" ht="16.149999999999999" customHeight="1" x14ac:dyDescent="0.25">
      <c r="A5599" s="416">
        <v>39159</v>
      </c>
      <c r="B5599" s="417">
        <v>2204.0500000000002</v>
      </c>
      <c r="C5599"/>
      <c r="D5599"/>
    </row>
    <row r="5600" spans="1:4" ht="16.149999999999999" customHeight="1" x14ac:dyDescent="0.25">
      <c r="A5600" s="416">
        <v>39160</v>
      </c>
      <c r="B5600" s="418">
        <v>2204.0500000000002</v>
      </c>
      <c r="C5600"/>
      <c r="D5600"/>
    </row>
    <row r="5601" spans="1:4" ht="16.149999999999999" customHeight="1" x14ac:dyDescent="0.25">
      <c r="A5601" s="416">
        <v>39161</v>
      </c>
      <c r="B5601" s="417">
        <v>2204.0500000000002</v>
      </c>
      <c r="C5601"/>
      <c r="D5601"/>
    </row>
    <row r="5602" spans="1:4" ht="16.149999999999999" customHeight="1" x14ac:dyDescent="0.25">
      <c r="A5602" s="416">
        <v>39162</v>
      </c>
      <c r="B5602" s="418">
        <v>2186.21</v>
      </c>
      <c r="C5602"/>
      <c r="D5602"/>
    </row>
    <row r="5603" spans="1:4" ht="16.149999999999999" customHeight="1" x14ac:dyDescent="0.25">
      <c r="A5603" s="416">
        <v>39163</v>
      </c>
      <c r="B5603" s="417">
        <v>2172.6</v>
      </c>
      <c r="C5603"/>
      <c r="D5603"/>
    </row>
    <row r="5604" spans="1:4" ht="16.149999999999999" customHeight="1" x14ac:dyDescent="0.25">
      <c r="A5604" s="416">
        <v>39164</v>
      </c>
      <c r="B5604" s="418">
        <v>2168.9499999999998</v>
      </c>
      <c r="C5604"/>
      <c r="D5604"/>
    </row>
    <row r="5605" spans="1:4" ht="16.149999999999999" customHeight="1" x14ac:dyDescent="0.25">
      <c r="A5605" s="416">
        <v>39165</v>
      </c>
      <c r="B5605" s="417">
        <v>2174.7199999999998</v>
      </c>
      <c r="C5605"/>
      <c r="D5605"/>
    </row>
    <row r="5606" spans="1:4" ht="16.149999999999999" customHeight="1" x14ac:dyDescent="0.25">
      <c r="A5606" s="416">
        <v>39166</v>
      </c>
      <c r="B5606" s="418">
        <v>2174.7199999999998</v>
      </c>
      <c r="C5606"/>
      <c r="D5606"/>
    </row>
    <row r="5607" spans="1:4" ht="16.149999999999999" customHeight="1" x14ac:dyDescent="0.25">
      <c r="A5607" s="416">
        <v>39167</v>
      </c>
      <c r="B5607" s="417">
        <v>2174.7199999999998</v>
      </c>
      <c r="C5607"/>
      <c r="D5607"/>
    </row>
    <row r="5608" spans="1:4" ht="16.149999999999999" customHeight="1" x14ac:dyDescent="0.25">
      <c r="A5608" s="416">
        <v>39168</v>
      </c>
      <c r="B5608" s="418">
        <v>2172.14</v>
      </c>
      <c r="C5608"/>
      <c r="D5608"/>
    </row>
    <row r="5609" spans="1:4" ht="16.149999999999999" customHeight="1" x14ac:dyDescent="0.25">
      <c r="A5609" s="416">
        <v>39169</v>
      </c>
      <c r="B5609" s="417">
        <v>2172.09</v>
      </c>
      <c r="C5609"/>
      <c r="D5609"/>
    </row>
    <row r="5610" spans="1:4" ht="16.149999999999999" customHeight="1" x14ac:dyDescent="0.25">
      <c r="A5610" s="416">
        <v>39170</v>
      </c>
      <c r="B5610" s="418">
        <v>2169.67</v>
      </c>
      <c r="C5610"/>
      <c r="D5610"/>
    </row>
    <row r="5611" spans="1:4" ht="16.149999999999999" customHeight="1" x14ac:dyDescent="0.25">
      <c r="A5611" s="416">
        <v>39171</v>
      </c>
      <c r="B5611" s="417">
        <v>2155.06</v>
      </c>
      <c r="C5611"/>
      <c r="D5611"/>
    </row>
    <row r="5612" spans="1:4" ht="16.149999999999999" customHeight="1" x14ac:dyDescent="0.25">
      <c r="A5612" s="416">
        <v>39172</v>
      </c>
      <c r="B5612" s="418">
        <v>2190.3000000000002</v>
      </c>
      <c r="C5612"/>
      <c r="D5612"/>
    </row>
    <row r="5613" spans="1:4" ht="16.149999999999999" customHeight="1" x14ac:dyDescent="0.25">
      <c r="A5613" s="416">
        <v>39173</v>
      </c>
      <c r="B5613" s="417">
        <v>2190.3000000000002</v>
      </c>
      <c r="C5613"/>
      <c r="D5613"/>
    </row>
    <row r="5614" spans="1:4" ht="16.149999999999999" customHeight="1" x14ac:dyDescent="0.25">
      <c r="A5614" s="416">
        <v>39174</v>
      </c>
      <c r="B5614" s="418">
        <v>2190.3000000000002</v>
      </c>
      <c r="C5614"/>
      <c r="D5614"/>
    </row>
    <row r="5615" spans="1:4" ht="16.149999999999999" customHeight="1" x14ac:dyDescent="0.25">
      <c r="A5615" s="416">
        <v>39175</v>
      </c>
      <c r="B5615" s="417">
        <v>2189.1799999999998</v>
      </c>
      <c r="C5615"/>
      <c r="D5615"/>
    </row>
    <row r="5616" spans="1:4" ht="16.149999999999999" customHeight="1" x14ac:dyDescent="0.25">
      <c r="A5616" s="416">
        <v>39176</v>
      </c>
      <c r="B5616" s="418">
        <v>2171.4699999999998</v>
      </c>
      <c r="C5616"/>
      <c r="D5616"/>
    </row>
    <row r="5617" spans="1:4" ht="16.149999999999999" customHeight="1" x14ac:dyDescent="0.25">
      <c r="A5617" s="416">
        <v>39177</v>
      </c>
      <c r="B5617" s="417">
        <v>2166.9299999999998</v>
      </c>
      <c r="C5617"/>
      <c r="D5617"/>
    </row>
    <row r="5618" spans="1:4" ht="16.149999999999999" customHeight="1" x14ac:dyDescent="0.25">
      <c r="A5618" s="416">
        <v>39178</v>
      </c>
      <c r="B5618" s="418">
        <v>2166.9299999999998</v>
      </c>
      <c r="C5618"/>
      <c r="D5618"/>
    </row>
    <row r="5619" spans="1:4" ht="16.149999999999999" customHeight="1" x14ac:dyDescent="0.25">
      <c r="A5619" s="416">
        <v>39179</v>
      </c>
      <c r="B5619" s="417">
        <v>2166.9299999999998</v>
      </c>
      <c r="C5619"/>
      <c r="D5619"/>
    </row>
    <row r="5620" spans="1:4" ht="16.149999999999999" customHeight="1" x14ac:dyDescent="0.25">
      <c r="A5620" s="416">
        <v>39180</v>
      </c>
      <c r="B5620" s="418">
        <v>2166.9299999999998</v>
      </c>
      <c r="C5620"/>
      <c r="D5620"/>
    </row>
    <row r="5621" spans="1:4" ht="16.149999999999999" customHeight="1" x14ac:dyDescent="0.25">
      <c r="A5621" s="416">
        <v>39181</v>
      </c>
      <c r="B5621" s="417">
        <v>2166.9299999999998</v>
      </c>
      <c r="C5621"/>
      <c r="D5621"/>
    </row>
    <row r="5622" spans="1:4" ht="16.149999999999999" customHeight="1" x14ac:dyDescent="0.25">
      <c r="A5622" s="416">
        <v>39182</v>
      </c>
      <c r="B5622" s="418">
        <v>2164.5500000000002</v>
      </c>
      <c r="C5622"/>
      <c r="D5622"/>
    </row>
    <row r="5623" spans="1:4" ht="16.149999999999999" customHeight="1" x14ac:dyDescent="0.25">
      <c r="A5623" s="416">
        <v>39183</v>
      </c>
      <c r="B5623" s="417">
        <v>2157.8200000000002</v>
      </c>
      <c r="C5623"/>
      <c r="D5623"/>
    </row>
    <row r="5624" spans="1:4" ht="16.149999999999999" customHeight="1" x14ac:dyDescent="0.25">
      <c r="A5624" s="416">
        <v>39184</v>
      </c>
      <c r="B5624" s="418">
        <v>2154.61</v>
      </c>
      <c r="C5624"/>
      <c r="D5624"/>
    </row>
    <row r="5625" spans="1:4" ht="16.149999999999999" customHeight="1" x14ac:dyDescent="0.25">
      <c r="A5625" s="416">
        <v>39185</v>
      </c>
      <c r="B5625" s="417">
        <v>2152.65</v>
      </c>
      <c r="C5625"/>
      <c r="D5625"/>
    </row>
    <row r="5626" spans="1:4" ht="16.149999999999999" customHeight="1" x14ac:dyDescent="0.25">
      <c r="A5626" s="416">
        <v>39186</v>
      </c>
      <c r="B5626" s="418">
        <v>2138.7399999999998</v>
      </c>
      <c r="C5626"/>
      <c r="D5626"/>
    </row>
    <row r="5627" spans="1:4" ht="16.149999999999999" customHeight="1" x14ac:dyDescent="0.25">
      <c r="A5627" s="416">
        <v>39187</v>
      </c>
      <c r="B5627" s="417">
        <v>2138.7399999999998</v>
      </c>
      <c r="C5627"/>
      <c r="D5627"/>
    </row>
    <row r="5628" spans="1:4" ht="16.149999999999999" customHeight="1" x14ac:dyDescent="0.25">
      <c r="A5628" s="416">
        <v>39188</v>
      </c>
      <c r="B5628" s="418">
        <v>2138.7399999999998</v>
      </c>
      <c r="C5628"/>
      <c r="D5628"/>
    </row>
    <row r="5629" spans="1:4" ht="16.149999999999999" customHeight="1" x14ac:dyDescent="0.25">
      <c r="A5629" s="416">
        <v>39189</v>
      </c>
      <c r="B5629" s="417">
        <v>2136.8200000000002</v>
      </c>
      <c r="C5629"/>
      <c r="D5629"/>
    </row>
    <row r="5630" spans="1:4" ht="16.149999999999999" customHeight="1" x14ac:dyDescent="0.25">
      <c r="A5630" s="416">
        <v>39190</v>
      </c>
      <c r="B5630" s="418">
        <v>2141.35</v>
      </c>
      <c r="C5630"/>
      <c r="D5630"/>
    </row>
    <row r="5631" spans="1:4" ht="16.149999999999999" customHeight="1" x14ac:dyDescent="0.25">
      <c r="A5631" s="416">
        <v>39191</v>
      </c>
      <c r="B5631" s="417">
        <v>2148.46</v>
      </c>
      <c r="C5631"/>
      <c r="D5631"/>
    </row>
    <row r="5632" spans="1:4" ht="16.149999999999999" customHeight="1" x14ac:dyDescent="0.25">
      <c r="A5632" s="416">
        <v>39192</v>
      </c>
      <c r="B5632" s="418">
        <v>2143.31</v>
      </c>
      <c r="C5632"/>
      <c r="D5632"/>
    </row>
    <row r="5633" spans="1:4" ht="16.149999999999999" customHeight="1" x14ac:dyDescent="0.25">
      <c r="A5633" s="416">
        <v>39193</v>
      </c>
      <c r="B5633" s="417">
        <v>2121.42</v>
      </c>
      <c r="C5633"/>
      <c r="D5633"/>
    </row>
    <row r="5634" spans="1:4" ht="16.149999999999999" customHeight="1" x14ac:dyDescent="0.25">
      <c r="A5634" s="416">
        <v>39194</v>
      </c>
      <c r="B5634" s="418">
        <v>2121.42</v>
      </c>
      <c r="C5634"/>
      <c r="D5634"/>
    </row>
    <row r="5635" spans="1:4" ht="16.149999999999999" customHeight="1" x14ac:dyDescent="0.25">
      <c r="A5635" s="416">
        <v>39195</v>
      </c>
      <c r="B5635" s="417">
        <v>2121.42</v>
      </c>
      <c r="C5635"/>
      <c r="D5635"/>
    </row>
    <row r="5636" spans="1:4" ht="16.149999999999999" customHeight="1" x14ac:dyDescent="0.25">
      <c r="A5636" s="416">
        <v>39196</v>
      </c>
      <c r="B5636" s="418">
        <v>2115.56</v>
      </c>
      <c r="C5636"/>
      <c r="D5636"/>
    </row>
    <row r="5637" spans="1:4" ht="16.149999999999999" customHeight="1" x14ac:dyDescent="0.25">
      <c r="A5637" s="416">
        <v>39197</v>
      </c>
      <c r="B5637" s="417">
        <v>2119.37</v>
      </c>
      <c r="C5637"/>
      <c r="D5637"/>
    </row>
    <row r="5638" spans="1:4" ht="16.149999999999999" customHeight="1" x14ac:dyDescent="0.25">
      <c r="A5638" s="416">
        <v>39198</v>
      </c>
      <c r="B5638" s="418">
        <v>2112.61</v>
      </c>
      <c r="C5638"/>
      <c r="D5638"/>
    </row>
    <row r="5639" spans="1:4" ht="16.149999999999999" customHeight="1" x14ac:dyDescent="0.25">
      <c r="A5639" s="416">
        <v>39199</v>
      </c>
      <c r="B5639" s="417">
        <v>2111.52</v>
      </c>
      <c r="C5639"/>
      <c r="D5639"/>
    </row>
    <row r="5640" spans="1:4" ht="16.149999999999999" customHeight="1" x14ac:dyDescent="0.25">
      <c r="A5640" s="416">
        <v>39200</v>
      </c>
      <c r="B5640" s="418">
        <v>2110.67</v>
      </c>
      <c r="C5640"/>
      <c r="D5640"/>
    </row>
    <row r="5641" spans="1:4" ht="16.149999999999999" customHeight="1" x14ac:dyDescent="0.25">
      <c r="A5641" s="416">
        <v>39201</v>
      </c>
      <c r="B5641" s="417">
        <v>2110.67</v>
      </c>
      <c r="C5641"/>
      <c r="D5641"/>
    </row>
    <row r="5642" spans="1:4" ht="16.149999999999999" customHeight="1" x14ac:dyDescent="0.25">
      <c r="A5642" s="416">
        <v>39202</v>
      </c>
      <c r="B5642" s="418">
        <v>2110.67</v>
      </c>
      <c r="C5642"/>
      <c r="D5642"/>
    </row>
    <row r="5643" spans="1:4" ht="16.149999999999999" customHeight="1" x14ac:dyDescent="0.25">
      <c r="A5643" s="416">
        <v>39203</v>
      </c>
      <c r="B5643" s="417">
        <v>2104.16</v>
      </c>
      <c r="C5643"/>
      <c r="D5643"/>
    </row>
    <row r="5644" spans="1:4" ht="16.149999999999999" customHeight="1" x14ac:dyDescent="0.25">
      <c r="A5644" s="416">
        <v>39204</v>
      </c>
      <c r="B5644" s="418">
        <v>2104.16</v>
      </c>
      <c r="C5644"/>
      <c r="D5644"/>
    </row>
    <row r="5645" spans="1:4" ht="16.149999999999999" customHeight="1" x14ac:dyDescent="0.25">
      <c r="A5645" s="416">
        <v>39205</v>
      </c>
      <c r="B5645" s="417">
        <v>2085.1799999999998</v>
      </c>
      <c r="C5645"/>
      <c r="D5645"/>
    </row>
    <row r="5646" spans="1:4" ht="16.149999999999999" customHeight="1" x14ac:dyDescent="0.25">
      <c r="A5646" s="416">
        <v>39206</v>
      </c>
      <c r="B5646" s="418">
        <v>2077.12</v>
      </c>
      <c r="C5646"/>
      <c r="D5646"/>
    </row>
    <row r="5647" spans="1:4" ht="16.149999999999999" customHeight="1" x14ac:dyDescent="0.25">
      <c r="A5647" s="416">
        <v>39207</v>
      </c>
      <c r="B5647" s="417">
        <v>2069.0100000000002</v>
      </c>
      <c r="C5647"/>
      <c r="D5647"/>
    </row>
    <row r="5648" spans="1:4" ht="16.149999999999999" customHeight="1" x14ac:dyDescent="0.25">
      <c r="A5648" s="416">
        <v>39208</v>
      </c>
      <c r="B5648" s="418">
        <v>2069.0100000000002</v>
      </c>
      <c r="C5648"/>
      <c r="D5648"/>
    </row>
    <row r="5649" spans="1:4" ht="16.149999999999999" customHeight="1" x14ac:dyDescent="0.25">
      <c r="A5649" s="416">
        <v>39209</v>
      </c>
      <c r="B5649" s="417">
        <v>2069.0100000000002</v>
      </c>
      <c r="C5649"/>
      <c r="D5649"/>
    </row>
    <row r="5650" spans="1:4" ht="16.149999999999999" customHeight="1" x14ac:dyDescent="0.25">
      <c r="A5650" s="416">
        <v>39210</v>
      </c>
      <c r="B5650" s="418">
        <v>2081.2399999999998</v>
      </c>
      <c r="C5650"/>
      <c r="D5650"/>
    </row>
    <row r="5651" spans="1:4" ht="16.149999999999999" customHeight="1" x14ac:dyDescent="0.25">
      <c r="A5651" s="416">
        <v>39211</v>
      </c>
      <c r="B5651" s="417">
        <v>2074.0300000000002</v>
      </c>
      <c r="C5651"/>
      <c r="D5651"/>
    </row>
    <row r="5652" spans="1:4" ht="16.149999999999999" customHeight="1" x14ac:dyDescent="0.25">
      <c r="A5652" s="416">
        <v>39212</v>
      </c>
      <c r="B5652" s="418">
        <v>2045.51</v>
      </c>
      <c r="C5652"/>
      <c r="D5652"/>
    </row>
    <row r="5653" spans="1:4" ht="16.149999999999999" customHeight="1" x14ac:dyDescent="0.25">
      <c r="A5653" s="416">
        <v>39213</v>
      </c>
      <c r="B5653" s="417">
        <v>2041.39</v>
      </c>
      <c r="C5653"/>
      <c r="D5653"/>
    </row>
    <row r="5654" spans="1:4" ht="16.149999999999999" customHeight="1" x14ac:dyDescent="0.25">
      <c r="A5654" s="416">
        <v>39214</v>
      </c>
      <c r="B5654" s="418">
        <v>2029.2</v>
      </c>
      <c r="C5654"/>
      <c r="D5654"/>
    </row>
    <row r="5655" spans="1:4" ht="16.149999999999999" customHeight="1" x14ac:dyDescent="0.25">
      <c r="A5655" s="416">
        <v>39215</v>
      </c>
      <c r="B5655" s="417">
        <v>2029.2</v>
      </c>
      <c r="C5655"/>
      <c r="D5655"/>
    </row>
    <row r="5656" spans="1:4" ht="16.149999999999999" customHeight="1" x14ac:dyDescent="0.25">
      <c r="A5656" s="416">
        <v>39216</v>
      </c>
      <c r="B5656" s="418">
        <v>2029.2</v>
      </c>
      <c r="C5656"/>
      <c r="D5656"/>
    </row>
    <row r="5657" spans="1:4" ht="16.149999999999999" customHeight="1" x14ac:dyDescent="0.25">
      <c r="A5657" s="416">
        <v>39217</v>
      </c>
      <c r="B5657" s="417">
        <v>2002.04</v>
      </c>
      <c r="C5657"/>
      <c r="D5657"/>
    </row>
    <row r="5658" spans="1:4" ht="16.149999999999999" customHeight="1" x14ac:dyDescent="0.25">
      <c r="A5658" s="416">
        <v>39218</v>
      </c>
      <c r="B5658" s="418">
        <v>1995.17</v>
      </c>
      <c r="C5658"/>
      <c r="D5658"/>
    </row>
    <row r="5659" spans="1:4" ht="16.149999999999999" customHeight="1" x14ac:dyDescent="0.25">
      <c r="A5659" s="416">
        <v>39219</v>
      </c>
      <c r="B5659" s="417">
        <v>1988.01</v>
      </c>
      <c r="C5659"/>
      <c r="D5659"/>
    </row>
    <row r="5660" spans="1:4" ht="16.149999999999999" customHeight="1" x14ac:dyDescent="0.25">
      <c r="A5660" s="416">
        <v>39220</v>
      </c>
      <c r="B5660" s="418">
        <v>1990.43</v>
      </c>
      <c r="C5660"/>
      <c r="D5660"/>
    </row>
    <row r="5661" spans="1:4" ht="16.149999999999999" customHeight="1" x14ac:dyDescent="0.25">
      <c r="A5661" s="416">
        <v>39221</v>
      </c>
      <c r="B5661" s="417">
        <v>1985.33</v>
      </c>
      <c r="C5661"/>
      <c r="D5661"/>
    </row>
    <row r="5662" spans="1:4" ht="16.149999999999999" customHeight="1" x14ac:dyDescent="0.25">
      <c r="A5662" s="416">
        <v>39222</v>
      </c>
      <c r="B5662" s="418">
        <v>1985.33</v>
      </c>
      <c r="C5662"/>
      <c r="D5662"/>
    </row>
    <row r="5663" spans="1:4" ht="16.149999999999999" customHeight="1" x14ac:dyDescent="0.25">
      <c r="A5663" s="416">
        <v>39223</v>
      </c>
      <c r="B5663" s="417">
        <v>1985.33</v>
      </c>
      <c r="C5663"/>
      <c r="D5663"/>
    </row>
    <row r="5664" spans="1:4" ht="16.149999999999999" customHeight="1" x14ac:dyDescent="0.25">
      <c r="A5664" s="416">
        <v>39224</v>
      </c>
      <c r="B5664" s="418">
        <v>1985.33</v>
      </c>
      <c r="C5664"/>
      <c r="D5664"/>
    </row>
    <row r="5665" spans="1:4" ht="16.149999999999999" customHeight="1" x14ac:dyDescent="0.25">
      <c r="A5665" s="416">
        <v>39225</v>
      </c>
      <c r="B5665" s="417">
        <v>1957.54</v>
      </c>
      <c r="C5665"/>
      <c r="D5665"/>
    </row>
    <row r="5666" spans="1:4" ht="16.149999999999999" customHeight="1" x14ac:dyDescent="0.25">
      <c r="A5666" s="416">
        <v>39226</v>
      </c>
      <c r="B5666" s="418">
        <v>1963.56</v>
      </c>
      <c r="C5666"/>
      <c r="D5666"/>
    </row>
    <row r="5667" spans="1:4" ht="16.149999999999999" customHeight="1" x14ac:dyDescent="0.25">
      <c r="A5667" s="416">
        <v>39227</v>
      </c>
      <c r="B5667" s="417">
        <v>1962.59</v>
      </c>
      <c r="C5667"/>
      <c r="D5667"/>
    </row>
    <row r="5668" spans="1:4" ht="16.149999999999999" customHeight="1" x14ac:dyDescent="0.25">
      <c r="A5668" s="416">
        <v>39228</v>
      </c>
      <c r="B5668" s="418">
        <v>1934.55</v>
      </c>
      <c r="C5668"/>
      <c r="D5668"/>
    </row>
    <row r="5669" spans="1:4" ht="16.149999999999999" customHeight="1" x14ac:dyDescent="0.25">
      <c r="A5669" s="416">
        <v>39229</v>
      </c>
      <c r="B5669" s="417">
        <v>1934.55</v>
      </c>
      <c r="C5669"/>
      <c r="D5669"/>
    </row>
    <row r="5670" spans="1:4" ht="16.149999999999999" customHeight="1" x14ac:dyDescent="0.25">
      <c r="A5670" s="416">
        <v>39230</v>
      </c>
      <c r="B5670" s="418">
        <v>1934.55</v>
      </c>
      <c r="C5670"/>
      <c r="D5670"/>
    </row>
    <row r="5671" spans="1:4" ht="16.149999999999999" customHeight="1" x14ac:dyDescent="0.25">
      <c r="A5671" s="416">
        <v>39231</v>
      </c>
      <c r="B5671" s="417">
        <v>1934.55</v>
      </c>
      <c r="C5671"/>
      <c r="D5671"/>
    </row>
    <row r="5672" spans="1:4" ht="16.149999999999999" customHeight="1" x14ac:dyDescent="0.25">
      <c r="A5672" s="416">
        <v>39232</v>
      </c>
      <c r="B5672" s="418">
        <v>1914.96</v>
      </c>
      <c r="C5672"/>
      <c r="D5672"/>
    </row>
    <row r="5673" spans="1:4" ht="16.149999999999999" customHeight="1" x14ac:dyDescent="0.25">
      <c r="A5673" s="416">
        <v>39233</v>
      </c>
      <c r="B5673" s="417">
        <v>1930.64</v>
      </c>
      <c r="C5673"/>
      <c r="D5673"/>
    </row>
    <row r="5674" spans="1:4" ht="16.149999999999999" customHeight="1" x14ac:dyDescent="0.25">
      <c r="A5674" s="416">
        <v>39234</v>
      </c>
      <c r="B5674" s="418">
        <v>1900.09</v>
      </c>
      <c r="C5674"/>
      <c r="D5674"/>
    </row>
    <row r="5675" spans="1:4" ht="16.149999999999999" customHeight="1" x14ac:dyDescent="0.25">
      <c r="A5675" s="416">
        <v>39235</v>
      </c>
      <c r="B5675" s="417">
        <v>1885.8</v>
      </c>
      <c r="C5675"/>
      <c r="D5675"/>
    </row>
    <row r="5676" spans="1:4" ht="16.149999999999999" customHeight="1" x14ac:dyDescent="0.25">
      <c r="A5676" s="416">
        <v>39236</v>
      </c>
      <c r="B5676" s="418">
        <v>1885.8</v>
      </c>
      <c r="C5676"/>
      <c r="D5676"/>
    </row>
    <row r="5677" spans="1:4" ht="16.149999999999999" customHeight="1" x14ac:dyDescent="0.25">
      <c r="A5677" s="416">
        <v>39237</v>
      </c>
      <c r="B5677" s="417">
        <v>1885.8</v>
      </c>
      <c r="C5677"/>
      <c r="D5677"/>
    </row>
    <row r="5678" spans="1:4" ht="16.149999999999999" customHeight="1" x14ac:dyDescent="0.25">
      <c r="A5678" s="416">
        <v>39238</v>
      </c>
      <c r="B5678" s="418">
        <v>1882.06</v>
      </c>
      <c r="C5678"/>
      <c r="D5678"/>
    </row>
    <row r="5679" spans="1:4" ht="16.149999999999999" customHeight="1" x14ac:dyDescent="0.25">
      <c r="A5679" s="416">
        <v>39239</v>
      </c>
      <c r="B5679" s="417">
        <v>1877.88</v>
      </c>
      <c r="C5679"/>
      <c r="D5679"/>
    </row>
    <row r="5680" spans="1:4" ht="16.149999999999999" customHeight="1" x14ac:dyDescent="0.25">
      <c r="A5680" s="416">
        <v>39240</v>
      </c>
      <c r="B5680" s="418">
        <v>1886.92</v>
      </c>
      <c r="C5680"/>
      <c r="D5680"/>
    </row>
    <row r="5681" spans="1:4" ht="16.149999999999999" customHeight="1" x14ac:dyDescent="0.25">
      <c r="A5681" s="416">
        <v>39241</v>
      </c>
      <c r="B5681" s="417">
        <v>1900.68</v>
      </c>
      <c r="C5681"/>
      <c r="D5681"/>
    </row>
    <row r="5682" spans="1:4" ht="16.149999999999999" customHeight="1" x14ac:dyDescent="0.25">
      <c r="A5682" s="416">
        <v>39242</v>
      </c>
      <c r="B5682" s="418">
        <v>1924.54</v>
      </c>
      <c r="C5682"/>
      <c r="D5682"/>
    </row>
    <row r="5683" spans="1:4" ht="16.149999999999999" customHeight="1" x14ac:dyDescent="0.25">
      <c r="A5683" s="416">
        <v>39243</v>
      </c>
      <c r="B5683" s="417">
        <v>1924.54</v>
      </c>
      <c r="C5683"/>
      <c r="D5683"/>
    </row>
    <row r="5684" spans="1:4" ht="16.149999999999999" customHeight="1" x14ac:dyDescent="0.25">
      <c r="A5684" s="416">
        <v>39244</v>
      </c>
      <c r="B5684" s="418">
        <v>1924.54</v>
      </c>
      <c r="C5684"/>
      <c r="D5684"/>
    </row>
    <row r="5685" spans="1:4" ht="16.149999999999999" customHeight="1" x14ac:dyDescent="0.25">
      <c r="A5685" s="416">
        <v>39245</v>
      </c>
      <c r="B5685" s="417">
        <v>1924.54</v>
      </c>
      <c r="C5685"/>
      <c r="D5685"/>
    </row>
    <row r="5686" spans="1:4" ht="16.149999999999999" customHeight="1" x14ac:dyDescent="0.25">
      <c r="A5686" s="416">
        <v>39246</v>
      </c>
      <c r="B5686" s="418">
        <v>1931.36</v>
      </c>
      <c r="C5686"/>
      <c r="D5686"/>
    </row>
    <row r="5687" spans="1:4" ht="16.149999999999999" customHeight="1" x14ac:dyDescent="0.25">
      <c r="A5687" s="416">
        <v>39247</v>
      </c>
      <c r="B5687" s="417">
        <v>1947.37</v>
      </c>
      <c r="C5687"/>
      <c r="D5687"/>
    </row>
    <row r="5688" spans="1:4" ht="16.149999999999999" customHeight="1" x14ac:dyDescent="0.25">
      <c r="A5688" s="416">
        <v>39248</v>
      </c>
      <c r="B5688" s="418">
        <v>1945.09</v>
      </c>
      <c r="C5688"/>
      <c r="D5688"/>
    </row>
    <row r="5689" spans="1:4" ht="16.149999999999999" customHeight="1" x14ac:dyDescent="0.25">
      <c r="A5689" s="416">
        <v>39249</v>
      </c>
      <c r="B5689" s="417">
        <v>1920.25</v>
      </c>
      <c r="C5689"/>
      <c r="D5689"/>
    </row>
    <row r="5690" spans="1:4" ht="16.149999999999999" customHeight="1" x14ac:dyDescent="0.25">
      <c r="A5690" s="416">
        <v>39250</v>
      </c>
      <c r="B5690" s="418">
        <v>1920.25</v>
      </c>
      <c r="C5690"/>
      <c r="D5690"/>
    </row>
    <row r="5691" spans="1:4" ht="16.149999999999999" customHeight="1" x14ac:dyDescent="0.25">
      <c r="A5691" s="416">
        <v>39251</v>
      </c>
      <c r="B5691" s="417">
        <v>1920.25</v>
      </c>
      <c r="C5691"/>
      <c r="D5691"/>
    </row>
    <row r="5692" spans="1:4" ht="16.149999999999999" customHeight="1" x14ac:dyDescent="0.25">
      <c r="A5692" s="416">
        <v>39252</v>
      </c>
      <c r="B5692" s="418">
        <v>1920.25</v>
      </c>
      <c r="C5692"/>
      <c r="D5692"/>
    </row>
    <row r="5693" spans="1:4" ht="16.149999999999999" customHeight="1" x14ac:dyDescent="0.25">
      <c r="A5693" s="416">
        <v>39253</v>
      </c>
      <c r="B5693" s="417">
        <v>1896.07</v>
      </c>
      <c r="C5693"/>
      <c r="D5693"/>
    </row>
    <row r="5694" spans="1:4" ht="16.149999999999999" customHeight="1" x14ac:dyDescent="0.25">
      <c r="A5694" s="416">
        <v>39254</v>
      </c>
      <c r="B5694" s="418">
        <v>1905.13</v>
      </c>
      <c r="C5694"/>
      <c r="D5694"/>
    </row>
    <row r="5695" spans="1:4" ht="16.149999999999999" customHeight="1" x14ac:dyDescent="0.25">
      <c r="A5695" s="416">
        <v>39255</v>
      </c>
      <c r="B5695" s="417">
        <v>1938.17</v>
      </c>
      <c r="C5695"/>
      <c r="D5695"/>
    </row>
    <row r="5696" spans="1:4" ht="16.149999999999999" customHeight="1" x14ac:dyDescent="0.25">
      <c r="A5696" s="416">
        <v>39256</v>
      </c>
      <c r="B5696" s="418">
        <v>1944.01</v>
      </c>
      <c r="C5696"/>
      <c r="D5696"/>
    </row>
    <row r="5697" spans="1:4" ht="16.149999999999999" customHeight="1" x14ac:dyDescent="0.25">
      <c r="A5697" s="416">
        <v>39257</v>
      </c>
      <c r="B5697" s="417">
        <v>1944.01</v>
      </c>
      <c r="C5697"/>
      <c r="D5697"/>
    </row>
    <row r="5698" spans="1:4" ht="16.149999999999999" customHeight="1" x14ac:dyDescent="0.25">
      <c r="A5698" s="416">
        <v>39258</v>
      </c>
      <c r="B5698" s="418">
        <v>1944.01</v>
      </c>
      <c r="C5698"/>
      <c r="D5698"/>
    </row>
    <row r="5699" spans="1:4" ht="16.149999999999999" customHeight="1" x14ac:dyDescent="0.25">
      <c r="A5699" s="416">
        <v>39259</v>
      </c>
      <c r="B5699" s="417">
        <v>1960.32</v>
      </c>
      <c r="C5699"/>
      <c r="D5699"/>
    </row>
    <row r="5700" spans="1:4" ht="16.149999999999999" customHeight="1" x14ac:dyDescent="0.25">
      <c r="A5700" s="416">
        <v>39260</v>
      </c>
      <c r="B5700" s="418">
        <v>1965.31</v>
      </c>
      <c r="C5700"/>
      <c r="D5700"/>
    </row>
    <row r="5701" spans="1:4" ht="16.149999999999999" customHeight="1" x14ac:dyDescent="0.25">
      <c r="A5701" s="416">
        <v>39261</v>
      </c>
      <c r="B5701" s="417">
        <v>1982.29</v>
      </c>
      <c r="C5701"/>
      <c r="D5701"/>
    </row>
    <row r="5702" spans="1:4" ht="16.149999999999999" customHeight="1" x14ac:dyDescent="0.25">
      <c r="A5702" s="416">
        <v>39262</v>
      </c>
      <c r="B5702" s="418">
        <v>1958.09</v>
      </c>
      <c r="C5702"/>
      <c r="D5702"/>
    </row>
    <row r="5703" spans="1:4" ht="16.149999999999999" customHeight="1" x14ac:dyDescent="0.25">
      <c r="A5703" s="416">
        <v>39263</v>
      </c>
      <c r="B5703" s="417">
        <v>1960.61</v>
      </c>
      <c r="C5703"/>
      <c r="D5703"/>
    </row>
    <row r="5704" spans="1:4" ht="16.149999999999999" customHeight="1" x14ac:dyDescent="0.25">
      <c r="A5704" s="416">
        <v>39264</v>
      </c>
      <c r="B5704" s="418">
        <v>1960.61</v>
      </c>
      <c r="C5704"/>
      <c r="D5704"/>
    </row>
    <row r="5705" spans="1:4" ht="16.149999999999999" customHeight="1" x14ac:dyDescent="0.25">
      <c r="A5705" s="416">
        <v>39265</v>
      </c>
      <c r="B5705" s="417">
        <v>1960.61</v>
      </c>
      <c r="C5705"/>
      <c r="D5705"/>
    </row>
    <row r="5706" spans="1:4" ht="16.149999999999999" customHeight="1" x14ac:dyDescent="0.25">
      <c r="A5706" s="416">
        <v>39266</v>
      </c>
      <c r="B5706" s="418">
        <v>1960.61</v>
      </c>
      <c r="C5706"/>
      <c r="D5706"/>
    </row>
    <row r="5707" spans="1:4" ht="16.149999999999999" customHeight="1" x14ac:dyDescent="0.25">
      <c r="A5707" s="416">
        <v>39267</v>
      </c>
      <c r="B5707" s="417">
        <v>1958.95</v>
      </c>
      <c r="C5707"/>
      <c r="D5707"/>
    </row>
    <row r="5708" spans="1:4" ht="16.149999999999999" customHeight="1" x14ac:dyDescent="0.25">
      <c r="A5708" s="416">
        <v>39268</v>
      </c>
      <c r="B5708" s="418">
        <v>1958.95</v>
      </c>
      <c r="C5708"/>
      <c r="D5708"/>
    </row>
    <row r="5709" spans="1:4" ht="16.149999999999999" customHeight="1" x14ac:dyDescent="0.25">
      <c r="A5709" s="416">
        <v>39269</v>
      </c>
      <c r="B5709" s="417">
        <v>1969.36</v>
      </c>
      <c r="C5709"/>
      <c r="D5709"/>
    </row>
    <row r="5710" spans="1:4" ht="16.149999999999999" customHeight="1" x14ac:dyDescent="0.25">
      <c r="A5710" s="416">
        <v>39270</v>
      </c>
      <c r="B5710" s="418">
        <v>1962.55</v>
      </c>
      <c r="C5710"/>
      <c r="D5710"/>
    </row>
    <row r="5711" spans="1:4" ht="16.149999999999999" customHeight="1" x14ac:dyDescent="0.25">
      <c r="A5711" s="416">
        <v>39271</v>
      </c>
      <c r="B5711" s="417">
        <v>1962.55</v>
      </c>
      <c r="C5711"/>
      <c r="D5711"/>
    </row>
    <row r="5712" spans="1:4" ht="16.149999999999999" customHeight="1" x14ac:dyDescent="0.25">
      <c r="A5712" s="416">
        <v>39272</v>
      </c>
      <c r="B5712" s="418">
        <v>1962.55</v>
      </c>
      <c r="C5712"/>
      <c r="D5712"/>
    </row>
    <row r="5713" spans="1:4" ht="16.149999999999999" customHeight="1" x14ac:dyDescent="0.25">
      <c r="A5713" s="416">
        <v>39273</v>
      </c>
      <c r="B5713" s="417">
        <v>1945.94</v>
      </c>
      <c r="C5713"/>
      <c r="D5713"/>
    </row>
    <row r="5714" spans="1:4" ht="16.149999999999999" customHeight="1" x14ac:dyDescent="0.25">
      <c r="A5714" s="416">
        <v>39274</v>
      </c>
      <c r="B5714" s="418">
        <v>1960.31</v>
      </c>
      <c r="C5714"/>
      <c r="D5714"/>
    </row>
    <row r="5715" spans="1:4" ht="16.149999999999999" customHeight="1" x14ac:dyDescent="0.25">
      <c r="A5715" s="416">
        <v>39275</v>
      </c>
      <c r="B5715" s="417">
        <v>1964.82</v>
      </c>
      <c r="C5715"/>
      <c r="D5715"/>
    </row>
    <row r="5716" spans="1:4" ht="16.149999999999999" customHeight="1" x14ac:dyDescent="0.25">
      <c r="A5716" s="416">
        <v>39276</v>
      </c>
      <c r="B5716" s="418">
        <v>1954.48</v>
      </c>
      <c r="C5716"/>
      <c r="D5716"/>
    </row>
    <row r="5717" spans="1:4" ht="16.149999999999999" customHeight="1" x14ac:dyDescent="0.25">
      <c r="A5717" s="416">
        <v>39277</v>
      </c>
      <c r="B5717" s="417">
        <v>1956.05</v>
      </c>
      <c r="C5717"/>
      <c r="D5717"/>
    </row>
    <row r="5718" spans="1:4" ht="16.149999999999999" customHeight="1" x14ac:dyDescent="0.25">
      <c r="A5718" s="416">
        <v>39278</v>
      </c>
      <c r="B5718" s="418">
        <v>1956.05</v>
      </c>
      <c r="C5718"/>
      <c r="D5718"/>
    </row>
    <row r="5719" spans="1:4" ht="16.149999999999999" customHeight="1" x14ac:dyDescent="0.25">
      <c r="A5719" s="416">
        <v>39279</v>
      </c>
      <c r="B5719" s="417">
        <v>1956.05</v>
      </c>
      <c r="C5719"/>
      <c r="D5719"/>
    </row>
    <row r="5720" spans="1:4" ht="16.149999999999999" customHeight="1" x14ac:dyDescent="0.25">
      <c r="A5720" s="416">
        <v>39280</v>
      </c>
      <c r="B5720" s="418">
        <v>1942.43</v>
      </c>
      <c r="C5720"/>
      <c r="D5720"/>
    </row>
    <row r="5721" spans="1:4" ht="16.149999999999999" customHeight="1" x14ac:dyDescent="0.25">
      <c r="A5721" s="416">
        <v>39281</v>
      </c>
      <c r="B5721" s="417">
        <v>1931.04</v>
      </c>
      <c r="C5721"/>
      <c r="D5721"/>
    </row>
    <row r="5722" spans="1:4" ht="16.149999999999999" customHeight="1" x14ac:dyDescent="0.25">
      <c r="A5722" s="416">
        <v>39282</v>
      </c>
      <c r="B5722" s="418">
        <v>1928.59</v>
      </c>
      <c r="C5722"/>
      <c r="D5722"/>
    </row>
    <row r="5723" spans="1:4" ht="16.149999999999999" customHeight="1" x14ac:dyDescent="0.25">
      <c r="A5723" s="416">
        <v>39283</v>
      </c>
      <c r="B5723" s="417">
        <v>1921.04</v>
      </c>
      <c r="C5723"/>
      <c r="D5723"/>
    </row>
    <row r="5724" spans="1:4" ht="16.149999999999999" customHeight="1" x14ac:dyDescent="0.25">
      <c r="A5724" s="416">
        <v>39284</v>
      </c>
      <c r="B5724" s="418">
        <v>1921.04</v>
      </c>
      <c r="C5724"/>
      <c r="D5724"/>
    </row>
    <row r="5725" spans="1:4" ht="16.149999999999999" customHeight="1" x14ac:dyDescent="0.25">
      <c r="A5725" s="416">
        <v>39285</v>
      </c>
      <c r="B5725" s="417">
        <v>1921.04</v>
      </c>
      <c r="C5725"/>
      <c r="D5725"/>
    </row>
    <row r="5726" spans="1:4" ht="16.149999999999999" customHeight="1" x14ac:dyDescent="0.25">
      <c r="A5726" s="416">
        <v>39286</v>
      </c>
      <c r="B5726" s="418">
        <v>1921.04</v>
      </c>
      <c r="C5726"/>
      <c r="D5726"/>
    </row>
    <row r="5727" spans="1:4" ht="16.149999999999999" customHeight="1" x14ac:dyDescent="0.25">
      <c r="A5727" s="416">
        <v>39287</v>
      </c>
      <c r="B5727" s="417">
        <v>1912.9</v>
      </c>
      <c r="C5727"/>
      <c r="D5727"/>
    </row>
    <row r="5728" spans="1:4" ht="16.149999999999999" customHeight="1" x14ac:dyDescent="0.25">
      <c r="A5728" s="416">
        <v>39288</v>
      </c>
      <c r="B5728" s="418">
        <v>1916.23</v>
      </c>
      <c r="C5728"/>
      <c r="D5728"/>
    </row>
    <row r="5729" spans="1:4" ht="16.149999999999999" customHeight="1" x14ac:dyDescent="0.25">
      <c r="A5729" s="416">
        <v>39289</v>
      </c>
      <c r="B5729" s="417">
        <v>1935.68</v>
      </c>
      <c r="C5729"/>
      <c r="D5729"/>
    </row>
    <row r="5730" spans="1:4" ht="16.149999999999999" customHeight="1" x14ac:dyDescent="0.25">
      <c r="A5730" s="416">
        <v>39290</v>
      </c>
      <c r="B5730" s="418">
        <v>1981.58</v>
      </c>
      <c r="C5730"/>
      <c r="D5730"/>
    </row>
    <row r="5731" spans="1:4" ht="16.149999999999999" customHeight="1" x14ac:dyDescent="0.25">
      <c r="A5731" s="416">
        <v>39291</v>
      </c>
      <c r="B5731" s="417">
        <v>1984.1</v>
      </c>
      <c r="C5731"/>
      <c r="D5731"/>
    </row>
    <row r="5732" spans="1:4" ht="16.149999999999999" customHeight="1" x14ac:dyDescent="0.25">
      <c r="A5732" s="416">
        <v>39292</v>
      </c>
      <c r="B5732" s="418">
        <v>1984.1</v>
      </c>
      <c r="C5732"/>
      <c r="D5732"/>
    </row>
    <row r="5733" spans="1:4" ht="16.149999999999999" customHeight="1" x14ac:dyDescent="0.25">
      <c r="A5733" s="416">
        <v>39293</v>
      </c>
      <c r="B5733" s="417">
        <v>1984.1</v>
      </c>
      <c r="C5733"/>
      <c r="D5733"/>
    </row>
    <row r="5734" spans="1:4" ht="16.149999999999999" customHeight="1" x14ac:dyDescent="0.25">
      <c r="A5734" s="416">
        <v>39294</v>
      </c>
      <c r="B5734" s="418">
        <v>1971.8</v>
      </c>
      <c r="C5734"/>
      <c r="D5734"/>
    </row>
    <row r="5735" spans="1:4" ht="16.149999999999999" customHeight="1" x14ac:dyDescent="0.25">
      <c r="A5735" s="416">
        <v>39295</v>
      </c>
      <c r="B5735" s="417">
        <v>1958.5</v>
      </c>
      <c r="C5735"/>
      <c r="D5735"/>
    </row>
    <row r="5736" spans="1:4" ht="16.149999999999999" customHeight="1" x14ac:dyDescent="0.25">
      <c r="A5736" s="416">
        <v>39296</v>
      </c>
      <c r="B5736" s="418">
        <v>1971.2</v>
      </c>
      <c r="C5736"/>
      <c r="D5736"/>
    </row>
    <row r="5737" spans="1:4" ht="16.149999999999999" customHeight="1" x14ac:dyDescent="0.25">
      <c r="A5737" s="416">
        <v>39297</v>
      </c>
      <c r="B5737" s="417">
        <v>1957.68</v>
      </c>
      <c r="C5737"/>
      <c r="D5737"/>
    </row>
    <row r="5738" spans="1:4" ht="16.149999999999999" customHeight="1" x14ac:dyDescent="0.25">
      <c r="A5738" s="416">
        <v>39298</v>
      </c>
      <c r="B5738" s="418">
        <v>1963.69</v>
      </c>
      <c r="C5738"/>
      <c r="D5738"/>
    </row>
    <row r="5739" spans="1:4" ht="16.149999999999999" customHeight="1" x14ac:dyDescent="0.25">
      <c r="A5739" s="416">
        <v>39299</v>
      </c>
      <c r="B5739" s="417">
        <v>1963.69</v>
      </c>
      <c r="C5739"/>
      <c r="D5739"/>
    </row>
    <row r="5740" spans="1:4" ht="16.149999999999999" customHeight="1" x14ac:dyDescent="0.25">
      <c r="A5740" s="416">
        <v>39300</v>
      </c>
      <c r="B5740" s="418">
        <v>1963.69</v>
      </c>
      <c r="C5740"/>
      <c r="D5740"/>
    </row>
    <row r="5741" spans="1:4" ht="16.149999999999999" customHeight="1" x14ac:dyDescent="0.25">
      <c r="A5741" s="416">
        <v>39301</v>
      </c>
      <c r="B5741" s="417">
        <v>1976.89</v>
      </c>
      <c r="C5741"/>
      <c r="D5741"/>
    </row>
    <row r="5742" spans="1:4" ht="16.149999999999999" customHeight="1" x14ac:dyDescent="0.25">
      <c r="A5742" s="416">
        <v>39302</v>
      </c>
      <c r="B5742" s="418">
        <v>1976.89</v>
      </c>
      <c r="C5742"/>
      <c r="D5742"/>
    </row>
    <row r="5743" spans="1:4" ht="16.149999999999999" customHeight="1" x14ac:dyDescent="0.25">
      <c r="A5743" s="416">
        <v>39303</v>
      </c>
      <c r="B5743" s="417">
        <v>1957.58</v>
      </c>
      <c r="C5743"/>
      <c r="D5743"/>
    </row>
    <row r="5744" spans="1:4" ht="16.149999999999999" customHeight="1" x14ac:dyDescent="0.25">
      <c r="A5744" s="416">
        <v>39304</v>
      </c>
      <c r="B5744" s="418">
        <v>1981.9</v>
      </c>
      <c r="C5744"/>
      <c r="D5744"/>
    </row>
    <row r="5745" spans="1:4" ht="16.149999999999999" customHeight="1" x14ac:dyDescent="0.25">
      <c r="A5745" s="416">
        <v>39305</v>
      </c>
      <c r="B5745" s="417">
        <v>2006.79</v>
      </c>
      <c r="C5745"/>
      <c r="D5745"/>
    </row>
    <row r="5746" spans="1:4" ht="16.149999999999999" customHeight="1" x14ac:dyDescent="0.25">
      <c r="A5746" s="416">
        <v>39306</v>
      </c>
      <c r="B5746" s="418">
        <v>2006.79</v>
      </c>
      <c r="C5746"/>
      <c r="D5746"/>
    </row>
    <row r="5747" spans="1:4" ht="16.149999999999999" customHeight="1" x14ac:dyDescent="0.25">
      <c r="A5747" s="416">
        <v>39307</v>
      </c>
      <c r="B5747" s="417">
        <v>2006.79</v>
      </c>
      <c r="C5747"/>
      <c r="D5747"/>
    </row>
    <row r="5748" spans="1:4" ht="16.149999999999999" customHeight="1" x14ac:dyDescent="0.25">
      <c r="A5748" s="416">
        <v>39308</v>
      </c>
      <c r="B5748" s="418">
        <v>1997.38</v>
      </c>
      <c r="C5748"/>
      <c r="D5748"/>
    </row>
    <row r="5749" spans="1:4" ht="16.149999999999999" customHeight="1" x14ac:dyDescent="0.25">
      <c r="A5749" s="416">
        <v>39309</v>
      </c>
      <c r="B5749" s="417">
        <v>2016.3</v>
      </c>
      <c r="C5749"/>
      <c r="D5749"/>
    </row>
    <row r="5750" spans="1:4" ht="16.149999999999999" customHeight="1" x14ac:dyDescent="0.25">
      <c r="A5750" s="416">
        <v>39310</v>
      </c>
      <c r="B5750" s="418">
        <v>2048.44</v>
      </c>
      <c r="C5750"/>
      <c r="D5750"/>
    </row>
    <row r="5751" spans="1:4" ht="16.149999999999999" customHeight="1" x14ac:dyDescent="0.25">
      <c r="A5751" s="416">
        <v>39311</v>
      </c>
      <c r="B5751" s="417">
        <v>2124.4</v>
      </c>
      <c r="C5751"/>
      <c r="D5751"/>
    </row>
    <row r="5752" spans="1:4" ht="16.149999999999999" customHeight="1" x14ac:dyDescent="0.25">
      <c r="A5752" s="416">
        <v>39312</v>
      </c>
      <c r="B5752" s="418">
        <v>2113.54</v>
      </c>
      <c r="C5752"/>
      <c r="D5752"/>
    </row>
    <row r="5753" spans="1:4" ht="16.149999999999999" customHeight="1" x14ac:dyDescent="0.25">
      <c r="A5753" s="416">
        <v>39313</v>
      </c>
      <c r="B5753" s="417">
        <v>2113.54</v>
      </c>
      <c r="C5753"/>
      <c r="D5753"/>
    </row>
    <row r="5754" spans="1:4" ht="16.149999999999999" customHeight="1" x14ac:dyDescent="0.25">
      <c r="A5754" s="416">
        <v>39314</v>
      </c>
      <c r="B5754" s="418">
        <v>2113.54</v>
      </c>
      <c r="C5754"/>
      <c r="D5754"/>
    </row>
    <row r="5755" spans="1:4" ht="16.149999999999999" customHeight="1" x14ac:dyDescent="0.25">
      <c r="A5755" s="416">
        <v>39315</v>
      </c>
      <c r="B5755" s="417">
        <v>2113.54</v>
      </c>
      <c r="C5755"/>
      <c r="D5755"/>
    </row>
    <row r="5756" spans="1:4" ht="16.149999999999999" customHeight="1" x14ac:dyDescent="0.25">
      <c r="A5756" s="416">
        <v>39316</v>
      </c>
      <c r="B5756" s="418">
        <v>2154.94</v>
      </c>
      <c r="C5756"/>
      <c r="D5756"/>
    </row>
    <row r="5757" spans="1:4" ht="16.149999999999999" customHeight="1" x14ac:dyDescent="0.25">
      <c r="A5757" s="416">
        <v>39317</v>
      </c>
      <c r="B5757" s="417">
        <v>2133.04</v>
      </c>
      <c r="C5757"/>
      <c r="D5757"/>
    </row>
    <row r="5758" spans="1:4" ht="16.149999999999999" customHeight="1" x14ac:dyDescent="0.25">
      <c r="A5758" s="416">
        <v>39318</v>
      </c>
      <c r="B5758" s="418">
        <v>2138.13</v>
      </c>
      <c r="C5758"/>
      <c r="D5758"/>
    </row>
    <row r="5759" spans="1:4" ht="16.149999999999999" customHeight="1" x14ac:dyDescent="0.25">
      <c r="A5759" s="416">
        <v>39319</v>
      </c>
      <c r="B5759" s="417">
        <v>2128.17</v>
      </c>
      <c r="C5759"/>
      <c r="D5759"/>
    </row>
    <row r="5760" spans="1:4" ht="16.149999999999999" customHeight="1" x14ac:dyDescent="0.25">
      <c r="A5760" s="416">
        <v>39320</v>
      </c>
      <c r="B5760" s="418">
        <v>2128.17</v>
      </c>
      <c r="C5760"/>
      <c r="D5760"/>
    </row>
    <row r="5761" spans="1:4" ht="16.149999999999999" customHeight="1" x14ac:dyDescent="0.25">
      <c r="A5761" s="416">
        <v>39321</v>
      </c>
      <c r="B5761" s="417">
        <v>2128.17</v>
      </c>
      <c r="C5761"/>
      <c r="D5761"/>
    </row>
    <row r="5762" spans="1:4" ht="16.149999999999999" customHeight="1" x14ac:dyDescent="0.25">
      <c r="A5762" s="416">
        <v>39322</v>
      </c>
      <c r="B5762" s="418">
        <v>2114.15</v>
      </c>
      <c r="C5762"/>
      <c r="D5762"/>
    </row>
    <row r="5763" spans="1:4" ht="16.149999999999999" customHeight="1" x14ac:dyDescent="0.25">
      <c r="A5763" s="416">
        <v>39323</v>
      </c>
      <c r="B5763" s="417">
        <v>2147.34</v>
      </c>
      <c r="C5763"/>
      <c r="D5763"/>
    </row>
    <row r="5764" spans="1:4" ht="16.149999999999999" customHeight="1" x14ac:dyDescent="0.25">
      <c r="A5764" s="416">
        <v>39324</v>
      </c>
      <c r="B5764" s="418">
        <v>2160.65</v>
      </c>
      <c r="C5764"/>
      <c r="D5764"/>
    </row>
    <row r="5765" spans="1:4" ht="16.149999999999999" customHeight="1" x14ac:dyDescent="0.25">
      <c r="A5765" s="416">
        <v>39325</v>
      </c>
      <c r="B5765" s="417">
        <v>2173.17</v>
      </c>
      <c r="C5765"/>
      <c r="D5765"/>
    </row>
    <row r="5766" spans="1:4" ht="16.149999999999999" customHeight="1" x14ac:dyDescent="0.25">
      <c r="A5766" s="416">
        <v>39326</v>
      </c>
      <c r="B5766" s="418">
        <v>2160.9899999999998</v>
      </c>
      <c r="C5766"/>
      <c r="D5766"/>
    </row>
    <row r="5767" spans="1:4" ht="16.149999999999999" customHeight="1" x14ac:dyDescent="0.25">
      <c r="A5767" s="416">
        <v>39327</v>
      </c>
      <c r="B5767" s="417">
        <v>2160.9899999999998</v>
      </c>
      <c r="C5767"/>
      <c r="D5767"/>
    </row>
    <row r="5768" spans="1:4" ht="16.149999999999999" customHeight="1" x14ac:dyDescent="0.25">
      <c r="A5768" s="416">
        <v>39328</v>
      </c>
      <c r="B5768" s="418">
        <v>2160.9899999999998</v>
      </c>
      <c r="C5768"/>
      <c r="D5768"/>
    </row>
    <row r="5769" spans="1:4" ht="16.149999999999999" customHeight="1" x14ac:dyDescent="0.25">
      <c r="A5769" s="416">
        <v>39329</v>
      </c>
      <c r="B5769" s="417">
        <v>2160.9899999999998</v>
      </c>
      <c r="C5769"/>
      <c r="D5769"/>
    </row>
    <row r="5770" spans="1:4" ht="16.149999999999999" customHeight="1" x14ac:dyDescent="0.25">
      <c r="A5770" s="416">
        <v>39330</v>
      </c>
      <c r="B5770" s="418">
        <v>2161.56</v>
      </c>
      <c r="C5770"/>
      <c r="D5770"/>
    </row>
    <row r="5771" spans="1:4" ht="16.149999999999999" customHeight="1" x14ac:dyDescent="0.25">
      <c r="A5771" s="416">
        <v>39331</v>
      </c>
      <c r="B5771" s="417">
        <v>2174.56</v>
      </c>
      <c r="C5771"/>
      <c r="D5771"/>
    </row>
    <row r="5772" spans="1:4" ht="16.149999999999999" customHeight="1" x14ac:dyDescent="0.25">
      <c r="A5772" s="416">
        <v>39332</v>
      </c>
      <c r="B5772" s="418">
        <v>2166.6</v>
      </c>
      <c r="C5772"/>
      <c r="D5772"/>
    </row>
    <row r="5773" spans="1:4" ht="16.149999999999999" customHeight="1" x14ac:dyDescent="0.25">
      <c r="A5773" s="416">
        <v>39333</v>
      </c>
      <c r="B5773" s="417">
        <v>2191</v>
      </c>
      <c r="C5773"/>
      <c r="D5773"/>
    </row>
    <row r="5774" spans="1:4" ht="16.149999999999999" customHeight="1" x14ac:dyDescent="0.25">
      <c r="A5774" s="416">
        <v>39334</v>
      </c>
      <c r="B5774" s="418">
        <v>2191</v>
      </c>
      <c r="C5774"/>
      <c r="D5774"/>
    </row>
    <row r="5775" spans="1:4" ht="16.149999999999999" customHeight="1" x14ac:dyDescent="0.25">
      <c r="A5775" s="416">
        <v>39335</v>
      </c>
      <c r="B5775" s="417">
        <v>2191</v>
      </c>
      <c r="C5775"/>
      <c r="D5775"/>
    </row>
    <row r="5776" spans="1:4" ht="16.149999999999999" customHeight="1" x14ac:dyDescent="0.25">
      <c r="A5776" s="416">
        <v>39336</v>
      </c>
      <c r="B5776" s="418">
        <v>2194.65</v>
      </c>
      <c r="C5776"/>
      <c r="D5776"/>
    </row>
    <row r="5777" spans="1:4" ht="16.149999999999999" customHeight="1" x14ac:dyDescent="0.25">
      <c r="A5777" s="416">
        <v>39337</v>
      </c>
      <c r="B5777" s="417">
        <v>2185.89</v>
      </c>
      <c r="C5777"/>
      <c r="D5777"/>
    </row>
    <row r="5778" spans="1:4" ht="16.149999999999999" customHeight="1" x14ac:dyDescent="0.25">
      <c r="A5778" s="416">
        <v>39338</v>
      </c>
      <c r="B5778" s="418">
        <v>2182.2199999999998</v>
      </c>
      <c r="C5778"/>
      <c r="D5778"/>
    </row>
    <row r="5779" spans="1:4" ht="16.149999999999999" customHeight="1" x14ac:dyDescent="0.25">
      <c r="A5779" s="416">
        <v>39339</v>
      </c>
      <c r="B5779" s="417">
        <v>2157.75</v>
      </c>
      <c r="C5779"/>
      <c r="D5779"/>
    </row>
    <row r="5780" spans="1:4" ht="16.149999999999999" customHeight="1" x14ac:dyDescent="0.25">
      <c r="A5780" s="416">
        <v>39340</v>
      </c>
      <c r="B5780" s="418">
        <v>2128.5</v>
      </c>
      <c r="C5780"/>
      <c r="D5780"/>
    </row>
    <row r="5781" spans="1:4" ht="16.149999999999999" customHeight="1" x14ac:dyDescent="0.25">
      <c r="A5781" s="416">
        <v>39341</v>
      </c>
      <c r="B5781" s="417">
        <v>2128.5</v>
      </c>
      <c r="C5781"/>
      <c r="D5781"/>
    </row>
    <row r="5782" spans="1:4" ht="16.149999999999999" customHeight="1" x14ac:dyDescent="0.25">
      <c r="A5782" s="416">
        <v>39342</v>
      </c>
      <c r="B5782" s="418">
        <v>2128.5</v>
      </c>
      <c r="C5782"/>
      <c r="D5782"/>
    </row>
    <row r="5783" spans="1:4" ht="16.149999999999999" customHeight="1" x14ac:dyDescent="0.25">
      <c r="A5783" s="416">
        <v>39343</v>
      </c>
      <c r="B5783" s="417">
        <v>2130.66</v>
      </c>
      <c r="C5783"/>
      <c r="D5783"/>
    </row>
    <row r="5784" spans="1:4" ht="16.149999999999999" customHeight="1" x14ac:dyDescent="0.25">
      <c r="A5784" s="416">
        <v>39344</v>
      </c>
      <c r="B5784" s="418">
        <v>2124.36</v>
      </c>
      <c r="C5784"/>
      <c r="D5784"/>
    </row>
    <row r="5785" spans="1:4" ht="16.149999999999999" customHeight="1" x14ac:dyDescent="0.25">
      <c r="A5785" s="416">
        <v>39345</v>
      </c>
      <c r="B5785" s="417">
        <v>2055.2800000000002</v>
      </c>
      <c r="C5785"/>
      <c r="D5785"/>
    </row>
    <row r="5786" spans="1:4" ht="16.149999999999999" customHeight="1" x14ac:dyDescent="0.25">
      <c r="A5786" s="416">
        <v>39346</v>
      </c>
      <c r="B5786" s="418">
        <v>2042.63</v>
      </c>
      <c r="C5786"/>
      <c r="D5786"/>
    </row>
    <row r="5787" spans="1:4" ht="16.149999999999999" customHeight="1" x14ac:dyDescent="0.25">
      <c r="A5787" s="416">
        <v>39347</v>
      </c>
      <c r="B5787" s="417">
        <v>2026.33</v>
      </c>
      <c r="C5787"/>
      <c r="D5787"/>
    </row>
    <row r="5788" spans="1:4" ht="16.149999999999999" customHeight="1" x14ac:dyDescent="0.25">
      <c r="A5788" s="416">
        <v>39348</v>
      </c>
      <c r="B5788" s="418">
        <v>2026.33</v>
      </c>
      <c r="C5788"/>
      <c r="D5788"/>
    </row>
    <row r="5789" spans="1:4" ht="16.149999999999999" customHeight="1" x14ac:dyDescent="0.25">
      <c r="A5789" s="416">
        <v>39349</v>
      </c>
      <c r="B5789" s="417">
        <v>2026.33</v>
      </c>
      <c r="C5789"/>
      <c r="D5789"/>
    </row>
    <row r="5790" spans="1:4" ht="16.149999999999999" customHeight="1" x14ac:dyDescent="0.25">
      <c r="A5790" s="416">
        <v>39350</v>
      </c>
      <c r="B5790" s="418">
        <v>2028.95</v>
      </c>
      <c r="C5790"/>
      <c r="D5790"/>
    </row>
    <row r="5791" spans="1:4" ht="16.149999999999999" customHeight="1" x14ac:dyDescent="0.25">
      <c r="A5791" s="416">
        <v>39351</v>
      </c>
      <c r="B5791" s="417">
        <v>2045.51</v>
      </c>
      <c r="C5791"/>
      <c r="D5791"/>
    </row>
    <row r="5792" spans="1:4" ht="16.149999999999999" customHeight="1" x14ac:dyDescent="0.25">
      <c r="A5792" s="416">
        <v>39352</v>
      </c>
      <c r="B5792" s="418">
        <v>2009.46</v>
      </c>
      <c r="C5792"/>
      <c r="D5792"/>
    </row>
    <row r="5793" spans="1:4" ht="16.149999999999999" customHeight="1" x14ac:dyDescent="0.25">
      <c r="A5793" s="416">
        <v>39353</v>
      </c>
      <c r="B5793" s="417">
        <v>2013.18</v>
      </c>
      <c r="C5793"/>
      <c r="D5793"/>
    </row>
    <row r="5794" spans="1:4" ht="16.149999999999999" customHeight="1" x14ac:dyDescent="0.25">
      <c r="A5794" s="416">
        <v>39354</v>
      </c>
      <c r="B5794" s="418">
        <v>2023.19</v>
      </c>
      <c r="C5794"/>
      <c r="D5794"/>
    </row>
    <row r="5795" spans="1:4" ht="16.149999999999999" customHeight="1" x14ac:dyDescent="0.25">
      <c r="A5795" s="416">
        <v>39355</v>
      </c>
      <c r="B5795" s="417">
        <v>2023.19</v>
      </c>
      <c r="C5795"/>
      <c r="D5795"/>
    </row>
    <row r="5796" spans="1:4" ht="16.149999999999999" customHeight="1" x14ac:dyDescent="0.25">
      <c r="A5796" s="416">
        <v>39356</v>
      </c>
      <c r="B5796" s="418">
        <v>2023.19</v>
      </c>
      <c r="C5796"/>
      <c r="D5796"/>
    </row>
    <row r="5797" spans="1:4" ht="16.149999999999999" customHeight="1" x14ac:dyDescent="0.25">
      <c r="A5797" s="416">
        <v>39357</v>
      </c>
      <c r="B5797" s="417">
        <v>2015.75</v>
      </c>
      <c r="C5797"/>
      <c r="D5797"/>
    </row>
    <row r="5798" spans="1:4" ht="16.149999999999999" customHeight="1" x14ac:dyDescent="0.25">
      <c r="A5798" s="416">
        <v>39358</v>
      </c>
      <c r="B5798" s="418">
        <v>2013.39</v>
      </c>
      <c r="C5798"/>
      <c r="D5798"/>
    </row>
    <row r="5799" spans="1:4" ht="16.149999999999999" customHeight="1" x14ac:dyDescent="0.25">
      <c r="A5799" s="416">
        <v>39359</v>
      </c>
      <c r="B5799" s="417">
        <v>2017.69</v>
      </c>
      <c r="C5799"/>
      <c r="D5799"/>
    </row>
    <row r="5800" spans="1:4" ht="16.149999999999999" customHeight="1" x14ac:dyDescent="0.25">
      <c r="A5800" s="416">
        <v>39360</v>
      </c>
      <c r="B5800" s="418">
        <v>2018.45</v>
      </c>
      <c r="C5800"/>
      <c r="D5800"/>
    </row>
    <row r="5801" spans="1:4" ht="16.149999999999999" customHeight="1" x14ac:dyDescent="0.25">
      <c r="A5801" s="416">
        <v>39361</v>
      </c>
      <c r="B5801" s="417">
        <v>1999.95</v>
      </c>
      <c r="C5801"/>
      <c r="D5801"/>
    </row>
    <row r="5802" spans="1:4" ht="16.149999999999999" customHeight="1" x14ac:dyDescent="0.25">
      <c r="A5802" s="416">
        <v>39362</v>
      </c>
      <c r="B5802" s="418">
        <v>1999.95</v>
      </c>
      <c r="C5802"/>
      <c r="D5802"/>
    </row>
    <row r="5803" spans="1:4" ht="16.149999999999999" customHeight="1" x14ac:dyDescent="0.25">
      <c r="A5803" s="416">
        <v>39363</v>
      </c>
      <c r="B5803" s="417">
        <v>1999.95</v>
      </c>
      <c r="C5803"/>
      <c r="D5803"/>
    </row>
    <row r="5804" spans="1:4" ht="16.149999999999999" customHeight="1" x14ac:dyDescent="0.25">
      <c r="A5804" s="416">
        <v>39364</v>
      </c>
      <c r="B5804" s="418">
        <v>1999.95</v>
      </c>
      <c r="C5804"/>
      <c r="D5804"/>
    </row>
    <row r="5805" spans="1:4" ht="16.149999999999999" customHeight="1" x14ac:dyDescent="0.25">
      <c r="A5805" s="416">
        <v>39365</v>
      </c>
      <c r="B5805" s="417">
        <v>1968.13</v>
      </c>
      <c r="C5805"/>
      <c r="D5805"/>
    </row>
    <row r="5806" spans="1:4" ht="16.149999999999999" customHeight="1" x14ac:dyDescent="0.25">
      <c r="A5806" s="416">
        <v>39366</v>
      </c>
      <c r="B5806" s="418">
        <v>1972.81</v>
      </c>
      <c r="C5806"/>
      <c r="D5806"/>
    </row>
    <row r="5807" spans="1:4" ht="16.149999999999999" customHeight="1" x14ac:dyDescent="0.25">
      <c r="A5807" s="416">
        <v>39367</v>
      </c>
      <c r="B5807" s="417">
        <v>1963.03</v>
      </c>
      <c r="C5807"/>
      <c r="D5807"/>
    </row>
    <row r="5808" spans="1:4" ht="16.149999999999999" customHeight="1" x14ac:dyDescent="0.25">
      <c r="A5808" s="416">
        <v>39368</v>
      </c>
      <c r="B5808" s="418">
        <v>1978.97</v>
      </c>
      <c r="C5808"/>
      <c r="D5808"/>
    </row>
    <row r="5809" spans="1:4" ht="16.149999999999999" customHeight="1" x14ac:dyDescent="0.25">
      <c r="A5809" s="416">
        <v>39369</v>
      </c>
      <c r="B5809" s="417">
        <v>1978.97</v>
      </c>
      <c r="C5809"/>
      <c r="D5809"/>
    </row>
    <row r="5810" spans="1:4" ht="16.149999999999999" customHeight="1" x14ac:dyDescent="0.25">
      <c r="A5810" s="416">
        <v>39370</v>
      </c>
      <c r="B5810" s="418">
        <v>1978.97</v>
      </c>
      <c r="C5810"/>
      <c r="D5810"/>
    </row>
    <row r="5811" spans="1:4" ht="16.149999999999999" customHeight="1" x14ac:dyDescent="0.25">
      <c r="A5811" s="416">
        <v>39371</v>
      </c>
      <c r="B5811" s="417">
        <v>1978.97</v>
      </c>
      <c r="C5811"/>
      <c r="D5811"/>
    </row>
    <row r="5812" spans="1:4" ht="16.149999999999999" customHeight="1" x14ac:dyDescent="0.25">
      <c r="A5812" s="416">
        <v>39372</v>
      </c>
      <c r="B5812" s="418">
        <v>2004.58</v>
      </c>
      <c r="C5812"/>
      <c r="D5812"/>
    </row>
    <row r="5813" spans="1:4" ht="16.149999999999999" customHeight="1" x14ac:dyDescent="0.25">
      <c r="A5813" s="416">
        <v>39373</v>
      </c>
      <c r="B5813" s="417">
        <v>1994.06</v>
      </c>
      <c r="C5813"/>
      <c r="D5813"/>
    </row>
    <row r="5814" spans="1:4" ht="16.149999999999999" customHeight="1" x14ac:dyDescent="0.25">
      <c r="A5814" s="416">
        <v>39374</v>
      </c>
      <c r="B5814" s="418">
        <v>2018.55</v>
      </c>
      <c r="C5814"/>
      <c r="D5814"/>
    </row>
    <row r="5815" spans="1:4" ht="16.149999999999999" customHeight="1" x14ac:dyDescent="0.25">
      <c r="A5815" s="416">
        <v>39375</v>
      </c>
      <c r="B5815" s="417">
        <v>2007.24</v>
      </c>
      <c r="C5815"/>
      <c r="D5815"/>
    </row>
    <row r="5816" spans="1:4" ht="16.149999999999999" customHeight="1" x14ac:dyDescent="0.25">
      <c r="A5816" s="416">
        <v>39376</v>
      </c>
      <c r="B5816" s="418">
        <v>2007.24</v>
      </c>
      <c r="C5816"/>
      <c r="D5816"/>
    </row>
    <row r="5817" spans="1:4" ht="16.149999999999999" customHeight="1" x14ac:dyDescent="0.25">
      <c r="A5817" s="416">
        <v>39377</v>
      </c>
      <c r="B5817" s="417">
        <v>2007.24</v>
      </c>
      <c r="C5817"/>
      <c r="D5817"/>
    </row>
    <row r="5818" spans="1:4" ht="16.149999999999999" customHeight="1" x14ac:dyDescent="0.25">
      <c r="A5818" s="416">
        <v>39378</v>
      </c>
      <c r="B5818" s="418">
        <v>2022.76</v>
      </c>
      <c r="C5818"/>
      <c r="D5818"/>
    </row>
    <row r="5819" spans="1:4" ht="16.149999999999999" customHeight="1" x14ac:dyDescent="0.25">
      <c r="A5819" s="416">
        <v>39379</v>
      </c>
      <c r="B5819" s="417">
        <v>2006.67</v>
      </c>
      <c r="C5819"/>
      <c r="D5819"/>
    </row>
    <row r="5820" spans="1:4" ht="16.149999999999999" customHeight="1" x14ac:dyDescent="0.25">
      <c r="A5820" s="416">
        <v>39380</v>
      </c>
      <c r="B5820" s="418">
        <v>2025.7</v>
      </c>
      <c r="C5820"/>
      <c r="D5820"/>
    </row>
    <row r="5821" spans="1:4" ht="16.149999999999999" customHeight="1" x14ac:dyDescent="0.25">
      <c r="A5821" s="416">
        <v>39381</v>
      </c>
      <c r="B5821" s="417">
        <v>2020.29</v>
      </c>
      <c r="C5821"/>
      <c r="D5821"/>
    </row>
    <row r="5822" spans="1:4" ht="16.149999999999999" customHeight="1" x14ac:dyDescent="0.25">
      <c r="A5822" s="416">
        <v>39382</v>
      </c>
      <c r="B5822" s="418">
        <v>2005.28</v>
      </c>
      <c r="C5822"/>
      <c r="D5822"/>
    </row>
    <row r="5823" spans="1:4" ht="16.149999999999999" customHeight="1" x14ac:dyDescent="0.25">
      <c r="A5823" s="416">
        <v>39383</v>
      </c>
      <c r="B5823" s="417">
        <v>2005.28</v>
      </c>
      <c r="C5823"/>
      <c r="D5823"/>
    </row>
    <row r="5824" spans="1:4" ht="16.149999999999999" customHeight="1" x14ac:dyDescent="0.25">
      <c r="A5824" s="416">
        <v>39384</v>
      </c>
      <c r="B5824" s="418">
        <v>2005.28</v>
      </c>
      <c r="C5824"/>
      <c r="D5824"/>
    </row>
    <row r="5825" spans="1:4" ht="16.149999999999999" customHeight="1" x14ac:dyDescent="0.25">
      <c r="A5825" s="416">
        <v>39385</v>
      </c>
      <c r="B5825" s="417">
        <v>1995.94</v>
      </c>
      <c r="C5825"/>
      <c r="D5825"/>
    </row>
    <row r="5826" spans="1:4" ht="16.149999999999999" customHeight="1" x14ac:dyDescent="0.25">
      <c r="A5826" s="416">
        <v>39386</v>
      </c>
      <c r="B5826" s="418">
        <v>1999.44</v>
      </c>
      <c r="C5826"/>
      <c r="D5826"/>
    </row>
    <row r="5827" spans="1:4" ht="16.149999999999999" customHeight="1" x14ac:dyDescent="0.25">
      <c r="A5827" s="416">
        <v>39387</v>
      </c>
      <c r="B5827" s="417">
        <v>1987.69</v>
      </c>
      <c r="C5827"/>
      <c r="D5827"/>
    </row>
    <row r="5828" spans="1:4" ht="16.149999999999999" customHeight="1" x14ac:dyDescent="0.25">
      <c r="A5828" s="416">
        <v>39388</v>
      </c>
      <c r="B5828" s="418">
        <v>2008.11</v>
      </c>
      <c r="C5828"/>
      <c r="D5828"/>
    </row>
    <row r="5829" spans="1:4" ht="16.149999999999999" customHeight="1" x14ac:dyDescent="0.25">
      <c r="A5829" s="416">
        <v>39389</v>
      </c>
      <c r="B5829" s="417">
        <v>2014.12</v>
      </c>
      <c r="C5829"/>
      <c r="D5829"/>
    </row>
    <row r="5830" spans="1:4" ht="16.149999999999999" customHeight="1" x14ac:dyDescent="0.25">
      <c r="A5830" s="416">
        <v>39390</v>
      </c>
      <c r="B5830" s="418">
        <v>2014.12</v>
      </c>
      <c r="C5830"/>
      <c r="D5830"/>
    </row>
    <row r="5831" spans="1:4" ht="16.149999999999999" customHeight="1" x14ac:dyDescent="0.25">
      <c r="A5831" s="416">
        <v>39391</v>
      </c>
      <c r="B5831" s="417">
        <v>2014.12</v>
      </c>
      <c r="C5831"/>
      <c r="D5831"/>
    </row>
    <row r="5832" spans="1:4" ht="16.149999999999999" customHeight="1" x14ac:dyDescent="0.25">
      <c r="A5832" s="416">
        <v>39392</v>
      </c>
      <c r="B5832" s="418">
        <v>2014.12</v>
      </c>
      <c r="C5832"/>
      <c r="D5832"/>
    </row>
    <row r="5833" spans="1:4" ht="16.149999999999999" customHeight="1" x14ac:dyDescent="0.25">
      <c r="A5833" s="416">
        <v>39393</v>
      </c>
      <c r="B5833" s="417">
        <v>2012.89</v>
      </c>
      <c r="C5833"/>
      <c r="D5833"/>
    </row>
    <row r="5834" spans="1:4" ht="16.149999999999999" customHeight="1" x14ac:dyDescent="0.25">
      <c r="A5834" s="416">
        <v>39394</v>
      </c>
      <c r="B5834" s="418">
        <v>2023.99</v>
      </c>
      <c r="C5834"/>
      <c r="D5834"/>
    </row>
    <row r="5835" spans="1:4" ht="16.149999999999999" customHeight="1" x14ac:dyDescent="0.25">
      <c r="A5835" s="416">
        <v>39395</v>
      </c>
      <c r="B5835" s="417">
        <v>2033.94</v>
      </c>
      <c r="C5835"/>
      <c r="D5835"/>
    </row>
    <row r="5836" spans="1:4" ht="16.149999999999999" customHeight="1" x14ac:dyDescent="0.25">
      <c r="A5836" s="416">
        <v>39396</v>
      </c>
      <c r="B5836" s="418">
        <v>2045.59</v>
      </c>
      <c r="C5836"/>
      <c r="D5836"/>
    </row>
    <row r="5837" spans="1:4" ht="16.149999999999999" customHeight="1" x14ac:dyDescent="0.25">
      <c r="A5837" s="416">
        <v>39397</v>
      </c>
      <c r="B5837" s="417">
        <v>2045.59</v>
      </c>
      <c r="C5837"/>
      <c r="D5837"/>
    </row>
    <row r="5838" spans="1:4" ht="16.149999999999999" customHeight="1" x14ac:dyDescent="0.25">
      <c r="A5838" s="416">
        <v>39398</v>
      </c>
      <c r="B5838" s="418">
        <v>2045.59</v>
      </c>
      <c r="C5838"/>
      <c r="D5838"/>
    </row>
    <row r="5839" spans="1:4" ht="16.149999999999999" customHeight="1" x14ac:dyDescent="0.25">
      <c r="A5839" s="416">
        <v>39399</v>
      </c>
      <c r="B5839" s="417">
        <v>2045.59</v>
      </c>
      <c r="C5839"/>
      <c r="D5839"/>
    </row>
    <row r="5840" spans="1:4" ht="16.149999999999999" customHeight="1" x14ac:dyDescent="0.25">
      <c r="A5840" s="416">
        <v>39400</v>
      </c>
      <c r="B5840" s="418">
        <v>2051.88</v>
      </c>
      <c r="C5840"/>
      <c r="D5840"/>
    </row>
    <row r="5841" spans="1:4" ht="16.149999999999999" customHeight="1" x14ac:dyDescent="0.25">
      <c r="A5841" s="416">
        <v>39401</v>
      </c>
      <c r="B5841" s="417">
        <v>2032.04</v>
      </c>
      <c r="C5841"/>
      <c r="D5841"/>
    </row>
    <row r="5842" spans="1:4" ht="16.149999999999999" customHeight="1" x14ac:dyDescent="0.25">
      <c r="A5842" s="416">
        <v>39402</v>
      </c>
      <c r="B5842" s="418">
        <v>2044.7</v>
      </c>
      <c r="C5842"/>
      <c r="D5842"/>
    </row>
    <row r="5843" spans="1:4" ht="16.149999999999999" customHeight="1" x14ac:dyDescent="0.25">
      <c r="A5843" s="416">
        <v>39403</v>
      </c>
      <c r="B5843" s="417">
        <v>2040.35</v>
      </c>
      <c r="C5843"/>
      <c r="D5843"/>
    </row>
    <row r="5844" spans="1:4" ht="16.149999999999999" customHeight="1" x14ac:dyDescent="0.25">
      <c r="A5844" s="416">
        <v>39404</v>
      </c>
      <c r="B5844" s="418">
        <v>2040.35</v>
      </c>
      <c r="C5844"/>
      <c r="D5844"/>
    </row>
    <row r="5845" spans="1:4" ht="16.149999999999999" customHeight="1" x14ac:dyDescent="0.25">
      <c r="A5845" s="416">
        <v>39405</v>
      </c>
      <c r="B5845" s="417">
        <v>2040.35</v>
      </c>
      <c r="C5845"/>
      <c r="D5845"/>
    </row>
    <row r="5846" spans="1:4" ht="16.149999999999999" customHeight="1" x14ac:dyDescent="0.25">
      <c r="A5846" s="416">
        <v>39406</v>
      </c>
      <c r="B5846" s="418">
        <v>2054.3000000000002</v>
      </c>
      <c r="C5846"/>
      <c r="D5846"/>
    </row>
    <row r="5847" spans="1:4" ht="16.149999999999999" customHeight="1" x14ac:dyDescent="0.25">
      <c r="A5847" s="416">
        <v>39407</v>
      </c>
      <c r="B5847" s="417">
        <v>2056.2800000000002</v>
      </c>
      <c r="C5847"/>
      <c r="D5847"/>
    </row>
    <row r="5848" spans="1:4" ht="16.149999999999999" customHeight="1" x14ac:dyDescent="0.25">
      <c r="A5848" s="416">
        <v>39408</v>
      </c>
      <c r="B5848" s="418">
        <v>2074.6</v>
      </c>
      <c r="C5848"/>
      <c r="D5848"/>
    </row>
    <row r="5849" spans="1:4" ht="16.149999999999999" customHeight="1" x14ac:dyDescent="0.25">
      <c r="A5849" s="416">
        <v>39409</v>
      </c>
      <c r="B5849" s="417">
        <v>2074.6</v>
      </c>
      <c r="C5849"/>
      <c r="D5849"/>
    </row>
    <row r="5850" spans="1:4" ht="16.149999999999999" customHeight="1" x14ac:dyDescent="0.25">
      <c r="A5850" s="416">
        <v>39410</v>
      </c>
      <c r="B5850" s="418">
        <v>2088.2399999999998</v>
      </c>
      <c r="C5850"/>
      <c r="D5850"/>
    </row>
    <row r="5851" spans="1:4" ht="16.149999999999999" customHeight="1" x14ac:dyDescent="0.25">
      <c r="A5851" s="416">
        <v>39411</v>
      </c>
      <c r="B5851" s="417">
        <v>2088.2399999999998</v>
      </c>
      <c r="C5851"/>
      <c r="D5851"/>
    </row>
    <row r="5852" spans="1:4" ht="16.149999999999999" customHeight="1" x14ac:dyDescent="0.25">
      <c r="A5852" s="416">
        <v>39412</v>
      </c>
      <c r="B5852" s="418">
        <v>2088.2399999999998</v>
      </c>
      <c r="C5852"/>
      <c r="D5852"/>
    </row>
    <row r="5853" spans="1:4" ht="16.149999999999999" customHeight="1" x14ac:dyDescent="0.25">
      <c r="A5853" s="416">
        <v>39413</v>
      </c>
      <c r="B5853" s="417">
        <v>2089.11</v>
      </c>
      <c r="C5853"/>
      <c r="D5853"/>
    </row>
    <row r="5854" spans="1:4" ht="16.149999999999999" customHeight="1" x14ac:dyDescent="0.25">
      <c r="A5854" s="416">
        <v>39414</v>
      </c>
      <c r="B5854" s="418">
        <v>2094.7399999999998</v>
      </c>
      <c r="C5854"/>
      <c r="D5854"/>
    </row>
    <row r="5855" spans="1:4" ht="16.149999999999999" customHeight="1" x14ac:dyDescent="0.25">
      <c r="A5855" s="416">
        <v>39415</v>
      </c>
      <c r="B5855" s="417">
        <v>2066.81</v>
      </c>
      <c r="C5855"/>
      <c r="D5855"/>
    </row>
    <row r="5856" spans="1:4" ht="16.149999999999999" customHeight="1" x14ac:dyDescent="0.25">
      <c r="A5856" s="416">
        <v>39416</v>
      </c>
      <c r="B5856" s="418">
        <v>2060.42</v>
      </c>
      <c r="C5856"/>
      <c r="D5856"/>
    </row>
    <row r="5857" spans="1:4" ht="16.149999999999999" customHeight="1" x14ac:dyDescent="0.25">
      <c r="A5857" s="416">
        <v>39417</v>
      </c>
      <c r="B5857" s="417">
        <v>2043.11</v>
      </c>
      <c r="C5857"/>
      <c r="D5857"/>
    </row>
    <row r="5858" spans="1:4" ht="16.149999999999999" customHeight="1" x14ac:dyDescent="0.25">
      <c r="A5858" s="416">
        <v>39418</v>
      </c>
      <c r="B5858" s="418">
        <v>2043.11</v>
      </c>
      <c r="C5858"/>
      <c r="D5858"/>
    </row>
    <row r="5859" spans="1:4" ht="16.149999999999999" customHeight="1" x14ac:dyDescent="0.25">
      <c r="A5859" s="416">
        <v>39419</v>
      </c>
      <c r="B5859" s="417">
        <v>2043.11</v>
      </c>
      <c r="C5859"/>
      <c r="D5859"/>
    </row>
    <row r="5860" spans="1:4" ht="16.149999999999999" customHeight="1" x14ac:dyDescent="0.25">
      <c r="A5860" s="416">
        <v>39420</v>
      </c>
      <c r="B5860" s="418">
        <v>2052.1799999999998</v>
      </c>
      <c r="C5860"/>
      <c r="D5860"/>
    </row>
    <row r="5861" spans="1:4" ht="16.149999999999999" customHeight="1" x14ac:dyDescent="0.25">
      <c r="A5861" s="416">
        <v>39421</v>
      </c>
      <c r="B5861" s="417">
        <v>2057.4</v>
      </c>
      <c r="C5861"/>
      <c r="D5861"/>
    </row>
    <row r="5862" spans="1:4" ht="16.149999999999999" customHeight="1" x14ac:dyDescent="0.25">
      <c r="A5862" s="416">
        <v>39422</v>
      </c>
      <c r="B5862" s="418">
        <v>2036.6</v>
      </c>
      <c r="C5862"/>
      <c r="D5862"/>
    </row>
    <row r="5863" spans="1:4" ht="16.149999999999999" customHeight="1" x14ac:dyDescent="0.25">
      <c r="A5863" s="416">
        <v>39423</v>
      </c>
      <c r="B5863" s="417">
        <v>2023.18</v>
      </c>
      <c r="C5863"/>
      <c r="D5863"/>
    </row>
    <row r="5864" spans="1:4" ht="16.149999999999999" customHeight="1" x14ac:dyDescent="0.25">
      <c r="A5864" s="416">
        <v>39424</v>
      </c>
      <c r="B5864" s="418">
        <v>2016.77</v>
      </c>
      <c r="C5864"/>
      <c r="D5864"/>
    </row>
    <row r="5865" spans="1:4" ht="16.149999999999999" customHeight="1" x14ac:dyDescent="0.25">
      <c r="A5865" s="416">
        <v>39425</v>
      </c>
      <c r="B5865" s="417">
        <v>2016.77</v>
      </c>
      <c r="C5865"/>
      <c r="D5865"/>
    </row>
    <row r="5866" spans="1:4" ht="16.149999999999999" customHeight="1" x14ac:dyDescent="0.25">
      <c r="A5866" s="416">
        <v>39426</v>
      </c>
      <c r="B5866" s="418">
        <v>2016.77</v>
      </c>
      <c r="C5866"/>
      <c r="D5866"/>
    </row>
    <row r="5867" spans="1:4" ht="16.149999999999999" customHeight="1" x14ac:dyDescent="0.25">
      <c r="A5867" s="416">
        <v>39427</v>
      </c>
      <c r="B5867" s="417">
        <v>2009.83</v>
      </c>
      <c r="C5867"/>
      <c r="D5867"/>
    </row>
    <row r="5868" spans="1:4" ht="16.149999999999999" customHeight="1" x14ac:dyDescent="0.25">
      <c r="A5868" s="416">
        <v>39428</v>
      </c>
      <c r="B5868" s="418">
        <v>2005.82</v>
      </c>
      <c r="C5868"/>
      <c r="D5868"/>
    </row>
    <row r="5869" spans="1:4" ht="16.149999999999999" customHeight="1" x14ac:dyDescent="0.25">
      <c r="A5869" s="416">
        <v>39429</v>
      </c>
      <c r="B5869" s="417">
        <v>2003.9</v>
      </c>
      <c r="C5869"/>
      <c r="D5869"/>
    </row>
    <row r="5870" spans="1:4" ht="16.149999999999999" customHeight="1" x14ac:dyDescent="0.25">
      <c r="A5870" s="416">
        <v>39430</v>
      </c>
      <c r="B5870" s="418">
        <v>2017.36</v>
      </c>
      <c r="C5870"/>
      <c r="D5870"/>
    </row>
    <row r="5871" spans="1:4" ht="16.149999999999999" customHeight="1" x14ac:dyDescent="0.25">
      <c r="A5871" s="416">
        <v>39431</v>
      </c>
      <c r="B5871" s="417">
        <v>2009.85</v>
      </c>
      <c r="C5871"/>
      <c r="D5871"/>
    </row>
    <row r="5872" spans="1:4" ht="16.149999999999999" customHeight="1" x14ac:dyDescent="0.25">
      <c r="A5872" s="416">
        <v>39432</v>
      </c>
      <c r="B5872" s="418">
        <v>2009.85</v>
      </c>
      <c r="C5872"/>
      <c r="D5872"/>
    </row>
    <row r="5873" spans="1:4" ht="16.149999999999999" customHeight="1" x14ac:dyDescent="0.25">
      <c r="A5873" s="416">
        <v>39433</v>
      </c>
      <c r="B5873" s="417">
        <v>2009.85</v>
      </c>
      <c r="C5873"/>
      <c r="D5873"/>
    </row>
    <row r="5874" spans="1:4" ht="16.149999999999999" customHeight="1" x14ac:dyDescent="0.25">
      <c r="A5874" s="416">
        <v>39434</v>
      </c>
      <c r="B5874" s="418">
        <v>2006.48</v>
      </c>
      <c r="C5874"/>
      <c r="D5874"/>
    </row>
    <row r="5875" spans="1:4" ht="16.149999999999999" customHeight="1" x14ac:dyDescent="0.25">
      <c r="A5875" s="416">
        <v>39435</v>
      </c>
      <c r="B5875" s="417">
        <v>2007.98</v>
      </c>
      <c r="C5875"/>
      <c r="D5875"/>
    </row>
    <row r="5876" spans="1:4" ht="16.149999999999999" customHeight="1" x14ac:dyDescent="0.25">
      <c r="A5876" s="416">
        <v>39436</v>
      </c>
      <c r="B5876" s="418">
        <v>2005.92</v>
      </c>
      <c r="C5876"/>
      <c r="D5876"/>
    </row>
    <row r="5877" spans="1:4" ht="16.149999999999999" customHeight="1" x14ac:dyDescent="0.25">
      <c r="A5877" s="416">
        <v>39437</v>
      </c>
      <c r="B5877" s="417">
        <v>2000.58</v>
      </c>
      <c r="C5877"/>
      <c r="D5877"/>
    </row>
    <row r="5878" spans="1:4" ht="16.149999999999999" customHeight="1" x14ac:dyDescent="0.25">
      <c r="A5878" s="416">
        <v>39438</v>
      </c>
      <c r="B5878" s="418">
        <v>1993.08</v>
      </c>
      <c r="C5878"/>
      <c r="D5878"/>
    </row>
    <row r="5879" spans="1:4" ht="16.149999999999999" customHeight="1" x14ac:dyDescent="0.25">
      <c r="A5879" s="416">
        <v>39439</v>
      </c>
      <c r="B5879" s="417">
        <v>1993.08</v>
      </c>
      <c r="C5879"/>
      <c r="D5879"/>
    </row>
    <row r="5880" spans="1:4" ht="16.149999999999999" customHeight="1" x14ac:dyDescent="0.25">
      <c r="A5880" s="416">
        <v>39440</v>
      </c>
      <c r="B5880" s="418">
        <v>1993.08</v>
      </c>
      <c r="C5880"/>
      <c r="D5880"/>
    </row>
    <row r="5881" spans="1:4" ht="16.149999999999999" customHeight="1" x14ac:dyDescent="0.25">
      <c r="A5881" s="416">
        <v>39441</v>
      </c>
      <c r="B5881" s="417">
        <v>1989.7</v>
      </c>
      <c r="C5881"/>
      <c r="D5881"/>
    </row>
    <row r="5882" spans="1:4" ht="16.149999999999999" customHeight="1" x14ac:dyDescent="0.25">
      <c r="A5882" s="416">
        <v>39442</v>
      </c>
      <c r="B5882" s="418">
        <v>1989.7</v>
      </c>
      <c r="C5882"/>
      <c r="D5882"/>
    </row>
    <row r="5883" spans="1:4" ht="16.149999999999999" customHeight="1" x14ac:dyDescent="0.25">
      <c r="A5883" s="416">
        <v>39443</v>
      </c>
      <c r="B5883" s="417">
        <v>1987.81</v>
      </c>
      <c r="C5883"/>
      <c r="D5883"/>
    </row>
    <row r="5884" spans="1:4" ht="16.149999999999999" customHeight="1" x14ac:dyDescent="0.25">
      <c r="A5884" s="416">
        <v>39444</v>
      </c>
      <c r="B5884" s="418">
        <v>2001.72</v>
      </c>
      <c r="C5884"/>
      <c r="D5884"/>
    </row>
    <row r="5885" spans="1:4" ht="16.149999999999999" customHeight="1" x14ac:dyDescent="0.25">
      <c r="A5885" s="416">
        <v>39445</v>
      </c>
      <c r="B5885" s="417">
        <v>2014.76</v>
      </c>
      <c r="C5885"/>
      <c r="D5885"/>
    </row>
    <row r="5886" spans="1:4" ht="16.149999999999999" customHeight="1" x14ac:dyDescent="0.25">
      <c r="A5886" s="416">
        <v>39446</v>
      </c>
      <c r="B5886" s="418">
        <v>2014.76</v>
      </c>
      <c r="C5886"/>
      <c r="D5886"/>
    </row>
    <row r="5887" spans="1:4" ht="16.149999999999999" customHeight="1" x14ac:dyDescent="0.25">
      <c r="A5887" s="416">
        <v>39447</v>
      </c>
      <c r="B5887" s="417">
        <v>2014.76</v>
      </c>
      <c r="C5887"/>
      <c r="D5887"/>
    </row>
    <row r="5888" spans="1:4" ht="16.149999999999999" customHeight="1" x14ac:dyDescent="0.25">
      <c r="A5888" s="416">
        <v>39448</v>
      </c>
      <c r="B5888" s="418">
        <v>2014.76</v>
      </c>
      <c r="C5888"/>
      <c r="D5888"/>
    </row>
    <row r="5889" spans="1:4" ht="16.149999999999999" customHeight="1" x14ac:dyDescent="0.25">
      <c r="A5889" s="416">
        <v>39449</v>
      </c>
      <c r="B5889" s="417">
        <v>2014.76</v>
      </c>
      <c r="C5889"/>
      <c r="D5889"/>
    </row>
    <row r="5890" spans="1:4" ht="16.149999999999999" customHeight="1" x14ac:dyDescent="0.25">
      <c r="A5890" s="416">
        <v>39450</v>
      </c>
      <c r="B5890" s="418">
        <v>2012.82</v>
      </c>
      <c r="C5890"/>
      <c r="D5890"/>
    </row>
    <row r="5891" spans="1:4" ht="16.149999999999999" customHeight="1" x14ac:dyDescent="0.25">
      <c r="A5891" s="416">
        <v>39451</v>
      </c>
      <c r="B5891" s="417">
        <v>2013.27</v>
      </c>
      <c r="C5891"/>
      <c r="D5891"/>
    </row>
    <row r="5892" spans="1:4" ht="16.149999999999999" customHeight="1" x14ac:dyDescent="0.25">
      <c r="A5892" s="416">
        <v>39452</v>
      </c>
      <c r="B5892" s="418">
        <v>2013.98</v>
      </c>
      <c r="C5892"/>
      <c r="D5892"/>
    </row>
    <row r="5893" spans="1:4" ht="16.149999999999999" customHeight="1" x14ac:dyDescent="0.25">
      <c r="A5893" s="416">
        <v>39453</v>
      </c>
      <c r="B5893" s="417">
        <v>2013.98</v>
      </c>
      <c r="C5893"/>
      <c r="D5893"/>
    </row>
    <row r="5894" spans="1:4" ht="16.149999999999999" customHeight="1" x14ac:dyDescent="0.25">
      <c r="A5894" s="416">
        <v>39454</v>
      </c>
      <c r="B5894" s="418">
        <v>2013.98</v>
      </c>
      <c r="C5894"/>
      <c r="D5894"/>
    </row>
    <row r="5895" spans="1:4" ht="16.149999999999999" customHeight="1" x14ac:dyDescent="0.25">
      <c r="A5895" s="416">
        <v>39455</v>
      </c>
      <c r="B5895" s="417">
        <v>2013.98</v>
      </c>
      <c r="C5895"/>
      <c r="D5895"/>
    </row>
    <row r="5896" spans="1:4" ht="16.149999999999999" customHeight="1" x14ac:dyDescent="0.25">
      <c r="A5896" s="416">
        <v>39456</v>
      </c>
      <c r="B5896" s="418">
        <v>2000.91</v>
      </c>
      <c r="C5896"/>
      <c r="D5896"/>
    </row>
    <row r="5897" spans="1:4" ht="16.149999999999999" customHeight="1" x14ac:dyDescent="0.25">
      <c r="A5897" s="416">
        <v>39457</v>
      </c>
      <c r="B5897" s="417">
        <v>2004.7</v>
      </c>
      <c r="C5897"/>
      <c r="D5897"/>
    </row>
    <row r="5898" spans="1:4" ht="16.149999999999999" customHeight="1" x14ac:dyDescent="0.25">
      <c r="A5898" s="416">
        <v>39458</v>
      </c>
      <c r="B5898" s="418">
        <v>2003.74</v>
      </c>
      <c r="C5898"/>
      <c r="D5898"/>
    </row>
    <row r="5899" spans="1:4" ht="16.149999999999999" customHeight="1" x14ac:dyDescent="0.25">
      <c r="A5899" s="416">
        <v>39459</v>
      </c>
      <c r="B5899" s="417">
        <v>1985.35</v>
      </c>
      <c r="C5899"/>
      <c r="D5899"/>
    </row>
    <row r="5900" spans="1:4" ht="16.149999999999999" customHeight="1" x14ac:dyDescent="0.25">
      <c r="A5900" s="416">
        <v>39460</v>
      </c>
      <c r="B5900" s="418">
        <v>1985.35</v>
      </c>
      <c r="C5900"/>
      <c r="D5900"/>
    </row>
    <row r="5901" spans="1:4" ht="16.149999999999999" customHeight="1" x14ac:dyDescent="0.25">
      <c r="A5901" s="416">
        <v>39461</v>
      </c>
      <c r="B5901" s="417">
        <v>1985.35</v>
      </c>
      <c r="C5901"/>
      <c r="D5901"/>
    </row>
    <row r="5902" spans="1:4" ht="16.149999999999999" customHeight="1" x14ac:dyDescent="0.25">
      <c r="A5902" s="416">
        <v>39462</v>
      </c>
      <c r="B5902" s="418">
        <v>1949.43</v>
      </c>
      <c r="C5902"/>
      <c r="D5902"/>
    </row>
    <row r="5903" spans="1:4" ht="16.149999999999999" customHeight="1" x14ac:dyDescent="0.25">
      <c r="A5903" s="416">
        <v>39463</v>
      </c>
      <c r="B5903" s="417">
        <v>1948.91</v>
      </c>
      <c r="C5903"/>
      <c r="D5903"/>
    </row>
    <row r="5904" spans="1:4" ht="16.149999999999999" customHeight="1" x14ac:dyDescent="0.25">
      <c r="A5904" s="416">
        <v>39464</v>
      </c>
      <c r="B5904" s="418">
        <v>1960.49</v>
      </c>
      <c r="C5904"/>
      <c r="D5904"/>
    </row>
    <row r="5905" spans="1:4" ht="16.149999999999999" customHeight="1" x14ac:dyDescent="0.25">
      <c r="A5905" s="416">
        <v>39465</v>
      </c>
      <c r="B5905" s="417">
        <v>1947.6</v>
      </c>
      <c r="C5905"/>
      <c r="D5905"/>
    </row>
    <row r="5906" spans="1:4" ht="16.149999999999999" customHeight="1" x14ac:dyDescent="0.25">
      <c r="A5906" s="416">
        <v>39466</v>
      </c>
      <c r="B5906" s="418">
        <v>1968.13</v>
      </c>
      <c r="C5906"/>
      <c r="D5906"/>
    </row>
    <row r="5907" spans="1:4" ht="16.149999999999999" customHeight="1" x14ac:dyDescent="0.25">
      <c r="A5907" s="416">
        <v>39467</v>
      </c>
      <c r="B5907" s="417">
        <v>1968.13</v>
      </c>
      <c r="C5907"/>
      <c r="D5907"/>
    </row>
    <row r="5908" spans="1:4" ht="16.149999999999999" customHeight="1" x14ac:dyDescent="0.25">
      <c r="A5908" s="416">
        <v>39468</v>
      </c>
      <c r="B5908" s="418">
        <v>1968.13</v>
      </c>
      <c r="C5908"/>
      <c r="D5908"/>
    </row>
    <row r="5909" spans="1:4" ht="16.149999999999999" customHeight="1" x14ac:dyDescent="0.25">
      <c r="A5909" s="416">
        <v>39469</v>
      </c>
      <c r="B5909" s="417">
        <v>1968.13</v>
      </c>
      <c r="C5909"/>
      <c r="D5909"/>
    </row>
    <row r="5910" spans="1:4" ht="16.149999999999999" customHeight="1" x14ac:dyDescent="0.25">
      <c r="A5910" s="416">
        <v>39470</v>
      </c>
      <c r="B5910" s="418">
        <v>2007.41</v>
      </c>
      <c r="C5910"/>
      <c r="D5910"/>
    </row>
    <row r="5911" spans="1:4" ht="16.149999999999999" customHeight="1" x14ac:dyDescent="0.25">
      <c r="A5911" s="416">
        <v>39471</v>
      </c>
      <c r="B5911" s="417">
        <v>2005.08</v>
      </c>
      <c r="C5911"/>
      <c r="D5911"/>
    </row>
    <row r="5912" spans="1:4" ht="16.149999999999999" customHeight="1" x14ac:dyDescent="0.25">
      <c r="A5912" s="416">
        <v>39472</v>
      </c>
      <c r="B5912" s="418">
        <v>1970.65</v>
      </c>
      <c r="C5912"/>
      <c r="D5912"/>
    </row>
    <row r="5913" spans="1:4" ht="16.149999999999999" customHeight="1" x14ac:dyDescent="0.25">
      <c r="A5913" s="416">
        <v>39473</v>
      </c>
      <c r="B5913" s="417">
        <v>1961.3</v>
      </c>
      <c r="C5913"/>
      <c r="D5913"/>
    </row>
    <row r="5914" spans="1:4" ht="16.149999999999999" customHeight="1" x14ac:dyDescent="0.25">
      <c r="A5914" s="416">
        <v>39474</v>
      </c>
      <c r="B5914" s="418">
        <v>1961.3</v>
      </c>
      <c r="C5914"/>
      <c r="D5914"/>
    </row>
    <row r="5915" spans="1:4" ht="16.149999999999999" customHeight="1" x14ac:dyDescent="0.25">
      <c r="A5915" s="416">
        <v>39475</v>
      </c>
      <c r="B5915" s="417">
        <v>1961.3</v>
      </c>
      <c r="C5915"/>
      <c r="D5915"/>
    </row>
    <row r="5916" spans="1:4" ht="16.149999999999999" customHeight="1" x14ac:dyDescent="0.25">
      <c r="A5916" s="416">
        <v>39476</v>
      </c>
      <c r="B5916" s="418">
        <v>1969.65</v>
      </c>
      <c r="C5916"/>
      <c r="D5916"/>
    </row>
    <row r="5917" spans="1:4" ht="16.149999999999999" customHeight="1" x14ac:dyDescent="0.25">
      <c r="A5917" s="416">
        <v>39477</v>
      </c>
      <c r="B5917" s="417">
        <v>1946.54</v>
      </c>
      <c r="C5917"/>
      <c r="D5917"/>
    </row>
    <row r="5918" spans="1:4" ht="16.149999999999999" customHeight="1" x14ac:dyDescent="0.25">
      <c r="A5918" s="416">
        <v>39478</v>
      </c>
      <c r="B5918" s="418">
        <v>1939.6</v>
      </c>
      <c r="C5918"/>
      <c r="D5918"/>
    </row>
    <row r="5919" spans="1:4" ht="16.149999999999999" customHeight="1" x14ac:dyDescent="0.25">
      <c r="A5919" s="416">
        <v>39479</v>
      </c>
      <c r="B5919" s="417">
        <v>1939.77</v>
      </c>
      <c r="C5919"/>
      <c r="D5919"/>
    </row>
    <row r="5920" spans="1:4" ht="16.149999999999999" customHeight="1" x14ac:dyDescent="0.25">
      <c r="A5920" s="416">
        <v>39480</v>
      </c>
      <c r="B5920" s="418">
        <v>1921.94</v>
      </c>
      <c r="C5920"/>
      <c r="D5920"/>
    </row>
    <row r="5921" spans="1:4" ht="16.149999999999999" customHeight="1" x14ac:dyDescent="0.25">
      <c r="A5921" s="416">
        <v>39481</v>
      </c>
      <c r="B5921" s="417">
        <v>1921.94</v>
      </c>
      <c r="C5921"/>
      <c r="D5921"/>
    </row>
    <row r="5922" spans="1:4" ht="16.149999999999999" customHeight="1" x14ac:dyDescent="0.25">
      <c r="A5922" s="416">
        <v>39482</v>
      </c>
      <c r="B5922" s="418">
        <v>1921.94</v>
      </c>
      <c r="C5922"/>
      <c r="D5922"/>
    </row>
    <row r="5923" spans="1:4" ht="16.149999999999999" customHeight="1" x14ac:dyDescent="0.25">
      <c r="A5923" s="416">
        <v>39483</v>
      </c>
      <c r="B5923" s="417">
        <v>1917.26</v>
      </c>
      <c r="C5923"/>
      <c r="D5923"/>
    </row>
    <row r="5924" spans="1:4" ht="16.149999999999999" customHeight="1" x14ac:dyDescent="0.25">
      <c r="A5924" s="416">
        <v>39484</v>
      </c>
      <c r="B5924" s="418">
        <v>1928.3</v>
      </c>
      <c r="C5924"/>
      <c r="D5924"/>
    </row>
    <row r="5925" spans="1:4" ht="16.149999999999999" customHeight="1" x14ac:dyDescent="0.25">
      <c r="A5925" s="416">
        <v>39485</v>
      </c>
      <c r="B5925" s="417">
        <v>1929.7</v>
      </c>
      <c r="C5925"/>
      <c r="D5925"/>
    </row>
    <row r="5926" spans="1:4" ht="16.149999999999999" customHeight="1" x14ac:dyDescent="0.25">
      <c r="A5926" s="416">
        <v>39486</v>
      </c>
      <c r="B5926" s="418">
        <v>1935.49</v>
      </c>
      <c r="C5926"/>
      <c r="D5926"/>
    </row>
    <row r="5927" spans="1:4" ht="16.149999999999999" customHeight="1" x14ac:dyDescent="0.25">
      <c r="A5927" s="416">
        <v>39487</v>
      </c>
      <c r="B5927" s="417">
        <v>1923.08</v>
      </c>
      <c r="C5927"/>
      <c r="D5927"/>
    </row>
    <row r="5928" spans="1:4" ht="16.149999999999999" customHeight="1" x14ac:dyDescent="0.25">
      <c r="A5928" s="416">
        <v>39488</v>
      </c>
      <c r="B5928" s="418">
        <v>1923.08</v>
      </c>
      <c r="C5928"/>
      <c r="D5928"/>
    </row>
    <row r="5929" spans="1:4" ht="16.149999999999999" customHeight="1" x14ac:dyDescent="0.25">
      <c r="A5929" s="416">
        <v>39489</v>
      </c>
      <c r="B5929" s="417">
        <v>1923.08</v>
      </c>
      <c r="C5929"/>
      <c r="D5929"/>
    </row>
    <row r="5930" spans="1:4" ht="16.149999999999999" customHeight="1" x14ac:dyDescent="0.25">
      <c r="A5930" s="416">
        <v>39490</v>
      </c>
      <c r="B5930" s="418">
        <v>1912.8</v>
      </c>
      <c r="C5930"/>
      <c r="D5930"/>
    </row>
    <row r="5931" spans="1:4" ht="16.149999999999999" customHeight="1" x14ac:dyDescent="0.25">
      <c r="A5931" s="416">
        <v>39491</v>
      </c>
      <c r="B5931" s="417">
        <v>1901.38</v>
      </c>
      <c r="C5931"/>
      <c r="D5931"/>
    </row>
    <row r="5932" spans="1:4" ht="16.149999999999999" customHeight="1" x14ac:dyDescent="0.25">
      <c r="A5932" s="416">
        <v>39492</v>
      </c>
      <c r="B5932" s="418">
        <v>1898.4</v>
      </c>
      <c r="C5932"/>
      <c r="D5932"/>
    </row>
    <row r="5933" spans="1:4" ht="16.149999999999999" customHeight="1" x14ac:dyDescent="0.25">
      <c r="A5933" s="416">
        <v>39493</v>
      </c>
      <c r="B5933" s="417">
        <v>1894.87</v>
      </c>
      <c r="C5933"/>
      <c r="D5933"/>
    </row>
    <row r="5934" spans="1:4" ht="16.149999999999999" customHeight="1" x14ac:dyDescent="0.25">
      <c r="A5934" s="416">
        <v>39494</v>
      </c>
      <c r="B5934" s="418">
        <v>1905.37</v>
      </c>
      <c r="C5934"/>
      <c r="D5934"/>
    </row>
    <row r="5935" spans="1:4" ht="16.149999999999999" customHeight="1" x14ac:dyDescent="0.25">
      <c r="A5935" s="416">
        <v>39495</v>
      </c>
      <c r="B5935" s="417">
        <v>1905.37</v>
      </c>
      <c r="C5935"/>
      <c r="D5935"/>
    </row>
    <row r="5936" spans="1:4" ht="16.149999999999999" customHeight="1" x14ac:dyDescent="0.25">
      <c r="A5936" s="416">
        <v>39496</v>
      </c>
      <c r="B5936" s="418">
        <v>1905.37</v>
      </c>
      <c r="C5936"/>
      <c r="D5936"/>
    </row>
    <row r="5937" spans="1:4" ht="16.149999999999999" customHeight="1" x14ac:dyDescent="0.25">
      <c r="A5937" s="416">
        <v>39497</v>
      </c>
      <c r="B5937" s="417">
        <v>1905.37</v>
      </c>
      <c r="C5937"/>
      <c r="D5937"/>
    </row>
    <row r="5938" spans="1:4" ht="16.149999999999999" customHeight="1" x14ac:dyDescent="0.25">
      <c r="A5938" s="416">
        <v>39498</v>
      </c>
      <c r="B5938" s="418">
        <v>1890.74</v>
      </c>
      <c r="C5938"/>
      <c r="D5938"/>
    </row>
    <row r="5939" spans="1:4" ht="16.149999999999999" customHeight="1" x14ac:dyDescent="0.25">
      <c r="A5939" s="416">
        <v>39499</v>
      </c>
      <c r="B5939" s="417">
        <v>1910.81</v>
      </c>
      <c r="C5939"/>
      <c r="D5939"/>
    </row>
    <row r="5940" spans="1:4" ht="16.149999999999999" customHeight="1" x14ac:dyDescent="0.25">
      <c r="A5940" s="416">
        <v>39500</v>
      </c>
      <c r="B5940" s="418">
        <v>1895.85</v>
      </c>
      <c r="C5940"/>
      <c r="D5940"/>
    </row>
    <row r="5941" spans="1:4" ht="16.149999999999999" customHeight="1" x14ac:dyDescent="0.25">
      <c r="A5941" s="416">
        <v>39501</v>
      </c>
      <c r="B5941" s="417">
        <v>1892</v>
      </c>
      <c r="C5941"/>
      <c r="D5941"/>
    </row>
    <row r="5942" spans="1:4" ht="16.149999999999999" customHeight="1" x14ac:dyDescent="0.25">
      <c r="A5942" s="416">
        <v>39502</v>
      </c>
      <c r="B5942" s="418">
        <v>1892</v>
      </c>
      <c r="C5942"/>
      <c r="D5942"/>
    </row>
    <row r="5943" spans="1:4" ht="16.149999999999999" customHeight="1" x14ac:dyDescent="0.25">
      <c r="A5943" s="416">
        <v>39503</v>
      </c>
      <c r="B5943" s="417">
        <v>1892</v>
      </c>
      <c r="C5943"/>
      <c r="D5943"/>
    </row>
    <row r="5944" spans="1:4" ht="16.149999999999999" customHeight="1" x14ac:dyDescent="0.25">
      <c r="A5944" s="416">
        <v>39504</v>
      </c>
      <c r="B5944" s="418">
        <v>1887.97</v>
      </c>
      <c r="C5944"/>
      <c r="D5944"/>
    </row>
    <row r="5945" spans="1:4" ht="16.149999999999999" customHeight="1" x14ac:dyDescent="0.25">
      <c r="A5945" s="416">
        <v>39505</v>
      </c>
      <c r="B5945" s="417">
        <v>1879.19</v>
      </c>
      <c r="C5945"/>
      <c r="D5945"/>
    </row>
    <row r="5946" spans="1:4" ht="16.149999999999999" customHeight="1" x14ac:dyDescent="0.25">
      <c r="A5946" s="416">
        <v>39506</v>
      </c>
      <c r="B5946" s="418">
        <v>1854.87</v>
      </c>
      <c r="C5946"/>
      <c r="D5946"/>
    </row>
    <row r="5947" spans="1:4" ht="16.149999999999999" customHeight="1" x14ac:dyDescent="0.25">
      <c r="A5947" s="416">
        <v>39507</v>
      </c>
      <c r="B5947" s="417">
        <v>1843.59</v>
      </c>
      <c r="C5947"/>
      <c r="D5947"/>
    </row>
    <row r="5948" spans="1:4" ht="16.149999999999999" customHeight="1" x14ac:dyDescent="0.25">
      <c r="A5948" s="416">
        <v>39508</v>
      </c>
      <c r="B5948" s="418">
        <v>1845.17</v>
      </c>
      <c r="C5948"/>
      <c r="D5948"/>
    </row>
    <row r="5949" spans="1:4" ht="16.149999999999999" customHeight="1" x14ac:dyDescent="0.25">
      <c r="A5949" s="416">
        <v>39509</v>
      </c>
      <c r="B5949" s="417">
        <v>1845.17</v>
      </c>
      <c r="C5949"/>
      <c r="D5949"/>
    </row>
    <row r="5950" spans="1:4" ht="16.149999999999999" customHeight="1" x14ac:dyDescent="0.25">
      <c r="A5950" s="416">
        <v>39510</v>
      </c>
      <c r="B5950" s="418">
        <v>1845.17</v>
      </c>
      <c r="C5950"/>
      <c r="D5950"/>
    </row>
    <row r="5951" spans="1:4" ht="16.149999999999999" customHeight="1" x14ac:dyDescent="0.25">
      <c r="A5951" s="416">
        <v>39511</v>
      </c>
      <c r="B5951" s="417">
        <v>1849.46</v>
      </c>
      <c r="C5951"/>
      <c r="D5951"/>
    </row>
    <row r="5952" spans="1:4" ht="16.149999999999999" customHeight="1" x14ac:dyDescent="0.25">
      <c r="A5952" s="416">
        <v>39512</v>
      </c>
      <c r="B5952" s="418">
        <v>1841.61</v>
      </c>
      <c r="C5952"/>
      <c r="D5952"/>
    </row>
    <row r="5953" spans="1:4" ht="16.149999999999999" customHeight="1" x14ac:dyDescent="0.25">
      <c r="A5953" s="416">
        <v>39513</v>
      </c>
      <c r="B5953" s="417">
        <v>1856.69</v>
      </c>
      <c r="C5953"/>
      <c r="D5953"/>
    </row>
    <row r="5954" spans="1:4" ht="16.149999999999999" customHeight="1" x14ac:dyDescent="0.25">
      <c r="A5954" s="416">
        <v>39514</v>
      </c>
      <c r="B5954" s="418">
        <v>1880.12</v>
      </c>
      <c r="C5954"/>
      <c r="D5954"/>
    </row>
    <row r="5955" spans="1:4" ht="16.149999999999999" customHeight="1" x14ac:dyDescent="0.25">
      <c r="A5955" s="416">
        <v>39515</v>
      </c>
      <c r="B5955" s="417">
        <v>1902.17</v>
      </c>
      <c r="C5955"/>
      <c r="D5955"/>
    </row>
    <row r="5956" spans="1:4" ht="16.149999999999999" customHeight="1" x14ac:dyDescent="0.25">
      <c r="A5956" s="416">
        <v>39516</v>
      </c>
      <c r="B5956" s="418">
        <v>1902.17</v>
      </c>
      <c r="C5956"/>
      <c r="D5956"/>
    </row>
    <row r="5957" spans="1:4" ht="16.149999999999999" customHeight="1" x14ac:dyDescent="0.25">
      <c r="A5957" s="416">
        <v>39517</v>
      </c>
      <c r="B5957" s="417">
        <v>1902.17</v>
      </c>
      <c r="C5957"/>
      <c r="D5957"/>
    </row>
    <row r="5958" spans="1:4" ht="16.149999999999999" customHeight="1" x14ac:dyDescent="0.25">
      <c r="A5958" s="416">
        <v>39518</v>
      </c>
      <c r="B5958" s="418">
        <v>1864.78</v>
      </c>
      <c r="C5958"/>
      <c r="D5958"/>
    </row>
    <row r="5959" spans="1:4" ht="16.149999999999999" customHeight="1" x14ac:dyDescent="0.25">
      <c r="A5959" s="416">
        <v>39519</v>
      </c>
      <c r="B5959" s="417">
        <v>1865.98</v>
      </c>
      <c r="C5959"/>
      <c r="D5959"/>
    </row>
    <row r="5960" spans="1:4" ht="16.149999999999999" customHeight="1" x14ac:dyDescent="0.25">
      <c r="A5960" s="416">
        <v>39520</v>
      </c>
      <c r="B5960" s="418">
        <v>1853.41</v>
      </c>
      <c r="C5960"/>
      <c r="D5960"/>
    </row>
    <row r="5961" spans="1:4" ht="16.149999999999999" customHeight="1" x14ac:dyDescent="0.25">
      <c r="A5961" s="416">
        <v>39521</v>
      </c>
      <c r="B5961" s="417">
        <v>1856.01</v>
      </c>
      <c r="C5961"/>
      <c r="D5961"/>
    </row>
    <row r="5962" spans="1:4" ht="16.149999999999999" customHeight="1" x14ac:dyDescent="0.25">
      <c r="A5962" s="416">
        <v>39522</v>
      </c>
      <c r="B5962" s="418">
        <v>1843.95</v>
      </c>
      <c r="C5962"/>
      <c r="D5962"/>
    </row>
    <row r="5963" spans="1:4" ht="16.149999999999999" customHeight="1" x14ac:dyDescent="0.25">
      <c r="A5963" s="416">
        <v>39523</v>
      </c>
      <c r="B5963" s="417">
        <v>1843.95</v>
      </c>
      <c r="C5963"/>
      <c r="D5963"/>
    </row>
    <row r="5964" spans="1:4" ht="16.149999999999999" customHeight="1" x14ac:dyDescent="0.25">
      <c r="A5964" s="416">
        <v>39524</v>
      </c>
      <c r="B5964" s="418">
        <v>1843.95</v>
      </c>
      <c r="C5964"/>
      <c r="D5964"/>
    </row>
    <row r="5965" spans="1:4" ht="16.149999999999999" customHeight="1" x14ac:dyDescent="0.25">
      <c r="A5965" s="416">
        <v>39525</v>
      </c>
      <c r="B5965" s="417">
        <v>1857.55</v>
      </c>
      <c r="C5965"/>
      <c r="D5965"/>
    </row>
    <row r="5966" spans="1:4" ht="16.149999999999999" customHeight="1" x14ac:dyDescent="0.25">
      <c r="A5966" s="416">
        <v>39526</v>
      </c>
      <c r="B5966" s="418">
        <v>1823.11</v>
      </c>
      <c r="C5966"/>
      <c r="D5966"/>
    </row>
    <row r="5967" spans="1:4" ht="16.149999999999999" customHeight="1" x14ac:dyDescent="0.25">
      <c r="A5967" s="416">
        <v>39527</v>
      </c>
      <c r="B5967" s="417">
        <v>1815.65</v>
      </c>
      <c r="C5967"/>
      <c r="D5967"/>
    </row>
    <row r="5968" spans="1:4" ht="16.149999999999999" customHeight="1" x14ac:dyDescent="0.25">
      <c r="A5968" s="416">
        <v>39528</v>
      </c>
      <c r="B5968" s="418">
        <v>1815.65</v>
      </c>
      <c r="C5968"/>
      <c r="D5968"/>
    </row>
    <row r="5969" spans="1:4" ht="16.149999999999999" customHeight="1" x14ac:dyDescent="0.25">
      <c r="A5969" s="416">
        <v>39529</v>
      </c>
      <c r="B5969" s="417">
        <v>1815.65</v>
      </c>
      <c r="C5969"/>
      <c r="D5969"/>
    </row>
    <row r="5970" spans="1:4" ht="16.149999999999999" customHeight="1" x14ac:dyDescent="0.25">
      <c r="A5970" s="416">
        <v>39530</v>
      </c>
      <c r="B5970" s="418">
        <v>1815.65</v>
      </c>
      <c r="C5970"/>
      <c r="D5970"/>
    </row>
    <row r="5971" spans="1:4" ht="16.149999999999999" customHeight="1" x14ac:dyDescent="0.25">
      <c r="A5971" s="416">
        <v>39531</v>
      </c>
      <c r="B5971" s="417">
        <v>1815.65</v>
      </c>
      <c r="C5971"/>
      <c r="D5971"/>
    </row>
    <row r="5972" spans="1:4" ht="16.149999999999999" customHeight="1" x14ac:dyDescent="0.25">
      <c r="A5972" s="416">
        <v>39532</v>
      </c>
      <c r="B5972" s="418">
        <v>1815.65</v>
      </c>
      <c r="C5972"/>
      <c r="D5972"/>
    </row>
    <row r="5973" spans="1:4" ht="16.149999999999999" customHeight="1" x14ac:dyDescent="0.25">
      <c r="A5973" s="416">
        <v>39533</v>
      </c>
      <c r="B5973" s="417">
        <v>1835.01</v>
      </c>
      <c r="C5973"/>
      <c r="D5973"/>
    </row>
    <row r="5974" spans="1:4" ht="16.149999999999999" customHeight="1" x14ac:dyDescent="0.25">
      <c r="A5974" s="416">
        <v>39534</v>
      </c>
      <c r="B5974" s="418">
        <v>1821.31</v>
      </c>
      <c r="C5974"/>
      <c r="D5974"/>
    </row>
    <row r="5975" spans="1:4" ht="16.149999999999999" customHeight="1" x14ac:dyDescent="0.25">
      <c r="A5975" s="416">
        <v>39535</v>
      </c>
      <c r="B5975" s="417">
        <v>1810.68</v>
      </c>
      <c r="C5975"/>
      <c r="D5975"/>
    </row>
    <row r="5976" spans="1:4" ht="16.149999999999999" customHeight="1" x14ac:dyDescent="0.25">
      <c r="A5976" s="416">
        <v>39536</v>
      </c>
      <c r="B5976" s="418">
        <v>1821.6</v>
      </c>
      <c r="C5976"/>
      <c r="D5976"/>
    </row>
    <row r="5977" spans="1:4" ht="16.149999999999999" customHeight="1" x14ac:dyDescent="0.25">
      <c r="A5977" s="416">
        <v>39537</v>
      </c>
      <c r="B5977" s="417">
        <v>1821.6</v>
      </c>
      <c r="C5977"/>
      <c r="D5977"/>
    </row>
    <row r="5978" spans="1:4" ht="16.149999999999999" customHeight="1" x14ac:dyDescent="0.25">
      <c r="A5978" s="416">
        <v>39538</v>
      </c>
      <c r="B5978" s="418">
        <v>1821.6</v>
      </c>
      <c r="C5978"/>
      <c r="D5978"/>
    </row>
    <row r="5979" spans="1:4" ht="16.149999999999999" customHeight="1" x14ac:dyDescent="0.25">
      <c r="A5979" s="416">
        <v>39539</v>
      </c>
      <c r="B5979" s="417">
        <v>1834.96</v>
      </c>
      <c r="C5979"/>
      <c r="D5979"/>
    </row>
    <row r="5980" spans="1:4" ht="16.149999999999999" customHeight="1" x14ac:dyDescent="0.25">
      <c r="A5980" s="416">
        <v>39540</v>
      </c>
      <c r="B5980" s="418">
        <v>1827.94</v>
      </c>
      <c r="C5980"/>
      <c r="D5980"/>
    </row>
    <row r="5981" spans="1:4" ht="16.149999999999999" customHeight="1" x14ac:dyDescent="0.25">
      <c r="A5981" s="416">
        <v>39541</v>
      </c>
      <c r="B5981" s="417">
        <v>1826.34</v>
      </c>
      <c r="C5981"/>
      <c r="D5981"/>
    </row>
    <row r="5982" spans="1:4" ht="16.149999999999999" customHeight="1" x14ac:dyDescent="0.25">
      <c r="A5982" s="416">
        <v>39542</v>
      </c>
      <c r="B5982" s="418">
        <v>1824.39</v>
      </c>
      <c r="C5982"/>
      <c r="D5982"/>
    </row>
    <row r="5983" spans="1:4" ht="16.149999999999999" customHeight="1" x14ac:dyDescent="0.25">
      <c r="A5983" s="416">
        <v>39543</v>
      </c>
      <c r="B5983" s="417">
        <v>1816.28</v>
      </c>
      <c r="C5983"/>
      <c r="D5983"/>
    </row>
    <row r="5984" spans="1:4" ht="16.149999999999999" customHeight="1" x14ac:dyDescent="0.25">
      <c r="A5984" s="416">
        <v>39544</v>
      </c>
      <c r="B5984" s="418">
        <v>1816.28</v>
      </c>
      <c r="C5984"/>
      <c r="D5984"/>
    </row>
    <row r="5985" spans="1:4" ht="16.149999999999999" customHeight="1" x14ac:dyDescent="0.25">
      <c r="A5985" s="416">
        <v>39545</v>
      </c>
      <c r="B5985" s="417">
        <v>1816.28</v>
      </c>
      <c r="C5985"/>
      <c r="D5985"/>
    </row>
    <row r="5986" spans="1:4" ht="16.149999999999999" customHeight="1" x14ac:dyDescent="0.25">
      <c r="A5986" s="416">
        <v>39546</v>
      </c>
      <c r="B5986" s="418">
        <v>1811.23</v>
      </c>
      <c r="C5986"/>
      <c r="D5986"/>
    </row>
    <row r="5987" spans="1:4" ht="16.149999999999999" customHeight="1" x14ac:dyDescent="0.25">
      <c r="A5987" s="416">
        <v>39547</v>
      </c>
      <c r="B5987" s="417">
        <v>1812.85</v>
      </c>
      <c r="C5987"/>
      <c r="D5987"/>
    </row>
    <row r="5988" spans="1:4" ht="16.149999999999999" customHeight="1" x14ac:dyDescent="0.25">
      <c r="A5988" s="416">
        <v>39548</v>
      </c>
      <c r="B5988" s="418">
        <v>1799.07</v>
      </c>
      <c r="C5988"/>
      <c r="D5988"/>
    </row>
    <row r="5989" spans="1:4" ht="16.149999999999999" customHeight="1" x14ac:dyDescent="0.25">
      <c r="A5989" s="416">
        <v>39549</v>
      </c>
      <c r="B5989" s="417">
        <v>1791.63</v>
      </c>
      <c r="C5989"/>
      <c r="D5989"/>
    </row>
    <row r="5990" spans="1:4" ht="16.149999999999999" customHeight="1" x14ac:dyDescent="0.25">
      <c r="A5990" s="416">
        <v>39550</v>
      </c>
      <c r="B5990" s="418">
        <v>1792.49</v>
      </c>
      <c r="C5990"/>
      <c r="D5990"/>
    </row>
    <row r="5991" spans="1:4" ht="16.149999999999999" customHeight="1" x14ac:dyDescent="0.25">
      <c r="A5991" s="416">
        <v>39551</v>
      </c>
      <c r="B5991" s="417">
        <v>1792.49</v>
      </c>
      <c r="C5991"/>
      <c r="D5991"/>
    </row>
    <row r="5992" spans="1:4" ht="16.149999999999999" customHeight="1" x14ac:dyDescent="0.25">
      <c r="A5992" s="416">
        <v>39552</v>
      </c>
      <c r="B5992" s="418">
        <v>1792.49</v>
      </c>
      <c r="C5992"/>
      <c r="D5992"/>
    </row>
    <row r="5993" spans="1:4" ht="16.149999999999999" customHeight="1" x14ac:dyDescent="0.25">
      <c r="A5993" s="416">
        <v>39553</v>
      </c>
      <c r="B5993" s="417">
        <v>1792.69</v>
      </c>
      <c r="C5993"/>
      <c r="D5993"/>
    </row>
    <row r="5994" spans="1:4" ht="16.149999999999999" customHeight="1" x14ac:dyDescent="0.25">
      <c r="A5994" s="416">
        <v>39554</v>
      </c>
      <c r="B5994" s="418">
        <v>1797.89</v>
      </c>
      <c r="C5994"/>
      <c r="D5994"/>
    </row>
    <row r="5995" spans="1:4" ht="16.149999999999999" customHeight="1" x14ac:dyDescent="0.25">
      <c r="A5995" s="416">
        <v>39555</v>
      </c>
      <c r="B5995" s="417">
        <v>1798.89</v>
      </c>
      <c r="C5995"/>
      <c r="D5995"/>
    </row>
    <row r="5996" spans="1:4" ht="16.149999999999999" customHeight="1" x14ac:dyDescent="0.25">
      <c r="A5996" s="416">
        <v>39556</v>
      </c>
      <c r="B5996" s="418">
        <v>1792.87</v>
      </c>
      <c r="C5996"/>
      <c r="D5996"/>
    </row>
    <row r="5997" spans="1:4" ht="16.149999999999999" customHeight="1" x14ac:dyDescent="0.25">
      <c r="A5997" s="416">
        <v>39557</v>
      </c>
      <c r="B5997" s="417">
        <v>1785.17</v>
      </c>
      <c r="C5997"/>
      <c r="D5997"/>
    </row>
    <row r="5998" spans="1:4" ht="16.149999999999999" customHeight="1" x14ac:dyDescent="0.25">
      <c r="A5998" s="416">
        <v>39558</v>
      </c>
      <c r="B5998" s="418">
        <v>1785.17</v>
      </c>
      <c r="C5998"/>
      <c r="D5998"/>
    </row>
    <row r="5999" spans="1:4" ht="16.149999999999999" customHeight="1" x14ac:dyDescent="0.25">
      <c r="A5999" s="416">
        <v>39559</v>
      </c>
      <c r="B5999" s="417">
        <v>1785.17</v>
      </c>
      <c r="C5999"/>
      <c r="D5999"/>
    </row>
    <row r="6000" spans="1:4" ht="16.149999999999999" customHeight="1" x14ac:dyDescent="0.25">
      <c r="A6000" s="416">
        <v>39560</v>
      </c>
      <c r="B6000" s="418">
        <v>1780.79</v>
      </c>
      <c r="C6000"/>
      <c r="D6000"/>
    </row>
    <row r="6001" spans="1:4" ht="16.149999999999999" customHeight="1" x14ac:dyDescent="0.25">
      <c r="A6001" s="416">
        <v>39561</v>
      </c>
      <c r="B6001" s="417">
        <v>1775.08</v>
      </c>
      <c r="C6001"/>
      <c r="D6001"/>
    </row>
    <row r="6002" spans="1:4" ht="16.149999999999999" customHeight="1" x14ac:dyDescent="0.25">
      <c r="A6002" s="416">
        <v>39562</v>
      </c>
      <c r="B6002" s="418">
        <v>1765.3</v>
      </c>
      <c r="C6002"/>
      <c r="D6002"/>
    </row>
    <row r="6003" spans="1:4" ht="16.149999999999999" customHeight="1" x14ac:dyDescent="0.25">
      <c r="A6003" s="416">
        <v>39563</v>
      </c>
      <c r="B6003" s="417">
        <v>1765.75</v>
      </c>
      <c r="C6003"/>
      <c r="D6003"/>
    </row>
    <row r="6004" spans="1:4" ht="16.149999999999999" customHeight="1" x14ac:dyDescent="0.25">
      <c r="A6004" s="416">
        <v>39564</v>
      </c>
      <c r="B6004" s="418">
        <v>1775.22</v>
      </c>
      <c r="C6004"/>
      <c r="D6004"/>
    </row>
    <row r="6005" spans="1:4" ht="16.149999999999999" customHeight="1" x14ac:dyDescent="0.25">
      <c r="A6005" s="416">
        <v>39565</v>
      </c>
      <c r="B6005" s="417">
        <v>1775.22</v>
      </c>
      <c r="C6005"/>
      <c r="D6005"/>
    </row>
    <row r="6006" spans="1:4" ht="16.149999999999999" customHeight="1" x14ac:dyDescent="0.25">
      <c r="A6006" s="416">
        <v>39566</v>
      </c>
      <c r="B6006" s="418">
        <v>1775.22</v>
      </c>
      <c r="C6006"/>
      <c r="D6006"/>
    </row>
    <row r="6007" spans="1:4" ht="16.149999999999999" customHeight="1" x14ac:dyDescent="0.25">
      <c r="A6007" s="416">
        <v>39567</v>
      </c>
      <c r="B6007" s="417">
        <v>1767.73</v>
      </c>
      <c r="C6007"/>
      <c r="D6007"/>
    </row>
    <row r="6008" spans="1:4" ht="16.149999999999999" customHeight="1" x14ac:dyDescent="0.25">
      <c r="A6008" s="416">
        <v>39568</v>
      </c>
      <c r="B6008" s="418">
        <v>1780.21</v>
      </c>
      <c r="C6008"/>
      <c r="D6008"/>
    </row>
    <row r="6009" spans="1:4" ht="16.149999999999999" customHeight="1" x14ac:dyDescent="0.25">
      <c r="A6009" s="416">
        <v>39569</v>
      </c>
      <c r="B6009" s="417">
        <v>1767.27</v>
      </c>
      <c r="C6009"/>
      <c r="D6009"/>
    </row>
    <row r="6010" spans="1:4" ht="16.149999999999999" customHeight="1" x14ac:dyDescent="0.25">
      <c r="A6010" s="416">
        <v>39570</v>
      </c>
      <c r="B6010" s="418">
        <v>1767.27</v>
      </c>
      <c r="C6010"/>
      <c r="D6010"/>
    </row>
    <row r="6011" spans="1:4" ht="16.149999999999999" customHeight="1" x14ac:dyDescent="0.25">
      <c r="A6011" s="416">
        <v>39571</v>
      </c>
      <c r="B6011" s="417">
        <v>1756.25</v>
      </c>
      <c r="C6011"/>
      <c r="D6011"/>
    </row>
    <row r="6012" spans="1:4" ht="16.149999999999999" customHeight="1" x14ac:dyDescent="0.25">
      <c r="A6012" s="416">
        <v>39572</v>
      </c>
      <c r="B6012" s="418">
        <v>1756.25</v>
      </c>
      <c r="C6012"/>
      <c r="D6012"/>
    </row>
    <row r="6013" spans="1:4" ht="16.149999999999999" customHeight="1" x14ac:dyDescent="0.25">
      <c r="A6013" s="416">
        <v>39573</v>
      </c>
      <c r="B6013" s="417">
        <v>1756.25</v>
      </c>
      <c r="C6013"/>
      <c r="D6013"/>
    </row>
    <row r="6014" spans="1:4" ht="16.149999999999999" customHeight="1" x14ac:dyDescent="0.25">
      <c r="A6014" s="416">
        <v>39574</v>
      </c>
      <c r="B6014" s="418">
        <v>1756.25</v>
      </c>
      <c r="C6014"/>
      <c r="D6014"/>
    </row>
    <row r="6015" spans="1:4" ht="16.149999999999999" customHeight="1" x14ac:dyDescent="0.25">
      <c r="A6015" s="416">
        <v>39575</v>
      </c>
      <c r="B6015" s="417">
        <v>1769.32</v>
      </c>
      <c r="C6015"/>
      <c r="D6015"/>
    </row>
    <row r="6016" spans="1:4" ht="16.149999999999999" customHeight="1" x14ac:dyDescent="0.25">
      <c r="A6016" s="416">
        <v>39576</v>
      </c>
      <c r="B6016" s="418">
        <v>1787.62</v>
      </c>
      <c r="C6016"/>
      <c r="D6016"/>
    </row>
    <row r="6017" spans="1:4" ht="16.149999999999999" customHeight="1" x14ac:dyDescent="0.25">
      <c r="A6017" s="416">
        <v>39577</v>
      </c>
      <c r="B6017" s="417">
        <v>1793.13</v>
      </c>
      <c r="C6017"/>
      <c r="D6017"/>
    </row>
    <row r="6018" spans="1:4" ht="16.149999999999999" customHeight="1" x14ac:dyDescent="0.25">
      <c r="A6018" s="416">
        <v>39578</v>
      </c>
      <c r="B6018" s="418">
        <v>1781.79</v>
      </c>
      <c r="C6018"/>
      <c r="D6018"/>
    </row>
    <row r="6019" spans="1:4" ht="16.149999999999999" customHeight="1" x14ac:dyDescent="0.25">
      <c r="A6019" s="416">
        <v>39579</v>
      </c>
      <c r="B6019" s="417">
        <v>1781.79</v>
      </c>
      <c r="C6019"/>
      <c r="D6019"/>
    </row>
    <row r="6020" spans="1:4" ht="16.149999999999999" customHeight="1" x14ac:dyDescent="0.25">
      <c r="A6020" s="416">
        <v>39580</v>
      </c>
      <c r="B6020" s="418">
        <v>1781.79</v>
      </c>
      <c r="C6020"/>
      <c r="D6020"/>
    </row>
    <row r="6021" spans="1:4" ht="16.149999999999999" customHeight="1" x14ac:dyDescent="0.25">
      <c r="A6021" s="416">
        <v>39581</v>
      </c>
      <c r="B6021" s="417">
        <v>1781.29</v>
      </c>
      <c r="C6021"/>
      <c r="D6021"/>
    </row>
    <row r="6022" spans="1:4" ht="16.149999999999999" customHeight="1" x14ac:dyDescent="0.25">
      <c r="A6022" s="416">
        <v>39582</v>
      </c>
      <c r="B6022" s="418">
        <v>1780.01</v>
      </c>
      <c r="C6022"/>
      <c r="D6022"/>
    </row>
    <row r="6023" spans="1:4" ht="16.149999999999999" customHeight="1" x14ac:dyDescent="0.25">
      <c r="A6023" s="416">
        <v>39583</v>
      </c>
      <c r="B6023" s="417">
        <v>1787.65</v>
      </c>
      <c r="C6023"/>
      <c r="D6023"/>
    </row>
    <row r="6024" spans="1:4" ht="16.149999999999999" customHeight="1" x14ac:dyDescent="0.25">
      <c r="A6024" s="416">
        <v>39584</v>
      </c>
      <c r="B6024" s="418">
        <v>1792.94</v>
      </c>
      <c r="C6024"/>
      <c r="D6024"/>
    </row>
    <row r="6025" spans="1:4" ht="16.149999999999999" customHeight="1" x14ac:dyDescent="0.25">
      <c r="A6025" s="416">
        <v>39585</v>
      </c>
      <c r="B6025" s="417">
        <v>1785.04</v>
      </c>
      <c r="C6025"/>
      <c r="D6025"/>
    </row>
    <row r="6026" spans="1:4" ht="16.149999999999999" customHeight="1" x14ac:dyDescent="0.25">
      <c r="A6026" s="416">
        <v>39586</v>
      </c>
      <c r="B6026" s="418">
        <v>1785.04</v>
      </c>
      <c r="C6026"/>
      <c r="D6026"/>
    </row>
    <row r="6027" spans="1:4" ht="16.149999999999999" customHeight="1" x14ac:dyDescent="0.25">
      <c r="A6027" s="416">
        <v>39587</v>
      </c>
      <c r="B6027" s="417">
        <v>1785.04</v>
      </c>
      <c r="C6027"/>
      <c r="D6027"/>
    </row>
    <row r="6028" spans="1:4" ht="16.149999999999999" customHeight="1" x14ac:dyDescent="0.25">
      <c r="A6028" s="416">
        <v>39588</v>
      </c>
      <c r="B6028" s="418">
        <v>1779.35</v>
      </c>
      <c r="C6028"/>
      <c r="D6028"/>
    </row>
    <row r="6029" spans="1:4" ht="16.149999999999999" customHeight="1" x14ac:dyDescent="0.25">
      <c r="A6029" s="416">
        <v>39589</v>
      </c>
      <c r="B6029" s="417">
        <v>1787.59</v>
      </c>
      <c r="C6029"/>
      <c r="D6029"/>
    </row>
    <row r="6030" spans="1:4" ht="16.149999999999999" customHeight="1" x14ac:dyDescent="0.25">
      <c r="A6030" s="416">
        <v>39590</v>
      </c>
      <c r="B6030" s="418">
        <v>1779.48</v>
      </c>
      <c r="C6030"/>
      <c r="D6030"/>
    </row>
    <row r="6031" spans="1:4" ht="16.149999999999999" customHeight="1" x14ac:dyDescent="0.25">
      <c r="A6031" s="416">
        <v>39591</v>
      </c>
      <c r="B6031" s="417">
        <v>1779.59</v>
      </c>
      <c r="C6031"/>
      <c r="D6031"/>
    </row>
    <row r="6032" spans="1:4" ht="16.149999999999999" customHeight="1" x14ac:dyDescent="0.25">
      <c r="A6032" s="416">
        <v>39592</v>
      </c>
      <c r="B6032" s="418">
        <v>1777.98</v>
      </c>
      <c r="C6032"/>
      <c r="D6032"/>
    </row>
    <row r="6033" spans="1:4" ht="16.149999999999999" customHeight="1" x14ac:dyDescent="0.25">
      <c r="A6033" s="416">
        <v>39593</v>
      </c>
      <c r="B6033" s="417">
        <v>1777.98</v>
      </c>
      <c r="C6033"/>
      <c r="D6033"/>
    </row>
    <row r="6034" spans="1:4" ht="16.149999999999999" customHeight="1" x14ac:dyDescent="0.25">
      <c r="A6034" s="416">
        <v>39594</v>
      </c>
      <c r="B6034" s="418">
        <v>1777.98</v>
      </c>
      <c r="C6034"/>
      <c r="D6034"/>
    </row>
    <row r="6035" spans="1:4" ht="16.149999999999999" customHeight="1" x14ac:dyDescent="0.25">
      <c r="A6035" s="416">
        <v>39595</v>
      </c>
      <c r="B6035" s="417">
        <v>1777.98</v>
      </c>
      <c r="C6035"/>
      <c r="D6035"/>
    </row>
    <row r="6036" spans="1:4" ht="16.149999999999999" customHeight="1" x14ac:dyDescent="0.25">
      <c r="A6036" s="416">
        <v>39596</v>
      </c>
      <c r="B6036" s="418">
        <v>1772.55</v>
      </c>
      <c r="C6036"/>
      <c r="D6036"/>
    </row>
    <row r="6037" spans="1:4" ht="16.149999999999999" customHeight="1" x14ac:dyDescent="0.25">
      <c r="A6037" s="416">
        <v>39597</v>
      </c>
      <c r="B6037" s="417">
        <v>1767.41</v>
      </c>
      <c r="C6037"/>
      <c r="D6037"/>
    </row>
    <row r="6038" spans="1:4" ht="16.149999999999999" customHeight="1" x14ac:dyDescent="0.25">
      <c r="A6038" s="416">
        <v>39598</v>
      </c>
      <c r="B6038" s="418">
        <v>1755.95</v>
      </c>
      <c r="C6038"/>
      <c r="D6038"/>
    </row>
    <row r="6039" spans="1:4" ht="16.149999999999999" customHeight="1" x14ac:dyDescent="0.25">
      <c r="A6039" s="416">
        <v>39599</v>
      </c>
      <c r="B6039" s="417">
        <v>1744.01</v>
      </c>
      <c r="C6039"/>
      <c r="D6039"/>
    </row>
    <row r="6040" spans="1:4" ht="16.149999999999999" customHeight="1" x14ac:dyDescent="0.25">
      <c r="A6040" s="416">
        <v>39600</v>
      </c>
      <c r="B6040" s="418">
        <v>1744.01</v>
      </c>
      <c r="C6040"/>
      <c r="D6040"/>
    </row>
    <row r="6041" spans="1:4" ht="16.149999999999999" customHeight="1" x14ac:dyDescent="0.25">
      <c r="A6041" s="416">
        <v>39601</v>
      </c>
      <c r="B6041" s="417">
        <v>1744.01</v>
      </c>
      <c r="C6041"/>
      <c r="D6041"/>
    </row>
    <row r="6042" spans="1:4" ht="16.149999999999999" customHeight="1" x14ac:dyDescent="0.25">
      <c r="A6042" s="416">
        <v>39602</v>
      </c>
      <c r="B6042" s="418">
        <v>1744.01</v>
      </c>
      <c r="C6042"/>
      <c r="D6042"/>
    </row>
    <row r="6043" spans="1:4" ht="16.149999999999999" customHeight="1" x14ac:dyDescent="0.25">
      <c r="A6043" s="416">
        <v>39603</v>
      </c>
      <c r="B6043" s="417">
        <v>1730.61</v>
      </c>
      <c r="C6043"/>
      <c r="D6043"/>
    </row>
    <row r="6044" spans="1:4" ht="16.149999999999999" customHeight="1" x14ac:dyDescent="0.25">
      <c r="A6044" s="416">
        <v>39604</v>
      </c>
      <c r="B6044" s="418">
        <v>1728.76</v>
      </c>
      <c r="C6044"/>
      <c r="D6044"/>
    </row>
    <row r="6045" spans="1:4" ht="16.149999999999999" customHeight="1" x14ac:dyDescent="0.25">
      <c r="A6045" s="416">
        <v>39605</v>
      </c>
      <c r="B6045" s="417">
        <v>1709.95</v>
      </c>
      <c r="C6045"/>
      <c r="D6045"/>
    </row>
    <row r="6046" spans="1:4" ht="16.149999999999999" customHeight="1" x14ac:dyDescent="0.25">
      <c r="A6046" s="416">
        <v>39606</v>
      </c>
      <c r="B6046" s="418">
        <v>1702.44</v>
      </c>
      <c r="C6046"/>
      <c r="D6046"/>
    </row>
    <row r="6047" spans="1:4" ht="16.149999999999999" customHeight="1" x14ac:dyDescent="0.25">
      <c r="A6047" s="416">
        <v>39607</v>
      </c>
      <c r="B6047" s="417">
        <v>1702.44</v>
      </c>
      <c r="C6047"/>
      <c r="D6047"/>
    </row>
    <row r="6048" spans="1:4" ht="16.149999999999999" customHeight="1" x14ac:dyDescent="0.25">
      <c r="A6048" s="416">
        <v>39608</v>
      </c>
      <c r="B6048" s="418">
        <v>1702.44</v>
      </c>
      <c r="C6048"/>
      <c r="D6048"/>
    </row>
    <row r="6049" spans="1:4" ht="16.149999999999999" customHeight="1" x14ac:dyDescent="0.25">
      <c r="A6049" s="416">
        <v>39609</v>
      </c>
      <c r="B6049" s="417">
        <v>1687.13</v>
      </c>
      <c r="C6049"/>
      <c r="D6049"/>
    </row>
    <row r="6050" spans="1:4" ht="16.149999999999999" customHeight="1" x14ac:dyDescent="0.25">
      <c r="A6050" s="416">
        <v>39610</v>
      </c>
      <c r="B6050" s="418">
        <v>1696.79</v>
      </c>
      <c r="C6050"/>
      <c r="D6050"/>
    </row>
    <row r="6051" spans="1:4" ht="16.149999999999999" customHeight="1" x14ac:dyDescent="0.25">
      <c r="A6051" s="416">
        <v>39611</v>
      </c>
      <c r="B6051" s="417">
        <v>1700.94</v>
      </c>
      <c r="C6051"/>
      <c r="D6051"/>
    </row>
    <row r="6052" spans="1:4" ht="16.149999999999999" customHeight="1" x14ac:dyDescent="0.25">
      <c r="A6052" s="416">
        <v>39612</v>
      </c>
      <c r="B6052" s="418">
        <v>1705.35</v>
      </c>
      <c r="C6052"/>
      <c r="D6052"/>
    </row>
    <row r="6053" spans="1:4" ht="16.149999999999999" customHeight="1" x14ac:dyDescent="0.25">
      <c r="A6053" s="416">
        <v>39613</v>
      </c>
      <c r="B6053" s="417">
        <v>1707.87</v>
      </c>
      <c r="C6053"/>
      <c r="D6053"/>
    </row>
    <row r="6054" spans="1:4" ht="16.149999999999999" customHeight="1" x14ac:dyDescent="0.25">
      <c r="A6054" s="416">
        <v>39614</v>
      </c>
      <c r="B6054" s="418">
        <v>1707.87</v>
      </c>
      <c r="C6054"/>
      <c r="D6054"/>
    </row>
    <row r="6055" spans="1:4" ht="16.149999999999999" customHeight="1" x14ac:dyDescent="0.25">
      <c r="A6055" s="416">
        <v>39615</v>
      </c>
      <c r="B6055" s="417">
        <v>1707.87</v>
      </c>
      <c r="C6055"/>
      <c r="D6055"/>
    </row>
    <row r="6056" spans="1:4" ht="16.149999999999999" customHeight="1" x14ac:dyDescent="0.25">
      <c r="A6056" s="416">
        <v>39616</v>
      </c>
      <c r="B6056" s="418">
        <v>1684.52</v>
      </c>
      <c r="C6056"/>
      <c r="D6056"/>
    </row>
    <row r="6057" spans="1:4" ht="16.149999999999999" customHeight="1" x14ac:dyDescent="0.25">
      <c r="A6057" s="416">
        <v>39617</v>
      </c>
      <c r="B6057" s="417">
        <v>1655.42</v>
      </c>
      <c r="C6057"/>
      <c r="D6057"/>
    </row>
    <row r="6058" spans="1:4" ht="16.149999999999999" customHeight="1" x14ac:dyDescent="0.25">
      <c r="A6058" s="416">
        <v>39618</v>
      </c>
      <c r="B6058" s="418">
        <v>1652.41</v>
      </c>
      <c r="C6058"/>
      <c r="D6058"/>
    </row>
    <row r="6059" spans="1:4" ht="16.149999999999999" customHeight="1" x14ac:dyDescent="0.25">
      <c r="A6059" s="416">
        <v>39619</v>
      </c>
      <c r="B6059" s="417">
        <v>1670.31</v>
      </c>
      <c r="C6059"/>
      <c r="D6059"/>
    </row>
    <row r="6060" spans="1:4" ht="16.149999999999999" customHeight="1" x14ac:dyDescent="0.25">
      <c r="A6060" s="416">
        <v>39620</v>
      </c>
      <c r="B6060" s="418">
        <v>1678.82</v>
      </c>
      <c r="C6060"/>
      <c r="D6060"/>
    </row>
    <row r="6061" spans="1:4" ht="16.149999999999999" customHeight="1" x14ac:dyDescent="0.25">
      <c r="A6061" s="416">
        <v>39621</v>
      </c>
      <c r="B6061" s="417">
        <v>1678.82</v>
      </c>
      <c r="C6061"/>
      <c r="D6061"/>
    </row>
    <row r="6062" spans="1:4" ht="16.149999999999999" customHeight="1" x14ac:dyDescent="0.25">
      <c r="A6062" s="416">
        <v>39622</v>
      </c>
      <c r="B6062" s="418">
        <v>1678.82</v>
      </c>
      <c r="C6062"/>
      <c r="D6062"/>
    </row>
    <row r="6063" spans="1:4" ht="16.149999999999999" customHeight="1" x14ac:dyDescent="0.25">
      <c r="A6063" s="416">
        <v>39623</v>
      </c>
      <c r="B6063" s="417">
        <v>1713.63</v>
      </c>
      <c r="C6063"/>
      <c r="D6063"/>
    </row>
    <row r="6064" spans="1:4" ht="16.149999999999999" customHeight="1" x14ac:dyDescent="0.25">
      <c r="A6064" s="416">
        <v>39624</v>
      </c>
      <c r="B6064" s="418">
        <v>1748.04</v>
      </c>
      <c r="C6064"/>
      <c r="D6064"/>
    </row>
    <row r="6065" spans="1:4" ht="16.149999999999999" customHeight="1" x14ac:dyDescent="0.25">
      <c r="A6065" s="416">
        <v>39625</v>
      </c>
      <c r="B6065" s="417">
        <v>1783.44</v>
      </c>
      <c r="C6065"/>
      <c r="D6065"/>
    </row>
    <row r="6066" spans="1:4" ht="16.149999999999999" customHeight="1" x14ac:dyDescent="0.25">
      <c r="A6066" s="416">
        <v>39626</v>
      </c>
      <c r="B6066" s="418">
        <v>1832.81</v>
      </c>
      <c r="C6066"/>
      <c r="D6066"/>
    </row>
    <row r="6067" spans="1:4" ht="16.149999999999999" customHeight="1" x14ac:dyDescent="0.25">
      <c r="A6067" s="416">
        <v>39627</v>
      </c>
      <c r="B6067" s="417">
        <v>1923.02</v>
      </c>
      <c r="C6067"/>
      <c r="D6067"/>
    </row>
    <row r="6068" spans="1:4" ht="16.149999999999999" customHeight="1" x14ac:dyDescent="0.25">
      <c r="A6068" s="416">
        <v>39628</v>
      </c>
      <c r="B6068" s="418">
        <v>1923.02</v>
      </c>
      <c r="C6068"/>
      <c r="D6068"/>
    </row>
    <row r="6069" spans="1:4" ht="16.149999999999999" customHeight="1" x14ac:dyDescent="0.25">
      <c r="A6069" s="416">
        <v>39629</v>
      </c>
      <c r="B6069" s="417">
        <v>1923.02</v>
      </c>
      <c r="C6069"/>
      <c r="D6069"/>
    </row>
    <row r="6070" spans="1:4" ht="16.149999999999999" customHeight="1" x14ac:dyDescent="0.25">
      <c r="A6070" s="416">
        <v>39630</v>
      </c>
      <c r="B6070" s="418">
        <v>1923.02</v>
      </c>
      <c r="C6070"/>
      <c r="D6070"/>
    </row>
    <row r="6071" spans="1:4" ht="16.149999999999999" customHeight="1" x14ac:dyDescent="0.25">
      <c r="A6071" s="416">
        <v>39631</v>
      </c>
      <c r="B6071" s="417">
        <v>1915.44</v>
      </c>
      <c r="C6071"/>
      <c r="D6071"/>
    </row>
    <row r="6072" spans="1:4" ht="16.149999999999999" customHeight="1" x14ac:dyDescent="0.25">
      <c r="A6072" s="416">
        <v>39632</v>
      </c>
      <c r="B6072" s="418">
        <v>1818.6</v>
      </c>
      <c r="C6072"/>
      <c r="D6072"/>
    </row>
    <row r="6073" spans="1:4" ht="16.149999999999999" customHeight="1" x14ac:dyDescent="0.25">
      <c r="A6073" s="416">
        <v>39633</v>
      </c>
      <c r="B6073" s="417">
        <v>1748.43</v>
      </c>
      <c r="C6073"/>
      <c r="D6073"/>
    </row>
    <row r="6074" spans="1:4" ht="16.149999999999999" customHeight="1" x14ac:dyDescent="0.25">
      <c r="A6074" s="416">
        <v>39634</v>
      </c>
      <c r="B6074" s="418">
        <v>1748.43</v>
      </c>
      <c r="C6074"/>
      <c r="D6074"/>
    </row>
    <row r="6075" spans="1:4" ht="16.149999999999999" customHeight="1" x14ac:dyDescent="0.25">
      <c r="A6075" s="416">
        <v>39635</v>
      </c>
      <c r="B6075" s="417">
        <v>1748.43</v>
      </c>
      <c r="C6075"/>
      <c r="D6075"/>
    </row>
    <row r="6076" spans="1:4" ht="16.149999999999999" customHeight="1" x14ac:dyDescent="0.25">
      <c r="A6076" s="416">
        <v>39636</v>
      </c>
      <c r="B6076" s="418">
        <v>1748.43</v>
      </c>
      <c r="C6076"/>
      <c r="D6076"/>
    </row>
    <row r="6077" spans="1:4" ht="16.149999999999999" customHeight="1" x14ac:dyDescent="0.25">
      <c r="A6077" s="416">
        <v>39637</v>
      </c>
      <c r="B6077" s="417">
        <v>1719.48</v>
      </c>
      <c r="C6077"/>
      <c r="D6077"/>
    </row>
    <row r="6078" spans="1:4" ht="16.149999999999999" customHeight="1" x14ac:dyDescent="0.25">
      <c r="A6078" s="416">
        <v>39638</v>
      </c>
      <c r="B6078" s="418">
        <v>1736.49</v>
      </c>
      <c r="C6078"/>
      <c r="D6078"/>
    </row>
    <row r="6079" spans="1:4" ht="16.149999999999999" customHeight="1" x14ac:dyDescent="0.25">
      <c r="A6079" s="416">
        <v>39639</v>
      </c>
      <c r="B6079" s="417">
        <v>1728.74</v>
      </c>
      <c r="C6079"/>
      <c r="D6079"/>
    </row>
    <row r="6080" spans="1:4" ht="16.149999999999999" customHeight="1" x14ac:dyDescent="0.25">
      <c r="A6080" s="416">
        <v>39640</v>
      </c>
      <c r="B6080" s="418">
        <v>1768.09</v>
      </c>
      <c r="C6080"/>
      <c r="D6080"/>
    </row>
    <row r="6081" spans="1:4" ht="16.149999999999999" customHeight="1" x14ac:dyDescent="0.25">
      <c r="A6081" s="416">
        <v>39641</v>
      </c>
      <c r="B6081" s="417">
        <v>1778.8</v>
      </c>
      <c r="C6081"/>
      <c r="D6081"/>
    </row>
    <row r="6082" spans="1:4" ht="16.149999999999999" customHeight="1" x14ac:dyDescent="0.25">
      <c r="A6082" s="416">
        <v>39642</v>
      </c>
      <c r="B6082" s="418">
        <v>1778.8</v>
      </c>
      <c r="C6082"/>
      <c r="D6082"/>
    </row>
    <row r="6083" spans="1:4" ht="16.149999999999999" customHeight="1" x14ac:dyDescent="0.25">
      <c r="A6083" s="416">
        <v>39643</v>
      </c>
      <c r="B6083" s="417">
        <v>1778.8</v>
      </c>
      <c r="C6083"/>
      <c r="D6083"/>
    </row>
    <row r="6084" spans="1:4" ht="16.149999999999999" customHeight="1" x14ac:dyDescent="0.25">
      <c r="A6084" s="416">
        <v>39644</v>
      </c>
      <c r="B6084" s="418">
        <v>1753.51</v>
      </c>
      <c r="C6084"/>
      <c r="D6084"/>
    </row>
    <row r="6085" spans="1:4" ht="16.149999999999999" customHeight="1" x14ac:dyDescent="0.25">
      <c r="A6085" s="416">
        <v>39645</v>
      </c>
      <c r="B6085" s="417">
        <v>1777.17</v>
      </c>
      <c r="C6085"/>
      <c r="D6085"/>
    </row>
    <row r="6086" spans="1:4" ht="16.149999999999999" customHeight="1" x14ac:dyDescent="0.25">
      <c r="A6086" s="416">
        <v>39646</v>
      </c>
      <c r="B6086" s="418">
        <v>1768.53</v>
      </c>
      <c r="C6086"/>
      <c r="D6086"/>
    </row>
    <row r="6087" spans="1:4" ht="16.149999999999999" customHeight="1" x14ac:dyDescent="0.25">
      <c r="A6087" s="416">
        <v>39647</v>
      </c>
      <c r="B6087" s="417">
        <v>1757.79</v>
      </c>
      <c r="C6087"/>
      <c r="D6087"/>
    </row>
    <row r="6088" spans="1:4" ht="16.149999999999999" customHeight="1" x14ac:dyDescent="0.25">
      <c r="A6088" s="416">
        <v>39648</v>
      </c>
      <c r="B6088" s="418">
        <v>1788.24</v>
      </c>
      <c r="C6088"/>
      <c r="D6088"/>
    </row>
    <row r="6089" spans="1:4" ht="16.149999999999999" customHeight="1" x14ac:dyDescent="0.25">
      <c r="A6089" s="416">
        <v>39649</v>
      </c>
      <c r="B6089" s="417">
        <v>1788.24</v>
      </c>
      <c r="C6089"/>
      <c r="D6089"/>
    </row>
    <row r="6090" spans="1:4" ht="16.149999999999999" customHeight="1" x14ac:dyDescent="0.25">
      <c r="A6090" s="416">
        <v>39650</v>
      </c>
      <c r="B6090" s="418">
        <v>1788.24</v>
      </c>
      <c r="C6090"/>
      <c r="D6090"/>
    </row>
    <row r="6091" spans="1:4" ht="16.149999999999999" customHeight="1" x14ac:dyDescent="0.25">
      <c r="A6091" s="416">
        <v>39651</v>
      </c>
      <c r="B6091" s="417">
        <v>1802.01</v>
      </c>
      <c r="C6091"/>
      <c r="D6091"/>
    </row>
    <row r="6092" spans="1:4" ht="16.149999999999999" customHeight="1" x14ac:dyDescent="0.25">
      <c r="A6092" s="416">
        <v>39652</v>
      </c>
      <c r="B6092" s="418">
        <v>1797.43</v>
      </c>
      <c r="C6092"/>
      <c r="D6092"/>
    </row>
    <row r="6093" spans="1:4" ht="16.149999999999999" customHeight="1" x14ac:dyDescent="0.25">
      <c r="A6093" s="416">
        <v>39653</v>
      </c>
      <c r="B6093" s="417">
        <v>1772.25</v>
      </c>
      <c r="C6093"/>
      <c r="D6093"/>
    </row>
    <row r="6094" spans="1:4" ht="16.149999999999999" customHeight="1" x14ac:dyDescent="0.25">
      <c r="A6094" s="416">
        <v>39654</v>
      </c>
      <c r="B6094" s="418">
        <v>1777.1</v>
      </c>
      <c r="C6094"/>
      <c r="D6094"/>
    </row>
    <row r="6095" spans="1:4" ht="16.149999999999999" customHeight="1" x14ac:dyDescent="0.25">
      <c r="A6095" s="416">
        <v>39655</v>
      </c>
      <c r="B6095" s="417">
        <v>1785.17</v>
      </c>
      <c r="C6095"/>
      <c r="D6095"/>
    </row>
    <row r="6096" spans="1:4" ht="16.149999999999999" customHeight="1" x14ac:dyDescent="0.25">
      <c r="A6096" s="416">
        <v>39656</v>
      </c>
      <c r="B6096" s="418">
        <v>1785.17</v>
      </c>
      <c r="C6096"/>
      <c r="D6096"/>
    </row>
    <row r="6097" spans="1:4" ht="16.149999999999999" customHeight="1" x14ac:dyDescent="0.25">
      <c r="A6097" s="416">
        <v>39657</v>
      </c>
      <c r="B6097" s="417">
        <v>1785.17</v>
      </c>
      <c r="C6097"/>
      <c r="D6097"/>
    </row>
    <row r="6098" spans="1:4" ht="16.149999999999999" customHeight="1" x14ac:dyDescent="0.25">
      <c r="A6098" s="416">
        <v>39658</v>
      </c>
      <c r="B6098" s="418">
        <v>1764.48</v>
      </c>
      <c r="C6098"/>
      <c r="D6098"/>
    </row>
    <row r="6099" spans="1:4" ht="16.149999999999999" customHeight="1" x14ac:dyDescent="0.25">
      <c r="A6099" s="416">
        <v>39659</v>
      </c>
      <c r="B6099" s="417">
        <v>1789.68</v>
      </c>
      <c r="C6099"/>
      <c r="D6099"/>
    </row>
    <row r="6100" spans="1:4" ht="16.149999999999999" customHeight="1" x14ac:dyDescent="0.25">
      <c r="A6100" s="416">
        <v>39660</v>
      </c>
      <c r="B6100" s="418">
        <v>1792.24</v>
      </c>
      <c r="C6100"/>
      <c r="D6100"/>
    </row>
    <row r="6101" spans="1:4" ht="16.149999999999999" customHeight="1" x14ac:dyDescent="0.25">
      <c r="A6101" s="416">
        <v>39661</v>
      </c>
      <c r="B6101" s="417">
        <v>1800.54</v>
      </c>
      <c r="C6101"/>
      <c r="D6101"/>
    </row>
    <row r="6102" spans="1:4" ht="16.149999999999999" customHeight="1" x14ac:dyDescent="0.25">
      <c r="A6102" s="416">
        <v>39662</v>
      </c>
      <c r="B6102" s="418">
        <v>1779.97</v>
      </c>
      <c r="C6102"/>
      <c r="D6102"/>
    </row>
    <row r="6103" spans="1:4" ht="16.149999999999999" customHeight="1" x14ac:dyDescent="0.25">
      <c r="A6103" s="416">
        <v>39663</v>
      </c>
      <c r="B6103" s="417">
        <v>1779.97</v>
      </c>
      <c r="C6103"/>
      <c r="D6103"/>
    </row>
    <row r="6104" spans="1:4" ht="16.149999999999999" customHeight="1" x14ac:dyDescent="0.25">
      <c r="A6104" s="416">
        <v>39664</v>
      </c>
      <c r="B6104" s="418">
        <v>1779.97</v>
      </c>
      <c r="C6104"/>
      <c r="D6104"/>
    </row>
    <row r="6105" spans="1:4" ht="16.149999999999999" customHeight="1" x14ac:dyDescent="0.25">
      <c r="A6105" s="416">
        <v>39665</v>
      </c>
      <c r="B6105" s="417">
        <v>1771.31</v>
      </c>
      <c r="C6105"/>
      <c r="D6105"/>
    </row>
    <row r="6106" spans="1:4" ht="16.149999999999999" customHeight="1" x14ac:dyDescent="0.25">
      <c r="A6106" s="416">
        <v>39666</v>
      </c>
      <c r="B6106" s="418">
        <v>1772.16</v>
      </c>
      <c r="C6106"/>
      <c r="D6106"/>
    </row>
    <row r="6107" spans="1:4" ht="16.149999999999999" customHeight="1" x14ac:dyDescent="0.25">
      <c r="A6107" s="416">
        <v>39667</v>
      </c>
      <c r="B6107" s="417">
        <v>1782.92</v>
      </c>
      <c r="C6107"/>
      <c r="D6107"/>
    </row>
    <row r="6108" spans="1:4" ht="16.149999999999999" customHeight="1" x14ac:dyDescent="0.25">
      <c r="A6108" s="416">
        <v>39668</v>
      </c>
      <c r="B6108" s="418">
        <v>1782.92</v>
      </c>
      <c r="C6108"/>
      <c r="D6108"/>
    </row>
    <row r="6109" spans="1:4" ht="16.149999999999999" customHeight="1" x14ac:dyDescent="0.25">
      <c r="A6109" s="416">
        <v>39669</v>
      </c>
      <c r="B6109" s="417">
        <v>1816.25</v>
      </c>
      <c r="C6109"/>
      <c r="D6109"/>
    </row>
    <row r="6110" spans="1:4" ht="16.149999999999999" customHeight="1" x14ac:dyDescent="0.25">
      <c r="A6110" s="416">
        <v>39670</v>
      </c>
      <c r="B6110" s="418">
        <v>1816.25</v>
      </c>
      <c r="C6110"/>
      <c r="D6110"/>
    </row>
    <row r="6111" spans="1:4" ht="16.149999999999999" customHeight="1" x14ac:dyDescent="0.25">
      <c r="A6111" s="416">
        <v>39671</v>
      </c>
      <c r="B6111" s="417">
        <v>1816.25</v>
      </c>
      <c r="C6111"/>
      <c r="D6111"/>
    </row>
    <row r="6112" spans="1:4" ht="16.149999999999999" customHeight="1" x14ac:dyDescent="0.25">
      <c r="A6112" s="416">
        <v>39672</v>
      </c>
      <c r="B6112" s="418">
        <v>1821.76</v>
      </c>
      <c r="C6112"/>
      <c r="D6112"/>
    </row>
    <row r="6113" spans="1:4" ht="16.149999999999999" customHeight="1" x14ac:dyDescent="0.25">
      <c r="A6113" s="416">
        <v>39673</v>
      </c>
      <c r="B6113" s="417">
        <v>1836.25</v>
      </c>
      <c r="C6113"/>
      <c r="D6113"/>
    </row>
    <row r="6114" spans="1:4" ht="16.149999999999999" customHeight="1" x14ac:dyDescent="0.25">
      <c r="A6114" s="416">
        <v>39674</v>
      </c>
      <c r="B6114" s="418">
        <v>1854.16</v>
      </c>
      <c r="C6114"/>
      <c r="D6114"/>
    </row>
    <row r="6115" spans="1:4" ht="16.149999999999999" customHeight="1" x14ac:dyDescent="0.25">
      <c r="A6115" s="416">
        <v>39675</v>
      </c>
      <c r="B6115" s="417">
        <v>1853.45</v>
      </c>
      <c r="C6115"/>
      <c r="D6115"/>
    </row>
    <row r="6116" spans="1:4" ht="16.149999999999999" customHeight="1" x14ac:dyDescent="0.25">
      <c r="A6116" s="416">
        <v>39676</v>
      </c>
      <c r="B6116" s="418">
        <v>1882.11</v>
      </c>
      <c r="C6116"/>
      <c r="D6116"/>
    </row>
    <row r="6117" spans="1:4" ht="16.149999999999999" customHeight="1" x14ac:dyDescent="0.25">
      <c r="A6117" s="416">
        <v>39677</v>
      </c>
      <c r="B6117" s="417">
        <v>1882.11</v>
      </c>
      <c r="C6117"/>
      <c r="D6117"/>
    </row>
    <row r="6118" spans="1:4" ht="16.149999999999999" customHeight="1" x14ac:dyDescent="0.25">
      <c r="A6118" s="416">
        <v>39678</v>
      </c>
      <c r="B6118" s="418">
        <v>1882.11</v>
      </c>
      <c r="C6118"/>
      <c r="D6118"/>
    </row>
    <row r="6119" spans="1:4" ht="16.149999999999999" customHeight="1" x14ac:dyDescent="0.25">
      <c r="A6119" s="416">
        <v>39679</v>
      </c>
      <c r="B6119" s="417">
        <v>1882.11</v>
      </c>
      <c r="C6119"/>
      <c r="D6119"/>
    </row>
    <row r="6120" spans="1:4" ht="16.149999999999999" customHeight="1" x14ac:dyDescent="0.25">
      <c r="A6120" s="416">
        <v>39680</v>
      </c>
      <c r="B6120" s="418">
        <v>1891.99</v>
      </c>
      <c r="C6120"/>
      <c r="D6120"/>
    </row>
    <row r="6121" spans="1:4" ht="16.149999999999999" customHeight="1" x14ac:dyDescent="0.25">
      <c r="A6121" s="416">
        <v>39681</v>
      </c>
      <c r="B6121" s="417">
        <v>1880.69</v>
      </c>
      <c r="C6121"/>
      <c r="D6121"/>
    </row>
    <row r="6122" spans="1:4" ht="16.149999999999999" customHeight="1" x14ac:dyDescent="0.25">
      <c r="A6122" s="416">
        <v>39682</v>
      </c>
      <c r="B6122" s="418">
        <v>1864.26</v>
      </c>
      <c r="C6122"/>
      <c r="D6122"/>
    </row>
    <row r="6123" spans="1:4" ht="16.149999999999999" customHeight="1" x14ac:dyDescent="0.25">
      <c r="A6123" s="416">
        <v>39683</v>
      </c>
      <c r="B6123" s="417">
        <v>1872.07</v>
      </c>
      <c r="C6123"/>
      <c r="D6123"/>
    </row>
    <row r="6124" spans="1:4" ht="16.149999999999999" customHeight="1" x14ac:dyDescent="0.25">
      <c r="A6124" s="416">
        <v>39684</v>
      </c>
      <c r="B6124" s="418">
        <v>1872.07</v>
      </c>
      <c r="C6124"/>
      <c r="D6124"/>
    </row>
    <row r="6125" spans="1:4" ht="16.149999999999999" customHeight="1" x14ac:dyDescent="0.25">
      <c r="A6125" s="416">
        <v>39685</v>
      </c>
      <c r="B6125" s="417">
        <v>1872.07</v>
      </c>
      <c r="C6125"/>
      <c r="D6125"/>
    </row>
    <row r="6126" spans="1:4" ht="16.149999999999999" customHeight="1" x14ac:dyDescent="0.25">
      <c r="A6126" s="416">
        <v>39686</v>
      </c>
      <c r="B6126" s="418">
        <v>1873.94</v>
      </c>
      <c r="C6126"/>
      <c r="D6126"/>
    </row>
    <row r="6127" spans="1:4" ht="16.149999999999999" customHeight="1" x14ac:dyDescent="0.25">
      <c r="A6127" s="416">
        <v>39687</v>
      </c>
      <c r="B6127" s="417">
        <v>1892.06</v>
      </c>
      <c r="C6127"/>
      <c r="D6127"/>
    </row>
    <row r="6128" spans="1:4" ht="16.149999999999999" customHeight="1" x14ac:dyDescent="0.25">
      <c r="A6128" s="416">
        <v>39688</v>
      </c>
      <c r="B6128" s="418">
        <v>1887.71</v>
      </c>
      <c r="C6128"/>
      <c r="D6128"/>
    </row>
    <row r="6129" spans="1:4" ht="16.149999999999999" customHeight="1" x14ac:dyDescent="0.25">
      <c r="A6129" s="416">
        <v>39689</v>
      </c>
      <c r="B6129" s="417">
        <v>1907.97</v>
      </c>
      <c r="C6129"/>
      <c r="D6129"/>
    </row>
    <row r="6130" spans="1:4" ht="16.149999999999999" customHeight="1" x14ac:dyDescent="0.25">
      <c r="A6130" s="416">
        <v>39690</v>
      </c>
      <c r="B6130" s="418">
        <v>1932.2</v>
      </c>
      <c r="C6130"/>
      <c r="D6130"/>
    </row>
    <row r="6131" spans="1:4" ht="16.149999999999999" customHeight="1" x14ac:dyDescent="0.25">
      <c r="A6131" s="416">
        <v>39691</v>
      </c>
      <c r="B6131" s="417">
        <v>1932.2</v>
      </c>
      <c r="C6131"/>
      <c r="D6131"/>
    </row>
    <row r="6132" spans="1:4" ht="16.149999999999999" customHeight="1" x14ac:dyDescent="0.25">
      <c r="A6132" s="416">
        <v>39692</v>
      </c>
      <c r="B6132" s="418">
        <v>1932.2</v>
      </c>
      <c r="C6132"/>
      <c r="D6132"/>
    </row>
    <row r="6133" spans="1:4" ht="16.149999999999999" customHeight="1" x14ac:dyDescent="0.25">
      <c r="A6133" s="416">
        <v>39693</v>
      </c>
      <c r="B6133" s="417">
        <v>1932.2</v>
      </c>
      <c r="C6133"/>
      <c r="D6133"/>
    </row>
    <row r="6134" spans="1:4" ht="16.149999999999999" customHeight="1" x14ac:dyDescent="0.25">
      <c r="A6134" s="416">
        <v>39694</v>
      </c>
      <c r="B6134" s="418">
        <v>1975.1</v>
      </c>
      <c r="C6134"/>
      <c r="D6134"/>
    </row>
    <row r="6135" spans="1:4" ht="16.149999999999999" customHeight="1" x14ac:dyDescent="0.25">
      <c r="A6135" s="416">
        <v>39695</v>
      </c>
      <c r="B6135" s="417">
        <v>1992.59</v>
      </c>
      <c r="C6135"/>
      <c r="D6135"/>
    </row>
    <row r="6136" spans="1:4" ht="16.149999999999999" customHeight="1" x14ac:dyDescent="0.25">
      <c r="A6136" s="416">
        <v>39696</v>
      </c>
      <c r="B6136" s="418">
        <v>2017.53</v>
      </c>
      <c r="C6136"/>
      <c r="D6136"/>
    </row>
    <row r="6137" spans="1:4" ht="16.149999999999999" customHeight="1" x14ac:dyDescent="0.25">
      <c r="A6137" s="416">
        <v>39697</v>
      </c>
      <c r="B6137" s="417">
        <v>2041.81</v>
      </c>
      <c r="C6137"/>
      <c r="D6137"/>
    </row>
    <row r="6138" spans="1:4" ht="16.149999999999999" customHeight="1" x14ac:dyDescent="0.25">
      <c r="A6138" s="416">
        <v>39698</v>
      </c>
      <c r="B6138" s="418">
        <v>2041.81</v>
      </c>
      <c r="C6138"/>
      <c r="D6138"/>
    </row>
    <row r="6139" spans="1:4" ht="16.149999999999999" customHeight="1" x14ac:dyDescent="0.25">
      <c r="A6139" s="416">
        <v>39699</v>
      </c>
      <c r="B6139" s="417">
        <v>2041.81</v>
      </c>
      <c r="C6139"/>
      <c r="D6139"/>
    </row>
    <row r="6140" spans="1:4" ht="16.149999999999999" customHeight="1" x14ac:dyDescent="0.25">
      <c r="A6140" s="416">
        <v>39700</v>
      </c>
      <c r="B6140" s="418">
        <v>2031.12</v>
      </c>
      <c r="C6140"/>
      <c r="D6140"/>
    </row>
    <row r="6141" spans="1:4" ht="16.149999999999999" customHeight="1" x14ac:dyDescent="0.25">
      <c r="A6141" s="416">
        <v>39701</v>
      </c>
      <c r="B6141" s="417">
        <v>2071.2399999999998</v>
      </c>
      <c r="C6141"/>
      <c r="D6141"/>
    </row>
    <row r="6142" spans="1:4" ht="16.149999999999999" customHeight="1" x14ac:dyDescent="0.25">
      <c r="A6142" s="416">
        <v>39702</v>
      </c>
      <c r="B6142" s="418">
        <v>2081.3200000000002</v>
      </c>
      <c r="C6142"/>
      <c r="D6142"/>
    </row>
    <row r="6143" spans="1:4" ht="16.149999999999999" customHeight="1" x14ac:dyDescent="0.25">
      <c r="A6143" s="416">
        <v>39703</v>
      </c>
      <c r="B6143" s="417">
        <v>2082.46</v>
      </c>
      <c r="C6143"/>
      <c r="D6143"/>
    </row>
    <row r="6144" spans="1:4" ht="16.149999999999999" customHeight="1" x14ac:dyDescent="0.25">
      <c r="A6144" s="416">
        <v>39704</v>
      </c>
      <c r="B6144" s="418">
        <v>2051.5500000000002</v>
      </c>
      <c r="C6144"/>
      <c r="D6144"/>
    </row>
    <row r="6145" spans="1:4" ht="16.149999999999999" customHeight="1" x14ac:dyDescent="0.25">
      <c r="A6145" s="416">
        <v>39705</v>
      </c>
      <c r="B6145" s="417">
        <v>2051.5500000000002</v>
      </c>
      <c r="C6145"/>
      <c r="D6145"/>
    </row>
    <row r="6146" spans="1:4" ht="16.149999999999999" customHeight="1" x14ac:dyDescent="0.25">
      <c r="A6146" s="416">
        <v>39706</v>
      </c>
      <c r="B6146" s="418">
        <v>2051.5500000000002</v>
      </c>
      <c r="C6146"/>
      <c r="D6146"/>
    </row>
    <row r="6147" spans="1:4" ht="16.149999999999999" customHeight="1" x14ac:dyDescent="0.25">
      <c r="A6147" s="416">
        <v>39707</v>
      </c>
      <c r="B6147" s="417">
        <v>2071.29</v>
      </c>
      <c r="C6147"/>
      <c r="D6147"/>
    </row>
    <row r="6148" spans="1:4" ht="16.149999999999999" customHeight="1" x14ac:dyDescent="0.25">
      <c r="A6148" s="416">
        <v>39708</v>
      </c>
      <c r="B6148" s="418">
        <v>2109.37</v>
      </c>
      <c r="C6148"/>
      <c r="D6148"/>
    </row>
    <row r="6149" spans="1:4" ht="16.149999999999999" customHeight="1" x14ac:dyDescent="0.25">
      <c r="A6149" s="416">
        <v>39709</v>
      </c>
      <c r="B6149" s="417">
        <v>2139.14</v>
      </c>
      <c r="C6149"/>
      <c r="D6149"/>
    </row>
    <row r="6150" spans="1:4" ht="16.149999999999999" customHeight="1" x14ac:dyDescent="0.25">
      <c r="A6150" s="416">
        <v>39710</v>
      </c>
      <c r="B6150" s="418">
        <v>2187.0100000000002</v>
      </c>
      <c r="C6150"/>
      <c r="D6150"/>
    </row>
    <row r="6151" spans="1:4" ht="16.149999999999999" customHeight="1" x14ac:dyDescent="0.25">
      <c r="A6151" s="416">
        <v>39711</v>
      </c>
      <c r="B6151" s="417">
        <v>2067.4499999999998</v>
      </c>
      <c r="C6151"/>
      <c r="D6151"/>
    </row>
    <row r="6152" spans="1:4" ht="16.149999999999999" customHeight="1" x14ac:dyDescent="0.25">
      <c r="A6152" s="416">
        <v>39712</v>
      </c>
      <c r="B6152" s="418">
        <v>2067.4499999999998</v>
      </c>
      <c r="C6152"/>
      <c r="D6152"/>
    </row>
    <row r="6153" spans="1:4" ht="16.149999999999999" customHeight="1" x14ac:dyDescent="0.25">
      <c r="A6153" s="416">
        <v>39713</v>
      </c>
      <c r="B6153" s="417">
        <v>2067.4499999999998</v>
      </c>
      <c r="C6153"/>
      <c r="D6153"/>
    </row>
    <row r="6154" spans="1:4" ht="16.149999999999999" customHeight="1" x14ac:dyDescent="0.25">
      <c r="A6154" s="416">
        <v>39714</v>
      </c>
      <c r="B6154" s="418">
        <v>2045.85</v>
      </c>
      <c r="C6154"/>
      <c r="D6154"/>
    </row>
    <row r="6155" spans="1:4" ht="16.149999999999999" customHeight="1" x14ac:dyDescent="0.25">
      <c r="A6155" s="416">
        <v>39715</v>
      </c>
      <c r="B6155" s="417">
        <v>2077.59</v>
      </c>
      <c r="C6155"/>
      <c r="D6155"/>
    </row>
    <row r="6156" spans="1:4" ht="16.149999999999999" customHeight="1" x14ac:dyDescent="0.25">
      <c r="A6156" s="416">
        <v>39716</v>
      </c>
      <c r="B6156" s="418">
        <v>2147.41</v>
      </c>
      <c r="C6156"/>
      <c r="D6156"/>
    </row>
    <row r="6157" spans="1:4" ht="16.149999999999999" customHeight="1" x14ac:dyDescent="0.25">
      <c r="A6157" s="416">
        <v>39717</v>
      </c>
      <c r="B6157" s="417">
        <v>2118.31</v>
      </c>
      <c r="C6157"/>
      <c r="D6157"/>
    </row>
    <row r="6158" spans="1:4" ht="16.149999999999999" customHeight="1" x14ac:dyDescent="0.25">
      <c r="A6158" s="416">
        <v>39718</v>
      </c>
      <c r="B6158" s="418">
        <v>2105.61</v>
      </c>
      <c r="C6158"/>
      <c r="D6158"/>
    </row>
    <row r="6159" spans="1:4" ht="16.149999999999999" customHeight="1" x14ac:dyDescent="0.25">
      <c r="A6159" s="416">
        <v>39719</v>
      </c>
      <c r="B6159" s="417">
        <v>2105.61</v>
      </c>
      <c r="C6159"/>
      <c r="D6159"/>
    </row>
    <row r="6160" spans="1:4" ht="16.149999999999999" customHeight="1" x14ac:dyDescent="0.25">
      <c r="A6160" s="416">
        <v>39720</v>
      </c>
      <c r="B6160" s="418">
        <v>2105.61</v>
      </c>
      <c r="C6160"/>
      <c r="D6160"/>
    </row>
    <row r="6161" spans="1:4" ht="16.149999999999999" customHeight="1" x14ac:dyDescent="0.25">
      <c r="A6161" s="416">
        <v>39721</v>
      </c>
      <c r="B6161" s="417">
        <v>2174.62</v>
      </c>
      <c r="C6161"/>
      <c r="D6161"/>
    </row>
    <row r="6162" spans="1:4" ht="16.149999999999999" customHeight="1" x14ac:dyDescent="0.25">
      <c r="A6162" s="416">
        <v>39722</v>
      </c>
      <c r="B6162" s="418">
        <v>2184.7600000000002</v>
      </c>
      <c r="C6162"/>
      <c r="D6162"/>
    </row>
    <row r="6163" spans="1:4" ht="16.149999999999999" customHeight="1" x14ac:dyDescent="0.25">
      <c r="A6163" s="416">
        <v>39723</v>
      </c>
      <c r="B6163" s="417">
        <v>2166.0500000000002</v>
      </c>
      <c r="C6163"/>
      <c r="D6163"/>
    </row>
    <row r="6164" spans="1:4" ht="16.149999999999999" customHeight="1" x14ac:dyDescent="0.25">
      <c r="A6164" s="416">
        <v>39724</v>
      </c>
      <c r="B6164" s="418">
        <v>2192.69</v>
      </c>
      <c r="C6164"/>
      <c r="D6164"/>
    </row>
    <row r="6165" spans="1:4" ht="16.149999999999999" customHeight="1" x14ac:dyDescent="0.25">
      <c r="A6165" s="416">
        <v>39725</v>
      </c>
      <c r="B6165" s="417">
        <v>2160.08</v>
      </c>
      <c r="C6165"/>
      <c r="D6165"/>
    </row>
    <row r="6166" spans="1:4" ht="16.149999999999999" customHeight="1" x14ac:dyDescent="0.25">
      <c r="A6166" s="416">
        <v>39726</v>
      </c>
      <c r="B6166" s="418">
        <v>2160.08</v>
      </c>
      <c r="C6166"/>
      <c r="D6166"/>
    </row>
    <row r="6167" spans="1:4" ht="16.149999999999999" customHeight="1" x14ac:dyDescent="0.25">
      <c r="A6167" s="416">
        <v>39727</v>
      </c>
      <c r="B6167" s="417">
        <v>2160.08</v>
      </c>
      <c r="C6167"/>
      <c r="D6167"/>
    </row>
    <row r="6168" spans="1:4" ht="16.149999999999999" customHeight="1" x14ac:dyDescent="0.25">
      <c r="A6168" s="416">
        <v>39728</v>
      </c>
      <c r="B6168" s="418">
        <v>2250.73</v>
      </c>
      <c r="C6168"/>
      <c r="D6168"/>
    </row>
    <row r="6169" spans="1:4" ht="16.149999999999999" customHeight="1" x14ac:dyDescent="0.25">
      <c r="A6169" s="416">
        <v>39729</v>
      </c>
      <c r="B6169" s="417">
        <v>2261.96</v>
      </c>
      <c r="C6169"/>
      <c r="D6169"/>
    </row>
    <row r="6170" spans="1:4" ht="16.149999999999999" customHeight="1" x14ac:dyDescent="0.25">
      <c r="A6170" s="416">
        <v>39730</v>
      </c>
      <c r="B6170" s="418">
        <v>2326.41</v>
      </c>
      <c r="C6170"/>
      <c r="D6170"/>
    </row>
    <row r="6171" spans="1:4" ht="16.149999999999999" customHeight="1" x14ac:dyDescent="0.25">
      <c r="A6171" s="416">
        <v>39731</v>
      </c>
      <c r="B6171" s="417">
        <v>2254.2399999999998</v>
      </c>
      <c r="C6171"/>
      <c r="D6171"/>
    </row>
    <row r="6172" spans="1:4" ht="16.149999999999999" customHeight="1" x14ac:dyDescent="0.25">
      <c r="A6172" s="416">
        <v>39732</v>
      </c>
      <c r="B6172" s="418">
        <v>2318.63</v>
      </c>
      <c r="C6172"/>
      <c r="D6172"/>
    </row>
    <row r="6173" spans="1:4" ht="16.149999999999999" customHeight="1" x14ac:dyDescent="0.25">
      <c r="A6173" s="416">
        <v>39733</v>
      </c>
      <c r="B6173" s="417">
        <v>2318.63</v>
      </c>
      <c r="C6173"/>
      <c r="D6173"/>
    </row>
    <row r="6174" spans="1:4" ht="16.149999999999999" customHeight="1" x14ac:dyDescent="0.25">
      <c r="A6174" s="416">
        <v>39734</v>
      </c>
      <c r="B6174" s="418">
        <v>2318.63</v>
      </c>
      <c r="C6174"/>
      <c r="D6174"/>
    </row>
    <row r="6175" spans="1:4" ht="16.149999999999999" customHeight="1" x14ac:dyDescent="0.25">
      <c r="A6175" s="416">
        <v>39735</v>
      </c>
      <c r="B6175" s="417">
        <v>2318.63</v>
      </c>
      <c r="C6175"/>
      <c r="D6175"/>
    </row>
    <row r="6176" spans="1:4" ht="16.149999999999999" customHeight="1" x14ac:dyDescent="0.25">
      <c r="A6176" s="416">
        <v>39736</v>
      </c>
      <c r="B6176" s="418">
        <v>2223.94</v>
      </c>
      <c r="C6176"/>
      <c r="D6176"/>
    </row>
    <row r="6177" spans="1:4" ht="16.149999999999999" customHeight="1" x14ac:dyDescent="0.25">
      <c r="A6177" s="416">
        <v>39737</v>
      </c>
      <c r="B6177" s="417">
        <v>2316.54</v>
      </c>
      <c r="C6177"/>
      <c r="D6177"/>
    </row>
    <row r="6178" spans="1:4" ht="16.149999999999999" customHeight="1" x14ac:dyDescent="0.25">
      <c r="A6178" s="416">
        <v>39738</v>
      </c>
      <c r="B6178" s="418">
        <v>2304.6799999999998</v>
      </c>
      <c r="C6178"/>
      <c r="D6178"/>
    </row>
    <row r="6179" spans="1:4" ht="16.149999999999999" customHeight="1" x14ac:dyDescent="0.25">
      <c r="A6179" s="416">
        <v>39739</v>
      </c>
      <c r="B6179" s="417">
        <v>2271.98</v>
      </c>
      <c r="C6179"/>
      <c r="D6179"/>
    </row>
    <row r="6180" spans="1:4" ht="16.149999999999999" customHeight="1" x14ac:dyDescent="0.25">
      <c r="A6180" s="416">
        <v>39740</v>
      </c>
      <c r="B6180" s="418">
        <v>2271.98</v>
      </c>
      <c r="C6180"/>
      <c r="D6180"/>
    </row>
    <row r="6181" spans="1:4" ht="16.149999999999999" customHeight="1" x14ac:dyDescent="0.25">
      <c r="A6181" s="416">
        <v>39741</v>
      </c>
      <c r="B6181" s="417">
        <v>2271.98</v>
      </c>
      <c r="C6181"/>
      <c r="D6181"/>
    </row>
    <row r="6182" spans="1:4" ht="16.149999999999999" customHeight="1" x14ac:dyDescent="0.25">
      <c r="A6182" s="416">
        <v>39742</v>
      </c>
      <c r="B6182" s="418">
        <v>2243.4899999999998</v>
      </c>
      <c r="C6182"/>
      <c r="D6182"/>
    </row>
    <row r="6183" spans="1:4" ht="16.149999999999999" customHeight="1" x14ac:dyDescent="0.25">
      <c r="A6183" s="416">
        <v>39743</v>
      </c>
      <c r="B6183" s="417">
        <v>2296.3200000000002</v>
      </c>
      <c r="C6183"/>
      <c r="D6183"/>
    </row>
    <row r="6184" spans="1:4" ht="16.149999999999999" customHeight="1" x14ac:dyDescent="0.25">
      <c r="A6184" s="416">
        <v>39744</v>
      </c>
      <c r="B6184" s="418">
        <v>2346.4699999999998</v>
      </c>
      <c r="C6184"/>
      <c r="D6184"/>
    </row>
    <row r="6185" spans="1:4" ht="16.149999999999999" customHeight="1" x14ac:dyDescent="0.25">
      <c r="A6185" s="416">
        <v>39745</v>
      </c>
      <c r="B6185" s="417">
        <v>2361.0100000000002</v>
      </c>
      <c r="C6185"/>
      <c r="D6185"/>
    </row>
    <row r="6186" spans="1:4" ht="16.149999999999999" customHeight="1" x14ac:dyDescent="0.25">
      <c r="A6186" s="416">
        <v>39746</v>
      </c>
      <c r="B6186" s="418">
        <v>2386.48</v>
      </c>
      <c r="C6186"/>
      <c r="D6186"/>
    </row>
    <row r="6187" spans="1:4" ht="16.149999999999999" customHeight="1" x14ac:dyDescent="0.25">
      <c r="A6187" s="416">
        <v>39747</v>
      </c>
      <c r="B6187" s="417">
        <v>2386.48</v>
      </c>
      <c r="C6187"/>
      <c r="D6187"/>
    </row>
    <row r="6188" spans="1:4" ht="16.149999999999999" customHeight="1" x14ac:dyDescent="0.25">
      <c r="A6188" s="416">
        <v>39748</v>
      </c>
      <c r="B6188" s="418">
        <v>2386.48</v>
      </c>
      <c r="C6188"/>
      <c r="D6188"/>
    </row>
    <row r="6189" spans="1:4" ht="16.149999999999999" customHeight="1" x14ac:dyDescent="0.25">
      <c r="A6189" s="416">
        <v>39749</v>
      </c>
      <c r="B6189" s="417">
        <v>2379.2399999999998</v>
      </c>
      <c r="C6189"/>
      <c r="D6189"/>
    </row>
    <row r="6190" spans="1:4" ht="16.149999999999999" customHeight="1" x14ac:dyDescent="0.25">
      <c r="A6190" s="416">
        <v>39750</v>
      </c>
      <c r="B6190" s="418">
        <v>2382.31</v>
      </c>
      <c r="C6190"/>
      <c r="D6190"/>
    </row>
    <row r="6191" spans="1:4" ht="16.149999999999999" customHeight="1" x14ac:dyDescent="0.25">
      <c r="A6191" s="416">
        <v>39751</v>
      </c>
      <c r="B6191" s="417">
        <v>2374.1</v>
      </c>
      <c r="C6191"/>
      <c r="D6191"/>
    </row>
    <row r="6192" spans="1:4" ht="16.149999999999999" customHeight="1" x14ac:dyDescent="0.25">
      <c r="A6192" s="416">
        <v>39752</v>
      </c>
      <c r="B6192" s="418">
        <v>2359.52</v>
      </c>
      <c r="C6192"/>
      <c r="D6192"/>
    </row>
    <row r="6193" spans="1:4" ht="16.149999999999999" customHeight="1" x14ac:dyDescent="0.25">
      <c r="A6193" s="416">
        <v>39753</v>
      </c>
      <c r="B6193" s="417">
        <v>2392.2800000000002</v>
      </c>
      <c r="C6193"/>
      <c r="D6193"/>
    </row>
    <row r="6194" spans="1:4" ht="16.149999999999999" customHeight="1" x14ac:dyDescent="0.25">
      <c r="A6194" s="416">
        <v>39754</v>
      </c>
      <c r="B6194" s="418">
        <v>2392.2800000000002</v>
      </c>
      <c r="C6194"/>
      <c r="D6194"/>
    </row>
    <row r="6195" spans="1:4" ht="16.149999999999999" customHeight="1" x14ac:dyDescent="0.25">
      <c r="A6195" s="416">
        <v>39755</v>
      </c>
      <c r="B6195" s="417">
        <v>2392.2800000000002</v>
      </c>
      <c r="C6195"/>
      <c r="D6195"/>
    </row>
    <row r="6196" spans="1:4" ht="16.149999999999999" customHeight="1" x14ac:dyDescent="0.25">
      <c r="A6196" s="416">
        <v>39756</v>
      </c>
      <c r="B6196" s="418">
        <v>2392.2800000000002</v>
      </c>
      <c r="C6196"/>
      <c r="D6196"/>
    </row>
    <row r="6197" spans="1:4" ht="16.149999999999999" customHeight="1" x14ac:dyDescent="0.25">
      <c r="A6197" s="416">
        <v>39757</v>
      </c>
      <c r="B6197" s="417">
        <v>2351.56</v>
      </c>
      <c r="C6197"/>
      <c r="D6197"/>
    </row>
    <row r="6198" spans="1:4" ht="16.149999999999999" customHeight="1" x14ac:dyDescent="0.25">
      <c r="A6198" s="416">
        <v>39758</v>
      </c>
      <c r="B6198" s="418">
        <v>2327.7800000000002</v>
      </c>
      <c r="C6198"/>
      <c r="D6198"/>
    </row>
    <row r="6199" spans="1:4" ht="16.149999999999999" customHeight="1" x14ac:dyDescent="0.25">
      <c r="A6199" s="416">
        <v>39759</v>
      </c>
      <c r="B6199" s="417">
        <v>2342.65</v>
      </c>
      <c r="C6199"/>
      <c r="D6199"/>
    </row>
    <row r="6200" spans="1:4" ht="16.149999999999999" customHeight="1" x14ac:dyDescent="0.25">
      <c r="A6200" s="416">
        <v>39760</v>
      </c>
      <c r="B6200" s="418">
        <v>2317.34</v>
      </c>
      <c r="C6200"/>
      <c r="D6200"/>
    </row>
    <row r="6201" spans="1:4" ht="16.149999999999999" customHeight="1" x14ac:dyDescent="0.25">
      <c r="A6201" s="416">
        <v>39761</v>
      </c>
      <c r="B6201" s="417">
        <v>2317.34</v>
      </c>
      <c r="C6201"/>
      <c r="D6201"/>
    </row>
    <row r="6202" spans="1:4" ht="16.149999999999999" customHeight="1" x14ac:dyDescent="0.25">
      <c r="A6202" s="416">
        <v>39762</v>
      </c>
      <c r="B6202" s="418">
        <v>2317.34</v>
      </c>
      <c r="C6202"/>
      <c r="D6202"/>
    </row>
    <row r="6203" spans="1:4" ht="16.149999999999999" customHeight="1" x14ac:dyDescent="0.25">
      <c r="A6203" s="416">
        <v>39763</v>
      </c>
      <c r="B6203" s="417">
        <v>2281.2399999999998</v>
      </c>
      <c r="C6203"/>
      <c r="D6203"/>
    </row>
    <row r="6204" spans="1:4" ht="16.149999999999999" customHeight="1" x14ac:dyDescent="0.25">
      <c r="A6204" s="416">
        <v>39764</v>
      </c>
      <c r="B6204" s="418">
        <v>2281.2399999999998</v>
      </c>
      <c r="C6204"/>
      <c r="D6204"/>
    </row>
    <row r="6205" spans="1:4" ht="16.149999999999999" customHeight="1" x14ac:dyDescent="0.25">
      <c r="A6205" s="416">
        <v>39765</v>
      </c>
      <c r="B6205" s="417">
        <v>2335.02</v>
      </c>
      <c r="C6205"/>
      <c r="D6205"/>
    </row>
    <row r="6206" spans="1:4" ht="16.149999999999999" customHeight="1" x14ac:dyDescent="0.25">
      <c r="A6206" s="416">
        <v>39766</v>
      </c>
      <c r="B6206" s="418">
        <v>2329.8200000000002</v>
      </c>
      <c r="C6206"/>
      <c r="D6206"/>
    </row>
    <row r="6207" spans="1:4" ht="16.149999999999999" customHeight="1" x14ac:dyDescent="0.25">
      <c r="A6207" s="416">
        <v>39767</v>
      </c>
      <c r="B6207" s="417">
        <v>2308.65</v>
      </c>
      <c r="C6207"/>
      <c r="D6207"/>
    </row>
    <row r="6208" spans="1:4" ht="16.149999999999999" customHeight="1" x14ac:dyDescent="0.25">
      <c r="A6208" s="416">
        <v>39768</v>
      </c>
      <c r="B6208" s="418">
        <v>2308.65</v>
      </c>
      <c r="C6208"/>
      <c r="D6208"/>
    </row>
    <row r="6209" spans="1:4" ht="16.149999999999999" customHeight="1" x14ac:dyDescent="0.25">
      <c r="A6209" s="416">
        <v>39769</v>
      </c>
      <c r="B6209" s="417">
        <v>2308.65</v>
      </c>
      <c r="C6209"/>
      <c r="D6209"/>
    </row>
    <row r="6210" spans="1:4" ht="16.149999999999999" customHeight="1" x14ac:dyDescent="0.25">
      <c r="A6210" s="416">
        <v>39770</v>
      </c>
      <c r="B6210" s="418">
        <v>2308.65</v>
      </c>
      <c r="C6210"/>
      <c r="D6210"/>
    </row>
    <row r="6211" spans="1:4" ht="16.149999999999999" customHeight="1" x14ac:dyDescent="0.25">
      <c r="A6211" s="416">
        <v>39771</v>
      </c>
      <c r="B6211" s="417">
        <v>2329.9</v>
      </c>
      <c r="C6211"/>
      <c r="D6211"/>
    </row>
    <row r="6212" spans="1:4" ht="16.149999999999999" customHeight="1" x14ac:dyDescent="0.25">
      <c r="A6212" s="416">
        <v>39772</v>
      </c>
      <c r="B6212" s="418">
        <v>2342.1799999999998</v>
      </c>
      <c r="C6212"/>
      <c r="D6212"/>
    </row>
    <row r="6213" spans="1:4" ht="16.149999999999999" customHeight="1" x14ac:dyDescent="0.25">
      <c r="A6213" s="416">
        <v>39773</v>
      </c>
      <c r="B6213" s="417">
        <v>2359.2600000000002</v>
      </c>
      <c r="C6213"/>
      <c r="D6213"/>
    </row>
    <row r="6214" spans="1:4" ht="16.149999999999999" customHeight="1" x14ac:dyDescent="0.25">
      <c r="A6214" s="416">
        <v>39774</v>
      </c>
      <c r="B6214" s="418">
        <v>2355.71</v>
      </c>
      <c r="C6214"/>
      <c r="D6214"/>
    </row>
    <row r="6215" spans="1:4" ht="16.149999999999999" customHeight="1" x14ac:dyDescent="0.25">
      <c r="A6215" s="416">
        <v>39775</v>
      </c>
      <c r="B6215" s="417">
        <v>2355.71</v>
      </c>
      <c r="C6215"/>
      <c r="D6215"/>
    </row>
    <row r="6216" spans="1:4" ht="16.149999999999999" customHeight="1" x14ac:dyDescent="0.25">
      <c r="A6216" s="416">
        <v>39776</v>
      </c>
      <c r="B6216" s="418">
        <v>2355.71</v>
      </c>
      <c r="C6216"/>
      <c r="D6216"/>
    </row>
    <row r="6217" spans="1:4" ht="16.149999999999999" customHeight="1" x14ac:dyDescent="0.25">
      <c r="A6217" s="416">
        <v>39777</v>
      </c>
      <c r="B6217" s="417">
        <v>2314.7199999999998</v>
      </c>
      <c r="C6217"/>
      <c r="D6217"/>
    </row>
    <row r="6218" spans="1:4" ht="16.149999999999999" customHeight="1" x14ac:dyDescent="0.25">
      <c r="A6218" s="416">
        <v>39778</v>
      </c>
      <c r="B6218" s="418">
        <v>2307.37</v>
      </c>
      <c r="C6218"/>
      <c r="D6218"/>
    </row>
    <row r="6219" spans="1:4" ht="16.149999999999999" customHeight="1" x14ac:dyDescent="0.25">
      <c r="A6219" s="416">
        <v>39779</v>
      </c>
      <c r="B6219" s="417">
        <v>2324.1</v>
      </c>
      <c r="C6219"/>
      <c r="D6219"/>
    </row>
    <row r="6220" spans="1:4" ht="16.149999999999999" customHeight="1" x14ac:dyDescent="0.25">
      <c r="A6220" s="416">
        <v>39780</v>
      </c>
      <c r="B6220" s="418">
        <v>2324.1</v>
      </c>
      <c r="C6220"/>
      <c r="D6220"/>
    </row>
    <row r="6221" spans="1:4" ht="16.149999999999999" customHeight="1" x14ac:dyDescent="0.25">
      <c r="A6221" s="416">
        <v>39781</v>
      </c>
      <c r="B6221" s="417">
        <v>2318</v>
      </c>
      <c r="C6221"/>
      <c r="D6221"/>
    </row>
    <row r="6222" spans="1:4" ht="16.149999999999999" customHeight="1" x14ac:dyDescent="0.25">
      <c r="A6222" s="416">
        <v>39782</v>
      </c>
      <c r="B6222" s="418">
        <v>2318</v>
      </c>
      <c r="C6222"/>
      <c r="D6222"/>
    </row>
    <row r="6223" spans="1:4" ht="16.149999999999999" customHeight="1" x14ac:dyDescent="0.25">
      <c r="A6223" s="416">
        <v>39783</v>
      </c>
      <c r="B6223" s="417">
        <v>2318</v>
      </c>
      <c r="C6223"/>
      <c r="D6223"/>
    </row>
    <row r="6224" spans="1:4" ht="16.149999999999999" customHeight="1" x14ac:dyDescent="0.25">
      <c r="A6224" s="416">
        <v>39784</v>
      </c>
      <c r="B6224" s="418">
        <v>2320.12</v>
      </c>
      <c r="C6224"/>
      <c r="D6224"/>
    </row>
    <row r="6225" spans="1:4" ht="16.149999999999999" customHeight="1" x14ac:dyDescent="0.25">
      <c r="A6225" s="416">
        <v>39785</v>
      </c>
      <c r="B6225" s="417">
        <v>2315.35</v>
      </c>
      <c r="C6225"/>
      <c r="D6225"/>
    </row>
    <row r="6226" spans="1:4" ht="16.149999999999999" customHeight="1" x14ac:dyDescent="0.25">
      <c r="A6226" s="416">
        <v>39786</v>
      </c>
      <c r="B6226" s="418">
        <v>2317.48</v>
      </c>
      <c r="C6226"/>
      <c r="D6226"/>
    </row>
    <row r="6227" spans="1:4" ht="16.149999999999999" customHeight="1" x14ac:dyDescent="0.25">
      <c r="A6227" s="416">
        <v>39787</v>
      </c>
      <c r="B6227" s="417">
        <v>2323.2800000000002</v>
      </c>
      <c r="C6227"/>
      <c r="D6227"/>
    </row>
    <row r="6228" spans="1:4" ht="16.149999999999999" customHeight="1" x14ac:dyDescent="0.25">
      <c r="A6228" s="416">
        <v>39788</v>
      </c>
      <c r="B6228" s="418">
        <v>2333.54</v>
      </c>
      <c r="C6228"/>
      <c r="D6228"/>
    </row>
    <row r="6229" spans="1:4" ht="16.149999999999999" customHeight="1" x14ac:dyDescent="0.25">
      <c r="A6229" s="416">
        <v>39789</v>
      </c>
      <c r="B6229" s="417">
        <v>2333.54</v>
      </c>
      <c r="C6229"/>
      <c r="D6229"/>
    </row>
    <row r="6230" spans="1:4" ht="16.149999999999999" customHeight="1" x14ac:dyDescent="0.25">
      <c r="A6230" s="416">
        <v>39790</v>
      </c>
      <c r="B6230" s="418">
        <v>2333.54</v>
      </c>
      <c r="C6230"/>
      <c r="D6230"/>
    </row>
    <row r="6231" spans="1:4" ht="16.149999999999999" customHeight="1" x14ac:dyDescent="0.25">
      <c r="A6231" s="416">
        <v>39791</v>
      </c>
      <c r="B6231" s="417">
        <v>2333.54</v>
      </c>
      <c r="C6231"/>
      <c r="D6231"/>
    </row>
    <row r="6232" spans="1:4" ht="16.149999999999999" customHeight="1" x14ac:dyDescent="0.25">
      <c r="A6232" s="416">
        <v>39792</v>
      </c>
      <c r="B6232" s="418">
        <v>2311.6999999999998</v>
      </c>
      <c r="C6232"/>
      <c r="D6232"/>
    </row>
    <row r="6233" spans="1:4" ht="16.149999999999999" customHeight="1" x14ac:dyDescent="0.25">
      <c r="A6233" s="416">
        <v>39793</v>
      </c>
      <c r="B6233" s="417">
        <v>2302.9299999999998</v>
      </c>
      <c r="C6233"/>
      <c r="D6233"/>
    </row>
    <row r="6234" spans="1:4" ht="16.149999999999999" customHeight="1" x14ac:dyDescent="0.25">
      <c r="A6234" s="416">
        <v>39794</v>
      </c>
      <c r="B6234" s="418">
        <v>2278.29</v>
      </c>
      <c r="C6234"/>
      <c r="D6234"/>
    </row>
    <row r="6235" spans="1:4" ht="16.149999999999999" customHeight="1" x14ac:dyDescent="0.25">
      <c r="A6235" s="416">
        <v>39795</v>
      </c>
      <c r="B6235" s="417">
        <v>2273.2399999999998</v>
      </c>
      <c r="C6235"/>
      <c r="D6235"/>
    </row>
    <row r="6236" spans="1:4" ht="16.149999999999999" customHeight="1" x14ac:dyDescent="0.25">
      <c r="A6236" s="416">
        <v>39796</v>
      </c>
      <c r="B6236" s="418">
        <v>2273.2399999999998</v>
      </c>
      <c r="C6236"/>
      <c r="D6236"/>
    </row>
    <row r="6237" spans="1:4" ht="16.149999999999999" customHeight="1" x14ac:dyDescent="0.25">
      <c r="A6237" s="416">
        <v>39797</v>
      </c>
      <c r="B6237" s="417">
        <v>2273.2399999999998</v>
      </c>
      <c r="C6237"/>
      <c r="D6237"/>
    </row>
    <row r="6238" spans="1:4" ht="16.149999999999999" customHeight="1" x14ac:dyDescent="0.25">
      <c r="A6238" s="416">
        <v>39798</v>
      </c>
      <c r="B6238" s="418">
        <v>2254.5</v>
      </c>
      <c r="C6238"/>
      <c r="D6238"/>
    </row>
    <row r="6239" spans="1:4" ht="16.149999999999999" customHeight="1" x14ac:dyDescent="0.25">
      <c r="A6239" s="416">
        <v>39799</v>
      </c>
      <c r="B6239" s="417">
        <v>2223.3000000000002</v>
      </c>
      <c r="C6239"/>
      <c r="D6239"/>
    </row>
    <row r="6240" spans="1:4" ht="16.149999999999999" customHeight="1" x14ac:dyDescent="0.25">
      <c r="A6240" s="416">
        <v>39800</v>
      </c>
      <c r="B6240" s="418">
        <v>2173.86</v>
      </c>
      <c r="C6240"/>
      <c r="D6240"/>
    </row>
    <row r="6241" spans="1:4" ht="16.149999999999999" customHeight="1" x14ac:dyDescent="0.25">
      <c r="A6241" s="416">
        <v>39801</v>
      </c>
      <c r="B6241" s="417">
        <v>2163.14</v>
      </c>
      <c r="C6241"/>
      <c r="D6241"/>
    </row>
    <row r="6242" spans="1:4" ht="16.149999999999999" customHeight="1" x14ac:dyDescent="0.25">
      <c r="A6242" s="416">
        <v>39802</v>
      </c>
      <c r="B6242" s="418">
        <v>2167.35</v>
      </c>
      <c r="C6242"/>
      <c r="D6242"/>
    </row>
    <row r="6243" spans="1:4" ht="16.149999999999999" customHeight="1" x14ac:dyDescent="0.25">
      <c r="A6243" s="416">
        <v>39803</v>
      </c>
      <c r="B6243" s="417">
        <v>2167.35</v>
      </c>
      <c r="C6243"/>
      <c r="D6243"/>
    </row>
    <row r="6244" spans="1:4" ht="16.149999999999999" customHeight="1" x14ac:dyDescent="0.25">
      <c r="A6244" s="416">
        <v>39804</v>
      </c>
      <c r="B6244" s="418">
        <v>2167.35</v>
      </c>
      <c r="C6244"/>
      <c r="D6244"/>
    </row>
    <row r="6245" spans="1:4" ht="16.149999999999999" customHeight="1" x14ac:dyDescent="0.25">
      <c r="A6245" s="416">
        <v>39805</v>
      </c>
      <c r="B6245" s="417">
        <v>2169.83</v>
      </c>
      <c r="C6245"/>
      <c r="D6245"/>
    </row>
    <row r="6246" spans="1:4" ht="16.149999999999999" customHeight="1" x14ac:dyDescent="0.25">
      <c r="A6246" s="416">
        <v>39806</v>
      </c>
      <c r="B6246" s="418">
        <v>2180.4899999999998</v>
      </c>
      <c r="C6246"/>
      <c r="D6246"/>
    </row>
    <row r="6247" spans="1:4" ht="16.149999999999999" customHeight="1" x14ac:dyDescent="0.25">
      <c r="A6247" s="416">
        <v>39807</v>
      </c>
      <c r="B6247" s="417">
        <v>2198.09</v>
      </c>
      <c r="C6247"/>
      <c r="D6247"/>
    </row>
    <row r="6248" spans="1:4" ht="16.149999999999999" customHeight="1" x14ac:dyDescent="0.25">
      <c r="A6248" s="416">
        <v>39808</v>
      </c>
      <c r="B6248" s="418">
        <v>2198.09</v>
      </c>
      <c r="C6248"/>
      <c r="D6248"/>
    </row>
    <row r="6249" spans="1:4" ht="16.149999999999999" customHeight="1" x14ac:dyDescent="0.25">
      <c r="A6249" s="416">
        <v>39809</v>
      </c>
      <c r="B6249" s="417">
        <v>2204.9499999999998</v>
      </c>
      <c r="C6249"/>
      <c r="D6249"/>
    </row>
    <row r="6250" spans="1:4" ht="16.149999999999999" customHeight="1" x14ac:dyDescent="0.25">
      <c r="A6250" s="416">
        <v>39810</v>
      </c>
      <c r="B6250" s="418">
        <v>2204.9499999999998</v>
      </c>
      <c r="C6250"/>
      <c r="D6250"/>
    </row>
    <row r="6251" spans="1:4" ht="16.149999999999999" customHeight="1" x14ac:dyDescent="0.25">
      <c r="A6251" s="416">
        <v>39811</v>
      </c>
      <c r="B6251" s="417">
        <v>2204.9499999999998</v>
      </c>
      <c r="C6251"/>
      <c r="D6251"/>
    </row>
    <row r="6252" spans="1:4" ht="16.149999999999999" customHeight="1" x14ac:dyDescent="0.25">
      <c r="A6252" s="416">
        <v>39812</v>
      </c>
      <c r="B6252" s="418">
        <v>2234</v>
      </c>
      <c r="C6252"/>
      <c r="D6252"/>
    </row>
    <row r="6253" spans="1:4" ht="16.149999999999999" customHeight="1" x14ac:dyDescent="0.25">
      <c r="A6253" s="416">
        <v>39813</v>
      </c>
      <c r="B6253" s="417">
        <v>2243.59</v>
      </c>
      <c r="C6253"/>
      <c r="D6253"/>
    </row>
    <row r="6254" spans="1:4" ht="16.149999999999999" customHeight="1" x14ac:dyDescent="0.25">
      <c r="A6254" s="416">
        <v>39814</v>
      </c>
      <c r="B6254" s="418">
        <v>2243.59</v>
      </c>
      <c r="C6254"/>
      <c r="D6254"/>
    </row>
    <row r="6255" spans="1:4" ht="16.149999999999999" customHeight="1" x14ac:dyDescent="0.25">
      <c r="A6255" s="416">
        <v>39815</v>
      </c>
      <c r="B6255" s="417">
        <v>2243.59</v>
      </c>
      <c r="C6255"/>
      <c r="D6255"/>
    </row>
    <row r="6256" spans="1:4" ht="16.149999999999999" customHeight="1" x14ac:dyDescent="0.25">
      <c r="A6256" s="416">
        <v>39816</v>
      </c>
      <c r="B6256" s="418">
        <v>2234.81</v>
      </c>
      <c r="C6256"/>
      <c r="D6256"/>
    </row>
    <row r="6257" spans="1:4" ht="16.149999999999999" customHeight="1" x14ac:dyDescent="0.25">
      <c r="A6257" s="416">
        <v>39817</v>
      </c>
      <c r="B6257" s="417">
        <v>2234.81</v>
      </c>
      <c r="C6257"/>
      <c r="D6257"/>
    </row>
    <row r="6258" spans="1:4" ht="16.149999999999999" customHeight="1" x14ac:dyDescent="0.25">
      <c r="A6258" s="416">
        <v>39818</v>
      </c>
      <c r="B6258" s="418">
        <v>2234.81</v>
      </c>
      <c r="C6258"/>
      <c r="D6258"/>
    </row>
    <row r="6259" spans="1:4" ht="16.149999999999999" customHeight="1" x14ac:dyDescent="0.25">
      <c r="A6259" s="416">
        <v>39819</v>
      </c>
      <c r="B6259" s="417">
        <v>2227.2399999999998</v>
      </c>
      <c r="C6259"/>
      <c r="D6259"/>
    </row>
    <row r="6260" spans="1:4" ht="16.149999999999999" customHeight="1" x14ac:dyDescent="0.25">
      <c r="A6260" s="416">
        <v>39820</v>
      </c>
      <c r="B6260" s="418">
        <v>2197.7199999999998</v>
      </c>
      <c r="C6260"/>
      <c r="D6260"/>
    </row>
    <row r="6261" spans="1:4" ht="16.149999999999999" customHeight="1" x14ac:dyDescent="0.25">
      <c r="A6261" s="416">
        <v>39821</v>
      </c>
      <c r="B6261" s="417">
        <v>2214.13</v>
      </c>
      <c r="C6261"/>
      <c r="D6261"/>
    </row>
    <row r="6262" spans="1:4" ht="16.149999999999999" customHeight="1" x14ac:dyDescent="0.25">
      <c r="A6262" s="416">
        <v>39822</v>
      </c>
      <c r="B6262" s="418">
        <v>2220.8200000000002</v>
      </c>
      <c r="C6262"/>
      <c r="D6262"/>
    </row>
    <row r="6263" spans="1:4" ht="16.149999999999999" customHeight="1" x14ac:dyDescent="0.25">
      <c r="A6263" s="416">
        <v>39823</v>
      </c>
      <c r="B6263" s="417">
        <v>2216.23</v>
      </c>
      <c r="C6263"/>
      <c r="D6263"/>
    </row>
    <row r="6264" spans="1:4" ht="16.149999999999999" customHeight="1" x14ac:dyDescent="0.25">
      <c r="A6264" s="416">
        <v>39824</v>
      </c>
      <c r="B6264" s="418">
        <v>2216.23</v>
      </c>
      <c r="C6264"/>
      <c r="D6264"/>
    </row>
    <row r="6265" spans="1:4" ht="16.149999999999999" customHeight="1" x14ac:dyDescent="0.25">
      <c r="A6265" s="416">
        <v>39825</v>
      </c>
      <c r="B6265" s="417">
        <v>2216.23</v>
      </c>
      <c r="C6265"/>
      <c r="D6265"/>
    </row>
    <row r="6266" spans="1:4" ht="16.149999999999999" customHeight="1" x14ac:dyDescent="0.25">
      <c r="A6266" s="416">
        <v>39826</v>
      </c>
      <c r="B6266" s="418">
        <v>2216.23</v>
      </c>
      <c r="C6266"/>
      <c r="D6266"/>
    </row>
    <row r="6267" spans="1:4" ht="16.149999999999999" customHeight="1" x14ac:dyDescent="0.25">
      <c r="A6267" s="416">
        <v>39827</v>
      </c>
      <c r="B6267" s="417">
        <v>2226.87</v>
      </c>
      <c r="C6267"/>
      <c r="D6267"/>
    </row>
    <row r="6268" spans="1:4" ht="16.149999999999999" customHeight="1" x14ac:dyDescent="0.25">
      <c r="A6268" s="416">
        <v>39828</v>
      </c>
      <c r="B6268" s="418">
        <v>2234.4</v>
      </c>
      <c r="C6268"/>
      <c r="D6268"/>
    </row>
    <row r="6269" spans="1:4" ht="16.149999999999999" customHeight="1" x14ac:dyDescent="0.25">
      <c r="A6269" s="416">
        <v>39829</v>
      </c>
      <c r="B6269" s="417">
        <v>2249.64</v>
      </c>
      <c r="C6269"/>
      <c r="D6269"/>
    </row>
    <row r="6270" spans="1:4" ht="16.149999999999999" customHeight="1" x14ac:dyDescent="0.25">
      <c r="A6270" s="416">
        <v>39830</v>
      </c>
      <c r="B6270" s="418">
        <v>2227.6799999999998</v>
      </c>
      <c r="C6270"/>
      <c r="D6270"/>
    </row>
    <row r="6271" spans="1:4" ht="16.149999999999999" customHeight="1" x14ac:dyDescent="0.25">
      <c r="A6271" s="416">
        <v>39831</v>
      </c>
      <c r="B6271" s="417">
        <v>2227.6799999999998</v>
      </c>
      <c r="C6271"/>
      <c r="D6271"/>
    </row>
    <row r="6272" spans="1:4" ht="16.149999999999999" customHeight="1" x14ac:dyDescent="0.25">
      <c r="A6272" s="416">
        <v>39832</v>
      </c>
      <c r="B6272" s="418">
        <v>2227.6799999999998</v>
      </c>
      <c r="C6272"/>
      <c r="D6272"/>
    </row>
    <row r="6273" spans="1:4" ht="16.149999999999999" customHeight="1" x14ac:dyDescent="0.25">
      <c r="A6273" s="416">
        <v>39833</v>
      </c>
      <c r="B6273" s="417">
        <v>2227.6799999999998</v>
      </c>
      <c r="C6273"/>
      <c r="D6273"/>
    </row>
    <row r="6274" spans="1:4" ht="16.149999999999999" customHeight="1" x14ac:dyDescent="0.25">
      <c r="A6274" s="416">
        <v>39834</v>
      </c>
      <c r="B6274" s="418">
        <v>2245.2800000000002</v>
      </c>
      <c r="C6274"/>
      <c r="D6274"/>
    </row>
    <row r="6275" spans="1:4" ht="16.149999999999999" customHeight="1" x14ac:dyDescent="0.25">
      <c r="A6275" s="416">
        <v>39835</v>
      </c>
      <c r="B6275" s="417">
        <v>2245.9699999999998</v>
      </c>
      <c r="C6275"/>
      <c r="D6275"/>
    </row>
    <row r="6276" spans="1:4" ht="16.149999999999999" customHeight="1" x14ac:dyDescent="0.25">
      <c r="A6276" s="416">
        <v>39836</v>
      </c>
      <c r="B6276" s="418">
        <v>2247.87</v>
      </c>
      <c r="C6276"/>
      <c r="D6276"/>
    </row>
    <row r="6277" spans="1:4" ht="16.149999999999999" customHeight="1" x14ac:dyDescent="0.25">
      <c r="A6277" s="416">
        <v>39837</v>
      </c>
      <c r="B6277" s="417">
        <v>2280.77</v>
      </c>
      <c r="C6277"/>
      <c r="D6277"/>
    </row>
    <row r="6278" spans="1:4" ht="16.149999999999999" customHeight="1" x14ac:dyDescent="0.25">
      <c r="A6278" s="416">
        <v>39838</v>
      </c>
      <c r="B6278" s="418">
        <v>2280.77</v>
      </c>
      <c r="C6278"/>
      <c r="D6278"/>
    </row>
    <row r="6279" spans="1:4" ht="16.149999999999999" customHeight="1" x14ac:dyDescent="0.25">
      <c r="A6279" s="416">
        <v>39839</v>
      </c>
      <c r="B6279" s="417">
        <v>2280.77</v>
      </c>
      <c r="C6279"/>
      <c r="D6279"/>
    </row>
    <row r="6280" spans="1:4" ht="16.149999999999999" customHeight="1" x14ac:dyDescent="0.25">
      <c r="A6280" s="416">
        <v>39840</v>
      </c>
      <c r="B6280" s="418">
        <v>2280.4299999999998</v>
      </c>
      <c r="C6280"/>
      <c r="D6280"/>
    </row>
    <row r="6281" spans="1:4" ht="16.149999999999999" customHeight="1" x14ac:dyDescent="0.25">
      <c r="A6281" s="416">
        <v>39841</v>
      </c>
      <c r="B6281" s="417">
        <v>2310.83</v>
      </c>
      <c r="C6281"/>
      <c r="D6281"/>
    </row>
    <row r="6282" spans="1:4" ht="16.149999999999999" customHeight="1" x14ac:dyDescent="0.25">
      <c r="A6282" s="416">
        <v>39842</v>
      </c>
      <c r="B6282" s="418">
        <v>2341.09</v>
      </c>
      <c r="C6282"/>
      <c r="D6282"/>
    </row>
    <row r="6283" spans="1:4" ht="16.149999999999999" customHeight="1" x14ac:dyDescent="0.25">
      <c r="A6283" s="416">
        <v>39843</v>
      </c>
      <c r="B6283" s="417">
        <v>2386.58</v>
      </c>
      <c r="C6283"/>
      <c r="D6283"/>
    </row>
    <row r="6284" spans="1:4" ht="16.149999999999999" customHeight="1" x14ac:dyDescent="0.25">
      <c r="A6284" s="416">
        <v>39844</v>
      </c>
      <c r="B6284" s="418">
        <v>2420.2600000000002</v>
      </c>
      <c r="C6284"/>
      <c r="D6284"/>
    </row>
    <row r="6285" spans="1:4" ht="16.149999999999999" customHeight="1" x14ac:dyDescent="0.25">
      <c r="A6285" s="416">
        <v>39845</v>
      </c>
      <c r="B6285" s="417">
        <v>2420.2600000000002</v>
      </c>
      <c r="C6285"/>
      <c r="D6285"/>
    </row>
    <row r="6286" spans="1:4" ht="16.149999999999999" customHeight="1" x14ac:dyDescent="0.25">
      <c r="A6286" s="416">
        <v>39846</v>
      </c>
      <c r="B6286" s="418">
        <v>2420.2600000000002</v>
      </c>
      <c r="C6286"/>
      <c r="D6286"/>
    </row>
    <row r="6287" spans="1:4" ht="16.149999999999999" customHeight="1" x14ac:dyDescent="0.25">
      <c r="A6287" s="416">
        <v>39847</v>
      </c>
      <c r="B6287" s="417">
        <v>2450.7800000000002</v>
      </c>
      <c r="C6287"/>
      <c r="D6287"/>
    </row>
    <row r="6288" spans="1:4" ht="16.149999999999999" customHeight="1" x14ac:dyDescent="0.25">
      <c r="A6288" s="416">
        <v>39848</v>
      </c>
      <c r="B6288" s="418">
        <v>2443.67</v>
      </c>
      <c r="C6288"/>
      <c r="D6288"/>
    </row>
    <row r="6289" spans="1:4" ht="16.149999999999999" customHeight="1" x14ac:dyDescent="0.25">
      <c r="A6289" s="416">
        <v>39849</v>
      </c>
      <c r="B6289" s="417">
        <v>2469.02</v>
      </c>
      <c r="C6289"/>
      <c r="D6289"/>
    </row>
    <row r="6290" spans="1:4" ht="16.149999999999999" customHeight="1" x14ac:dyDescent="0.25">
      <c r="A6290" s="416">
        <v>39850</v>
      </c>
      <c r="B6290" s="418">
        <v>2472.65</v>
      </c>
      <c r="C6290"/>
      <c r="D6290"/>
    </row>
    <row r="6291" spans="1:4" ht="16.149999999999999" customHeight="1" x14ac:dyDescent="0.25">
      <c r="A6291" s="416">
        <v>39851</v>
      </c>
      <c r="B6291" s="417">
        <v>2449.4899999999998</v>
      </c>
      <c r="C6291"/>
      <c r="D6291"/>
    </row>
    <row r="6292" spans="1:4" ht="16.149999999999999" customHeight="1" x14ac:dyDescent="0.25">
      <c r="A6292" s="416">
        <v>39852</v>
      </c>
      <c r="B6292" s="418">
        <v>2449.4899999999998</v>
      </c>
      <c r="C6292"/>
      <c r="D6292"/>
    </row>
    <row r="6293" spans="1:4" ht="16.149999999999999" customHeight="1" x14ac:dyDescent="0.25">
      <c r="A6293" s="416">
        <v>39853</v>
      </c>
      <c r="B6293" s="417">
        <v>2449.4899999999998</v>
      </c>
      <c r="C6293"/>
      <c r="D6293"/>
    </row>
    <row r="6294" spans="1:4" ht="16.149999999999999" customHeight="1" x14ac:dyDescent="0.25">
      <c r="A6294" s="416">
        <v>39854</v>
      </c>
      <c r="B6294" s="418">
        <v>2450.6</v>
      </c>
      <c r="C6294"/>
      <c r="D6294"/>
    </row>
    <row r="6295" spans="1:4" ht="16.149999999999999" customHeight="1" x14ac:dyDescent="0.25">
      <c r="A6295" s="416">
        <v>39855</v>
      </c>
      <c r="B6295" s="417">
        <v>2494.0700000000002</v>
      </c>
      <c r="C6295"/>
      <c r="D6295"/>
    </row>
    <row r="6296" spans="1:4" ht="16.149999999999999" customHeight="1" x14ac:dyDescent="0.25">
      <c r="A6296" s="416">
        <v>39856</v>
      </c>
      <c r="B6296" s="418">
        <v>2537.8200000000002</v>
      </c>
      <c r="C6296"/>
      <c r="D6296"/>
    </row>
    <row r="6297" spans="1:4" ht="16.149999999999999" customHeight="1" x14ac:dyDescent="0.25">
      <c r="A6297" s="416">
        <v>39857</v>
      </c>
      <c r="B6297" s="417">
        <v>2520.06</v>
      </c>
      <c r="C6297"/>
      <c r="D6297"/>
    </row>
    <row r="6298" spans="1:4" ht="16.149999999999999" customHeight="1" x14ac:dyDescent="0.25">
      <c r="A6298" s="416">
        <v>39858</v>
      </c>
      <c r="B6298" s="418">
        <v>2509.5</v>
      </c>
      <c r="C6298"/>
      <c r="D6298"/>
    </row>
    <row r="6299" spans="1:4" ht="16.149999999999999" customHeight="1" x14ac:dyDescent="0.25">
      <c r="A6299" s="416">
        <v>39859</v>
      </c>
      <c r="B6299" s="417">
        <v>2509.5</v>
      </c>
      <c r="C6299"/>
      <c r="D6299"/>
    </row>
    <row r="6300" spans="1:4" ht="16.149999999999999" customHeight="1" x14ac:dyDescent="0.25">
      <c r="A6300" s="416">
        <v>39860</v>
      </c>
      <c r="B6300" s="418">
        <v>2509.5</v>
      </c>
      <c r="C6300"/>
      <c r="D6300"/>
    </row>
    <row r="6301" spans="1:4" ht="16.149999999999999" customHeight="1" x14ac:dyDescent="0.25">
      <c r="A6301" s="416">
        <v>39861</v>
      </c>
      <c r="B6301" s="417">
        <v>2509.5</v>
      </c>
      <c r="C6301"/>
      <c r="D6301"/>
    </row>
    <row r="6302" spans="1:4" ht="16.149999999999999" customHeight="1" x14ac:dyDescent="0.25">
      <c r="A6302" s="416">
        <v>39862</v>
      </c>
      <c r="B6302" s="418">
        <v>2554.4</v>
      </c>
      <c r="C6302"/>
      <c r="D6302"/>
    </row>
    <row r="6303" spans="1:4" ht="16.149999999999999" customHeight="1" x14ac:dyDescent="0.25">
      <c r="A6303" s="416">
        <v>39863</v>
      </c>
      <c r="B6303" s="417">
        <v>2558.14</v>
      </c>
      <c r="C6303"/>
      <c r="D6303"/>
    </row>
    <row r="6304" spans="1:4" ht="16.149999999999999" customHeight="1" x14ac:dyDescent="0.25">
      <c r="A6304" s="416">
        <v>39864</v>
      </c>
      <c r="B6304" s="418">
        <v>2547.4</v>
      </c>
      <c r="C6304"/>
      <c r="D6304"/>
    </row>
    <row r="6305" spans="1:4" ht="16.149999999999999" customHeight="1" x14ac:dyDescent="0.25">
      <c r="A6305" s="416">
        <v>39865</v>
      </c>
      <c r="B6305" s="417">
        <v>2588.31</v>
      </c>
      <c r="C6305"/>
      <c r="D6305"/>
    </row>
    <row r="6306" spans="1:4" ht="16.149999999999999" customHeight="1" x14ac:dyDescent="0.25">
      <c r="A6306" s="416">
        <v>39866</v>
      </c>
      <c r="B6306" s="418">
        <v>2588.31</v>
      </c>
      <c r="C6306"/>
      <c r="D6306"/>
    </row>
    <row r="6307" spans="1:4" ht="16.149999999999999" customHeight="1" x14ac:dyDescent="0.25">
      <c r="A6307" s="416">
        <v>39867</v>
      </c>
      <c r="B6307" s="417">
        <v>2588.31</v>
      </c>
      <c r="C6307"/>
      <c r="D6307"/>
    </row>
    <row r="6308" spans="1:4" ht="16.149999999999999" customHeight="1" x14ac:dyDescent="0.25">
      <c r="A6308" s="416">
        <v>39868</v>
      </c>
      <c r="B6308" s="418">
        <v>2572.3000000000002</v>
      </c>
      <c r="C6308"/>
      <c r="D6308"/>
    </row>
    <row r="6309" spans="1:4" ht="16.149999999999999" customHeight="1" x14ac:dyDescent="0.25">
      <c r="A6309" s="416">
        <v>39869</v>
      </c>
      <c r="B6309" s="417">
        <v>2596.37</v>
      </c>
      <c r="C6309"/>
      <c r="D6309"/>
    </row>
    <row r="6310" spans="1:4" ht="16.149999999999999" customHeight="1" x14ac:dyDescent="0.25">
      <c r="A6310" s="416">
        <v>39870</v>
      </c>
      <c r="B6310" s="418">
        <v>2575.5</v>
      </c>
      <c r="C6310"/>
      <c r="D6310"/>
    </row>
    <row r="6311" spans="1:4" ht="16.149999999999999" customHeight="1" x14ac:dyDescent="0.25">
      <c r="A6311" s="416">
        <v>39871</v>
      </c>
      <c r="B6311" s="417">
        <v>2555.0500000000002</v>
      </c>
      <c r="C6311"/>
      <c r="D6311"/>
    </row>
    <row r="6312" spans="1:4" ht="16.149999999999999" customHeight="1" x14ac:dyDescent="0.25">
      <c r="A6312" s="416">
        <v>39872</v>
      </c>
      <c r="B6312" s="418">
        <v>2555.89</v>
      </c>
      <c r="C6312"/>
      <c r="D6312"/>
    </row>
    <row r="6313" spans="1:4" ht="16.149999999999999" customHeight="1" x14ac:dyDescent="0.25">
      <c r="A6313" s="416">
        <v>39873</v>
      </c>
      <c r="B6313" s="417">
        <v>2555.89</v>
      </c>
      <c r="C6313"/>
      <c r="D6313"/>
    </row>
    <row r="6314" spans="1:4" ht="16.149999999999999" customHeight="1" x14ac:dyDescent="0.25">
      <c r="A6314" s="416">
        <v>39874</v>
      </c>
      <c r="B6314" s="418">
        <v>2555.89</v>
      </c>
      <c r="C6314"/>
      <c r="D6314"/>
    </row>
    <row r="6315" spans="1:4" ht="16.149999999999999" customHeight="1" x14ac:dyDescent="0.25">
      <c r="A6315" s="416">
        <v>39875</v>
      </c>
      <c r="B6315" s="417">
        <v>2590.9699999999998</v>
      </c>
      <c r="C6315"/>
      <c r="D6315"/>
    </row>
    <row r="6316" spans="1:4" ht="16.149999999999999" customHeight="1" x14ac:dyDescent="0.25">
      <c r="A6316" s="416">
        <v>39876</v>
      </c>
      <c r="B6316" s="418">
        <v>2588.96</v>
      </c>
      <c r="C6316"/>
      <c r="D6316"/>
    </row>
    <row r="6317" spans="1:4" ht="16.149999999999999" customHeight="1" x14ac:dyDescent="0.25">
      <c r="A6317" s="416">
        <v>39877</v>
      </c>
      <c r="B6317" s="417">
        <v>2589.48</v>
      </c>
      <c r="C6317"/>
      <c r="D6317"/>
    </row>
    <row r="6318" spans="1:4" ht="16.149999999999999" customHeight="1" x14ac:dyDescent="0.25">
      <c r="A6318" s="416">
        <v>39878</v>
      </c>
      <c r="B6318" s="418">
        <v>2572.92</v>
      </c>
      <c r="C6318"/>
      <c r="D6318"/>
    </row>
    <row r="6319" spans="1:4" ht="16.149999999999999" customHeight="1" x14ac:dyDescent="0.25">
      <c r="A6319" s="416">
        <v>39879</v>
      </c>
      <c r="B6319" s="417">
        <v>2548.5700000000002</v>
      </c>
      <c r="C6319"/>
      <c r="D6319"/>
    </row>
    <row r="6320" spans="1:4" ht="16.149999999999999" customHeight="1" x14ac:dyDescent="0.25">
      <c r="A6320" s="416">
        <v>39880</v>
      </c>
      <c r="B6320" s="418">
        <v>2548.5700000000002</v>
      </c>
      <c r="C6320"/>
      <c r="D6320"/>
    </row>
    <row r="6321" spans="1:4" ht="16.149999999999999" customHeight="1" x14ac:dyDescent="0.25">
      <c r="A6321" s="416">
        <v>39881</v>
      </c>
      <c r="B6321" s="417">
        <v>2548.5700000000002</v>
      </c>
      <c r="C6321"/>
      <c r="D6321"/>
    </row>
    <row r="6322" spans="1:4" ht="16.149999999999999" customHeight="1" x14ac:dyDescent="0.25">
      <c r="A6322" s="416">
        <v>39882</v>
      </c>
      <c r="B6322" s="418">
        <v>2559.36</v>
      </c>
      <c r="C6322"/>
      <c r="D6322"/>
    </row>
    <row r="6323" spans="1:4" ht="16.149999999999999" customHeight="1" x14ac:dyDescent="0.25">
      <c r="A6323" s="416">
        <v>39883</v>
      </c>
      <c r="B6323" s="417">
        <v>2525.06</v>
      </c>
      <c r="C6323"/>
      <c r="D6323"/>
    </row>
    <row r="6324" spans="1:4" ht="16.149999999999999" customHeight="1" x14ac:dyDescent="0.25">
      <c r="A6324" s="416">
        <v>39884</v>
      </c>
      <c r="B6324" s="418">
        <v>2506.73</v>
      </c>
      <c r="C6324"/>
      <c r="D6324"/>
    </row>
    <row r="6325" spans="1:4" ht="16.149999999999999" customHeight="1" x14ac:dyDescent="0.25">
      <c r="A6325" s="416">
        <v>39885</v>
      </c>
      <c r="B6325" s="417">
        <v>2481.2600000000002</v>
      </c>
      <c r="C6325"/>
      <c r="D6325"/>
    </row>
    <row r="6326" spans="1:4" ht="16.149999999999999" customHeight="1" x14ac:dyDescent="0.25">
      <c r="A6326" s="416">
        <v>39886</v>
      </c>
      <c r="B6326" s="418">
        <v>2445.3000000000002</v>
      </c>
      <c r="C6326"/>
      <c r="D6326"/>
    </row>
    <row r="6327" spans="1:4" ht="16.149999999999999" customHeight="1" x14ac:dyDescent="0.25">
      <c r="A6327" s="416">
        <v>39887</v>
      </c>
      <c r="B6327" s="417">
        <v>2445.3000000000002</v>
      </c>
      <c r="C6327"/>
      <c r="D6327"/>
    </row>
    <row r="6328" spans="1:4" ht="16.149999999999999" customHeight="1" x14ac:dyDescent="0.25">
      <c r="A6328" s="416">
        <v>39888</v>
      </c>
      <c r="B6328" s="418">
        <v>2445.3000000000002</v>
      </c>
      <c r="C6328"/>
      <c r="D6328"/>
    </row>
    <row r="6329" spans="1:4" ht="16.149999999999999" customHeight="1" x14ac:dyDescent="0.25">
      <c r="A6329" s="416">
        <v>39889</v>
      </c>
      <c r="B6329" s="417">
        <v>2390.96</v>
      </c>
      <c r="C6329"/>
      <c r="D6329"/>
    </row>
    <row r="6330" spans="1:4" ht="16.149999999999999" customHeight="1" x14ac:dyDescent="0.25">
      <c r="A6330" s="416">
        <v>39890</v>
      </c>
      <c r="B6330" s="418">
        <v>2390.98</v>
      </c>
      <c r="C6330"/>
      <c r="D6330"/>
    </row>
    <row r="6331" spans="1:4" ht="16.149999999999999" customHeight="1" x14ac:dyDescent="0.25">
      <c r="A6331" s="416">
        <v>39891</v>
      </c>
      <c r="B6331" s="417">
        <v>2383.15</v>
      </c>
      <c r="C6331"/>
      <c r="D6331"/>
    </row>
    <row r="6332" spans="1:4" ht="16.149999999999999" customHeight="1" x14ac:dyDescent="0.25">
      <c r="A6332" s="416">
        <v>39892</v>
      </c>
      <c r="B6332" s="418">
        <v>2335.29</v>
      </c>
      <c r="C6332"/>
      <c r="D6332"/>
    </row>
    <row r="6333" spans="1:4" ht="16.149999999999999" customHeight="1" x14ac:dyDescent="0.25">
      <c r="A6333" s="416">
        <v>39893</v>
      </c>
      <c r="B6333" s="417">
        <v>2340.83</v>
      </c>
      <c r="C6333"/>
      <c r="D6333"/>
    </row>
    <row r="6334" spans="1:4" ht="16.149999999999999" customHeight="1" x14ac:dyDescent="0.25">
      <c r="A6334" s="416">
        <v>39894</v>
      </c>
      <c r="B6334" s="418">
        <v>2340.83</v>
      </c>
      <c r="C6334"/>
      <c r="D6334"/>
    </row>
    <row r="6335" spans="1:4" ht="16.149999999999999" customHeight="1" x14ac:dyDescent="0.25">
      <c r="A6335" s="416">
        <v>39895</v>
      </c>
      <c r="B6335" s="417">
        <v>2340.83</v>
      </c>
      <c r="C6335"/>
      <c r="D6335"/>
    </row>
    <row r="6336" spans="1:4" ht="16.149999999999999" customHeight="1" x14ac:dyDescent="0.25">
      <c r="A6336" s="416">
        <v>39896</v>
      </c>
      <c r="B6336" s="418">
        <v>2340.83</v>
      </c>
      <c r="C6336"/>
      <c r="D6336"/>
    </row>
    <row r="6337" spans="1:4" ht="16.149999999999999" customHeight="1" x14ac:dyDescent="0.25">
      <c r="A6337" s="416">
        <v>39897</v>
      </c>
      <c r="B6337" s="417">
        <v>2353.21</v>
      </c>
      <c r="C6337"/>
      <c r="D6337"/>
    </row>
    <row r="6338" spans="1:4" ht="16.149999999999999" customHeight="1" x14ac:dyDescent="0.25">
      <c r="A6338" s="416">
        <v>39898</v>
      </c>
      <c r="B6338" s="418">
        <v>2379.94</v>
      </c>
      <c r="C6338"/>
      <c r="D6338"/>
    </row>
    <row r="6339" spans="1:4" ht="16.149999999999999" customHeight="1" x14ac:dyDescent="0.25">
      <c r="A6339" s="416">
        <v>39899</v>
      </c>
      <c r="B6339" s="417">
        <v>2435.81</v>
      </c>
      <c r="C6339"/>
      <c r="D6339"/>
    </row>
    <row r="6340" spans="1:4" ht="16.149999999999999" customHeight="1" x14ac:dyDescent="0.25">
      <c r="A6340" s="416">
        <v>39900</v>
      </c>
      <c r="B6340" s="418">
        <v>2485.56</v>
      </c>
      <c r="C6340"/>
      <c r="D6340"/>
    </row>
    <row r="6341" spans="1:4" ht="16.149999999999999" customHeight="1" x14ac:dyDescent="0.25">
      <c r="A6341" s="416">
        <v>39901</v>
      </c>
      <c r="B6341" s="417">
        <v>2485.56</v>
      </c>
      <c r="C6341"/>
      <c r="D6341"/>
    </row>
    <row r="6342" spans="1:4" ht="16.149999999999999" customHeight="1" x14ac:dyDescent="0.25">
      <c r="A6342" s="416">
        <v>39902</v>
      </c>
      <c r="B6342" s="418">
        <v>2485.56</v>
      </c>
      <c r="C6342"/>
      <c r="D6342"/>
    </row>
    <row r="6343" spans="1:4" ht="16.149999999999999" customHeight="1" x14ac:dyDescent="0.25">
      <c r="A6343" s="416">
        <v>39903</v>
      </c>
      <c r="B6343" s="417">
        <v>2561.21</v>
      </c>
      <c r="C6343"/>
      <c r="D6343"/>
    </row>
    <row r="6344" spans="1:4" ht="16.149999999999999" customHeight="1" x14ac:dyDescent="0.25">
      <c r="A6344" s="416">
        <v>39904</v>
      </c>
      <c r="B6344" s="418">
        <v>2544.2399999999998</v>
      </c>
      <c r="C6344"/>
      <c r="D6344"/>
    </row>
    <row r="6345" spans="1:4" ht="16.149999999999999" customHeight="1" x14ac:dyDescent="0.25">
      <c r="A6345" s="416">
        <v>39905</v>
      </c>
      <c r="B6345" s="417">
        <v>2534.9899999999998</v>
      </c>
      <c r="C6345"/>
      <c r="D6345"/>
    </row>
    <row r="6346" spans="1:4" ht="16.149999999999999" customHeight="1" x14ac:dyDescent="0.25">
      <c r="A6346" s="416">
        <v>39906</v>
      </c>
      <c r="B6346" s="418">
        <v>2451.7199999999998</v>
      </c>
      <c r="C6346"/>
      <c r="D6346"/>
    </row>
    <row r="6347" spans="1:4" ht="16.149999999999999" customHeight="1" x14ac:dyDescent="0.25">
      <c r="A6347" s="416">
        <v>39907</v>
      </c>
      <c r="B6347" s="417">
        <v>2422.71</v>
      </c>
      <c r="C6347"/>
      <c r="D6347"/>
    </row>
    <row r="6348" spans="1:4" ht="16.149999999999999" customHeight="1" x14ac:dyDescent="0.25">
      <c r="A6348" s="416">
        <v>39908</v>
      </c>
      <c r="B6348" s="418">
        <v>2422.71</v>
      </c>
      <c r="C6348"/>
      <c r="D6348"/>
    </row>
    <row r="6349" spans="1:4" ht="16.149999999999999" customHeight="1" x14ac:dyDescent="0.25">
      <c r="A6349" s="416">
        <v>39909</v>
      </c>
      <c r="B6349" s="417">
        <v>2422.71</v>
      </c>
      <c r="C6349"/>
      <c r="D6349"/>
    </row>
    <row r="6350" spans="1:4" ht="16.149999999999999" customHeight="1" x14ac:dyDescent="0.25">
      <c r="A6350" s="416">
        <v>39910</v>
      </c>
      <c r="B6350" s="418">
        <v>2408.42</v>
      </c>
      <c r="C6350"/>
      <c r="D6350"/>
    </row>
    <row r="6351" spans="1:4" ht="16.149999999999999" customHeight="1" x14ac:dyDescent="0.25">
      <c r="A6351" s="416">
        <v>39911</v>
      </c>
      <c r="B6351" s="417">
        <v>2416.63</v>
      </c>
      <c r="C6351"/>
      <c r="D6351"/>
    </row>
    <row r="6352" spans="1:4" ht="16.149999999999999" customHeight="1" x14ac:dyDescent="0.25">
      <c r="A6352" s="416">
        <v>39912</v>
      </c>
      <c r="B6352" s="418">
        <v>2388.11</v>
      </c>
      <c r="C6352"/>
      <c r="D6352"/>
    </row>
    <row r="6353" spans="1:4" ht="16.149999999999999" customHeight="1" x14ac:dyDescent="0.25">
      <c r="A6353" s="416">
        <v>39913</v>
      </c>
      <c r="B6353" s="417">
        <v>2388.11</v>
      </c>
      <c r="C6353"/>
      <c r="D6353"/>
    </row>
    <row r="6354" spans="1:4" ht="16.149999999999999" customHeight="1" x14ac:dyDescent="0.25">
      <c r="A6354" s="416">
        <v>39914</v>
      </c>
      <c r="B6354" s="418">
        <v>2388.11</v>
      </c>
      <c r="C6354"/>
      <c r="D6354"/>
    </row>
    <row r="6355" spans="1:4" ht="16.149999999999999" customHeight="1" x14ac:dyDescent="0.25">
      <c r="A6355" s="416">
        <v>39915</v>
      </c>
      <c r="B6355" s="417">
        <v>2388.11</v>
      </c>
      <c r="C6355"/>
      <c r="D6355"/>
    </row>
    <row r="6356" spans="1:4" ht="16.149999999999999" customHeight="1" x14ac:dyDescent="0.25">
      <c r="A6356" s="416">
        <v>39916</v>
      </c>
      <c r="B6356" s="418">
        <v>2388.11</v>
      </c>
      <c r="C6356"/>
      <c r="D6356"/>
    </row>
    <row r="6357" spans="1:4" ht="16.149999999999999" customHeight="1" x14ac:dyDescent="0.25">
      <c r="A6357" s="416">
        <v>39917</v>
      </c>
      <c r="B6357" s="417">
        <v>2392.2199999999998</v>
      </c>
      <c r="C6357"/>
      <c r="D6357"/>
    </row>
    <row r="6358" spans="1:4" ht="16.149999999999999" customHeight="1" x14ac:dyDescent="0.25">
      <c r="A6358" s="416">
        <v>39918</v>
      </c>
      <c r="B6358" s="418">
        <v>2394.27</v>
      </c>
      <c r="C6358"/>
      <c r="D6358"/>
    </row>
    <row r="6359" spans="1:4" ht="16.149999999999999" customHeight="1" x14ac:dyDescent="0.25">
      <c r="A6359" s="416">
        <v>39919</v>
      </c>
      <c r="B6359" s="417">
        <v>2380.69</v>
      </c>
      <c r="C6359"/>
      <c r="D6359"/>
    </row>
    <row r="6360" spans="1:4" ht="16.149999999999999" customHeight="1" x14ac:dyDescent="0.25">
      <c r="A6360" s="416">
        <v>39920</v>
      </c>
      <c r="B6360" s="418">
        <v>2344.98</v>
      </c>
      <c r="C6360"/>
      <c r="D6360"/>
    </row>
    <row r="6361" spans="1:4" ht="16.149999999999999" customHeight="1" x14ac:dyDescent="0.25">
      <c r="A6361" s="416">
        <v>39921</v>
      </c>
      <c r="B6361" s="417">
        <v>2343.34</v>
      </c>
      <c r="C6361"/>
      <c r="D6361"/>
    </row>
    <row r="6362" spans="1:4" ht="16.149999999999999" customHeight="1" x14ac:dyDescent="0.25">
      <c r="A6362" s="416">
        <v>39922</v>
      </c>
      <c r="B6362" s="418">
        <v>2343.34</v>
      </c>
      <c r="C6362"/>
      <c r="D6362"/>
    </row>
    <row r="6363" spans="1:4" ht="16.149999999999999" customHeight="1" x14ac:dyDescent="0.25">
      <c r="A6363" s="416">
        <v>39923</v>
      </c>
      <c r="B6363" s="417">
        <v>2343.34</v>
      </c>
      <c r="C6363"/>
      <c r="D6363"/>
    </row>
    <row r="6364" spans="1:4" ht="16.149999999999999" customHeight="1" x14ac:dyDescent="0.25">
      <c r="A6364" s="416">
        <v>39924</v>
      </c>
      <c r="B6364" s="418">
        <v>2376.38</v>
      </c>
      <c r="C6364"/>
      <c r="D6364"/>
    </row>
    <row r="6365" spans="1:4" ht="16.149999999999999" customHeight="1" x14ac:dyDescent="0.25">
      <c r="A6365" s="416">
        <v>39925</v>
      </c>
      <c r="B6365" s="417">
        <v>2338.6</v>
      </c>
      <c r="C6365"/>
      <c r="D6365"/>
    </row>
    <row r="6366" spans="1:4" ht="16.149999999999999" customHeight="1" x14ac:dyDescent="0.25">
      <c r="A6366" s="416">
        <v>39926</v>
      </c>
      <c r="B6366" s="418">
        <v>2318.83</v>
      </c>
      <c r="C6366"/>
      <c r="D6366"/>
    </row>
    <row r="6367" spans="1:4" ht="16.149999999999999" customHeight="1" x14ac:dyDescent="0.25">
      <c r="A6367" s="416">
        <v>39927</v>
      </c>
      <c r="B6367" s="417">
        <v>2300.7399999999998</v>
      </c>
      <c r="C6367"/>
      <c r="D6367"/>
    </row>
    <row r="6368" spans="1:4" ht="16.149999999999999" customHeight="1" x14ac:dyDescent="0.25">
      <c r="A6368" s="416">
        <v>39928</v>
      </c>
      <c r="B6368" s="418">
        <v>2283.1999999999998</v>
      </c>
      <c r="C6368"/>
      <c r="D6368"/>
    </row>
    <row r="6369" spans="1:4" ht="16.149999999999999" customHeight="1" x14ac:dyDescent="0.25">
      <c r="A6369" s="416">
        <v>39929</v>
      </c>
      <c r="B6369" s="417">
        <v>2283.1999999999998</v>
      </c>
      <c r="C6369"/>
      <c r="D6369"/>
    </row>
    <row r="6370" spans="1:4" ht="16.149999999999999" customHeight="1" x14ac:dyDescent="0.25">
      <c r="A6370" s="416">
        <v>39930</v>
      </c>
      <c r="B6370" s="418">
        <v>2283.1999999999998</v>
      </c>
      <c r="C6370"/>
      <c r="D6370"/>
    </row>
    <row r="6371" spans="1:4" ht="16.149999999999999" customHeight="1" x14ac:dyDescent="0.25">
      <c r="A6371" s="416">
        <v>39931</v>
      </c>
      <c r="B6371" s="417">
        <v>2325.02</v>
      </c>
      <c r="C6371"/>
      <c r="D6371"/>
    </row>
    <row r="6372" spans="1:4" ht="16.149999999999999" customHeight="1" x14ac:dyDescent="0.25">
      <c r="A6372" s="416">
        <v>39932</v>
      </c>
      <c r="B6372" s="418">
        <v>2332.4699999999998</v>
      </c>
      <c r="C6372"/>
      <c r="D6372"/>
    </row>
    <row r="6373" spans="1:4" ht="16.149999999999999" customHeight="1" x14ac:dyDescent="0.25">
      <c r="A6373" s="416">
        <v>39933</v>
      </c>
      <c r="B6373" s="417">
        <v>2289.73</v>
      </c>
      <c r="C6373"/>
      <c r="D6373"/>
    </row>
    <row r="6374" spans="1:4" ht="16.149999999999999" customHeight="1" x14ac:dyDescent="0.25">
      <c r="A6374" s="416">
        <v>39934</v>
      </c>
      <c r="B6374" s="418">
        <v>2288.64</v>
      </c>
      <c r="C6374"/>
      <c r="D6374"/>
    </row>
    <row r="6375" spans="1:4" ht="16.149999999999999" customHeight="1" x14ac:dyDescent="0.25">
      <c r="A6375" s="416">
        <v>39935</v>
      </c>
      <c r="B6375" s="417">
        <v>2288.64</v>
      </c>
      <c r="C6375"/>
      <c r="D6375"/>
    </row>
    <row r="6376" spans="1:4" ht="16.149999999999999" customHeight="1" x14ac:dyDescent="0.25">
      <c r="A6376" s="416">
        <v>39936</v>
      </c>
      <c r="B6376" s="418">
        <v>2288.64</v>
      </c>
      <c r="C6376"/>
      <c r="D6376"/>
    </row>
    <row r="6377" spans="1:4" ht="16.149999999999999" customHeight="1" x14ac:dyDescent="0.25">
      <c r="A6377" s="416">
        <v>39937</v>
      </c>
      <c r="B6377" s="417">
        <v>2288.64</v>
      </c>
      <c r="C6377"/>
      <c r="D6377"/>
    </row>
    <row r="6378" spans="1:4" ht="16.149999999999999" customHeight="1" x14ac:dyDescent="0.25">
      <c r="A6378" s="416">
        <v>39938</v>
      </c>
      <c r="B6378" s="418">
        <v>2272.5500000000002</v>
      </c>
      <c r="C6378"/>
      <c r="D6378"/>
    </row>
    <row r="6379" spans="1:4" ht="16.149999999999999" customHeight="1" x14ac:dyDescent="0.25">
      <c r="A6379" s="416">
        <v>39939</v>
      </c>
      <c r="B6379" s="417">
        <v>2256.9899999999998</v>
      </c>
      <c r="C6379"/>
      <c r="D6379"/>
    </row>
    <row r="6380" spans="1:4" ht="16.149999999999999" customHeight="1" x14ac:dyDescent="0.25">
      <c r="A6380" s="416">
        <v>39940</v>
      </c>
      <c r="B6380" s="418">
        <v>2233.5</v>
      </c>
      <c r="C6380"/>
      <c r="D6380"/>
    </row>
    <row r="6381" spans="1:4" ht="16.149999999999999" customHeight="1" x14ac:dyDescent="0.25">
      <c r="A6381" s="416">
        <v>39941</v>
      </c>
      <c r="B6381" s="417">
        <v>2208.98</v>
      </c>
      <c r="C6381"/>
      <c r="D6381"/>
    </row>
    <row r="6382" spans="1:4" ht="16.149999999999999" customHeight="1" x14ac:dyDescent="0.25">
      <c r="A6382" s="416">
        <v>39942</v>
      </c>
      <c r="B6382" s="418">
        <v>2210.35</v>
      </c>
      <c r="C6382"/>
      <c r="D6382"/>
    </row>
    <row r="6383" spans="1:4" ht="16.149999999999999" customHeight="1" x14ac:dyDescent="0.25">
      <c r="A6383" s="416">
        <v>39943</v>
      </c>
      <c r="B6383" s="417">
        <v>2210.35</v>
      </c>
      <c r="C6383"/>
      <c r="D6383"/>
    </row>
    <row r="6384" spans="1:4" ht="16.149999999999999" customHeight="1" x14ac:dyDescent="0.25">
      <c r="A6384" s="416">
        <v>39944</v>
      </c>
      <c r="B6384" s="418">
        <v>2210.35</v>
      </c>
      <c r="C6384"/>
      <c r="D6384"/>
    </row>
    <row r="6385" spans="1:4" ht="16.149999999999999" customHeight="1" x14ac:dyDescent="0.25">
      <c r="A6385" s="416">
        <v>39945</v>
      </c>
      <c r="B6385" s="417">
        <v>2220.92</v>
      </c>
      <c r="C6385"/>
      <c r="D6385"/>
    </row>
    <row r="6386" spans="1:4" ht="16.149999999999999" customHeight="1" x14ac:dyDescent="0.25">
      <c r="A6386" s="416">
        <v>39946</v>
      </c>
      <c r="B6386" s="418">
        <v>2221.4</v>
      </c>
      <c r="C6386"/>
      <c r="D6386"/>
    </row>
    <row r="6387" spans="1:4" ht="16.149999999999999" customHeight="1" x14ac:dyDescent="0.25">
      <c r="A6387" s="416">
        <v>39947</v>
      </c>
      <c r="B6387" s="417">
        <v>2257.36</v>
      </c>
      <c r="C6387"/>
      <c r="D6387"/>
    </row>
    <row r="6388" spans="1:4" ht="16.149999999999999" customHeight="1" x14ac:dyDescent="0.25">
      <c r="A6388" s="416">
        <v>39948</v>
      </c>
      <c r="B6388" s="418">
        <v>2251.5300000000002</v>
      </c>
      <c r="C6388"/>
      <c r="D6388"/>
    </row>
    <row r="6389" spans="1:4" ht="16.149999999999999" customHeight="1" x14ac:dyDescent="0.25">
      <c r="A6389" s="416">
        <v>39949</v>
      </c>
      <c r="B6389" s="417">
        <v>2252.8000000000002</v>
      </c>
      <c r="C6389"/>
      <c r="D6389"/>
    </row>
    <row r="6390" spans="1:4" ht="16.149999999999999" customHeight="1" x14ac:dyDescent="0.25">
      <c r="A6390" s="416">
        <v>39950</v>
      </c>
      <c r="B6390" s="418">
        <v>2252.8000000000002</v>
      </c>
      <c r="C6390"/>
      <c r="D6390"/>
    </row>
    <row r="6391" spans="1:4" ht="16.149999999999999" customHeight="1" x14ac:dyDescent="0.25">
      <c r="A6391" s="416">
        <v>39951</v>
      </c>
      <c r="B6391" s="417">
        <v>2252.8000000000002</v>
      </c>
      <c r="C6391"/>
      <c r="D6391"/>
    </row>
    <row r="6392" spans="1:4" ht="16.149999999999999" customHeight="1" x14ac:dyDescent="0.25">
      <c r="A6392" s="416">
        <v>39952</v>
      </c>
      <c r="B6392" s="418">
        <v>2255.2199999999998</v>
      </c>
      <c r="C6392"/>
      <c r="D6392"/>
    </row>
    <row r="6393" spans="1:4" ht="16.149999999999999" customHeight="1" x14ac:dyDescent="0.25">
      <c r="A6393" s="416">
        <v>39953</v>
      </c>
      <c r="B6393" s="417">
        <v>2221.27</v>
      </c>
      <c r="C6393"/>
      <c r="D6393"/>
    </row>
    <row r="6394" spans="1:4" ht="16.149999999999999" customHeight="1" x14ac:dyDescent="0.25">
      <c r="A6394" s="416">
        <v>39954</v>
      </c>
      <c r="B6394" s="418">
        <v>2196.21</v>
      </c>
      <c r="C6394"/>
      <c r="D6394"/>
    </row>
    <row r="6395" spans="1:4" ht="16.149999999999999" customHeight="1" x14ac:dyDescent="0.25">
      <c r="A6395" s="416">
        <v>39955</v>
      </c>
      <c r="B6395" s="417">
        <v>2206.6</v>
      </c>
      <c r="C6395"/>
      <c r="D6395"/>
    </row>
    <row r="6396" spans="1:4" ht="16.149999999999999" customHeight="1" x14ac:dyDescent="0.25">
      <c r="A6396" s="416">
        <v>39956</v>
      </c>
      <c r="B6396" s="418">
        <v>2201.44</v>
      </c>
      <c r="C6396"/>
      <c r="D6396"/>
    </row>
    <row r="6397" spans="1:4" ht="16.149999999999999" customHeight="1" x14ac:dyDescent="0.25">
      <c r="A6397" s="416">
        <v>39957</v>
      </c>
      <c r="B6397" s="417">
        <v>2201.44</v>
      </c>
      <c r="C6397"/>
      <c r="D6397"/>
    </row>
    <row r="6398" spans="1:4" ht="16.149999999999999" customHeight="1" x14ac:dyDescent="0.25">
      <c r="A6398" s="416">
        <v>39958</v>
      </c>
      <c r="B6398" s="418">
        <v>2201.44</v>
      </c>
      <c r="C6398"/>
      <c r="D6398"/>
    </row>
    <row r="6399" spans="1:4" ht="16.149999999999999" customHeight="1" x14ac:dyDescent="0.25">
      <c r="A6399" s="416">
        <v>39959</v>
      </c>
      <c r="B6399" s="417">
        <v>2201.44</v>
      </c>
      <c r="C6399"/>
      <c r="D6399"/>
    </row>
    <row r="6400" spans="1:4" ht="16.149999999999999" customHeight="1" x14ac:dyDescent="0.25">
      <c r="A6400" s="416">
        <v>39960</v>
      </c>
      <c r="B6400" s="418">
        <v>2213.89</v>
      </c>
      <c r="C6400"/>
      <c r="D6400"/>
    </row>
    <row r="6401" spans="1:4" ht="16.149999999999999" customHeight="1" x14ac:dyDescent="0.25">
      <c r="A6401" s="416">
        <v>39961</v>
      </c>
      <c r="B6401" s="417">
        <v>2208.89</v>
      </c>
      <c r="C6401"/>
      <c r="D6401"/>
    </row>
    <row r="6402" spans="1:4" ht="16.149999999999999" customHeight="1" x14ac:dyDescent="0.25">
      <c r="A6402" s="416">
        <v>39962</v>
      </c>
      <c r="B6402" s="418">
        <v>2190.4499999999998</v>
      </c>
      <c r="C6402"/>
      <c r="D6402"/>
    </row>
    <row r="6403" spans="1:4" ht="16.149999999999999" customHeight="1" x14ac:dyDescent="0.25">
      <c r="A6403" s="416">
        <v>39963</v>
      </c>
      <c r="B6403" s="417">
        <v>2140.66</v>
      </c>
      <c r="C6403"/>
      <c r="D6403"/>
    </row>
    <row r="6404" spans="1:4" ht="16.149999999999999" customHeight="1" x14ac:dyDescent="0.25">
      <c r="A6404" s="416">
        <v>39964</v>
      </c>
      <c r="B6404" s="418">
        <v>2140.66</v>
      </c>
      <c r="C6404"/>
      <c r="D6404"/>
    </row>
    <row r="6405" spans="1:4" ht="16.149999999999999" customHeight="1" x14ac:dyDescent="0.25">
      <c r="A6405" s="416">
        <v>39965</v>
      </c>
      <c r="B6405" s="417">
        <v>2140.66</v>
      </c>
      <c r="C6405"/>
      <c r="D6405"/>
    </row>
    <row r="6406" spans="1:4" ht="16.149999999999999" customHeight="1" x14ac:dyDescent="0.25">
      <c r="A6406" s="416">
        <v>39966</v>
      </c>
      <c r="B6406" s="418">
        <v>2109.42</v>
      </c>
      <c r="C6406"/>
      <c r="D6406"/>
    </row>
    <row r="6407" spans="1:4" ht="16.149999999999999" customHeight="1" x14ac:dyDescent="0.25">
      <c r="A6407" s="416">
        <v>39967</v>
      </c>
      <c r="B6407" s="417">
        <v>2077.02</v>
      </c>
      <c r="C6407"/>
      <c r="D6407"/>
    </row>
    <row r="6408" spans="1:4" ht="16.149999999999999" customHeight="1" x14ac:dyDescent="0.25">
      <c r="A6408" s="416">
        <v>39968</v>
      </c>
      <c r="B6408" s="418">
        <v>2073.5500000000002</v>
      </c>
      <c r="C6408"/>
      <c r="D6408"/>
    </row>
    <row r="6409" spans="1:4" ht="16.149999999999999" customHeight="1" x14ac:dyDescent="0.25">
      <c r="A6409" s="416">
        <v>39969</v>
      </c>
      <c r="B6409" s="417">
        <v>2072</v>
      </c>
      <c r="C6409"/>
      <c r="D6409"/>
    </row>
    <row r="6410" spans="1:4" ht="16.149999999999999" customHeight="1" x14ac:dyDescent="0.25">
      <c r="A6410" s="416">
        <v>39970</v>
      </c>
      <c r="B6410" s="418">
        <v>2063.1</v>
      </c>
      <c r="C6410"/>
      <c r="D6410"/>
    </row>
    <row r="6411" spans="1:4" ht="16.149999999999999" customHeight="1" x14ac:dyDescent="0.25">
      <c r="A6411" s="416">
        <v>39971</v>
      </c>
      <c r="B6411" s="417">
        <v>2063.1</v>
      </c>
      <c r="C6411"/>
      <c r="D6411"/>
    </row>
    <row r="6412" spans="1:4" ht="16.149999999999999" customHeight="1" x14ac:dyDescent="0.25">
      <c r="A6412" s="416">
        <v>39972</v>
      </c>
      <c r="B6412" s="418">
        <v>2063.1</v>
      </c>
      <c r="C6412"/>
      <c r="D6412"/>
    </row>
    <row r="6413" spans="1:4" ht="16.149999999999999" customHeight="1" x14ac:dyDescent="0.25">
      <c r="A6413" s="416">
        <v>39973</v>
      </c>
      <c r="B6413" s="417">
        <v>2091.1</v>
      </c>
      <c r="C6413"/>
      <c r="D6413"/>
    </row>
    <row r="6414" spans="1:4" ht="16.149999999999999" customHeight="1" x14ac:dyDescent="0.25">
      <c r="A6414" s="416">
        <v>39974</v>
      </c>
      <c r="B6414" s="418">
        <v>2060.1799999999998</v>
      </c>
      <c r="C6414"/>
      <c r="D6414"/>
    </row>
    <row r="6415" spans="1:4" ht="16.149999999999999" customHeight="1" x14ac:dyDescent="0.25">
      <c r="A6415" s="416">
        <v>39975</v>
      </c>
      <c r="B6415" s="417">
        <v>2042.19</v>
      </c>
      <c r="C6415"/>
      <c r="D6415"/>
    </row>
    <row r="6416" spans="1:4" ht="16.149999999999999" customHeight="1" x14ac:dyDescent="0.25">
      <c r="A6416" s="416">
        <v>39976</v>
      </c>
      <c r="B6416" s="418">
        <v>2026.17</v>
      </c>
      <c r="C6416"/>
      <c r="D6416"/>
    </row>
    <row r="6417" spans="1:4" ht="16.149999999999999" customHeight="1" x14ac:dyDescent="0.25">
      <c r="A6417" s="416">
        <v>39977</v>
      </c>
      <c r="B6417" s="417">
        <v>2015.4</v>
      </c>
      <c r="C6417"/>
      <c r="D6417"/>
    </row>
    <row r="6418" spans="1:4" ht="16.149999999999999" customHeight="1" x14ac:dyDescent="0.25">
      <c r="A6418" s="416">
        <v>39978</v>
      </c>
      <c r="B6418" s="418">
        <v>2015.4</v>
      </c>
      <c r="C6418"/>
      <c r="D6418"/>
    </row>
    <row r="6419" spans="1:4" ht="16.149999999999999" customHeight="1" x14ac:dyDescent="0.25">
      <c r="A6419" s="416">
        <v>39979</v>
      </c>
      <c r="B6419" s="417">
        <v>2015.4</v>
      </c>
      <c r="C6419"/>
      <c r="D6419"/>
    </row>
    <row r="6420" spans="1:4" ht="16.149999999999999" customHeight="1" x14ac:dyDescent="0.25">
      <c r="A6420" s="416">
        <v>39980</v>
      </c>
      <c r="B6420" s="418">
        <v>2015.4</v>
      </c>
      <c r="C6420"/>
      <c r="D6420"/>
    </row>
    <row r="6421" spans="1:4" ht="16.149999999999999" customHeight="1" x14ac:dyDescent="0.25">
      <c r="A6421" s="416">
        <v>39981</v>
      </c>
      <c r="B6421" s="417">
        <v>2014.91</v>
      </c>
      <c r="C6421"/>
      <c r="D6421"/>
    </row>
    <row r="6422" spans="1:4" ht="16.149999999999999" customHeight="1" x14ac:dyDescent="0.25">
      <c r="A6422" s="416">
        <v>39982</v>
      </c>
      <c r="B6422" s="418">
        <v>2071.29</v>
      </c>
      <c r="C6422"/>
      <c r="D6422"/>
    </row>
    <row r="6423" spans="1:4" ht="16.149999999999999" customHeight="1" x14ac:dyDescent="0.25">
      <c r="A6423" s="416">
        <v>39983</v>
      </c>
      <c r="B6423" s="417">
        <v>2074.7199999999998</v>
      </c>
      <c r="C6423"/>
      <c r="D6423"/>
    </row>
    <row r="6424" spans="1:4" ht="16.149999999999999" customHeight="1" x14ac:dyDescent="0.25">
      <c r="A6424" s="416">
        <v>39984</v>
      </c>
      <c r="B6424" s="418">
        <v>2108.1999999999998</v>
      </c>
      <c r="C6424"/>
      <c r="D6424"/>
    </row>
    <row r="6425" spans="1:4" ht="16.149999999999999" customHeight="1" x14ac:dyDescent="0.25">
      <c r="A6425" s="416">
        <v>39985</v>
      </c>
      <c r="B6425" s="417">
        <v>2108.1999999999998</v>
      </c>
      <c r="C6425"/>
      <c r="D6425"/>
    </row>
    <row r="6426" spans="1:4" ht="16.149999999999999" customHeight="1" x14ac:dyDescent="0.25">
      <c r="A6426" s="416">
        <v>39986</v>
      </c>
      <c r="B6426" s="418">
        <v>2108.1999999999998</v>
      </c>
      <c r="C6426"/>
      <c r="D6426"/>
    </row>
    <row r="6427" spans="1:4" ht="16.149999999999999" customHeight="1" x14ac:dyDescent="0.25">
      <c r="A6427" s="416">
        <v>39987</v>
      </c>
      <c r="B6427" s="417">
        <v>2108.1999999999998</v>
      </c>
      <c r="C6427"/>
      <c r="D6427"/>
    </row>
    <row r="6428" spans="1:4" ht="16.149999999999999" customHeight="1" x14ac:dyDescent="0.25">
      <c r="A6428" s="416">
        <v>39988</v>
      </c>
      <c r="B6428" s="418">
        <v>2165</v>
      </c>
      <c r="C6428"/>
      <c r="D6428"/>
    </row>
    <row r="6429" spans="1:4" ht="16.149999999999999" customHeight="1" x14ac:dyDescent="0.25">
      <c r="A6429" s="416">
        <v>39989</v>
      </c>
      <c r="B6429" s="417">
        <v>2158.7199999999998</v>
      </c>
      <c r="C6429"/>
      <c r="D6429"/>
    </row>
    <row r="6430" spans="1:4" ht="16.149999999999999" customHeight="1" x14ac:dyDescent="0.25">
      <c r="A6430" s="416">
        <v>39990</v>
      </c>
      <c r="B6430" s="418">
        <v>2188.5</v>
      </c>
      <c r="C6430"/>
      <c r="D6430"/>
    </row>
    <row r="6431" spans="1:4" ht="16.149999999999999" customHeight="1" x14ac:dyDescent="0.25">
      <c r="A6431" s="416">
        <v>39991</v>
      </c>
      <c r="B6431" s="417">
        <v>2158.67</v>
      </c>
      <c r="C6431"/>
      <c r="D6431"/>
    </row>
    <row r="6432" spans="1:4" ht="16.149999999999999" customHeight="1" x14ac:dyDescent="0.25">
      <c r="A6432" s="416">
        <v>39992</v>
      </c>
      <c r="B6432" s="418">
        <v>2158.67</v>
      </c>
      <c r="C6432"/>
      <c r="D6432"/>
    </row>
    <row r="6433" spans="1:4" ht="16.149999999999999" customHeight="1" x14ac:dyDescent="0.25">
      <c r="A6433" s="416">
        <v>39993</v>
      </c>
      <c r="B6433" s="417">
        <v>2158.67</v>
      </c>
      <c r="C6433"/>
      <c r="D6433"/>
    </row>
    <row r="6434" spans="1:4" ht="16.149999999999999" customHeight="1" x14ac:dyDescent="0.25">
      <c r="A6434" s="416">
        <v>39994</v>
      </c>
      <c r="B6434" s="418">
        <v>2158.67</v>
      </c>
      <c r="C6434"/>
      <c r="D6434"/>
    </row>
    <row r="6435" spans="1:4" ht="16.149999999999999" customHeight="1" x14ac:dyDescent="0.25">
      <c r="A6435" s="416">
        <v>39995</v>
      </c>
      <c r="B6435" s="417">
        <v>2145.21</v>
      </c>
      <c r="C6435"/>
      <c r="D6435"/>
    </row>
    <row r="6436" spans="1:4" ht="16.149999999999999" customHeight="1" x14ac:dyDescent="0.25">
      <c r="A6436" s="416">
        <v>39996</v>
      </c>
      <c r="B6436" s="418">
        <v>2111.71</v>
      </c>
      <c r="C6436"/>
      <c r="D6436"/>
    </row>
    <row r="6437" spans="1:4" ht="16.149999999999999" customHeight="1" x14ac:dyDescent="0.25">
      <c r="A6437" s="416">
        <v>39997</v>
      </c>
      <c r="B6437" s="417">
        <v>2096.23</v>
      </c>
      <c r="C6437"/>
      <c r="D6437"/>
    </row>
    <row r="6438" spans="1:4" ht="16.149999999999999" customHeight="1" x14ac:dyDescent="0.25">
      <c r="A6438" s="416">
        <v>39998</v>
      </c>
      <c r="B6438" s="418">
        <v>2086.36</v>
      </c>
      <c r="C6438"/>
      <c r="D6438"/>
    </row>
    <row r="6439" spans="1:4" ht="16.149999999999999" customHeight="1" x14ac:dyDescent="0.25">
      <c r="A6439" s="416">
        <v>39999</v>
      </c>
      <c r="B6439" s="417">
        <v>2086.36</v>
      </c>
      <c r="C6439"/>
      <c r="D6439"/>
    </row>
    <row r="6440" spans="1:4" ht="16.149999999999999" customHeight="1" x14ac:dyDescent="0.25">
      <c r="A6440" s="416">
        <v>40000</v>
      </c>
      <c r="B6440" s="418">
        <v>2086.36</v>
      </c>
      <c r="C6440"/>
      <c r="D6440"/>
    </row>
    <row r="6441" spans="1:4" ht="16.149999999999999" customHeight="1" x14ac:dyDescent="0.25">
      <c r="A6441" s="416">
        <v>40001</v>
      </c>
      <c r="B6441" s="417">
        <v>2109.08</v>
      </c>
      <c r="C6441"/>
      <c r="D6441"/>
    </row>
    <row r="6442" spans="1:4" ht="16.149999999999999" customHeight="1" x14ac:dyDescent="0.25">
      <c r="A6442" s="416">
        <v>40002</v>
      </c>
      <c r="B6442" s="418">
        <v>2090.35</v>
      </c>
      <c r="C6442"/>
      <c r="D6442"/>
    </row>
    <row r="6443" spans="1:4" ht="16.149999999999999" customHeight="1" x14ac:dyDescent="0.25">
      <c r="A6443" s="416">
        <v>40003</v>
      </c>
      <c r="B6443" s="417">
        <v>2108.1999999999998</v>
      </c>
      <c r="C6443"/>
      <c r="D6443"/>
    </row>
    <row r="6444" spans="1:4" ht="16.149999999999999" customHeight="1" x14ac:dyDescent="0.25">
      <c r="A6444" s="416">
        <v>40004</v>
      </c>
      <c r="B6444" s="418">
        <v>2105.36</v>
      </c>
      <c r="C6444"/>
      <c r="D6444"/>
    </row>
    <row r="6445" spans="1:4" ht="16.149999999999999" customHeight="1" x14ac:dyDescent="0.25">
      <c r="A6445" s="416">
        <v>40005</v>
      </c>
      <c r="B6445" s="417">
        <v>2116.9899999999998</v>
      </c>
      <c r="C6445"/>
      <c r="D6445"/>
    </row>
    <row r="6446" spans="1:4" ht="16.149999999999999" customHeight="1" x14ac:dyDescent="0.25">
      <c r="A6446" s="416">
        <v>40006</v>
      </c>
      <c r="B6446" s="418">
        <v>2116.9899999999998</v>
      </c>
      <c r="C6446"/>
      <c r="D6446"/>
    </row>
    <row r="6447" spans="1:4" ht="16.149999999999999" customHeight="1" x14ac:dyDescent="0.25">
      <c r="A6447" s="416">
        <v>40007</v>
      </c>
      <c r="B6447" s="417">
        <v>2116.9899999999998</v>
      </c>
      <c r="C6447"/>
      <c r="D6447"/>
    </row>
    <row r="6448" spans="1:4" ht="16.149999999999999" customHeight="1" x14ac:dyDescent="0.25">
      <c r="A6448" s="416">
        <v>40008</v>
      </c>
      <c r="B6448" s="418">
        <v>2085.7399999999998</v>
      </c>
      <c r="C6448"/>
      <c r="D6448"/>
    </row>
    <row r="6449" spans="1:4" ht="16.149999999999999" customHeight="1" x14ac:dyDescent="0.25">
      <c r="A6449" s="416">
        <v>40009</v>
      </c>
      <c r="B6449" s="417">
        <v>2054.19</v>
      </c>
      <c r="C6449"/>
      <c r="D6449"/>
    </row>
    <row r="6450" spans="1:4" ht="16.149999999999999" customHeight="1" x14ac:dyDescent="0.25">
      <c r="A6450" s="416">
        <v>40010</v>
      </c>
      <c r="B6450" s="418">
        <v>2018.93</v>
      </c>
      <c r="C6450"/>
      <c r="D6450"/>
    </row>
    <row r="6451" spans="1:4" ht="16.149999999999999" customHeight="1" x14ac:dyDescent="0.25">
      <c r="A6451" s="416">
        <v>40011</v>
      </c>
      <c r="B6451" s="417">
        <v>2025.71</v>
      </c>
      <c r="C6451"/>
      <c r="D6451"/>
    </row>
    <row r="6452" spans="1:4" ht="16.149999999999999" customHeight="1" x14ac:dyDescent="0.25">
      <c r="A6452" s="416">
        <v>40012</v>
      </c>
      <c r="B6452" s="418">
        <v>2006.82</v>
      </c>
      <c r="C6452"/>
      <c r="D6452"/>
    </row>
    <row r="6453" spans="1:4" ht="16.149999999999999" customHeight="1" x14ac:dyDescent="0.25">
      <c r="A6453" s="416">
        <v>40013</v>
      </c>
      <c r="B6453" s="417">
        <v>2006.82</v>
      </c>
      <c r="C6453"/>
      <c r="D6453"/>
    </row>
    <row r="6454" spans="1:4" ht="16.149999999999999" customHeight="1" x14ac:dyDescent="0.25">
      <c r="A6454" s="416">
        <v>40014</v>
      </c>
      <c r="B6454" s="418">
        <v>2006.82</v>
      </c>
      <c r="C6454"/>
      <c r="D6454"/>
    </row>
    <row r="6455" spans="1:4" ht="16.149999999999999" customHeight="1" x14ac:dyDescent="0.25">
      <c r="A6455" s="416">
        <v>40015</v>
      </c>
      <c r="B6455" s="417">
        <v>2006.82</v>
      </c>
      <c r="C6455"/>
      <c r="D6455"/>
    </row>
    <row r="6456" spans="1:4" ht="16.149999999999999" customHeight="1" x14ac:dyDescent="0.25">
      <c r="A6456" s="416">
        <v>40016</v>
      </c>
      <c r="B6456" s="418">
        <v>1986.35</v>
      </c>
      <c r="C6456"/>
      <c r="D6456"/>
    </row>
    <row r="6457" spans="1:4" ht="16.149999999999999" customHeight="1" x14ac:dyDescent="0.25">
      <c r="A6457" s="416">
        <v>40017</v>
      </c>
      <c r="B6457" s="417">
        <v>1975.05</v>
      </c>
      <c r="C6457"/>
      <c r="D6457"/>
    </row>
    <row r="6458" spans="1:4" ht="16.149999999999999" customHeight="1" x14ac:dyDescent="0.25">
      <c r="A6458" s="416">
        <v>40018</v>
      </c>
      <c r="B6458" s="418">
        <v>1953.12</v>
      </c>
      <c r="C6458"/>
      <c r="D6458"/>
    </row>
    <row r="6459" spans="1:4" ht="16.149999999999999" customHeight="1" x14ac:dyDescent="0.25">
      <c r="A6459" s="416">
        <v>40019</v>
      </c>
      <c r="B6459" s="417">
        <v>1970.11</v>
      </c>
      <c r="C6459"/>
      <c r="D6459"/>
    </row>
    <row r="6460" spans="1:4" ht="16.149999999999999" customHeight="1" x14ac:dyDescent="0.25">
      <c r="A6460" s="416">
        <v>40020</v>
      </c>
      <c r="B6460" s="418">
        <v>1970.11</v>
      </c>
      <c r="C6460"/>
      <c r="D6460"/>
    </row>
    <row r="6461" spans="1:4" ht="16.149999999999999" customHeight="1" x14ac:dyDescent="0.25">
      <c r="A6461" s="416">
        <v>40021</v>
      </c>
      <c r="B6461" s="417">
        <v>1970.11</v>
      </c>
      <c r="C6461"/>
      <c r="D6461"/>
    </row>
    <row r="6462" spans="1:4" ht="16.149999999999999" customHeight="1" x14ac:dyDescent="0.25">
      <c r="A6462" s="416">
        <v>40022</v>
      </c>
      <c r="B6462" s="418">
        <v>1982.43</v>
      </c>
      <c r="C6462"/>
      <c r="D6462"/>
    </row>
    <row r="6463" spans="1:4" ht="16.149999999999999" customHeight="1" x14ac:dyDescent="0.25">
      <c r="A6463" s="416">
        <v>40023</v>
      </c>
      <c r="B6463" s="417">
        <v>2013.82</v>
      </c>
      <c r="C6463"/>
      <c r="D6463"/>
    </row>
    <row r="6464" spans="1:4" ht="16.149999999999999" customHeight="1" x14ac:dyDescent="0.25">
      <c r="A6464" s="416">
        <v>40024</v>
      </c>
      <c r="B6464" s="418">
        <v>2073.92</v>
      </c>
      <c r="C6464"/>
      <c r="D6464"/>
    </row>
    <row r="6465" spans="1:4" ht="16.149999999999999" customHeight="1" x14ac:dyDescent="0.25">
      <c r="A6465" s="416">
        <v>40025</v>
      </c>
      <c r="B6465" s="417">
        <v>2043.37</v>
      </c>
      <c r="C6465"/>
      <c r="D6465"/>
    </row>
    <row r="6466" spans="1:4" ht="16.149999999999999" customHeight="1" x14ac:dyDescent="0.25">
      <c r="A6466" s="416">
        <v>40026</v>
      </c>
      <c r="B6466" s="418">
        <v>2040.95</v>
      </c>
      <c r="C6466"/>
      <c r="D6466"/>
    </row>
    <row r="6467" spans="1:4" ht="16.149999999999999" customHeight="1" x14ac:dyDescent="0.25">
      <c r="A6467" s="416">
        <v>40027</v>
      </c>
      <c r="B6467" s="417">
        <v>2040.95</v>
      </c>
      <c r="C6467"/>
      <c r="D6467"/>
    </row>
    <row r="6468" spans="1:4" ht="16.149999999999999" customHeight="1" x14ac:dyDescent="0.25">
      <c r="A6468" s="416">
        <v>40028</v>
      </c>
      <c r="B6468" s="418">
        <v>2040.95</v>
      </c>
      <c r="C6468"/>
      <c r="D6468"/>
    </row>
    <row r="6469" spans="1:4" ht="16.149999999999999" customHeight="1" x14ac:dyDescent="0.25">
      <c r="A6469" s="416">
        <v>40029</v>
      </c>
      <c r="B6469" s="417">
        <v>2008.96</v>
      </c>
      <c r="C6469"/>
      <c r="D6469"/>
    </row>
    <row r="6470" spans="1:4" ht="16.149999999999999" customHeight="1" x14ac:dyDescent="0.25">
      <c r="A6470" s="416">
        <v>40030</v>
      </c>
      <c r="B6470" s="418">
        <v>1992.98</v>
      </c>
      <c r="C6470"/>
      <c r="D6470"/>
    </row>
    <row r="6471" spans="1:4" ht="16.149999999999999" customHeight="1" x14ac:dyDescent="0.25">
      <c r="A6471" s="416">
        <v>40031</v>
      </c>
      <c r="B6471" s="417">
        <v>1987.84</v>
      </c>
      <c r="C6471"/>
      <c r="D6471"/>
    </row>
    <row r="6472" spans="1:4" ht="16.149999999999999" customHeight="1" x14ac:dyDescent="0.25">
      <c r="A6472" s="416">
        <v>40032</v>
      </c>
      <c r="B6472" s="418">
        <v>1997.01</v>
      </c>
      <c r="C6472"/>
      <c r="D6472"/>
    </row>
    <row r="6473" spans="1:4" ht="16.149999999999999" customHeight="1" x14ac:dyDescent="0.25">
      <c r="A6473" s="416">
        <v>40033</v>
      </c>
      <c r="B6473" s="417">
        <v>1997.01</v>
      </c>
      <c r="C6473"/>
      <c r="D6473"/>
    </row>
    <row r="6474" spans="1:4" ht="16.149999999999999" customHeight="1" x14ac:dyDescent="0.25">
      <c r="A6474" s="416">
        <v>40034</v>
      </c>
      <c r="B6474" s="418">
        <v>1997.01</v>
      </c>
      <c r="C6474"/>
      <c r="D6474"/>
    </row>
    <row r="6475" spans="1:4" ht="16.149999999999999" customHeight="1" x14ac:dyDescent="0.25">
      <c r="A6475" s="416">
        <v>40035</v>
      </c>
      <c r="B6475" s="417">
        <v>1997.01</v>
      </c>
      <c r="C6475"/>
      <c r="D6475"/>
    </row>
    <row r="6476" spans="1:4" ht="16.149999999999999" customHeight="1" x14ac:dyDescent="0.25">
      <c r="A6476" s="416">
        <v>40036</v>
      </c>
      <c r="B6476" s="418">
        <v>2022.56</v>
      </c>
      <c r="C6476"/>
      <c r="D6476"/>
    </row>
    <row r="6477" spans="1:4" ht="16.149999999999999" customHeight="1" x14ac:dyDescent="0.25">
      <c r="A6477" s="416">
        <v>40037</v>
      </c>
      <c r="B6477" s="417">
        <v>2050.4499999999998</v>
      </c>
      <c r="C6477"/>
      <c r="D6477"/>
    </row>
    <row r="6478" spans="1:4" ht="16.149999999999999" customHeight="1" x14ac:dyDescent="0.25">
      <c r="A6478" s="416">
        <v>40038</v>
      </c>
      <c r="B6478" s="418">
        <v>2026.45</v>
      </c>
      <c r="C6478"/>
      <c r="D6478"/>
    </row>
    <row r="6479" spans="1:4" ht="16.149999999999999" customHeight="1" x14ac:dyDescent="0.25">
      <c r="A6479" s="416">
        <v>40039</v>
      </c>
      <c r="B6479" s="417">
        <v>1999.98</v>
      </c>
      <c r="C6479"/>
      <c r="D6479"/>
    </row>
    <row r="6480" spans="1:4" ht="16.149999999999999" customHeight="1" x14ac:dyDescent="0.25">
      <c r="A6480" s="416">
        <v>40040</v>
      </c>
      <c r="B6480" s="418">
        <v>2016.09</v>
      </c>
      <c r="C6480"/>
      <c r="D6480"/>
    </row>
    <row r="6481" spans="1:4" ht="16.149999999999999" customHeight="1" x14ac:dyDescent="0.25">
      <c r="A6481" s="416">
        <v>40041</v>
      </c>
      <c r="B6481" s="417">
        <v>2016.09</v>
      </c>
      <c r="C6481"/>
      <c r="D6481"/>
    </row>
    <row r="6482" spans="1:4" ht="16.149999999999999" customHeight="1" x14ac:dyDescent="0.25">
      <c r="A6482" s="416">
        <v>40042</v>
      </c>
      <c r="B6482" s="418">
        <v>2016.09</v>
      </c>
      <c r="C6482"/>
      <c r="D6482"/>
    </row>
    <row r="6483" spans="1:4" ht="16.149999999999999" customHeight="1" x14ac:dyDescent="0.25">
      <c r="A6483" s="416">
        <v>40043</v>
      </c>
      <c r="B6483" s="417">
        <v>2016.09</v>
      </c>
      <c r="C6483"/>
      <c r="D6483"/>
    </row>
    <row r="6484" spans="1:4" ht="16.149999999999999" customHeight="1" x14ac:dyDescent="0.25">
      <c r="A6484" s="416">
        <v>40044</v>
      </c>
      <c r="B6484" s="418">
        <v>2037.1</v>
      </c>
      <c r="C6484"/>
      <c r="D6484"/>
    </row>
    <row r="6485" spans="1:4" ht="16.149999999999999" customHeight="1" x14ac:dyDescent="0.25">
      <c r="A6485" s="416">
        <v>40045</v>
      </c>
      <c r="B6485" s="417">
        <v>2041.91</v>
      </c>
      <c r="C6485"/>
      <c r="D6485"/>
    </row>
    <row r="6486" spans="1:4" ht="16.149999999999999" customHeight="1" x14ac:dyDescent="0.25">
      <c r="A6486" s="416">
        <v>40046</v>
      </c>
      <c r="B6486" s="418">
        <v>2012.67</v>
      </c>
      <c r="C6486"/>
      <c r="D6486"/>
    </row>
    <row r="6487" spans="1:4" ht="16.149999999999999" customHeight="1" x14ac:dyDescent="0.25">
      <c r="A6487" s="416">
        <v>40047</v>
      </c>
      <c r="B6487" s="417">
        <v>1997.31</v>
      </c>
      <c r="C6487"/>
      <c r="D6487"/>
    </row>
    <row r="6488" spans="1:4" ht="16.149999999999999" customHeight="1" x14ac:dyDescent="0.25">
      <c r="A6488" s="416">
        <v>40048</v>
      </c>
      <c r="B6488" s="418">
        <v>1997.31</v>
      </c>
      <c r="C6488"/>
      <c r="D6488"/>
    </row>
    <row r="6489" spans="1:4" ht="16.149999999999999" customHeight="1" x14ac:dyDescent="0.25">
      <c r="A6489" s="416">
        <v>40049</v>
      </c>
      <c r="B6489" s="417">
        <v>1997.31</v>
      </c>
      <c r="C6489"/>
      <c r="D6489"/>
    </row>
    <row r="6490" spans="1:4" ht="16.149999999999999" customHeight="1" x14ac:dyDescent="0.25">
      <c r="A6490" s="416">
        <v>40050</v>
      </c>
      <c r="B6490" s="418">
        <v>1997.44</v>
      </c>
      <c r="C6490"/>
      <c r="D6490"/>
    </row>
    <row r="6491" spans="1:4" ht="16.149999999999999" customHeight="1" x14ac:dyDescent="0.25">
      <c r="A6491" s="416">
        <v>40051</v>
      </c>
      <c r="B6491" s="417">
        <v>2007.2</v>
      </c>
      <c r="C6491"/>
      <c r="D6491"/>
    </row>
    <row r="6492" spans="1:4" ht="16.149999999999999" customHeight="1" x14ac:dyDescent="0.25">
      <c r="A6492" s="416">
        <v>40052</v>
      </c>
      <c r="B6492" s="418">
        <v>2044.79</v>
      </c>
      <c r="C6492"/>
      <c r="D6492"/>
    </row>
    <row r="6493" spans="1:4" ht="16.149999999999999" customHeight="1" x14ac:dyDescent="0.25">
      <c r="A6493" s="416">
        <v>40053</v>
      </c>
      <c r="B6493" s="417">
        <v>2043.65</v>
      </c>
      <c r="C6493"/>
      <c r="D6493"/>
    </row>
    <row r="6494" spans="1:4" ht="16.149999999999999" customHeight="1" x14ac:dyDescent="0.25">
      <c r="A6494" s="416">
        <v>40054</v>
      </c>
      <c r="B6494" s="418">
        <v>2035</v>
      </c>
      <c r="C6494"/>
      <c r="D6494"/>
    </row>
    <row r="6495" spans="1:4" ht="16.149999999999999" customHeight="1" x14ac:dyDescent="0.25">
      <c r="A6495" s="416">
        <v>40055</v>
      </c>
      <c r="B6495" s="417">
        <v>2035</v>
      </c>
      <c r="C6495"/>
      <c r="D6495"/>
    </row>
    <row r="6496" spans="1:4" ht="16.149999999999999" customHeight="1" x14ac:dyDescent="0.25">
      <c r="A6496" s="416">
        <v>40056</v>
      </c>
      <c r="B6496" s="418">
        <v>2035</v>
      </c>
      <c r="C6496"/>
      <c r="D6496"/>
    </row>
    <row r="6497" spans="1:4" ht="16.149999999999999" customHeight="1" x14ac:dyDescent="0.25">
      <c r="A6497" s="416">
        <v>40057</v>
      </c>
      <c r="B6497" s="417">
        <v>2057.81</v>
      </c>
      <c r="C6497"/>
      <c r="D6497"/>
    </row>
    <row r="6498" spans="1:4" ht="16.149999999999999" customHeight="1" x14ac:dyDescent="0.25">
      <c r="A6498" s="416">
        <v>40058</v>
      </c>
      <c r="B6498" s="418">
        <v>2068.96</v>
      </c>
      <c r="C6498"/>
      <c r="D6498"/>
    </row>
    <row r="6499" spans="1:4" ht="16.149999999999999" customHeight="1" x14ac:dyDescent="0.25">
      <c r="A6499" s="416">
        <v>40059</v>
      </c>
      <c r="B6499" s="417">
        <v>2065.73</v>
      </c>
      <c r="C6499"/>
      <c r="D6499"/>
    </row>
    <row r="6500" spans="1:4" ht="16.149999999999999" customHeight="1" x14ac:dyDescent="0.25">
      <c r="A6500" s="416">
        <v>40060</v>
      </c>
      <c r="B6500" s="418">
        <v>2029.75</v>
      </c>
      <c r="C6500"/>
      <c r="D6500"/>
    </row>
    <row r="6501" spans="1:4" ht="16.149999999999999" customHeight="1" x14ac:dyDescent="0.25">
      <c r="A6501" s="416">
        <v>40061</v>
      </c>
      <c r="B6501" s="417">
        <v>2018.72</v>
      </c>
      <c r="C6501"/>
      <c r="D6501"/>
    </row>
    <row r="6502" spans="1:4" ht="16.149999999999999" customHeight="1" x14ac:dyDescent="0.25">
      <c r="A6502" s="416">
        <v>40062</v>
      </c>
      <c r="B6502" s="418">
        <v>2018.72</v>
      </c>
      <c r="C6502"/>
      <c r="D6502"/>
    </row>
    <row r="6503" spans="1:4" ht="16.149999999999999" customHeight="1" x14ac:dyDescent="0.25">
      <c r="A6503" s="416">
        <v>40063</v>
      </c>
      <c r="B6503" s="417">
        <v>2018.72</v>
      </c>
      <c r="C6503"/>
      <c r="D6503"/>
    </row>
    <row r="6504" spans="1:4" ht="16.149999999999999" customHeight="1" x14ac:dyDescent="0.25">
      <c r="A6504" s="416">
        <v>40064</v>
      </c>
      <c r="B6504" s="418">
        <v>2018.72</v>
      </c>
      <c r="C6504"/>
      <c r="D6504"/>
    </row>
    <row r="6505" spans="1:4" ht="16.149999999999999" customHeight="1" x14ac:dyDescent="0.25">
      <c r="A6505" s="416">
        <v>40065</v>
      </c>
      <c r="B6505" s="417">
        <v>1994.44</v>
      </c>
      <c r="C6505"/>
      <c r="D6505"/>
    </row>
    <row r="6506" spans="1:4" ht="16.149999999999999" customHeight="1" x14ac:dyDescent="0.25">
      <c r="A6506" s="416">
        <v>40066</v>
      </c>
      <c r="B6506" s="418">
        <v>1998.17</v>
      </c>
      <c r="C6506"/>
      <c r="D6506"/>
    </row>
    <row r="6507" spans="1:4" ht="16.149999999999999" customHeight="1" x14ac:dyDescent="0.25">
      <c r="A6507" s="416">
        <v>40067</v>
      </c>
      <c r="B6507" s="417">
        <v>2008.95</v>
      </c>
      <c r="C6507"/>
      <c r="D6507"/>
    </row>
    <row r="6508" spans="1:4" ht="16.149999999999999" customHeight="1" x14ac:dyDescent="0.25">
      <c r="A6508" s="416">
        <v>40068</v>
      </c>
      <c r="B6508" s="418">
        <v>1985.38</v>
      </c>
      <c r="C6508"/>
      <c r="D6508"/>
    </row>
    <row r="6509" spans="1:4" ht="16.149999999999999" customHeight="1" x14ac:dyDescent="0.25">
      <c r="A6509" s="416">
        <v>40069</v>
      </c>
      <c r="B6509" s="417">
        <v>1985.38</v>
      </c>
      <c r="C6509"/>
      <c r="D6509"/>
    </row>
    <row r="6510" spans="1:4" ht="16.149999999999999" customHeight="1" x14ac:dyDescent="0.25">
      <c r="A6510" s="416">
        <v>40070</v>
      </c>
      <c r="B6510" s="418">
        <v>1985.38</v>
      </c>
      <c r="C6510"/>
      <c r="D6510"/>
    </row>
    <row r="6511" spans="1:4" ht="16.149999999999999" customHeight="1" x14ac:dyDescent="0.25">
      <c r="A6511" s="416">
        <v>40071</v>
      </c>
      <c r="B6511" s="417">
        <v>1998.99</v>
      </c>
      <c r="C6511"/>
      <c r="D6511"/>
    </row>
    <row r="6512" spans="1:4" ht="16.149999999999999" customHeight="1" x14ac:dyDescent="0.25">
      <c r="A6512" s="416">
        <v>40072</v>
      </c>
      <c r="B6512" s="418">
        <v>1986.86</v>
      </c>
      <c r="C6512"/>
      <c r="D6512"/>
    </row>
    <row r="6513" spans="1:4" ht="16.149999999999999" customHeight="1" x14ac:dyDescent="0.25">
      <c r="A6513" s="416">
        <v>40073</v>
      </c>
      <c r="B6513" s="417">
        <v>1960.76</v>
      </c>
      <c r="C6513"/>
      <c r="D6513"/>
    </row>
    <row r="6514" spans="1:4" ht="16.149999999999999" customHeight="1" x14ac:dyDescent="0.25">
      <c r="A6514" s="416">
        <v>40074</v>
      </c>
      <c r="B6514" s="418">
        <v>1962.6</v>
      </c>
      <c r="C6514"/>
      <c r="D6514"/>
    </row>
    <row r="6515" spans="1:4" ht="16.149999999999999" customHeight="1" x14ac:dyDescent="0.25">
      <c r="A6515" s="416">
        <v>40075</v>
      </c>
      <c r="B6515" s="417">
        <v>1951.38</v>
      </c>
      <c r="C6515"/>
      <c r="D6515"/>
    </row>
    <row r="6516" spans="1:4" ht="16.149999999999999" customHeight="1" x14ac:dyDescent="0.25">
      <c r="A6516" s="416">
        <v>40076</v>
      </c>
      <c r="B6516" s="418">
        <v>1951.38</v>
      </c>
      <c r="C6516"/>
      <c r="D6516"/>
    </row>
    <row r="6517" spans="1:4" ht="16.149999999999999" customHeight="1" x14ac:dyDescent="0.25">
      <c r="A6517" s="416">
        <v>40077</v>
      </c>
      <c r="B6517" s="417">
        <v>1951.38</v>
      </c>
      <c r="C6517"/>
      <c r="D6517"/>
    </row>
    <row r="6518" spans="1:4" ht="16.149999999999999" customHeight="1" x14ac:dyDescent="0.25">
      <c r="A6518" s="416">
        <v>40078</v>
      </c>
      <c r="B6518" s="418">
        <v>1950.77</v>
      </c>
      <c r="C6518"/>
      <c r="D6518"/>
    </row>
    <row r="6519" spans="1:4" ht="16.149999999999999" customHeight="1" x14ac:dyDescent="0.25">
      <c r="A6519" s="416">
        <v>40079</v>
      </c>
      <c r="B6519" s="417">
        <v>1914.47</v>
      </c>
      <c r="C6519"/>
      <c r="D6519"/>
    </row>
    <row r="6520" spans="1:4" ht="16.149999999999999" customHeight="1" x14ac:dyDescent="0.25">
      <c r="A6520" s="416">
        <v>40080</v>
      </c>
      <c r="B6520" s="418">
        <v>1911.66</v>
      </c>
      <c r="C6520"/>
      <c r="D6520"/>
    </row>
    <row r="6521" spans="1:4" ht="16.149999999999999" customHeight="1" x14ac:dyDescent="0.25">
      <c r="A6521" s="416">
        <v>40081</v>
      </c>
      <c r="B6521" s="417">
        <v>1922.5</v>
      </c>
      <c r="C6521"/>
      <c r="D6521"/>
    </row>
    <row r="6522" spans="1:4" ht="16.149999999999999" customHeight="1" x14ac:dyDescent="0.25">
      <c r="A6522" s="416">
        <v>40082</v>
      </c>
      <c r="B6522" s="418">
        <v>1926.59</v>
      </c>
      <c r="C6522"/>
      <c r="D6522"/>
    </row>
    <row r="6523" spans="1:4" ht="16.149999999999999" customHeight="1" x14ac:dyDescent="0.25">
      <c r="A6523" s="416">
        <v>40083</v>
      </c>
      <c r="B6523" s="417">
        <v>1926.59</v>
      </c>
      <c r="C6523"/>
      <c r="D6523"/>
    </row>
    <row r="6524" spans="1:4" ht="16.149999999999999" customHeight="1" x14ac:dyDescent="0.25">
      <c r="A6524" s="416">
        <v>40084</v>
      </c>
      <c r="B6524" s="418">
        <v>1926.59</v>
      </c>
      <c r="C6524"/>
      <c r="D6524"/>
    </row>
    <row r="6525" spans="1:4" ht="16.149999999999999" customHeight="1" x14ac:dyDescent="0.25">
      <c r="A6525" s="416">
        <v>40085</v>
      </c>
      <c r="B6525" s="417">
        <v>1921.64</v>
      </c>
      <c r="C6525"/>
      <c r="D6525"/>
    </row>
    <row r="6526" spans="1:4" ht="16.149999999999999" customHeight="1" x14ac:dyDescent="0.25">
      <c r="A6526" s="416">
        <v>40086</v>
      </c>
      <c r="B6526" s="418">
        <v>1922</v>
      </c>
      <c r="C6526"/>
      <c r="D6526"/>
    </row>
    <row r="6527" spans="1:4" ht="16.149999999999999" customHeight="1" x14ac:dyDescent="0.25">
      <c r="A6527" s="416">
        <v>40087</v>
      </c>
      <c r="B6527" s="417">
        <v>1925.49</v>
      </c>
      <c r="C6527"/>
      <c r="D6527"/>
    </row>
    <row r="6528" spans="1:4" ht="16.149999999999999" customHeight="1" x14ac:dyDescent="0.25">
      <c r="A6528" s="416">
        <v>40088</v>
      </c>
      <c r="B6528" s="418">
        <v>1918.87</v>
      </c>
      <c r="C6528"/>
      <c r="D6528"/>
    </row>
    <row r="6529" spans="1:4" ht="16.149999999999999" customHeight="1" x14ac:dyDescent="0.25">
      <c r="A6529" s="416">
        <v>40089</v>
      </c>
      <c r="B6529" s="417">
        <v>1919.75</v>
      </c>
      <c r="C6529"/>
      <c r="D6529"/>
    </row>
    <row r="6530" spans="1:4" ht="16.149999999999999" customHeight="1" x14ac:dyDescent="0.25">
      <c r="A6530" s="416">
        <v>40090</v>
      </c>
      <c r="B6530" s="418">
        <v>1919.75</v>
      </c>
      <c r="C6530"/>
      <c r="D6530"/>
    </row>
    <row r="6531" spans="1:4" ht="16.149999999999999" customHeight="1" x14ac:dyDescent="0.25">
      <c r="A6531" s="416">
        <v>40091</v>
      </c>
      <c r="B6531" s="417">
        <v>1919.75</v>
      </c>
      <c r="C6531"/>
      <c r="D6531"/>
    </row>
    <row r="6532" spans="1:4" ht="16.149999999999999" customHeight="1" x14ac:dyDescent="0.25">
      <c r="A6532" s="416">
        <v>40092</v>
      </c>
      <c r="B6532" s="418">
        <v>1925.57</v>
      </c>
      <c r="C6532"/>
      <c r="D6532"/>
    </row>
    <row r="6533" spans="1:4" ht="16.149999999999999" customHeight="1" x14ac:dyDescent="0.25">
      <c r="A6533" s="416">
        <v>40093</v>
      </c>
      <c r="B6533" s="417">
        <v>1906.59</v>
      </c>
      <c r="C6533"/>
      <c r="D6533"/>
    </row>
    <row r="6534" spans="1:4" ht="16.149999999999999" customHeight="1" x14ac:dyDescent="0.25">
      <c r="A6534" s="416">
        <v>40094</v>
      </c>
      <c r="B6534" s="418">
        <v>1897.31</v>
      </c>
      <c r="C6534"/>
      <c r="D6534"/>
    </row>
    <row r="6535" spans="1:4" ht="16.149999999999999" customHeight="1" x14ac:dyDescent="0.25">
      <c r="A6535" s="416">
        <v>40095</v>
      </c>
      <c r="B6535" s="417">
        <v>1870.96</v>
      </c>
      <c r="C6535"/>
      <c r="D6535"/>
    </row>
    <row r="6536" spans="1:4" ht="16.149999999999999" customHeight="1" x14ac:dyDescent="0.25">
      <c r="A6536" s="416">
        <v>40096</v>
      </c>
      <c r="B6536" s="418">
        <v>1857.21</v>
      </c>
      <c r="C6536"/>
      <c r="D6536"/>
    </row>
    <row r="6537" spans="1:4" ht="16.149999999999999" customHeight="1" x14ac:dyDescent="0.25">
      <c r="A6537" s="416">
        <v>40097</v>
      </c>
      <c r="B6537" s="417">
        <v>1857.21</v>
      </c>
      <c r="C6537"/>
      <c r="D6537"/>
    </row>
    <row r="6538" spans="1:4" ht="16.149999999999999" customHeight="1" x14ac:dyDescent="0.25">
      <c r="A6538" s="416">
        <v>40098</v>
      </c>
      <c r="B6538" s="418">
        <v>1857.21</v>
      </c>
      <c r="C6538"/>
      <c r="D6538"/>
    </row>
    <row r="6539" spans="1:4" ht="16.149999999999999" customHeight="1" x14ac:dyDescent="0.25">
      <c r="A6539" s="416">
        <v>40099</v>
      </c>
      <c r="B6539" s="417">
        <v>1857.21</v>
      </c>
      <c r="C6539"/>
      <c r="D6539"/>
    </row>
    <row r="6540" spans="1:4" ht="16.149999999999999" customHeight="1" x14ac:dyDescent="0.25">
      <c r="A6540" s="416">
        <v>40100</v>
      </c>
      <c r="B6540" s="418">
        <v>1825.68</v>
      </c>
      <c r="C6540"/>
      <c r="D6540"/>
    </row>
    <row r="6541" spans="1:4" ht="16.149999999999999" customHeight="1" x14ac:dyDescent="0.25">
      <c r="A6541" s="416">
        <v>40101</v>
      </c>
      <c r="B6541" s="417">
        <v>1830.38</v>
      </c>
      <c r="C6541"/>
      <c r="D6541"/>
    </row>
    <row r="6542" spans="1:4" ht="16.149999999999999" customHeight="1" x14ac:dyDescent="0.25">
      <c r="A6542" s="416">
        <v>40102</v>
      </c>
      <c r="B6542" s="418">
        <v>1838.26</v>
      </c>
      <c r="C6542"/>
      <c r="D6542"/>
    </row>
    <row r="6543" spans="1:4" ht="16.149999999999999" customHeight="1" x14ac:dyDescent="0.25">
      <c r="A6543" s="416">
        <v>40103</v>
      </c>
      <c r="B6543" s="417">
        <v>1843.81</v>
      </c>
      <c r="C6543"/>
      <c r="D6543"/>
    </row>
    <row r="6544" spans="1:4" ht="16.149999999999999" customHeight="1" x14ac:dyDescent="0.25">
      <c r="A6544" s="416">
        <v>40104</v>
      </c>
      <c r="B6544" s="418">
        <v>1843.81</v>
      </c>
      <c r="C6544"/>
      <c r="D6544"/>
    </row>
    <row r="6545" spans="1:4" ht="16.149999999999999" customHeight="1" x14ac:dyDescent="0.25">
      <c r="A6545" s="416">
        <v>40105</v>
      </c>
      <c r="B6545" s="417">
        <v>1843.81</v>
      </c>
      <c r="C6545"/>
      <c r="D6545"/>
    </row>
    <row r="6546" spans="1:4" ht="16.149999999999999" customHeight="1" x14ac:dyDescent="0.25">
      <c r="A6546" s="416">
        <v>40106</v>
      </c>
      <c r="B6546" s="418">
        <v>1858.4</v>
      </c>
      <c r="C6546"/>
      <c r="D6546"/>
    </row>
    <row r="6547" spans="1:4" ht="16.149999999999999" customHeight="1" x14ac:dyDescent="0.25">
      <c r="A6547" s="416">
        <v>40107</v>
      </c>
      <c r="B6547" s="417">
        <v>1913.98</v>
      </c>
      <c r="C6547"/>
      <c r="D6547"/>
    </row>
    <row r="6548" spans="1:4" ht="16.149999999999999" customHeight="1" x14ac:dyDescent="0.25">
      <c r="A6548" s="416">
        <v>40108</v>
      </c>
      <c r="B6548" s="418">
        <v>1910.04</v>
      </c>
      <c r="C6548"/>
      <c r="D6548"/>
    </row>
    <row r="6549" spans="1:4" ht="16.149999999999999" customHeight="1" x14ac:dyDescent="0.25">
      <c r="A6549" s="416">
        <v>40109</v>
      </c>
      <c r="B6549" s="417">
        <v>1914.89</v>
      </c>
      <c r="C6549"/>
      <c r="D6549"/>
    </row>
    <row r="6550" spans="1:4" ht="16.149999999999999" customHeight="1" x14ac:dyDescent="0.25">
      <c r="A6550" s="416">
        <v>40110</v>
      </c>
      <c r="B6550" s="418">
        <v>1924.35</v>
      </c>
      <c r="C6550"/>
      <c r="D6550"/>
    </row>
    <row r="6551" spans="1:4" ht="16.149999999999999" customHeight="1" x14ac:dyDescent="0.25">
      <c r="A6551" s="416">
        <v>40111</v>
      </c>
      <c r="B6551" s="417">
        <v>1924.35</v>
      </c>
      <c r="C6551"/>
      <c r="D6551"/>
    </row>
    <row r="6552" spans="1:4" ht="16.149999999999999" customHeight="1" x14ac:dyDescent="0.25">
      <c r="A6552" s="416">
        <v>40112</v>
      </c>
      <c r="B6552" s="418">
        <v>1924.35</v>
      </c>
      <c r="C6552"/>
      <c r="D6552"/>
    </row>
    <row r="6553" spans="1:4" ht="16.149999999999999" customHeight="1" x14ac:dyDescent="0.25">
      <c r="A6553" s="416">
        <v>40113</v>
      </c>
      <c r="B6553" s="417">
        <v>1932.81</v>
      </c>
      <c r="C6553"/>
      <c r="D6553"/>
    </row>
    <row r="6554" spans="1:4" ht="16.149999999999999" customHeight="1" x14ac:dyDescent="0.25">
      <c r="A6554" s="416">
        <v>40114</v>
      </c>
      <c r="B6554" s="418">
        <v>1977.26</v>
      </c>
      <c r="C6554"/>
      <c r="D6554"/>
    </row>
    <row r="6555" spans="1:4" ht="16.149999999999999" customHeight="1" x14ac:dyDescent="0.25">
      <c r="A6555" s="416">
        <v>40115</v>
      </c>
      <c r="B6555" s="417">
        <v>2006.18</v>
      </c>
      <c r="C6555"/>
      <c r="D6555"/>
    </row>
    <row r="6556" spans="1:4" ht="16.149999999999999" customHeight="1" x14ac:dyDescent="0.25">
      <c r="A6556" s="416">
        <v>40116</v>
      </c>
      <c r="B6556" s="418">
        <v>2004.37</v>
      </c>
      <c r="C6556"/>
      <c r="D6556"/>
    </row>
    <row r="6557" spans="1:4" ht="16.149999999999999" customHeight="1" x14ac:dyDescent="0.25">
      <c r="A6557" s="416">
        <v>40117</v>
      </c>
      <c r="B6557" s="417">
        <v>1993.8</v>
      </c>
      <c r="C6557"/>
      <c r="D6557"/>
    </row>
    <row r="6558" spans="1:4" ht="16.149999999999999" customHeight="1" x14ac:dyDescent="0.25">
      <c r="A6558" s="416">
        <v>40118</v>
      </c>
      <c r="B6558" s="418">
        <v>1993.8</v>
      </c>
      <c r="C6558"/>
      <c r="D6558"/>
    </row>
    <row r="6559" spans="1:4" ht="16.149999999999999" customHeight="1" x14ac:dyDescent="0.25">
      <c r="A6559" s="416">
        <v>40119</v>
      </c>
      <c r="B6559" s="417">
        <v>1993.8</v>
      </c>
      <c r="C6559"/>
      <c r="D6559"/>
    </row>
    <row r="6560" spans="1:4" ht="16.149999999999999" customHeight="1" x14ac:dyDescent="0.25">
      <c r="A6560" s="416">
        <v>40120</v>
      </c>
      <c r="B6560" s="418">
        <v>1993.8</v>
      </c>
      <c r="C6560"/>
      <c r="D6560"/>
    </row>
    <row r="6561" spans="1:4" ht="16.149999999999999" customHeight="1" x14ac:dyDescent="0.25">
      <c r="A6561" s="416">
        <v>40121</v>
      </c>
      <c r="B6561" s="417">
        <v>2008.72</v>
      </c>
      <c r="C6561"/>
      <c r="D6561"/>
    </row>
    <row r="6562" spans="1:4" ht="16.149999999999999" customHeight="1" x14ac:dyDescent="0.25">
      <c r="A6562" s="416">
        <v>40122</v>
      </c>
      <c r="B6562" s="418">
        <v>1963.7</v>
      </c>
      <c r="C6562"/>
      <c r="D6562"/>
    </row>
    <row r="6563" spans="1:4" ht="16.149999999999999" customHeight="1" x14ac:dyDescent="0.25">
      <c r="A6563" s="416">
        <v>40123</v>
      </c>
      <c r="B6563" s="417">
        <v>1958.24</v>
      </c>
      <c r="C6563"/>
      <c r="D6563"/>
    </row>
    <row r="6564" spans="1:4" ht="16.149999999999999" customHeight="1" x14ac:dyDescent="0.25">
      <c r="A6564" s="416">
        <v>40124</v>
      </c>
      <c r="B6564" s="418">
        <v>1981.61</v>
      </c>
      <c r="C6564"/>
      <c r="D6564"/>
    </row>
    <row r="6565" spans="1:4" ht="16.149999999999999" customHeight="1" x14ac:dyDescent="0.25">
      <c r="A6565" s="416">
        <v>40125</v>
      </c>
      <c r="B6565" s="417">
        <v>1981.61</v>
      </c>
      <c r="C6565"/>
      <c r="D6565"/>
    </row>
    <row r="6566" spans="1:4" ht="16.149999999999999" customHeight="1" x14ac:dyDescent="0.25">
      <c r="A6566" s="416">
        <v>40126</v>
      </c>
      <c r="B6566" s="418">
        <v>1981.61</v>
      </c>
      <c r="C6566"/>
      <c r="D6566"/>
    </row>
    <row r="6567" spans="1:4" ht="16.149999999999999" customHeight="1" x14ac:dyDescent="0.25">
      <c r="A6567" s="416">
        <v>40127</v>
      </c>
      <c r="B6567" s="417">
        <v>1968.45</v>
      </c>
      <c r="C6567"/>
      <c r="D6567"/>
    </row>
    <row r="6568" spans="1:4" ht="16.149999999999999" customHeight="1" x14ac:dyDescent="0.25">
      <c r="A6568" s="416">
        <v>40128</v>
      </c>
      <c r="B6568" s="418">
        <v>1969.52</v>
      </c>
      <c r="C6568"/>
      <c r="D6568"/>
    </row>
    <row r="6569" spans="1:4" ht="16.149999999999999" customHeight="1" x14ac:dyDescent="0.25">
      <c r="A6569" s="416">
        <v>40129</v>
      </c>
      <c r="B6569" s="417">
        <v>1969.52</v>
      </c>
      <c r="C6569"/>
      <c r="D6569"/>
    </row>
    <row r="6570" spans="1:4" ht="16.149999999999999" customHeight="1" x14ac:dyDescent="0.25">
      <c r="A6570" s="416">
        <v>40130</v>
      </c>
      <c r="B6570" s="418">
        <v>1976.89</v>
      </c>
      <c r="C6570"/>
      <c r="D6570"/>
    </row>
    <row r="6571" spans="1:4" ht="16.149999999999999" customHeight="1" x14ac:dyDescent="0.25">
      <c r="A6571" s="416">
        <v>40131</v>
      </c>
      <c r="B6571" s="417">
        <v>1971.27</v>
      </c>
      <c r="C6571"/>
      <c r="D6571"/>
    </row>
    <row r="6572" spans="1:4" ht="16.149999999999999" customHeight="1" x14ac:dyDescent="0.25">
      <c r="A6572" s="416">
        <v>40132</v>
      </c>
      <c r="B6572" s="418">
        <v>1971.27</v>
      </c>
      <c r="C6572"/>
      <c r="D6572"/>
    </row>
    <row r="6573" spans="1:4" ht="16.149999999999999" customHeight="1" x14ac:dyDescent="0.25">
      <c r="A6573" s="416">
        <v>40133</v>
      </c>
      <c r="B6573" s="417">
        <v>1971.27</v>
      </c>
      <c r="C6573"/>
      <c r="D6573"/>
    </row>
    <row r="6574" spans="1:4" ht="16.149999999999999" customHeight="1" x14ac:dyDescent="0.25">
      <c r="A6574" s="416">
        <v>40134</v>
      </c>
      <c r="B6574" s="418">
        <v>1971.27</v>
      </c>
      <c r="C6574"/>
      <c r="D6574"/>
    </row>
    <row r="6575" spans="1:4" ht="16.149999999999999" customHeight="1" x14ac:dyDescent="0.25">
      <c r="A6575" s="416">
        <v>40135</v>
      </c>
      <c r="B6575" s="417">
        <v>1966.22</v>
      </c>
      <c r="C6575"/>
      <c r="D6575"/>
    </row>
    <row r="6576" spans="1:4" ht="16.149999999999999" customHeight="1" x14ac:dyDescent="0.25">
      <c r="A6576" s="416">
        <v>40136</v>
      </c>
      <c r="B6576" s="418">
        <v>1953.45</v>
      </c>
      <c r="C6576"/>
      <c r="D6576"/>
    </row>
    <row r="6577" spans="1:4" ht="16.149999999999999" customHeight="1" x14ac:dyDescent="0.25">
      <c r="A6577" s="416">
        <v>40137</v>
      </c>
      <c r="B6577" s="417">
        <v>1962.33</v>
      </c>
      <c r="C6577"/>
      <c r="D6577"/>
    </row>
    <row r="6578" spans="1:4" ht="16.149999999999999" customHeight="1" x14ac:dyDescent="0.25">
      <c r="A6578" s="416">
        <v>40138</v>
      </c>
      <c r="B6578" s="418">
        <v>1974.47</v>
      </c>
      <c r="C6578"/>
      <c r="D6578"/>
    </row>
    <row r="6579" spans="1:4" ht="16.149999999999999" customHeight="1" x14ac:dyDescent="0.25">
      <c r="A6579" s="416">
        <v>40139</v>
      </c>
      <c r="B6579" s="417">
        <v>1974.47</v>
      </c>
      <c r="C6579"/>
      <c r="D6579"/>
    </row>
    <row r="6580" spans="1:4" ht="16.149999999999999" customHeight="1" x14ac:dyDescent="0.25">
      <c r="A6580" s="416">
        <v>40140</v>
      </c>
      <c r="B6580" s="418">
        <v>1974.47</v>
      </c>
      <c r="C6580"/>
      <c r="D6580"/>
    </row>
    <row r="6581" spans="1:4" ht="16.149999999999999" customHeight="1" x14ac:dyDescent="0.25">
      <c r="A6581" s="416">
        <v>40141</v>
      </c>
      <c r="B6581" s="417">
        <v>1964.92</v>
      </c>
      <c r="C6581"/>
      <c r="D6581"/>
    </row>
    <row r="6582" spans="1:4" ht="16.149999999999999" customHeight="1" x14ac:dyDescent="0.25">
      <c r="A6582" s="416">
        <v>40142</v>
      </c>
      <c r="B6582" s="418">
        <v>1969.01</v>
      </c>
      <c r="C6582"/>
      <c r="D6582"/>
    </row>
    <row r="6583" spans="1:4" ht="16.149999999999999" customHeight="1" x14ac:dyDescent="0.25">
      <c r="A6583" s="416">
        <v>40143</v>
      </c>
      <c r="B6583" s="417">
        <v>1974.14</v>
      </c>
      <c r="C6583"/>
      <c r="D6583"/>
    </row>
    <row r="6584" spans="1:4" ht="16.149999999999999" customHeight="1" x14ac:dyDescent="0.25">
      <c r="A6584" s="416">
        <v>40144</v>
      </c>
      <c r="B6584" s="418">
        <v>1974.14</v>
      </c>
      <c r="C6584"/>
      <c r="D6584"/>
    </row>
    <row r="6585" spans="1:4" ht="16.149999999999999" customHeight="1" x14ac:dyDescent="0.25">
      <c r="A6585" s="416">
        <v>40145</v>
      </c>
      <c r="B6585" s="417">
        <v>1997.47</v>
      </c>
      <c r="C6585"/>
      <c r="D6585"/>
    </row>
    <row r="6586" spans="1:4" ht="16.149999999999999" customHeight="1" x14ac:dyDescent="0.25">
      <c r="A6586" s="416">
        <v>40146</v>
      </c>
      <c r="B6586" s="418">
        <v>1997.47</v>
      </c>
      <c r="C6586"/>
      <c r="D6586"/>
    </row>
    <row r="6587" spans="1:4" ht="16.149999999999999" customHeight="1" x14ac:dyDescent="0.25">
      <c r="A6587" s="416">
        <v>40147</v>
      </c>
      <c r="B6587" s="417">
        <v>1997.47</v>
      </c>
      <c r="C6587"/>
      <c r="D6587"/>
    </row>
    <row r="6588" spans="1:4" ht="16.149999999999999" customHeight="1" x14ac:dyDescent="0.25">
      <c r="A6588" s="416">
        <v>40148</v>
      </c>
      <c r="B6588" s="418">
        <v>1998.45</v>
      </c>
      <c r="C6588"/>
      <c r="D6588"/>
    </row>
    <row r="6589" spans="1:4" ht="16.149999999999999" customHeight="1" x14ac:dyDescent="0.25">
      <c r="A6589" s="416">
        <v>40149</v>
      </c>
      <c r="B6589" s="417">
        <v>1990.29</v>
      </c>
      <c r="C6589"/>
      <c r="D6589"/>
    </row>
    <row r="6590" spans="1:4" ht="16.149999999999999" customHeight="1" x14ac:dyDescent="0.25">
      <c r="A6590" s="416">
        <v>40150</v>
      </c>
      <c r="B6590" s="418">
        <v>1990.8</v>
      </c>
      <c r="C6590"/>
      <c r="D6590"/>
    </row>
    <row r="6591" spans="1:4" ht="16.149999999999999" customHeight="1" x14ac:dyDescent="0.25">
      <c r="A6591" s="416">
        <v>40151</v>
      </c>
      <c r="B6591" s="417">
        <v>1989.94</v>
      </c>
      <c r="C6591"/>
      <c r="D6591"/>
    </row>
    <row r="6592" spans="1:4" ht="16.149999999999999" customHeight="1" x14ac:dyDescent="0.25">
      <c r="A6592" s="416">
        <v>40152</v>
      </c>
      <c r="B6592" s="418">
        <v>2003.94</v>
      </c>
      <c r="C6592"/>
      <c r="D6592"/>
    </row>
    <row r="6593" spans="1:4" ht="16.149999999999999" customHeight="1" x14ac:dyDescent="0.25">
      <c r="A6593" s="416">
        <v>40153</v>
      </c>
      <c r="B6593" s="417">
        <v>2003.94</v>
      </c>
      <c r="C6593"/>
      <c r="D6593"/>
    </row>
    <row r="6594" spans="1:4" ht="16.149999999999999" customHeight="1" x14ac:dyDescent="0.25">
      <c r="A6594" s="416">
        <v>40154</v>
      </c>
      <c r="B6594" s="418">
        <v>2003.94</v>
      </c>
      <c r="C6594"/>
      <c r="D6594"/>
    </row>
    <row r="6595" spans="1:4" ht="16.149999999999999" customHeight="1" x14ac:dyDescent="0.25">
      <c r="A6595" s="416">
        <v>40155</v>
      </c>
      <c r="B6595" s="417">
        <v>2009.45</v>
      </c>
      <c r="C6595"/>
      <c r="D6595"/>
    </row>
    <row r="6596" spans="1:4" ht="16.149999999999999" customHeight="1" x14ac:dyDescent="0.25">
      <c r="A6596" s="416">
        <v>40156</v>
      </c>
      <c r="B6596" s="418">
        <v>2009.45</v>
      </c>
      <c r="C6596"/>
      <c r="D6596"/>
    </row>
    <row r="6597" spans="1:4" ht="16.149999999999999" customHeight="1" x14ac:dyDescent="0.25">
      <c r="A6597" s="416">
        <v>40157</v>
      </c>
      <c r="B6597" s="417">
        <v>2016.73</v>
      </c>
      <c r="C6597"/>
      <c r="D6597"/>
    </row>
    <row r="6598" spans="1:4" ht="16.149999999999999" customHeight="1" x14ac:dyDescent="0.25">
      <c r="A6598" s="416">
        <v>40158</v>
      </c>
      <c r="B6598" s="418">
        <v>2016.17</v>
      </c>
      <c r="C6598"/>
      <c r="D6598"/>
    </row>
    <row r="6599" spans="1:4" ht="16.149999999999999" customHeight="1" x14ac:dyDescent="0.25">
      <c r="A6599" s="416">
        <v>40159</v>
      </c>
      <c r="B6599" s="417">
        <v>2000.54</v>
      </c>
      <c r="C6599"/>
      <c r="D6599"/>
    </row>
    <row r="6600" spans="1:4" ht="16.149999999999999" customHeight="1" x14ac:dyDescent="0.25">
      <c r="A6600" s="416">
        <v>40160</v>
      </c>
      <c r="B6600" s="418">
        <v>2000.54</v>
      </c>
      <c r="C6600"/>
      <c r="D6600"/>
    </row>
    <row r="6601" spans="1:4" ht="16.149999999999999" customHeight="1" x14ac:dyDescent="0.25">
      <c r="A6601" s="416">
        <v>40161</v>
      </c>
      <c r="B6601" s="417">
        <v>2000.54</v>
      </c>
      <c r="C6601"/>
      <c r="D6601"/>
    </row>
    <row r="6602" spans="1:4" ht="16.149999999999999" customHeight="1" x14ac:dyDescent="0.25">
      <c r="A6602" s="416">
        <v>40162</v>
      </c>
      <c r="B6602" s="418">
        <v>1992.1</v>
      </c>
      <c r="C6602"/>
      <c r="D6602"/>
    </row>
    <row r="6603" spans="1:4" ht="16.149999999999999" customHeight="1" x14ac:dyDescent="0.25">
      <c r="A6603" s="416">
        <v>40163</v>
      </c>
      <c r="B6603" s="417">
        <v>2001.86</v>
      </c>
      <c r="C6603"/>
      <c r="D6603"/>
    </row>
    <row r="6604" spans="1:4" ht="16.149999999999999" customHeight="1" x14ac:dyDescent="0.25">
      <c r="A6604" s="416">
        <v>40164</v>
      </c>
      <c r="B6604" s="418">
        <v>2005.09</v>
      </c>
      <c r="C6604"/>
      <c r="D6604"/>
    </row>
    <row r="6605" spans="1:4" ht="16.149999999999999" customHeight="1" x14ac:dyDescent="0.25">
      <c r="A6605" s="416">
        <v>40165</v>
      </c>
      <c r="B6605" s="417">
        <v>2015.74</v>
      </c>
      <c r="C6605"/>
      <c r="D6605"/>
    </row>
    <row r="6606" spans="1:4" ht="16.149999999999999" customHeight="1" x14ac:dyDescent="0.25">
      <c r="A6606" s="416">
        <v>40166</v>
      </c>
      <c r="B6606" s="418">
        <v>2025.85</v>
      </c>
      <c r="C6606"/>
      <c r="D6606"/>
    </row>
    <row r="6607" spans="1:4" ht="16.149999999999999" customHeight="1" x14ac:dyDescent="0.25">
      <c r="A6607" s="416">
        <v>40167</v>
      </c>
      <c r="B6607" s="417">
        <v>2025.85</v>
      </c>
      <c r="C6607"/>
      <c r="D6607"/>
    </row>
    <row r="6608" spans="1:4" ht="16.149999999999999" customHeight="1" x14ac:dyDescent="0.25">
      <c r="A6608" s="416">
        <v>40168</v>
      </c>
      <c r="B6608" s="418">
        <v>2025.85</v>
      </c>
      <c r="C6608"/>
      <c r="D6608"/>
    </row>
    <row r="6609" spans="1:4" ht="16.149999999999999" customHeight="1" x14ac:dyDescent="0.25">
      <c r="A6609" s="416">
        <v>40169</v>
      </c>
      <c r="B6609" s="417">
        <v>2030.17</v>
      </c>
      <c r="C6609"/>
      <c r="D6609"/>
    </row>
    <row r="6610" spans="1:4" ht="16.149999999999999" customHeight="1" x14ac:dyDescent="0.25">
      <c r="A6610" s="416">
        <v>40170</v>
      </c>
      <c r="B6610" s="418">
        <v>2054.1</v>
      </c>
      <c r="C6610"/>
      <c r="D6610"/>
    </row>
    <row r="6611" spans="1:4" ht="16.149999999999999" customHeight="1" x14ac:dyDescent="0.25">
      <c r="A6611" s="416">
        <v>40171</v>
      </c>
      <c r="B6611" s="417">
        <v>2045.07</v>
      </c>
      <c r="C6611"/>
      <c r="D6611"/>
    </row>
    <row r="6612" spans="1:4" ht="16.149999999999999" customHeight="1" x14ac:dyDescent="0.25">
      <c r="A6612" s="416">
        <v>40172</v>
      </c>
      <c r="B6612" s="418">
        <v>2043.41</v>
      </c>
      <c r="C6612"/>
      <c r="D6612"/>
    </row>
    <row r="6613" spans="1:4" ht="16.149999999999999" customHeight="1" x14ac:dyDescent="0.25">
      <c r="A6613" s="416">
        <v>40173</v>
      </c>
      <c r="B6613" s="417">
        <v>2043.41</v>
      </c>
      <c r="C6613"/>
      <c r="D6613"/>
    </row>
    <row r="6614" spans="1:4" ht="16.149999999999999" customHeight="1" x14ac:dyDescent="0.25">
      <c r="A6614" s="416">
        <v>40174</v>
      </c>
      <c r="B6614" s="418">
        <v>2043.41</v>
      </c>
      <c r="C6614"/>
      <c r="D6614"/>
    </row>
    <row r="6615" spans="1:4" ht="16.149999999999999" customHeight="1" x14ac:dyDescent="0.25">
      <c r="A6615" s="416">
        <v>40175</v>
      </c>
      <c r="B6615" s="417">
        <v>2043.41</v>
      </c>
      <c r="C6615"/>
      <c r="D6615"/>
    </row>
    <row r="6616" spans="1:4" ht="16.149999999999999" customHeight="1" x14ac:dyDescent="0.25">
      <c r="A6616" s="416">
        <v>40176</v>
      </c>
      <c r="B6616" s="418">
        <v>2037.92</v>
      </c>
      <c r="C6616"/>
      <c r="D6616"/>
    </row>
    <row r="6617" spans="1:4" ht="16.149999999999999" customHeight="1" x14ac:dyDescent="0.25">
      <c r="A6617" s="416">
        <v>40177</v>
      </c>
      <c r="B6617" s="417">
        <v>2046.2</v>
      </c>
      <c r="C6617"/>
      <c r="D6617"/>
    </row>
    <row r="6618" spans="1:4" ht="16.149999999999999" customHeight="1" x14ac:dyDescent="0.25">
      <c r="A6618" s="416">
        <v>40178</v>
      </c>
      <c r="B6618" s="418">
        <v>2044.23</v>
      </c>
      <c r="C6618"/>
      <c r="D6618"/>
    </row>
    <row r="6619" spans="1:4" ht="16.149999999999999" customHeight="1" x14ac:dyDescent="0.25">
      <c r="A6619" s="416">
        <v>40179</v>
      </c>
      <c r="B6619" s="417">
        <v>2044.23</v>
      </c>
      <c r="C6619"/>
      <c r="D6619"/>
    </row>
    <row r="6620" spans="1:4" ht="16.149999999999999" customHeight="1" x14ac:dyDescent="0.25">
      <c r="A6620" s="416">
        <v>40180</v>
      </c>
      <c r="B6620" s="418">
        <v>2044.23</v>
      </c>
      <c r="C6620"/>
      <c r="D6620"/>
    </row>
    <row r="6621" spans="1:4" ht="16.149999999999999" customHeight="1" x14ac:dyDescent="0.25">
      <c r="A6621" s="416">
        <v>40181</v>
      </c>
      <c r="B6621" s="417">
        <v>2044.23</v>
      </c>
      <c r="C6621"/>
      <c r="D6621"/>
    </row>
    <row r="6622" spans="1:4" ht="16.149999999999999" customHeight="1" x14ac:dyDescent="0.25">
      <c r="A6622" s="416">
        <v>40182</v>
      </c>
      <c r="B6622" s="418">
        <v>2044.23</v>
      </c>
      <c r="C6622"/>
      <c r="D6622"/>
    </row>
    <row r="6623" spans="1:4" ht="16.149999999999999" customHeight="1" x14ac:dyDescent="0.25">
      <c r="A6623" s="416">
        <v>40183</v>
      </c>
      <c r="B6623" s="417">
        <v>2021.21</v>
      </c>
      <c r="C6623"/>
      <c r="D6623"/>
    </row>
    <row r="6624" spans="1:4" ht="16.149999999999999" customHeight="1" x14ac:dyDescent="0.25">
      <c r="A6624" s="416">
        <v>40184</v>
      </c>
      <c r="B6624" s="418">
        <v>1992.78</v>
      </c>
      <c r="C6624"/>
      <c r="D6624"/>
    </row>
    <row r="6625" spans="1:4" ht="16.149999999999999" customHeight="1" x14ac:dyDescent="0.25">
      <c r="A6625" s="416">
        <v>40185</v>
      </c>
      <c r="B6625" s="417">
        <v>1971.32</v>
      </c>
      <c r="C6625"/>
      <c r="D6625"/>
    </row>
    <row r="6626" spans="1:4" ht="16.149999999999999" customHeight="1" x14ac:dyDescent="0.25">
      <c r="A6626" s="416">
        <v>40186</v>
      </c>
      <c r="B6626" s="418">
        <v>1969.08</v>
      </c>
      <c r="C6626"/>
      <c r="D6626"/>
    </row>
    <row r="6627" spans="1:4" ht="16.149999999999999" customHeight="1" x14ac:dyDescent="0.25">
      <c r="A6627" s="416">
        <v>40187</v>
      </c>
      <c r="B6627" s="417">
        <v>1968.24</v>
      </c>
      <c r="C6627"/>
      <c r="D6627"/>
    </row>
    <row r="6628" spans="1:4" ht="16.149999999999999" customHeight="1" x14ac:dyDescent="0.25">
      <c r="A6628" s="416">
        <v>40188</v>
      </c>
      <c r="B6628" s="418">
        <v>1968.24</v>
      </c>
      <c r="C6628"/>
      <c r="D6628"/>
    </row>
    <row r="6629" spans="1:4" ht="16.149999999999999" customHeight="1" x14ac:dyDescent="0.25">
      <c r="A6629" s="416">
        <v>40189</v>
      </c>
      <c r="B6629" s="417">
        <v>1968.24</v>
      </c>
      <c r="C6629"/>
      <c r="D6629"/>
    </row>
    <row r="6630" spans="1:4" ht="16.149999999999999" customHeight="1" x14ac:dyDescent="0.25">
      <c r="A6630" s="416">
        <v>40190</v>
      </c>
      <c r="B6630" s="418">
        <v>1968.24</v>
      </c>
      <c r="C6630"/>
      <c r="D6630"/>
    </row>
    <row r="6631" spans="1:4" ht="16.149999999999999" customHeight="1" x14ac:dyDescent="0.25">
      <c r="A6631" s="416">
        <v>40191</v>
      </c>
      <c r="B6631" s="417">
        <v>1959.43</v>
      </c>
      <c r="C6631"/>
      <c r="D6631"/>
    </row>
    <row r="6632" spans="1:4" ht="16.149999999999999" customHeight="1" x14ac:dyDescent="0.25">
      <c r="A6632" s="416">
        <v>40192</v>
      </c>
      <c r="B6632" s="418">
        <v>1965.81</v>
      </c>
      <c r="C6632"/>
      <c r="D6632"/>
    </row>
    <row r="6633" spans="1:4" ht="16.149999999999999" customHeight="1" x14ac:dyDescent="0.25">
      <c r="A6633" s="416">
        <v>40193</v>
      </c>
      <c r="B6633" s="417">
        <v>1974.13</v>
      </c>
      <c r="C6633"/>
      <c r="D6633"/>
    </row>
    <row r="6634" spans="1:4" ht="16.149999999999999" customHeight="1" x14ac:dyDescent="0.25">
      <c r="A6634" s="416">
        <v>40194</v>
      </c>
      <c r="B6634" s="418">
        <v>1967.4</v>
      </c>
      <c r="C6634"/>
      <c r="D6634"/>
    </row>
    <row r="6635" spans="1:4" ht="16.149999999999999" customHeight="1" x14ac:dyDescent="0.25">
      <c r="A6635" s="416">
        <v>40195</v>
      </c>
      <c r="B6635" s="417">
        <v>1967.4</v>
      </c>
      <c r="C6635"/>
      <c r="D6635"/>
    </row>
    <row r="6636" spans="1:4" ht="16.149999999999999" customHeight="1" x14ac:dyDescent="0.25">
      <c r="A6636" s="416">
        <v>40196</v>
      </c>
      <c r="B6636" s="418">
        <v>1967.4</v>
      </c>
      <c r="C6636"/>
      <c r="D6636"/>
    </row>
    <row r="6637" spans="1:4" ht="16.149999999999999" customHeight="1" x14ac:dyDescent="0.25">
      <c r="A6637" s="416">
        <v>40197</v>
      </c>
      <c r="B6637" s="417">
        <v>1967.4</v>
      </c>
      <c r="C6637"/>
      <c r="D6637"/>
    </row>
    <row r="6638" spans="1:4" ht="16.149999999999999" customHeight="1" x14ac:dyDescent="0.25">
      <c r="A6638" s="416">
        <v>40198</v>
      </c>
      <c r="B6638" s="418">
        <v>1957.82</v>
      </c>
      <c r="C6638"/>
      <c r="D6638"/>
    </row>
    <row r="6639" spans="1:4" ht="16.149999999999999" customHeight="1" x14ac:dyDescent="0.25">
      <c r="A6639" s="416">
        <v>40199</v>
      </c>
      <c r="B6639" s="417">
        <v>1964.18</v>
      </c>
      <c r="C6639"/>
      <c r="D6639"/>
    </row>
    <row r="6640" spans="1:4" ht="16.149999999999999" customHeight="1" x14ac:dyDescent="0.25">
      <c r="A6640" s="416">
        <v>40200</v>
      </c>
      <c r="B6640" s="418">
        <v>1967.08</v>
      </c>
      <c r="C6640"/>
      <c r="D6640"/>
    </row>
    <row r="6641" spans="1:4" ht="16.149999999999999" customHeight="1" x14ac:dyDescent="0.25">
      <c r="A6641" s="416">
        <v>40201</v>
      </c>
      <c r="B6641" s="417">
        <v>1981.96</v>
      </c>
      <c r="C6641"/>
      <c r="D6641"/>
    </row>
    <row r="6642" spans="1:4" ht="16.149999999999999" customHeight="1" x14ac:dyDescent="0.25">
      <c r="A6642" s="416">
        <v>40202</v>
      </c>
      <c r="B6642" s="418">
        <v>1981.96</v>
      </c>
      <c r="C6642"/>
      <c r="D6642"/>
    </row>
    <row r="6643" spans="1:4" ht="16.149999999999999" customHeight="1" x14ac:dyDescent="0.25">
      <c r="A6643" s="416">
        <v>40203</v>
      </c>
      <c r="B6643" s="417">
        <v>1981.96</v>
      </c>
      <c r="C6643"/>
      <c r="D6643"/>
    </row>
    <row r="6644" spans="1:4" ht="16.149999999999999" customHeight="1" x14ac:dyDescent="0.25">
      <c r="A6644" s="416">
        <v>40204</v>
      </c>
      <c r="B6644" s="418">
        <v>1961.97</v>
      </c>
      <c r="C6644"/>
      <c r="D6644"/>
    </row>
    <row r="6645" spans="1:4" ht="16.149999999999999" customHeight="1" x14ac:dyDescent="0.25">
      <c r="A6645" s="416">
        <v>40205</v>
      </c>
      <c r="B6645" s="417">
        <v>1972.22</v>
      </c>
      <c r="C6645"/>
      <c r="D6645"/>
    </row>
    <row r="6646" spans="1:4" ht="16.149999999999999" customHeight="1" x14ac:dyDescent="0.25">
      <c r="A6646" s="416">
        <v>40206</v>
      </c>
      <c r="B6646" s="418">
        <v>1988.05</v>
      </c>
      <c r="C6646"/>
      <c r="D6646"/>
    </row>
    <row r="6647" spans="1:4" ht="16.149999999999999" customHeight="1" x14ac:dyDescent="0.25">
      <c r="A6647" s="416">
        <v>40207</v>
      </c>
      <c r="B6647" s="417">
        <v>1991.21</v>
      </c>
      <c r="C6647"/>
      <c r="D6647"/>
    </row>
    <row r="6648" spans="1:4" ht="16.149999999999999" customHeight="1" x14ac:dyDescent="0.25">
      <c r="A6648" s="416">
        <v>40208</v>
      </c>
      <c r="B6648" s="418">
        <v>1982.29</v>
      </c>
      <c r="C6648"/>
      <c r="D6648"/>
    </row>
    <row r="6649" spans="1:4" ht="16.149999999999999" customHeight="1" x14ac:dyDescent="0.25">
      <c r="A6649" s="416">
        <v>40209</v>
      </c>
      <c r="B6649" s="417">
        <v>1982.29</v>
      </c>
      <c r="C6649"/>
      <c r="D6649"/>
    </row>
    <row r="6650" spans="1:4" ht="16.149999999999999" customHeight="1" x14ac:dyDescent="0.25">
      <c r="A6650" s="416">
        <v>40210</v>
      </c>
      <c r="B6650" s="418">
        <v>1982.29</v>
      </c>
      <c r="C6650"/>
      <c r="D6650"/>
    </row>
    <row r="6651" spans="1:4" ht="16.149999999999999" customHeight="1" x14ac:dyDescent="0.25">
      <c r="A6651" s="416">
        <v>40211</v>
      </c>
      <c r="B6651" s="417">
        <v>1972.6</v>
      </c>
      <c r="C6651"/>
      <c r="D6651"/>
    </row>
    <row r="6652" spans="1:4" ht="16.149999999999999" customHeight="1" x14ac:dyDescent="0.25">
      <c r="A6652" s="416">
        <v>40212</v>
      </c>
      <c r="B6652" s="418">
        <v>1959.93</v>
      </c>
      <c r="C6652"/>
      <c r="D6652"/>
    </row>
    <row r="6653" spans="1:4" ht="16.149999999999999" customHeight="1" x14ac:dyDescent="0.25">
      <c r="A6653" s="416">
        <v>40213</v>
      </c>
      <c r="B6653" s="417">
        <v>1966.02</v>
      </c>
      <c r="C6653"/>
      <c r="D6653"/>
    </row>
    <row r="6654" spans="1:4" ht="16.149999999999999" customHeight="1" x14ac:dyDescent="0.25">
      <c r="A6654" s="416">
        <v>40214</v>
      </c>
      <c r="B6654" s="418">
        <v>1984.16</v>
      </c>
      <c r="C6654"/>
      <c r="D6654"/>
    </row>
    <row r="6655" spans="1:4" ht="16.149999999999999" customHeight="1" x14ac:dyDescent="0.25">
      <c r="A6655" s="416">
        <v>40215</v>
      </c>
      <c r="B6655" s="417">
        <v>1997.13</v>
      </c>
      <c r="C6655"/>
      <c r="D6655"/>
    </row>
    <row r="6656" spans="1:4" ht="16.149999999999999" customHeight="1" x14ac:dyDescent="0.25">
      <c r="A6656" s="416">
        <v>40216</v>
      </c>
      <c r="B6656" s="418">
        <v>1997.13</v>
      </c>
      <c r="C6656"/>
      <c r="D6656"/>
    </row>
    <row r="6657" spans="1:4" ht="16.149999999999999" customHeight="1" x14ac:dyDescent="0.25">
      <c r="A6657" s="416">
        <v>40217</v>
      </c>
      <c r="B6657" s="417">
        <v>1997.13</v>
      </c>
      <c r="C6657"/>
      <c r="D6657"/>
    </row>
    <row r="6658" spans="1:4" ht="16.149999999999999" customHeight="1" x14ac:dyDescent="0.25">
      <c r="A6658" s="416">
        <v>40218</v>
      </c>
      <c r="B6658" s="418">
        <v>2003.76</v>
      </c>
      <c r="C6658"/>
      <c r="D6658"/>
    </row>
    <row r="6659" spans="1:4" ht="16.149999999999999" customHeight="1" x14ac:dyDescent="0.25">
      <c r="A6659" s="416">
        <v>40219</v>
      </c>
      <c r="B6659" s="417">
        <v>1981.4</v>
      </c>
      <c r="C6659"/>
      <c r="D6659"/>
    </row>
    <row r="6660" spans="1:4" ht="16.149999999999999" customHeight="1" x14ac:dyDescent="0.25">
      <c r="A6660" s="416">
        <v>40220</v>
      </c>
      <c r="B6660" s="418">
        <v>1965.03</v>
      </c>
      <c r="C6660"/>
      <c r="D6660"/>
    </row>
    <row r="6661" spans="1:4" ht="16.149999999999999" customHeight="1" x14ac:dyDescent="0.25">
      <c r="A6661" s="416">
        <v>40221</v>
      </c>
      <c r="B6661" s="417">
        <v>1943.6</v>
      </c>
      <c r="C6661"/>
      <c r="D6661"/>
    </row>
    <row r="6662" spans="1:4" ht="16.149999999999999" customHeight="1" x14ac:dyDescent="0.25">
      <c r="A6662" s="416">
        <v>40222</v>
      </c>
      <c r="B6662" s="418">
        <v>1936.9</v>
      </c>
      <c r="C6662"/>
      <c r="D6662"/>
    </row>
    <row r="6663" spans="1:4" ht="16.149999999999999" customHeight="1" x14ac:dyDescent="0.25">
      <c r="A6663" s="416">
        <v>40223</v>
      </c>
      <c r="B6663" s="417">
        <v>1936.9</v>
      </c>
      <c r="C6663"/>
      <c r="D6663"/>
    </row>
    <row r="6664" spans="1:4" ht="16.149999999999999" customHeight="1" x14ac:dyDescent="0.25">
      <c r="A6664" s="416">
        <v>40224</v>
      </c>
      <c r="B6664" s="418">
        <v>1936.9</v>
      </c>
      <c r="C6664"/>
      <c r="D6664"/>
    </row>
    <row r="6665" spans="1:4" ht="16.149999999999999" customHeight="1" x14ac:dyDescent="0.25">
      <c r="A6665" s="416">
        <v>40225</v>
      </c>
      <c r="B6665" s="417">
        <v>1936.9</v>
      </c>
      <c r="C6665"/>
      <c r="D6665"/>
    </row>
    <row r="6666" spans="1:4" ht="16.149999999999999" customHeight="1" x14ac:dyDescent="0.25">
      <c r="A6666" s="416">
        <v>40226</v>
      </c>
      <c r="B6666" s="418">
        <v>1925.79</v>
      </c>
      <c r="C6666"/>
      <c r="D6666"/>
    </row>
    <row r="6667" spans="1:4" ht="16.149999999999999" customHeight="1" x14ac:dyDescent="0.25">
      <c r="A6667" s="416">
        <v>40227</v>
      </c>
      <c r="B6667" s="417">
        <v>1928.79</v>
      </c>
      <c r="C6667"/>
      <c r="D6667"/>
    </row>
    <row r="6668" spans="1:4" ht="16.149999999999999" customHeight="1" x14ac:dyDescent="0.25">
      <c r="A6668" s="416">
        <v>40228</v>
      </c>
      <c r="B6668" s="418">
        <v>1930.94</v>
      </c>
      <c r="C6668"/>
      <c r="D6668"/>
    </row>
    <row r="6669" spans="1:4" ht="16.149999999999999" customHeight="1" x14ac:dyDescent="0.25">
      <c r="A6669" s="416">
        <v>40229</v>
      </c>
      <c r="B6669" s="417">
        <v>1928.86</v>
      </c>
      <c r="C6669"/>
      <c r="D6669"/>
    </row>
    <row r="6670" spans="1:4" ht="16.149999999999999" customHeight="1" x14ac:dyDescent="0.25">
      <c r="A6670" s="416">
        <v>40230</v>
      </c>
      <c r="B6670" s="418">
        <v>1928.86</v>
      </c>
      <c r="C6670"/>
      <c r="D6670"/>
    </row>
    <row r="6671" spans="1:4" ht="16.149999999999999" customHeight="1" x14ac:dyDescent="0.25">
      <c r="A6671" s="416">
        <v>40231</v>
      </c>
      <c r="B6671" s="417">
        <v>1928.86</v>
      </c>
      <c r="C6671"/>
      <c r="D6671"/>
    </row>
    <row r="6672" spans="1:4" ht="16.149999999999999" customHeight="1" x14ac:dyDescent="0.25">
      <c r="A6672" s="416">
        <v>40232</v>
      </c>
      <c r="B6672" s="418">
        <v>1914.87</v>
      </c>
      <c r="C6672"/>
      <c r="D6672"/>
    </row>
    <row r="6673" spans="1:4" ht="16.149999999999999" customHeight="1" x14ac:dyDescent="0.25">
      <c r="A6673" s="416">
        <v>40233</v>
      </c>
      <c r="B6673" s="417">
        <v>1924.75</v>
      </c>
      <c r="C6673"/>
      <c r="D6673"/>
    </row>
    <row r="6674" spans="1:4" ht="16.149999999999999" customHeight="1" x14ac:dyDescent="0.25">
      <c r="A6674" s="416">
        <v>40234</v>
      </c>
      <c r="B6674" s="418">
        <v>1932.15</v>
      </c>
      <c r="C6674"/>
      <c r="D6674"/>
    </row>
    <row r="6675" spans="1:4" ht="16.149999999999999" customHeight="1" x14ac:dyDescent="0.25">
      <c r="A6675" s="416">
        <v>40235</v>
      </c>
      <c r="B6675" s="417">
        <v>1941.98</v>
      </c>
      <c r="C6675"/>
      <c r="D6675"/>
    </row>
    <row r="6676" spans="1:4" ht="16.149999999999999" customHeight="1" x14ac:dyDescent="0.25">
      <c r="A6676" s="416">
        <v>40236</v>
      </c>
      <c r="B6676" s="418">
        <v>1932.32</v>
      </c>
      <c r="C6676"/>
      <c r="D6676"/>
    </row>
    <row r="6677" spans="1:4" ht="16.149999999999999" customHeight="1" x14ac:dyDescent="0.25">
      <c r="A6677" s="416">
        <v>40237</v>
      </c>
      <c r="B6677" s="417">
        <v>1932.32</v>
      </c>
      <c r="C6677"/>
      <c r="D6677"/>
    </row>
    <row r="6678" spans="1:4" ht="16.149999999999999" customHeight="1" x14ac:dyDescent="0.25">
      <c r="A6678" s="416">
        <v>40238</v>
      </c>
      <c r="B6678" s="418">
        <v>1932.32</v>
      </c>
      <c r="C6678"/>
      <c r="D6678"/>
    </row>
    <row r="6679" spans="1:4" ht="16.149999999999999" customHeight="1" x14ac:dyDescent="0.25">
      <c r="A6679" s="416">
        <v>40239</v>
      </c>
      <c r="B6679" s="417">
        <v>1913.86</v>
      </c>
      <c r="C6679"/>
      <c r="D6679"/>
    </row>
    <row r="6680" spans="1:4" ht="16.149999999999999" customHeight="1" x14ac:dyDescent="0.25">
      <c r="A6680" s="416">
        <v>40240</v>
      </c>
      <c r="B6680" s="418">
        <v>1895.86</v>
      </c>
      <c r="C6680"/>
      <c r="D6680"/>
    </row>
    <row r="6681" spans="1:4" ht="16.149999999999999" customHeight="1" x14ac:dyDescent="0.25">
      <c r="A6681" s="416">
        <v>40241</v>
      </c>
      <c r="B6681" s="417">
        <v>1916.41</v>
      </c>
      <c r="C6681"/>
      <c r="D6681"/>
    </row>
    <row r="6682" spans="1:4" ht="16.149999999999999" customHeight="1" x14ac:dyDescent="0.25">
      <c r="A6682" s="416">
        <v>40242</v>
      </c>
      <c r="B6682" s="418">
        <v>1928.33</v>
      </c>
      <c r="C6682"/>
      <c r="D6682"/>
    </row>
    <row r="6683" spans="1:4" ht="16.149999999999999" customHeight="1" x14ac:dyDescent="0.25">
      <c r="A6683" s="416">
        <v>40243</v>
      </c>
      <c r="B6683" s="417">
        <v>1902.31</v>
      </c>
      <c r="C6683"/>
      <c r="D6683"/>
    </row>
    <row r="6684" spans="1:4" ht="16.149999999999999" customHeight="1" x14ac:dyDescent="0.25">
      <c r="A6684" s="416">
        <v>40244</v>
      </c>
      <c r="B6684" s="418">
        <v>1902.31</v>
      </c>
      <c r="C6684"/>
      <c r="D6684"/>
    </row>
    <row r="6685" spans="1:4" ht="16.149999999999999" customHeight="1" x14ac:dyDescent="0.25">
      <c r="A6685" s="416">
        <v>40245</v>
      </c>
      <c r="B6685" s="417">
        <v>1902.31</v>
      </c>
      <c r="C6685"/>
      <c r="D6685"/>
    </row>
    <row r="6686" spans="1:4" ht="16.149999999999999" customHeight="1" x14ac:dyDescent="0.25">
      <c r="A6686" s="416">
        <v>40246</v>
      </c>
      <c r="B6686" s="418">
        <v>1894.44</v>
      </c>
      <c r="C6686"/>
      <c r="D6686"/>
    </row>
    <row r="6687" spans="1:4" ht="16.149999999999999" customHeight="1" x14ac:dyDescent="0.25">
      <c r="A6687" s="416">
        <v>40247</v>
      </c>
      <c r="B6687" s="417">
        <v>1894.3</v>
      </c>
      <c r="C6687"/>
      <c r="D6687"/>
    </row>
    <row r="6688" spans="1:4" ht="16.149999999999999" customHeight="1" x14ac:dyDescent="0.25">
      <c r="A6688" s="416">
        <v>40248</v>
      </c>
      <c r="B6688" s="418">
        <v>1888.05</v>
      </c>
      <c r="C6688"/>
      <c r="D6688"/>
    </row>
    <row r="6689" spans="1:4" ht="16.149999999999999" customHeight="1" x14ac:dyDescent="0.25">
      <c r="A6689" s="416">
        <v>40249</v>
      </c>
      <c r="B6689" s="417">
        <v>1894.79</v>
      </c>
      <c r="C6689"/>
      <c r="D6689"/>
    </row>
    <row r="6690" spans="1:4" ht="16.149999999999999" customHeight="1" x14ac:dyDescent="0.25">
      <c r="A6690" s="416">
        <v>40250</v>
      </c>
      <c r="B6690" s="418">
        <v>1892.99</v>
      </c>
      <c r="C6690"/>
      <c r="D6690"/>
    </row>
    <row r="6691" spans="1:4" ht="16.149999999999999" customHeight="1" x14ac:dyDescent="0.25">
      <c r="A6691" s="416">
        <v>40251</v>
      </c>
      <c r="B6691" s="417">
        <v>1892.99</v>
      </c>
      <c r="C6691"/>
      <c r="D6691"/>
    </row>
    <row r="6692" spans="1:4" ht="16.149999999999999" customHeight="1" x14ac:dyDescent="0.25">
      <c r="A6692" s="416">
        <v>40252</v>
      </c>
      <c r="B6692" s="418">
        <v>1892.99</v>
      </c>
      <c r="C6692"/>
      <c r="D6692"/>
    </row>
    <row r="6693" spans="1:4" ht="16.149999999999999" customHeight="1" x14ac:dyDescent="0.25">
      <c r="A6693" s="416">
        <v>40253</v>
      </c>
      <c r="B6693" s="417">
        <v>1899.75</v>
      </c>
      <c r="C6693"/>
      <c r="D6693"/>
    </row>
    <row r="6694" spans="1:4" ht="16.149999999999999" customHeight="1" x14ac:dyDescent="0.25">
      <c r="A6694" s="416">
        <v>40254</v>
      </c>
      <c r="B6694" s="418">
        <v>1896.15</v>
      </c>
      <c r="C6694"/>
      <c r="D6694"/>
    </row>
    <row r="6695" spans="1:4" ht="16.149999999999999" customHeight="1" x14ac:dyDescent="0.25">
      <c r="A6695" s="416">
        <v>40255</v>
      </c>
      <c r="B6695" s="417">
        <v>1893.42</v>
      </c>
      <c r="C6695"/>
      <c r="D6695"/>
    </row>
    <row r="6696" spans="1:4" ht="16.149999999999999" customHeight="1" x14ac:dyDescent="0.25">
      <c r="A6696" s="416">
        <v>40256</v>
      </c>
      <c r="B6696" s="418">
        <v>1900.55</v>
      </c>
      <c r="C6696"/>
      <c r="D6696"/>
    </row>
    <row r="6697" spans="1:4" ht="16.149999999999999" customHeight="1" x14ac:dyDescent="0.25">
      <c r="A6697" s="416">
        <v>40257</v>
      </c>
      <c r="B6697" s="417">
        <v>1907.06</v>
      </c>
      <c r="C6697"/>
      <c r="D6697"/>
    </row>
    <row r="6698" spans="1:4" ht="16.149999999999999" customHeight="1" x14ac:dyDescent="0.25">
      <c r="A6698" s="416">
        <v>40258</v>
      </c>
      <c r="B6698" s="418">
        <v>1907.06</v>
      </c>
      <c r="C6698"/>
      <c r="D6698"/>
    </row>
    <row r="6699" spans="1:4" ht="16.149999999999999" customHeight="1" x14ac:dyDescent="0.25">
      <c r="A6699" s="416">
        <v>40259</v>
      </c>
      <c r="B6699" s="417">
        <v>1907.06</v>
      </c>
      <c r="C6699"/>
      <c r="D6699"/>
    </row>
    <row r="6700" spans="1:4" ht="16.149999999999999" customHeight="1" x14ac:dyDescent="0.25">
      <c r="A6700" s="416">
        <v>40260</v>
      </c>
      <c r="B6700" s="418">
        <v>1907.06</v>
      </c>
      <c r="C6700"/>
      <c r="D6700"/>
    </row>
    <row r="6701" spans="1:4" ht="16.149999999999999" customHeight="1" x14ac:dyDescent="0.25">
      <c r="A6701" s="416">
        <v>40261</v>
      </c>
      <c r="B6701" s="417">
        <v>1907.06</v>
      </c>
      <c r="C6701"/>
      <c r="D6701"/>
    </row>
    <row r="6702" spans="1:4" ht="16.149999999999999" customHeight="1" x14ac:dyDescent="0.25">
      <c r="A6702" s="416">
        <v>40262</v>
      </c>
      <c r="B6702" s="418">
        <v>1923.41</v>
      </c>
      <c r="C6702"/>
      <c r="D6702"/>
    </row>
    <row r="6703" spans="1:4" ht="16.149999999999999" customHeight="1" x14ac:dyDescent="0.25">
      <c r="A6703" s="416">
        <v>40263</v>
      </c>
      <c r="B6703" s="417">
        <v>1922.91</v>
      </c>
      <c r="C6703"/>
      <c r="D6703"/>
    </row>
    <row r="6704" spans="1:4" ht="16.149999999999999" customHeight="1" x14ac:dyDescent="0.25">
      <c r="A6704" s="416">
        <v>40264</v>
      </c>
      <c r="B6704" s="418">
        <v>1933.4</v>
      </c>
      <c r="C6704"/>
      <c r="D6704"/>
    </row>
    <row r="6705" spans="1:4" ht="16.149999999999999" customHeight="1" x14ac:dyDescent="0.25">
      <c r="A6705" s="416">
        <v>40265</v>
      </c>
      <c r="B6705" s="417">
        <v>1933.4</v>
      </c>
      <c r="C6705"/>
      <c r="D6705"/>
    </row>
    <row r="6706" spans="1:4" ht="16.149999999999999" customHeight="1" x14ac:dyDescent="0.25">
      <c r="A6706" s="416">
        <v>40266</v>
      </c>
      <c r="B6706" s="418">
        <v>1933.4</v>
      </c>
      <c r="C6706"/>
      <c r="D6706"/>
    </row>
    <row r="6707" spans="1:4" ht="16.149999999999999" customHeight="1" x14ac:dyDescent="0.25">
      <c r="A6707" s="416">
        <v>40267</v>
      </c>
      <c r="B6707" s="417">
        <v>1934.21</v>
      </c>
      <c r="C6707"/>
      <c r="D6707"/>
    </row>
    <row r="6708" spans="1:4" ht="16.149999999999999" customHeight="1" x14ac:dyDescent="0.25">
      <c r="A6708" s="416">
        <v>40268</v>
      </c>
      <c r="B6708" s="418">
        <v>1928.59</v>
      </c>
      <c r="C6708"/>
      <c r="D6708"/>
    </row>
    <row r="6709" spans="1:4" ht="16.149999999999999" customHeight="1" x14ac:dyDescent="0.25">
      <c r="A6709" s="416">
        <v>40269</v>
      </c>
      <c r="B6709" s="417">
        <v>1921.88</v>
      </c>
      <c r="C6709"/>
      <c r="D6709"/>
    </row>
    <row r="6710" spans="1:4" ht="16.149999999999999" customHeight="1" x14ac:dyDescent="0.25">
      <c r="A6710" s="416">
        <v>40270</v>
      </c>
      <c r="B6710" s="418">
        <v>1921.88</v>
      </c>
      <c r="C6710"/>
      <c r="D6710"/>
    </row>
    <row r="6711" spans="1:4" ht="16.149999999999999" customHeight="1" x14ac:dyDescent="0.25">
      <c r="A6711" s="416">
        <v>40271</v>
      </c>
      <c r="B6711" s="417">
        <v>1921.88</v>
      </c>
      <c r="C6711"/>
      <c r="D6711"/>
    </row>
    <row r="6712" spans="1:4" ht="16.149999999999999" customHeight="1" x14ac:dyDescent="0.25">
      <c r="A6712" s="416">
        <v>40272</v>
      </c>
      <c r="B6712" s="418">
        <v>1921.88</v>
      </c>
      <c r="C6712"/>
      <c r="D6712"/>
    </row>
    <row r="6713" spans="1:4" ht="16.149999999999999" customHeight="1" x14ac:dyDescent="0.25">
      <c r="A6713" s="416">
        <v>40273</v>
      </c>
      <c r="B6713" s="417">
        <v>1921.88</v>
      </c>
      <c r="C6713"/>
      <c r="D6713"/>
    </row>
    <row r="6714" spans="1:4" ht="16.149999999999999" customHeight="1" x14ac:dyDescent="0.25">
      <c r="A6714" s="416">
        <v>40274</v>
      </c>
      <c r="B6714" s="418">
        <v>1911.78</v>
      </c>
      <c r="C6714"/>
      <c r="D6714"/>
    </row>
    <row r="6715" spans="1:4" ht="16.149999999999999" customHeight="1" x14ac:dyDescent="0.25">
      <c r="A6715" s="416">
        <v>40275</v>
      </c>
      <c r="B6715" s="417">
        <v>1911.07</v>
      </c>
      <c r="C6715"/>
      <c r="D6715"/>
    </row>
    <row r="6716" spans="1:4" ht="16.149999999999999" customHeight="1" x14ac:dyDescent="0.25">
      <c r="A6716" s="416">
        <v>40276</v>
      </c>
      <c r="B6716" s="418">
        <v>1920.53</v>
      </c>
      <c r="C6716"/>
      <c r="D6716"/>
    </row>
    <row r="6717" spans="1:4" ht="16.149999999999999" customHeight="1" x14ac:dyDescent="0.25">
      <c r="A6717" s="416">
        <v>40277</v>
      </c>
      <c r="B6717" s="417">
        <v>1931.91</v>
      </c>
      <c r="C6717"/>
      <c r="D6717"/>
    </row>
    <row r="6718" spans="1:4" ht="16.149999999999999" customHeight="1" x14ac:dyDescent="0.25">
      <c r="A6718" s="416">
        <v>40278</v>
      </c>
      <c r="B6718" s="418">
        <v>1921.32</v>
      </c>
      <c r="C6718"/>
      <c r="D6718"/>
    </row>
    <row r="6719" spans="1:4" ht="16.149999999999999" customHeight="1" x14ac:dyDescent="0.25">
      <c r="A6719" s="416">
        <v>40279</v>
      </c>
      <c r="B6719" s="417">
        <v>1921.32</v>
      </c>
      <c r="C6719"/>
      <c r="D6719"/>
    </row>
    <row r="6720" spans="1:4" ht="16.149999999999999" customHeight="1" x14ac:dyDescent="0.25">
      <c r="A6720" s="416">
        <v>40280</v>
      </c>
      <c r="B6720" s="418">
        <v>1921.32</v>
      </c>
      <c r="C6720"/>
      <c r="D6720"/>
    </row>
    <row r="6721" spans="1:4" ht="16.149999999999999" customHeight="1" x14ac:dyDescent="0.25">
      <c r="A6721" s="416">
        <v>40281</v>
      </c>
      <c r="B6721" s="417">
        <v>1926.16</v>
      </c>
      <c r="C6721"/>
      <c r="D6721"/>
    </row>
    <row r="6722" spans="1:4" ht="16.149999999999999" customHeight="1" x14ac:dyDescent="0.25">
      <c r="A6722" s="416">
        <v>40282</v>
      </c>
      <c r="B6722" s="418">
        <v>1936.22</v>
      </c>
      <c r="C6722"/>
      <c r="D6722"/>
    </row>
    <row r="6723" spans="1:4" ht="16.149999999999999" customHeight="1" x14ac:dyDescent="0.25">
      <c r="A6723" s="416">
        <v>40283</v>
      </c>
      <c r="B6723" s="417">
        <v>1938.24</v>
      </c>
      <c r="C6723"/>
      <c r="D6723"/>
    </row>
    <row r="6724" spans="1:4" ht="16.149999999999999" customHeight="1" x14ac:dyDescent="0.25">
      <c r="A6724" s="416">
        <v>40284</v>
      </c>
      <c r="B6724" s="418">
        <v>1943.83</v>
      </c>
      <c r="C6724"/>
      <c r="D6724"/>
    </row>
    <row r="6725" spans="1:4" ht="16.149999999999999" customHeight="1" x14ac:dyDescent="0.25">
      <c r="A6725" s="416">
        <v>40285</v>
      </c>
      <c r="B6725" s="417">
        <v>1942.21</v>
      </c>
      <c r="C6725"/>
      <c r="D6725"/>
    </row>
    <row r="6726" spans="1:4" ht="16.149999999999999" customHeight="1" x14ac:dyDescent="0.25">
      <c r="A6726" s="416">
        <v>40286</v>
      </c>
      <c r="B6726" s="418">
        <v>1942.21</v>
      </c>
      <c r="C6726"/>
      <c r="D6726"/>
    </row>
    <row r="6727" spans="1:4" ht="16.149999999999999" customHeight="1" x14ac:dyDescent="0.25">
      <c r="A6727" s="416">
        <v>40287</v>
      </c>
      <c r="B6727" s="417">
        <v>1942.21</v>
      </c>
      <c r="C6727"/>
      <c r="D6727"/>
    </row>
    <row r="6728" spans="1:4" ht="16.149999999999999" customHeight="1" x14ac:dyDescent="0.25">
      <c r="A6728" s="416">
        <v>40288</v>
      </c>
      <c r="B6728" s="418">
        <v>1951.04</v>
      </c>
      <c r="C6728"/>
      <c r="D6728"/>
    </row>
    <row r="6729" spans="1:4" ht="16.149999999999999" customHeight="1" x14ac:dyDescent="0.25">
      <c r="A6729" s="416">
        <v>40289</v>
      </c>
      <c r="B6729" s="417">
        <v>1947.69</v>
      </c>
      <c r="C6729"/>
      <c r="D6729"/>
    </row>
    <row r="6730" spans="1:4" ht="16.149999999999999" customHeight="1" x14ac:dyDescent="0.25">
      <c r="A6730" s="416">
        <v>40290</v>
      </c>
      <c r="B6730" s="418">
        <v>1948.47</v>
      </c>
      <c r="C6730"/>
      <c r="D6730"/>
    </row>
    <row r="6731" spans="1:4" ht="16.149999999999999" customHeight="1" x14ac:dyDescent="0.25">
      <c r="A6731" s="416">
        <v>40291</v>
      </c>
      <c r="B6731" s="417">
        <v>1955.84</v>
      </c>
      <c r="C6731"/>
      <c r="D6731"/>
    </row>
    <row r="6732" spans="1:4" ht="16.149999999999999" customHeight="1" x14ac:dyDescent="0.25">
      <c r="A6732" s="416">
        <v>40292</v>
      </c>
      <c r="B6732" s="418">
        <v>1950.89</v>
      </c>
      <c r="C6732"/>
      <c r="D6732"/>
    </row>
    <row r="6733" spans="1:4" ht="16.149999999999999" customHeight="1" x14ac:dyDescent="0.25">
      <c r="A6733" s="416">
        <v>40293</v>
      </c>
      <c r="B6733" s="417">
        <v>1950.89</v>
      </c>
      <c r="C6733"/>
      <c r="D6733"/>
    </row>
    <row r="6734" spans="1:4" ht="16.149999999999999" customHeight="1" x14ac:dyDescent="0.25">
      <c r="A6734" s="416">
        <v>40294</v>
      </c>
      <c r="B6734" s="418">
        <v>1950.89</v>
      </c>
      <c r="C6734"/>
      <c r="D6734"/>
    </row>
    <row r="6735" spans="1:4" ht="16.149999999999999" customHeight="1" x14ac:dyDescent="0.25">
      <c r="A6735" s="416">
        <v>40295</v>
      </c>
      <c r="B6735" s="417">
        <v>1943.41</v>
      </c>
      <c r="C6735"/>
      <c r="D6735"/>
    </row>
    <row r="6736" spans="1:4" ht="16.149999999999999" customHeight="1" x14ac:dyDescent="0.25">
      <c r="A6736" s="416">
        <v>40296</v>
      </c>
      <c r="B6736" s="418">
        <v>1961.82</v>
      </c>
      <c r="C6736"/>
      <c r="D6736"/>
    </row>
    <row r="6737" spans="1:4" ht="16.149999999999999" customHeight="1" x14ac:dyDescent="0.25">
      <c r="A6737" s="416">
        <v>40297</v>
      </c>
      <c r="B6737" s="417">
        <v>1973.05</v>
      </c>
      <c r="C6737"/>
      <c r="D6737"/>
    </row>
    <row r="6738" spans="1:4" ht="16.149999999999999" customHeight="1" x14ac:dyDescent="0.25">
      <c r="A6738" s="416">
        <v>40298</v>
      </c>
      <c r="B6738" s="418">
        <v>1969.75</v>
      </c>
      <c r="C6738"/>
      <c r="D6738"/>
    </row>
    <row r="6739" spans="1:4" ht="16.149999999999999" customHeight="1" x14ac:dyDescent="0.25">
      <c r="A6739" s="416">
        <v>40299</v>
      </c>
      <c r="B6739" s="417">
        <v>1950.44</v>
      </c>
      <c r="C6739"/>
      <c r="D6739"/>
    </row>
    <row r="6740" spans="1:4" ht="16.149999999999999" customHeight="1" x14ac:dyDescent="0.25">
      <c r="A6740" s="416">
        <v>40300</v>
      </c>
      <c r="B6740" s="418">
        <v>1950.44</v>
      </c>
      <c r="C6740"/>
      <c r="D6740"/>
    </row>
    <row r="6741" spans="1:4" ht="16.149999999999999" customHeight="1" x14ac:dyDescent="0.25">
      <c r="A6741" s="416">
        <v>40301</v>
      </c>
      <c r="B6741" s="417">
        <v>1950.44</v>
      </c>
      <c r="C6741"/>
      <c r="D6741"/>
    </row>
    <row r="6742" spans="1:4" ht="16.149999999999999" customHeight="1" x14ac:dyDescent="0.25">
      <c r="A6742" s="416">
        <v>40302</v>
      </c>
      <c r="B6742" s="418">
        <v>1973.42</v>
      </c>
      <c r="C6742"/>
      <c r="D6742"/>
    </row>
    <row r="6743" spans="1:4" ht="16.149999999999999" customHeight="1" x14ac:dyDescent="0.25">
      <c r="A6743" s="416">
        <v>40303</v>
      </c>
      <c r="B6743" s="417">
        <v>1988.47</v>
      </c>
      <c r="C6743"/>
      <c r="D6743"/>
    </row>
    <row r="6744" spans="1:4" ht="16.149999999999999" customHeight="1" x14ac:dyDescent="0.25">
      <c r="A6744" s="416">
        <v>40304</v>
      </c>
      <c r="B6744" s="418">
        <v>2003.37</v>
      </c>
      <c r="C6744"/>
      <c r="D6744"/>
    </row>
    <row r="6745" spans="1:4" ht="16.149999999999999" customHeight="1" x14ac:dyDescent="0.25">
      <c r="A6745" s="416">
        <v>40305</v>
      </c>
      <c r="B6745" s="417">
        <v>2010.13</v>
      </c>
      <c r="C6745"/>
      <c r="D6745"/>
    </row>
    <row r="6746" spans="1:4" ht="16.149999999999999" customHeight="1" x14ac:dyDescent="0.25">
      <c r="A6746" s="416">
        <v>40306</v>
      </c>
      <c r="B6746" s="418">
        <v>2029.54</v>
      </c>
      <c r="C6746"/>
      <c r="D6746"/>
    </row>
    <row r="6747" spans="1:4" ht="16.149999999999999" customHeight="1" x14ac:dyDescent="0.25">
      <c r="A6747" s="416">
        <v>40307</v>
      </c>
      <c r="B6747" s="417">
        <v>2029.54</v>
      </c>
      <c r="C6747"/>
      <c r="D6747"/>
    </row>
    <row r="6748" spans="1:4" ht="16.149999999999999" customHeight="1" x14ac:dyDescent="0.25">
      <c r="A6748" s="416">
        <v>40308</v>
      </c>
      <c r="B6748" s="418">
        <v>2029.54</v>
      </c>
      <c r="C6748"/>
      <c r="D6748"/>
    </row>
    <row r="6749" spans="1:4" ht="16.149999999999999" customHeight="1" x14ac:dyDescent="0.25">
      <c r="A6749" s="416">
        <v>40309</v>
      </c>
      <c r="B6749" s="417">
        <v>1988.32</v>
      </c>
      <c r="C6749"/>
      <c r="D6749"/>
    </row>
    <row r="6750" spans="1:4" ht="16.149999999999999" customHeight="1" x14ac:dyDescent="0.25">
      <c r="A6750" s="416">
        <v>40310</v>
      </c>
      <c r="B6750" s="418">
        <v>1980.5</v>
      </c>
      <c r="C6750"/>
      <c r="D6750"/>
    </row>
    <row r="6751" spans="1:4" ht="16.149999999999999" customHeight="1" x14ac:dyDescent="0.25">
      <c r="A6751" s="416">
        <v>40311</v>
      </c>
      <c r="B6751" s="417">
        <v>1966.36</v>
      </c>
      <c r="C6751"/>
      <c r="D6751"/>
    </row>
    <row r="6752" spans="1:4" ht="16.149999999999999" customHeight="1" x14ac:dyDescent="0.25">
      <c r="A6752" s="416">
        <v>40312</v>
      </c>
      <c r="B6752" s="418">
        <v>1959.62</v>
      </c>
      <c r="C6752"/>
      <c r="D6752"/>
    </row>
    <row r="6753" spans="1:4" ht="16.149999999999999" customHeight="1" x14ac:dyDescent="0.25">
      <c r="A6753" s="416">
        <v>40313</v>
      </c>
      <c r="B6753" s="417">
        <v>1968.1</v>
      </c>
      <c r="C6753"/>
      <c r="D6753"/>
    </row>
    <row r="6754" spans="1:4" ht="16.149999999999999" customHeight="1" x14ac:dyDescent="0.25">
      <c r="A6754" s="416">
        <v>40314</v>
      </c>
      <c r="B6754" s="418">
        <v>1968.1</v>
      </c>
      <c r="C6754"/>
      <c r="D6754"/>
    </row>
    <row r="6755" spans="1:4" ht="16.149999999999999" customHeight="1" x14ac:dyDescent="0.25">
      <c r="A6755" s="416">
        <v>40315</v>
      </c>
      <c r="B6755" s="417">
        <v>1968.1</v>
      </c>
      <c r="C6755"/>
      <c r="D6755"/>
    </row>
    <row r="6756" spans="1:4" ht="16.149999999999999" customHeight="1" x14ac:dyDescent="0.25">
      <c r="A6756" s="416">
        <v>40316</v>
      </c>
      <c r="B6756" s="418">
        <v>1968.1</v>
      </c>
      <c r="C6756"/>
      <c r="D6756"/>
    </row>
    <row r="6757" spans="1:4" ht="16.149999999999999" customHeight="1" x14ac:dyDescent="0.25">
      <c r="A6757" s="416">
        <v>40317</v>
      </c>
      <c r="B6757" s="417">
        <v>1976.46</v>
      </c>
      <c r="C6757"/>
      <c r="D6757"/>
    </row>
    <row r="6758" spans="1:4" ht="16.149999999999999" customHeight="1" x14ac:dyDescent="0.25">
      <c r="A6758" s="416">
        <v>40318</v>
      </c>
      <c r="B6758" s="418">
        <v>1997.09</v>
      </c>
      <c r="C6758"/>
      <c r="D6758"/>
    </row>
    <row r="6759" spans="1:4" ht="16.149999999999999" customHeight="1" x14ac:dyDescent="0.25">
      <c r="A6759" s="416">
        <v>40319</v>
      </c>
      <c r="B6759" s="417">
        <v>2017.68</v>
      </c>
      <c r="C6759"/>
      <c r="D6759"/>
    </row>
    <row r="6760" spans="1:4" ht="16.149999999999999" customHeight="1" x14ac:dyDescent="0.25">
      <c r="A6760" s="416">
        <v>40320</v>
      </c>
      <c r="B6760" s="418">
        <v>1998.42</v>
      </c>
      <c r="C6760"/>
      <c r="D6760"/>
    </row>
    <row r="6761" spans="1:4" ht="16.149999999999999" customHeight="1" x14ac:dyDescent="0.25">
      <c r="A6761" s="416">
        <v>40321</v>
      </c>
      <c r="B6761" s="417">
        <v>1998.42</v>
      </c>
      <c r="C6761"/>
      <c r="D6761"/>
    </row>
    <row r="6762" spans="1:4" ht="16.149999999999999" customHeight="1" x14ac:dyDescent="0.25">
      <c r="A6762" s="416">
        <v>40322</v>
      </c>
      <c r="B6762" s="418">
        <v>1998.42</v>
      </c>
      <c r="C6762"/>
      <c r="D6762"/>
    </row>
    <row r="6763" spans="1:4" ht="16.149999999999999" customHeight="1" x14ac:dyDescent="0.25">
      <c r="A6763" s="416">
        <v>40323</v>
      </c>
      <c r="B6763" s="417">
        <v>1975.01</v>
      </c>
      <c r="C6763"/>
      <c r="D6763"/>
    </row>
    <row r="6764" spans="1:4" ht="16.149999999999999" customHeight="1" x14ac:dyDescent="0.25">
      <c r="A6764" s="416">
        <v>40324</v>
      </c>
      <c r="B6764" s="418">
        <v>1989.51</v>
      </c>
      <c r="C6764"/>
      <c r="D6764"/>
    </row>
    <row r="6765" spans="1:4" ht="16.149999999999999" customHeight="1" x14ac:dyDescent="0.25">
      <c r="A6765" s="416">
        <v>40325</v>
      </c>
      <c r="B6765" s="417">
        <v>1976.4</v>
      </c>
      <c r="C6765"/>
      <c r="D6765"/>
    </row>
    <row r="6766" spans="1:4" ht="16.149999999999999" customHeight="1" x14ac:dyDescent="0.25">
      <c r="A6766" s="416">
        <v>40326</v>
      </c>
      <c r="B6766" s="418">
        <v>1966.8</v>
      </c>
      <c r="C6766"/>
      <c r="D6766"/>
    </row>
    <row r="6767" spans="1:4" ht="16.149999999999999" customHeight="1" x14ac:dyDescent="0.25">
      <c r="A6767" s="416">
        <v>40327</v>
      </c>
      <c r="B6767" s="417">
        <v>1971.55</v>
      </c>
      <c r="C6767"/>
      <c r="D6767"/>
    </row>
    <row r="6768" spans="1:4" ht="16.149999999999999" customHeight="1" x14ac:dyDescent="0.25">
      <c r="A6768" s="416">
        <v>40328</v>
      </c>
      <c r="B6768" s="418">
        <v>1971.55</v>
      </c>
      <c r="C6768"/>
      <c r="D6768"/>
    </row>
    <row r="6769" spans="1:4" ht="16.149999999999999" customHeight="1" x14ac:dyDescent="0.25">
      <c r="A6769" s="416">
        <v>40329</v>
      </c>
      <c r="B6769" s="417">
        <v>1971.55</v>
      </c>
      <c r="C6769"/>
      <c r="D6769"/>
    </row>
    <row r="6770" spans="1:4" ht="16.149999999999999" customHeight="1" x14ac:dyDescent="0.25">
      <c r="A6770" s="416">
        <v>40330</v>
      </c>
      <c r="B6770" s="418">
        <v>1971.55</v>
      </c>
      <c r="C6770"/>
      <c r="D6770"/>
    </row>
    <row r="6771" spans="1:4" ht="16.149999999999999" customHeight="1" x14ac:dyDescent="0.25">
      <c r="A6771" s="416">
        <v>40331</v>
      </c>
      <c r="B6771" s="417">
        <v>1971.45</v>
      </c>
      <c r="C6771"/>
      <c r="D6771"/>
    </row>
    <row r="6772" spans="1:4" ht="16.149999999999999" customHeight="1" x14ac:dyDescent="0.25">
      <c r="A6772" s="416">
        <v>40332</v>
      </c>
      <c r="B6772" s="418">
        <v>1963.36</v>
      </c>
      <c r="C6772"/>
      <c r="D6772"/>
    </row>
    <row r="6773" spans="1:4" ht="16.149999999999999" customHeight="1" x14ac:dyDescent="0.25">
      <c r="A6773" s="416">
        <v>40333</v>
      </c>
      <c r="B6773" s="417">
        <v>1961.47</v>
      </c>
      <c r="C6773"/>
      <c r="D6773"/>
    </row>
    <row r="6774" spans="1:4" ht="16.149999999999999" customHeight="1" x14ac:dyDescent="0.25">
      <c r="A6774" s="416">
        <v>40334</v>
      </c>
      <c r="B6774" s="418">
        <v>1965.83</v>
      </c>
      <c r="C6774"/>
      <c r="D6774"/>
    </row>
    <row r="6775" spans="1:4" ht="16.149999999999999" customHeight="1" x14ac:dyDescent="0.25">
      <c r="A6775" s="416">
        <v>40335</v>
      </c>
      <c r="B6775" s="417">
        <v>1965.83</v>
      </c>
      <c r="C6775"/>
      <c r="D6775"/>
    </row>
    <row r="6776" spans="1:4" ht="16.149999999999999" customHeight="1" x14ac:dyDescent="0.25">
      <c r="A6776" s="416">
        <v>40336</v>
      </c>
      <c r="B6776" s="418">
        <v>1965.83</v>
      </c>
      <c r="C6776"/>
      <c r="D6776"/>
    </row>
    <row r="6777" spans="1:4" ht="16.149999999999999" customHeight="1" x14ac:dyDescent="0.25">
      <c r="A6777" s="416">
        <v>40337</v>
      </c>
      <c r="B6777" s="417">
        <v>1965.83</v>
      </c>
      <c r="C6777"/>
      <c r="D6777"/>
    </row>
    <row r="6778" spans="1:4" ht="16.149999999999999" customHeight="1" x14ac:dyDescent="0.25">
      <c r="A6778" s="416">
        <v>40338</v>
      </c>
      <c r="B6778" s="418">
        <v>1960.5</v>
      </c>
      <c r="C6778"/>
      <c r="D6778"/>
    </row>
    <row r="6779" spans="1:4" ht="16.149999999999999" customHeight="1" x14ac:dyDescent="0.25">
      <c r="A6779" s="416">
        <v>40339</v>
      </c>
      <c r="B6779" s="417">
        <v>1943.41</v>
      </c>
      <c r="C6779"/>
      <c r="D6779"/>
    </row>
    <row r="6780" spans="1:4" ht="16.149999999999999" customHeight="1" x14ac:dyDescent="0.25">
      <c r="A6780" s="416">
        <v>40340</v>
      </c>
      <c r="B6780" s="418">
        <v>1928.83</v>
      </c>
      <c r="C6780"/>
      <c r="D6780"/>
    </row>
    <row r="6781" spans="1:4" ht="16.149999999999999" customHeight="1" x14ac:dyDescent="0.25">
      <c r="A6781" s="416">
        <v>40341</v>
      </c>
      <c r="B6781" s="417">
        <v>1925.35</v>
      </c>
      <c r="C6781"/>
      <c r="D6781"/>
    </row>
    <row r="6782" spans="1:4" ht="16.149999999999999" customHeight="1" x14ac:dyDescent="0.25">
      <c r="A6782" s="416">
        <v>40342</v>
      </c>
      <c r="B6782" s="418">
        <v>1925.35</v>
      </c>
      <c r="C6782"/>
      <c r="D6782"/>
    </row>
    <row r="6783" spans="1:4" ht="16.149999999999999" customHeight="1" x14ac:dyDescent="0.25">
      <c r="A6783" s="416">
        <v>40343</v>
      </c>
      <c r="B6783" s="417">
        <v>1925.35</v>
      </c>
      <c r="C6783"/>
      <c r="D6783"/>
    </row>
    <row r="6784" spans="1:4" ht="16.149999999999999" customHeight="1" x14ac:dyDescent="0.25">
      <c r="A6784" s="416">
        <v>40344</v>
      </c>
      <c r="B6784" s="418">
        <v>1925.35</v>
      </c>
      <c r="C6784"/>
      <c r="D6784"/>
    </row>
    <row r="6785" spans="1:4" ht="16.149999999999999" customHeight="1" x14ac:dyDescent="0.25">
      <c r="A6785" s="416">
        <v>40345</v>
      </c>
      <c r="B6785" s="417">
        <v>1917.82</v>
      </c>
      <c r="C6785"/>
      <c r="D6785"/>
    </row>
    <row r="6786" spans="1:4" ht="16.149999999999999" customHeight="1" x14ac:dyDescent="0.25">
      <c r="A6786" s="416">
        <v>40346</v>
      </c>
      <c r="B6786" s="418">
        <v>1912.29</v>
      </c>
      <c r="C6786"/>
      <c r="D6786"/>
    </row>
    <row r="6787" spans="1:4" ht="16.149999999999999" customHeight="1" x14ac:dyDescent="0.25">
      <c r="A6787" s="416">
        <v>40347</v>
      </c>
      <c r="B6787" s="417">
        <v>1902.78</v>
      </c>
      <c r="C6787"/>
      <c r="D6787"/>
    </row>
    <row r="6788" spans="1:4" ht="16.149999999999999" customHeight="1" x14ac:dyDescent="0.25">
      <c r="A6788" s="416">
        <v>40348</v>
      </c>
      <c r="B6788" s="418">
        <v>1906.61</v>
      </c>
      <c r="C6788"/>
      <c r="D6788"/>
    </row>
    <row r="6789" spans="1:4" ht="16.149999999999999" customHeight="1" x14ac:dyDescent="0.25">
      <c r="A6789" s="416">
        <v>40349</v>
      </c>
      <c r="B6789" s="417">
        <v>1906.61</v>
      </c>
      <c r="C6789"/>
      <c r="D6789"/>
    </row>
    <row r="6790" spans="1:4" ht="16.149999999999999" customHeight="1" x14ac:dyDescent="0.25">
      <c r="A6790" s="416">
        <v>40350</v>
      </c>
      <c r="B6790" s="418">
        <v>1906.61</v>
      </c>
      <c r="C6790"/>
      <c r="D6790"/>
    </row>
    <row r="6791" spans="1:4" ht="16.149999999999999" customHeight="1" x14ac:dyDescent="0.25">
      <c r="A6791" s="416">
        <v>40351</v>
      </c>
      <c r="B6791" s="417">
        <v>1889.51</v>
      </c>
      <c r="C6791"/>
      <c r="D6791"/>
    </row>
    <row r="6792" spans="1:4" ht="16.149999999999999" customHeight="1" x14ac:dyDescent="0.25">
      <c r="A6792" s="416">
        <v>40352</v>
      </c>
      <c r="B6792" s="418">
        <v>1886.05</v>
      </c>
      <c r="C6792"/>
      <c r="D6792"/>
    </row>
    <row r="6793" spans="1:4" ht="16.149999999999999" customHeight="1" x14ac:dyDescent="0.25">
      <c r="A6793" s="416">
        <v>40353</v>
      </c>
      <c r="B6793" s="417">
        <v>1895.75</v>
      </c>
      <c r="C6793"/>
      <c r="D6793"/>
    </row>
    <row r="6794" spans="1:4" ht="16.149999999999999" customHeight="1" x14ac:dyDescent="0.25">
      <c r="A6794" s="416">
        <v>40354</v>
      </c>
      <c r="B6794" s="418">
        <v>1896.87</v>
      </c>
      <c r="C6794"/>
      <c r="D6794"/>
    </row>
    <row r="6795" spans="1:4" ht="16.149999999999999" customHeight="1" x14ac:dyDescent="0.25">
      <c r="A6795" s="416">
        <v>40355</v>
      </c>
      <c r="B6795" s="417">
        <v>1900.36</v>
      </c>
      <c r="C6795"/>
      <c r="D6795"/>
    </row>
    <row r="6796" spans="1:4" ht="16.149999999999999" customHeight="1" x14ac:dyDescent="0.25">
      <c r="A6796" s="416">
        <v>40356</v>
      </c>
      <c r="B6796" s="418">
        <v>1900.36</v>
      </c>
      <c r="C6796"/>
      <c r="D6796"/>
    </row>
    <row r="6797" spans="1:4" ht="16.149999999999999" customHeight="1" x14ac:dyDescent="0.25">
      <c r="A6797" s="416">
        <v>40357</v>
      </c>
      <c r="B6797" s="417">
        <v>1900.36</v>
      </c>
      <c r="C6797"/>
      <c r="D6797"/>
    </row>
    <row r="6798" spans="1:4" ht="16.149999999999999" customHeight="1" x14ac:dyDescent="0.25">
      <c r="A6798" s="416">
        <v>40358</v>
      </c>
      <c r="B6798" s="418">
        <v>1901.65</v>
      </c>
      <c r="C6798"/>
      <c r="D6798"/>
    </row>
    <row r="6799" spans="1:4" ht="16.149999999999999" customHeight="1" x14ac:dyDescent="0.25">
      <c r="A6799" s="416">
        <v>40359</v>
      </c>
      <c r="B6799" s="417">
        <v>1916.46</v>
      </c>
      <c r="C6799"/>
      <c r="D6799"/>
    </row>
    <row r="6800" spans="1:4" ht="16.149999999999999" customHeight="1" x14ac:dyDescent="0.25">
      <c r="A6800" s="416">
        <v>40360</v>
      </c>
      <c r="B6800" s="418">
        <v>1913.15</v>
      </c>
      <c r="C6800"/>
      <c r="D6800"/>
    </row>
    <row r="6801" spans="1:4" ht="16.149999999999999" customHeight="1" x14ac:dyDescent="0.25">
      <c r="A6801" s="416">
        <v>40361</v>
      </c>
      <c r="B6801" s="417">
        <v>1897.33</v>
      </c>
      <c r="C6801"/>
      <c r="D6801"/>
    </row>
    <row r="6802" spans="1:4" ht="16.149999999999999" customHeight="1" x14ac:dyDescent="0.25">
      <c r="A6802" s="416">
        <v>40362</v>
      </c>
      <c r="B6802" s="418">
        <v>1884.31</v>
      </c>
      <c r="C6802"/>
      <c r="D6802"/>
    </row>
    <row r="6803" spans="1:4" ht="16.149999999999999" customHeight="1" x14ac:dyDescent="0.25">
      <c r="A6803" s="416">
        <v>40363</v>
      </c>
      <c r="B6803" s="417">
        <v>1884.31</v>
      </c>
      <c r="C6803"/>
      <c r="D6803"/>
    </row>
    <row r="6804" spans="1:4" ht="16.149999999999999" customHeight="1" x14ac:dyDescent="0.25">
      <c r="A6804" s="416">
        <v>40364</v>
      </c>
      <c r="B6804" s="418">
        <v>1884.31</v>
      </c>
      <c r="C6804"/>
      <c r="D6804"/>
    </row>
    <row r="6805" spans="1:4" ht="16.149999999999999" customHeight="1" x14ac:dyDescent="0.25">
      <c r="A6805" s="416">
        <v>40365</v>
      </c>
      <c r="B6805" s="417">
        <v>1884.31</v>
      </c>
      <c r="C6805"/>
      <c r="D6805"/>
    </row>
    <row r="6806" spans="1:4" ht="16.149999999999999" customHeight="1" x14ac:dyDescent="0.25">
      <c r="A6806" s="416">
        <v>40366</v>
      </c>
      <c r="B6806" s="418">
        <v>1882.47</v>
      </c>
      <c r="C6806"/>
      <c r="D6806"/>
    </row>
    <row r="6807" spans="1:4" ht="16.149999999999999" customHeight="1" x14ac:dyDescent="0.25">
      <c r="A6807" s="416">
        <v>40367</v>
      </c>
      <c r="B6807" s="417">
        <v>1901.38</v>
      </c>
      <c r="C6807"/>
      <c r="D6807"/>
    </row>
    <row r="6808" spans="1:4" ht="16.149999999999999" customHeight="1" x14ac:dyDescent="0.25">
      <c r="A6808" s="416">
        <v>40368</v>
      </c>
      <c r="B6808" s="418">
        <v>1889.61</v>
      </c>
      <c r="C6808"/>
      <c r="D6808"/>
    </row>
    <row r="6809" spans="1:4" ht="16.149999999999999" customHeight="1" x14ac:dyDescent="0.25">
      <c r="A6809" s="416">
        <v>40369</v>
      </c>
      <c r="B6809" s="417">
        <v>1877.66</v>
      </c>
      <c r="C6809"/>
      <c r="D6809"/>
    </row>
    <row r="6810" spans="1:4" ht="16.149999999999999" customHeight="1" x14ac:dyDescent="0.25">
      <c r="A6810" s="416">
        <v>40370</v>
      </c>
      <c r="B6810" s="418">
        <v>1877.66</v>
      </c>
      <c r="C6810"/>
      <c r="D6810"/>
    </row>
    <row r="6811" spans="1:4" ht="16.149999999999999" customHeight="1" x14ac:dyDescent="0.25">
      <c r="A6811" s="416">
        <v>40371</v>
      </c>
      <c r="B6811" s="417">
        <v>1877.66</v>
      </c>
      <c r="C6811"/>
      <c r="D6811"/>
    </row>
    <row r="6812" spans="1:4" ht="16.149999999999999" customHeight="1" x14ac:dyDescent="0.25">
      <c r="A6812" s="416">
        <v>40372</v>
      </c>
      <c r="B6812" s="418">
        <v>1877.2</v>
      </c>
      <c r="C6812"/>
      <c r="D6812"/>
    </row>
    <row r="6813" spans="1:4" ht="16.149999999999999" customHeight="1" x14ac:dyDescent="0.25">
      <c r="A6813" s="416">
        <v>40373</v>
      </c>
      <c r="B6813" s="417">
        <v>1871.19</v>
      </c>
      <c r="C6813"/>
      <c r="D6813"/>
    </row>
    <row r="6814" spans="1:4" ht="16.149999999999999" customHeight="1" x14ac:dyDescent="0.25">
      <c r="A6814" s="416">
        <v>40374</v>
      </c>
      <c r="B6814" s="418">
        <v>1873.87</v>
      </c>
      <c r="C6814"/>
      <c r="D6814"/>
    </row>
    <row r="6815" spans="1:4" ht="16.149999999999999" customHeight="1" x14ac:dyDescent="0.25">
      <c r="A6815" s="416">
        <v>40375</v>
      </c>
      <c r="B6815" s="417">
        <v>1871.96</v>
      </c>
      <c r="C6815"/>
      <c r="D6815"/>
    </row>
    <row r="6816" spans="1:4" ht="16.149999999999999" customHeight="1" x14ac:dyDescent="0.25">
      <c r="A6816" s="416">
        <v>40376</v>
      </c>
      <c r="B6816" s="418">
        <v>1878.77</v>
      </c>
      <c r="C6816"/>
      <c r="D6816"/>
    </row>
    <row r="6817" spans="1:4" ht="16.149999999999999" customHeight="1" x14ac:dyDescent="0.25">
      <c r="A6817" s="416">
        <v>40377</v>
      </c>
      <c r="B6817" s="417">
        <v>1878.77</v>
      </c>
      <c r="C6817"/>
      <c r="D6817"/>
    </row>
    <row r="6818" spans="1:4" ht="16.149999999999999" customHeight="1" x14ac:dyDescent="0.25">
      <c r="A6818" s="416">
        <v>40378</v>
      </c>
      <c r="B6818" s="418">
        <v>1878.77</v>
      </c>
      <c r="C6818"/>
      <c r="D6818"/>
    </row>
    <row r="6819" spans="1:4" ht="16.149999999999999" customHeight="1" x14ac:dyDescent="0.25">
      <c r="A6819" s="416">
        <v>40379</v>
      </c>
      <c r="B6819" s="417">
        <v>1872.92</v>
      </c>
      <c r="C6819"/>
      <c r="D6819"/>
    </row>
    <row r="6820" spans="1:4" ht="16.149999999999999" customHeight="1" x14ac:dyDescent="0.25">
      <c r="A6820" s="416">
        <v>40380</v>
      </c>
      <c r="B6820" s="418">
        <v>1872.92</v>
      </c>
      <c r="C6820"/>
      <c r="D6820"/>
    </row>
    <row r="6821" spans="1:4" ht="16.149999999999999" customHeight="1" x14ac:dyDescent="0.25">
      <c r="A6821" s="416">
        <v>40381</v>
      </c>
      <c r="B6821" s="417">
        <v>1867.07</v>
      </c>
      <c r="C6821"/>
      <c r="D6821"/>
    </row>
    <row r="6822" spans="1:4" ht="16.149999999999999" customHeight="1" x14ac:dyDescent="0.25">
      <c r="A6822" s="416">
        <v>40382</v>
      </c>
      <c r="B6822" s="418">
        <v>1864.04</v>
      </c>
      <c r="C6822"/>
      <c r="D6822"/>
    </row>
    <row r="6823" spans="1:4" ht="16.149999999999999" customHeight="1" x14ac:dyDescent="0.25">
      <c r="A6823" s="416">
        <v>40383</v>
      </c>
      <c r="B6823" s="417">
        <v>1867.47</v>
      </c>
      <c r="C6823"/>
      <c r="D6823"/>
    </row>
    <row r="6824" spans="1:4" ht="16.149999999999999" customHeight="1" x14ac:dyDescent="0.25">
      <c r="A6824" s="416">
        <v>40384</v>
      </c>
      <c r="B6824" s="418">
        <v>1867.47</v>
      </c>
      <c r="C6824"/>
      <c r="D6824"/>
    </row>
    <row r="6825" spans="1:4" ht="16.149999999999999" customHeight="1" x14ac:dyDescent="0.25">
      <c r="A6825" s="416">
        <v>40385</v>
      </c>
      <c r="B6825" s="417">
        <v>1867.47</v>
      </c>
      <c r="C6825"/>
      <c r="D6825"/>
    </row>
    <row r="6826" spans="1:4" ht="16.149999999999999" customHeight="1" x14ac:dyDescent="0.25">
      <c r="A6826" s="416">
        <v>40386</v>
      </c>
      <c r="B6826" s="418">
        <v>1859.5</v>
      </c>
      <c r="C6826"/>
      <c r="D6826"/>
    </row>
    <row r="6827" spans="1:4" ht="16.149999999999999" customHeight="1" x14ac:dyDescent="0.25">
      <c r="A6827" s="416">
        <v>40387</v>
      </c>
      <c r="B6827" s="417">
        <v>1852.83</v>
      </c>
      <c r="C6827"/>
      <c r="D6827"/>
    </row>
    <row r="6828" spans="1:4" ht="16.149999999999999" customHeight="1" x14ac:dyDescent="0.25">
      <c r="A6828" s="416">
        <v>40388</v>
      </c>
      <c r="B6828" s="418">
        <v>1846.23</v>
      </c>
      <c r="C6828"/>
      <c r="D6828"/>
    </row>
    <row r="6829" spans="1:4" ht="16.149999999999999" customHeight="1" x14ac:dyDescent="0.25">
      <c r="A6829" s="416">
        <v>40389</v>
      </c>
      <c r="B6829" s="417">
        <v>1841.35</v>
      </c>
      <c r="C6829"/>
      <c r="D6829"/>
    </row>
    <row r="6830" spans="1:4" ht="16.149999999999999" customHeight="1" x14ac:dyDescent="0.25">
      <c r="A6830" s="416">
        <v>40390</v>
      </c>
      <c r="B6830" s="418">
        <v>1842.79</v>
      </c>
      <c r="C6830"/>
      <c r="D6830"/>
    </row>
    <row r="6831" spans="1:4" ht="16.149999999999999" customHeight="1" x14ac:dyDescent="0.25">
      <c r="A6831" s="416">
        <v>40391</v>
      </c>
      <c r="B6831" s="417">
        <v>1842.79</v>
      </c>
      <c r="C6831"/>
      <c r="D6831"/>
    </row>
    <row r="6832" spans="1:4" ht="16.149999999999999" customHeight="1" x14ac:dyDescent="0.25">
      <c r="A6832" s="416">
        <v>40392</v>
      </c>
      <c r="B6832" s="418">
        <v>1842.79</v>
      </c>
      <c r="C6832"/>
      <c r="D6832"/>
    </row>
    <row r="6833" spans="1:4" ht="16.149999999999999" customHeight="1" x14ac:dyDescent="0.25">
      <c r="A6833" s="416">
        <v>40393</v>
      </c>
      <c r="B6833" s="417">
        <v>1832.45</v>
      </c>
      <c r="C6833"/>
      <c r="D6833"/>
    </row>
    <row r="6834" spans="1:4" ht="16.149999999999999" customHeight="1" x14ac:dyDescent="0.25">
      <c r="A6834" s="416">
        <v>40394</v>
      </c>
      <c r="B6834" s="418">
        <v>1834.58</v>
      </c>
      <c r="C6834"/>
      <c r="D6834"/>
    </row>
    <row r="6835" spans="1:4" ht="16.149999999999999" customHeight="1" x14ac:dyDescent="0.25">
      <c r="A6835" s="416">
        <v>40395</v>
      </c>
      <c r="B6835" s="417">
        <v>1824.52</v>
      </c>
      <c r="C6835"/>
      <c r="D6835"/>
    </row>
    <row r="6836" spans="1:4" ht="16.149999999999999" customHeight="1" x14ac:dyDescent="0.25">
      <c r="A6836" s="416">
        <v>40396</v>
      </c>
      <c r="B6836" s="418">
        <v>1818.5</v>
      </c>
      <c r="C6836"/>
      <c r="D6836"/>
    </row>
    <row r="6837" spans="1:4" ht="16.149999999999999" customHeight="1" x14ac:dyDescent="0.25">
      <c r="A6837" s="416">
        <v>40397</v>
      </c>
      <c r="B6837" s="417">
        <v>1815.46</v>
      </c>
      <c r="C6837"/>
      <c r="D6837"/>
    </row>
    <row r="6838" spans="1:4" ht="16.149999999999999" customHeight="1" x14ac:dyDescent="0.25">
      <c r="A6838" s="416">
        <v>40398</v>
      </c>
      <c r="B6838" s="418">
        <v>1815.46</v>
      </c>
      <c r="C6838"/>
      <c r="D6838"/>
    </row>
    <row r="6839" spans="1:4" ht="16.149999999999999" customHeight="1" x14ac:dyDescent="0.25">
      <c r="A6839" s="416">
        <v>40399</v>
      </c>
      <c r="B6839" s="417">
        <v>1815.46</v>
      </c>
      <c r="C6839"/>
      <c r="D6839"/>
    </row>
    <row r="6840" spans="1:4" ht="16.149999999999999" customHeight="1" x14ac:dyDescent="0.25">
      <c r="A6840" s="416">
        <v>40400</v>
      </c>
      <c r="B6840" s="418">
        <v>1808.93</v>
      </c>
      <c r="C6840"/>
      <c r="D6840"/>
    </row>
    <row r="6841" spans="1:4" ht="16.149999999999999" customHeight="1" x14ac:dyDescent="0.25">
      <c r="A6841" s="416">
        <v>40401</v>
      </c>
      <c r="B6841" s="417">
        <v>1810.12</v>
      </c>
      <c r="C6841"/>
      <c r="D6841"/>
    </row>
    <row r="6842" spans="1:4" ht="16.149999999999999" customHeight="1" x14ac:dyDescent="0.25">
      <c r="A6842" s="416">
        <v>40402</v>
      </c>
      <c r="B6842" s="418">
        <v>1807.55</v>
      </c>
      <c r="C6842"/>
      <c r="D6842"/>
    </row>
    <row r="6843" spans="1:4" ht="16.149999999999999" customHeight="1" x14ac:dyDescent="0.25">
      <c r="A6843" s="416">
        <v>40403</v>
      </c>
      <c r="B6843" s="417">
        <v>1812.2</v>
      </c>
      <c r="C6843"/>
      <c r="D6843"/>
    </row>
    <row r="6844" spans="1:4" ht="16.149999999999999" customHeight="1" x14ac:dyDescent="0.25">
      <c r="A6844" s="416">
        <v>40404</v>
      </c>
      <c r="B6844" s="418">
        <v>1835.32</v>
      </c>
      <c r="C6844"/>
      <c r="D6844"/>
    </row>
    <row r="6845" spans="1:4" ht="16.149999999999999" customHeight="1" x14ac:dyDescent="0.25">
      <c r="A6845" s="416">
        <v>40405</v>
      </c>
      <c r="B6845" s="417">
        <v>1835.32</v>
      </c>
      <c r="C6845"/>
      <c r="D6845"/>
    </row>
    <row r="6846" spans="1:4" ht="16.149999999999999" customHeight="1" x14ac:dyDescent="0.25">
      <c r="A6846" s="416">
        <v>40406</v>
      </c>
      <c r="B6846" s="418">
        <v>1835.32</v>
      </c>
      <c r="C6846"/>
      <c r="D6846"/>
    </row>
    <row r="6847" spans="1:4" ht="16.149999999999999" customHeight="1" x14ac:dyDescent="0.25">
      <c r="A6847" s="416">
        <v>40407</v>
      </c>
      <c r="B6847" s="417">
        <v>1835.32</v>
      </c>
      <c r="C6847"/>
      <c r="D6847"/>
    </row>
    <row r="6848" spans="1:4" ht="16.149999999999999" customHeight="1" x14ac:dyDescent="0.25">
      <c r="A6848" s="416">
        <v>40408</v>
      </c>
      <c r="B6848" s="418">
        <v>1810.75</v>
      </c>
      <c r="C6848"/>
      <c r="D6848"/>
    </row>
    <row r="6849" spans="1:4" ht="16.149999999999999" customHeight="1" x14ac:dyDescent="0.25">
      <c r="A6849" s="416">
        <v>40409</v>
      </c>
      <c r="B6849" s="417">
        <v>1808.14</v>
      </c>
      <c r="C6849"/>
      <c r="D6849"/>
    </row>
    <row r="6850" spans="1:4" ht="16.149999999999999" customHeight="1" x14ac:dyDescent="0.25">
      <c r="A6850" s="416">
        <v>40410</v>
      </c>
      <c r="B6850" s="418">
        <v>1819.13</v>
      </c>
      <c r="C6850"/>
      <c r="D6850"/>
    </row>
    <row r="6851" spans="1:4" ht="16.149999999999999" customHeight="1" x14ac:dyDescent="0.25">
      <c r="A6851" s="416">
        <v>40411</v>
      </c>
      <c r="B6851" s="417">
        <v>1820.93</v>
      </c>
      <c r="C6851"/>
      <c r="D6851"/>
    </row>
    <row r="6852" spans="1:4" ht="16.149999999999999" customHeight="1" x14ac:dyDescent="0.25">
      <c r="A6852" s="416">
        <v>40412</v>
      </c>
      <c r="B6852" s="418">
        <v>1820.93</v>
      </c>
      <c r="C6852"/>
      <c r="D6852"/>
    </row>
    <row r="6853" spans="1:4" ht="16.149999999999999" customHeight="1" x14ac:dyDescent="0.25">
      <c r="A6853" s="416">
        <v>40413</v>
      </c>
      <c r="B6853" s="417">
        <v>1820.93</v>
      </c>
      <c r="C6853"/>
      <c r="D6853"/>
    </row>
    <row r="6854" spans="1:4" ht="16.149999999999999" customHeight="1" x14ac:dyDescent="0.25">
      <c r="A6854" s="416">
        <v>40414</v>
      </c>
      <c r="B6854" s="418">
        <v>1806.93</v>
      </c>
      <c r="C6854"/>
      <c r="D6854"/>
    </row>
    <row r="6855" spans="1:4" ht="16.149999999999999" customHeight="1" x14ac:dyDescent="0.25">
      <c r="A6855" s="416">
        <v>40415</v>
      </c>
      <c r="B6855" s="417">
        <v>1818.86</v>
      </c>
      <c r="C6855"/>
      <c r="D6855"/>
    </row>
    <row r="6856" spans="1:4" ht="16.149999999999999" customHeight="1" x14ac:dyDescent="0.25">
      <c r="A6856" s="416">
        <v>40416</v>
      </c>
      <c r="B6856" s="418">
        <v>1820.29</v>
      </c>
      <c r="C6856"/>
      <c r="D6856"/>
    </row>
    <row r="6857" spans="1:4" ht="16.149999999999999" customHeight="1" x14ac:dyDescent="0.25">
      <c r="A6857" s="416">
        <v>40417</v>
      </c>
      <c r="B6857" s="417">
        <v>1811.46</v>
      </c>
      <c r="C6857"/>
      <c r="D6857"/>
    </row>
    <row r="6858" spans="1:4" ht="16.149999999999999" customHeight="1" x14ac:dyDescent="0.25">
      <c r="A6858" s="416">
        <v>40418</v>
      </c>
      <c r="B6858" s="418">
        <v>1817.68</v>
      </c>
      <c r="C6858"/>
      <c r="D6858"/>
    </row>
    <row r="6859" spans="1:4" ht="16.149999999999999" customHeight="1" x14ac:dyDescent="0.25">
      <c r="A6859" s="416">
        <v>40419</v>
      </c>
      <c r="B6859" s="417">
        <v>1817.68</v>
      </c>
      <c r="C6859"/>
      <c r="D6859"/>
    </row>
    <row r="6860" spans="1:4" ht="16.149999999999999" customHeight="1" x14ac:dyDescent="0.25">
      <c r="A6860" s="416">
        <v>40420</v>
      </c>
      <c r="B6860" s="418">
        <v>1817.68</v>
      </c>
      <c r="C6860"/>
      <c r="D6860"/>
    </row>
    <row r="6861" spans="1:4" ht="16.149999999999999" customHeight="1" x14ac:dyDescent="0.25">
      <c r="A6861" s="416">
        <v>40421</v>
      </c>
      <c r="B6861" s="417">
        <v>1823.74</v>
      </c>
      <c r="C6861"/>
      <c r="D6861"/>
    </row>
    <row r="6862" spans="1:4" ht="16.149999999999999" customHeight="1" x14ac:dyDescent="0.25">
      <c r="A6862" s="416">
        <v>40422</v>
      </c>
      <c r="B6862" s="418">
        <v>1826.31</v>
      </c>
      <c r="C6862"/>
      <c r="D6862"/>
    </row>
    <row r="6863" spans="1:4" ht="16.149999999999999" customHeight="1" x14ac:dyDescent="0.25">
      <c r="A6863" s="416">
        <v>40423</v>
      </c>
      <c r="B6863" s="417">
        <v>1815.09</v>
      </c>
      <c r="C6863"/>
      <c r="D6863"/>
    </row>
    <row r="6864" spans="1:4" ht="16.149999999999999" customHeight="1" x14ac:dyDescent="0.25">
      <c r="A6864" s="416">
        <v>40424</v>
      </c>
      <c r="B6864" s="418">
        <v>1810.65</v>
      </c>
      <c r="C6864"/>
      <c r="D6864"/>
    </row>
    <row r="6865" spans="1:4" ht="16.149999999999999" customHeight="1" x14ac:dyDescent="0.25">
      <c r="A6865" s="416">
        <v>40425</v>
      </c>
      <c r="B6865" s="417">
        <v>1807.73</v>
      </c>
      <c r="C6865"/>
      <c r="D6865"/>
    </row>
    <row r="6866" spans="1:4" ht="16.149999999999999" customHeight="1" x14ac:dyDescent="0.25">
      <c r="A6866" s="416">
        <v>40426</v>
      </c>
      <c r="B6866" s="418">
        <v>1807.73</v>
      </c>
      <c r="C6866"/>
      <c r="D6866"/>
    </row>
    <row r="6867" spans="1:4" ht="16.149999999999999" customHeight="1" x14ac:dyDescent="0.25">
      <c r="A6867" s="416">
        <v>40427</v>
      </c>
      <c r="B6867" s="417">
        <v>1807.73</v>
      </c>
      <c r="C6867"/>
      <c r="D6867"/>
    </row>
    <row r="6868" spans="1:4" ht="16.149999999999999" customHeight="1" x14ac:dyDescent="0.25">
      <c r="A6868" s="416">
        <v>40428</v>
      </c>
      <c r="B6868" s="418">
        <v>1807.73</v>
      </c>
      <c r="C6868"/>
      <c r="D6868"/>
    </row>
    <row r="6869" spans="1:4" ht="16.149999999999999" customHeight="1" x14ac:dyDescent="0.25">
      <c r="A6869" s="416">
        <v>40429</v>
      </c>
      <c r="B6869" s="417">
        <v>1808.65</v>
      </c>
      <c r="C6869"/>
      <c r="D6869"/>
    </row>
    <row r="6870" spans="1:4" ht="16.149999999999999" customHeight="1" x14ac:dyDescent="0.25">
      <c r="A6870" s="416">
        <v>40430</v>
      </c>
      <c r="B6870" s="418">
        <v>1803</v>
      </c>
      <c r="C6870"/>
      <c r="D6870"/>
    </row>
    <row r="6871" spans="1:4" ht="16.149999999999999" customHeight="1" x14ac:dyDescent="0.25">
      <c r="A6871" s="416">
        <v>40431</v>
      </c>
      <c r="B6871" s="417">
        <v>1802.54</v>
      </c>
      <c r="C6871"/>
      <c r="D6871"/>
    </row>
    <row r="6872" spans="1:4" ht="16.149999999999999" customHeight="1" x14ac:dyDescent="0.25">
      <c r="A6872" s="416">
        <v>40432</v>
      </c>
      <c r="B6872" s="418">
        <v>1801.04</v>
      </c>
      <c r="C6872"/>
      <c r="D6872"/>
    </row>
    <row r="6873" spans="1:4" ht="16.149999999999999" customHeight="1" x14ac:dyDescent="0.25">
      <c r="A6873" s="416">
        <v>40433</v>
      </c>
      <c r="B6873" s="417">
        <v>1801.04</v>
      </c>
      <c r="C6873"/>
      <c r="D6873"/>
    </row>
    <row r="6874" spans="1:4" ht="16.149999999999999" customHeight="1" x14ac:dyDescent="0.25">
      <c r="A6874" s="416">
        <v>40434</v>
      </c>
      <c r="B6874" s="418">
        <v>1801.04</v>
      </c>
      <c r="C6874"/>
      <c r="D6874"/>
    </row>
    <row r="6875" spans="1:4" ht="16.149999999999999" customHeight="1" x14ac:dyDescent="0.25">
      <c r="A6875" s="416">
        <v>40435</v>
      </c>
      <c r="B6875" s="417">
        <v>1793.28</v>
      </c>
      <c r="C6875"/>
      <c r="D6875"/>
    </row>
    <row r="6876" spans="1:4" ht="16.149999999999999" customHeight="1" x14ac:dyDescent="0.25">
      <c r="A6876" s="416">
        <v>40436</v>
      </c>
      <c r="B6876" s="418">
        <v>1788.05</v>
      </c>
      <c r="C6876"/>
      <c r="D6876"/>
    </row>
    <row r="6877" spans="1:4" ht="16.149999999999999" customHeight="1" x14ac:dyDescent="0.25">
      <c r="A6877" s="416">
        <v>40437</v>
      </c>
      <c r="B6877" s="417">
        <v>1806.78</v>
      </c>
      <c r="C6877"/>
      <c r="D6877"/>
    </row>
    <row r="6878" spans="1:4" ht="16.149999999999999" customHeight="1" x14ac:dyDescent="0.25">
      <c r="A6878" s="416">
        <v>40438</v>
      </c>
      <c r="B6878" s="418">
        <v>1811.55</v>
      </c>
      <c r="C6878"/>
      <c r="D6878"/>
    </row>
    <row r="6879" spans="1:4" ht="16.149999999999999" customHeight="1" x14ac:dyDescent="0.25">
      <c r="A6879" s="416">
        <v>40439</v>
      </c>
      <c r="B6879" s="417">
        <v>1806.76</v>
      </c>
      <c r="C6879"/>
      <c r="D6879"/>
    </row>
    <row r="6880" spans="1:4" ht="16.149999999999999" customHeight="1" x14ac:dyDescent="0.25">
      <c r="A6880" s="416">
        <v>40440</v>
      </c>
      <c r="B6880" s="418">
        <v>1806.76</v>
      </c>
      <c r="C6880"/>
      <c r="D6880"/>
    </row>
    <row r="6881" spans="1:4" ht="16.149999999999999" customHeight="1" x14ac:dyDescent="0.25">
      <c r="A6881" s="416">
        <v>40441</v>
      </c>
      <c r="B6881" s="417">
        <v>1806.76</v>
      </c>
      <c r="C6881"/>
      <c r="D6881"/>
    </row>
    <row r="6882" spans="1:4" ht="16.149999999999999" customHeight="1" x14ac:dyDescent="0.25">
      <c r="A6882" s="416">
        <v>40442</v>
      </c>
      <c r="B6882" s="418">
        <v>1798.73</v>
      </c>
      <c r="C6882"/>
      <c r="D6882"/>
    </row>
    <row r="6883" spans="1:4" ht="16.149999999999999" customHeight="1" x14ac:dyDescent="0.25">
      <c r="A6883" s="416">
        <v>40443</v>
      </c>
      <c r="B6883" s="417">
        <v>1805.31</v>
      </c>
      <c r="C6883"/>
      <c r="D6883"/>
    </row>
    <row r="6884" spans="1:4" ht="16.149999999999999" customHeight="1" x14ac:dyDescent="0.25">
      <c r="A6884" s="416">
        <v>40444</v>
      </c>
      <c r="B6884" s="418">
        <v>1803.71</v>
      </c>
      <c r="C6884"/>
      <c r="D6884"/>
    </row>
    <row r="6885" spans="1:4" ht="16.149999999999999" customHeight="1" x14ac:dyDescent="0.25">
      <c r="A6885" s="416">
        <v>40445</v>
      </c>
      <c r="B6885" s="417">
        <v>1810.72</v>
      </c>
      <c r="C6885"/>
      <c r="D6885"/>
    </row>
    <row r="6886" spans="1:4" ht="16.149999999999999" customHeight="1" x14ac:dyDescent="0.25">
      <c r="A6886" s="416">
        <v>40446</v>
      </c>
      <c r="B6886" s="418">
        <v>1809.46</v>
      </c>
      <c r="C6886"/>
      <c r="D6886"/>
    </row>
    <row r="6887" spans="1:4" ht="16.149999999999999" customHeight="1" x14ac:dyDescent="0.25">
      <c r="A6887" s="416">
        <v>40447</v>
      </c>
      <c r="B6887" s="417">
        <v>1809.46</v>
      </c>
      <c r="C6887"/>
      <c r="D6887"/>
    </row>
    <row r="6888" spans="1:4" ht="16.149999999999999" customHeight="1" x14ac:dyDescent="0.25">
      <c r="A6888" s="416">
        <v>40448</v>
      </c>
      <c r="B6888" s="418">
        <v>1809.46</v>
      </c>
      <c r="C6888"/>
      <c r="D6888"/>
    </row>
    <row r="6889" spans="1:4" ht="16.149999999999999" customHeight="1" x14ac:dyDescent="0.25">
      <c r="A6889" s="416">
        <v>40449</v>
      </c>
      <c r="B6889" s="417">
        <v>1802.15</v>
      </c>
      <c r="C6889"/>
      <c r="D6889"/>
    </row>
    <row r="6890" spans="1:4" ht="16.149999999999999" customHeight="1" x14ac:dyDescent="0.25">
      <c r="A6890" s="416">
        <v>40450</v>
      </c>
      <c r="B6890" s="418">
        <v>1804.06</v>
      </c>
      <c r="C6890"/>
      <c r="D6890"/>
    </row>
    <row r="6891" spans="1:4" ht="16.149999999999999" customHeight="1" x14ac:dyDescent="0.25">
      <c r="A6891" s="416">
        <v>40451</v>
      </c>
      <c r="B6891" s="417">
        <v>1799.89</v>
      </c>
      <c r="C6891"/>
      <c r="D6891"/>
    </row>
    <row r="6892" spans="1:4" ht="16.149999999999999" customHeight="1" x14ac:dyDescent="0.25">
      <c r="A6892" s="416">
        <v>40452</v>
      </c>
      <c r="B6892" s="418">
        <v>1801.01</v>
      </c>
      <c r="C6892"/>
      <c r="D6892"/>
    </row>
    <row r="6893" spans="1:4" ht="16.149999999999999" customHeight="1" x14ac:dyDescent="0.25">
      <c r="A6893" s="416">
        <v>40453</v>
      </c>
      <c r="B6893" s="417">
        <v>1795.93</v>
      </c>
      <c r="C6893"/>
      <c r="D6893"/>
    </row>
    <row r="6894" spans="1:4" ht="16.149999999999999" customHeight="1" x14ac:dyDescent="0.25">
      <c r="A6894" s="416">
        <v>40454</v>
      </c>
      <c r="B6894" s="418">
        <v>1795.93</v>
      </c>
      <c r="C6894"/>
      <c r="D6894"/>
    </row>
    <row r="6895" spans="1:4" ht="16.149999999999999" customHeight="1" x14ac:dyDescent="0.25">
      <c r="A6895" s="416">
        <v>40455</v>
      </c>
      <c r="B6895" s="417">
        <v>1795.93</v>
      </c>
      <c r="C6895"/>
      <c r="D6895"/>
    </row>
    <row r="6896" spans="1:4" ht="16.149999999999999" customHeight="1" x14ac:dyDescent="0.25">
      <c r="A6896" s="416">
        <v>40456</v>
      </c>
      <c r="B6896" s="418">
        <v>1802.09</v>
      </c>
      <c r="C6896"/>
      <c r="D6896"/>
    </row>
    <row r="6897" spans="1:4" ht="16.149999999999999" customHeight="1" x14ac:dyDescent="0.25">
      <c r="A6897" s="416">
        <v>40457</v>
      </c>
      <c r="B6897" s="417">
        <v>1802.43</v>
      </c>
      <c r="C6897"/>
      <c r="D6897"/>
    </row>
    <row r="6898" spans="1:4" ht="16.149999999999999" customHeight="1" x14ac:dyDescent="0.25">
      <c r="A6898" s="416">
        <v>40458</v>
      </c>
      <c r="B6898" s="418">
        <v>1796.29</v>
      </c>
      <c r="C6898"/>
      <c r="D6898"/>
    </row>
    <row r="6899" spans="1:4" ht="16.149999999999999" customHeight="1" x14ac:dyDescent="0.25">
      <c r="A6899" s="416">
        <v>40459</v>
      </c>
      <c r="B6899" s="417">
        <v>1786.2</v>
      </c>
      <c r="C6899"/>
      <c r="D6899"/>
    </row>
    <row r="6900" spans="1:4" ht="16.149999999999999" customHeight="1" x14ac:dyDescent="0.25">
      <c r="A6900" s="416">
        <v>40460</v>
      </c>
      <c r="B6900" s="418">
        <v>1786.37</v>
      </c>
      <c r="C6900"/>
      <c r="D6900"/>
    </row>
    <row r="6901" spans="1:4" ht="16.149999999999999" customHeight="1" x14ac:dyDescent="0.25">
      <c r="A6901" s="416">
        <v>40461</v>
      </c>
      <c r="B6901" s="417">
        <v>1786.37</v>
      </c>
      <c r="C6901"/>
      <c r="D6901"/>
    </row>
    <row r="6902" spans="1:4" ht="16.149999999999999" customHeight="1" x14ac:dyDescent="0.25">
      <c r="A6902" s="416">
        <v>40462</v>
      </c>
      <c r="B6902" s="418">
        <v>1786.37</v>
      </c>
      <c r="C6902"/>
      <c r="D6902"/>
    </row>
    <row r="6903" spans="1:4" ht="16.149999999999999" customHeight="1" x14ac:dyDescent="0.25">
      <c r="A6903" s="416">
        <v>40463</v>
      </c>
      <c r="B6903" s="417">
        <v>1786.37</v>
      </c>
      <c r="C6903"/>
      <c r="D6903"/>
    </row>
    <row r="6904" spans="1:4" ht="16.149999999999999" customHeight="1" x14ac:dyDescent="0.25">
      <c r="A6904" s="416">
        <v>40464</v>
      </c>
      <c r="B6904" s="418">
        <v>1786.77</v>
      </c>
      <c r="C6904"/>
      <c r="D6904"/>
    </row>
    <row r="6905" spans="1:4" ht="16.149999999999999" customHeight="1" x14ac:dyDescent="0.25">
      <c r="A6905" s="416">
        <v>40465</v>
      </c>
      <c r="B6905" s="417">
        <v>1791.56</v>
      </c>
      <c r="C6905"/>
      <c r="D6905"/>
    </row>
    <row r="6906" spans="1:4" ht="16.149999999999999" customHeight="1" x14ac:dyDescent="0.25">
      <c r="A6906" s="416">
        <v>40466</v>
      </c>
      <c r="B6906" s="418">
        <v>1801.2</v>
      </c>
      <c r="C6906"/>
      <c r="D6906"/>
    </row>
    <row r="6907" spans="1:4" ht="16.149999999999999" customHeight="1" x14ac:dyDescent="0.25">
      <c r="A6907" s="416">
        <v>40467</v>
      </c>
      <c r="B6907" s="417">
        <v>1807.88</v>
      </c>
      <c r="C6907"/>
      <c r="D6907"/>
    </row>
    <row r="6908" spans="1:4" ht="16.149999999999999" customHeight="1" x14ac:dyDescent="0.25">
      <c r="A6908" s="416">
        <v>40468</v>
      </c>
      <c r="B6908" s="418">
        <v>1807.88</v>
      </c>
      <c r="C6908"/>
      <c r="D6908"/>
    </row>
    <row r="6909" spans="1:4" ht="16.149999999999999" customHeight="1" x14ac:dyDescent="0.25">
      <c r="A6909" s="416">
        <v>40469</v>
      </c>
      <c r="B6909" s="417">
        <v>1807.88</v>
      </c>
      <c r="C6909"/>
      <c r="D6909"/>
    </row>
    <row r="6910" spans="1:4" ht="16.149999999999999" customHeight="1" x14ac:dyDescent="0.25">
      <c r="A6910" s="416">
        <v>40470</v>
      </c>
      <c r="B6910" s="418">
        <v>1807.88</v>
      </c>
      <c r="C6910"/>
      <c r="D6910"/>
    </row>
    <row r="6911" spans="1:4" ht="16.149999999999999" customHeight="1" x14ac:dyDescent="0.25">
      <c r="A6911" s="416">
        <v>40471</v>
      </c>
      <c r="B6911" s="417">
        <v>1817.45</v>
      </c>
      <c r="C6911"/>
      <c r="D6911"/>
    </row>
    <row r="6912" spans="1:4" ht="16.149999999999999" customHeight="1" x14ac:dyDescent="0.25">
      <c r="A6912" s="416">
        <v>40472</v>
      </c>
      <c r="B6912" s="418">
        <v>1812.6</v>
      </c>
      <c r="C6912"/>
      <c r="D6912"/>
    </row>
    <row r="6913" spans="1:4" ht="16.149999999999999" customHeight="1" x14ac:dyDescent="0.25">
      <c r="A6913" s="416">
        <v>40473</v>
      </c>
      <c r="B6913" s="417">
        <v>1816.28</v>
      </c>
      <c r="C6913"/>
      <c r="D6913"/>
    </row>
    <row r="6914" spans="1:4" ht="16.149999999999999" customHeight="1" x14ac:dyDescent="0.25">
      <c r="A6914" s="416">
        <v>40474</v>
      </c>
      <c r="B6914" s="418">
        <v>1823.05</v>
      </c>
      <c r="C6914"/>
      <c r="D6914"/>
    </row>
    <row r="6915" spans="1:4" ht="16.149999999999999" customHeight="1" x14ac:dyDescent="0.25">
      <c r="A6915" s="416">
        <v>40475</v>
      </c>
      <c r="B6915" s="417">
        <v>1823.05</v>
      </c>
      <c r="C6915"/>
      <c r="D6915"/>
    </row>
    <row r="6916" spans="1:4" ht="16.149999999999999" customHeight="1" x14ac:dyDescent="0.25">
      <c r="A6916" s="416">
        <v>40476</v>
      </c>
      <c r="B6916" s="418">
        <v>1823.05</v>
      </c>
      <c r="C6916"/>
      <c r="D6916"/>
    </row>
    <row r="6917" spans="1:4" ht="16.149999999999999" customHeight="1" x14ac:dyDescent="0.25">
      <c r="A6917" s="416">
        <v>40477</v>
      </c>
      <c r="B6917" s="417">
        <v>1830.96</v>
      </c>
      <c r="C6917"/>
      <c r="D6917"/>
    </row>
    <row r="6918" spans="1:4" ht="16.149999999999999" customHeight="1" x14ac:dyDescent="0.25">
      <c r="A6918" s="416">
        <v>40478</v>
      </c>
      <c r="B6918" s="418">
        <v>1838.45</v>
      </c>
      <c r="C6918"/>
      <c r="D6918"/>
    </row>
    <row r="6919" spans="1:4" ht="16.149999999999999" customHeight="1" x14ac:dyDescent="0.25">
      <c r="A6919" s="416">
        <v>40479</v>
      </c>
      <c r="B6919" s="417">
        <v>1846.41</v>
      </c>
      <c r="C6919"/>
      <c r="D6919"/>
    </row>
    <row r="6920" spans="1:4" ht="16.149999999999999" customHeight="1" x14ac:dyDescent="0.25">
      <c r="A6920" s="416">
        <v>40480</v>
      </c>
      <c r="B6920" s="418">
        <v>1839.9</v>
      </c>
      <c r="C6920"/>
      <c r="D6920"/>
    </row>
    <row r="6921" spans="1:4" ht="16.149999999999999" customHeight="1" x14ac:dyDescent="0.25">
      <c r="A6921" s="416">
        <v>40481</v>
      </c>
      <c r="B6921" s="417">
        <v>1831.64</v>
      </c>
      <c r="C6921"/>
      <c r="D6921"/>
    </row>
    <row r="6922" spans="1:4" ht="16.149999999999999" customHeight="1" x14ac:dyDescent="0.25">
      <c r="A6922" s="416">
        <v>40482</v>
      </c>
      <c r="B6922" s="418">
        <v>1831.64</v>
      </c>
      <c r="C6922"/>
      <c r="D6922"/>
    </row>
    <row r="6923" spans="1:4" ht="16.149999999999999" customHeight="1" x14ac:dyDescent="0.25">
      <c r="A6923" s="416">
        <v>40483</v>
      </c>
      <c r="B6923" s="417">
        <v>1831.64</v>
      </c>
      <c r="C6923"/>
      <c r="D6923"/>
    </row>
    <row r="6924" spans="1:4" ht="16.149999999999999" customHeight="1" x14ac:dyDescent="0.25">
      <c r="A6924" s="416">
        <v>40484</v>
      </c>
      <c r="B6924" s="418">
        <v>1831.64</v>
      </c>
      <c r="C6924"/>
      <c r="D6924"/>
    </row>
    <row r="6925" spans="1:4" ht="16.149999999999999" customHeight="1" x14ac:dyDescent="0.25">
      <c r="A6925" s="416">
        <v>40485</v>
      </c>
      <c r="B6925" s="417">
        <v>1845.51</v>
      </c>
      <c r="C6925"/>
      <c r="D6925"/>
    </row>
    <row r="6926" spans="1:4" ht="16.149999999999999" customHeight="1" x14ac:dyDescent="0.25">
      <c r="A6926" s="416">
        <v>40486</v>
      </c>
      <c r="B6926" s="418">
        <v>1840.51</v>
      </c>
      <c r="C6926"/>
      <c r="D6926"/>
    </row>
    <row r="6927" spans="1:4" ht="16.149999999999999" customHeight="1" x14ac:dyDescent="0.25">
      <c r="A6927" s="416">
        <v>40487</v>
      </c>
      <c r="B6927" s="417">
        <v>1821.05</v>
      </c>
      <c r="C6927"/>
      <c r="D6927"/>
    </row>
    <row r="6928" spans="1:4" ht="16.149999999999999" customHeight="1" x14ac:dyDescent="0.25">
      <c r="A6928" s="416">
        <v>40488</v>
      </c>
      <c r="B6928" s="418">
        <v>1817.7</v>
      </c>
      <c r="C6928"/>
      <c r="D6928"/>
    </row>
    <row r="6929" spans="1:4" ht="16.149999999999999" customHeight="1" x14ac:dyDescent="0.25">
      <c r="A6929" s="416">
        <v>40489</v>
      </c>
      <c r="B6929" s="417">
        <v>1817.7</v>
      </c>
      <c r="C6929"/>
      <c r="D6929"/>
    </row>
    <row r="6930" spans="1:4" ht="16.149999999999999" customHeight="1" x14ac:dyDescent="0.25">
      <c r="A6930" s="416">
        <v>40490</v>
      </c>
      <c r="B6930" s="418">
        <v>1817.7</v>
      </c>
      <c r="C6930"/>
      <c r="D6930"/>
    </row>
    <row r="6931" spans="1:4" ht="16.149999999999999" customHeight="1" x14ac:dyDescent="0.25">
      <c r="A6931" s="416">
        <v>40491</v>
      </c>
      <c r="B6931" s="417">
        <v>1828.28</v>
      </c>
      <c r="C6931"/>
      <c r="D6931"/>
    </row>
    <row r="6932" spans="1:4" ht="16.149999999999999" customHeight="1" x14ac:dyDescent="0.25">
      <c r="A6932" s="416">
        <v>40492</v>
      </c>
      <c r="B6932" s="418">
        <v>1836.27</v>
      </c>
      <c r="C6932"/>
      <c r="D6932"/>
    </row>
    <row r="6933" spans="1:4" ht="16.149999999999999" customHeight="1" x14ac:dyDescent="0.25">
      <c r="A6933" s="416">
        <v>40493</v>
      </c>
      <c r="B6933" s="417">
        <v>1858.01</v>
      </c>
      <c r="C6933"/>
      <c r="D6933"/>
    </row>
    <row r="6934" spans="1:4" ht="16.149999999999999" customHeight="1" x14ac:dyDescent="0.25">
      <c r="A6934" s="416">
        <v>40494</v>
      </c>
      <c r="B6934" s="418">
        <v>1858.01</v>
      </c>
      <c r="C6934"/>
      <c r="D6934"/>
    </row>
    <row r="6935" spans="1:4" ht="16.149999999999999" customHeight="1" x14ac:dyDescent="0.25">
      <c r="A6935" s="416">
        <v>40495</v>
      </c>
      <c r="B6935" s="417">
        <v>1861.74</v>
      </c>
      <c r="C6935"/>
      <c r="D6935"/>
    </row>
    <row r="6936" spans="1:4" ht="16.149999999999999" customHeight="1" x14ac:dyDescent="0.25">
      <c r="A6936" s="416">
        <v>40496</v>
      </c>
      <c r="B6936" s="418">
        <v>1861.74</v>
      </c>
      <c r="C6936"/>
      <c r="D6936"/>
    </row>
    <row r="6937" spans="1:4" ht="16.149999999999999" customHeight="1" x14ac:dyDescent="0.25">
      <c r="A6937" s="416">
        <v>40497</v>
      </c>
      <c r="B6937" s="417">
        <v>1861.74</v>
      </c>
      <c r="C6937"/>
      <c r="D6937"/>
    </row>
    <row r="6938" spans="1:4" ht="16.149999999999999" customHeight="1" x14ac:dyDescent="0.25">
      <c r="A6938" s="416">
        <v>40498</v>
      </c>
      <c r="B6938" s="418">
        <v>1861.74</v>
      </c>
      <c r="C6938"/>
      <c r="D6938"/>
    </row>
    <row r="6939" spans="1:4" ht="16.149999999999999" customHeight="1" x14ac:dyDescent="0.25">
      <c r="A6939" s="416">
        <v>40499</v>
      </c>
      <c r="B6939" s="417">
        <v>1880.98</v>
      </c>
      <c r="C6939"/>
      <c r="D6939"/>
    </row>
    <row r="6940" spans="1:4" ht="16.149999999999999" customHeight="1" x14ac:dyDescent="0.25">
      <c r="A6940" s="416">
        <v>40500</v>
      </c>
      <c r="B6940" s="418">
        <v>1875.78</v>
      </c>
      <c r="C6940"/>
      <c r="D6940"/>
    </row>
    <row r="6941" spans="1:4" ht="16.149999999999999" customHeight="1" x14ac:dyDescent="0.25">
      <c r="A6941" s="416">
        <v>40501</v>
      </c>
      <c r="B6941" s="417">
        <v>1865.82</v>
      </c>
      <c r="C6941"/>
      <c r="D6941"/>
    </row>
    <row r="6942" spans="1:4" ht="16.149999999999999" customHeight="1" x14ac:dyDescent="0.25">
      <c r="A6942" s="416">
        <v>40502</v>
      </c>
      <c r="B6942" s="418">
        <v>1875.39</v>
      </c>
      <c r="C6942"/>
      <c r="D6942"/>
    </row>
    <row r="6943" spans="1:4" ht="16.149999999999999" customHeight="1" x14ac:dyDescent="0.25">
      <c r="A6943" s="416">
        <v>40503</v>
      </c>
      <c r="B6943" s="417">
        <v>1875.39</v>
      </c>
      <c r="C6943"/>
      <c r="D6943"/>
    </row>
    <row r="6944" spans="1:4" ht="16.149999999999999" customHeight="1" x14ac:dyDescent="0.25">
      <c r="A6944" s="416">
        <v>40504</v>
      </c>
      <c r="B6944" s="418">
        <v>1875.39</v>
      </c>
      <c r="C6944"/>
      <c r="D6944"/>
    </row>
    <row r="6945" spans="1:4" ht="16.149999999999999" customHeight="1" x14ac:dyDescent="0.25">
      <c r="A6945" s="416">
        <v>40505</v>
      </c>
      <c r="B6945" s="417">
        <v>1882</v>
      </c>
      <c r="C6945"/>
      <c r="D6945"/>
    </row>
    <row r="6946" spans="1:4" ht="16.149999999999999" customHeight="1" x14ac:dyDescent="0.25">
      <c r="A6946" s="416">
        <v>40506</v>
      </c>
      <c r="B6946" s="418">
        <v>1892.84</v>
      </c>
      <c r="C6946"/>
      <c r="D6946"/>
    </row>
    <row r="6947" spans="1:4" ht="16.149999999999999" customHeight="1" x14ac:dyDescent="0.25">
      <c r="A6947" s="416">
        <v>40507</v>
      </c>
      <c r="B6947" s="417">
        <v>1889.11</v>
      </c>
      <c r="C6947"/>
      <c r="D6947"/>
    </row>
    <row r="6948" spans="1:4" ht="16.149999999999999" customHeight="1" x14ac:dyDescent="0.25">
      <c r="A6948" s="416">
        <v>40508</v>
      </c>
      <c r="B6948" s="418">
        <v>1889.11</v>
      </c>
      <c r="C6948"/>
      <c r="D6948"/>
    </row>
    <row r="6949" spans="1:4" ht="16.149999999999999" customHeight="1" x14ac:dyDescent="0.25">
      <c r="A6949" s="416">
        <v>40509</v>
      </c>
      <c r="B6949" s="417">
        <v>1906.69</v>
      </c>
      <c r="C6949"/>
      <c r="D6949"/>
    </row>
    <row r="6950" spans="1:4" ht="16.149999999999999" customHeight="1" x14ac:dyDescent="0.25">
      <c r="A6950" s="416">
        <v>40510</v>
      </c>
      <c r="B6950" s="418">
        <v>1906.69</v>
      </c>
      <c r="C6950"/>
      <c r="D6950"/>
    </row>
    <row r="6951" spans="1:4" ht="16.149999999999999" customHeight="1" x14ac:dyDescent="0.25">
      <c r="A6951" s="416">
        <v>40511</v>
      </c>
      <c r="B6951" s="417">
        <v>1906.69</v>
      </c>
      <c r="C6951"/>
      <c r="D6951"/>
    </row>
    <row r="6952" spans="1:4" ht="16.149999999999999" customHeight="1" x14ac:dyDescent="0.25">
      <c r="A6952" s="416">
        <v>40512</v>
      </c>
      <c r="B6952" s="418">
        <v>1916.96</v>
      </c>
      <c r="C6952"/>
      <c r="D6952"/>
    </row>
    <row r="6953" spans="1:4" ht="16.149999999999999" customHeight="1" x14ac:dyDescent="0.25">
      <c r="A6953" s="416">
        <v>40513</v>
      </c>
      <c r="B6953" s="417">
        <v>1932.63</v>
      </c>
      <c r="C6953"/>
      <c r="D6953"/>
    </row>
    <row r="6954" spans="1:4" ht="16.149999999999999" customHeight="1" x14ac:dyDescent="0.25">
      <c r="A6954" s="416">
        <v>40514</v>
      </c>
      <c r="B6954" s="418">
        <v>1933.58</v>
      </c>
      <c r="C6954"/>
      <c r="D6954"/>
    </row>
    <row r="6955" spans="1:4" ht="16.149999999999999" customHeight="1" x14ac:dyDescent="0.25">
      <c r="A6955" s="416">
        <v>40515</v>
      </c>
      <c r="B6955" s="417">
        <v>1920</v>
      </c>
      <c r="C6955"/>
      <c r="D6955"/>
    </row>
    <row r="6956" spans="1:4" ht="16.149999999999999" customHeight="1" x14ac:dyDescent="0.25">
      <c r="A6956" s="416">
        <v>40516</v>
      </c>
      <c r="B6956" s="418">
        <v>1896.73</v>
      </c>
      <c r="C6956"/>
      <c r="D6956"/>
    </row>
    <row r="6957" spans="1:4" ht="16.149999999999999" customHeight="1" x14ac:dyDescent="0.25">
      <c r="A6957" s="416">
        <v>40517</v>
      </c>
      <c r="B6957" s="417">
        <v>1896.73</v>
      </c>
      <c r="C6957"/>
      <c r="D6957"/>
    </row>
    <row r="6958" spans="1:4" ht="16.149999999999999" customHeight="1" x14ac:dyDescent="0.25">
      <c r="A6958" s="416">
        <v>40518</v>
      </c>
      <c r="B6958" s="418">
        <v>1896.73</v>
      </c>
      <c r="C6958"/>
      <c r="D6958"/>
    </row>
    <row r="6959" spans="1:4" ht="16.149999999999999" customHeight="1" x14ac:dyDescent="0.25">
      <c r="A6959" s="416">
        <v>40519</v>
      </c>
      <c r="B6959" s="417">
        <v>1889.75</v>
      </c>
      <c r="C6959"/>
      <c r="D6959"/>
    </row>
    <row r="6960" spans="1:4" ht="16.149999999999999" customHeight="1" x14ac:dyDescent="0.25">
      <c r="A6960" s="416">
        <v>40520</v>
      </c>
      <c r="B6960" s="418">
        <v>1880.82</v>
      </c>
      <c r="C6960"/>
      <c r="D6960"/>
    </row>
    <row r="6961" spans="1:4" ht="16.149999999999999" customHeight="1" x14ac:dyDescent="0.25">
      <c r="A6961" s="416">
        <v>40521</v>
      </c>
      <c r="B6961" s="417">
        <v>1880.82</v>
      </c>
      <c r="C6961"/>
      <c r="D6961"/>
    </row>
    <row r="6962" spans="1:4" ht="16.149999999999999" customHeight="1" x14ac:dyDescent="0.25">
      <c r="A6962" s="416">
        <v>40522</v>
      </c>
      <c r="B6962" s="418">
        <v>1902.72</v>
      </c>
      <c r="C6962"/>
      <c r="D6962"/>
    </row>
    <row r="6963" spans="1:4" ht="16.149999999999999" customHeight="1" x14ac:dyDescent="0.25">
      <c r="A6963" s="416">
        <v>40523</v>
      </c>
      <c r="B6963" s="417">
        <v>1911.87</v>
      </c>
      <c r="C6963"/>
      <c r="D6963"/>
    </row>
    <row r="6964" spans="1:4" ht="16.149999999999999" customHeight="1" x14ac:dyDescent="0.25">
      <c r="A6964" s="416">
        <v>40524</v>
      </c>
      <c r="B6964" s="418">
        <v>1911.87</v>
      </c>
      <c r="C6964"/>
      <c r="D6964"/>
    </row>
    <row r="6965" spans="1:4" ht="16.149999999999999" customHeight="1" x14ac:dyDescent="0.25">
      <c r="A6965" s="416">
        <v>40525</v>
      </c>
      <c r="B6965" s="417">
        <v>1911.87</v>
      </c>
      <c r="C6965"/>
      <c r="D6965"/>
    </row>
    <row r="6966" spans="1:4" ht="16.149999999999999" customHeight="1" x14ac:dyDescent="0.25">
      <c r="A6966" s="416">
        <v>40526</v>
      </c>
      <c r="B6966" s="418">
        <v>1894.12</v>
      </c>
      <c r="C6966"/>
      <c r="D6966"/>
    </row>
    <row r="6967" spans="1:4" ht="16.149999999999999" customHeight="1" x14ac:dyDescent="0.25">
      <c r="A6967" s="416">
        <v>40527</v>
      </c>
      <c r="B6967" s="417">
        <v>1899.89</v>
      </c>
      <c r="C6967"/>
      <c r="D6967"/>
    </row>
    <row r="6968" spans="1:4" ht="16.149999999999999" customHeight="1" x14ac:dyDescent="0.25">
      <c r="A6968" s="416">
        <v>40528</v>
      </c>
      <c r="B6968" s="418">
        <v>1905.84</v>
      </c>
      <c r="C6968"/>
      <c r="D6968"/>
    </row>
    <row r="6969" spans="1:4" ht="16.149999999999999" customHeight="1" x14ac:dyDescent="0.25">
      <c r="A6969" s="416">
        <v>40529</v>
      </c>
      <c r="B6969" s="417">
        <v>1916.09</v>
      </c>
      <c r="C6969"/>
      <c r="D6969"/>
    </row>
    <row r="6970" spans="1:4" ht="16.149999999999999" customHeight="1" x14ac:dyDescent="0.25">
      <c r="A6970" s="416">
        <v>40530</v>
      </c>
      <c r="B6970" s="418">
        <v>1923.13</v>
      </c>
      <c r="C6970"/>
      <c r="D6970"/>
    </row>
    <row r="6971" spans="1:4" ht="16.149999999999999" customHeight="1" x14ac:dyDescent="0.25">
      <c r="A6971" s="416">
        <v>40531</v>
      </c>
      <c r="B6971" s="417">
        <v>1923.13</v>
      </c>
      <c r="C6971"/>
      <c r="D6971"/>
    </row>
    <row r="6972" spans="1:4" ht="16.149999999999999" customHeight="1" x14ac:dyDescent="0.25">
      <c r="A6972" s="416">
        <v>40532</v>
      </c>
      <c r="B6972" s="418">
        <v>1923.13</v>
      </c>
      <c r="C6972"/>
      <c r="D6972"/>
    </row>
    <row r="6973" spans="1:4" ht="16.149999999999999" customHeight="1" x14ac:dyDescent="0.25">
      <c r="A6973" s="416">
        <v>40533</v>
      </c>
      <c r="B6973" s="417">
        <v>1928.71</v>
      </c>
      <c r="C6973"/>
      <c r="D6973"/>
    </row>
    <row r="6974" spans="1:4" ht="16.149999999999999" customHeight="1" x14ac:dyDescent="0.25">
      <c r="A6974" s="416">
        <v>40534</v>
      </c>
      <c r="B6974" s="418">
        <v>1934.96</v>
      </c>
      <c r="C6974"/>
      <c r="D6974"/>
    </row>
    <row r="6975" spans="1:4" ht="16.149999999999999" customHeight="1" x14ac:dyDescent="0.25">
      <c r="A6975" s="416">
        <v>40535</v>
      </c>
      <c r="B6975" s="417">
        <v>1934.44</v>
      </c>
      <c r="C6975"/>
      <c r="D6975"/>
    </row>
    <row r="6976" spans="1:4" ht="16.149999999999999" customHeight="1" x14ac:dyDescent="0.25">
      <c r="A6976" s="416">
        <v>40536</v>
      </c>
      <c r="B6976" s="418">
        <v>1928.33</v>
      </c>
      <c r="C6976"/>
      <c r="D6976"/>
    </row>
    <row r="6977" spans="1:4" ht="16.149999999999999" customHeight="1" x14ac:dyDescent="0.25">
      <c r="A6977" s="416">
        <v>40537</v>
      </c>
      <c r="B6977" s="417">
        <v>1939.54</v>
      </c>
      <c r="C6977"/>
      <c r="D6977"/>
    </row>
    <row r="6978" spans="1:4" ht="16.149999999999999" customHeight="1" x14ac:dyDescent="0.25">
      <c r="A6978" s="416">
        <v>40538</v>
      </c>
      <c r="B6978" s="418">
        <v>1939.54</v>
      </c>
      <c r="C6978"/>
      <c r="D6978"/>
    </row>
    <row r="6979" spans="1:4" ht="16.149999999999999" customHeight="1" x14ac:dyDescent="0.25">
      <c r="A6979" s="416">
        <v>40539</v>
      </c>
      <c r="B6979" s="417">
        <v>1939.54</v>
      </c>
      <c r="C6979"/>
      <c r="D6979"/>
    </row>
    <row r="6980" spans="1:4" ht="16.149999999999999" customHeight="1" x14ac:dyDescent="0.25">
      <c r="A6980" s="416">
        <v>40540</v>
      </c>
      <c r="B6980" s="418">
        <v>1964.57</v>
      </c>
      <c r="C6980"/>
      <c r="D6980"/>
    </row>
    <row r="6981" spans="1:4" ht="16.149999999999999" customHeight="1" x14ac:dyDescent="0.25">
      <c r="A6981" s="416">
        <v>40541</v>
      </c>
      <c r="B6981" s="417">
        <v>2027.33</v>
      </c>
      <c r="C6981"/>
      <c r="D6981"/>
    </row>
    <row r="6982" spans="1:4" ht="16.149999999999999" customHeight="1" x14ac:dyDescent="0.25">
      <c r="A6982" s="416">
        <v>40542</v>
      </c>
      <c r="B6982" s="418">
        <v>1989.88</v>
      </c>
      <c r="C6982"/>
      <c r="D6982"/>
    </row>
    <row r="6983" spans="1:4" ht="16.149999999999999" customHeight="1" x14ac:dyDescent="0.25">
      <c r="A6983" s="416">
        <v>40543</v>
      </c>
      <c r="B6983" s="417">
        <v>1913.98</v>
      </c>
      <c r="C6983"/>
      <c r="D6983"/>
    </row>
    <row r="6984" spans="1:4" ht="16.149999999999999" customHeight="1" x14ac:dyDescent="0.25">
      <c r="A6984" s="416">
        <v>40544</v>
      </c>
      <c r="B6984" s="418">
        <v>1913.98</v>
      </c>
      <c r="C6984"/>
      <c r="D6984"/>
    </row>
    <row r="6985" spans="1:4" ht="16.149999999999999" customHeight="1" x14ac:dyDescent="0.25">
      <c r="A6985" s="416">
        <v>40545</v>
      </c>
      <c r="B6985" s="417">
        <v>1913.98</v>
      </c>
      <c r="C6985"/>
      <c r="D6985"/>
    </row>
    <row r="6986" spans="1:4" ht="16.149999999999999" customHeight="1" x14ac:dyDescent="0.25">
      <c r="A6986" s="416">
        <v>40546</v>
      </c>
      <c r="B6986" s="418">
        <v>1913.98</v>
      </c>
      <c r="C6986"/>
      <c r="D6986"/>
    </row>
    <row r="6987" spans="1:4" ht="16.149999999999999" customHeight="1" x14ac:dyDescent="0.25">
      <c r="A6987" s="416">
        <v>40547</v>
      </c>
      <c r="B6987" s="417">
        <v>1902.71</v>
      </c>
      <c r="C6987"/>
      <c r="D6987"/>
    </row>
    <row r="6988" spans="1:4" ht="16.149999999999999" customHeight="1" x14ac:dyDescent="0.25">
      <c r="A6988" s="416">
        <v>40548</v>
      </c>
      <c r="B6988" s="418">
        <v>1899.86</v>
      </c>
      <c r="C6988"/>
      <c r="D6988"/>
    </row>
    <row r="6989" spans="1:4" ht="16.149999999999999" customHeight="1" x14ac:dyDescent="0.25">
      <c r="A6989" s="416">
        <v>40549</v>
      </c>
      <c r="B6989" s="417">
        <v>1894.82</v>
      </c>
      <c r="C6989"/>
      <c r="D6989"/>
    </row>
    <row r="6990" spans="1:4" ht="16.149999999999999" customHeight="1" x14ac:dyDescent="0.25">
      <c r="A6990" s="416">
        <v>40550</v>
      </c>
      <c r="B6990" s="418">
        <v>1869.94</v>
      </c>
      <c r="C6990"/>
      <c r="D6990"/>
    </row>
    <row r="6991" spans="1:4" ht="16.149999999999999" customHeight="1" x14ac:dyDescent="0.25">
      <c r="A6991" s="416">
        <v>40551</v>
      </c>
      <c r="B6991" s="417">
        <v>1859.97</v>
      </c>
      <c r="C6991"/>
      <c r="D6991"/>
    </row>
    <row r="6992" spans="1:4" ht="16.149999999999999" customHeight="1" x14ac:dyDescent="0.25">
      <c r="A6992" s="416">
        <v>40552</v>
      </c>
      <c r="B6992" s="418">
        <v>1859.97</v>
      </c>
      <c r="C6992"/>
      <c r="D6992"/>
    </row>
    <row r="6993" spans="1:4" ht="16.149999999999999" customHeight="1" x14ac:dyDescent="0.25">
      <c r="A6993" s="416">
        <v>40553</v>
      </c>
      <c r="B6993" s="417">
        <v>1859.97</v>
      </c>
      <c r="C6993"/>
      <c r="D6993"/>
    </row>
    <row r="6994" spans="1:4" ht="16.149999999999999" customHeight="1" x14ac:dyDescent="0.25">
      <c r="A6994" s="416">
        <v>40554</v>
      </c>
      <c r="B6994" s="418">
        <v>1859.97</v>
      </c>
      <c r="C6994"/>
      <c r="D6994"/>
    </row>
    <row r="6995" spans="1:4" ht="16.149999999999999" customHeight="1" x14ac:dyDescent="0.25">
      <c r="A6995" s="416">
        <v>40555</v>
      </c>
      <c r="B6995" s="417">
        <v>1856.79</v>
      </c>
      <c r="C6995"/>
      <c r="D6995"/>
    </row>
    <row r="6996" spans="1:4" ht="16.149999999999999" customHeight="1" x14ac:dyDescent="0.25">
      <c r="A6996" s="416">
        <v>40556</v>
      </c>
      <c r="B6996" s="418">
        <v>1855.46</v>
      </c>
      <c r="C6996"/>
      <c r="D6996"/>
    </row>
    <row r="6997" spans="1:4" ht="16.149999999999999" customHeight="1" x14ac:dyDescent="0.25">
      <c r="A6997" s="416">
        <v>40557</v>
      </c>
      <c r="B6997" s="417">
        <v>1864.36</v>
      </c>
      <c r="C6997"/>
      <c r="D6997"/>
    </row>
    <row r="6998" spans="1:4" ht="16.149999999999999" customHeight="1" x14ac:dyDescent="0.25">
      <c r="A6998" s="416">
        <v>40558</v>
      </c>
      <c r="B6998" s="418">
        <v>1872.46</v>
      </c>
      <c r="C6998"/>
      <c r="D6998"/>
    </row>
    <row r="6999" spans="1:4" ht="16.149999999999999" customHeight="1" x14ac:dyDescent="0.25">
      <c r="A6999" s="416">
        <v>40559</v>
      </c>
      <c r="B6999" s="417">
        <v>1872.46</v>
      </c>
      <c r="C6999"/>
      <c r="D6999"/>
    </row>
    <row r="7000" spans="1:4" ht="16.149999999999999" customHeight="1" x14ac:dyDescent="0.25">
      <c r="A7000" s="416">
        <v>40560</v>
      </c>
      <c r="B7000" s="418">
        <v>1872.46</v>
      </c>
      <c r="C7000"/>
      <c r="D7000"/>
    </row>
    <row r="7001" spans="1:4" ht="16.149999999999999" customHeight="1" x14ac:dyDescent="0.25">
      <c r="A7001" s="416">
        <v>40561</v>
      </c>
      <c r="B7001" s="417">
        <v>1872.46</v>
      </c>
      <c r="C7001"/>
      <c r="D7001"/>
    </row>
    <row r="7002" spans="1:4" ht="16.149999999999999" customHeight="1" x14ac:dyDescent="0.25">
      <c r="A7002" s="416">
        <v>40562</v>
      </c>
      <c r="B7002" s="418">
        <v>1864.64</v>
      </c>
      <c r="C7002"/>
      <c r="D7002"/>
    </row>
    <row r="7003" spans="1:4" ht="16.149999999999999" customHeight="1" x14ac:dyDescent="0.25">
      <c r="A7003" s="416">
        <v>40563</v>
      </c>
      <c r="B7003" s="417">
        <v>1841.9</v>
      </c>
      <c r="C7003"/>
      <c r="D7003"/>
    </row>
    <row r="7004" spans="1:4" ht="16.149999999999999" customHeight="1" x14ac:dyDescent="0.25">
      <c r="A7004" s="416">
        <v>40564</v>
      </c>
      <c r="B7004" s="418">
        <v>1849.59</v>
      </c>
      <c r="C7004"/>
      <c r="D7004"/>
    </row>
    <row r="7005" spans="1:4" ht="16.149999999999999" customHeight="1" x14ac:dyDescent="0.25">
      <c r="A7005" s="416">
        <v>40565</v>
      </c>
      <c r="B7005" s="417">
        <v>1838.94</v>
      </c>
      <c r="C7005"/>
      <c r="D7005"/>
    </row>
    <row r="7006" spans="1:4" ht="16.149999999999999" customHeight="1" x14ac:dyDescent="0.25">
      <c r="A7006" s="416">
        <v>40566</v>
      </c>
      <c r="B7006" s="418">
        <v>1838.94</v>
      </c>
      <c r="C7006"/>
      <c r="D7006"/>
    </row>
    <row r="7007" spans="1:4" ht="16.149999999999999" customHeight="1" x14ac:dyDescent="0.25">
      <c r="A7007" s="416">
        <v>40567</v>
      </c>
      <c r="B7007" s="417">
        <v>1838.94</v>
      </c>
      <c r="C7007"/>
      <c r="D7007"/>
    </row>
    <row r="7008" spans="1:4" ht="16.149999999999999" customHeight="1" x14ac:dyDescent="0.25">
      <c r="A7008" s="416">
        <v>40568</v>
      </c>
      <c r="B7008" s="418">
        <v>1842.43</v>
      </c>
      <c r="C7008"/>
      <c r="D7008"/>
    </row>
    <row r="7009" spans="1:4" ht="16.149999999999999" customHeight="1" x14ac:dyDescent="0.25">
      <c r="A7009" s="416">
        <v>40569</v>
      </c>
      <c r="B7009" s="417">
        <v>1853.71</v>
      </c>
      <c r="C7009"/>
      <c r="D7009"/>
    </row>
    <row r="7010" spans="1:4" ht="16.149999999999999" customHeight="1" x14ac:dyDescent="0.25">
      <c r="A7010" s="416">
        <v>40570</v>
      </c>
      <c r="B7010" s="418">
        <v>1862.05</v>
      </c>
      <c r="C7010"/>
      <c r="D7010"/>
    </row>
    <row r="7011" spans="1:4" ht="16.149999999999999" customHeight="1" x14ac:dyDescent="0.25">
      <c r="A7011" s="416">
        <v>40571</v>
      </c>
      <c r="B7011" s="417">
        <v>1858.7</v>
      </c>
      <c r="C7011"/>
      <c r="D7011"/>
    </row>
    <row r="7012" spans="1:4" ht="16.149999999999999" customHeight="1" x14ac:dyDescent="0.25">
      <c r="A7012" s="416">
        <v>40572</v>
      </c>
      <c r="B7012" s="418">
        <v>1857.98</v>
      </c>
      <c r="C7012"/>
      <c r="D7012"/>
    </row>
    <row r="7013" spans="1:4" ht="16.149999999999999" customHeight="1" x14ac:dyDescent="0.25">
      <c r="A7013" s="416">
        <v>40573</v>
      </c>
      <c r="B7013" s="417">
        <v>1857.98</v>
      </c>
      <c r="C7013"/>
      <c r="D7013"/>
    </row>
    <row r="7014" spans="1:4" ht="16.149999999999999" customHeight="1" x14ac:dyDescent="0.25">
      <c r="A7014" s="416">
        <v>40574</v>
      </c>
      <c r="B7014" s="418">
        <v>1857.98</v>
      </c>
      <c r="C7014"/>
      <c r="D7014"/>
    </row>
    <row r="7015" spans="1:4" ht="16.149999999999999" customHeight="1" x14ac:dyDescent="0.25">
      <c r="A7015" s="416">
        <v>40575</v>
      </c>
      <c r="B7015" s="417">
        <v>1867.82</v>
      </c>
      <c r="C7015"/>
      <c r="D7015"/>
    </row>
    <row r="7016" spans="1:4" ht="16.149999999999999" customHeight="1" x14ac:dyDescent="0.25">
      <c r="A7016" s="416">
        <v>40576</v>
      </c>
      <c r="B7016" s="418">
        <v>1853.33</v>
      </c>
      <c r="C7016"/>
      <c r="D7016"/>
    </row>
    <row r="7017" spans="1:4" ht="16.149999999999999" customHeight="1" x14ac:dyDescent="0.25">
      <c r="A7017" s="416">
        <v>40577</v>
      </c>
      <c r="B7017" s="417">
        <v>1852.67</v>
      </c>
      <c r="C7017"/>
      <c r="D7017"/>
    </row>
    <row r="7018" spans="1:4" ht="16.149999999999999" customHeight="1" x14ac:dyDescent="0.25">
      <c r="A7018" s="416">
        <v>40578</v>
      </c>
      <c r="B7018" s="418">
        <v>1863.03</v>
      </c>
      <c r="C7018"/>
      <c r="D7018"/>
    </row>
    <row r="7019" spans="1:4" ht="16.149999999999999" customHeight="1" x14ac:dyDescent="0.25">
      <c r="A7019" s="416">
        <v>40579</v>
      </c>
      <c r="B7019" s="417">
        <v>1872.01</v>
      </c>
      <c r="C7019"/>
      <c r="D7019"/>
    </row>
    <row r="7020" spans="1:4" ht="16.149999999999999" customHeight="1" x14ac:dyDescent="0.25">
      <c r="A7020" s="416">
        <v>40580</v>
      </c>
      <c r="B7020" s="418">
        <v>1872.01</v>
      </c>
      <c r="C7020"/>
      <c r="D7020"/>
    </row>
    <row r="7021" spans="1:4" ht="16.149999999999999" customHeight="1" x14ac:dyDescent="0.25">
      <c r="A7021" s="416">
        <v>40581</v>
      </c>
      <c r="B7021" s="417">
        <v>1872.01</v>
      </c>
      <c r="C7021"/>
      <c r="D7021"/>
    </row>
    <row r="7022" spans="1:4" ht="16.149999999999999" customHeight="1" x14ac:dyDescent="0.25">
      <c r="A7022" s="416">
        <v>40582</v>
      </c>
      <c r="B7022" s="418">
        <v>1871.81</v>
      </c>
      <c r="C7022"/>
      <c r="D7022"/>
    </row>
    <row r="7023" spans="1:4" ht="16.149999999999999" customHeight="1" x14ac:dyDescent="0.25">
      <c r="A7023" s="416">
        <v>40583</v>
      </c>
      <c r="B7023" s="417">
        <v>1875.32</v>
      </c>
      <c r="C7023"/>
      <c r="D7023"/>
    </row>
    <row r="7024" spans="1:4" ht="16.149999999999999" customHeight="1" x14ac:dyDescent="0.25">
      <c r="A7024" s="416">
        <v>40584</v>
      </c>
      <c r="B7024" s="418">
        <v>1891.54</v>
      </c>
      <c r="C7024"/>
      <c r="D7024"/>
    </row>
    <row r="7025" spans="1:4" ht="16.149999999999999" customHeight="1" x14ac:dyDescent="0.25">
      <c r="A7025" s="416">
        <v>40585</v>
      </c>
      <c r="B7025" s="417">
        <v>1889.1</v>
      </c>
      <c r="C7025"/>
      <c r="D7025"/>
    </row>
    <row r="7026" spans="1:4" ht="16.149999999999999" customHeight="1" x14ac:dyDescent="0.25">
      <c r="A7026" s="416">
        <v>40586</v>
      </c>
      <c r="B7026" s="418">
        <v>1880.37</v>
      </c>
      <c r="C7026"/>
      <c r="D7026"/>
    </row>
    <row r="7027" spans="1:4" ht="16.149999999999999" customHeight="1" x14ac:dyDescent="0.25">
      <c r="A7027" s="416">
        <v>40587</v>
      </c>
      <c r="B7027" s="417">
        <v>1880.37</v>
      </c>
      <c r="C7027"/>
      <c r="D7027"/>
    </row>
    <row r="7028" spans="1:4" ht="16.149999999999999" customHeight="1" x14ac:dyDescent="0.25">
      <c r="A7028" s="416">
        <v>40588</v>
      </c>
      <c r="B7028" s="418">
        <v>1880.37</v>
      </c>
      <c r="C7028"/>
      <c r="D7028"/>
    </row>
    <row r="7029" spans="1:4" ht="16.149999999999999" customHeight="1" x14ac:dyDescent="0.25">
      <c r="A7029" s="416">
        <v>40589</v>
      </c>
      <c r="B7029" s="417">
        <v>1891.84</v>
      </c>
      <c r="C7029"/>
      <c r="D7029"/>
    </row>
    <row r="7030" spans="1:4" ht="16.149999999999999" customHeight="1" x14ac:dyDescent="0.25">
      <c r="A7030" s="416">
        <v>40590</v>
      </c>
      <c r="B7030" s="418">
        <v>1902.01</v>
      </c>
      <c r="C7030"/>
      <c r="D7030"/>
    </row>
    <row r="7031" spans="1:4" ht="16.149999999999999" customHeight="1" x14ac:dyDescent="0.25">
      <c r="A7031" s="416">
        <v>40591</v>
      </c>
      <c r="B7031" s="417">
        <v>1907.69</v>
      </c>
      <c r="C7031"/>
      <c r="D7031"/>
    </row>
    <row r="7032" spans="1:4" ht="16.149999999999999" customHeight="1" x14ac:dyDescent="0.25">
      <c r="A7032" s="416">
        <v>40592</v>
      </c>
      <c r="B7032" s="418">
        <v>1893.46</v>
      </c>
      <c r="C7032"/>
      <c r="D7032"/>
    </row>
    <row r="7033" spans="1:4" ht="16.149999999999999" customHeight="1" x14ac:dyDescent="0.25">
      <c r="A7033" s="416">
        <v>40593</v>
      </c>
      <c r="B7033" s="417">
        <v>1879.15</v>
      </c>
      <c r="C7033"/>
      <c r="D7033"/>
    </row>
    <row r="7034" spans="1:4" ht="16.149999999999999" customHeight="1" x14ac:dyDescent="0.25">
      <c r="A7034" s="416">
        <v>40594</v>
      </c>
      <c r="B7034" s="418">
        <v>1879.15</v>
      </c>
      <c r="C7034"/>
      <c r="D7034"/>
    </row>
    <row r="7035" spans="1:4" ht="16.149999999999999" customHeight="1" x14ac:dyDescent="0.25">
      <c r="A7035" s="416">
        <v>40595</v>
      </c>
      <c r="B7035" s="417">
        <v>1879.15</v>
      </c>
      <c r="C7035"/>
      <c r="D7035"/>
    </row>
    <row r="7036" spans="1:4" ht="16.149999999999999" customHeight="1" x14ac:dyDescent="0.25">
      <c r="A7036" s="416">
        <v>40596</v>
      </c>
      <c r="B7036" s="418">
        <v>1879.15</v>
      </c>
      <c r="C7036"/>
      <c r="D7036"/>
    </row>
    <row r="7037" spans="1:4" ht="16.149999999999999" customHeight="1" x14ac:dyDescent="0.25">
      <c r="A7037" s="416">
        <v>40597</v>
      </c>
      <c r="B7037" s="417">
        <v>1889.69</v>
      </c>
      <c r="C7037"/>
      <c r="D7037"/>
    </row>
    <row r="7038" spans="1:4" ht="16.149999999999999" customHeight="1" x14ac:dyDescent="0.25">
      <c r="A7038" s="416">
        <v>40598</v>
      </c>
      <c r="B7038" s="418">
        <v>1898.28</v>
      </c>
      <c r="C7038"/>
      <c r="D7038"/>
    </row>
    <row r="7039" spans="1:4" ht="16.149999999999999" customHeight="1" x14ac:dyDescent="0.25">
      <c r="A7039" s="416">
        <v>40599</v>
      </c>
      <c r="B7039" s="417">
        <v>1898.39</v>
      </c>
      <c r="C7039"/>
      <c r="D7039"/>
    </row>
    <row r="7040" spans="1:4" ht="16.149999999999999" customHeight="1" x14ac:dyDescent="0.25">
      <c r="A7040" s="416">
        <v>40600</v>
      </c>
      <c r="B7040" s="418">
        <v>1895.56</v>
      </c>
      <c r="C7040"/>
      <c r="D7040"/>
    </row>
    <row r="7041" spans="1:4" ht="16.149999999999999" customHeight="1" x14ac:dyDescent="0.25">
      <c r="A7041" s="416">
        <v>40601</v>
      </c>
      <c r="B7041" s="417">
        <v>1895.56</v>
      </c>
      <c r="C7041"/>
      <c r="D7041"/>
    </row>
    <row r="7042" spans="1:4" ht="16.149999999999999" customHeight="1" x14ac:dyDescent="0.25">
      <c r="A7042" s="416">
        <v>40602</v>
      </c>
      <c r="B7042" s="418">
        <v>1895.56</v>
      </c>
      <c r="C7042"/>
      <c r="D7042"/>
    </row>
    <row r="7043" spans="1:4" ht="16.149999999999999" customHeight="1" x14ac:dyDescent="0.25">
      <c r="A7043" s="416">
        <v>40603</v>
      </c>
      <c r="B7043" s="417">
        <v>1907.37</v>
      </c>
      <c r="C7043"/>
      <c r="D7043"/>
    </row>
    <row r="7044" spans="1:4" ht="16.149999999999999" customHeight="1" x14ac:dyDescent="0.25">
      <c r="A7044" s="416">
        <v>40604</v>
      </c>
      <c r="B7044" s="418">
        <v>1913.21</v>
      </c>
      <c r="C7044"/>
      <c r="D7044"/>
    </row>
    <row r="7045" spans="1:4" ht="16.149999999999999" customHeight="1" x14ac:dyDescent="0.25">
      <c r="A7045" s="416">
        <v>40605</v>
      </c>
      <c r="B7045" s="417">
        <v>1916.05</v>
      </c>
      <c r="C7045"/>
      <c r="D7045"/>
    </row>
    <row r="7046" spans="1:4" ht="16.149999999999999" customHeight="1" x14ac:dyDescent="0.25">
      <c r="A7046" s="416">
        <v>40606</v>
      </c>
      <c r="B7046" s="418">
        <v>1904.73</v>
      </c>
      <c r="C7046"/>
      <c r="D7046"/>
    </row>
    <row r="7047" spans="1:4" ht="16.149999999999999" customHeight="1" x14ac:dyDescent="0.25">
      <c r="A7047" s="416">
        <v>40607</v>
      </c>
      <c r="B7047" s="417">
        <v>1890.23</v>
      </c>
      <c r="C7047"/>
      <c r="D7047"/>
    </row>
    <row r="7048" spans="1:4" ht="16.149999999999999" customHeight="1" x14ac:dyDescent="0.25">
      <c r="A7048" s="416">
        <v>40608</v>
      </c>
      <c r="B7048" s="418">
        <v>1890.23</v>
      </c>
      <c r="C7048"/>
      <c r="D7048"/>
    </row>
    <row r="7049" spans="1:4" ht="16.149999999999999" customHeight="1" x14ac:dyDescent="0.25">
      <c r="A7049" s="416">
        <v>40609</v>
      </c>
      <c r="B7049" s="417">
        <v>1890.23</v>
      </c>
      <c r="C7049"/>
      <c r="D7049"/>
    </row>
    <row r="7050" spans="1:4" ht="16.149999999999999" customHeight="1" x14ac:dyDescent="0.25">
      <c r="A7050" s="416">
        <v>40610</v>
      </c>
      <c r="B7050" s="418">
        <v>1893.17</v>
      </c>
      <c r="C7050"/>
      <c r="D7050"/>
    </row>
    <row r="7051" spans="1:4" ht="16.149999999999999" customHeight="1" x14ac:dyDescent="0.25">
      <c r="A7051" s="416">
        <v>40611</v>
      </c>
      <c r="B7051" s="417">
        <v>1889.85</v>
      </c>
      <c r="C7051"/>
      <c r="D7051"/>
    </row>
    <row r="7052" spans="1:4" ht="16.149999999999999" customHeight="1" x14ac:dyDescent="0.25">
      <c r="A7052" s="416">
        <v>40612</v>
      </c>
      <c r="B7052" s="418">
        <v>1879.49</v>
      </c>
      <c r="C7052"/>
      <c r="D7052"/>
    </row>
    <row r="7053" spans="1:4" ht="16.149999999999999" customHeight="1" x14ac:dyDescent="0.25">
      <c r="A7053" s="416">
        <v>40613</v>
      </c>
      <c r="B7053" s="417">
        <v>1871.97</v>
      </c>
      <c r="C7053"/>
      <c r="D7053"/>
    </row>
    <row r="7054" spans="1:4" ht="16.149999999999999" customHeight="1" x14ac:dyDescent="0.25">
      <c r="A7054" s="416">
        <v>40614</v>
      </c>
      <c r="B7054" s="418">
        <v>1866.2</v>
      </c>
      <c r="C7054"/>
      <c r="D7054"/>
    </row>
    <row r="7055" spans="1:4" ht="16.149999999999999" customHeight="1" x14ac:dyDescent="0.25">
      <c r="A7055" s="416">
        <v>40615</v>
      </c>
      <c r="B7055" s="417">
        <v>1866.2</v>
      </c>
      <c r="C7055"/>
      <c r="D7055"/>
    </row>
    <row r="7056" spans="1:4" ht="16.149999999999999" customHeight="1" x14ac:dyDescent="0.25">
      <c r="A7056" s="416">
        <v>40616</v>
      </c>
      <c r="B7056" s="418">
        <v>1866.2</v>
      </c>
      <c r="C7056"/>
      <c r="D7056"/>
    </row>
    <row r="7057" spans="1:4" ht="16.149999999999999" customHeight="1" x14ac:dyDescent="0.25">
      <c r="A7057" s="416">
        <v>40617</v>
      </c>
      <c r="B7057" s="417">
        <v>1876.29</v>
      </c>
      <c r="C7057"/>
      <c r="D7057"/>
    </row>
    <row r="7058" spans="1:4" ht="16.149999999999999" customHeight="1" x14ac:dyDescent="0.25">
      <c r="A7058" s="416">
        <v>40618</v>
      </c>
      <c r="B7058" s="418">
        <v>1887.67</v>
      </c>
      <c r="C7058"/>
      <c r="D7058"/>
    </row>
    <row r="7059" spans="1:4" ht="16.149999999999999" customHeight="1" x14ac:dyDescent="0.25">
      <c r="A7059" s="416">
        <v>40619</v>
      </c>
      <c r="B7059" s="417">
        <v>1892.62</v>
      </c>
      <c r="C7059"/>
      <c r="D7059"/>
    </row>
    <row r="7060" spans="1:4" ht="16.149999999999999" customHeight="1" x14ac:dyDescent="0.25">
      <c r="A7060" s="416">
        <v>40620</v>
      </c>
      <c r="B7060" s="418">
        <v>1876.78</v>
      </c>
      <c r="C7060"/>
      <c r="D7060"/>
    </row>
    <row r="7061" spans="1:4" ht="16.149999999999999" customHeight="1" x14ac:dyDescent="0.25">
      <c r="A7061" s="416">
        <v>40621</v>
      </c>
      <c r="B7061" s="417">
        <v>1874.79</v>
      </c>
      <c r="C7061"/>
      <c r="D7061"/>
    </row>
    <row r="7062" spans="1:4" ht="16.149999999999999" customHeight="1" x14ac:dyDescent="0.25">
      <c r="A7062" s="416">
        <v>40622</v>
      </c>
      <c r="B7062" s="418">
        <v>1874.79</v>
      </c>
      <c r="C7062"/>
      <c r="D7062"/>
    </row>
    <row r="7063" spans="1:4" ht="16.149999999999999" customHeight="1" x14ac:dyDescent="0.25">
      <c r="A7063" s="416">
        <v>40623</v>
      </c>
      <c r="B7063" s="417">
        <v>1874.79</v>
      </c>
      <c r="C7063"/>
      <c r="D7063"/>
    </row>
    <row r="7064" spans="1:4" ht="16.149999999999999" customHeight="1" x14ac:dyDescent="0.25">
      <c r="A7064" s="416">
        <v>40624</v>
      </c>
      <c r="B7064" s="418">
        <v>1874.79</v>
      </c>
      <c r="C7064"/>
      <c r="D7064"/>
    </row>
    <row r="7065" spans="1:4" ht="16.149999999999999" customHeight="1" x14ac:dyDescent="0.25">
      <c r="A7065" s="416">
        <v>40625</v>
      </c>
      <c r="B7065" s="417">
        <v>1866.34</v>
      </c>
      <c r="C7065"/>
      <c r="D7065"/>
    </row>
    <row r="7066" spans="1:4" ht="16.149999999999999" customHeight="1" x14ac:dyDescent="0.25">
      <c r="A7066" s="416">
        <v>40626</v>
      </c>
      <c r="B7066" s="418">
        <v>1867.74</v>
      </c>
      <c r="C7066"/>
      <c r="D7066"/>
    </row>
    <row r="7067" spans="1:4" ht="16.149999999999999" customHeight="1" x14ac:dyDescent="0.25">
      <c r="A7067" s="416">
        <v>40627</v>
      </c>
      <c r="B7067" s="417">
        <v>1865.11</v>
      </c>
      <c r="C7067"/>
      <c r="D7067"/>
    </row>
    <row r="7068" spans="1:4" ht="16.149999999999999" customHeight="1" x14ac:dyDescent="0.25">
      <c r="A7068" s="416">
        <v>40628</v>
      </c>
      <c r="B7068" s="418">
        <v>1871.37</v>
      </c>
      <c r="C7068"/>
      <c r="D7068"/>
    </row>
    <row r="7069" spans="1:4" ht="16.149999999999999" customHeight="1" x14ac:dyDescent="0.25">
      <c r="A7069" s="416">
        <v>40629</v>
      </c>
      <c r="B7069" s="417">
        <v>1871.37</v>
      </c>
      <c r="C7069"/>
      <c r="D7069"/>
    </row>
    <row r="7070" spans="1:4" ht="16.149999999999999" customHeight="1" x14ac:dyDescent="0.25">
      <c r="A7070" s="416">
        <v>40630</v>
      </c>
      <c r="B7070" s="418">
        <v>1871.37</v>
      </c>
      <c r="C7070"/>
      <c r="D7070"/>
    </row>
    <row r="7071" spans="1:4" ht="16.149999999999999" customHeight="1" x14ac:dyDescent="0.25">
      <c r="A7071" s="416">
        <v>40631</v>
      </c>
      <c r="B7071" s="417">
        <v>1877.84</v>
      </c>
      <c r="C7071"/>
      <c r="D7071"/>
    </row>
    <row r="7072" spans="1:4" ht="16.149999999999999" customHeight="1" x14ac:dyDescent="0.25">
      <c r="A7072" s="416">
        <v>40632</v>
      </c>
      <c r="B7072" s="418">
        <v>1888</v>
      </c>
      <c r="C7072"/>
      <c r="D7072"/>
    </row>
    <row r="7073" spans="1:4" ht="16.149999999999999" customHeight="1" x14ac:dyDescent="0.25">
      <c r="A7073" s="416">
        <v>40633</v>
      </c>
      <c r="B7073" s="417">
        <v>1879.47</v>
      </c>
      <c r="C7073"/>
      <c r="D7073"/>
    </row>
    <row r="7074" spans="1:4" ht="16.149999999999999" customHeight="1" x14ac:dyDescent="0.25">
      <c r="A7074" s="416">
        <v>40634</v>
      </c>
      <c r="B7074" s="418">
        <v>1870.6</v>
      </c>
      <c r="C7074"/>
      <c r="D7074"/>
    </row>
    <row r="7075" spans="1:4" ht="16.149999999999999" customHeight="1" x14ac:dyDescent="0.25">
      <c r="A7075" s="416">
        <v>40635</v>
      </c>
      <c r="B7075" s="417">
        <v>1858.95</v>
      </c>
      <c r="C7075"/>
      <c r="D7075"/>
    </row>
    <row r="7076" spans="1:4" ht="16.149999999999999" customHeight="1" x14ac:dyDescent="0.25">
      <c r="A7076" s="416">
        <v>40636</v>
      </c>
      <c r="B7076" s="418">
        <v>1858.95</v>
      </c>
      <c r="C7076"/>
      <c r="D7076"/>
    </row>
    <row r="7077" spans="1:4" ht="16.149999999999999" customHeight="1" x14ac:dyDescent="0.25">
      <c r="A7077" s="416">
        <v>40637</v>
      </c>
      <c r="B7077" s="417">
        <v>1858.95</v>
      </c>
      <c r="C7077"/>
      <c r="D7077"/>
    </row>
    <row r="7078" spans="1:4" ht="16.149999999999999" customHeight="1" x14ac:dyDescent="0.25">
      <c r="A7078" s="416">
        <v>40638</v>
      </c>
      <c r="B7078" s="418">
        <v>1846.78</v>
      </c>
      <c r="C7078"/>
      <c r="D7078"/>
    </row>
    <row r="7079" spans="1:4" ht="16.149999999999999" customHeight="1" x14ac:dyDescent="0.25">
      <c r="A7079" s="416">
        <v>40639</v>
      </c>
      <c r="B7079" s="417">
        <v>1838.29</v>
      </c>
      <c r="C7079"/>
      <c r="D7079"/>
    </row>
    <row r="7080" spans="1:4" ht="16.149999999999999" customHeight="1" x14ac:dyDescent="0.25">
      <c r="A7080" s="416">
        <v>40640</v>
      </c>
      <c r="B7080" s="418">
        <v>1826.97</v>
      </c>
      <c r="C7080"/>
      <c r="D7080"/>
    </row>
    <row r="7081" spans="1:4" ht="16.149999999999999" customHeight="1" x14ac:dyDescent="0.25">
      <c r="A7081" s="416">
        <v>40641</v>
      </c>
      <c r="B7081" s="417">
        <v>1825.09</v>
      </c>
      <c r="C7081"/>
      <c r="D7081"/>
    </row>
    <row r="7082" spans="1:4" ht="16.149999999999999" customHeight="1" x14ac:dyDescent="0.25">
      <c r="A7082" s="416">
        <v>40642</v>
      </c>
      <c r="B7082" s="418">
        <v>1817.35</v>
      </c>
      <c r="C7082"/>
      <c r="D7082"/>
    </row>
    <row r="7083" spans="1:4" ht="16.149999999999999" customHeight="1" x14ac:dyDescent="0.25">
      <c r="A7083" s="416">
        <v>40643</v>
      </c>
      <c r="B7083" s="417">
        <v>1817.35</v>
      </c>
      <c r="C7083"/>
      <c r="D7083"/>
    </row>
    <row r="7084" spans="1:4" ht="16.149999999999999" customHeight="1" x14ac:dyDescent="0.25">
      <c r="A7084" s="416">
        <v>40644</v>
      </c>
      <c r="B7084" s="418">
        <v>1817.35</v>
      </c>
      <c r="C7084"/>
      <c r="D7084"/>
    </row>
    <row r="7085" spans="1:4" ht="16.149999999999999" customHeight="1" x14ac:dyDescent="0.25">
      <c r="A7085" s="416">
        <v>40645</v>
      </c>
      <c r="B7085" s="417">
        <v>1815.79</v>
      </c>
      <c r="C7085"/>
      <c r="D7085"/>
    </row>
    <row r="7086" spans="1:4" ht="16.149999999999999" customHeight="1" x14ac:dyDescent="0.25">
      <c r="A7086" s="416">
        <v>40646</v>
      </c>
      <c r="B7086" s="418">
        <v>1818.14</v>
      </c>
      <c r="C7086"/>
      <c r="D7086"/>
    </row>
    <row r="7087" spans="1:4" ht="16.149999999999999" customHeight="1" x14ac:dyDescent="0.25">
      <c r="A7087" s="416">
        <v>40647</v>
      </c>
      <c r="B7087" s="417">
        <v>1818.91</v>
      </c>
      <c r="C7087"/>
      <c r="D7087"/>
    </row>
    <row r="7088" spans="1:4" ht="16.149999999999999" customHeight="1" x14ac:dyDescent="0.25">
      <c r="A7088" s="416">
        <v>40648</v>
      </c>
      <c r="B7088" s="418">
        <v>1811.1</v>
      </c>
      <c r="C7088"/>
      <c r="D7088"/>
    </row>
    <row r="7089" spans="1:4" ht="16.149999999999999" customHeight="1" x14ac:dyDescent="0.25">
      <c r="A7089" s="416">
        <v>40649</v>
      </c>
      <c r="B7089" s="417">
        <v>1800.63</v>
      </c>
      <c r="C7089"/>
      <c r="D7089"/>
    </row>
    <row r="7090" spans="1:4" ht="16.149999999999999" customHeight="1" x14ac:dyDescent="0.25">
      <c r="A7090" s="416">
        <v>40650</v>
      </c>
      <c r="B7090" s="418">
        <v>1800.63</v>
      </c>
      <c r="C7090"/>
      <c r="D7090"/>
    </row>
    <row r="7091" spans="1:4" ht="16.149999999999999" customHeight="1" x14ac:dyDescent="0.25">
      <c r="A7091" s="416">
        <v>40651</v>
      </c>
      <c r="B7091" s="417">
        <v>1800.63</v>
      </c>
      <c r="C7091"/>
      <c r="D7091"/>
    </row>
    <row r="7092" spans="1:4" ht="16.149999999999999" customHeight="1" x14ac:dyDescent="0.25">
      <c r="A7092" s="416">
        <v>40652</v>
      </c>
      <c r="B7092" s="418">
        <v>1799.79</v>
      </c>
      <c r="C7092"/>
      <c r="D7092"/>
    </row>
    <row r="7093" spans="1:4" ht="16.149999999999999" customHeight="1" x14ac:dyDescent="0.25">
      <c r="A7093" s="416">
        <v>40653</v>
      </c>
      <c r="B7093" s="417">
        <v>1790.54</v>
      </c>
      <c r="C7093"/>
      <c r="D7093"/>
    </row>
    <row r="7094" spans="1:4" ht="16.149999999999999" customHeight="1" x14ac:dyDescent="0.25">
      <c r="A7094" s="416">
        <v>40654</v>
      </c>
      <c r="B7094" s="418">
        <v>1782.59</v>
      </c>
      <c r="C7094"/>
      <c r="D7094"/>
    </row>
    <row r="7095" spans="1:4" ht="16.149999999999999" customHeight="1" x14ac:dyDescent="0.25">
      <c r="A7095" s="416">
        <v>40655</v>
      </c>
      <c r="B7095" s="417">
        <v>1782.59</v>
      </c>
      <c r="C7095"/>
      <c r="D7095"/>
    </row>
    <row r="7096" spans="1:4" ht="16.149999999999999" customHeight="1" x14ac:dyDescent="0.25">
      <c r="A7096" s="416">
        <v>40656</v>
      </c>
      <c r="B7096" s="418">
        <v>1782.59</v>
      </c>
      <c r="C7096"/>
      <c r="D7096"/>
    </row>
    <row r="7097" spans="1:4" ht="16.149999999999999" customHeight="1" x14ac:dyDescent="0.25">
      <c r="A7097" s="416">
        <v>40657</v>
      </c>
      <c r="B7097" s="417">
        <v>1782.59</v>
      </c>
      <c r="C7097"/>
      <c r="D7097"/>
    </row>
    <row r="7098" spans="1:4" ht="16.149999999999999" customHeight="1" x14ac:dyDescent="0.25">
      <c r="A7098" s="416">
        <v>40658</v>
      </c>
      <c r="B7098" s="418">
        <v>1782.59</v>
      </c>
      <c r="C7098"/>
      <c r="D7098"/>
    </row>
    <row r="7099" spans="1:4" ht="16.149999999999999" customHeight="1" x14ac:dyDescent="0.25">
      <c r="A7099" s="416">
        <v>40659</v>
      </c>
      <c r="B7099" s="417">
        <v>1781.56</v>
      </c>
      <c r="C7099"/>
      <c r="D7099"/>
    </row>
    <row r="7100" spans="1:4" ht="16.149999999999999" customHeight="1" x14ac:dyDescent="0.25">
      <c r="A7100" s="416">
        <v>40660</v>
      </c>
      <c r="B7100" s="418">
        <v>1787.88</v>
      </c>
      <c r="C7100"/>
      <c r="D7100"/>
    </row>
    <row r="7101" spans="1:4" ht="16.149999999999999" customHeight="1" x14ac:dyDescent="0.25">
      <c r="A7101" s="416">
        <v>40661</v>
      </c>
      <c r="B7101" s="417">
        <v>1784.11</v>
      </c>
      <c r="C7101"/>
      <c r="D7101"/>
    </row>
    <row r="7102" spans="1:4" ht="16.149999999999999" customHeight="1" x14ac:dyDescent="0.25">
      <c r="A7102" s="416">
        <v>40662</v>
      </c>
      <c r="B7102" s="418">
        <v>1767.54</v>
      </c>
      <c r="C7102"/>
      <c r="D7102"/>
    </row>
    <row r="7103" spans="1:4" ht="16.149999999999999" customHeight="1" x14ac:dyDescent="0.25">
      <c r="A7103" s="416">
        <v>40663</v>
      </c>
      <c r="B7103" s="417">
        <v>1768.19</v>
      </c>
      <c r="C7103"/>
      <c r="D7103"/>
    </row>
    <row r="7104" spans="1:4" ht="16.149999999999999" customHeight="1" x14ac:dyDescent="0.25">
      <c r="A7104" s="416">
        <v>40664</v>
      </c>
      <c r="B7104" s="418">
        <v>1768.19</v>
      </c>
      <c r="C7104"/>
      <c r="D7104"/>
    </row>
    <row r="7105" spans="1:4" ht="16.149999999999999" customHeight="1" x14ac:dyDescent="0.25">
      <c r="A7105" s="416">
        <v>40665</v>
      </c>
      <c r="B7105" s="417">
        <v>1768.19</v>
      </c>
      <c r="C7105"/>
      <c r="D7105"/>
    </row>
    <row r="7106" spans="1:4" ht="16.149999999999999" customHeight="1" x14ac:dyDescent="0.25">
      <c r="A7106" s="416">
        <v>40666</v>
      </c>
      <c r="B7106" s="418">
        <v>1768.37</v>
      </c>
      <c r="C7106"/>
      <c r="D7106"/>
    </row>
    <row r="7107" spans="1:4" ht="16.149999999999999" customHeight="1" x14ac:dyDescent="0.25">
      <c r="A7107" s="416">
        <v>40667</v>
      </c>
      <c r="B7107" s="417">
        <v>1767.05</v>
      </c>
      <c r="C7107"/>
      <c r="D7107"/>
    </row>
    <row r="7108" spans="1:4" ht="16.149999999999999" customHeight="1" x14ac:dyDescent="0.25">
      <c r="A7108" s="416">
        <v>40668</v>
      </c>
      <c r="B7108" s="418">
        <v>1763.45</v>
      </c>
      <c r="C7108"/>
      <c r="D7108"/>
    </row>
    <row r="7109" spans="1:4" ht="16.149999999999999" customHeight="1" x14ac:dyDescent="0.25">
      <c r="A7109" s="416">
        <v>40669</v>
      </c>
      <c r="B7109" s="417">
        <v>1769.46</v>
      </c>
      <c r="C7109"/>
      <c r="D7109"/>
    </row>
    <row r="7110" spans="1:4" ht="16.149999999999999" customHeight="1" x14ac:dyDescent="0.25">
      <c r="A7110" s="416">
        <v>40670</v>
      </c>
      <c r="B7110" s="418">
        <v>1763.12</v>
      </c>
      <c r="C7110"/>
      <c r="D7110"/>
    </row>
    <row r="7111" spans="1:4" ht="16.149999999999999" customHeight="1" x14ac:dyDescent="0.25">
      <c r="A7111" s="416">
        <v>40671</v>
      </c>
      <c r="B7111" s="417">
        <v>1763.12</v>
      </c>
      <c r="C7111"/>
      <c r="D7111"/>
    </row>
    <row r="7112" spans="1:4" ht="16.149999999999999" customHeight="1" x14ac:dyDescent="0.25">
      <c r="A7112" s="416">
        <v>40672</v>
      </c>
      <c r="B7112" s="418">
        <v>1763.12</v>
      </c>
      <c r="C7112"/>
      <c r="D7112"/>
    </row>
    <row r="7113" spans="1:4" ht="16.149999999999999" customHeight="1" x14ac:dyDescent="0.25">
      <c r="A7113" s="416">
        <v>40673</v>
      </c>
      <c r="B7113" s="417">
        <v>1779.7</v>
      </c>
      <c r="C7113"/>
      <c r="D7113"/>
    </row>
    <row r="7114" spans="1:4" ht="16.149999999999999" customHeight="1" x14ac:dyDescent="0.25">
      <c r="A7114" s="416">
        <v>40674</v>
      </c>
      <c r="B7114" s="418">
        <v>1791.72</v>
      </c>
      <c r="C7114"/>
      <c r="D7114"/>
    </row>
    <row r="7115" spans="1:4" ht="16.149999999999999" customHeight="1" x14ac:dyDescent="0.25">
      <c r="A7115" s="416">
        <v>40675</v>
      </c>
      <c r="B7115" s="417">
        <v>1798.66</v>
      </c>
      <c r="C7115"/>
      <c r="D7115"/>
    </row>
    <row r="7116" spans="1:4" ht="16.149999999999999" customHeight="1" x14ac:dyDescent="0.25">
      <c r="A7116" s="416">
        <v>40676</v>
      </c>
      <c r="B7116" s="418">
        <v>1807.86</v>
      </c>
      <c r="C7116"/>
      <c r="D7116"/>
    </row>
    <row r="7117" spans="1:4" ht="16.149999999999999" customHeight="1" x14ac:dyDescent="0.25">
      <c r="A7117" s="416">
        <v>40677</v>
      </c>
      <c r="B7117" s="417">
        <v>1805.37</v>
      </c>
      <c r="C7117"/>
      <c r="D7117"/>
    </row>
    <row r="7118" spans="1:4" ht="16.149999999999999" customHeight="1" x14ac:dyDescent="0.25">
      <c r="A7118" s="416">
        <v>40678</v>
      </c>
      <c r="B7118" s="418">
        <v>1805.37</v>
      </c>
      <c r="C7118"/>
      <c r="D7118"/>
    </row>
    <row r="7119" spans="1:4" ht="16.149999999999999" customHeight="1" x14ac:dyDescent="0.25">
      <c r="A7119" s="416">
        <v>40679</v>
      </c>
      <c r="B7119" s="417">
        <v>1805.37</v>
      </c>
      <c r="C7119"/>
      <c r="D7119"/>
    </row>
    <row r="7120" spans="1:4" ht="16.149999999999999" customHeight="1" x14ac:dyDescent="0.25">
      <c r="A7120" s="416">
        <v>40680</v>
      </c>
      <c r="B7120" s="418">
        <v>1814.98</v>
      </c>
      <c r="C7120"/>
      <c r="D7120"/>
    </row>
    <row r="7121" spans="1:4" ht="16.149999999999999" customHeight="1" x14ac:dyDescent="0.25">
      <c r="A7121" s="416">
        <v>40681</v>
      </c>
      <c r="B7121" s="417">
        <v>1826.03</v>
      </c>
      <c r="C7121"/>
      <c r="D7121"/>
    </row>
    <row r="7122" spans="1:4" ht="16.149999999999999" customHeight="1" x14ac:dyDescent="0.25">
      <c r="A7122" s="416">
        <v>40682</v>
      </c>
      <c r="B7122" s="418">
        <v>1824.62</v>
      </c>
      <c r="C7122"/>
      <c r="D7122"/>
    </row>
    <row r="7123" spans="1:4" ht="16.149999999999999" customHeight="1" x14ac:dyDescent="0.25">
      <c r="A7123" s="416">
        <v>40683</v>
      </c>
      <c r="B7123" s="417">
        <v>1814.99</v>
      </c>
      <c r="C7123"/>
      <c r="D7123"/>
    </row>
    <row r="7124" spans="1:4" ht="16.149999999999999" customHeight="1" x14ac:dyDescent="0.25">
      <c r="A7124" s="416">
        <v>40684</v>
      </c>
      <c r="B7124" s="418">
        <v>1819.86</v>
      </c>
      <c r="C7124"/>
      <c r="D7124"/>
    </row>
    <row r="7125" spans="1:4" ht="16.149999999999999" customHeight="1" x14ac:dyDescent="0.25">
      <c r="A7125" s="416">
        <v>40685</v>
      </c>
      <c r="B7125" s="417">
        <v>1819.86</v>
      </c>
      <c r="C7125"/>
      <c r="D7125"/>
    </row>
    <row r="7126" spans="1:4" ht="16.149999999999999" customHeight="1" x14ac:dyDescent="0.25">
      <c r="A7126" s="416">
        <v>40686</v>
      </c>
      <c r="B7126" s="418">
        <v>1819.86</v>
      </c>
      <c r="C7126"/>
      <c r="D7126"/>
    </row>
    <row r="7127" spans="1:4" ht="16.149999999999999" customHeight="1" x14ac:dyDescent="0.25">
      <c r="A7127" s="416">
        <v>40687</v>
      </c>
      <c r="B7127" s="417">
        <v>1828.12</v>
      </c>
      <c r="C7127"/>
      <c r="D7127"/>
    </row>
    <row r="7128" spans="1:4" ht="16.149999999999999" customHeight="1" x14ac:dyDescent="0.25">
      <c r="A7128" s="416">
        <v>40688</v>
      </c>
      <c r="B7128" s="418">
        <v>1828.64</v>
      </c>
      <c r="C7128"/>
      <c r="D7128"/>
    </row>
    <row r="7129" spans="1:4" ht="16.149999999999999" customHeight="1" x14ac:dyDescent="0.25">
      <c r="A7129" s="416">
        <v>40689</v>
      </c>
      <c r="B7129" s="417">
        <v>1831.58</v>
      </c>
      <c r="C7129"/>
      <c r="D7129"/>
    </row>
    <row r="7130" spans="1:4" ht="16.149999999999999" customHeight="1" x14ac:dyDescent="0.25">
      <c r="A7130" s="416">
        <v>40690</v>
      </c>
      <c r="B7130" s="418">
        <v>1829.75</v>
      </c>
      <c r="C7130"/>
      <c r="D7130"/>
    </row>
    <row r="7131" spans="1:4" ht="16.149999999999999" customHeight="1" x14ac:dyDescent="0.25">
      <c r="A7131" s="416">
        <v>40691</v>
      </c>
      <c r="B7131" s="417">
        <v>1817.34</v>
      </c>
      <c r="C7131"/>
      <c r="D7131"/>
    </row>
    <row r="7132" spans="1:4" ht="16.149999999999999" customHeight="1" x14ac:dyDescent="0.25">
      <c r="A7132" s="416">
        <v>40692</v>
      </c>
      <c r="B7132" s="418">
        <v>1817.34</v>
      </c>
      <c r="C7132"/>
      <c r="D7132"/>
    </row>
    <row r="7133" spans="1:4" ht="16.149999999999999" customHeight="1" x14ac:dyDescent="0.25">
      <c r="A7133" s="416">
        <v>40693</v>
      </c>
      <c r="B7133" s="417">
        <v>1817.34</v>
      </c>
      <c r="C7133"/>
      <c r="D7133"/>
    </row>
    <row r="7134" spans="1:4" ht="16.149999999999999" customHeight="1" x14ac:dyDescent="0.25">
      <c r="A7134" s="416">
        <v>40694</v>
      </c>
      <c r="B7134" s="418">
        <v>1817.34</v>
      </c>
      <c r="C7134"/>
      <c r="D7134"/>
    </row>
    <row r="7135" spans="1:4" ht="16.149999999999999" customHeight="1" x14ac:dyDescent="0.25">
      <c r="A7135" s="416">
        <v>40695</v>
      </c>
      <c r="B7135" s="417">
        <v>1797.83</v>
      </c>
      <c r="C7135"/>
      <c r="D7135"/>
    </row>
    <row r="7136" spans="1:4" ht="16.149999999999999" customHeight="1" x14ac:dyDescent="0.25">
      <c r="A7136" s="416">
        <v>40696</v>
      </c>
      <c r="B7136" s="418">
        <v>1789.41</v>
      </c>
      <c r="C7136"/>
      <c r="D7136"/>
    </row>
    <row r="7137" spans="1:4" ht="16.149999999999999" customHeight="1" x14ac:dyDescent="0.25">
      <c r="A7137" s="416">
        <v>40697</v>
      </c>
      <c r="B7137" s="417">
        <v>1784.12</v>
      </c>
      <c r="C7137"/>
      <c r="D7137"/>
    </row>
    <row r="7138" spans="1:4" ht="16.149999999999999" customHeight="1" x14ac:dyDescent="0.25">
      <c r="A7138" s="416">
        <v>40698</v>
      </c>
      <c r="B7138" s="418">
        <v>1785.05</v>
      </c>
      <c r="C7138"/>
      <c r="D7138"/>
    </row>
    <row r="7139" spans="1:4" ht="16.149999999999999" customHeight="1" x14ac:dyDescent="0.25">
      <c r="A7139" s="416">
        <v>40699</v>
      </c>
      <c r="B7139" s="417">
        <v>1785.05</v>
      </c>
      <c r="C7139"/>
      <c r="D7139"/>
    </row>
    <row r="7140" spans="1:4" ht="16.149999999999999" customHeight="1" x14ac:dyDescent="0.25">
      <c r="A7140" s="416">
        <v>40700</v>
      </c>
      <c r="B7140" s="418">
        <v>1785.05</v>
      </c>
      <c r="C7140"/>
      <c r="D7140"/>
    </row>
    <row r="7141" spans="1:4" ht="16.149999999999999" customHeight="1" x14ac:dyDescent="0.25">
      <c r="A7141" s="416">
        <v>40701</v>
      </c>
      <c r="B7141" s="417">
        <v>1785.05</v>
      </c>
      <c r="C7141"/>
      <c r="D7141"/>
    </row>
    <row r="7142" spans="1:4" ht="16.149999999999999" customHeight="1" x14ac:dyDescent="0.25">
      <c r="A7142" s="416">
        <v>40702</v>
      </c>
      <c r="B7142" s="418">
        <v>1770.13</v>
      </c>
      <c r="C7142"/>
      <c r="D7142"/>
    </row>
    <row r="7143" spans="1:4" ht="16.149999999999999" customHeight="1" x14ac:dyDescent="0.25">
      <c r="A7143" s="416">
        <v>40703</v>
      </c>
      <c r="B7143" s="417">
        <v>1769.83</v>
      </c>
      <c r="C7143"/>
      <c r="D7143"/>
    </row>
    <row r="7144" spans="1:4" ht="16.149999999999999" customHeight="1" x14ac:dyDescent="0.25">
      <c r="A7144" s="416">
        <v>40704</v>
      </c>
      <c r="B7144" s="418">
        <v>1772.59</v>
      </c>
      <c r="C7144"/>
      <c r="D7144"/>
    </row>
    <row r="7145" spans="1:4" ht="16.149999999999999" customHeight="1" x14ac:dyDescent="0.25">
      <c r="A7145" s="416">
        <v>40705</v>
      </c>
      <c r="B7145" s="417">
        <v>1774.94</v>
      </c>
      <c r="C7145"/>
      <c r="D7145"/>
    </row>
    <row r="7146" spans="1:4" ht="16.149999999999999" customHeight="1" x14ac:dyDescent="0.25">
      <c r="A7146" s="416">
        <v>40706</v>
      </c>
      <c r="B7146" s="418">
        <v>1774.94</v>
      </c>
      <c r="C7146"/>
      <c r="D7146"/>
    </row>
    <row r="7147" spans="1:4" ht="16.149999999999999" customHeight="1" x14ac:dyDescent="0.25">
      <c r="A7147" s="416">
        <v>40707</v>
      </c>
      <c r="B7147" s="417">
        <v>1774.94</v>
      </c>
      <c r="C7147"/>
      <c r="D7147"/>
    </row>
    <row r="7148" spans="1:4" ht="16.149999999999999" customHeight="1" x14ac:dyDescent="0.25">
      <c r="A7148" s="416">
        <v>40708</v>
      </c>
      <c r="B7148" s="418">
        <v>1777.64</v>
      </c>
      <c r="C7148"/>
      <c r="D7148"/>
    </row>
    <row r="7149" spans="1:4" ht="16.149999999999999" customHeight="1" x14ac:dyDescent="0.25">
      <c r="A7149" s="416">
        <v>40709</v>
      </c>
      <c r="B7149" s="417">
        <v>1774.24</v>
      </c>
      <c r="C7149"/>
      <c r="D7149"/>
    </row>
    <row r="7150" spans="1:4" ht="16.149999999999999" customHeight="1" x14ac:dyDescent="0.25">
      <c r="A7150" s="416">
        <v>40710</v>
      </c>
      <c r="B7150" s="418">
        <v>1781.4</v>
      </c>
      <c r="C7150"/>
      <c r="D7150"/>
    </row>
    <row r="7151" spans="1:4" ht="16.149999999999999" customHeight="1" x14ac:dyDescent="0.25">
      <c r="A7151" s="416">
        <v>40711</v>
      </c>
      <c r="B7151" s="417">
        <v>1793.92</v>
      </c>
      <c r="C7151"/>
      <c r="D7151"/>
    </row>
    <row r="7152" spans="1:4" ht="16.149999999999999" customHeight="1" x14ac:dyDescent="0.25">
      <c r="A7152" s="416">
        <v>40712</v>
      </c>
      <c r="B7152" s="418">
        <v>1787.8</v>
      </c>
      <c r="C7152"/>
      <c r="D7152"/>
    </row>
    <row r="7153" spans="1:4" ht="16.149999999999999" customHeight="1" x14ac:dyDescent="0.25">
      <c r="A7153" s="416">
        <v>40713</v>
      </c>
      <c r="B7153" s="417">
        <v>1787.8</v>
      </c>
      <c r="C7153"/>
      <c r="D7153"/>
    </row>
    <row r="7154" spans="1:4" ht="16.149999999999999" customHeight="1" x14ac:dyDescent="0.25">
      <c r="A7154" s="416">
        <v>40714</v>
      </c>
      <c r="B7154" s="418">
        <v>1787.8</v>
      </c>
      <c r="C7154"/>
      <c r="D7154"/>
    </row>
    <row r="7155" spans="1:4" ht="16.149999999999999" customHeight="1" x14ac:dyDescent="0.25">
      <c r="A7155" s="416">
        <v>40715</v>
      </c>
      <c r="B7155" s="417">
        <v>1789.47</v>
      </c>
      <c r="C7155"/>
      <c r="D7155"/>
    </row>
    <row r="7156" spans="1:4" ht="16.149999999999999" customHeight="1" x14ac:dyDescent="0.25">
      <c r="A7156" s="416">
        <v>40716</v>
      </c>
      <c r="B7156" s="418">
        <v>1780.48</v>
      </c>
      <c r="C7156"/>
      <c r="D7156"/>
    </row>
    <row r="7157" spans="1:4" ht="16.149999999999999" customHeight="1" x14ac:dyDescent="0.25">
      <c r="A7157" s="416">
        <v>40717</v>
      </c>
      <c r="B7157" s="417">
        <v>1779.1</v>
      </c>
      <c r="C7157"/>
      <c r="D7157"/>
    </row>
    <row r="7158" spans="1:4" ht="16.149999999999999" customHeight="1" x14ac:dyDescent="0.25">
      <c r="A7158" s="416">
        <v>40718</v>
      </c>
      <c r="B7158" s="418">
        <v>1788.11</v>
      </c>
      <c r="C7158"/>
      <c r="D7158"/>
    </row>
    <row r="7159" spans="1:4" ht="16.149999999999999" customHeight="1" x14ac:dyDescent="0.25">
      <c r="A7159" s="416">
        <v>40719</v>
      </c>
      <c r="B7159" s="417">
        <v>1787.8</v>
      </c>
      <c r="C7159"/>
      <c r="D7159"/>
    </row>
    <row r="7160" spans="1:4" ht="16.149999999999999" customHeight="1" x14ac:dyDescent="0.25">
      <c r="A7160" s="416">
        <v>40720</v>
      </c>
      <c r="B7160" s="418">
        <v>1787.8</v>
      </c>
      <c r="C7160"/>
      <c r="D7160"/>
    </row>
    <row r="7161" spans="1:4" ht="16.149999999999999" customHeight="1" x14ac:dyDescent="0.25">
      <c r="A7161" s="416">
        <v>40721</v>
      </c>
      <c r="B7161" s="417">
        <v>1787.8</v>
      </c>
      <c r="C7161"/>
      <c r="D7161"/>
    </row>
    <row r="7162" spans="1:4" ht="16.149999999999999" customHeight="1" x14ac:dyDescent="0.25">
      <c r="A7162" s="416">
        <v>40722</v>
      </c>
      <c r="B7162" s="418">
        <v>1787.8</v>
      </c>
      <c r="C7162"/>
      <c r="D7162"/>
    </row>
    <row r="7163" spans="1:4" ht="16.149999999999999" customHeight="1" x14ac:dyDescent="0.25">
      <c r="A7163" s="416">
        <v>40723</v>
      </c>
      <c r="B7163" s="417">
        <v>1786.73</v>
      </c>
      <c r="C7163"/>
      <c r="D7163"/>
    </row>
    <row r="7164" spans="1:4" ht="16.149999999999999" customHeight="1" x14ac:dyDescent="0.25">
      <c r="A7164" s="416">
        <v>40724</v>
      </c>
      <c r="B7164" s="418">
        <v>1780.16</v>
      </c>
      <c r="C7164"/>
      <c r="D7164"/>
    </row>
    <row r="7165" spans="1:4" ht="16.149999999999999" customHeight="1" x14ac:dyDescent="0.25">
      <c r="A7165" s="416">
        <v>40725</v>
      </c>
      <c r="B7165" s="417">
        <v>1772.32</v>
      </c>
      <c r="C7165"/>
      <c r="D7165"/>
    </row>
    <row r="7166" spans="1:4" ht="16.149999999999999" customHeight="1" x14ac:dyDescent="0.25">
      <c r="A7166" s="416">
        <v>40726</v>
      </c>
      <c r="B7166" s="418">
        <v>1762.59</v>
      </c>
      <c r="C7166"/>
      <c r="D7166"/>
    </row>
    <row r="7167" spans="1:4" ht="16.149999999999999" customHeight="1" x14ac:dyDescent="0.25">
      <c r="A7167" s="416">
        <v>40727</v>
      </c>
      <c r="B7167" s="417">
        <v>1762.59</v>
      </c>
      <c r="C7167"/>
      <c r="D7167"/>
    </row>
    <row r="7168" spans="1:4" ht="16.149999999999999" customHeight="1" x14ac:dyDescent="0.25">
      <c r="A7168" s="416">
        <v>40728</v>
      </c>
      <c r="B7168" s="418">
        <v>1762.59</v>
      </c>
      <c r="C7168"/>
      <c r="D7168"/>
    </row>
    <row r="7169" spans="1:4" ht="16.149999999999999" customHeight="1" x14ac:dyDescent="0.25">
      <c r="A7169" s="416">
        <v>40729</v>
      </c>
      <c r="B7169" s="417">
        <v>1762.59</v>
      </c>
      <c r="C7169"/>
      <c r="D7169"/>
    </row>
    <row r="7170" spans="1:4" ht="16.149999999999999" customHeight="1" x14ac:dyDescent="0.25">
      <c r="A7170" s="416">
        <v>40730</v>
      </c>
      <c r="B7170" s="418">
        <v>1766.57</v>
      </c>
      <c r="C7170"/>
      <c r="D7170"/>
    </row>
    <row r="7171" spans="1:4" ht="16.149999999999999" customHeight="1" x14ac:dyDescent="0.25">
      <c r="A7171" s="416">
        <v>40731</v>
      </c>
      <c r="B7171" s="417">
        <v>1767.47</v>
      </c>
      <c r="C7171"/>
      <c r="D7171"/>
    </row>
    <row r="7172" spans="1:4" ht="16.149999999999999" customHeight="1" x14ac:dyDescent="0.25">
      <c r="A7172" s="416">
        <v>40732</v>
      </c>
      <c r="B7172" s="418">
        <v>1759.38</v>
      </c>
      <c r="C7172"/>
      <c r="D7172"/>
    </row>
    <row r="7173" spans="1:4" ht="16.149999999999999" customHeight="1" x14ac:dyDescent="0.25">
      <c r="A7173" s="416">
        <v>40733</v>
      </c>
      <c r="B7173" s="417">
        <v>1759.41</v>
      </c>
      <c r="C7173"/>
      <c r="D7173"/>
    </row>
    <row r="7174" spans="1:4" ht="16.149999999999999" customHeight="1" x14ac:dyDescent="0.25">
      <c r="A7174" s="416">
        <v>40734</v>
      </c>
      <c r="B7174" s="418">
        <v>1759.41</v>
      </c>
      <c r="C7174"/>
      <c r="D7174"/>
    </row>
    <row r="7175" spans="1:4" ht="16.149999999999999" customHeight="1" x14ac:dyDescent="0.25">
      <c r="A7175" s="416">
        <v>40735</v>
      </c>
      <c r="B7175" s="417">
        <v>1759.41</v>
      </c>
      <c r="C7175"/>
      <c r="D7175"/>
    </row>
    <row r="7176" spans="1:4" ht="16.149999999999999" customHeight="1" x14ac:dyDescent="0.25">
      <c r="A7176" s="416">
        <v>40736</v>
      </c>
      <c r="B7176" s="418">
        <v>1768.42</v>
      </c>
      <c r="C7176"/>
      <c r="D7176"/>
    </row>
    <row r="7177" spans="1:4" ht="16.149999999999999" customHeight="1" x14ac:dyDescent="0.25">
      <c r="A7177" s="416">
        <v>40737</v>
      </c>
      <c r="B7177" s="417">
        <v>1765.32</v>
      </c>
      <c r="C7177"/>
      <c r="D7177"/>
    </row>
    <row r="7178" spans="1:4" ht="16.149999999999999" customHeight="1" x14ac:dyDescent="0.25">
      <c r="A7178" s="416">
        <v>40738</v>
      </c>
      <c r="B7178" s="418">
        <v>1758.25</v>
      </c>
      <c r="C7178"/>
      <c r="D7178"/>
    </row>
    <row r="7179" spans="1:4" ht="16.149999999999999" customHeight="1" x14ac:dyDescent="0.25">
      <c r="A7179" s="416">
        <v>40739</v>
      </c>
      <c r="B7179" s="417">
        <v>1748.41</v>
      </c>
      <c r="C7179"/>
      <c r="D7179"/>
    </row>
    <row r="7180" spans="1:4" ht="16.149999999999999" customHeight="1" x14ac:dyDescent="0.25">
      <c r="A7180" s="416">
        <v>40740</v>
      </c>
      <c r="B7180" s="418">
        <v>1750.9</v>
      </c>
      <c r="C7180"/>
      <c r="D7180"/>
    </row>
    <row r="7181" spans="1:4" ht="16.149999999999999" customHeight="1" x14ac:dyDescent="0.25">
      <c r="A7181" s="416">
        <v>40741</v>
      </c>
      <c r="B7181" s="417">
        <v>1750.9</v>
      </c>
      <c r="C7181"/>
      <c r="D7181"/>
    </row>
    <row r="7182" spans="1:4" ht="16.149999999999999" customHeight="1" x14ac:dyDescent="0.25">
      <c r="A7182" s="416">
        <v>40742</v>
      </c>
      <c r="B7182" s="418">
        <v>1750.9</v>
      </c>
      <c r="C7182"/>
      <c r="D7182"/>
    </row>
    <row r="7183" spans="1:4" ht="16.149999999999999" customHeight="1" x14ac:dyDescent="0.25">
      <c r="A7183" s="416">
        <v>40743</v>
      </c>
      <c r="B7183" s="417">
        <v>1758.99</v>
      </c>
      <c r="C7183"/>
      <c r="D7183"/>
    </row>
    <row r="7184" spans="1:4" ht="16.149999999999999" customHeight="1" x14ac:dyDescent="0.25">
      <c r="A7184" s="416">
        <v>40744</v>
      </c>
      <c r="B7184" s="418">
        <v>1757.49</v>
      </c>
      <c r="C7184"/>
      <c r="D7184"/>
    </row>
    <row r="7185" spans="1:4" ht="16.149999999999999" customHeight="1" x14ac:dyDescent="0.25">
      <c r="A7185" s="416">
        <v>40745</v>
      </c>
      <c r="B7185" s="417">
        <v>1757.49</v>
      </c>
      <c r="C7185"/>
      <c r="D7185"/>
    </row>
    <row r="7186" spans="1:4" ht="16.149999999999999" customHeight="1" x14ac:dyDescent="0.25">
      <c r="A7186" s="416">
        <v>40746</v>
      </c>
      <c r="B7186" s="418">
        <v>1756.38</v>
      </c>
      <c r="C7186"/>
      <c r="D7186"/>
    </row>
    <row r="7187" spans="1:4" ht="16.149999999999999" customHeight="1" x14ac:dyDescent="0.25">
      <c r="A7187" s="416">
        <v>40747</v>
      </c>
      <c r="B7187" s="417">
        <v>1757.35</v>
      </c>
      <c r="C7187"/>
      <c r="D7187"/>
    </row>
    <row r="7188" spans="1:4" ht="16.149999999999999" customHeight="1" x14ac:dyDescent="0.25">
      <c r="A7188" s="416">
        <v>40748</v>
      </c>
      <c r="B7188" s="418">
        <v>1757.35</v>
      </c>
      <c r="C7188"/>
      <c r="D7188"/>
    </row>
    <row r="7189" spans="1:4" ht="16.149999999999999" customHeight="1" x14ac:dyDescent="0.25">
      <c r="A7189" s="416">
        <v>40749</v>
      </c>
      <c r="B7189" s="417">
        <v>1757.35</v>
      </c>
      <c r="C7189"/>
      <c r="D7189"/>
    </row>
    <row r="7190" spans="1:4" ht="16.149999999999999" customHeight="1" x14ac:dyDescent="0.25">
      <c r="A7190" s="416">
        <v>40750</v>
      </c>
      <c r="B7190" s="418">
        <v>1768.02</v>
      </c>
      <c r="C7190"/>
      <c r="D7190"/>
    </row>
    <row r="7191" spans="1:4" ht="16.149999999999999" customHeight="1" x14ac:dyDescent="0.25">
      <c r="A7191" s="416">
        <v>40751</v>
      </c>
      <c r="B7191" s="417">
        <v>1759.88</v>
      </c>
      <c r="C7191"/>
      <c r="D7191"/>
    </row>
    <row r="7192" spans="1:4" ht="16.149999999999999" customHeight="1" x14ac:dyDescent="0.25">
      <c r="A7192" s="416">
        <v>40752</v>
      </c>
      <c r="B7192" s="418">
        <v>1764.89</v>
      </c>
      <c r="C7192"/>
      <c r="D7192"/>
    </row>
    <row r="7193" spans="1:4" ht="16.149999999999999" customHeight="1" x14ac:dyDescent="0.25">
      <c r="A7193" s="416">
        <v>40753</v>
      </c>
      <c r="B7193" s="417">
        <v>1771.15</v>
      </c>
      <c r="C7193"/>
      <c r="D7193"/>
    </row>
    <row r="7194" spans="1:4" ht="16.149999999999999" customHeight="1" x14ac:dyDescent="0.25">
      <c r="A7194" s="416">
        <v>40754</v>
      </c>
      <c r="B7194" s="418">
        <v>1777.82</v>
      </c>
      <c r="C7194"/>
      <c r="D7194"/>
    </row>
    <row r="7195" spans="1:4" ht="16.149999999999999" customHeight="1" x14ac:dyDescent="0.25">
      <c r="A7195" s="416">
        <v>40755</v>
      </c>
      <c r="B7195" s="417">
        <v>1777.82</v>
      </c>
      <c r="C7195"/>
      <c r="D7195"/>
    </row>
    <row r="7196" spans="1:4" ht="16.149999999999999" customHeight="1" x14ac:dyDescent="0.25">
      <c r="A7196" s="416">
        <v>40756</v>
      </c>
      <c r="B7196" s="418">
        <v>1777.82</v>
      </c>
      <c r="C7196"/>
      <c r="D7196"/>
    </row>
    <row r="7197" spans="1:4" ht="16.149999999999999" customHeight="1" x14ac:dyDescent="0.25">
      <c r="A7197" s="416">
        <v>40757</v>
      </c>
      <c r="B7197" s="417">
        <v>1771.81</v>
      </c>
      <c r="C7197"/>
      <c r="D7197"/>
    </row>
    <row r="7198" spans="1:4" ht="16.149999999999999" customHeight="1" x14ac:dyDescent="0.25">
      <c r="A7198" s="416">
        <v>40758</v>
      </c>
      <c r="B7198" s="418">
        <v>1765.53</v>
      </c>
      <c r="C7198"/>
      <c r="D7198"/>
    </row>
    <row r="7199" spans="1:4" ht="16.149999999999999" customHeight="1" x14ac:dyDescent="0.25">
      <c r="A7199" s="416">
        <v>40759</v>
      </c>
      <c r="B7199" s="417">
        <v>1772.52</v>
      </c>
      <c r="C7199"/>
      <c r="D7199"/>
    </row>
    <row r="7200" spans="1:4" ht="16.149999999999999" customHeight="1" x14ac:dyDescent="0.25">
      <c r="A7200" s="416">
        <v>40760</v>
      </c>
      <c r="B7200" s="418">
        <v>1781.33</v>
      </c>
      <c r="C7200"/>
      <c r="D7200"/>
    </row>
    <row r="7201" spans="1:4" ht="16.149999999999999" customHeight="1" x14ac:dyDescent="0.25">
      <c r="A7201" s="416">
        <v>40761</v>
      </c>
      <c r="B7201" s="417">
        <v>1792.68</v>
      </c>
      <c r="C7201"/>
      <c r="D7201"/>
    </row>
    <row r="7202" spans="1:4" ht="16.149999999999999" customHeight="1" x14ac:dyDescent="0.25">
      <c r="A7202" s="416">
        <v>40762</v>
      </c>
      <c r="B7202" s="418">
        <v>1792.68</v>
      </c>
      <c r="C7202"/>
      <c r="D7202"/>
    </row>
    <row r="7203" spans="1:4" ht="16.149999999999999" customHeight="1" x14ac:dyDescent="0.25">
      <c r="A7203" s="416">
        <v>40763</v>
      </c>
      <c r="B7203" s="417">
        <v>1792.68</v>
      </c>
      <c r="C7203"/>
      <c r="D7203"/>
    </row>
    <row r="7204" spans="1:4" ht="16.149999999999999" customHeight="1" x14ac:dyDescent="0.25">
      <c r="A7204" s="416">
        <v>40764</v>
      </c>
      <c r="B7204" s="418">
        <v>1811.18</v>
      </c>
      <c r="C7204"/>
      <c r="D7204"/>
    </row>
    <row r="7205" spans="1:4" ht="16.149999999999999" customHeight="1" x14ac:dyDescent="0.25">
      <c r="A7205" s="416">
        <v>40765</v>
      </c>
      <c r="B7205" s="417">
        <v>1811.68</v>
      </c>
      <c r="C7205"/>
      <c r="D7205"/>
    </row>
    <row r="7206" spans="1:4" ht="16.149999999999999" customHeight="1" x14ac:dyDescent="0.25">
      <c r="A7206" s="416">
        <v>40766</v>
      </c>
      <c r="B7206" s="418">
        <v>1800.97</v>
      </c>
      <c r="C7206"/>
      <c r="D7206"/>
    </row>
    <row r="7207" spans="1:4" ht="16.149999999999999" customHeight="1" x14ac:dyDescent="0.25">
      <c r="A7207" s="416">
        <v>40767</v>
      </c>
      <c r="B7207" s="417">
        <v>1793.47</v>
      </c>
      <c r="C7207"/>
      <c r="D7207"/>
    </row>
    <row r="7208" spans="1:4" ht="16.149999999999999" customHeight="1" x14ac:dyDescent="0.25">
      <c r="A7208" s="416">
        <v>40768</v>
      </c>
      <c r="B7208" s="418">
        <v>1783.35</v>
      </c>
      <c r="C7208"/>
      <c r="D7208"/>
    </row>
    <row r="7209" spans="1:4" ht="16.149999999999999" customHeight="1" x14ac:dyDescent="0.25">
      <c r="A7209" s="416">
        <v>40769</v>
      </c>
      <c r="B7209" s="417">
        <v>1783.35</v>
      </c>
      <c r="C7209"/>
      <c r="D7209"/>
    </row>
    <row r="7210" spans="1:4" ht="16.149999999999999" customHeight="1" x14ac:dyDescent="0.25">
      <c r="A7210" s="416">
        <v>40770</v>
      </c>
      <c r="B7210" s="418">
        <v>1783.35</v>
      </c>
      <c r="C7210"/>
      <c r="D7210"/>
    </row>
    <row r="7211" spans="1:4" ht="16.149999999999999" customHeight="1" x14ac:dyDescent="0.25">
      <c r="A7211" s="416">
        <v>40771</v>
      </c>
      <c r="B7211" s="417">
        <v>1783.35</v>
      </c>
      <c r="C7211"/>
      <c r="D7211"/>
    </row>
    <row r="7212" spans="1:4" ht="16.149999999999999" customHeight="1" x14ac:dyDescent="0.25">
      <c r="A7212" s="416">
        <v>40772</v>
      </c>
      <c r="B7212" s="418">
        <v>1776.66</v>
      </c>
      <c r="C7212"/>
      <c r="D7212"/>
    </row>
    <row r="7213" spans="1:4" ht="16.149999999999999" customHeight="1" x14ac:dyDescent="0.25">
      <c r="A7213" s="416">
        <v>40773</v>
      </c>
      <c r="B7213" s="417">
        <v>1767.29</v>
      </c>
      <c r="C7213"/>
      <c r="D7213"/>
    </row>
    <row r="7214" spans="1:4" ht="16.149999999999999" customHeight="1" x14ac:dyDescent="0.25">
      <c r="A7214" s="416">
        <v>40774</v>
      </c>
      <c r="B7214" s="418">
        <v>1775.84</v>
      </c>
      <c r="C7214"/>
      <c r="D7214"/>
    </row>
    <row r="7215" spans="1:4" ht="16.149999999999999" customHeight="1" x14ac:dyDescent="0.25">
      <c r="A7215" s="416">
        <v>40775</v>
      </c>
      <c r="B7215" s="417">
        <v>1779.05</v>
      </c>
      <c r="C7215"/>
      <c r="D7215"/>
    </row>
    <row r="7216" spans="1:4" ht="16.149999999999999" customHeight="1" x14ac:dyDescent="0.25">
      <c r="A7216" s="416">
        <v>40776</v>
      </c>
      <c r="B7216" s="418">
        <v>1779.05</v>
      </c>
      <c r="C7216"/>
      <c r="D7216"/>
    </row>
    <row r="7217" spans="1:4" ht="16.149999999999999" customHeight="1" x14ac:dyDescent="0.25">
      <c r="A7217" s="416">
        <v>40777</v>
      </c>
      <c r="B7217" s="417">
        <v>1779.05</v>
      </c>
      <c r="C7217"/>
      <c r="D7217"/>
    </row>
    <row r="7218" spans="1:4" ht="16.149999999999999" customHeight="1" x14ac:dyDescent="0.25">
      <c r="A7218" s="416">
        <v>40778</v>
      </c>
      <c r="B7218" s="418">
        <v>1779.86</v>
      </c>
      <c r="C7218"/>
      <c r="D7218"/>
    </row>
    <row r="7219" spans="1:4" ht="16.149999999999999" customHeight="1" x14ac:dyDescent="0.25">
      <c r="A7219" s="416">
        <v>40779</v>
      </c>
      <c r="B7219" s="417">
        <v>1781.91</v>
      </c>
      <c r="C7219"/>
      <c r="D7219"/>
    </row>
    <row r="7220" spans="1:4" ht="16.149999999999999" customHeight="1" x14ac:dyDescent="0.25">
      <c r="A7220" s="416">
        <v>40780</v>
      </c>
      <c r="B7220" s="418">
        <v>1791.61</v>
      </c>
      <c r="C7220"/>
      <c r="D7220"/>
    </row>
    <row r="7221" spans="1:4" ht="16.149999999999999" customHeight="1" x14ac:dyDescent="0.25">
      <c r="A7221" s="416">
        <v>40781</v>
      </c>
      <c r="B7221" s="417">
        <v>1791.05</v>
      </c>
      <c r="C7221"/>
      <c r="D7221"/>
    </row>
    <row r="7222" spans="1:4" ht="16.149999999999999" customHeight="1" x14ac:dyDescent="0.25">
      <c r="A7222" s="416">
        <v>40782</v>
      </c>
      <c r="B7222" s="418">
        <v>1794.02</v>
      </c>
      <c r="C7222"/>
      <c r="D7222"/>
    </row>
    <row r="7223" spans="1:4" ht="16.149999999999999" customHeight="1" x14ac:dyDescent="0.25">
      <c r="A7223" s="416">
        <v>40783</v>
      </c>
      <c r="B7223" s="417">
        <v>1794.02</v>
      </c>
      <c r="C7223"/>
      <c r="D7223"/>
    </row>
    <row r="7224" spans="1:4" ht="16.149999999999999" customHeight="1" x14ac:dyDescent="0.25">
      <c r="A7224" s="416">
        <v>40784</v>
      </c>
      <c r="B7224" s="418">
        <v>1794.02</v>
      </c>
      <c r="C7224"/>
      <c r="D7224"/>
    </row>
    <row r="7225" spans="1:4" ht="16.149999999999999" customHeight="1" x14ac:dyDescent="0.25">
      <c r="A7225" s="416">
        <v>40785</v>
      </c>
      <c r="B7225" s="417">
        <v>1787.52</v>
      </c>
      <c r="C7225"/>
      <c r="D7225"/>
    </row>
    <row r="7226" spans="1:4" ht="16.149999999999999" customHeight="1" x14ac:dyDescent="0.25">
      <c r="A7226" s="416">
        <v>40786</v>
      </c>
      <c r="B7226" s="418">
        <v>1783.66</v>
      </c>
      <c r="C7226"/>
      <c r="D7226"/>
    </row>
    <row r="7227" spans="1:4" ht="16.149999999999999" customHeight="1" x14ac:dyDescent="0.25">
      <c r="A7227" s="416">
        <v>40787</v>
      </c>
      <c r="B7227" s="417">
        <v>1780.26</v>
      </c>
      <c r="C7227"/>
      <c r="D7227"/>
    </row>
    <row r="7228" spans="1:4" ht="16.149999999999999" customHeight="1" x14ac:dyDescent="0.25">
      <c r="A7228" s="416">
        <v>40788</v>
      </c>
      <c r="B7228" s="418">
        <v>1778.51</v>
      </c>
      <c r="C7228"/>
      <c r="D7228"/>
    </row>
    <row r="7229" spans="1:4" ht="16.149999999999999" customHeight="1" x14ac:dyDescent="0.25">
      <c r="A7229" s="416">
        <v>40789</v>
      </c>
      <c r="B7229" s="417">
        <v>1782.8</v>
      </c>
      <c r="C7229"/>
      <c r="D7229"/>
    </row>
    <row r="7230" spans="1:4" ht="16.149999999999999" customHeight="1" x14ac:dyDescent="0.25">
      <c r="A7230" s="416">
        <v>40790</v>
      </c>
      <c r="B7230" s="418">
        <v>1782.8</v>
      </c>
      <c r="C7230"/>
      <c r="D7230"/>
    </row>
    <row r="7231" spans="1:4" ht="16.149999999999999" customHeight="1" x14ac:dyDescent="0.25">
      <c r="A7231" s="416">
        <v>40791</v>
      </c>
      <c r="B7231" s="417">
        <v>1782.8</v>
      </c>
      <c r="C7231"/>
      <c r="D7231"/>
    </row>
    <row r="7232" spans="1:4" ht="16.149999999999999" customHeight="1" x14ac:dyDescent="0.25">
      <c r="A7232" s="416">
        <v>40792</v>
      </c>
      <c r="B7232" s="418">
        <v>1782.8</v>
      </c>
      <c r="C7232"/>
      <c r="D7232"/>
    </row>
    <row r="7233" spans="1:4" ht="16.149999999999999" customHeight="1" x14ac:dyDescent="0.25">
      <c r="A7233" s="416">
        <v>40793</v>
      </c>
      <c r="B7233" s="417">
        <v>1791.89</v>
      </c>
      <c r="C7233"/>
      <c r="D7233"/>
    </row>
    <row r="7234" spans="1:4" ht="16.149999999999999" customHeight="1" x14ac:dyDescent="0.25">
      <c r="A7234" s="416">
        <v>40794</v>
      </c>
      <c r="B7234" s="418">
        <v>1789.3</v>
      </c>
      <c r="C7234"/>
      <c r="D7234"/>
    </row>
    <row r="7235" spans="1:4" ht="16.149999999999999" customHeight="1" x14ac:dyDescent="0.25">
      <c r="A7235" s="416">
        <v>40795</v>
      </c>
      <c r="B7235" s="417">
        <v>1789.9</v>
      </c>
      <c r="C7235"/>
      <c r="D7235"/>
    </row>
    <row r="7236" spans="1:4" ht="16.149999999999999" customHeight="1" x14ac:dyDescent="0.25">
      <c r="A7236" s="416">
        <v>40796</v>
      </c>
      <c r="B7236" s="418">
        <v>1796.58</v>
      </c>
      <c r="C7236"/>
      <c r="D7236"/>
    </row>
    <row r="7237" spans="1:4" ht="16.149999999999999" customHeight="1" x14ac:dyDescent="0.25">
      <c r="A7237" s="416">
        <v>40797</v>
      </c>
      <c r="B7237" s="417">
        <v>1796.58</v>
      </c>
      <c r="C7237"/>
      <c r="D7237"/>
    </row>
    <row r="7238" spans="1:4" ht="16.149999999999999" customHeight="1" x14ac:dyDescent="0.25">
      <c r="A7238" s="416">
        <v>40798</v>
      </c>
      <c r="B7238" s="418">
        <v>1796.58</v>
      </c>
      <c r="C7238"/>
      <c r="D7238"/>
    </row>
    <row r="7239" spans="1:4" ht="16.149999999999999" customHeight="1" x14ac:dyDescent="0.25">
      <c r="A7239" s="416">
        <v>40799</v>
      </c>
      <c r="B7239" s="417">
        <v>1811.34</v>
      </c>
      <c r="C7239"/>
      <c r="D7239"/>
    </row>
    <row r="7240" spans="1:4" ht="16.149999999999999" customHeight="1" x14ac:dyDescent="0.25">
      <c r="A7240" s="416">
        <v>40800</v>
      </c>
      <c r="B7240" s="418">
        <v>1813.42</v>
      </c>
      <c r="C7240"/>
      <c r="D7240"/>
    </row>
    <row r="7241" spans="1:4" ht="16.149999999999999" customHeight="1" x14ac:dyDescent="0.25">
      <c r="A7241" s="416">
        <v>40801</v>
      </c>
      <c r="B7241" s="417">
        <v>1824.15</v>
      </c>
      <c r="C7241"/>
      <c r="D7241"/>
    </row>
    <row r="7242" spans="1:4" ht="16.149999999999999" customHeight="1" x14ac:dyDescent="0.25">
      <c r="A7242" s="416">
        <v>40802</v>
      </c>
      <c r="B7242" s="418">
        <v>1822.04</v>
      </c>
      <c r="C7242"/>
      <c r="D7242"/>
    </row>
    <row r="7243" spans="1:4" ht="16.149999999999999" customHeight="1" x14ac:dyDescent="0.25">
      <c r="A7243" s="416">
        <v>40803</v>
      </c>
      <c r="B7243" s="417">
        <v>1820.29</v>
      </c>
      <c r="C7243"/>
      <c r="D7243"/>
    </row>
    <row r="7244" spans="1:4" ht="16.149999999999999" customHeight="1" x14ac:dyDescent="0.25">
      <c r="A7244" s="416">
        <v>40804</v>
      </c>
      <c r="B7244" s="418">
        <v>1820.29</v>
      </c>
      <c r="C7244"/>
      <c r="D7244"/>
    </row>
    <row r="7245" spans="1:4" ht="16.149999999999999" customHeight="1" x14ac:dyDescent="0.25">
      <c r="A7245" s="416">
        <v>40805</v>
      </c>
      <c r="B7245" s="417">
        <v>1820.29</v>
      </c>
      <c r="C7245"/>
      <c r="D7245"/>
    </row>
    <row r="7246" spans="1:4" ht="16.149999999999999" customHeight="1" x14ac:dyDescent="0.25">
      <c r="A7246" s="416">
        <v>40806</v>
      </c>
      <c r="B7246" s="418">
        <v>1843.26</v>
      </c>
      <c r="C7246"/>
      <c r="D7246"/>
    </row>
    <row r="7247" spans="1:4" ht="16.149999999999999" customHeight="1" x14ac:dyDescent="0.25">
      <c r="A7247" s="416">
        <v>40807</v>
      </c>
      <c r="B7247" s="417">
        <v>1854.96</v>
      </c>
      <c r="C7247"/>
      <c r="D7247"/>
    </row>
    <row r="7248" spans="1:4" ht="16.149999999999999" customHeight="1" x14ac:dyDescent="0.25">
      <c r="A7248" s="416">
        <v>40808</v>
      </c>
      <c r="B7248" s="418">
        <v>1882.23</v>
      </c>
      <c r="C7248"/>
      <c r="D7248"/>
    </row>
    <row r="7249" spans="1:4" ht="16.149999999999999" customHeight="1" x14ac:dyDescent="0.25">
      <c r="A7249" s="416">
        <v>40809</v>
      </c>
      <c r="B7249" s="417">
        <v>1915.63</v>
      </c>
      <c r="C7249"/>
      <c r="D7249"/>
    </row>
    <row r="7250" spans="1:4" ht="16.149999999999999" customHeight="1" x14ac:dyDescent="0.25">
      <c r="A7250" s="416">
        <v>40810</v>
      </c>
      <c r="B7250" s="418">
        <v>1902.45</v>
      </c>
      <c r="C7250"/>
      <c r="D7250"/>
    </row>
    <row r="7251" spans="1:4" ht="16.149999999999999" customHeight="1" x14ac:dyDescent="0.25">
      <c r="A7251" s="416">
        <v>40811</v>
      </c>
      <c r="B7251" s="417">
        <v>1902.45</v>
      </c>
      <c r="C7251"/>
      <c r="D7251"/>
    </row>
    <row r="7252" spans="1:4" ht="16.149999999999999" customHeight="1" x14ac:dyDescent="0.25">
      <c r="A7252" s="416">
        <v>40812</v>
      </c>
      <c r="B7252" s="418">
        <v>1902.45</v>
      </c>
      <c r="C7252"/>
      <c r="D7252"/>
    </row>
    <row r="7253" spans="1:4" ht="16.149999999999999" customHeight="1" x14ac:dyDescent="0.25">
      <c r="A7253" s="416">
        <v>40813</v>
      </c>
      <c r="B7253" s="417">
        <v>1903.31</v>
      </c>
      <c r="C7253"/>
      <c r="D7253"/>
    </row>
    <row r="7254" spans="1:4" ht="16.149999999999999" customHeight="1" x14ac:dyDescent="0.25">
      <c r="A7254" s="416">
        <v>40814</v>
      </c>
      <c r="B7254" s="418">
        <v>1887.38</v>
      </c>
      <c r="C7254"/>
      <c r="D7254"/>
    </row>
    <row r="7255" spans="1:4" ht="16.149999999999999" customHeight="1" x14ac:dyDescent="0.25">
      <c r="A7255" s="416">
        <v>40815</v>
      </c>
      <c r="B7255" s="417">
        <v>1907.75</v>
      </c>
      <c r="C7255"/>
      <c r="D7255"/>
    </row>
    <row r="7256" spans="1:4" ht="16.149999999999999" customHeight="1" x14ac:dyDescent="0.25">
      <c r="A7256" s="416">
        <v>40816</v>
      </c>
      <c r="B7256" s="418">
        <v>1915.1</v>
      </c>
      <c r="C7256"/>
      <c r="D7256"/>
    </row>
    <row r="7257" spans="1:4" ht="16.149999999999999" customHeight="1" x14ac:dyDescent="0.25">
      <c r="A7257" s="416">
        <v>40817</v>
      </c>
      <c r="B7257" s="417">
        <v>1929.01</v>
      </c>
      <c r="C7257"/>
      <c r="D7257"/>
    </row>
    <row r="7258" spans="1:4" ht="16.149999999999999" customHeight="1" x14ac:dyDescent="0.25">
      <c r="A7258" s="416">
        <v>40818</v>
      </c>
      <c r="B7258" s="418">
        <v>1929.01</v>
      </c>
      <c r="C7258"/>
      <c r="D7258"/>
    </row>
    <row r="7259" spans="1:4" ht="16.149999999999999" customHeight="1" x14ac:dyDescent="0.25">
      <c r="A7259" s="416">
        <v>40819</v>
      </c>
      <c r="B7259" s="417">
        <v>1929.01</v>
      </c>
      <c r="C7259"/>
      <c r="D7259"/>
    </row>
    <row r="7260" spans="1:4" ht="16.149999999999999" customHeight="1" x14ac:dyDescent="0.25">
      <c r="A7260" s="416">
        <v>40820</v>
      </c>
      <c r="B7260" s="418">
        <v>1943.8</v>
      </c>
      <c r="C7260"/>
      <c r="D7260"/>
    </row>
    <row r="7261" spans="1:4" ht="16.149999999999999" customHeight="1" x14ac:dyDescent="0.25">
      <c r="A7261" s="416">
        <v>40821</v>
      </c>
      <c r="B7261" s="417">
        <v>1972.76</v>
      </c>
      <c r="C7261"/>
      <c r="D7261"/>
    </row>
    <row r="7262" spans="1:4" ht="16.149999999999999" customHeight="1" x14ac:dyDescent="0.25">
      <c r="A7262" s="416">
        <v>40822</v>
      </c>
      <c r="B7262" s="418">
        <v>1967.56</v>
      </c>
      <c r="C7262"/>
      <c r="D7262"/>
    </row>
    <row r="7263" spans="1:4" ht="16.149999999999999" customHeight="1" x14ac:dyDescent="0.25">
      <c r="A7263" s="416">
        <v>40823</v>
      </c>
      <c r="B7263" s="417">
        <v>1952.09</v>
      </c>
      <c r="C7263"/>
      <c r="D7263"/>
    </row>
    <row r="7264" spans="1:4" ht="16.149999999999999" customHeight="1" x14ac:dyDescent="0.25">
      <c r="A7264" s="416">
        <v>40824</v>
      </c>
      <c r="B7264" s="418">
        <v>1931.64</v>
      </c>
      <c r="C7264"/>
      <c r="D7264"/>
    </row>
    <row r="7265" spans="1:4" ht="16.149999999999999" customHeight="1" x14ac:dyDescent="0.25">
      <c r="A7265" s="416">
        <v>40825</v>
      </c>
      <c r="B7265" s="417">
        <v>1931.64</v>
      </c>
      <c r="C7265"/>
      <c r="D7265"/>
    </row>
    <row r="7266" spans="1:4" ht="16.149999999999999" customHeight="1" x14ac:dyDescent="0.25">
      <c r="A7266" s="416">
        <v>40826</v>
      </c>
      <c r="B7266" s="418">
        <v>1931.64</v>
      </c>
      <c r="C7266"/>
      <c r="D7266"/>
    </row>
    <row r="7267" spans="1:4" ht="16.149999999999999" customHeight="1" x14ac:dyDescent="0.25">
      <c r="A7267" s="416">
        <v>40827</v>
      </c>
      <c r="B7267" s="417">
        <v>1931.64</v>
      </c>
      <c r="C7267"/>
      <c r="D7267"/>
    </row>
    <row r="7268" spans="1:4" ht="16.149999999999999" customHeight="1" x14ac:dyDescent="0.25">
      <c r="A7268" s="416">
        <v>40828</v>
      </c>
      <c r="B7268" s="418">
        <v>1913.6</v>
      </c>
      <c r="C7268"/>
      <c r="D7268"/>
    </row>
    <row r="7269" spans="1:4" ht="16.149999999999999" customHeight="1" x14ac:dyDescent="0.25">
      <c r="A7269" s="416">
        <v>40829</v>
      </c>
      <c r="B7269" s="417">
        <v>1896.72</v>
      </c>
      <c r="C7269"/>
      <c r="D7269"/>
    </row>
    <row r="7270" spans="1:4" ht="16.149999999999999" customHeight="1" x14ac:dyDescent="0.25">
      <c r="A7270" s="416">
        <v>40830</v>
      </c>
      <c r="B7270" s="418">
        <v>1909.12</v>
      </c>
      <c r="C7270"/>
      <c r="D7270"/>
    </row>
    <row r="7271" spans="1:4" ht="16.149999999999999" customHeight="1" x14ac:dyDescent="0.25">
      <c r="A7271" s="416">
        <v>40831</v>
      </c>
      <c r="B7271" s="417">
        <v>1895.33</v>
      </c>
      <c r="C7271"/>
      <c r="D7271"/>
    </row>
    <row r="7272" spans="1:4" ht="16.149999999999999" customHeight="1" x14ac:dyDescent="0.25">
      <c r="A7272" s="416">
        <v>40832</v>
      </c>
      <c r="B7272" s="418">
        <v>1895.33</v>
      </c>
      <c r="C7272"/>
      <c r="D7272"/>
    </row>
    <row r="7273" spans="1:4" ht="16.149999999999999" customHeight="1" x14ac:dyDescent="0.25">
      <c r="A7273" s="416">
        <v>40833</v>
      </c>
      <c r="B7273" s="417">
        <v>1895.33</v>
      </c>
      <c r="C7273"/>
      <c r="D7273"/>
    </row>
    <row r="7274" spans="1:4" ht="16.149999999999999" customHeight="1" x14ac:dyDescent="0.25">
      <c r="A7274" s="416">
        <v>40834</v>
      </c>
      <c r="B7274" s="418">
        <v>1895.33</v>
      </c>
      <c r="C7274"/>
      <c r="D7274"/>
    </row>
    <row r="7275" spans="1:4" ht="16.149999999999999" customHeight="1" x14ac:dyDescent="0.25">
      <c r="A7275" s="416">
        <v>40835</v>
      </c>
      <c r="B7275" s="417">
        <v>1902.47</v>
      </c>
      <c r="C7275"/>
      <c r="D7275"/>
    </row>
    <row r="7276" spans="1:4" ht="16.149999999999999" customHeight="1" x14ac:dyDescent="0.25">
      <c r="A7276" s="416">
        <v>40836</v>
      </c>
      <c r="B7276" s="418">
        <v>1900.1</v>
      </c>
      <c r="C7276"/>
      <c r="D7276"/>
    </row>
    <row r="7277" spans="1:4" ht="16.149999999999999" customHeight="1" x14ac:dyDescent="0.25">
      <c r="A7277" s="416">
        <v>40837</v>
      </c>
      <c r="B7277" s="417">
        <v>1905.95</v>
      </c>
      <c r="C7277"/>
      <c r="D7277"/>
    </row>
    <row r="7278" spans="1:4" ht="16.149999999999999" customHeight="1" x14ac:dyDescent="0.25">
      <c r="A7278" s="416">
        <v>40838</v>
      </c>
      <c r="B7278" s="418">
        <v>1897.45</v>
      </c>
      <c r="C7278"/>
      <c r="D7278"/>
    </row>
    <row r="7279" spans="1:4" ht="16.149999999999999" customHeight="1" x14ac:dyDescent="0.25">
      <c r="A7279" s="416">
        <v>40839</v>
      </c>
      <c r="B7279" s="417">
        <v>1897.45</v>
      </c>
      <c r="C7279"/>
      <c r="D7279"/>
    </row>
    <row r="7280" spans="1:4" ht="16.149999999999999" customHeight="1" x14ac:dyDescent="0.25">
      <c r="A7280" s="416">
        <v>40840</v>
      </c>
      <c r="B7280" s="418">
        <v>1897.45</v>
      </c>
      <c r="C7280"/>
      <c r="D7280"/>
    </row>
    <row r="7281" spans="1:4" ht="16.149999999999999" customHeight="1" x14ac:dyDescent="0.25">
      <c r="A7281" s="416">
        <v>40841</v>
      </c>
      <c r="B7281" s="417">
        <v>1878.78</v>
      </c>
      <c r="C7281"/>
      <c r="D7281"/>
    </row>
    <row r="7282" spans="1:4" ht="16.149999999999999" customHeight="1" x14ac:dyDescent="0.25">
      <c r="A7282" s="416">
        <v>40842</v>
      </c>
      <c r="B7282" s="418">
        <v>1875.55</v>
      </c>
      <c r="C7282"/>
      <c r="D7282"/>
    </row>
    <row r="7283" spans="1:4" ht="16.149999999999999" customHeight="1" x14ac:dyDescent="0.25">
      <c r="A7283" s="416">
        <v>40843</v>
      </c>
      <c r="B7283" s="417">
        <v>1878.1</v>
      </c>
      <c r="C7283"/>
      <c r="D7283"/>
    </row>
    <row r="7284" spans="1:4" ht="16.149999999999999" customHeight="1" x14ac:dyDescent="0.25">
      <c r="A7284" s="416">
        <v>40844</v>
      </c>
      <c r="B7284" s="418">
        <v>1862.84</v>
      </c>
      <c r="C7284"/>
      <c r="D7284"/>
    </row>
    <row r="7285" spans="1:4" ht="16.149999999999999" customHeight="1" x14ac:dyDescent="0.25">
      <c r="A7285" s="416">
        <v>40845</v>
      </c>
      <c r="B7285" s="417">
        <v>1863.06</v>
      </c>
      <c r="C7285"/>
      <c r="D7285"/>
    </row>
    <row r="7286" spans="1:4" ht="16.149999999999999" customHeight="1" x14ac:dyDescent="0.25">
      <c r="A7286" s="416">
        <v>40846</v>
      </c>
      <c r="B7286" s="418">
        <v>1863.06</v>
      </c>
      <c r="C7286"/>
      <c r="D7286"/>
    </row>
    <row r="7287" spans="1:4" ht="16.149999999999999" customHeight="1" x14ac:dyDescent="0.25">
      <c r="A7287" s="416">
        <v>40847</v>
      </c>
      <c r="B7287" s="417">
        <v>1863.06</v>
      </c>
      <c r="C7287"/>
      <c r="D7287"/>
    </row>
    <row r="7288" spans="1:4" ht="16.149999999999999" customHeight="1" x14ac:dyDescent="0.25">
      <c r="A7288" s="416">
        <v>40848</v>
      </c>
      <c r="B7288" s="418">
        <v>1871.49</v>
      </c>
      <c r="C7288"/>
      <c r="D7288"/>
    </row>
    <row r="7289" spans="1:4" ht="16.149999999999999" customHeight="1" x14ac:dyDescent="0.25">
      <c r="A7289" s="416">
        <v>40849</v>
      </c>
      <c r="B7289" s="417">
        <v>1891.38</v>
      </c>
      <c r="C7289"/>
      <c r="D7289"/>
    </row>
    <row r="7290" spans="1:4" ht="16.149999999999999" customHeight="1" x14ac:dyDescent="0.25">
      <c r="A7290" s="416">
        <v>40850</v>
      </c>
      <c r="B7290" s="418">
        <v>1889.66</v>
      </c>
      <c r="C7290"/>
      <c r="D7290"/>
    </row>
    <row r="7291" spans="1:4" ht="16.149999999999999" customHeight="1" x14ac:dyDescent="0.25">
      <c r="A7291" s="416">
        <v>40851</v>
      </c>
      <c r="B7291" s="417">
        <v>1905.38</v>
      </c>
      <c r="C7291"/>
      <c r="D7291"/>
    </row>
    <row r="7292" spans="1:4" ht="16.149999999999999" customHeight="1" x14ac:dyDescent="0.25">
      <c r="A7292" s="416">
        <v>40852</v>
      </c>
      <c r="B7292" s="418">
        <v>1915.72</v>
      </c>
      <c r="C7292"/>
      <c r="D7292"/>
    </row>
    <row r="7293" spans="1:4" ht="16.149999999999999" customHeight="1" x14ac:dyDescent="0.25">
      <c r="A7293" s="416">
        <v>40853</v>
      </c>
      <c r="B7293" s="417">
        <v>1915.72</v>
      </c>
      <c r="C7293"/>
      <c r="D7293"/>
    </row>
    <row r="7294" spans="1:4" ht="16.149999999999999" customHeight="1" x14ac:dyDescent="0.25">
      <c r="A7294" s="416">
        <v>40854</v>
      </c>
      <c r="B7294" s="418">
        <v>1915.72</v>
      </c>
      <c r="C7294"/>
      <c r="D7294"/>
    </row>
    <row r="7295" spans="1:4" ht="16.149999999999999" customHeight="1" x14ac:dyDescent="0.25">
      <c r="A7295" s="416">
        <v>40855</v>
      </c>
      <c r="B7295" s="417">
        <v>1915.72</v>
      </c>
      <c r="C7295"/>
      <c r="D7295"/>
    </row>
    <row r="7296" spans="1:4" ht="16.149999999999999" customHeight="1" x14ac:dyDescent="0.25">
      <c r="A7296" s="416">
        <v>40856</v>
      </c>
      <c r="B7296" s="418">
        <v>1908.71</v>
      </c>
      <c r="C7296"/>
      <c r="D7296"/>
    </row>
    <row r="7297" spans="1:4" ht="16.149999999999999" customHeight="1" x14ac:dyDescent="0.25">
      <c r="A7297" s="416">
        <v>40857</v>
      </c>
      <c r="B7297" s="417">
        <v>1917.69</v>
      </c>
      <c r="C7297"/>
      <c r="D7297"/>
    </row>
    <row r="7298" spans="1:4" ht="16.149999999999999" customHeight="1" x14ac:dyDescent="0.25">
      <c r="A7298" s="416">
        <v>40858</v>
      </c>
      <c r="B7298" s="418">
        <v>1913.65</v>
      </c>
      <c r="C7298"/>
      <c r="D7298"/>
    </row>
    <row r="7299" spans="1:4" ht="16.149999999999999" customHeight="1" x14ac:dyDescent="0.25">
      <c r="A7299" s="416">
        <v>40859</v>
      </c>
      <c r="B7299" s="417">
        <v>1913.65</v>
      </c>
      <c r="C7299"/>
      <c r="D7299"/>
    </row>
    <row r="7300" spans="1:4" ht="16.149999999999999" customHeight="1" x14ac:dyDescent="0.25">
      <c r="A7300" s="416">
        <v>40860</v>
      </c>
      <c r="B7300" s="418">
        <v>1913.65</v>
      </c>
      <c r="C7300"/>
      <c r="D7300"/>
    </row>
    <row r="7301" spans="1:4" ht="16.149999999999999" customHeight="1" x14ac:dyDescent="0.25">
      <c r="A7301" s="416">
        <v>40861</v>
      </c>
      <c r="B7301" s="417">
        <v>1913.65</v>
      </c>
      <c r="C7301"/>
      <c r="D7301"/>
    </row>
    <row r="7302" spans="1:4" ht="16.149999999999999" customHeight="1" x14ac:dyDescent="0.25">
      <c r="A7302" s="416">
        <v>40862</v>
      </c>
      <c r="B7302" s="418">
        <v>1913.65</v>
      </c>
      <c r="C7302"/>
      <c r="D7302"/>
    </row>
    <row r="7303" spans="1:4" ht="16.149999999999999" customHeight="1" x14ac:dyDescent="0.25">
      <c r="A7303" s="416">
        <v>40863</v>
      </c>
      <c r="B7303" s="417">
        <v>1915.41</v>
      </c>
      <c r="C7303"/>
      <c r="D7303"/>
    </row>
    <row r="7304" spans="1:4" ht="16.149999999999999" customHeight="1" x14ac:dyDescent="0.25">
      <c r="A7304" s="416">
        <v>40864</v>
      </c>
      <c r="B7304" s="418">
        <v>1912.2</v>
      </c>
      <c r="C7304"/>
      <c r="D7304"/>
    </row>
    <row r="7305" spans="1:4" ht="16.149999999999999" customHeight="1" x14ac:dyDescent="0.25">
      <c r="A7305" s="416">
        <v>40865</v>
      </c>
      <c r="B7305" s="417">
        <v>1910.83</v>
      </c>
      <c r="C7305"/>
      <c r="D7305"/>
    </row>
    <row r="7306" spans="1:4" ht="16.149999999999999" customHeight="1" x14ac:dyDescent="0.25">
      <c r="A7306" s="416">
        <v>40866</v>
      </c>
      <c r="B7306" s="418">
        <v>1917.45</v>
      </c>
      <c r="C7306"/>
      <c r="D7306"/>
    </row>
    <row r="7307" spans="1:4" ht="16.149999999999999" customHeight="1" x14ac:dyDescent="0.25">
      <c r="A7307" s="416">
        <v>40867</v>
      </c>
      <c r="B7307" s="417">
        <v>1917.45</v>
      </c>
      <c r="C7307"/>
      <c r="D7307"/>
    </row>
    <row r="7308" spans="1:4" ht="16.149999999999999" customHeight="1" x14ac:dyDescent="0.25">
      <c r="A7308" s="416">
        <v>40868</v>
      </c>
      <c r="B7308" s="418">
        <v>1917.45</v>
      </c>
      <c r="C7308"/>
      <c r="D7308"/>
    </row>
    <row r="7309" spans="1:4" ht="16.149999999999999" customHeight="1" x14ac:dyDescent="0.25">
      <c r="A7309" s="416">
        <v>40869</v>
      </c>
      <c r="B7309" s="417">
        <v>1928.47</v>
      </c>
      <c r="C7309"/>
      <c r="D7309"/>
    </row>
    <row r="7310" spans="1:4" ht="16.149999999999999" customHeight="1" x14ac:dyDescent="0.25">
      <c r="A7310" s="416">
        <v>40870</v>
      </c>
      <c r="B7310" s="418">
        <v>1925.39</v>
      </c>
      <c r="C7310"/>
      <c r="D7310"/>
    </row>
    <row r="7311" spans="1:4" ht="16.149999999999999" customHeight="1" x14ac:dyDescent="0.25">
      <c r="A7311" s="416">
        <v>40871</v>
      </c>
      <c r="B7311" s="417">
        <v>1932.63</v>
      </c>
      <c r="C7311"/>
      <c r="D7311"/>
    </row>
    <row r="7312" spans="1:4" ht="16.149999999999999" customHeight="1" x14ac:dyDescent="0.25">
      <c r="A7312" s="416">
        <v>40872</v>
      </c>
      <c r="B7312" s="418">
        <v>1932.63</v>
      </c>
      <c r="C7312"/>
      <c r="D7312"/>
    </row>
    <row r="7313" spans="1:4" ht="16.149999999999999" customHeight="1" x14ac:dyDescent="0.25">
      <c r="A7313" s="416">
        <v>40873</v>
      </c>
      <c r="B7313" s="417">
        <v>1948.48</v>
      </c>
      <c r="C7313"/>
      <c r="D7313"/>
    </row>
    <row r="7314" spans="1:4" ht="16.149999999999999" customHeight="1" x14ac:dyDescent="0.25">
      <c r="A7314" s="416">
        <v>40874</v>
      </c>
      <c r="B7314" s="418">
        <v>1948.48</v>
      </c>
      <c r="C7314"/>
      <c r="D7314"/>
    </row>
    <row r="7315" spans="1:4" ht="16.149999999999999" customHeight="1" x14ac:dyDescent="0.25">
      <c r="A7315" s="416">
        <v>40875</v>
      </c>
      <c r="B7315" s="417">
        <v>1948.48</v>
      </c>
      <c r="C7315"/>
      <c r="D7315"/>
    </row>
    <row r="7316" spans="1:4" ht="16.149999999999999" customHeight="1" x14ac:dyDescent="0.25">
      <c r="A7316" s="416">
        <v>40876</v>
      </c>
      <c r="B7316" s="418">
        <v>1946.28</v>
      </c>
      <c r="C7316"/>
      <c r="D7316"/>
    </row>
    <row r="7317" spans="1:4" ht="16.149999999999999" customHeight="1" x14ac:dyDescent="0.25">
      <c r="A7317" s="416">
        <v>40877</v>
      </c>
      <c r="B7317" s="417">
        <v>1967.18</v>
      </c>
      <c r="C7317"/>
      <c r="D7317"/>
    </row>
    <row r="7318" spans="1:4" ht="16.149999999999999" customHeight="1" x14ac:dyDescent="0.25">
      <c r="A7318" s="416">
        <v>40878</v>
      </c>
      <c r="B7318" s="418">
        <v>1948.51</v>
      </c>
      <c r="C7318"/>
      <c r="D7318"/>
    </row>
    <row r="7319" spans="1:4" ht="16.149999999999999" customHeight="1" x14ac:dyDescent="0.25">
      <c r="A7319" s="416">
        <v>40879</v>
      </c>
      <c r="B7319" s="417">
        <v>1949.56</v>
      </c>
      <c r="C7319"/>
      <c r="D7319"/>
    </row>
    <row r="7320" spans="1:4" ht="16.149999999999999" customHeight="1" x14ac:dyDescent="0.25">
      <c r="A7320" s="416">
        <v>40880</v>
      </c>
      <c r="B7320" s="418">
        <v>1938.83</v>
      </c>
      <c r="C7320"/>
      <c r="D7320"/>
    </row>
    <row r="7321" spans="1:4" ht="16.149999999999999" customHeight="1" x14ac:dyDescent="0.25">
      <c r="A7321" s="416">
        <v>40881</v>
      </c>
      <c r="B7321" s="417">
        <v>1938.83</v>
      </c>
      <c r="C7321"/>
      <c r="D7321"/>
    </row>
    <row r="7322" spans="1:4" ht="16.149999999999999" customHeight="1" x14ac:dyDescent="0.25">
      <c r="A7322" s="416">
        <v>40882</v>
      </c>
      <c r="B7322" s="418">
        <v>1938.83</v>
      </c>
      <c r="C7322"/>
      <c r="D7322"/>
    </row>
    <row r="7323" spans="1:4" ht="16.149999999999999" customHeight="1" x14ac:dyDescent="0.25">
      <c r="A7323" s="416">
        <v>40883</v>
      </c>
      <c r="B7323" s="417">
        <v>1936.29</v>
      </c>
      <c r="C7323"/>
      <c r="D7323"/>
    </row>
    <row r="7324" spans="1:4" ht="16.149999999999999" customHeight="1" x14ac:dyDescent="0.25">
      <c r="A7324" s="416">
        <v>40884</v>
      </c>
      <c r="B7324" s="418">
        <v>1936.11</v>
      </c>
      <c r="C7324"/>
      <c r="D7324"/>
    </row>
    <row r="7325" spans="1:4" ht="16.149999999999999" customHeight="1" x14ac:dyDescent="0.25">
      <c r="A7325" s="416">
        <v>40885</v>
      </c>
      <c r="B7325" s="417">
        <v>1930.57</v>
      </c>
      <c r="C7325"/>
      <c r="D7325"/>
    </row>
    <row r="7326" spans="1:4" ht="16.149999999999999" customHeight="1" x14ac:dyDescent="0.25">
      <c r="A7326" s="416">
        <v>40886</v>
      </c>
      <c r="B7326" s="418">
        <v>1930.57</v>
      </c>
      <c r="C7326"/>
      <c r="D7326"/>
    </row>
    <row r="7327" spans="1:4" ht="16.149999999999999" customHeight="1" x14ac:dyDescent="0.25">
      <c r="A7327" s="416">
        <v>40887</v>
      </c>
      <c r="B7327" s="417">
        <v>1927.1</v>
      </c>
      <c r="C7327"/>
      <c r="D7327"/>
    </row>
    <row r="7328" spans="1:4" ht="16.149999999999999" customHeight="1" x14ac:dyDescent="0.25">
      <c r="A7328" s="416">
        <v>40888</v>
      </c>
      <c r="B7328" s="418">
        <v>1927.1</v>
      </c>
      <c r="C7328"/>
      <c r="D7328"/>
    </row>
    <row r="7329" spans="1:4" ht="16.149999999999999" customHeight="1" x14ac:dyDescent="0.25">
      <c r="A7329" s="416">
        <v>40889</v>
      </c>
      <c r="B7329" s="417">
        <v>1927.1</v>
      </c>
      <c r="C7329"/>
      <c r="D7329"/>
    </row>
    <row r="7330" spans="1:4" ht="16.149999999999999" customHeight="1" x14ac:dyDescent="0.25">
      <c r="A7330" s="416">
        <v>40890</v>
      </c>
      <c r="B7330" s="418">
        <v>1932.3</v>
      </c>
      <c r="C7330"/>
      <c r="D7330"/>
    </row>
    <row r="7331" spans="1:4" ht="16.149999999999999" customHeight="1" x14ac:dyDescent="0.25">
      <c r="A7331" s="416">
        <v>40891</v>
      </c>
      <c r="B7331" s="417">
        <v>1929.01</v>
      </c>
      <c r="C7331"/>
      <c r="D7331"/>
    </row>
    <row r="7332" spans="1:4" ht="16.149999999999999" customHeight="1" x14ac:dyDescent="0.25">
      <c r="A7332" s="416">
        <v>40892</v>
      </c>
      <c r="B7332" s="418">
        <v>1937.6</v>
      </c>
      <c r="C7332"/>
      <c r="D7332"/>
    </row>
    <row r="7333" spans="1:4" ht="16.149999999999999" customHeight="1" x14ac:dyDescent="0.25">
      <c r="A7333" s="416">
        <v>40893</v>
      </c>
      <c r="B7333" s="417">
        <v>1935.96</v>
      </c>
      <c r="C7333"/>
      <c r="D7333"/>
    </row>
    <row r="7334" spans="1:4" ht="16.149999999999999" customHeight="1" x14ac:dyDescent="0.25">
      <c r="A7334" s="416">
        <v>40894</v>
      </c>
      <c r="B7334" s="418">
        <v>1935.64</v>
      </c>
      <c r="C7334"/>
      <c r="D7334"/>
    </row>
    <row r="7335" spans="1:4" ht="16.149999999999999" customHeight="1" x14ac:dyDescent="0.25">
      <c r="A7335" s="416">
        <v>40895</v>
      </c>
      <c r="B7335" s="417">
        <v>1935.64</v>
      </c>
      <c r="C7335"/>
      <c r="D7335"/>
    </row>
    <row r="7336" spans="1:4" ht="16.149999999999999" customHeight="1" x14ac:dyDescent="0.25">
      <c r="A7336" s="416">
        <v>40896</v>
      </c>
      <c r="B7336" s="418">
        <v>1935.64</v>
      </c>
      <c r="C7336"/>
      <c r="D7336"/>
    </row>
    <row r="7337" spans="1:4" ht="16.149999999999999" customHeight="1" x14ac:dyDescent="0.25">
      <c r="A7337" s="416">
        <v>40897</v>
      </c>
      <c r="B7337" s="417">
        <v>1939.39</v>
      </c>
      <c r="C7337"/>
      <c r="D7337"/>
    </row>
    <row r="7338" spans="1:4" ht="16.149999999999999" customHeight="1" x14ac:dyDescent="0.25">
      <c r="A7338" s="416">
        <v>40898</v>
      </c>
      <c r="B7338" s="418">
        <v>1932.08</v>
      </c>
      <c r="C7338"/>
      <c r="D7338"/>
    </row>
    <row r="7339" spans="1:4" ht="16.149999999999999" customHeight="1" x14ac:dyDescent="0.25">
      <c r="A7339" s="416">
        <v>40899</v>
      </c>
      <c r="B7339" s="417">
        <v>1935.72</v>
      </c>
      <c r="C7339"/>
      <c r="D7339"/>
    </row>
    <row r="7340" spans="1:4" ht="16.149999999999999" customHeight="1" x14ac:dyDescent="0.25">
      <c r="A7340" s="416">
        <v>40900</v>
      </c>
      <c r="B7340" s="418">
        <v>1927.71</v>
      </c>
      <c r="C7340"/>
      <c r="D7340"/>
    </row>
    <row r="7341" spans="1:4" ht="16.149999999999999" customHeight="1" x14ac:dyDescent="0.25">
      <c r="A7341" s="416">
        <v>40901</v>
      </c>
      <c r="B7341" s="417">
        <v>1920.93</v>
      </c>
      <c r="C7341"/>
      <c r="D7341"/>
    </row>
    <row r="7342" spans="1:4" ht="16.149999999999999" customHeight="1" x14ac:dyDescent="0.25">
      <c r="A7342" s="416">
        <v>40902</v>
      </c>
      <c r="B7342" s="418">
        <v>1920.93</v>
      </c>
      <c r="C7342"/>
      <c r="D7342"/>
    </row>
    <row r="7343" spans="1:4" ht="16.149999999999999" customHeight="1" x14ac:dyDescent="0.25">
      <c r="A7343" s="416">
        <v>40903</v>
      </c>
      <c r="B7343" s="417">
        <v>1920.93</v>
      </c>
      <c r="C7343"/>
      <c r="D7343"/>
    </row>
    <row r="7344" spans="1:4" ht="16.149999999999999" customHeight="1" x14ac:dyDescent="0.25">
      <c r="A7344" s="416">
        <v>40904</v>
      </c>
      <c r="B7344" s="418">
        <v>1920.93</v>
      </c>
      <c r="C7344"/>
      <c r="D7344"/>
    </row>
    <row r="7345" spans="1:4" ht="16.149999999999999" customHeight="1" x14ac:dyDescent="0.25">
      <c r="A7345" s="416">
        <v>40905</v>
      </c>
      <c r="B7345" s="417">
        <v>1920.16</v>
      </c>
      <c r="C7345"/>
      <c r="D7345"/>
    </row>
    <row r="7346" spans="1:4" ht="16.149999999999999" customHeight="1" x14ac:dyDescent="0.25">
      <c r="A7346" s="416">
        <v>40906</v>
      </c>
      <c r="B7346" s="418">
        <v>1938.52</v>
      </c>
      <c r="C7346"/>
      <c r="D7346"/>
    </row>
    <row r="7347" spans="1:4" ht="16.149999999999999" customHeight="1" x14ac:dyDescent="0.25">
      <c r="A7347" s="416">
        <v>40907</v>
      </c>
      <c r="B7347" s="417">
        <v>1942.7</v>
      </c>
      <c r="C7347"/>
      <c r="D7347"/>
    </row>
    <row r="7348" spans="1:4" ht="16.149999999999999" customHeight="1" x14ac:dyDescent="0.25">
      <c r="A7348" s="416">
        <v>40908</v>
      </c>
      <c r="B7348" s="418">
        <v>1942.7</v>
      </c>
      <c r="C7348"/>
      <c r="D7348"/>
    </row>
    <row r="7349" spans="1:4" ht="16.149999999999999" customHeight="1" x14ac:dyDescent="0.25">
      <c r="A7349" s="416">
        <v>40909</v>
      </c>
      <c r="B7349" s="417">
        <v>1942.7</v>
      </c>
      <c r="C7349"/>
      <c r="D7349"/>
    </row>
    <row r="7350" spans="1:4" ht="16.149999999999999" customHeight="1" x14ac:dyDescent="0.25">
      <c r="A7350" s="416">
        <v>40910</v>
      </c>
      <c r="B7350" s="418">
        <v>1942.7</v>
      </c>
      <c r="C7350"/>
      <c r="D7350"/>
    </row>
    <row r="7351" spans="1:4" ht="16.149999999999999" customHeight="1" x14ac:dyDescent="0.25">
      <c r="A7351" s="416">
        <v>40911</v>
      </c>
      <c r="B7351" s="417">
        <v>1942.7</v>
      </c>
      <c r="C7351"/>
      <c r="D7351"/>
    </row>
    <row r="7352" spans="1:4" ht="16.149999999999999" customHeight="1" x14ac:dyDescent="0.25">
      <c r="A7352" s="416">
        <v>40912</v>
      </c>
      <c r="B7352" s="418">
        <v>1915.02</v>
      </c>
      <c r="C7352"/>
      <c r="D7352"/>
    </row>
    <row r="7353" spans="1:4" ht="16.149999999999999" customHeight="1" x14ac:dyDescent="0.25">
      <c r="A7353" s="416">
        <v>40913</v>
      </c>
      <c r="B7353" s="417">
        <v>1898.24</v>
      </c>
      <c r="C7353"/>
      <c r="D7353"/>
    </row>
    <row r="7354" spans="1:4" ht="16.149999999999999" customHeight="1" x14ac:dyDescent="0.25">
      <c r="A7354" s="416">
        <v>40914</v>
      </c>
      <c r="B7354" s="418">
        <v>1884.44</v>
      </c>
      <c r="C7354"/>
      <c r="D7354"/>
    </row>
    <row r="7355" spans="1:4" ht="16.149999999999999" customHeight="1" x14ac:dyDescent="0.25">
      <c r="A7355" s="416">
        <v>40915</v>
      </c>
      <c r="B7355" s="417">
        <v>1884.47</v>
      </c>
      <c r="C7355"/>
      <c r="D7355"/>
    </row>
    <row r="7356" spans="1:4" ht="16.149999999999999" customHeight="1" x14ac:dyDescent="0.25">
      <c r="A7356" s="416">
        <v>40916</v>
      </c>
      <c r="B7356" s="418">
        <v>1884.47</v>
      </c>
      <c r="C7356"/>
      <c r="D7356"/>
    </row>
    <row r="7357" spans="1:4" ht="16.149999999999999" customHeight="1" x14ac:dyDescent="0.25">
      <c r="A7357" s="416">
        <v>40917</v>
      </c>
      <c r="B7357" s="417">
        <v>1884.47</v>
      </c>
      <c r="C7357"/>
      <c r="D7357"/>
    </row>
    <row r="7358" spans="1:4" ht="16.149999999999999" customHeight="1" x14ac:dyDescent="0.25">
      <c r="A7358" s="416">
        <v>40918</v>
      </c>
      <c r="B7358" s="418">
        <v>1884.47</v>
      </c>
      <c r="C7358"/>
      <c r="D7358"/>
    </row>
    <row r="7359" spans="1:4" ht="16.149999999999999" customHeight="1" x14ac:dyDescent="0.25">
      <c r="A7359" s="416">
        <v>40919</v>
      </c>
      <c r="B7359" s="417">
        <v>1865.07</v>
      </c>
      <c r="C7359"/>
      <c r="D7359"/>
    </row>
    <row r="7360" spans="1:4" ht="16.149999999999999" customHeight="1" x14ac:dyDescent="0.25">
      <c r="A7360" s="416">
        <v>40920</v>
      </c>
      <c r="B7360" s="418">
        <v>1854.17</v>
      </c>
      <c r="C7360"/>
      <c r="D7360"/>
    </row>
    <row r="7361" spans="1:4" ht="16.149999999999999" customHeight="1" x14ac:dyDescent="0.25">
      <c r="A7361" s="416">
        <v>40921</v>
      </c>
      <c r="B7361" s="417">
        <v>1842.47</v>
      </c>
      <c r="C7361"/>
      <c r="D7361"/>
    </row>
    <row r="7362" spans="1:4" ht="16.149999999999999" customHeight="1" x14ac:dyDescent="0.25">
      <c r="A7362" s="416">
        <v>40922</v>
      </c>
      <c r="B7362" s="418">
        <v>1841.31</v>
      </c>
      <c r="C7362"/>
      <c r="D7362"/>
    </row>
    <row r="7363" spans="1:4" ht="16.149999999999999" customHeight="1" x14ac:dyDescent="0.25">
      <c r="A7363" s="416">
        <v>40923</v>
      </c>
      <c r="B7363" s="417">
        <v>1841.31</v>
      </c>
      <c r="C7363"/>
      <c r="D7363"/>
    </row>
    <row r="7364" spans="1:4" ht="16.149999999999999" customHeight="1" x14ac:dyDescent="0.25">
      <c r="A7364" s="416">
        <v>40924</v>
      </c>
      <c r="B7364" s="418">
        <v>1841.31</v>
      </c>
      <c r="C7364"/>
      <c r="D7364"/>
    </row>
    <row r="7365" spans="1:4" ht="16.149999999999999" customHeight="1" x14ac:dyDescent="0.25">
      <c r="A7365" s="416">
        <v>40925</v>
      </c>
      <c r="B7365" s="417">
        <v>1841.31</v>
      </c>
      <c r="C7365"/>
      <c r="D7365"/>
    </row>
    <row r="7366" spans="1:4" ht="16.149999999999999" customHeight="1" x14ac:dyDescent="0.25">
      <c r="A7366" s="416">
        <v>40926</v>
      </c>
      <c r="B7366" s="418">
        <v>1836.34</v>
      </c>
      <c r="C7366"/>
      <c r="D7366"/>
    </row>
    <row r="7367" spans="1:4" ht="16.149999999999999" customHeight="1" x14ac:dyDescent="0.25">
      <c r="A7367" s="416">
        <v>40927</v>
      </c>
      <c r="B7367" s="417">
        <v>1827.24</v>
      </c>
      <c r="C7367"/>
      <c r="D7367"/>
    </row>
    <row r="7368" spans="1:4" ht="16.149999999999999" customHeight="1" x14ac:dyDescent="0.25">
      <c r="A7368" s="416">
        <v>40928</v>
      </c>
      <c r="B7368" s="418">
        <v>1821.86</v>
      </c>
      <c r="C7368"/>
      <c r="D7368"/>
    </row>
    <row r="7369" spans="1:4" ht="16.149999999999999" customHeight="1" x14ac:dyDescent="0.25">
      <c r="A7369" s="416">
        <v>40929</v>
      </c>
      <c r="B7369" s="417">
        <v>1828.75</v>
      </c>
      <c r="C7369"/>
      <c r="D7369"/>
    </row>
    <row r="7370" spans="1:4" ht="16.149999999999999" customHeight="1" x14ac:dyDescent="0.25">
      <c r="A7370" s="416">
        <v>40930</v>
      </c>
      <c r="B7370" s="418">
        <v>1828.75</v>
      </c>
      <c r="C7370"/>
      <c r="D7370"/>
    </row>
    <row r="7371" spans="1:4" ht="16.149999999999999" customHeight="1" x14ac:dyDescent="0.25">
      <c r="A7371" s="416">
        <v>40931</v>
      </c>
      <c r="B7371" s="417">
        <v>1828.75</v>
      </c>
      <c r="C7371"/>
      <c r="D7371"/>
    </row>
    <row r="7372" spans="1:4" ht="16.149999999999999" customHeight="1" x14ac:dyDescent="0.25">
      <c r="A7372" s="416">
        <v>40932</v>
      </c>
      <c r="B7372" s="418">
        <v>1811.55</v>
      </c>
      <c r="C7372"/>
      <c r="D7372"/>
    </row>
    <row r="7373" spans="1:4" ht="16.149999999999999" customHeight="1" x14ac:dyDescent="0.25">
      <c r="A7373" s="416">
        <v>40933</v>
      </c>
      <c r="B7373" s="417">
        <v>1814.58</v>
      </c>
      <c r="C7373"/>
      <c r="D7373"/>
    </row>
    <row r="7374" spans="1:4" ht="16.149999999999999" customHeight="1" x14ac:dyDescent="0.25">
      <c r="A7374" s="416">
        <v>40934</v>
      </c>
      <c r="B7374" s="418">
        <v>1814.69</v>
      </c>
      <c r="C7374"/>
      <c r="D7374"/>
    </row>
    <row r="7375" spans="1:4" ht="16.149999999999999" customHeight="1" x14ac:dyDescent="0.25">
      <c r="A7375" s="416">
        <v>40935</v>
      </c>
      <c r="B7375" s="417">
        <v>1801.88</v>
      </c>
      <c r="C7375"/>
      <c r="D7375"/>
    </row>
    <row r="7376" spans="1:4" ht="16.149999999999999" customHeight="1" x14ac:dyDescent="0.25">
      <c r="A7376" s="416">
        <v>40936</v>
      </c>
      <c r="B7376" s="418">
        <v>1810.55</v>
      </c>
      <c r="C7376"/>
      <c r="D7376"/>
    </row>
    <row r="7377" spans="1:4" ht="16.149999999999999" customHeight="1" x14ac:dyDescent="0.25">
      <c r="A7377" s="416">
        <v>40937</v>
      </c>
      <c r="B7377" s="417">
        <v>1810.55</v>
      </c>
      <c r="C7377"/>
      <c r="D7377"/>
    </row>
    <row r="7378" spans="1:4" ht="16.149999999999999" customHeight="1" x14ac:dyDescent="0.25">
      <c r="A7378" s="416">
        <v>40938</v>
      </c>
      <c r="B7378" s="418">
        <v>1810.55</v>
      </c>
      <c r="C7378"/>
      <c r="D7378"/>
    </row>
    <row r="7379" spans="1:4" ht="16.149999999999999" customHeight="1" x14ac:dyDescent="0.25">
      <c r="A7379" s="416">
        <v>40939</v>
      </c>
      <c r="B7379" s="417">
        <v>1815.08</v>
      </c>
      <c r="C7379"/>
      <c r="D7379"/>
    </row>
    <row r="7380" spans="1:4" ht="16.149999999999999" customHeight="1" x14ac:dyDescent="0.25">
      <c r="A7380" s="416">
        <v>40940</v>
      </c>
      <c r="B7380" s="418">
        <v>1805.98</v>
      </c>
      <c r="C7380"/>
      <c r="D7380"/>
    </row>
    <row r="7381" spans="1:4" ht="16.149999999999999" customHeight="1" x14ac:dyDescent="0.25">
      <c r="A7381" s="416">
        <v>40941</v>
      </c>
      <c r="B7381" s="417">
        <v>1797.68</v>
      </c>
      <c r="C7381"/>
      <c r="D7381"/>
    </row>
    <row r="7382" spans="1:4" ht="16.149999999999999" customHeight="1" x14ac:dyDescent="0.25">
      <c r="A7382" s="416">
        <v>40942</v>
      </c>
      <c r="B7382" s="418">
        <v>1795.55</v>
      </c>
      <c r="C7382"/>
      <c r="D7382"/>
    </row>
    <row r="7383" spans="1:4" ht="16.149999999999999" customHeight="1" x14ac:dyDescent="0.25">
      <c r="A7383" s="416">
        <v>40943</v>
      </c>
      <c r="B7383" s="417">
        <v>1784.77</v>
      </c>
      <c r="C7383"/>
      <c r="D7383"/>
    </row>
    <row r="7384" spans="1:4" ht="16.149999999999999" customHeight="1" x14ac:dyDescent="0.25">
      <c r="A7384" s="416">
        <v>40944</v>
      </c>
      <c r="B7384" s="418">
        <v>1784.77</v>
      </c>
      <c r="C7384"/>
      <c r="D7384"/>
    </row>
    <row r="7385" spans="1:4" ht="16.149999999999999" customHeight="1" x14ac:dyDescent="0.25">
      <c r="A7385" s="416">
        <v>40945</v>
      </c>
      <c r="B7385" s="417">
        <v>1784.77</v>
      </c>
      <c r="C7385"/>
      <c r="D7385"/>
    </row>
    <row r="7386" spans="1:4" ht="16.149999999999999" customHeight="1" x14ac:dyDescent="0.25">
      <c r="A7386" s="416">
        <v>40946</v>
      </c>
      <c r="B7386" s="418">
        <v>1787.96</v>
      </c>
      <c r="C7386"/>
      <c r="D7386"/>
    </row>
    <row r="7387" spans="1:4" ht="16.149999999999999" customHeight="1" x14ac:dyDescent="0.25">
      <c r="A7387" s="416">
        <v>40947</v>
      </c>
      <c r="B7387" s="417">
        <v>1783.34</v>
      </c>
      <c r="C7387"/>
      <c r="D7387"/>
    </row>
    <row r="7388" spans="1:4" ht="16.149999999999999" customHeight="1" x14ac:dyDescent="0.25">
      <c r="A7388" s="416">
        <v>40948</v>
      </c>
      <c r="B7388" s="418">
        <v>1778.9</v>
      </c>
      <c r="C7388"/>
      <c r="D7388"/>
    </row>
    <row r="7389" spans="1:4" ht="16.149999999999999" customHeight="1" x14ac:dyDescent="0.25">
      <c r="A7389" s="416">
        <v>40949</v>
      </c>
      <c r="B7389" s="417">
        <v>1774.96</v>
      </c>
      <c r="C7389"/>
      <c r="D7389"/>
    </row>
    <row r="7390" spans="1:4" ht="16.149999999999999" customHeight="1" x14ac:dyDescent="0.25">
      <c r="A7390" s="416">
        <v>40950</v>
      </c>
      <c r="B7390" s="418">
        <v>1785.59</v>
      </c>
      <c r="C7390"/>
      <c r="D7390"/>
    </row>
    <row r="7391" spans="1:4" ht="16.149999999999999" customHeight="1" x14ac:dyDescent="0.25">
      <c r="A7391" s="416">
        <v>40951</v>
      </c>
      <c r="B7391" s="417">
        <v>1785.59</v>
      </c>
      <c r="C7391"/>
      <c r="D7391"/>
    </row>
    <row r="7392" spans="1:4" ht="16.149999999999999" customHeight="1" x14ac:dyDescent="0.25">
      <c r="A7392" s="416">
        <v>40952</v>
      </c>
      <c r="B7392" s="418">
        <v>1785.59</v>
      </c>
      <c r="C7392"/>
      <c r="D7392"/>
    </row>
    <row r="7393" spans="1:4" ht="16.149999999999999" customHeight="1" x14ac:dyDescent="0.25">
      <c r="A7393" s="416">
        <v>40953</v>
      </c>
      <c r="B7393" s="417">
        <v>1778.12</v>
      </c>
      <c r="C7393"/>
      <c r="D7393"/>
    </row>
    <row r="7394" spans="1:4" ht="16.149999999999999" customHeight="1" x14ac:dyDescent="0.25">
      <c r="A7394" s="416">
        <v>40954</v>
      </c>
      <c r="B7394" s="418">
        <v>1785.24</v>
      </c>
      <c r="C7394"/>
      <c r="D7394"/>
    </row>
    <row r="7395" spans="1:4" ht="16.149999999999999" customHeight="1" x14ac:dyDescent="0.25">
      <c r="A7395" s="416">
        <v>40955</v>
      </c>
      <c r="B7395" s="417">
        <v>1791.29</v>
      </c>
      <c r="C7395"/>
      <c r="D7395"/>
    </row>
    <row r="7396" spans="1:4" ht="16.149999999999999" customHeight="1" x14ac:dyDescent="0.25">
      <c r="A7396" s="416">
        <v>40956</v>
      </c>
      <c r="B7396" s="418">
        <v>1792.92</v>
      </c>
      <c r="C7396"/>
      <c r="D7396"/>
    </row>
    <row r="7397" spans="1:4" ht="16.149999999999999" customHeight="1" x14ac:dyDescent="0.25">
      <c r="A7397" s="416">
        <v>40957</v>
      </c>
      <c r="B7397" s="417">
        <v>1779.81</v>
      </c>
      <c r="C7397"/>
      <c r="D7397"/>
    </row>
    <row r="7398" spans="1:4" ht="16.149999999999999" customHeight="1" x14ac:dyDescent="0.25">
      <c r="A7398" s="416">
        <v>40958</v>
      </c>
      <c r="B7398" s="418">
        <v>1779.81</v>
      </c>
      <c r="C7398"/>
      <c r="D7398"/>
    </row>
    <row r="7399" spans="1:4" ht="16.149999999999999" customHeight="1" x14ac:dyDescent="0.25">
      <c r="A7399" s="416">
        <v>40959</v>
      </c>
      <c r="B7399" s="417">
        <v>1779.81</v>
      </c>
      <c r="C7399"/>
      <c r="D7399"/>
    </row>
    <row r="7400" spans="1:4" ht="16.149999999999999" customHeight="1" x14ac:dyDescent="0.25">
      <c r="A7400" s="416">
        <v>40960</v>
      </c>
      <c r="B7400" s="418">
        <v>1779.81</v>
      </c>
      <c r="C7400"/>
      <c r="D7400"/>
    </row>
    <row r="7401" spans="1:4" ht="16.149999999999999" customHeight="1" x14ac:dyDescent="0.25">
      <c r="A7401" s="416">
        <v>40961</v>
      </c>
      <c r="B7401" s="417">
        <v>1777.59</v>
      </c>
      <c r="C7401"/>
      <c r="D7401"/>
    </row>
    <row r="7402" spans="1:4" ht="16.149999999999999" customHeight="1" x14ac:dyDescent="0.25">
      <c r="A7402" s="416">
        <v>40962</v>
      </c>
      <c r="B7402" s="418">
        <v>1781.57</v>
      </c>
      <c r="C7402"/>
      <c r="D7402"/>
    </row>
    <row r="7403" spans="1:4" ht="16.149999999999999" customHeight="1" x14ac:dyDescent="0.25">
      <c r="A7403" s="416">
        <v>40963</v>
      </c>
      <c r="B7403" s="417">
        <v>1776.11</v>
      </c>
      <c r="C7403"/>
      <c r="D7403"/>
    </row>
    <row r="7404" spans="1:4" ht="16.149999999999999" customHeight="1" x14ac:dyDescent="0.25">
      <c r="A7404" s="416">
        <v>40964</v>
      </c>
      <c r="B7404" s="418">
        <v>1772.42</v>
      </c>
      <c r="C7404"/>
      <c r="D7404"/>
    </row>
    <row r="7405" spans="1:4" ht="16.149999999999999" customHeight="1" x14ac:dyDescent="0.25">
      <c r="A7405" s="416">
        <v>40965</v>
      </c>
      <c r="B7405" s="417">
        <v>1772.42</v>
      </c>
      <c r="C7405"/>
      <c r="D7405"/>
    </row>
    <row r="7406" spans="1:4" ht="16.149999999999999" customHeight="1" x14ac:dyDescent="0.25">
      <c r="A7406" s="416">
        <v>40966</v>
      </c>
      <c r="B7406" s="418">
        <v>1772.42</v>
      </c>
      <c r="C7406"/>
      <c r="D7406"/>
    </row>
    <row r="7407" spans="1:4" ht="16.149999999999999" customHeight="1" x14ac:dyDescent="0.25">
      <c r="A7407" s="416">
        <v>40967</v>
      </c>
      <c r="B7407" s="417">
        <v>1777.27</v>
      </c>
      <c r="C7407"/>
      <c r="D7407"/>
    </row>
    <row r="7408" spans="1:4" ht="16.149999999999999" customHeight="1" x14ac:dyDescent="0.25">
      <c r="A7408" s="416">
        <v>40968</v>
      </c>
      <c r="B7408" s="418">
        <v>1767.83</v>
      </c>
      <c r="C7408"/>
      <c r="D7408"/>
    </row>
    <row r="7409" spans="1:4" ht="16.149999999999999" customHeight="1" x14ac:dyDescent="0.25">
      <c r="A7409" s="416">
        <v>40969</v>
      </c>
      <c r="B7409" s="417">
        <v>1766.85</v>
      </c>
      <c r="C7409"/>
      <c r="D7409"/>
    </row>
    <row r="7410" spans="1:4" ht="16.149999999999999" customHeight="1" x14ac:dyDescent="0.25">
      <c r="A7410" s="416">
        <v>40970</v>
      </c>
      <c r="B7410" s="418">
        <v>1770.7</v>
      </c>
      <c r="C7410"/>
      <c r="D7410"/>
    </row>
    <row r="7411" spans="1:4" ht="16.149999999999999" customHeight="1" x14ac:dyDescent="0.25">
      <c r="A7411" s="416">
        <v>40971</v>
      </c>
      <c r="B7411" s="417">
        <v>1775.69</v>
      </c>
      <c r="C7411"/>
      <c r="D7411"/>
    </row>
    <row r="7412" spans="1:4" ht="16.149999999999999" customHeight="1" x14ac:dyDescent="0.25">
      <c r="A7412" s="416">
        <v>40972</v>
      </c>
      <c r="B7412" s="418">
        <v>1775.69</v>
      </c>
      <c r="C7412"/>
      <c r="D7412"/>
    </row>
    <row r="7413" spans="1:4" ht="16.149999999999999" customHeight="1" x14ac:dyDescent="0.25">
      <c r="A7413" s="416">
        <v>40973</v>
      </c>
      <c r="B7413" s="417">
        <v>1775.69</v>
      </c>
      <c r="C7413"/>
      <c r="D7413"/>
    </row>
    <row r="7414" spans="1:4" ht="16.149999999999999" customHeight="1" x14ac:dyDescent="0.25">
      <c r="A7414" s="416">
        <v>40974</v>
      </c>
      <c r="B7414" s="418">
        <v>1774.03</v>
      </c>
      <c r="C7414"/>
      <c r="D7414"/>
    </row>
    <row r="7415" spans="1:4" ht="16.149999999999999" customHeight="1" x14ac:dyDescent="0.25">
      <c r="A7415" s="416">
        <v>40975</v>
      </c>
      <c r="B7415" s="417">
        <v>1779.32</v>
      </c>
      <c r="C7415"/>
      <c r="D7415"/>
    </row>
    <row r="7416" spans="1:4" ht="16.149999999999999" customHeight="1" x14ac:dyDescent="0.25">
      <c r="A7416" s="416">
        <v>40976</v>
      </c>
      <c r="B7416" s="418">
        <v>1773.88</v>
      </c>
      <c r="C7416"/>
      <c r="D7416"/>
    </row>
    <row r="7417" spans="1:4" ht="16.149999999999999" customHeight="1" x14ac:dyDescent="0.25">
      <c r="A7417" s="416">
        <v>40977</v>
      </c>
      <c r="B7417" s="417">
        <v>1765.06</v>
      </c>
      <c r="C7417"/>
      <c r="D7417"/>
    </row>
    <row r="7418" spans="1:4" ht="16.149999999999999" customHeight="1" x14ac:dyDescent="0.25">
      <c r="A7418" s="416">
        <v>40978</v>
      </c>
      <c r="B7418" s="418">
        <v>1762.08</v>
      </c>
      <c r="C7418"/>
      <c r="D7418"/>
    </row>
    <row r="7419" spans="1:4" ht="16.149999999999999" customHeight="1" x14ac:dyDescent="0.25">
      <c r="A7419" s="416">
        <v>40979</v>
      </c>
      <c r="B7419" s="417">
        <v>1762.08</v>
      </c>
      <c r="C7419"/>
      <c r="D7419"/>
    </row>
    <row r="7420" spans="1:4" ht="16.149999999999999" customHeight="1" x14ac:dyDescent="0.25">
      <c r="A7420" s="416">
        <v>40980</v>
      </c>
      <c r="B7420" s="418">
        <v>1762.08</v>
      </c>
      <c r="C7420"/>
      <c r="D7420"/>
    </row>
    <row r="7421" spans="1:4" ht="16.149999999999999" customHeight="1" x14ac:dyDescent="0.25">
      <c r="A7421" s="416">
        <v>40981</v>
      </c>
      <c r="B7421" s="417">
        <v>1766.1</v>
      </c>
      <c r="C7421"/>
      <c r="D7421"/>
    </row>
    <row r="7422" spans="1:4" ht="16.149999999999999" customHeight="1" x14ac:dyDescent="0.25">
      <c r="A7422" s="416">
        <v>40982</v>
      </c>
      <c r="B7422" s="418">
        <v>1760.77</v>
      </c>
      <c r="C7422"/>
      <c r="D7422"/>
    </row>
    <row r="7423" spans="1:4" ht="16.149999999999999" customHeight="1" x14ac:dyDescent="0.25">
      <c r="A7423" s="416">
        <v>40983</v>
      </c>
      <c r="B7423" s="417">
        <v>1761.04</v>
      </c>
      <c r="C7423"/>
      <c r="D7423"/>
    </row>
    <row r="7424" spans="1:4" ht="16.149999999999999" customHeight="1" x14ac:dyDescent="0.25">
      <c r="A7424" s="416">
        <v>40984</v>
      </c>
      <c r="B7424" s="418">
        <v>1761.02</v>
      </c>
      <c r="C7424"/>
      <c r="D7424"/>
    </row>
    <row r="7425" spans="1:4" ht="16.149999999999999" customHeight="1" x14ac:dyDescent="0.25">
      <c r="A7425" s="416">
        <v>40985</v>
      </c>
      <c r="B7425" s="417">
        <v>1758.38</v>
      </c>
      <c r="C7425"/>
      <c r="D7425"/>
    </row>
    <row r="7426" spans="1:4" ht="16.149999999999999" customHeight="1" x14ac:dyDescent="0.25">
      <c r="A7426" s="416">
        <v>40986</v>
      </c>
      <c r="B7426" s="418">
        <v>1758.38</v>
      </c>
      <c r="C7426"/>
      <c r="D7426"/>
    </row>
    <row r="7427" spans="1:4" ht="16.149999999999999" customHeight="1" x14ac:dyDescent="0.25">
      <c r="A7427" s="416">
        <v>40987</v>
      </c>
      <c r="B7427" s="417">
        <v>1758.38</v>
      </c>
      <c r="C7427"/>
      <c r="D7427"/>
    </row>
    <row r="7428" spans="1:4" ht="16.149999999999999" customHeight="1" x14ac:dyDescent="0.25">
      <c r="A7428" s="416">
        <v>40988</v>
      </c>
      <c r="B7428" s="418">
        <v>1758.38</v>
      </c>
      <c r="C7428"/>
      <c r="D7428"/>
    </row>
    <row r="7429" spans="1:4" ht="16.149999999999999" customHeight="1" x14ac:dyDescent="0.25">
      <c r="A7429" s="416">
        <v>40989</v>
      </c>
      <c r="B7429" s="417">
        <v>1759.78</v>
      </c>
      <c r="C7429"/>
      <c r="D7429"/>
    </row>
    <row r="7430" spans="1:4" ht="16.149999999999999" customHeight="1" x14ac:dyDescent="0.25">
      <c r="A7430" s="416">
        <v>40990</v>
      </c>
      <c r="B7430" s="418">
        <v>1758.03</v>
      </c>
      <c r="C7430"/>
      <c r="D7430"/>
    </row>
    <row r="7431" spans="1:4" ht="16.149999999999999" customHeight="1" x14ac:dyDescent="0.25">
      <c r="A7431" s="416">
        <v>40991</v>
      </c>
      <c r="B7431" s="417">
        <v>1761.87</v>
      </c>
      <c r="C7431"/>
      <c r="D7431"/>
    </row>
    <row r="7432" spans="1:4" ht="16.149999999999999" customHeight="1" x14ac:dyDescent="0.25">
      <c r="A7432" s="416">
        <v>40992</v>
      </c>
      <c r="B7432" s="418">
        <v>1760.17</v>
      </c>
      <c r="C7432"/>
      <c r="D7432"/>
    </row>
    <row r="7433" spans="1:4" ht="16.149999999999999" customHeight="1" x14ac:dyDescent="0.25">
      <c r="A7433" s="416">
        <v>40993</v>
      </c>
      <c r="B7433" s="417">
        <v>1760.17</v>
      </c>
      <c r="C7433"/>
      <c r="D7433"/>
    </row>
    <row r="7434" spans="1:4" ht="16.149999999999999" customHeight="1" x14ac:dyDescent="0.25">
      <c r="A7434" s="416">
        <v>40994</v>
      </c>
      <c r="B7434" s="418">
        <v>1760.17</v>
      </c>
      <c r="C7434"/>
      <c r="D7434"/>
    </row>
    <row r="7435" spans="1:4" ht="16.149999999999999" customHeight="1" x14ac:dyDescent="0.25">
      <c r="A7435" s="416">
        <v>40995</v>
      </c>
      <c r="B7435" s="417">
        <v>1759.58</v>
      </c>
      <c r="C7435"/>
      <c r="D7435"/>
    </row>
    <row r="7436" spans="1:4" ht="16.149999999999999" customHeight="1" x14ac:dyDescent="0.25">
      <c r="A7436" s="416">
        <v>40996</v>
      </c>
      <c r="B7436" s="418">
        <v>1762.93</v>
      </c>
      <c r="C7436"/>
      <c r="D7436"/>
    </row>
    <row r="7437" spans="1:4" ht="16.149999999999999" customHeight="1" x14ac:dyDescent="0.25">
      <c r="A7437" s="416">
        <v>40997</v>
      </c>
      <c r="B7437" s="417">
        <v>1771.25</v>
      </c>
      <c r="C7437"/>
      <c r="D7437"/>
    </row>
    <row r="7438" spans="1:4" ht="16.149999999999999" customHeight="1" x14ac:dyDescent="0.25">
      <c r="A7438" s="416">
        <v>40998</v>
      </c>
      <c r="B7438" s="418">
        <v>1784.66</v>
      </c>
      <c r="C7438"/>
      <c r="D7438"/>
    </row>
    <row r="7439" spans="1:4" ht="16.149999999999999" customHeight="1" x14ac:dyDescent="0.25">
      <c r="A7439" s="416">
        <v>40999</v>
      </c>
      <c r="B7439" s="417">
        <v>1792.07</v>
      </c>
      <c r="C7439"/>
      <c r="D7439"/>
    </row>
    <row r="7440" spans="1:4" ht="16.149999999999999" customHeight="1" x14ac:dyDescent="0.25">
      <c r="A7440" s="416">
        <v>41000</v>
      </c>
      <c r="B7440" s="418">
        <v>1792.07</v>
      </c>
      <c r="C7440"/>
      <c r="D7440"/>
    </row>
    <row r="7441" spans="1:4" ht="16.149999999999999" customHeight="1" x14ac:dyDescent="0.25">
      <c r="A7441" s="416">
        <v>41001</v>
      </c>
      <c r="B7441" s="417">
        <v>1792.07</v>
      </c>
      <c r="C7441"/>
      <c r="D7441"/>
    </row>
    <row r="7442" spans="1:4" ht="16.149999999999999" customHeight="1" x14ac:dyDescent="0.25">
      <c r="A7442" s="416">
        <v>41002</v>
      </c>
      <c r="B7442" s="418">
        <v>1779.13</v>
      </c>
      <c r="C7442"/>
      <c r="D7442"/>
    </row>
    <row r="7443" spans="1:4" ht="16.149999999999999" customHeight="1" x14ac:dyDescent="0.25">
      <c r="A7443" s="416">
        <v>41003</v>
      </c>
      <c r="B7443" s="417">
        <v>1767.84</v>
      </c>
      <c r="C7443"/>
      <c r="D7443"/>
    </row>
    <row r="7444" spans="1:4" ht="16.149999999999999" customHeight="1" x14ac:dyDescent="0.25">
      <c r="A7444" s="416">
        <v>41004</v>
      </c>
      <c r="B7444" s="418">
        <v>1772.58</v>
      </c>
      <c r="C7444"/>
      <c r="D7444"/>
    </row>
    <row r="7445" spans="1:4" ht="16.149999999999999" customHeight="1" x14ac:dyDescent="0.25">
      <c r="A7445" s="416">
        <v>41005</v>
      </c>
      <c r="B7445" s="417">
        <v>1772.58</v>
      </c>
      <c r="C7445"/>
      <c r="D7445"/>
    </row>
    <row r="7446" spans="1:4" ht="16.149999999999999" customHeight="1" x14ac:dyDescent="0.25">
      <c r="A7446" s="416">
        <v>41006</v>
      </c>
      <c r="B7446" s="418">
        <v>1772.58</v>
      </c>
      <c r="C7446"/>
      <c r="D7446"/>
    </row>
    <row r="7447" spans="1:4" ht="16.149999999999999" customHeight="1" x14ac:dyDescent="0.25">
      <c r="A7447" s="416">
        <v>41007</v>
      </c>
      <c r="B7447" s="417">
        <v>1772.58</v>
      </c>
      <c r="C7447"/>
      <c r="D7447"/>
    </row>
    <row r="7448" spans="1:4" ht="16.149999999999999" customHeight="1" x14ac:dyDescent="0.25">
      <c r="A7448" s="416">
        <v>41008</v>
      </c>
      <c r="B7448" s="418">
        <v>1772.58</v>
      </c>
      <c r="C7448"/>
      <c r="D7448"/>
    </row>
    <row r="7449" spans="1:4" ht="16.149999999999999" customHeight="1" x14ac:dyDescent="0.25">
      <c r="A7449" s="416">
        <v>41009</v>
      </c>
      <c r="B7449" s="417">
        <v>1779.53</v>
      </c>
      <c r="C7449"/>
      <c r="D7449"/>
    </row>
    <row r="7450" spans="1:4" ht="16.149999999999999" customHeight="1" x14ac:dyDescent="0.25">
      <c r="A7450" s="416">
        <v>41010</v>
      </c>
      <c r="B7450" s="418">
        <v>1793.3</v>
      </c>
      <c r="C7450"/>
      <c r="D7450"/>
    </row>
    <row r="7451" spans="1:4" ht="16.149999999999999" customHeight="1" x14ac:dyDescent="0.25">
      <c r="A7451" s="416">
        <v>41011</v>
      </c>
      <c r="B7451" s="417">
        <v>1787.66</v>
      </c>
      <c r="C7451"/>
      <c r="D7451"/>
    </row>
    <row r="7452" spans="1:4" ht="16.149999999999999" customHeight="1" x14ac:dyDescent="0.25">
      <c r="A7452" s="416">
        <v>41012</v>
      </c>
      <c r="B7452" s="418">
        <v>1778.78</v>
      </c>
      <c r="C7452"/>
      <c r="D7452"/>
    </row>
    <row r="7453" spans="1:4" ht="16.149999999999999" customHeight="1" x14ac:dyDescent="0.25">
      <c r="A7453" s="416">
        <v>41013</v>
      </c>
      <c r="B7453" s="417">
        <v>1777.12</v>
      </c>
      <c r="C7453"/>
      <c r="D7453"/>
    </row>
    <row r="7454" spans="1:4" ht="16.149999999999999" customHeight="1" x14ac:dyDescent="0.25">
      <c r="A7454" s="416">
        <v>41014</v>
      </c>
      <c r="B7454" s="418">
        <v>1777.12</v>
      </c>
      <c r="C7454"/>
      <c r="D7454"/>
    </row>
    <row r="7455" spans="1:4" ht="16.149999999999999" customHeight="1" x14ac:dyDescent="0.25">
      <c r="A7455" s="416">
        <v>41015</v>
      </c>
      <c r="B7455" s="417">
        <v>1777.12</v>
      </c>
      <c r="C7455"/>
      <c r="D7455"/>
    </row>
    <row r="7456" spans="1:4" ht="16.149999999999999" customHeight="1" x14ac:dyDescent="0.25">
      <c r="A7456" s="416">
        <v>41016</v>
      </c>
      <c r="B7456" s="418">
        <v>1775.67</v>
      </c>
      <c r="C7456"/>
      <c r="D7456"/>
    </row>
    <row r="7457" spans="1:4" ht="16.149999999999999" customHeight="1" x14ac:dyDescent="0.25">
      <c r="A7457" s="416">
        <v>41017</v>
      </c>
      <c r="B7457" s="417">
        <v>1769.07</v>
      </c>
      <c r="C7457"/>
      <c r="D7457"/>
    </row>
    <row r="7458" spans="1:4" ht="16.149999999999999" customHeight="1" x14ac:dyDescent="0.25">
      <c r="A7458" s="416">
        <v>41018</v>
      </c>
      <c r="B7458" s="418">
        <v>1774.21</v>
      </c>
      <c r="C7458"/>
      <c r="D7458"/>
    </row>
    <row r="7459" spans="1:4" ht="16.149999999999999" customHeight="1" x14ac:dyDescent="0.25">
      <c r="A7459" s="416">
        <v>41019</v>
      </c>
      <c r="B7459" s="417">
        <v>1776.06</v>
      </c>
      <c r="C7459"/>
      <c r="D7459"/>
    </row>
    <row r="7460" spans="1:4" ht="16.149999999999999" customHeight="1" x14ac:dyDescent="0.25">
      <c r="A7460" s="416">
        <v>41020</v>
      </c>
      <c r="B7460" s="418">
        <v>1771.13</v>
      </c>
      <c r="C7460"/>
      <c r="D7460"/>
    </row>
    <row r="7461" spans="1:4" ht="16.149999999999999" customHeight="1" x14ac:dyDescent="0.25">
      <c r="A7461" s="416">
        <v>41021</v>
      </c>
      <c r="B7461" s="417">
        <v>1771.13</v>
      </c>
      <c r="C7461"/>
      <c r="D7461"/>
    </row>
    <row r="7462" spans="1:4" ht="16.149999999999999" customHeight="1" x14ac:dyDescent="0.25">
      <c r="A7462" s="416">
        <v>41022</v>
      </c>
      <c r="B7462" s="418">
        <v>1771.13</v>
      </c>
      <c r="C7462"/>
      <c r="D7462"/>
    </row>
    <row r="7463" spans="1:4" ht="16.149999999999999" customHeight="1" x14ac:dyDescent="0.25">
      <c r="A7463" s="416">
        <v>41023</v>
      </c>
      <c r="B7463" s="417">
        <v>1774.44</v>
      </c>
      <c r="C7463"/>
      <c r="D7463"/>
    </row>
    <row r="7464" spans="1:4" ht="16.149999999999999" customHeight="1" x14ac:dyDescent="0.25">
      <c r="A7464" s="416">
        <v>41024</v>
      </c>
      <c r="B7464" s="418">
        <v>1767.91</v>
      </c>
      <c r="C7464"/>
      <c r="D7464"/>
    </row>
    <row r="7465" spans="1:4" ht="16.149999999999999" customHeight="1" x14ac:dyDescent="0.25">
      <c r="A7465" s="416">
        <v>41025</v>
      </c>
      <c r="B7465" s="417">
        <v>1763.85</v>
      </c>
      <c r="C7465"/>
      <c r="D7465"/>
    </row>
    <row r="7466" spans="1:4" ht="16.149999999999999" customHeight="1" x14ac:dyDescent="0.25">
      <c r="A7466" s="416">
        <v>41026</v>
      </c>
      <c r="B7466" s="418">
        <v>1764.63</v>
      </c>
      <c r="C7466"/>
      <c r="D7466"/>
    </row>
    <row r="7467" spans="1:4" ht="16.149999999999999" customHeight="1" x14ac:dyDescent="0.25">
      <c r="A7467" s="416">
        <v>41027</v>
      </c>
      <c r="B7467" s="417">
        <v>1761.2</v>
      </c>
      <c r="C7467"/>
      <c r="D7467"/>
    </row>
    <row r="7468" spans="1:4" ht="16.149999999999999" customHeight="1" x14ac:dyDescent="0.25">
      <c r="A7468" s="416">
        <v>41028</v>
      </c>
      <c r="B7468" s="418">
        <v>1761.2</v>
      </c>
      <c r="C7468"/>
      <c r="D7468"/>
    </row>
    <row r="7469" spans="1:4" ht="16.149999999999999" customHeight="1" x14ac:dyDescent="0.25">
      <c r="A7469" s="416">
        <v>41029</v>
      </c>
      <c r="B7469" s="417">
        <v>1761.2</v>
      </c>
      <c r="C7469"/>
      <c r="D7469"/>
    </row>
    <row r="7470" spans="1:4" ht="16.149999999999999" customHeight="1" x14ac:dyDescent="0.25">
      <c r="A7470" s="416">
        <v>41030</v>
      </c>
      <c r="B7470" s="418">
        <v>1764</v>
      </c>
      <c r="C7470"/>
      <c r="D7470"/>
    </row>
    <row r="7471" spans="1:4" ht="16.149999999999999" customHeight="1" x14ac:dyDescent="0.25">
      <c r="A7471" s="416">
        <v>41031</v>
      </c>
      <c r="B7471" s="417">
        <v>1764</v>
      </c>
      <c r="C7471"/>
      <c r="D7471"/>
    </row>
    <row r="7472" spans="1:4" ht="16.149999999999999" customHeight="1" x14ac:dyDescent="0.25">
      <c r="A7472" s="416">
        <v>41032</v>
      </c>
      <c r="B7472" s="418">
        <v>1760.12</v>
      </c>
      <c r="C7472"/>
      <c r="D7472"/>
    </row>
    <row r="7473" spans="1:4" ht="16.149999999999999" customHeight="1" x14ac:dyDescent="0.25">
      <c r="A7473" s="416">
        <v>41033</v>
      </c>
      <c r="B7473" s="417">
        <v>1754.89</v>
      </c>
      <c r="C7473"/>
      <c r="D7473"/>
    </row>
    <row r="7474" spans="1:4" ht="16.149999999999999" customHeight="1" x14ac:dyDescent="0.25">
      <c r="A7474" s="416">
        <v>41034</v>
      </c>
      <c r="B7474" s="418">
        <v>1757.24</v>
      </c>
      <c r="C7474"/>
      <c r="D7474"/>
    </row>
    <row r="7475" spans="1:4" ht="16.149999999999999" customHeight="1" x14ac:dyDescent="0.25">
      <c r="A7475" s="416">
        <v>41035</v>
      </c>
      <c r="B7475" s="417">
        <v>1757.24</v>
      </c>
      <c r="C7475"/>
      <c r="D7475"/>
    </row>
    <row r="7476" spans="1:4" ht="16.149999999999999" customHeight="1" x14ac:dyDescent="0.25">
      <c r="A7476" s="416">
        <v>41036</v>
      </c>
      <c r="B7476" s="418">
        <v>1757.24</v>
      </c>
      <c r="C7476"/>
      <c r="D7476"/>
    </row>
    <row r="7477" spans="1:4" ht="16.149999999999999" customHeight="1" x14ac:dyDescent="0.25">
      <c r="A7477" s="416">
        <v>41037</v>
      </c>
      <c r="B7477" s="417">
        <v>1759.12</v>
      </c>
      <c r="C7477"/>
      <c r="D7477"/>
    </row>
    <row r="7478" spans="1:4" ht="16.149999999999999" customHeight="1" x14ac:dyDescent="0.25">
      <c r="A7478" s="416">
        <v>41038</v>
      </c>
      <c r="B7478" s="418">
        <v>1760.6</v>
      </c>
      <c r="C7478"/>
      <c r="D7478"/>
    </row>
    <row r="7479" spans="1:4" ht="16.149999999999999" customHeight="1" x14ac:dyDescent="0.25">
      <c r="A7479" s="416">
        <v>41039</v>
      </c>
      <c r="B7479" s="417">
        <v>1775.96</v>
      </c>
      <c r="C7479"/>
      <c r="D7479"/>
    </row>
    <row r="7480" spans="1:4" ht="16.149999999999999" customHeight="1" x14ac:dyDescent="0.25">
      <c r="A7480" s="416">
        <v>41040</v>
      </c>
      <c r="B7480" s="418">
        <v>1765</v>
      </c>
      <c r="C7480"/>
      <c r="D7480"/>
    </row>
    <row r="7481" spans="1:4" ht="16.149999999999999" customHeight="1" x14ac:dyDescent="0.25">
      <c r="A7481" s="416">
        <v>41041</v>
      </c>
      <c r="B7481" s="417">
        <v>1764.69</v>
      </c>
      <c r="C7481"/>
      <c r="D7481"/>
    </row>
    <row r="7482" spans="1:4" ht="16.149999999999999" customHeight="1" x14ac:dyDescent="0.25">
      <c r="A7482" s="416">
        <v>41042</v>
      </c>
      <c r="B7482" s="418">
        <v>1764.69</v>
      </c>
      <c r="C7482"/>
      <c r="D7482"/>
    </row>
    <row r="7483" spans="1:4" ht="16.149999999999999" customHeight="1" x14ac:dyDescent="0.25">
      <c r="A7483" s="416">
        <v>41043</v>
      </c>
      <c r="B7483" s="417">
        <v>1764.69</v>
      </c>
      <c r="C7483"/>
      <c r="D7483"/>
    </row>
    <row r="7484" spans="1:4" ht="16.149999999999999" customHeight="1" x14ac:dyDescent="0.25">
      <c r="A7484" s="416">
        <v>41044</v>
      </c>
      <c r="B7484" s="418">
        <v>1771.6</v>
      </c>
      <c r="C7484"/>
      <c r="D7484"/>
    </row>
    <row r="7485" spans="1:4" ht="16.149999999999999" customHeight="1" x14ac:dyDescent="0.25">
      <c r="A7485" s="416">
        <v>41045</v>
      </c>
      <c r="B7485" s="417">
        <v>1778.37</v>
      </c>
      <c r="C7485"/>
      <c r="D7485"/>
    </row>
    <row r="7486" spans="1:4" ht="16.149999999999999" customHeight="1" x14ac:dyDescent="0.25">
      <c r="A7486" s="416">
        <v>41046</v>
      </c>
      <c r="B7486" s="418">
        <v>1793.61</v>
      </c>
      <c r="C7486"/>
      <c r="D7486"/>
    </row>
    <row r="7487" spans="1:4" ht="16.149999999999999" customHeight="1" x14ac:dyDescent="0.25">
      <c r="A7487" s="416">
        <v>41047</v>
      </c>
      <c r="B7487" s="417">
        <v>1804.92</v>
      </c>
      <c r="C7487"/>
      <c r="D7487"/>
    </row>
    <row r="7488" spans="1:4" ht="16.149999999999999" customHeight="1" x14ac:dyDescent="0.25">
      <c r="A7488" s="416">
        <v>41048</v>
      </c>
      <c r="B7488" s="418">
        <v>1814.46</v>
      </c>
      <c r="C7488"/>
      <c r="D7488"/>
    </row>
    <row r="7489" spans="1:4" ht="16.149999999999999" customHeight="1" x14ac:dyDescent="0.25">
      <c r="A7489" s="416">
        <v>41049</v>
      </c>
      <c r="B7489" s="417">
        <v>1814.46</v>
      </c>
      <c r="C7489"/>
      <c r="D7489"/>
    </row>
    <row r="7490" spans="1:4" ht="16.149999999999999" customHeight="1" x14ac:dyDescent="0.25">
      <c r="A7490" s="416">
        <v>41050</v>
      </c>
      <c r="B7490" s="418">
        <v>1814.46</v>
      </c>
      <c r="C7490"/>
      <c r="D7490"/>
    </row>
    <row r="7491" spans="1:4" ht="16.149999999999999" customHeight="1" x14ac:dyDescent="0.25">
      <c r="A7491" s="416">
        <v>41051</v>
      </c>
      <c r="B7491" s="417">
        <v>1814.46</v>
      </c>
      <c r="C7491"/>
      <c r="D7491"/>
    </row>
    <row r="7492" spans="1:4" ht="16.149999999999999" customHeight="1" x14ac:dyDescent="0.25">
      <c r="A7492" s="416">
        <v>41052</v>
      </c>
      <c r="B7492" s="418">
        <v>1824.73</v>
      </c>
      <c r="C7492"/>
      <c r="D7492"/>
    </row>
    <row r="7493" spans="1:4" ht="16.149999999999999" customHeight="1" x14ac:dyDescent="0.25">
      <c r="A7493" s="416">
        <v>41053</v>
      </c>
      <c r="B7493" s="417">
        <v>1845.17</v>
      </c>
      <c r="C7493"/>
      <c r="D7493"/>
    </row>
    <row r="7494" spans="1:4" ht="16.149999999999999" customHeight="1" x14ac:dyDescent="0.25">
      <c r="A7494" s="416">
        <v>41054</v>
      </c>
      <c r="B7494" s="418">
        <v>1836.45</v>
      </c>
      <c r="C7494"/>
      <c r="D7494"/>
    </row>
    <row r="7495" spans="1:4" ht="16.149999999999999" customHeight="1" x14ac:dyDescent="0.25">
      <c r="A7495" s="416">
        <v>41055</v>
      </c>
      <c r="B7495" s="417">
        <v>1840.69</v>
      </c>
      <c r="C7495"/>
      <c r="D7495"/>
    </row>
    <row r="7496" spans="1:4" ht="16.149999999999999" customHeight="1" x14ac:dyDescent="0.25">
      <c r="A7496" s="416">
        <v>41056</v>
      </c>
      <c r="B7496" s="418">
        <v>1840.69</v>
      </c>
      <c r="C7496"/>
      <c r="D7496"/>
    </row>
    <row r="7497" spans="1:4" ht="16.149999999999999" customHeight="1" x14ac:dyDescent="0.25">
      <c r="A7497" s="416">
        <v>41057</v>
      </c>
      <c r="B7497" s="417">
        <v>1840.69</v>
      </c>
      <c r="C7497"/>
      <c r="D7497"/>
    </row>
    <row r="7498" spans="1:4" ht="16.149999999999999" customHeight="1" x14ac:dyDescent="0.25">
      <c r="A7498" s="416">
        <v>41058</v>
      </c>
      <c r="B7498" s="418">
        <v>1840.69</v>
      </c>
      <c r="C7498"/>
      <c r="D7498"/>
    </row>
    <row r="7499" spans="1:4" ht="16.149999999999999" customHeight="1" x14ac:dyDescent="0.25">
      <c r="A7499" s="416">
        <v>41059</v>
      </c>
      <c r="B7499" s="417">
        <v>1818.82</v>
      </c>
      <c r="C7499"/>
      <c r="D7499"/>
    </row>
    <row r="7500" spans="1:4" ht="16.149999999999999" customHeight="1" x14ac:dyDescent="0.25">
      <c r="A7500" s="416">
        <v>41060</v>
      </c>
      <c r="B7500" s="418">
        <v>1827.83</v>
      </c>
      <c r="C7500"/>
      <c r="D7500"/>
    </row>
    <row r="7501" spans="1:4" ht="16.149999999999999" customHeight="1" x14ac:dyDescent="0.25">
      <c r="A7501" s="416">
        <v>41061</v>
      </c>
      <c r="B7501" s="417">
        <v>1833.8</v>
      </c>
      <c r="C7501"/>
      <c r="D7501"/>
    </row>
    <row r="7502" spans="1:4" ht="16.149999999999999" customHeight="1" x14ac:dyDescent="0.25">
      <c r="A7502" s="416">
        <v>41062</v>
      </c>
      <c r="B7502" s="418">
        <v>1834.71</v>
      </c>
      <c r="C7502"/>
      <c r="D7502"/>
    </row>
    <row r="7503" spans="1:4" ht="16.149999999999999" customHeight="1" x14ac:dyDescent="0.25">
      <c r="A7503" s="416">
        <v>41063</v>
      </c>
      <c r="B7503" s="417">
        <v>1834.71</v>
      </c>
      <c r="C7503"/>
      <c r="D7503"/>
    </row>
    <row r="7504" spans="1:4" ht="16.149999999999999" customHeight="1" x14ac:dyDescent="0.25">
      <c r="A7504" s="416">
        <v>41064</v>
      </c>
      <c r="B7504" s="418">
        <v>1834.71</v>
      </c>
      <c r="C7504"/>
      <c r="D7504"/>
    </row>
    <row r="7505" spans="1:4" ht="16.149999999999999" customHeight="1" x14ac:dyDescent="0.25">
      <c r="A7505" s="416">
        <v>41065</v>
      </c>
      <c r="B7505" s="417">
        <v>1815.54</v>
      </c>
      <c r="C7505"/>
      <c r="D7505"/>
    </row>
    <row r="7506" spans="1:4" ht="16.149999999999999" customHeight="1" x14ac:dyDescent="0.25">
      <c r="A7506" s="416">
        <v>41066</v>
      </c>
      <c r="B7506" s="418">
        <v>1798.85</v>
      </c>
      <c r="C7506"/>
      <c r="D7506"/>
    </row>
    <row r="7507" spans="1:4" ht="16.149999999999999" customHeight="1" x14ac:dyDescent="0.25">
      <c r="A7507" s="416">
        <v>41067</v>
      </c>
      <c r="B7507" s="417">
        <v>1782.89</v>
      </c>
      <c r="C7507"/>
      <c r="D7507"/>
    </row>
    <row r="7508" spans="1:4" ht="16.149999999999999" customHeight="1" x14ac:dyDescent="0.25">
      <c r="A7508" s="416">
        <v>41068</v>
      </c>
      <c r="B7508" s="418">
        <v>1766.91</v>
      </c>
      <c r="C7508"/>
      <c r="D7508"/>
    </row>
    <row r="7509" spans="1:4" ht="16.149999999999999" customHeight="1" x14ac:dyDescent="0.25">
      <c r="A7509" s="416">
        <v>41069</v>
      </c>
      <c r="B7509" s="417">
        <v>1776.26</v>
      </c>
      <c r="C7509"/>
      <c r="D7509"/>
    </row>
    <row r="7510" spans="1:4" ht="16.149999999999999" customHeight="1" x14ac:dyDescent="0.25">
      <c r="A7510" s="416">
        <v>41070</v>
      </c>
      <c r="B7510" s="418">
        <v>1776.26</v>
      </c>
      <c r="C7510"/>
      <c r="D7510"/>
    </row>
    <row r="7511" spans="1:4" ht="16.149999999999999" customHeight="1" x14ac:dyDescent="0.25">
      <c r="A7511" s="416">
        <v>41071</v>
      </c>
      <c r="B7511" s="417">
        <v>1776.26</v>
      </c>
      <c r="C7511"/>
      <c r="D7511"/>
    </row>
    <row r="7512" spans="1:4" ht="16.149999999999999" customHeight="1" x14ac:dyDescent="0.25">
      <c r="A7512" s="416">
        <v>41072</v>
      </c>
      <c r="B7512" s="418">
        <v>1776.26</v>
      </c>
      <c r="C7512"/>
      <c r="D7512"/>
    </row>
    <row r="7513" spans="1:4" ht="16.149999999999999" customHeight="1" x14ac:dyDescent="0.25">
      <c r="A7513" s="416">
        <v>41073</v>
      </c>
      <c r="B7513" s="417">
        <v>1776.47</v>
      </c>
      <c r="C7513"/>
      <c r="D7513"/>
    </row>
    <row r="7514" spans="1:4" ht="16.149999999999999" customHeight="1" x14ac:dyDescent="0.25">
      <c r="A7514" s="416">
        <v>41074</v>
      </c>
      <c r="B7514" s="418">
        <v>1783.45</v>
      </c>
      <c r="C7514"/>
      <c r="D7514"/>
    </row>
    <row r="7515" spans="1:4" ht="16.149999999999999" customHeight="1" x14ac:dyDescent="0.25">
      <c r="A7515" s="416">
        <v>41075</v>
      </c>
      <c r="B7515" s="417">
        <v>1787.63</v>
      </c>
      <c r="C7515"/>
      <c r="D7515"/>
    </row>
    <row r="7516" spans="1:4" ht="16.149999999999999" customHeight="1" x14ac:dyDescent="0.25">
      <c r="A7516" s="416">
        <v>41076</v>
      </c>
      <c r="B7516" s="418">
        <v>1786.21</v>
      </c>
      <c r="C7516"/>
      <c r="D7516"/>
    </row>
    <row r="7517" spans="1:4" ht="16.149999999999999" customHeight="1" x14ac:dyDescent="0.25">
      <c r="A7517" s="416">
        <v>41077</v>
      </c>
      <c r="B7517" s="417">
        <v>1786.21</v>
      </c>
      <c r="C7517"/>
      <c r="D7517"/>
    </row>
    <row r="7518" spans="1:4" ht="16.149999999999999" customHeight="1" x14ac:dyDescent="0.25">
      <c r="A7518" s="416">
        <v>41078</v>
      </c>
      <c r="B7518" s="418">
        <v>1786.21</v>
      </c>
      <c r="C7518"/>
      <c r="D7518"/>
    </row>
    <row r="7519" spans="1:4" ht="16.149999999999999" customHeight="1" x14ac:dyDescent="0.25">
      <c r="A7519" s="416">
        <v>41079</v>
      </c>
      <c r="B7519" s="417">
        <v>1786.21</v>
      </c>
      <c r="C7519"/>
      <c r="D7519"/>
    </row>
    <row r="7520" spans="1:4" ht="16.149999999999999" customHeight="1" x14ac:dyDescent="0.25">
      <c r="A7520" s="416">
        <v>41080</v>
      </c>
      <c r="B7520" s="418">
        <v>1773.18</v>
      </c>
      <c r="C7520"/>
      <c r="D7520"/>
    </row>
    <row r="7521" spans="1:4" ht="16.149999999999999" customHeight="1" x14ac:dyDescent="0.25">
      <c r="A7521" s="416">
        <v>41081</v>
      </c>
      <c r="B7521" s="417">
        <v>1770.38</v>
      </c>
      <c r="C7521"/>
      <c r="D7521"/>
    </row>
    <row r="7522" spans="1:4" ht="16.149999999999999" customHeight="1" x14ac:dyDescent="0.25">
      <c r="A7522" s="416">
        <v>41082</v>
      </c>
      <c r="B7522" s="418">
        <v>1775.99</v>
      </c>
      <c r="C7522"/>
      <c r="D7522"/>
    </row>
    <row r="7523" spans="1:4" ht="16.149999999999999" customHeight="1" x14ac:dyDescent="0.25">
      <c r="A7523" s="416">
        <v>41083</v>
      </c>
      <c r="B7523" s="417">
        <v>1787.47</v>
      </c>
      <c r="C7523"/>
      <c r="D7523"/>
    </row>
    <row r="7524" spans="1:4" ht="16.149999999999999" customHeight="1" x14ac:dyDescent="0.25">
      <c r="A7524" s="416">
        <v>41084</v>
      </c>
      <c r="B7524" s="418">
        <v>1787.47</v>
      </c>
      <c r="C7524"/>
      <c r="D7524"/>
    </row>
    <row r="7525" spans="1:4" ht="16.149999999999999" customHeight="1" x14ac:dyDescent="0.25">
      <c r="A7525" s="416">
        <v>41085</v>
      </c>
      <c r="B7525" s="417">
        <v>1787.47</v>
      </c>
      <c r="C7525"/>
      <c r="D7525"/>
    </row>
    <row r="7526" spans="1:4" ht="16.149999999999999" customHeight="1" x14ac:dyDescent="0.25">
      <c r="A7526" s="416">
        <v>41086</v>
      </c>
      <c r="B7526" s="418">
        <v>1803.37</v>
      </c>
      <c r="C7526"/>
      <c r="D7526"/>
    </row>
    <row r="7527" spans="1:4" ht="16.149999999999999" customHeight="1" x14ac:dyDescent="0.25">
      <c r="A7527" s="416">
        <v>41087</v>
      </c>
      <c r="B7527" s="417">
        <v>1805.14</v>
      </c>
      <c r="C7527"/>
      <c r="D7527"/>
    </row>
    <row r="7528" spans="1:4" ht="16.149999999999999" customHeight="1" x14ac:dyDescent="0.25">
      <c r="A7528" s="416">
        <v>41088</v>
      </c>
      <c r="B7528" s="418">
        <v>1796.18</v>
      </c>
      <c r="C7528"/>
      <c r="D7528"/>
    </row>
    <row r="7529" spans="1:4" ht="16.149999999999999" customHeight="1" x14ac:dyDescent="0.25">
      <c r="A7529" s="416">
        <v>41089</v>
      </c>
      <c r="B7529" s="417">
        <v>1805.6</v>
      </c>
      <c r="C7529"/>
      <c r="D7529"/>
    </row>
    <row r="7530" spans="1:4" ht="16.149999999999999" customHeight="1" x14ac:dyDescent="0.25">
      <c r="A7530" s="416">
        <v>41090</v>
      </c>
      <c r="B7530" s="418">
        <v>1784.6</v>
      </c>
      <c r="C7530"/>
      <c r="D7530"/>
    </row>
    <row r="7531" spans="1:4" ht="16.149999999999999" customHeight="1" x14ac:dyDescent="0.25">
      <c r="A7531" s="416">
        <v>41091</v>
      </c>
      <c r="B7531" s="417">
        <v>1784.6</v>
      </c>
      <c r="C7531"/>
      <c r="D7531"/>
    </row>
    <row r="7532" spans="1:4" ht="16.149999999999999" customHeight="1" x14ac:dyDescent="0.25">
      <c r="A7532" s="416">
        <v>41092</v>
      </c>
      <c r="B7532" s="418">
        <v>1784.6</v>
      </c>
      <c r="C7532"/>
      <c r="D7532"/>
    </row>
    <row r="7533" spans="1:4" ht="16.149999999999999" customHeight="1" x14ac:dyDescent="0.25">
      <c r="A7533" s="416">
        <v>41093</v>
      </c>
      <c r="B7533" s="417">
        <v>1784.6</v>
      </c>
      <c r="C7533"/>
      <c r="D7533"/>
    </row>
    <row r="7534" spans="1:4" ht="16.149999999999999" customHeight="1" x14ac:dyDescent="0.25">
      <c r="A7534" s="416">
        <v>41094</v>
      </c>
      <c r="B7534" s="418">
        <v>1771.53</v>
      </c>
      <c r="C7534"/>
      <c r="D7534"/>
    </row>
    <row r="7535" spans="1:4" ht="16.149999999999999" customHeight="1" x14ac:dyDescent="0.25">
      <c r="A7535" s="416">
        <v>41095</v>
      </c>
      <c r="B7535" s="417">
        <v>1771.53</v>
      </c>
      <c r="C7535"/>
      <c r="D7535"/>
    </row>
    <row r="7536" spans="1:4" ht="16.149999999999999" customHeight="1" x14ac:dyDescent="0.25">
      <c r="A7536" s="416">
        <v>41096</v>
      </c>
      <c r="B7536" s="418">
        <v>1774.37</v>
      </c>
      <c r="C7536"/>
      <c r="D7536"/>
    </row>
    <row r="7537" spans="1:4" ht="16.149999999999999" customHeight="1" x14ac:dyDescent="0.25">
      <c r="A7537" s="416">
        <v>41097</v>
      </c>
      <c r="B7537" s="417">
        <v>1785.25</v>
      </c>
      <c r="C7537"/>
      <c r="D7537"/>
    </row>
    <row r="7538" spans="1:4" ht="16.149999999999999" customHeight="1" x14ac:dyDescent="0.25">
      <c r="A7538" s="416">
        <v>41098</v>
      </c>
      <c r="B7538" s="418">
        <v>1785.25</v>
      </c>
      <c r="C7538"/>
      <c r="D7538"/>
    </row>
    <row r="7539" spans="1:4" ht="16.149999999999999" customHeight="1" x14ac:dyDescent="0.25">
      <c r="A7539" s="416">
        <v>41099</v>
      </c>
      <c r="B7539" s="417">
        <v>1785.25</v>
      </c>
      <c r="C7539"/>
      <c r="D7539"/>
    </row>
    <row r="7540" spans="1:4" ht="16.149999999999999" customHeight="1" x14ac:dyDescent="0.25">
      <c r="A7540" s="416">
        <v>41100</v>
      </c>
      <c r="B7540" s="418">
        <v>1790.25</v>
      </c>
      <c r="C7540"/>
      <c r="D7540"/>
    </row>
    <row r="7541" spans="1:4" ht="16.149999999999999" customHeight="1" x14ac:dyDescent="0.25">
      <c r="A7541" s="416">
        <v>41101</v>
      </c>
      <c r="B7541" s="417">
        <v>1785.06</v>
      </c>
      <c r="C7541"/>
      <c r="D7541"/>
    </row>
    <row r="7542" spans="1:4" ht="16.149999999999999" customHeight="1" x14ac:dyDescent="0.25">
      <c r="A7542" s="416">
        <v>41102</v>
      </c>
      <c r="B7542" s="418">
        <v>1787.72</v>
      </c>
      <c r="C7542"/>
      <c r="D7542"/>
    </row>
    <row r="7543" spans="1:4" ht="16.149999999999999" customHeight="1" x14ac:dyDescent="0.25">
      <c r="A7543" s="416">
        <v>41103</v>
      </c>
      <c r="B7543" s="417">
        <v>1790.12</v>
      </c>
      <c r="C7543"/>
      <c r="D7543"/>
    </row>
    <row r="7544" spans="1:4" ht="16.149999999999999" customHeight="1" x14ac:dyDescent="0.25">
      <c r="A7544" s="416">
        <v>41104</v>
      </c>
      <c r="B7544" s="418">
        <v>1780.21</v>
      </c>
      <c r="C7544"/>
      <c r="D7544"/>
    </row>
    <row r="7545" spans="1:4" ht="16.149999999999999" customHeight="1" x14ac:dyDescent="0.25">
      <c r="A7545" s="416">
        <v>41105</v>
      </c>
      <c r="B7545" s="417">
        <v>1780.21</v>
      </c>
      <c r="C7545"/>
      <c r="D7545"/>
    </row>
    <row r="7546" spans="1:4" ht="16.149999999999999" customHeight="1" x14ac:dyDescent="0.25">
      <c r="A7546" s="416">
        <v>41106</v>
      </c>
      <c r="B7546" s="418">
        <v>1780.21</v>
      </c>
      <c r="C7546"/>
      <c r="D7546"/>
    </row>
    <row r="7547" spans="1:4" ht="16.149999999999999" customHeight="1" x14ac:dyDescent="0.25">
      <c r="A7547" s="416">
        <v>41107</v>
      </c>
      <c r="B7547" s="417">
        <v>1778.42</v>
      </c>
      <c r="C7547"/>
      <c r="D7547"/>
    </row>
    <row r="7548" spans="1:4" ht="16.149999999999999" customHeight="1" x14ac:dyDescent="0.25">
      <c r="A7548" s="416">
        <v>41108</v>
      </c>
      <c r="B7548" s="418">
        <v>1778.97</v>
      </c>
      <c r="C7548"/>
      <c r="D7548"/>
    </row>
    <row r="7549" spans="1:4" ht="16.149999999999999" customHeight="1" x14ac:dyDescent="0.25">
      <c r="A7549" s="416">
        <v>41109</v>
      </c>
      <c r="B7549" s="417">
        <v>1778.28</v>
      </c>
      <c r="C7549"/>
      <c r="D7549"/>
    </row>
    <row r="7550" spans="1:4" ht="16.149999999999999" customHeight="1" x14ac:dyDescent="0.25">
      <c r="A7550" s="416">
        <v>41110</v>
      </c>
      <c r="B7550" s="418">
        <v>1775.8</v>
      </c>
      <c r="C7550"/>
      <c r="D7550"/>
    </row>
    <row r="7551" spans="1:4" ht="16.149999999999999" customHeight="1" x14ac:dyDescent="0.25">
      <c r="A7551" s="416">
        <v>41111</v>
      </c>
      <c r="B7551" s="417">
        <v>1775.8</v>
      </c>
      <c r="C7551"/>
      <c r="D7551"/>
    </row>
    <row r="7552" spans="1:4" ht="16.149999999999999" customHeight="1" x14ac:dyDescent="0.25">
      <c r="A7552" s="416">
        <v>41112</v>
      </c>
      <c r="B7552" s="418">
        <v>1775.8</v>
      </c>
      <c r="C7552"/>
      <c r="D7552"/>
    </row>
    <row r="7553" spans="1:4" ht="16.149999999999999" customHeight="1" x14ac:dyDescent="0.25">
      <c r="A7553" s="416">
        <v>41113</v>
      </c>
      <c r="B7553" s="417">
        <v>1775.8</v>
      </c>
      <c r="C7553"/>
      <c r="D7553"/>
    </row>
    <row r="7554" spans="1:4" ht="16.149999999999999" customHeight="1" x14ac:dyDescent="0.25">
      <c r="A7554" s="416">
        <v>41114</v>
      </c>
      <c r="B7554" s="418">
        <v>1790.39</v>
      </c>
      <c r="C7554"/>
      <c r="D7554"/>
    </row>
    <row r="7555" spans="1:4" ht="16.149999999999999" customHeight="1" x14ac:dyDescent="0.25">
      <c r="A7555" s="416">
        <v>41115</v>
      </c>
      <c r="B7555" s="417">
        <v>1797.33</v>
      </c>
      <c r="C7555"/>
      <c r="D7555"/>
    </row>
    <row r="7556" spans="1:4" ht="16.149999999999999" customHeight="1" x14ac:dyDescent="0.25">
      <c r="A7556" s="416">
        <v>41116</v>
      </c>
      <c r="B7556" s="418">
        <v>1799.48</v>
      </c>
      <c r="C7556"/>
      <c r="D7556"/>
    </row>
    <row r="7557" spans="1:4" ht="16.149999999999999" customHeight="1" x14ac:dyDescent="0.25">
      <c r="A7557" s="416">
        <v>41117</v>
      </c>
      <c r="B7557" s="417">
        <v>1789.22</v>
      </c>
      <c r="C7557"/>
      <c r="D7557"/>
    </row>
    <row r="7558" spans="1:4" ht="16.149999999999999" customHeight="1" x14ac:dyDescent="0.25">
      <c r="A7558" s="416">
        <v>41118</v>
      </c>
      <c r="B7558" s="418">
        <v>1791.12</v>
      </c>
      <c r="C7558"/>
      <c r="D7558"/>
    </row>
    <row r="7559" spans="1:4" ht="16.149999999999999" customHeight="1" x14ac:dyDescent="0.25">
      <c r="A7559" s="416">
        <v>41119</v>
      </c>
      <c r="B7559" s="417">
        <v>1791.12</v>
      </c>
      <c r="C7559"/>
      <c r="D7559"/>
    </row>
    <row r="7560" spans="1:4" ht="16.149999999999999" customHeight="1" x14ac:dyDescent="0.25">
      <c r="A7560" s="416">
        <v>41120</v>
      </c>
      <c r="B7560" s="418">
        <v>1791.12</v>
      </c>
      <c r="C7560"/>
      <c r="D7560"/>
    </row>
    <row r="7561" spans="1:4" ht="16.149999999999999" customHeight="1" x14ac:dyDescent="0.25">
      <c r="A7561" s="416">
        <v>41121</v>
      </c>
      <c r="B7561" s="417">
        <v>1789.02</v>
      </c>
      <c r="C7561"/>
      <c r="D7561"/>
    </row>
    <row r="7562" spans="1:4" ht="16.149999999999999" customHeight="1" x14ac:dyDescent="0.25">
      <c r="A7562" s="416">
        <v>41122</v>
      </c>
      <c r="B7562" s="418">
        <v>1790.74</v>
      </c>
      <c r="C7562"/>
      <c r="D7562"/>
    </row>
    <row r="7563" spans="1:4" ht="16.149999999999999" customHeight="1" x14ac:dyDescent="0.25">
      <c r="A7563" s="416">
        <v>41123</v>
      </c>
      <c r="B7563" s="417">
        <v>1787.51</v>
      </c>
      <c r="C7563"/>
      <c r="D7563"/>
    </row>
    <row r="7564" spans="1:4" ht="16.149999999999999" customHeight="1" x14ac:dyDescent="0.25">
      <c r="A7564" s="416">
        <v>41124</v>
      </c>
      <c r="B7564" s="418">
        <v>1790.97</v>
      </c>
      <c r="C7564"/>
      <c r="D7564"/>
    </row>
    <row r="7565" spans="1:4" ht="16.149999999999999" customHeight="1" x14ac:dyDescent="0.25">
      <c r="A7565" s="416">
        <v>41125</v>
      </c>
      <c r="B7565" s="417">
        <v>1786.06</v>
      </c>
      <c r="C7565"/>
      <c r="D7565"/>
    </row>
    <row r="7566" spans="1:4" ht="16.149999999999999" customHeight="1" x14ac:dyDescent="0.25">
      <c r="A7566" s="416">
        <v>41126</v>
      </c>
      <c r="B7566" s="418">
        <v>1786.06</v>
      </c>
      <c r="C7566"/>
      <c r="D7566"/>
    </row>
    <row r="7567" spans="1:4" ht="16.149999999999999" customHeight="1" x14ac:dyDescent="0.25">
      <c r="A7567" s="416">
        <v>41127</v>
      </c>
      <c r="B7567" s="417">
        <v>1786.06</v>
      </c>
      <c r="C7567"/>
      <c r="D7567"/>
    </row>
    <row r="7568" spans="1:4" ht="16.149999999999999" customHeight="1" x14ac:dyDescent="0.25">
      <c r="A7568" s="416">
        <v>41128</v>
      </c>
      <c r="B7568" s="418">
        <v>1785.29</v>
      </c>
      <c r="C7568"/>
      <c r="D7568"/>
    </row>
    <row r="7569" spans="1:4" ht="16.149999999999999" customHeight="1" x14ac:dyDescent="0.25">
      <c r="A7569" s="416">
        <v>41129</v>
      </c>
      <c r="B7569" s="417">
        <v>1785.29</v>
      </c>
      <c r="C7569"/>
      <c r="D7569"/>
    </row>
    <row r="7570" spans="1:4" ht="16.149999999999999" customHeight="1" x14ac:dyDescent="0.25">
      <c r="A7570" s="416">
        <v>41130</v>
      </c>
      <c r="B7570" s="418">
        <v>1788.03</v>
      </c>
      <c r="C7570"/>
      <c r="D7570"/>
    </row>
    <row r="7571" spans="1:4" ht="16.149999999999999" customHeight="1" x14ac:dyDescent="0.25">
      <c r="A7571" s="416">
        <v>41131</v>
      </c>
      <c r="B7571" s="417">
        <v>1788.08</v>
      </c>
      <c r="C7571"/>
      <c r="D7571"/>
    </row>
    <row r="7572" spans="1:4" ht="16.149999999999999" customHeight="1" x14ac:dyDescent="0.25">
      <c r="A7572" s="416">
        <v>41132</v>
      </c>
      <c r="B7572" s="418">
        <v>1791.61</v>
      </c>
      <c r="C7572"/>
      <c r="D7572"/>
    </row>
    <row r="7573" spans="1:4" ht="16.149999999999999" customHeight="1" x14ac:dyDescent="0.25">
      <c r="A7573" s="416">
        <v>41133</v>
      </c>
      <c r="B7573" s="417">
        <v>1791.61</v>
      </c>
      <c r="C7573"/>
      <c r="D7573"/>
    </row>
    <row r="7574" spans="1:4" ht="16.149999999999999" customHeight="1" x14ac:dyDescent="0.25">
      <c r="A7574" s="416">
        <v>41134</v>
      </c>
      <c r="B7574" s="418">
        <v>1791.61</v>
      </c>
      <c r="C7574"/>
      <c r="D7574"/>
    </row>
    <row r="7575" spans="1:4" ht="16.149999999999999" customHeight="1" x14ac:dyDescent="0.25">
      <c r="A7575" s="416">
        <v>41135</v>
      </c>
      <c r="B7575" s="417">
        <v>1792.86</v>
      </c>
      <c r="C7575"/>
      <c r="D7575"/>
    </row>
    <row r="7576" spans="1:4" ht="16.149999999999999" customHeight="1" x14ac:dyDescent="0.25">
      <c r="A7576" s="416">
        <v>41136</v>
      </c>
      <c r="B7576" s="418">
        <v>1800.81</v>
      </c>
      <c r="C7576"/>
      <c r="D7576"/>
    </row>
    <row r="7577" spans="1:4" ht="16.149999999999999" customHeight="1" x14ac:dyDescent="0.25">
      <c r="A7577" s="416">
        <v>41137</v>
      </c>
      <c r="B7577" s="417">
        <v>1817.18</v>
      </c>
      <c r="C7577"/>
      <c r="D7577"/>
    </row>
    <row r="7578" spans="1:4" ht="16.149999999999999" customHeight="1" x14ac:dyDescent="0.25">
      <c r="A7578" s="416">
        <v>41138</v>
      </c>
      <c r="B7578" s="418">
        <v>1825.52</v>
      </c>
      <c r="C7578"/>
      <c r="D7578"/>
    </row>
    <row r="7579" spans="1:4" ht="16.149999999999999" customHeight="1" x14ac:dyDescent="0.25">
      <c r="A7579" s="416">
        <v>41139</v>
      </c>
      <c r="B7579" s="417">
        <v>1822.59</v>
      </c>
      <c r="C7579"/>
      <c r="D7579"/>
    </row>
    <row r="7580" spans="1:4" ht="16.149999999999999" customHeight="1" x14ac:dyDescent="0.25">
      <c r="A7580" s="416">
        <v>41140</v>
      </c>
      <c r="B7580" s="418">
        <v>1822.59</v>
      </c>
      <c r="C7580"/>
      <c r="D7580"/>
    </row>
    <row r="7581" spans="1:4" ht="16.149999999999999" customHeight="1" x14ac:dyDescent="0.25">
      <c r="A7581" s="416">
        <v>41141</v>
      </c>
      <c r="B7581" s="417">
        <v>1822.59</v>
      </c>
      <c r="C7581"/>
      <c r="D7581"/>
    </row>
    <row r="7582" spans="1:4" ht="16.149999999999999" customHeight="1" x14ac:dyDescent="0.25">
      <c r="A7582" s="416">
        <v>41142</v>
      </c>
      <c r="B7582" s="418">
        <v>1822.59</v>
      </c>
      <c r="C7582"/>
      <c r="D7582"/>
    </row>
    <row r="7583" spans="1:4" ht="16.149999999999999" customHeight="1" x14ac:dyDescent="0.25">
      <c r="A7583" s="416">
        <v>41143</v>
      </c>
      <c r="B7583" s="417">
        <v>1815.8</v>
      </c>
      <c r="C7583"/>
      <c r="D7583"/>
    </row>
    <row r="7584" spans="1:4" ht="16.149999999999999" customHeight="1" x14ac:dyDescent="0.25">
      <c r="A7584" s="416">
        <v>41144</v>
      </c>
      <c r="B7584" s="418">
        <v>1812.88</v>
      </c>
      <c r="C7584"/>
      <c r="D7584"/>
    </row>
    <row r="7585" spans="1:4" ht="16.149999999999999" customHeight="1" x14ac:dyDescent="0.25">
      <c r="A7585" s="416">
        <v>41145</v>
      </c>
      <c r="B7585" s="417">
        <v>1808.33</v>
      </c>
      <c r="C7585"/>
      <c r="D7585"/>
    </row>
    <row r="7586" spans="1:4" ht="16.149999999999999" customHeight="1" x14ac:dyDescent="0.25">
      <c r="A7586" s="416">
        <v>41146</v>
      </c>
      <c r="B7586" s="418">
        <v>1814.83</v>
      </c>
      <c r="C7586"/>
      <c r="D7586"/>
    </row>
    <row r="7587" spans="1:4" ht="16.149999999999999" customHeight="1" x14ac:dyDescent="0.25">
      <c r="A7587" s="416">
        <v>41147</v>
      </c>
      <c r="B7587" s="417">
        <v>1814.83</v>
      </c>
      <c r="C7587"/>
      <c r="D7587"/>
    </row>
    <row r="7588" spans="1:4" ht="16.149999999999999" customHeight="1" x14ac:dyDescent="0.25">
      <c r="A7588" s="416">
        <v>41148</v>
      </c>
      <c r="B7588" s="418">
        <v>1814.83</v>
      </c>
      <c r="C7588"/>
      <c r="D7588"/>
    </row>
    <row r="7589" spans="1:4" ht="16.149999999999999" customHeight="1" x14ac:dyDescent="0.25">
      <c r="A7589" s="416">
        <v>41149</v>
      </c>
      <c r="B7589" s="417">
        <v>1821.44</v>
      </c>
      <c r="C7589"/>
      <c r="D7589"/>
    </row>
    <row r="7590" spans="1:4" ht="16.149999999999999" customHeight="1" x14ac:dyDescent="0.25">
      <c r="A7590" s="416">
        <v>41150</v>
      </c>
      <c r="B7590" s="418">
        <v>1828.99</v>
      </c>
      <c r="C7590"/>
      <c r="D7590"/>
    </row>
    <row r="7591" spans="1:4" ht="16.149999999999999" customHeight="1" x14ac:dyDescent="0.25">
      <c r="A7591" s="416">
        <v>41151</v>
      </c>
      <c r="B7591" s="417">
        <v>1833.14</v>
      </c>
      <c r="C7591"/>
      <c r="D7591"/>
    </row>
    <row r="7592" spans="1:4" ht="16.149999999999999" customHeight="1" x14ac:dyDescent="0.25">
      <c r="A7592" s="416">
        <v>41152</v>
      </c>
      <c r="B7592" s="418">
        <v>1830.5</v>
      </c>
      <c r="C7592"/>
      <c r="D7592"/>
    </row>
    <row r="7593" spans="1:4" ht="16.149999999999999" customHeight="1" x14ac:dyDescent="0.25">
      <c r="A7593" s="416">
        <v>41153</v>
      </c>
      <c r="B7593" s="417">
        <v>1825.21</v>
      </c>
      <c r="C7593"/>
      <c r="D7593"/>
    </row>
    <row r="7594" spans="1:4" ht="16.149999999999999" customHeight="1" x14ac:dyDescent="0.25">
      <c r="A7594" s="416">
        <v>41154</v>
      </c>
      <c r="B7594" s="418">
        <v>1825.21</v>
      </c>
      <c r="C7594"/>
      <c r="D7594"/>
    </row>
    <row r="7595" spans="1:4" ht="16.149999999999999" customHeight="1" x14ac:dyDescent="0.25">
      <c r="A7595" s="416">
        <v>41155</v>
      </c>
      <c r="B7595" s="417">
        <v>1825.21</v>
      </c>
      <c r="C7595"/>
      <c r="D7595"/>
    </row>
    <row r="7596" spans="1:4" ht="16.149999999999999" customHeight="1" x14ac:dyDescent="0.25">
      <c r="A7596" s="416">
        <v>41156</v>
      </c>
      <c r="B7596" s="418">
        <v>1825.21</v>
      </c>
      <c r="C7596"/>
      <c r="D7596"/>
    </row>
    <row r="7597" spans="1:4" ht="16.149999999999999" customHeight="1" x14ac:dyDescent="0.25">
      <c r="A7597" s="416">
        <v>41157</v>
      </c>
      <c r="B7597" s="417">
        <v>1824.81</v>
      </c>
      <c r="C7597"/>
      <c r="D7597"/>
    </row>
    <row r="7598" spans="1:4" ht="16.149999999999999" customHeight="1" x14ac:dyDescent="0.25">
      <c r="A7598" s="416">
        <v>41158</v>
      </c>
      <c r="B7598" s="418">
        <v>1814.06</v>
      </c>
      <c r="C7598"/>
      <c r="D7598"/>
    </row>
    <row r="7599" spans="1:4" ht="16.149999999999999" customHeight="1" x14ac:dyDescent="0.25">
      <c r="A7599" s="416">
        <v>41159</v>
      </c>
      <c r="B7599" s="417">
        <v>1804.09</v>
      </c>
      <c r="C7599"/>
      <c r="D7599"/>
    </row>
    <row r="7600" spans="1:4" ht="16.149999999999999" customHeight="1" x14ac:dyDescent="0.25">
      <c r="A7600" s="416">
        <v>41160</v>
      </c>
      <c r="B7600" s="418">
        <v>1797.35</v>
      </c>
      <c r="C7600"/>
      <c r="D7600"/>
    </row>
    <row r="7601" spans="1:4" ht="16.149999999999999" customHeight="1" x14ac:dyDescent="0.25">
      <c r="A7601" s="416">
        <v>41161</v>
      </c>
      <c r="B7601" s="417">
        <v>1797.35</v>
      </c>
      <c r="C7601"/>
      <c r="D7601"/>
    </row>
    <row r="7602" spans="1:4" ht="16.149999999999999" customHeight="1" x14ac:dyDescent="0.25">
      <c r="A7602" s="416">
        <v>41162</v>
      </c>
      <c r="B7602" s="418">
        <v>1797.35</v>
      </c>
      <c r="C7602"/>
      <c r="D7602"/>
    </row>
    <row r="7603" spans="1:4" ht="16.149999999999999" customHeight="1" x14ac:dyDescent="0.25">
      <c r="A7603" s="416">
        <v>41163</v>
      </c>
      <c r="B7603" s="417">
        <v>1802.23</v>
      </c>
      <c r="C7603"/>
      <c r="D7603"/>
    </row>
    <row r="7604" spans="1:4" ht="16.149999999999999" customHeight="1" x14ac:dyDescent="0.25">
      <c r="A7604" s="416">
        <v>41164</v>
      </c>
      <c r="B7604" s="418">
        <v>1795.4</v>
      </c>
      <c r="C7604"/>
      <c r="D7604"/>
    </row>
    <row r="7605" spans="1:4" ht="16.149999999999999" customHeight="1" x14ac:dyDescent="0.25">
      <c r="A7605" s="416">
        <v>41165</v>
      </c>
      <c r="B7605" s="417">
        <v>1802.22</v>
      </c>
      <c r="C7605"/>
      <c r="D7605"/>
    </row>
    <row r="7606" spans="1:4" ht="16.149999999999999" customHeight="1" x14ac:dyDescent="0.25">
      <c r="A7606" s="416">
        <v>41166</v>
      </c>
      <c r="B7606" s="418">
        <v>1799.57</v>
      </c>
      <c r="C7606"/>
      <c r="D7606"/>
    </row>
    <row r="7607" spans="1:4" ht="16.149999999999999" customHeight="1" x14ac:dyDescent="0.25">
      <c r="A7607" s="416">
        <v>41167</v>
      </c>
      <c r="B7607" s="417">
        <v>1789.54</v>
      </c>
      <c r="C7607"/>
      <c r="D7607"/>
    </row>
    <row r="7608" spans="1:4" ht="16.149999999999999" customHeight="1" x14ac:dyDescent="0.25">
      <c r="A7608" s="416">
        <v>41168</v>
      </c>
      <c r="B7608" s="418">
        <v>1789.54</v>
      </c>
      <c r="C7608"/>
      <c r="D7608"/>
    </row>
    <row r="7609" spans="1:4" ht="16.149999999999999" customHeight="1" x14ac:dyDescent="0.25">
      <c r="A7609" s="416">
        <v>41169</v>
      </c>
      <c r="B7609" s="417">
        <v>1789.54</v>
      </c>
      <c r="C7609"/>
      <c r="D7609"/>
    </row>
    <row r="7610" spans="1:4" ht="16.149999999999999" customHeight="1" x14ac:dyDescent="0.25">
      <c r="A7610" s="416">
        <v>41170</v>
      </c>
      <c r="B7610" s="418">
        <v>1799.77</v>
      </c>
      <c r="C7610"/>
      <c r="D7610"/>
    </row>
    <row r="7611" spans="1:4" ht="16.149999999999999" customHeight="1" x14ac:dyDescent="0.25">
      <c r="A7611" s="416">
        <v>41171</v>
      </c>
      <c r="B7611" s="417">
        <v>1800.19</v>
      </c>
      <c r="C7611"/>
      <c r="D7611"/>
    </row>
    <row r="7612" spans="1:4" ht="16.149999999999999" customHeight="1" x14ac:dyDescent="0.25">
      <c r="A7612" s="416">
        <v>41172</v>
      </c>
      <c r="B7612" s="418">
        <v>1795.66</v>
      </c>
      <c r="C7612"/>
      <c r="D7612"/>
    </row>
    <row r="7613" spans="1:4" ht="16.149999999999999" customHeight="1" x14ac:dyDescent="0.25">
      <c r="A7613" s="416">
        <v>41173</v>
      </c>
      <c r="B7613" s="417">
        <v>1798.98</v>
      </c>
      <c r="C7613"/>
      <c r="D7613"/>
    </row>
    <row r="7614" spans="1:4" ht="16.149999999999999" customHeight="1" x14ac:dyDescent="0.25">
      <c r="A7614" s="416">
        <v>41174</v>
      </c>
      <c r="B7614" s="418">
        <v>1796.75</v>
      </c>
      <c r="C7614"/>
      <c r="D7614"/>
    </row>
    <row r="7615" spans="1:4" ht="16.149999999999999" customHeight="1" x14ac:dyDescent="0.25">
      <c r="A7615" s="416">
        <v>41175</v>
      </c>
      <c r="B7615" s="417">
        <v>1796.75</v>
      </c>
      <c r="C7615"/>
      <c r="D7615"/>
    </row>
    <row r="7616" spans="1:4" ht="16.149999999999999" customHeight="1" x14ac:dyDescent="0.25">
      <c r="A7616" s="416">
        <v>41176</v>
      </c>
      <c r="B7616" s="418">
        <v>1796.75</v>
      </c>
      <c r="C7616"/>
      <c r="D7616"/>
    </row>
    <row r="7617" spans="1:4" ht="16.149999999999999" customHeight="1" x14ac:dyDescent="0.25">
      <c r="A7617" s="416">
        <v>41177</v>
      </c>
      <c r="B7617" s="417">
        <v>1799.29</v>
      </c>
      <c r="C7617"/>
      <c r="D7617"/>
    </row>
    <row r="7618" spans="1:4" ht="16.149999999999999" customHeight="1" x14ac:dyDescent="0.25">
      <c r="A7618" s="416">
        <v>41178</v>
      </c>
      <c r="B7618" s="418">
        <v>1795.69</v>
      </c>
      <c r="C7618"/>
      <c r="D7618"/>
    </row>
    <row r="7619" spans="1:4" ht="16.149999999999999" customHeight="1" x14ac:dyDescent="0.25">
      <c r="A7619" s="416">
        <v>41179</v>
      </c>
      <c r="B7619" s="417">
        <v>1799.55</v>
      </c>
      <c r="C7619"/>
      <c r="D7619"/>
    </row>
    <row r="7620" spans="1:4" ht="16.149999999999999" customHeight="1" x14ac:dyDescent="0.25">
      <c r="A7620" s="416">
        <v>41180</v>
      </c>
      <c r="B7620" s="418">
        <v>1798.08</v>
      </c>
      <c r="C7620"/>
      <c r="D7620"/>
    </row>
    <row r="7621" spans="1:4" ht="16.149999999999999" customHeight="1" x14ac:dyDescent="0.25">
      <c r="A7621" s="416">
        <v>41181</v>
      </c>
      <c r="B7621" s="417">
        <v>1800.52</v>
      </c>
      <c r="C7621"/>
      <c r="D7621"/>
    </row>
    <row r="7622" spans="1:4" ht="16.149999999999999" customHeight="1" x14ac:dyDescent="0.25">
      <c r="A7622" s="416">
        <v>41182</v>
      </c>
      <c r="B7622" s="418">
        <v>1800.52</v>
      </c>
      <c r="C7622"/>
      <c r="D7622"/>
    </row>
    <row r="7623" spans="1:4" ht="16.149999999999999" customHeight="1" x14ac:dyDescent="0.25">
      <c r="A7623" s="416">
        <v>41183</v>
      </c>
      <c r="B7623" s="417">
        <v>1800.52</v>
      </c>
      <c r="C7623"/>
      <c r="D7623"/>
    </row>
    <row r="7624" spans="1:4" ht="16.149999999999999" customHeight="1" x14ac:dyDescent="0.25">
      <c r="A7624" s="416">
        <v>41184</v>
      </c>
      <c r="B7624" s="418">
        <v>1797.97</v>
      </c>
      <c r="C7624"/>
      <c r="D7624"/>
    </row>
    <row r="7625" spans="1:4" ht="16.149999999999999" customHeight="1" x14ac:dyDescent="0.25">
      <c r="A7625" s="416">
        <v>41185</v>
      </c>
      <c r="B7625" s="417">
        <v>1798.86</v>
      </c>
      <c r="C7625"/>
      <c r="D7625"/>
    </row>
    <row r="7626" spans="1:4" ht="16.149999999999999" customHeight="1" x14ac:dyDescent="0.25">
      <c r="A7626" s="416">
        <v>41186</v>
      </c>
      <c r="B7626" s="418">
        <v>1800.43</v>
      </c>
      <c r="C7626"/>
      <c r="D7626"/>
    </row>
    <row r="7627" spans="1:4" ht="16.149999999999999" customHeight="1" x14ac:dyDescent="0.25">
      <c r="A7627" s="416">
        <v>41187</v>
      </c>
      <c r="B7627" s="417">
        <v>1797.68</v>
      </c>
      <c r="C7627"/>
      <c r="D7627"/>
    </row>
    <row r="7628" spans="1:4" ht="16.149999999999999" customHeight="1" x14ac:dyDescent="0.25">
      <c r="A7628" s="416">
        <v>41188</v>
      </c>
      <c r="B7628" s="418">
        <v>1795.4</v>
      </c>
      <c r="C7628"/>
      <c r="D7628"/>
    </row>
    <row r="7629" spans="1:4" ht="16.149999999999999" customHeight="1" x14ac:dyDescent="0.25">
      <c r="A7629" s="416">
        <v>41189</v>
      </c>
      <c r="B7629" s="417">
        <v>1795.4</v>
      </c>
      <c r="C7629"/>
      <c r="D7629"/>
    </row>
    <row r="7630" spans="1:4" ht="16.149999999999999" customHeight="1" x14ac:dyDescent="0.25">
      <c r="A7630" s="416">
        <v>41190</v>
      </c>
      <c r="B7630" s="418">
        <v>1795.4</v>
      </c>
      <c r="C7630"/>
      <c r="D7630"/>
    </row>
    <row r="7631" spans="1:4" ht="16.149999999999999" customHeight="1" x14ac:dyDescent="0.25">
      <c r="A7631" s="416">
        <v>41191</v>
      </c>
      <c r="B7631" s="417">
        <v>1795.4</v>
      </c>
      <c r="C7631"/>
      <c r="D7631"/>
    </row>
    <row r="7632" spans="1:4" ht="16.149999999999999" customHeight="1" x14ac:dyDescent="0.25">
      <c r="A7632" s="416">
        <v>41192</v>
      </c>
      <c r="B7632" s="418">
        <v>1798.32</v>
      </c>
      <c r="C7632"/>
      <c r="D7632"/>
    </row>
    <row r="7633" spans="1:4" ht="16.149999999999999" customHeight="1" x14ac:dyDescent="0.25">
      <c r="A7633" s="416">
        <v>41193</v>
      </c>
      <c r="B7633" s="417">
        <v>1799.78</v>
      </c>
      <c r="C7633"/>
      <c r="D7633"/>
    </row>
    <row r="7634" spans="1:4" ht="16.149999999999999" customHeight="1" x14ac:dyDescent="0.25">
      <c r="A7634" s="416">
        <v>41194</v>
      </c>
      <c r="B7634" s="418">
        <v>1797.68</v>
      </c>
      <c r="C7634"/>
      <c r="D7634"/>
    </row>
    <row r="7635" spans="1:4" ht="16.149999999999999" customHeight="1" x14ac:dyDescent="0.25">
      <c r="A7635" s="416">
        <v>41195</v>
      </c>
      <c r="B7635" s="417">
        <v>1797.68</v>
      </c>
      <c r="C7635"/>
      <c r="D7635"/>
    </row>
    <row r="7636" spans="1:4" ht="16.149999999999999" customHeight="1" x14ac:dyDescent="0.25">
      <c r="A7636" s="416">
        <v>41196</v>
      </c>
      <c r="B7636" s="418">
        <v>1797.68</v>
      </c>
      <c r="C7636"/>
      <c r="D7636"/>
    </row>
    <row r="7637" spans="1:4" ht="16.149999999999999" customHeight="1" x14ac:dyDescent="0.25">
      <c r="A7637" s="416">
        <v>41197</v>
      </c>
      <c r="B7637" s="417">
        <v>1797.68</v>
      </c>
      <c r="C7637"/>
      <c r="D7637"/>
    </row>
    <row r="7638" spans="1:4" ht="16.149999999999999" customHeight="1" x14ac:dyDescent="0.25">
      <c r="A7638" s="416">
        <v>41198</v>
      </c>
      <c r="B7638" s="418">
        <v>1797.68</v>
      </c>
      <c r="C7638"/>
      <c r="D7638"/>
    </row>
    <row r="7639" spans="1:4" ht="16.149999999999999" customHeight="1" x14ac:dyDescent="0.25">
      <c r="A7639" s="416">
        <v>41199</v>
      </c>
      <c r="B7639" s="417">
        <v>1797.81</v>
      </c>
      <c r="C7639"/>
      <c r="D7639"/>
    </row>
    <row r="7640" spans="1:4" ht="16.149999999999999" customHeight="1" x14ac:dyDescent="0.25">
      <c r="A7640" s="416">
        <v>41200</v>
      </c>
      <c r="B7640" s="418">
        <v>1798.53</v>
      </c>
      <c r="C7640"/>
      <c r="D7640"/>
    </row>
    <row r="7641" spans="1:4" ht="16.149999999999999" customHeight="1" x14ac:dyDescent="0.25">
      <c r="A7641" s="416">
        <v>41201</v>
      </c>
      <c r="B7641" s="417">
        <v>1797.66</v>
      </c>
      <c r="C7641"/>
      <c r="D7641"/>
    </row>
    <row r="7642" spans="1:4" ht="16.149999999999999" customHeight="1" x14ac:dyDescent="0.25">
      <c r="A7642" s="416">
        <v>41202</v>
      </c>
      <c r="B7642" s="418">
        <v>1798.42</v>
      </c>
      <c r="C7642"/>
      <c r="D7642"/>
    </row>
    <row r="7643" spans="1:4" ht="16.149999999999999" customHeight="1" x14ac:dyDescent="0.25">
      <c r="A7643" s="416">
        <v>41203</v>
      </c>
      <c r="B7643" s="417">
        <v>1798.42</v>
      </c>
      <c r="C7643"/>
      <c r="D7643"/>
    </row>
    <row r="7644" spans="1:4" ht="16.149999999999999" customHeight="1" x14ac:dyDescent="0.25">
      <c r="A7644" s="416">
        <v>41204</v>
      </c>
      <c r="B7644" s="418">
        <v>1798.42</v>
      </c>
      <c r="C7644"/>
      <c r="D7644"/>
    </row>
    <row r="7645" spans="1:4" ht="16.149999999999999" customHeight="1" x14ac:dyDescent="0.25">
      <c r="A7645" s="416">
        <v>41205</v>
      </c>
      <c r="B7645" s="417">
        <v>1802.91</v>
      </c>
      <c r="C7645"/>
      <c r="D7645"/>
    </row>
    <row r="7646" spans="1:4" ht="16.149999999999999" customHeight="1" x14ac:dyDescent="0.25">
      <c r="A7646" s="416">
        <v>41206</v>
      </c>
      <c r="B7646" s="418">
        <v>1816.6</v>
      </c>
      <c r="C7646"/>
      <c r="D7646"/>
    </row>
    <row r="7647" spans="1:4" ht="16.149999999999999" customHeight="1" x14ac:dyDescent="0.25">
      <c r="A7647" s="416">
        <v>41207</v>
      </c>
      <c r="B7647" s="417">
        <v>1817.25</v>
      </c>
      <c r="C7647"/>
      <c r="D7647"/>
    </row>
    <row r="7648" spans="1:4" ht="16.149999999999999" customHeight="1" x14ac:dyDescent="0.25">
      <c r="A7648" s="416">
        <v>41208</v>
      </c>
      <c r="B7648" s="418">
        <v>1816.97</v>
      </c>
      <c r="C7648"/>
      <c r="D7648"/>
    </row>
    <row r="7649" spans="1:4" ht="16.149999999999999" customHeight="1" x14ac:dyDescent="0.25">
      <c r="A7649" s="416">
        <v>41209</v>
      </c>
      <c r="B7649" s="417">
        <v>1823.18</v>
      </c>
      <c r="C7649"/>
      <c r="D7649"/>
    </row>
    <row r="7650" spans="1:4" ht="16.149999999999999" customHeight="1" x14ac:dyDescent="0.25">
      <c r="A7650" s="416">
        <v>41210</v>
      </c>
      <c r="B7650" s="418">
        <v>1823.18</v>
      </c>
      <c r="C7650"/>
      <c r="D7650"/>
    </row>
    <row r="7651" spans="1:4" ht="16.149999999999999" customHeight="1" x14ac:dyDescent="0.25">
      <c r="A7651" s="416">
        <v>41211</v>
      </c>
      <c r="B7651" s="417">
        <v>1823.18</v>
      </c>
      <c r="C7651"/>
      <c r="D7651"/>
    </row>
    <row r="7652" spans="1:4" ht="16.149999999999999" customHeight="1" x14ac:dyDescent="0.25">
      <c r="A7652" s="416">
        <v>41212</v>
      </c>
      <c r="B7652" s="418">
        <v>1830.45</v>
      </c>
      <c r="C7652"/>
      <c r="D7652"/>
    </row>
    <row r="7653" spans="1:4" ht="16.149999999999999" customHeight="1" x14ac:dyDescent="0.25">
      <c r="A7653" s="416">
        <v>41213</v>
      </c>
      <c r="B7653" s="417">
        <v>1829.89</v>
      </c>
      <c r="C7653"/>
      <c r="D7653"/>
    </row>
    <row r="7654" spans="1:4" ht="16.149999999999999" customHeight="1" x14ac:dyDescent="0.25">
      <c r="A7654" s="416">
        <v>41214</v>
      </c>
      <c r="B7654" s="418">
        <v>1831.25</v>
      </c>
      <c r="C7654"/>
      <c r="D7654"/>
    </row>
    <row r="7655" spans="1:4" ht="16.149999999999999" customHeight="1" x14ac:dyDescent="0.25">
      <c r="A7655" s="416">
        <v>41215</v>
      </c>
      <c r="B7655" s="417">
        <v>1825.5</v>
      </c>
      <c r="C7655"/>
      <c r="D7655"/>
    </row>
    <row r="7656" spans="1:4" ht="16.149999999999999" customHeight="1" x14ac:dyDescent="0.25">
      <c r="A7656" s="416">
        <v>41216</v>
      </c>
      <c r="B7656" s="418">
        <v>1828.8</v>
      </c>
      <c r="C7656"/>
      <c r="D7656"/>
    </row>
    <row r="7657" spans="1:4" ht="16.149999999999999" customHeight="1" x14ac:dyDescent="0.25">
      <c r="A7657" s="416">
        <v>41217</v>
      </c>
      <c r="B7657" s="417">
        <v>1828.8</v>
      </c>
      <c r="C7657"/>
      <c r="D7657"/>
    </row>
    <row r="7658" spans="1:4" ht="16.149999999999999" customHeight="1" x14ac:dyDescent="0.25">
      <c r="A7658" s="416">
        <v>41218</v>
      </c>
      <c r="B7658" s="418">
        <v>1828.8</v>
      </c>
      <c r="C7658"/>
      <c r="D7658"/>
    </row>
    <row r="7659" spans="1:4" ht="16.149999999999999" customHeight="1" x14ac:dyDescent="0.25">
      <c r="A7659" s="416">
        <v>41219</v>
      </c>
      <c r="B7659" s="417">
        <v>1828.8</v>
      </c>
      <c r="C7659"/>
      <c r="D7659"/>
    </row>
    <row r="7660" spans="1:4" ht="16.149999999999999" customHeight="1" x14ac:dyDescent="0.25">
      <c r="A7660" s="416">
        <v>41220</v>
      </c>
      <c r="B7660" s="418">
        <v>1814.99</v>
      </c>
      <c r="C7660"/>
      <c r="D7660"/>
    </row>
    <row r="7661" spans="1:4" ht="16.149999999999999" customHeight="1" x14ac:dyDescent="0.25">
      <c r="A7661" s="416">
        <v>41221</v>
      </c>
      <c r="B7661" s="417">
        <v>1814.83</v>
      </c>
      <c r="C7661"/>
      <c r="D7661"/>
    </row>
    <row r="7662" spans="1:4" ht="16.149999999999999" customHeight="1" x14ac:dyDescent="0.25">
      <c r="A7662" s="416">
        <v>41222</v>
      </c>
      <c r="B7662" s="418">
        <v>1814.21</v>
      </c>
      <c r="C7662"/>
      <c r="D7662"/>
    </row>
    <row r="7663" spans="1:4" ht="16.149999999999999" customHeight="1" x14ac:dyDescent="0.25">
      <c r="A7663" s="416">
        <v>41223</v>
      </c>
      <c r="B7663" s="417">
        <v>1816.99</v>
      </c>
      <c r="C7663"/>
      <c r="D7663"/>
    </row>
    <row r="7664" spans="1:4" ht="16.149999999999999" customHeight="1" x14ac:dyDescent="0.25">
      <c r="A7664" s="416">
        <v>41224</v>
      </c>
      <c r="B7664" s="418">
        <v>1816.99</v>
      </c>
      <c r="C7664"/>
      <c r="D7664"/>
    </row>
    <row r="7665" spans="1:4" ht="16.149999999999999" customHeight="1" x14ac:dyDescent="0.25">
      <c r="A7665" s="416">
        <v>41225</v>
      </c>
      <c r="B7665" s="417">
        <v>1816.99</v>
      </c>
      <c r="C7665"/>
      <c r="D7665"/>
    </row>
    <row r="7666" spans="1:4" ht="16.149999999999999" customHeight="1" x14ac:dyDescent="0.25">
      <c r="A7666" s="416">
        <v>41226</v>
      </c>
      <c r="B7666" s="418">
        <v>1816.99</v>
      </c>
      <c r="C7666"/>
      <c r="D7666"/>
    </row>
    <row r="7667" spans="1:4" ht="16.149999999999999" customHeight="1" x14ac:dyDescent="0.25">
      <c r="A7667" s="416">
        <v>41227</v>
      </c>
      <c r="B7667" s="417">
        <v>1819.3</v>
      </c>
      <c r="C7667"/>
      <c r="D7667"/>
    </row>
    <row r="7668" spans="1:4" ht="16.149999999999999" customHeight="1" x14ac:dyDescent="0.25">
      <c r="A7668" s="416">
        <v>41228</v>
      </c>
      <c r="B7668" s="418">
        <v>1818.2</v>
      </c>
      <c r="C7668"/>
      <c r="D7668"/>
    </row>
    <row r="7669" spans="1:4" ht="16.149999999999999" customHeight="1" x14ac:dyDescent="0.25">
      <c r="A7669" s="416">
        <v>41229</v>
      </c>
      <c r="B7669" s="417">
        <v>1822.61</v>
      </c>
      <c r="C7669"/>
      <c r="D7669"/>
    </row>
    <row r="7670" spans="1:4" ht="16.149999999999999" customHeight="1" x14ac:dyDescent="0.25">
      <c r="A7670" s="416">
        <v>41230</v>
      </c>
      <c r="B7670" s="418">
        <v>1823.46</v>
      </c>
      <c r="C7670"/>
      <c r="D7670"/>
    </row>
    <row r="7671" spans="1:4" ht="16.149999999999999" customHeight="1" x14ac:dyDescent="0.25">
      <c r="A7671" s="416">
        <v>41231</v>
      </c>
      <c r="B7671" s="417">
        <v>1823.46</v>
      </c>
      <c r="C7671"/>
      <c r="D7671"/>
    </row>
    <row r="7672" spans="1:4" ht="16.149999999999999" customHeight="1" x14ac:dyDescent="0.25">
      <c r="A7672" s="416">
        <v>41232</v>
      </c>
      <c r="B7672" s="418">
        <v>1823.46</v>
      </c>
      <c r="C7672"/>
      <c r="D7672"/>
    </row>
    <row r="7673" spans="1:4" ht="16.149999999999999" customHeight="1" x14ac:dyDescent="0.25">
      <c r="A7673" s="416">
        <v>41233</v>
      </c>
      <c r="B7673" s="417">
        <v>1817.67</v>
      </c>
      <c r="C7673"/>
      <c r="D7673"/>
    </row>
    <row r="7674" spans="1:4" ht="16.149999999999999" customHeight="1" x14ac:dyDescent="0.25">
      <c r="A7674" s="416">
        <v>41234</v>
      </c>
      <c r="B7674" s="418">
        <v>1815.58</v>
      </c>
      <c r="C7674"/>
      <c r="D7674"/>
    </row>
    <row r="7675" spans="1:4" ht="16.149999999999999" customHeight="1" x14ac:dyDescent="0.25">
      <c r="A7675" s="416">
        <v>41235</v>
      </c>
      <c r="B7675" s="417">
        <v>1815.76</v>
      </c>
      <c r="C7675"/>
      <c r="D7675"/>
    </row>
    <row r="7676" spans="1:4" ht="16.149999999999999" customHeight="1" x14ac:dyDescent="0.25">
      <c r="A7676" s="416">
        <v>41236</v>
      </c>
      <c r="B7676" s="418">
        <v>1815.76</v>
      </c>
      <c r="C7676"/>
      <c r="D7676"/>
    </row>
    <row r="7677" spans="1:4" ht="16.149999999999999" customHeight="1" x14ac:dyDescent="0.25">
      <c r="A7677" s="416">
        <v>41237</v>
      </c>
      <c r="B7677" s="417">
        <v>1820.18</v>
      </c>
      <c r="C7677"/>
      <c r="D7677"/>
    </row>
    <row r="7678" spans="1:4" ht="16.149999999999999" customHeight="1" x14ac:dyDescent="0.25">
      <c r="A7678" s="416">
        <v>41238</v>
      </c>
      <c r="B7678" s="418">
        <v>1820.18</v>
      </c>
      <c r="C7678"/>
      <c r="D7678"/>
    </row>
    <row r="7679" spans="1:4" ht="16.149999999999999" customHeight="1" x14ac:dyDescent="0.25">
      <c r="A7679" s="416">
        <v>41239</v>
      </c>
      <c r="B7679" s="417">
        <v>1820.18</v>
      </c>
      <c r="C7679"/>
      <c r="D7679"/>
    </row>
    <row r="7680" spans="1:4" ht="16.149999999999999" customHeight="1" x14ac:dyDescent="0.25">
      <c r="A7680" s="416">
        <v>41240</v>
      </c>
      <c r="B7680" s="418">
        <v>1824.12</v>
      </c>
      <c r="C7680"/>
      <c r="D7680"/>
    </row>
    <row r="7681" spans="1:4" ht="16.149999999999999" customHeight="1" x14ac:dyDescent="0.25">
      <c r="A7681" s="416">
        <v>41241</v>
      </c>
      <c r="B7681" s="417">
        <v>1823.54</v>
      </c>
      <c r="C7681"/>
      <c r="D7681"/>
    </row>
    <row r="7682" spans="1:4" ht="16.149999999999999" customHeight="1" x14ac:dyDescent="0.25">
      <c r="A7682" s="416">
        <v>41242</v>
      </c>
      <c r="B7682" s="418">
        <v>1825.08</v>
      </c>
      <c r="C7682"/>
      <c r="D7682"/>
    </row>
    <row r="7683" spans="1:4" ht="16.149999999999999" customHeight="1" x14ac:dyDescent="0.25">
      <c r="A7683" s="416">
        <v>41243</v>
      </c>
      <c r="B7683" s="417">
        <v>1817.93</v>
      </c>
      <c r="C7683"/>
      <c r="D7683"/>
    </row>
    <row r="7684" spans="1:4" ht="16.149999999999999" customHeight="1" x14ac:dyDescent="0.25">
      <c r="A7684" s="416">
        <v>41244</v>
      </c>
      <c r="B7684" s="418">
        <v>1813.72</v>
      </c>
      <c r="C7684"/>
      <c r="D7684"/>
    </row>
    <row r="7685" spans="1:4" ht="16.149999999999999" customHeight="1" x14ac:dyDescent="0.25">
      <c r="A7685" s="416">
        <v>41245</v>
      </c>
      <c r="B7685" s="417">
        <v>1813.72</v>
      </c>
      <c r="C7685"/>
      <c r="D7685"/>
    </row>
    <row r="7686" spans="1:4" ht="16.149999999999999" customHeight="1" x14ac:dyDescent="0.25">
      <c r="A7686" s="416">
        <v>41246</v>
      </c>
      <c r="B7686" s="418">
        <v>1813.72</v>
      </c>
      <c r="C7686"/>
      <c r="D7686"/>
    </row>
    <row r="7687" spans="1:4" ht="16.149999999999999" customHeight="1" x14ac:dyDescent="0.25">
      <c r="A7687" s="416">
        <v>41247</v>
      </c>
      <c r="B7687" s="417">
        <v>1813.73</v>
      </c>
      <c r="C7687"/>
      <c r="D7687"/>
    </row>
    <row r="7688" spans="1:4" ht="16.149999999999999" customHeight="1" x14ac:dyDescent="0.25">
      <c r="A7688" s="416">
        <v>41248</v>
      </c>
      <c r="B7688" s="418">
        <v>1813.57</v>
      </c>
      <c r="C7688"/>
      <c r="D7688"/>
    </row>
    <row r="7689" spans="1:4" ht="16.149999999999999" customHeight="1" x14ac:dyDescent="0.25">
      <c r="A7689" s="416">
        <v>41249</v>
      </c>
      <c r="B7689" s="417">
        <v>1811.05</v>
      </c>
      <c r="C7689"/>
      <c r="D7689"/>
    </row>
    <row r="7690" spans="1:4" ht="16.149999999999999" customHeight="1" x14ac:dyDescent="0.25">
      <c r="A7690" s="416">
        <v>41250</v>
      </c>
      <c r="B7690" s="418">
        <v>1803.69</v>
      </c>
      <c r="C7690"/>
      <c r="D7690"/>
    </row>
    <row r="7691" spans="1:4" ht="16.149999999999999" customHeight="1" x14ac:dyDescent="0.25">
      <c r="A7691" s="416">
        <v>41251</v>
      </c>
      <c r="B7691" s="417">
        <v>1797.45</v>
      </c>
      <c r="C7691"/>
      <c r="D7691"/>
    </row>
    <row r="7692" spans="1:4" ht="16.149999999999999" customHeight="1" x14ac:dyDescent="0.25">
      <c r="A7692" s="416">
        <v>41252</v>
      </c>
      <c r="B7692" s="418">
        <v>1797.45</v>
      </c>
      <c r="C7692"/>
      <c r="D7692"/>
    </row>
    <row r="7693" spans="1:4" ht="16.149999999999999" customHeight="1" x14ac:dyDescent="0.25">
      <c r="A7693" s="416">
        <v>41253</v>
      </c>
      <c r="B7693" s="417">
        <v>1797.45</v>
      </c>
      <c r="C7693"/>
      <c r="D7693"/>
    </row>
    <row r="7694" spans="1:4" ht="16.149999999999999" customHeight="1" x14ac:dyDescent="0.25">
      <c r="A7694" s="416">
        <v>41254</v>
      </c>
      <c r="B7694" s="418">
        <v>1799.4</v>
      </c>
      <c r="C7694"/>
      <c r="D7694"/>
    </row>
    <row r="7695" spans="1:4" ht="16.149999999999999" customHeight="1" x14ac:dyDescent="0.25">
      <c r="A7695" s="416">
        <v>41255</v>
      </c>
      <c r="B7695" s="417">
        <v>1801.5</v>
      </c>
      <c r="C7695"/>
      <c r="D7695"/>
    </row>
    <row r="7696" spans="1:4" ht="16.149999999999999" customHeight="1" x14ac:dyDescent="0.25">
      <c r="A7696" s="416">
        <v>41256</v>
      </c>
      <c r="B7696" s="418">
        <v>1796.31</v>
      </c>
      <c r="C7696"/>
      <c r="D7696"/>
    </row>
    <row r="7697" spans="1:4" ht="16.149999999999999" customHeight="1" x14ac:dyDescent="0.25">
      <c r="A7697" s="416">
        <v>41257</v>
      </c>
      <c r="B7697" s="417">
        <v>1795.05</v>
      </c>
      <c r="C7697"/>
      <c r="D7697"/>
    </row>
    <row r="7698" spans="1:4" ht="16.149999999999999" customHeight="1" x14ac:dyDescent="0.25">
      <c r="A7698" s="416">
        <v>41258</v>
      </c>
      <c r="B7698" s="418">
        <v>1798.37</v>
      </c>
      <c r="C7698"/>
      <c r="D7698"/>
    </row>
    <row r="7699" spans="1:4" ht="16.149999999999999" customHeight="1" x14ac:dyDescent="0.25">
      <c r="A7699" s="416">
        <v>41259</v>
      </c>
      <c r="B7699" s="417">
        <v>1798.37</v>
      </c>
      <c r="C7699"/>
      <c r="D7699"/>
    </row>
    <row r="7700" spans="1:4" ht="16.149999999999999" customHeight="1" x14ac:dyDescent="0.25">
      <c r="A7700" s="416">
        <v>41260</v>
      </c>
      <c r="B7700" s="418">
        <v>1798.37</v>
      </c>
      <c r="C7700"/>
      <c r="D7700"/>
    </row>
    <row r="7701" spans="1:4" ht="16.149999999999999" customHeight="1" x14ac:dyDescent="0.25">
      <c r="A7701" s="416">
        <v>41261</v>
      </c>
      <c r="B7701" s="417">
        <v>1796.98</v>
      </c>
      <c r="C7701"/>
      <c r="D7701"/>
    </row>
    <row r="7702" spans="1:4" ht="16.149999999999999" customHeight="1" x14ac:dyDescent="0.25">
      <c r="A7702" s="416">
        <v>41262</v>
      </c>
      <c r="B7702" s="418">
        <v>1794.14</v>
      </c>
      <c r="C7702"/>
      <c r="D7702"/>
    </row>
    <row r="7703" spans="1:4" ht="16.149999999999999" customHeight="1" x14ac:dyDescent="0.25">
      <c r="A7703" s="416">
        <v>41263</v>
      </c>
      <c r="B7703" s="417">
        <v>1790.46</v>
      </c>
      <c r="C7703"/>
      <c r="D7703"/>
    </row>
    <row r="7704" spans="1:4" ht="16.149999999999999" customHeight="1" x14ac:dyDescent="0.25">
      <c r="A7704" s="416">
        <v>41264</v>
      </c>
      <c r="B7704" s="418">
        <v>1788.87</v>
      </c>
      <c r="C7704"/>
      <c r="D7704"/>
    </row>
    <row r="7705" spans="1:4" ht="16.149999999999999" customHeight="1" x14ac:dyDescent="0.25">
      <c r="A7705" s="416">
        <v>41265</v>
      </c>
      <c r="B7705" s="417">
        <v>1779.79</v>
      </c>
      <c r="C7705"/>
      <c r="D7705"/>
    </row>
    <row r="7706" spans="1:4" ht="16.149999999999999" customHeight="1" x14ac:dyDescent="0.25">
      <c r="A7706" s="416">
        <v>41266</v>
      </c>
      <c r="B7706" s="418">
        <v>1779.79</v>
      </c>
      <c r="C7706"/>
      <c r="D7706"/>
    </row>
    <row r="7707" spans="1:4" ht="16.149999999999999" customHeight="1" x14ac:dyDescent="0.25">
      <c r="A7707" s="416">
        <v>41267</v>
      </c>
      <c r="B7707" s="417">
        <v>1779.79</v>
      </c>
      <c r="C7707"/>
      <c r="D7707"/>
    </row>
    <row r="7708" spans="1:4" ht="16.149999999999999" customHeight="1" x14ac:dyDescent="0.25">
      <c r="A7708" s="416">
        <v>41268</v>
      </c>
      <c r="B7708" s="418">
        <v>1773.44</v>
      </c>
      <c r="C7708"/>
      <c r="D7708"/>
    </row>
    <row r="7709" spans="1:4" ht="16.149999999999999" customHeight="1" x14ac:dyDescent="0.25">
      <c r="A7709" s="416">
        <v>41269</v>
      </c>
      <c r="B7709" s="417">
        <v>1773.44</v>
      </c>
      <c r="C7709"/>
      <c r="D7709"/>
    </row>
    <row r="7710" spans="1:4" ht="16.149999999999999" customHeight="1" x14ac:dyDescent="0.25">
      <c r="A7710" s="416">
        <v>41270</v>
      </c>
      <c r="B7710" s="418">
        <v>1771.49</v>
      </c>
      <c r="C7710"/>
      <c r="D7710"/>
    </row>
    <row r="7711" spans="1:4" ht="16.149999999999999" customHeight="1" x14ac:dyDescent="0.25">
      <c r="A7711" s="416">
        <v>41271</v>
      </c>
      <c r="B7711" s="417">
        <v>1771.54</v>
      </c>
      <c r="C7711"/>
      <c r="D7711"/>
    </row>
    <row r="7712" spans="1:4" ht="16.149999999999999" customHeight="1" x14ac:dyDescent="0.25">
      <c r="A7712" s="416">
        <v>41272</v>
      </c>
      <c r="B7712" s="418">
        <v>1768.23</v>
      </c>
      <c r="C7712"/>
      <c r="D7712"/>
    </row>
    <row r="7713" spans="1:4" ht="16.149999999999999" customHeight="1" x14ac:dyDescent="0.25">
      <c r="A7713" s="416">
        <v>41273</v>
      </c>
      <c r="B7713" s="417">
        <v>1768.23</v>
      </c>
      <c r="C7713"/>
      <c r="D7713"/>
    </row>
    <row r="7714" spans="1:4" ht="16.149999999999999" customHeight="1" x14ac:dyDescent="0.25">
      <c r="A7714" s="416">
        <v>41274</v>
      </c>
      <c r="B7714" s="418">
        <v>1768.23</v>
      </c>
      <c r="C7714"/>
      <c r="D7714"/>
    </row>
    <row r="7715" spans="1:4" ht="16.149999999999999" customHeight="1" x14ac:dyDescent="0.25">
      <c r="A7715" s="416">
        <v>41275</v>
      </c>
      <c r="B7715" s="417">
        <v>1768.23</v>
      </c>
      <c r="C7715"/>
      <c r="D7715"/>
    </row>
    <row r="7716" spans="1:4" ht="16.149999999999999" customHeight="1" x14ac:dyDescent="0.25">
      <c r="A7716" s="416">
        <v>41276</v>
      </c>
      <c r="B7716" s="418">
        <v>1768.23</v>
      </c>
      <c r="C7716"/>
      <c r="D7716"/>
    </row>
    <row r="7717" spans="1:4" ht="16.149999999999999" customHeight="1" x14ac:dyDescent="0.25">
      <c r="A7717" s="416">
        <v>41277</v>
      </c>
      <c r="B7717" s="417">
        <v>1759.97</v>
      </c>
      <c r="C7717"/>
      <c r="D7717"/>
    </row>
    <row r="7718" spans="1:4" ht="16.149999999999999" customHeight="1" x14ac:dyDescent="0.25">
      <c r="A7718" s="416">
        <v>41278</v>
      </c>
      <c r="B7718" s="418">
        <v>1760.83</v>
      </c>
      <c r="C7718"/>
      <c r="D7718"/>
    </row>
    <row r="7719" spans="1:4" ht="16.149999999999999" customHeight="1" x14ac:dyDescent="0.25">
      <c r="A7719" s="416">
        <v>41279</v>
      </c>
      <c r="B7719" s="417">
        <v>1767.54</v>
      </c>
      <c r="C7719"/>
      <c r="D7719"/>
    </row>
    <row r="7720" spans="1:4" ht="16.149999999999999" customHeight="1" x14ac:dyDescent="0.25">
      <c r="A7720" s="416">
        <v>41280</v>
      </c>
      <c r="B7720" s="418">
        <v>1767.54</v>
      </c>
      <c r="C7720"/>
      <c r="D7720"/>
    </row>
    <row r="7721" spans="1:4" ht="16.149999999999999" customHeight="1" x14ac:dyDescent="0.25">
      <c r="A7721" s="416">
        <v>41281</v>
      </c>
      <c r="B7721" s="417">
        <v>1767.54</v>
      </c>
      <c r="C7721"/>
      <c r="D7721"/>
    </row>
    <row r="7722" spans="1:4" ht="16.149999999999999" customHeight="1" x14ac:dyDescent="0.25">
      <c r="A7722" s="416">
        <v>41282</v>
      </c>
      <c r="B7722" s="418">
        <v>1767.54</v>
      </c>
      <c r="C7722"/>
      <c r="D7722"/>
    </row>
    <row r="7723" spans="1:4" ht="16.149999999999999" customHeight="1" x14ac:dyDescent="0.25">
      <c r="A7723" s="416">
        <v>41283</v>
      </c>
      <c r="B7723" s="417">
        <v>1771.31</v>
      </c>
      <c r="C7723"/>
      <c r="D7723"/>
    </row>
    <row r="7724" spans="1:4" ht="16.149999999999999" customHeight="1" x14ac:dyDescent="0.25">
      <c r="A7724" s="416">
        <v>41284</v>
      </c>
      <c r="B7724" s="418">
        <v>1767.96</v>
      </c>
      <c r="C7724"/>
      <c r="D7724"/>
    </row>
    <row r="7725" spans="1:4" ht="16.149999999999999" customHeight="1" x14ac:dyDescent="0.25">
      <c r="A7725" s="416">
        <v>41285</v>
      </c>
      <c r="B7725" s="417">
        <v>1761.5</v>
      </c>
      <c r="C7725"/>
      <c r="D7725"/>
    </row>
    <row r="7726" spans="1:4" ht="16.149999999999999" customHeight="1" x14ac:dyDescent="0.25">
      <c r="A7726" s="416">
        <v>41286</v>
      </c>
      <c r="B7726" s="418">
        <v>1762.38</v>
      </c>
      <c r="C7726"/>
      <c r="D7726"/>
    </row>
    <row r="7727" spans="1:4" ht="16.149999999999999" customHeight="1" x14ac:dyDescent="0.25">
      <c r="A7727" s="416">
        <v>41287</v>
      </c>
      <c r="B7727" s="417">
        <v>1762.38</v>
      </c>
      <c r="C7727"/>
      <c r="D7727"/>
    </row>
    <row r="7728" spans="1:4" ht="16.149999999999999" customHeight="1" x14ac:dyDescent="0.25">
      <c r="A7728" s="416">
        <v>41288</v>
      </c>
      <c r="B7728" s="418">
        <v>1762.38</v>
      </c>
      <c r="C7728"/>
      <c r="D7728"/>
    </row>
    <row r="7729" spans="1:4" ht="16.149999999999999" customHeight="1" x14ac:dyDescent="0.25">
      <c r="A7729" s="416">
        <v>41289</v>
      </c>
      <c r="B7729" s="417">
        <v>1758.45</v>
      </c>
      <c r="C7729"/>
      <c r="D7729"/>
    </row>
    <row r="7730" spans="1:4" ht="16.149999999999999" customHeight="1" x14ac:dyDescent="0.25">
      <c r="A7730" s="416">
        <v>41290</v>
      </c>
      <c r="B7730" s="418">
        <v>1769.88</v>
      </c>
      <c r="C7730"/>
      <c r="D7730"/>
    </row>
    <row r="7731" spans="1:4" ht="16.149999999999999" customHeight="1" x14ac:dyDescent="0.25">
      <c r="A7731" s="416">
        <v>41291</v>
      </c>
      <c r="B7731" s="417">
        <v>1775.15</v>
      </c>
      <c r="C7731"/>
      <c r="D7731"/>
    </row>
    <row r="7732" spans="1:4" ht="16.149999999999999" customHeight="1" x14ac:dyDescent="0.25">
      <c r="A7732" s="416">
        <v>41292</v>
      </c>
      <c r="B7732" s="418">
        <v>1767.78</v>
      </c>
      <c r="C7732"/>
      <c r="D7732"/>
    </row>
    <row r="7733" spans="1:4" ht="16.149999999999999" customHeight="1" x14ac:dyDescent="0.25">
      <c r="A7733" s="416">
        <v>41293</v>
      </c>
      <c r="B7733" s="417">
        <v>1767.74</v>
      </c>
      <c r="C7733"/>
      <c r="D7733"/>
    </row>
    <row r="7734" spans="1:4" ht="16.149999999999999" customHeight="1" x14ac:dyDescent="0.25">
      <c r="A7734" s="416">
        <v>41294</v>
      </c>
      <c r="B7734" s="418">
        <v>1767.74</v>
      </c>
      <c r="C7734"/>
      <c r="D7734"/>
    </row>
    <row r="7735" spans="1:4" ht="16.149999999999999" customHeight="1" x14ac:dyDescent="0.25">
      <c r="A7735" s="416">
        <v>41295</v>
      </c>
      <c r="B7735" s="417">
        <v>1767.74</v>
      </c>
      <c r="C7735"/>
      <c r="D7735"/>
    </row>
    <row r="7736" spans="1:4" ht="16.149999999999999" customHeight="1" x14ac:dyDescent="0.25">
      <c r="A7736" s="416">
        <v>41296</v>
      </c>
      <c r="B7736" s="418">
        <v>1767.74</v>
      </c>
      <c r="C7736"/>
      <c r="D7736"/>
    </row>
    <row r="7737" spans="1:4" ht="16.149999999999999" customHeight="1" x14ac:dyDescent="0.25">
      <c r="A7737" s="416">
        <v>41297</v>
      </c>
      <c r="B7737" s="417">
        <v>1776.96</v>
      </c>
      <c r="C7737"/>
      <c r="D7737"/>
    </row>
    <row r="7738" spans="1:4" ht="16.149999999999999" customHeight="1" x14ac:dyDescent="0.25">
      <c r="A7738" s="416">
        <v>41298</v>
      </c>
      <c r="B7738" s="418">
        <v>1778.69</v>
      </c>
      <c r="C7738"/>
      <c r="D7738"/>
    </row>
    <row r="7739" spans="1:4" ht="16.149999999999999" customHeight="1" x14ac:dyDescent="0.25">
      <c r="A7739" s="416">
        <v>41299</v>
      </c>
      <c r="B7739" s="417">
        <v>1779.73</v>
      </c>
      <c r="C7739"/>
      <c r="D7739"/>
    </row>
    <row r="7740" spans="1:4" ht="16.149999999999999" customHeight="1" x14ac:dyDescent="0.25">
      <c r="A7740" s="416">
        <v>41300</v>
      </c>
      <c r="B7740" s="418">
        <v>1779.25</v>
      </c>
      <c r="C7740"/>
      <c r="D7740"/>
    </row>
    <row r="7741" spans="1:4" ht="16.149999999999999" customHeight="1" x14ac:dyDescent="0.25">
      <c r="A7741" s="416">
        <v>41301</v>
      </c>
      <c r="B7741" s="417">
        <v>1779.25</v>
      </c>
      <c r="C7741"/>
      <c r="D7741"/>
    </row>
    <row r="7742" spans="1:4" ht="16.149999999999999" customHeight="1" x14ac:dyDescent="0.25">
      <c r="A7742" s="416">
        <v>41302</v>
      </c>
      <c r="B7742" s="418">
        <v>1779.25</v>
      </c>
      <c r="C7742"/>
      <c r="D7742"/>
    </row>
    <row r="7743" spans="1:4" ht="16.149999999999999" customHeight="1" x14ac:dyDescent="0.25">
      <c r="A7743" s="416">
        <v>41303</v>
      </c>
      <c r="B7743" s="417">
        <v>1779.84</v>
      </c>
      <c r="C7743"/>
      <c r="D7743"/>
    </row>
    <row r="7744" spans="1:4" ht="16.149999999999999" customHeight="1" x14ac:dyDescent="0.25">
      <c r="A7744" s="416">
        <v>41304</v>
      </c>
      <c r="B7744" s="418">
        <v>1776.09</v>
      </c>
      <c r="C7744"/>
      <c r="D7744"/>
    </row>
    <row r="7745" spans="1:4" ht="16.149999999999999" customHeight="1" x14ac:dyDescent="0.25">
      <c r="A7745" s="416">
        <v>41305</v>
      </c>
      <c r="B7745" s="417">
        <v>1773.24</v>
      </c>
      <c r="C7745"/>
      <c r="D7745"/>
    </row>
    <row r="7746" spans="1:4" ht="16.149999999999999" customHeight="1" x14ac:dyDescent="0.25">
      <c r="A7746" s="416">
        <v>41306</v>
      </c>
      <c r="B7746" s="418">
        <v>1775.65</v>
      </c>
      <c r="C7746"/>
      <c r="D7746"/>
    </row>
    <row r="7747" spans="1:4" ht="16.149999999999999" customHeight="1" x14ac:dyDescent="0.25">
      <c r="A7747" s="416">
        <v>41307</v>
      </c>
      <c r="B7747" s="417">
        <v>1776.2</v>
      </c>
      <c r="C7747"/>
      <c r="D7747"/>
    </row>
    <row r="7748" spans="1:4" ht="16.149999999999999" customHeight="1" x14ac:dyDescent="0.25">
      <c r="A7748" s="416">
        <v>41308</v>
      </c>
      <c r="B7748" s="418">
        <v>1776.2</v>
      </c>
      <c r="C7748"/>
      <c r="D7748"/>
    </row>
    <row r="7749" spans="1:4" ht="16.149999999999999" customHeight="1" x14ac:dyDescent="0.25">
      <c r="A7749" s="416">
        <v>41309</v>
      </c>
      <c r="B7749" s="417">
        <v>1776.2</v>
      </c>
      <c r="C7749"/>
      <c r="D7749"/>
    </row>
    <row r="7750" spans="1:4" ht="16.149999999999999" customHeight="1" x14ac:dyDescent="0.25">
      <c r="A7750" s="416">
        <v>41310</v>
      </c>
      <c r="B7750" s="418">
        <v>1785.92</v>
      </c>
      <c r="C7750"/>
      <c r="D7750"/>
    </row>
    <row r="7751" spans="1:4" ht="16.149999999999999" customHeight="1" x14ac:dyDescent="0.25">
      <c r="A7751" s="416">
        <v>41311</v>
      </c>
      <c r="B7751" s="417">
        <v>1789.09</v>
      </c>
      <c r="C7751"/>
      <c r="D7751"/>
    </row>
    <row r="7752" spans="1:4" ht="16.149999999999999" customHeight="1" x14ac:dyDescent="0.25">
      <c r="A7752" s="416">
        <v>41312</v>
      </c>
      <c r="B7752" s="418">
        <v>1791.24</v>
      </c>
      <c r="C7752"/>
      <c r="D7752"/>
    </row>
    <row r="7753" spans="1:4" ht="16.149999999999999" customHeight="1" x14ac:dyDescent="0.25">
      <c r="A7753" s="416">
        <v>41313</v>
      </c>
      <c r="B7753" s="417">
        <v>1795.21</v>
      </c>
      <c r="C7753"/>
      <c r="D7753"/>
    </row>
    <row r="7754" spans="1:4" ht="16.149999999999999" customHeight="1" x14ac:dyDescent="0.25">
      <c r="A7754" s="416">
        <v>41314</v>
      </c>
      <c r="B7754" s="418">
        <v>1790.61</v>
      </c>
      <c r="C7754"/>
      <c r="D7754"/>
    </row>
    <row r="7755" spans="1:4" ht="16.149999999999999" customHeight="1" x14ac:dyDescent="0.25">
      <c r="A7755" s="416">
        <v>41315</v>
      </c>
      <c r="B7755" s="417">
        <v>1790.61</v>
      </c>
      <c r="C7755"/>
      <c r="D7755"/>
    </row>
    <row r="7756" spans="1:4" ht="16.149999999999999" customHeight="1" x14ac:dyDescent="0.25">
      <c r="A7756" s="416">
        <v>41316</v>
      </c>
      <c r="B7756" s="418">
        <v>1790.61</v>
      </c>
      <c r="C7756"/>
      <c r="D7756"/>
    </row>
    <row r="7757" spans="1:4" ht="16.149999999999999" customHeight="1" x14ac:dyDescent="0.25">
      <c r="A7757" s="416">
        <v>41317</v>
      </c>
      <c r="B7757" s="417">
        <v>1784.71</v>
      </c>
      <c r="C7757"/>
      <c r="D7757"/>
    </row>
    <row r="7758" spans="1:4" ht="16.149999999999999" customHeight="1" x14ac:dyDescent="0.25">
      <c r="A7758" s="416">
        <v>41318</v>
      </c>
      <c r="B7758" s="418">
        <v>1783.2</v>
      </c>
      <c r="C7758"/>
      <c r="D7758"/>
    </row>
    <row r="7759" spans="1:4" ht="16.149999999999999" customHeight="1" x14ac:dyDescent="0.25">
      <c r="A7759" s="416">
        <v>41319</v>
      </c>
      <c r="B7759" s="417">
        <v>1777.72</v>
      </c>
      <c r="C7759"/>
      <c r="D7759"/>
    </row>
    <row r="7760" spans="1:4" ht="16.149999999999999" customHeight="1" x14ac:dyDescent="0.25">
      <c r="A7760" s="416">
        <v>41320</v>
      </c>
      <c r="B7760" s="418">
        <v>1783.19</v>
      </c>
      <c r="C7760"/>
      <c r="D7760"/>
    </row>
    <row r="7761" spans="1:4" ht="16.149999999999999" customHeight="1" x14ac:dyDescent="0.25">
      <c r="A7761" s="416">
        <v>41321</v>
      </c>
      <c r="B7761" s="417">
        <v>1785.41</v>
      </c>
      <c r="C7761"/>
      <c r="D7761"/>
    </row>
    <row r="7762" spans="1:4" ht="16.149999999999999" customHeight="1" x14ac:dyDescent="0.25">
      <c r="A7762" s="416">
        <v>41322</v>
      </c>
      <c r="B7762" s="418">
        <v>1785.41</v>
      </c>
      <c r="C7762"/>
      <c r="D7762"/>
    </row>
    <row r="7763" spans="1:4" ht="16.149999999999999" customHeight="1" x14ac:dyDescent="0.25">
      <c r="A7763" s="416">
        <v>41323</v>
      </c>
      <c r="B7763" s="417">
        <v>1785.41</v>
      </c>
      <c r="C7763"/>
      <c r="D7763"/>
    </row>
    <row r="7764" spans="1:4" ht="16.149999999999999" customHeight="1" x14ac:dyDescent="0.25">
      <c r="A7764" s="416">
        <v>41324</v>
      </c>
      <c r="B7764" s="418">
        <v>1785.41</v>
      </c>
      <c r="C7764"/>
      <c r="D7764"/>
    </row>
    <row r="7765" spans="1:4" ht="16.149999999999999" customHeight="1" x14ac:dyDescent="0.25">
      <c r="A7765" s="416">
        <v>41325</v>
      </c>
      <c r="B7765" s="417">
        <v>1794.63</v>
      </c>
      <c r="C7765"/>
      <c r="D7765"/>
    </row>
    <row r="7766" spans="1:4" ht="16.149999999999999" customHeight="1" x14ac:dyDescent="0.25">
      <c r="A7766" s="416">
        <v>41326</v>
      </c>
      <c r="B7766" s="418">
        <v>1791.33</v>
      </c>
      <c r="C7766"/>
      <c r="D7766"/>
    </row>
    <row r="7767" spans="1:4" ht="16.149999999999999" customHeight="1" x14ac:dyDescent="0.25">
      <c r="A7767" s="416">
        <v>41327</v>
      </c>
      <c r="B7767" s="417">
        <v>1798.21</v>
      </c>
      <c r="C7767"/>
      <c r="D7767"/>
    </row>
    <row r="7768" spans="1:4" ht="16.149999999999999" customHeight="1" x14ac:dyDescent="0.25">
      <c r="A7768" s="416">
        <v>41328</v>
      </c>
      <c r="B7768" s="418">
        <v>1800.7</v>
      </c>
      <c r="C7768"/>
      <c r="D7768"/>
    </row>
    <row r="7769" spans="1:4" ht="16.149999999999999" customHeight="1" x14ac:dyDescent="0.25">
      <c r="A7769" s="416">
        <v>41329</v>
      </c>
      <c r="B7769" s="417">
        <v>1800.7</v>
      </c>
      <c r="C7769"/>
      <c r="D7769"/>
    </row>
    <row r="7770" spans="1:4" ht="16.149999999999999" customHeight="1" x14ac:dyDescent="0.25">
      <c r="A7770" s="416">
        <v>41330</v>
      </c>
      <c r="B7770" s="418">
        <v>1800.7</v>
      </c>
      <c r="C7770"/>
      <c r="D7770"/>
    </row>
    <row r="7771" spans="1:4" ht="16.149999999999999" customHeight="1" x14ac:dyDescent="0.25">
      <c r="A7771" s="416">
        <v>41331</v>
      </c>
      <c r="B7771" s="417">
        <v>1806.11</v>
      </c>
      <c r="C7771"/>
      <c r="D7771"/>
    </row>
    <row r="7772" spans="1:4" ht="16.149999999999999" customHeight="1" x14ac:dyDescent="0.25">
      <c r="A7772" s="416">
        <v>41332</v>
      </c>
      <c r="B7772" s="418">
        <v>1818.54</v>
      </c>
      <c r="C7772"/>
      <c r="D7772"/>
    </row>
    <row r="7773" spans="1:4" ht="16.149999999999999" customHeight="1" x14ac:dyDescent="0.25">
      <c r="A7773" s="416">
        <v>41333</v>
      </c>
      <c r="B7773" s="417">
        <v>1816.42</v>
      </c>
      <c r="C7773"/>
      <c r="D7773"/>
    </row>
    <row r="7774" spans="1:4" ht="16.149999999999999" customHeight="1" x14ac:dyDescent="0.25">
      <c r="A7774" s="416">
        <v>41334</v>
      </c>
      <c r="B7774" s="418">
        <v>1814.28</v>
      </c>
      <c r="C7774"/>
      <c r="D7774"/>
    </row>
    <row r="7775" spans="1:4" ht="16.149999999999999" customHeight="1" x14ac:dyDescent="0.25">
      <c r="A7775" s="416">
        <v>41335</v>
      </c>
      <c r="B7775" s="417">
        <v>1816.48</v>
      </c>
      <c r="C7775"/>
      <c r="D7775"/>
    </row>
    <row r="7776" spans="1:4" ht="16.149999999999999" customHeight="1" x14ac:dyDescent="0.25">
      <c r="A7776" s="416">
        <v>41336</v>
      </c>
      <c r="B7776" s="418">
        <v>1816.48</v>
      </c>
      <c r="C7776"/>
      <c r="D7776"/>
    </row>
    <row r="7777" spans="1:4" ht="16.149999999999999" customHeight="1" x14ac:dyDescent="0.25">
      <c r="A7777" s="416">
        <v>41337</v>
      </c>
      <c r="B7777" s="417">
        <v>1816.48</v>
      </c>
      <c r="C7777"/>
      <c r="D7777"/>
    </row>
    <row r="7778" spans="1:4" ht="16.149999999999999" customHeight="1" x14ac:dyDescent="0.25">
      <c r="A7778" s="416">
        <v>41338</v>
      </c>
      <c r="B7778" s="418">
        <v>1813.53</v>
      </c>
      <c r="C7778"/>
      <c r="D7778"/>
    </row>
    <row r="7779" spans="1:4" ht="16.149999999999999" customHeight="1" x14ac:dyDescent="0.25">
      <c r="A7779" s="416">
        <v>41339</v>
      </c>
      <c r="B7779" s="417">
        <v>1809.65</v>
      </c>
      <c r="C7779"/>
      <c r="D7779"/>
    </row>
    <row r="7780" spans="1:4" ht="16.149999999999999" customHeight="1" x14ac:dyDescent="0.25">
      <c r="A7780" s="416">
        <v>41340</v>
      </c>
      <c r="B7780" s="418">
        <v>1808</v>
      </c>
      <c r="C7780"/>
      <c r="D7780"/>
    </row>
    <row r="7781" spans="1:4" ht="16.149999999999999" customHeight="1" x14ac:dyDescent="0.25">
      <c r="A7781" s="416">
        <v>41341</v>
      </c>
      <c r="B7781" s="417">
        <v>1803.65</v>
      </c>
      <c r="C7781"/>
      <c r="D7781"/>
    </row>
    <row r="7782" spans="1:4" ht="16.149999999999999" customHeight="1" x14ac:dyDescent="0.25">
      <c r="A7782" s="416">
        <v>41342</v>
      </c>
      <c r="B7782" s="418">
        <v>1800.45</v>
      </c>
      <c r="C7782"/>
      <c r="D7782"/>
    </row>
    <row r="7783" spans="1:4" ht="16.149999999999999" customHeight="1" x14ac:dyDescent="0.25">
      <c r="A7783" s="416">
        <v>41343</v>
      </c>
      <c r="B7783" s="417">
        <v>1800.45</v>
      </c>
      <c r="C7783"/>
      <c r="D7783"/>
    </row>
    <row r="7784" spans="1:4" ht="16.149999999999999" customHeight="1" x14ac:dyDescent="0.25">
      <c r="A7784" s="416">
        <v>41344</v>
      </c>
      <c r="B7784" s="418">
        <v>1800.45</v>
      </c>
      <c r="C7784"/>
      <c r="D7784"/>
    </row>
    <row r="7785" spans="1:4" ht="16.149999999999999" customHeight="1" x14ac:dyDescent="0.25">
      <c r="A7785" s="416">
        <v>41345</v>
      </c>
      <c r="B7785" s="417">
        <v>1801.2</v>
      </c>
      <c r="C7785"/>
      <c r="D7785"/>
    </row>
    <row r="7786" spans="1:4" ht="16.149999999999999" customHeight="1" x14ac:dyDescent="0.25">
      <c r="A7786" s="416">
        <v>41346</v>
      </c>
      <c r="B7786" s="418">
        <v>1801.64</v>
      </c>
      <c r="C7786"/>
      <c r="D7786"/>
    </row>
    <row r="7787" spans="1:4" ht="16.149999999999999" customHeight="1" x14ac:dyDescent="0.25">
      <c r="A7787" s="416">
        <v>41347</v>
      </c>
      <c r="B7787" s="417">
        <v>1798.56</v>
      </c>
      <c r="C7787"/>
      <c r="D7787"/>
    </row>
    <row r="7788" spans="1:4" ht="16.149999999999999" customHeight="1" x14ac:dyDescent="0.25">
      <c r="A7788" s="416">
        <v>41348</v>
      </c>
      <c r="B7788" s="418">
        <v>1797.28</v>
      </c>
      <c r="C7788"/>
      <c r="D7788"/>
    </row>
    <row r="7789" spans="1:4" ht="16.149999999999999" customHeight="1" x14ac:dyDescent="0.25">
      <c r="A7789" s="416">
        <v>41349</v>
      </c>
      <c r="B7789" s="417">
        <v>1804.06</v>
      </c>
      <c r="C7789"/>
      <c r="D7789"/>
    </row>
    <row r="7790" spans="1:4" ht="16.149999999999999" customHeight="1" x14ac:dyDescent="0.25">
      <c r="A7790" s="416">
        <v>41350</v>
      </c>
      <c r="B7790" s="418">
        <v>1804.06</v>
      </c>
      <c r="C7790"/>
      <c r="D7790"/>
    </row>
    <row r="7791" spans="1:4" ht="16.149999999999999" customHeight="1" x14ac:dyDescent="0.25">
      <c r="A7791" s="416">
        <v>41351</v>
      </c>
      <c r="B7791" s="417">
        <v>1804.06</v>
      </c>
      <c r="C7791"/>
      <c r="D7791"/>
    </row>
    <row r="7792" spans="1:4" ht="16.149999999999999" customHeight="1" x14ac:dyDescent="0.25">
      <c r="A7792" s="416">
        <v>41352</v>
      </c>
      <c r="B7792" s="418">
        <v>1809.58</v>
      </c>
      <c r="C7792"/>
      <c r="D7792"/>
    </row>
    <row r="7793" spans="1:4" ht="16.149999999999999" customHeight="1" x14ac:dyDescent="0.25">
      <c r="A7793" s="416">
        <v>41353</v>
      </c>
      <c r="B7793" s="417">
        <v>1809.83</v>
      </c>
      <c r="C7793"/>
      <c r="D7793"/>
    </row>
    <row r="7794" spans="1:4" ht="16.149999999999999" customHeight="1" x14ac:dyDescent="0.25">
      <c r="A7794" s="416">
        <v>41354</v>
      </c>
      <c r="B7794" s="418">
        <v>1812.35</v>
      </c>
      <c r="C7794"/>
      <c r="D7794"/>
    </row>
    <row r="7795" spans="1:4" ht="16.149999999999999" customHeight="1" x14ac:dyDescent="0.25">
      <c r="A7795" s="416">
        <v>41355</v>
      </c>
      <c r="B7795" s="417">
        <v>1822.78</v>
      </c>
      <c r="C7795"/>
      <c r="D7795"/>
    </row>
    <row r="7796" spans="1:4" ht="16.149999999999999" customHeight="1" x14ac:dyDescent="0.25">
      <c r="A7796" s="416">
        <v>41356</v>
      </c>
      <c r="B7796" s="418">
        <v>1825.79</v>
      </c>
      <c r="C7796"/>
      <c r="D7796"/>
    </row>
    <row r="7797" spans="1:4" ht="16.149999999999999" customHeight="1" x14ac:dyDescent="0.25">
      <c r="A7797" s="416">
        <v>41357</v>
      </c>
      <c r="B7797" s="417">
        <v>1825.79</v>
      </c>
      <c r="C7797"/>
      <c r="D7797"/>
    </row>
    <row r="7798" spans="1:4" ht="16.149999999999999" customHeight="1" x14ac:dyDescent="0.25">
      <c r="A7798" s="416">
        <v>41358</v>
      </c>
      <c r="B7798" s="418">
        <v>1825.79</v>
      </c>
      <c r="C7798"/>
      <c r="D7798"/>
    </row>
    <row r="7799" spans="1:4" ht="16.149999999999999" customHeight="1" x14ac:dyDescent="0.25">
      <c r="A7799" s="416">
        <v>41359</v>
      </c>
      <c r="B7799" s="417">
        <v>1825.79</v>
      </c>
      <c r="C7799"/>
      <c r="D7799"/>
    </row>
    <row r="7800" spans="1:4" ht="16.149999999999999" customHeight="1" x14ac:dyDescent="0.25">
      <c r="A7800" s="416">
        <v>41360</v>
      </c>
      <c r="B7800" s="418">
        <v>1828.95</v>
      </c>
      <c r="C7800"/>
      <c r="D7800"/>
    </row>
    <row r="7801" spans="1:4" ht="16.149999999999999" customHeight="1" x14ac:dyDescent="0.25">
      <c r="A7801" s="416">
        <v>41361</v>
      </c>
      <c r="B7801" s="417">
        <v>1832.2</v>
      </c>
      <c r="C7801"/>
      <c r="D7801"/>
    </row>
    <row r="7802" spans="1:4" ht="16.149999999999999" customHeight="1" x14ac:dyDescent="0.25">
      <c r="A7802" s="416">
        <v>41362</v>
      </c>
      <c r="B7802" s="418">
        <v>1832.2</v>
      </c>
      <c r="C7802"/>
      <c r="D7802"/>
    </row>
    <row r="7803" spans="1:4" ht="16.149999999999999" customHeight="1" x14ac:dyDescent="0.25">
      <c r="A7803" s="416">
        <v>41363</v>
      </c>
      <c r="B7803" s="417">
        <v>1832.2</v>
      </c>
      <c r="C7803"/>
      <c r="D7803"/>
    </row>
    <row r="7804" spans="1:4" ht="16.149999999999999" customHeight="1" x14ac:dyDescent="0.25">
      <c r="A7804" s="416">
        <v>41364</v>
      </c>
      <c r="B7804" s="418">
        <v>1832.2</v>
      </c>
      <c r="C7804"/>
      <c r="D7804"/>
    </row>
    <row r="7805" spans="1:4" ht="16.149999999999999" customHeight="1" x14ac:dyDescent="0.25">
      <c r="A7805" s="416">
        <v>41365</v>
      </c>
      <c r="B7805" s="417">
        <v>1832.2</v>
      </c>
      <c r="C7805"/>
      <c r="D7805"/>
    </row>
    <row r="7806" spans="1:4" ht="16.149999999999999" customHeight="1" x14ac:dyDescent="0.25">
      <c r="A7806" s="416">
        <v>41366</v>
      </c>
      <c r="B7806" s="418">
        <v>1823.12</v>
      </c>
      <c r="C7806"/>
      <c r="D7806"/>
    </row>
    <row r="7807" spans="1:4" ht="16.149999999999999" customHeight="1" x14ac:dyDescent="0.25">
      <c r="A7807" s="416">
        <v>41367</v>
      </c>
      <c r="B7807" s="417">
        <v>1817.14</v>
      </c>
      <c r="C7807"/>
      <c r="D7807"/>
    </row>
    <row r="7808" spans="1:4" ht="16.149999999999999" customHeight="1" x14ac:dyDescent="0.25">
      <c r="A7808" s="416">
        <v>41368</v>
      </c>
      <c r="B7808" s="418">
        <v>1819.93</v>
      </c>
      <c r="C7808"/>
      <c r="D7808"/>
    </row>
    <row r="7809" spans="1:4" ht="16.149999999999999" customHeight="1" x14ac:dyDescent="0.25">
      <c r="A7809" s="416">
        <v>41369</v>
      </c>
      <c r="B7809" s="417">
        <v>1829.01</v>
      </c>
      <c r="C7809"/>
      <c r="D7809"/>
    </row>
    <row r="7810" spans="1:4" ht="16.149999999999999" customHeight="1" x14ac:dyDescent="0.25">
      <c r="A7810" s="416">
        <v>41370</v>
      </c>
      <c r="B7810" s="418">
        <v>1826.88</v>
      </c>
      <c r="C7810"/>
      <c r="D7810"/>
    </row>
    <row r="7811" spans="1:4" ht="16.149999999999999" customHeight="1" x14ac:dyDescent="0.25">
      <c r="A7811" s="416">
        <v>41371</v>
      </c>
      <c r="B7811" s="417">
        <v>1826.88</v>
      </c>
      <c r="C7811"/>
      <c r="D7811"/>
    </row>
    <row r="7812" spans="1:4" ht="16.149999999999999" customHeight="1" x14ac:dyDescent="0.25">
      <c r="A7812" s="416">
        <v>41372</v>
      </c>
      <c r="B7812" s="418">
        <v>1826.88</v>
      </c>
      <c r="C7812"/>
      <c r="D7812"/>
    </row>
    <row r="7813" spans="1:4" ht="16.149999999999999" customHeight="1" x14ac:dyDescent="0.25">
      <c r="A7813" s="416">
        <v>41373</v>
      </c>
      <c r="B7813" s="417">
        <v>1817.66</v>
      </c>
      <c r="C7813"/>
      <c r="D7813"/>
    </row>
    <row r="7814" spans="1:4" ht="16.149999999999999" customHeight="1" x14ac:dyDescent="0.25">
      <c r="A7814" s="416">
        <v>41374</v>
      </c>
      <c r="B7814" s="418">
        <v>1813.11</v>
      </c>
      <c r="C7814"/>
      <c r="D7814"/>
    </row>
    <row r="7815" spans="1:4" ht="16.149999999999999" customHeight="1" x14ac:dyDescent="0.25">
      <c r="A7815" s="416">
        <v>41375</v>
      </c>
      <c r="B7815" s="417">
        <v>1821.2</v>
      </c>
      <c r="C7815"/>
      <c r="D7815"/>
    </row>
    <row r="7816" spans="1:4" ht="16.149999999999999" customHeight="1" x14ac:dyDescent="0.25">
      <c r="A7816" s="416">
        <v>41376</v>
      </c>
      <c r="B7816" s="418">
        <v>1823.84</v>
      </c>
      <c r="C7816"/>
      <c r="D7816"/>
    </row>
    <row r="7817" spans="1:4" ht="16.149999999999999" customHeight="1" x14ac:dyDescent="0.25">
      <c r="A7817" s="416">
        <v>41377</v>
      </c>
      <c r="B7817" s="417">
        <v>1827.79</v>
      </c>
      <c r="C7817"/>
      <c r="D7817"/>
    </row>
    <row r="7818" spans="1:4" ht="16.149999999999999" customHeight="1" x14ac:dyDescent="0.25">
      <c r="A7818" s="416">
        <v>41378</v>
      </c>
      <c r="B7818" s="418">
        <v>1827.79</v>
      </c>
      <c r="C7818"/>
      <c r="D7818"/>
    </row>
    <row r="7819" spans="1:4" ht="16.149999999999999" customHeight="1" x14ac:dyDescent="0.25">
      <c r="A7819" s="416">
        <v>41379</v>
      </c>
      <c r="B7819" s="417">
        <v>1827.79</v>
      </c>
      <c r="C7819"/>
      <c r="D7819"/>
    </row>
    <row r="7820" spans="1:4" ht="16.149999999999999" customHeight="1" x14ac:dyDescent="0.25">
      <c r="A7820" s="416">
        <v>41380</v>
      </c>
      <c r="B7820" s="418">
        <v>1834.86</v>
      </c>
      <c r="C7820"/>
      <c r="D7820"/>
    </row>
    <row r="7821" spans="1:4" ht="16.149999999999999" customHeight="1" x14ac:dyDescent="0.25">
      <c r="A7821" s="416">
        <v>41381</v>
      </c>
      <c r="B7821" s="417">
        <v>1833.98</v>
      </c>
      <c r="C7821"/>
      <c r="D7821"/>
    </row>
    <row r="7822" spans="1:4" ht="16.149999999999999" customHeight="1" x14ac:dyDescent="0.25">
      <c r="A7822" s="416">
        <v>41382</v>
      </c>
      <c r="B7822" s="418">
        <v>1846.46</v>
      </c>
      <c r="C7822"/>
      <c r="D7822"/>
    </row>
    <row r="7823" spans="1:4" ht="16.149999999999999" customHeight="1" x14ac:dyDescent="0.25">
      <c r="A7823" s="416">
        <v>41383</v>
      </c>
      <c r="B7823" s="417">
        <v>1847.02</v>
      </c>
      <c r="C7823"/>
      <c r="D7823"/>
    </row>
    <row r="7824" spans="1:4" ht="16.149999999999999" customHeight="1" x14ac:dyDescent="0.25">
      <c r="A7824" s="416">
        <v>41384</v>
      </c>
      <c r="B7824" s="418">
        <v>1835.57</v>
      </c>
      <c r="C7824"/>
      <c r="D7824"/>
    </row>
    <row r="7825" spans="1:4" ht="16.149999999999999" customHeight="1" x14ac:dyDescent="0.25">
      <c r="A7825" s="416">
        <v>41385</v>
      </c>
      <c r="B7825" s="417">
        <v>1835.57</v>
      </c>
      <c r="C7825"/>
      <c r="D7825"/>
    </row>
    <row r="7826" spans="1:4" ht="16.149999999999999" customHeight="1" x14ac:dyDescent="0.25">
      <c r="A7826" s="416">
        <v>41386</v>
      </c>
      <c r="B7826" s="418">
        <v>1835.57</v>
      </c>
      <c r="C7826"/>
      <c r="D7826"/>
    </row>
    <row r="7827" spans="1:4" ht="16.149999999999999" customHeight="1" x14ac:dyDescent="0.25">
      <c r="A7827" s="416">
        <v>41387</v>
      </c>
      <c r="B7827" s="417">
        <v>1841.14</v>
      </c>
      <c r="C7827"/>
      <c r="D7827"/>
    </row>
    <row r="7828" spans="1:4" ht="16.149999999999999" customHeight="1" x14ac:dyDescent="0.25">
      <c r="A7828" s="416">
        <v>41388</v>
      </c>
      <c r="B7828" s="418">
        <v>1838.03</v>
      </c>
      <c r="C7828"/>
      <c r="D7828"/>
    </row>
    <row r="7829" spans="1:4" ht="16.149999999999999" customHeight="1" x14ac:dyDescent="0.25">
      <c r="A7829" s="416">
        <v>41389</v>
      </c>
      <c r="B7829" s="417">
        <v>1836.79</v>
      </c>
      <c r="C7829"/>
      <c r="D7829"/>
    </row>
    <row r="7830" spans="1:4" ht="16.149999999999999" customHeight="1" x14ac:dyDescent="0.25">
      <c r="A7830" s="416">
        <v>41390</v>
      </c>
      <c r="B7830" s="418">
        <v>1830.84</v>
      </c>
      <c r="C7830"/>
      <c r="D7830"/>
    </row>
    <row r="7831" spans="1:4" ht="16.149999999999999" customHeight="1" x14ac:dyDescent="0.25">
      <c r="A7831" s="416">
        <v>41391</v>
      </c>
      <c r="B7831" s="417">
        <v>1833.7</v>
      </c>
      <c r="C7831"/>
      <c r="D7831"/>
    </row>
    <row r="7832" spans="1:4" ht="16.149999999999999" customHeight="1" x14ac:dyDescent="0.25">
      <c r="A7832" s="416">
        <v>41392</v>
      </c>
      <c r="B7832" s="418">
        <v>1833.7</v>
      </c>
      <c r="C7832"/>
      <c r="D7832"/>
    </row>
    <row r="7833" spans="1:4" ht="16.149999999999999" customHeight="1" x14ac:dyDescent="0.25">
      <c r="A7833" s="416">
        <v>41393</v>
      </c>
      <c r="B7833" s="417">
        <v>1833.7</v>
      </c>
      <c r="C7833"/>
      <c r="D7833"/>
    </row>
    <row r="7834" spans="1:4" ht="16.149999999999999" customHeight="1" x14ac:dyDescent="0.25">
      <c r="A7834" s="416">
        <v>41394</v>
      </c>
      <c r="B7834" s="418">
        <v>1828.79</v>
      </c>
      <c r="C7834"/>
      <c r="D7834"/>
    </row>
    <row r="7835" spans="1:4" ht="16.149999999999999" customHeight="1" x14ac:dyDescent="0.25">
      <c r="A7835" s="416">
        <v>41395</v>
      </c>
      <c r="B7835" s="417">
        <v>1825.83</v>
      </c>
      <c r="C7835"/>
      <c r="D7835"/>
    </row>
    <row r="7836" spans="1:4" ht="16.149999999999999" customHeight="1" x14ac:dyDescent="0.25">
      <c r="A7836" s="416">
        <v>41396</v>
      </c>
      <c r="B7836" s="418">
        <v>1825.83</v>
      </c>
      <c r="C7836"/>
      <c r="D7836"/>
    </row>
    <row r="7837" spans="1:4" ht="16.149999999999999" customHeight="1" x14ac:dyDescent="0.25">
      <c r="A7837" s="416">
        <v>41397</v>
      </c>
      <c r="B7837" s="417">
        <v>1836.34</v>
      </c>
      <c r="C7837"/>
      <c r="D7837"/>
    </row>
    <row r="7838" spans="1:4" ht="16.149999999999999" customHeight="1" x14ac:dyDescent="0.25">
      <c r="A7838" s="416">
        <v>41398</v>
      </c>
      <c r="B7838" s="418">
        <v>1835.88</v>
      </c>
      <c r="C7838"/>
      <c r="D7838"/>
    </row>
    <row r="7839" spans="1:4" ht="16.149999999999999" customHeight="1" x14ac:dyDescent="0.25">
      <c r="A7839" s="416">
        <v>41399</v>
      </c>
      <c r="B7839" s="417">
        <v>1835.88</v>
      </c>
      <c r="C7839"/>
      <c r="D7839"/>
    </row>
    <row r="7840" spans="1:4" ht="16.149999999999999" customHeight="1" x14ac:dyDescent="0.25">
      <c r="A7840" s="416">
        <v>41400</v>
      </c>
      <c r="B7840" s="418">
        <v>1835.88</v>
      </c>
      <c r="C7840"/>
      <c r="D7840"/>
    </row>
    <row r="7841" spans="1:4" ht="16.149999999999999" customHeight="1" x14ac:dyDescent="0.25">
      <c r="A7841" s="416">
        <v>41401</v>
      </c>
      <c r="B7841" s="417">
        <v>1831.42</v>
      </c>
      <c r="C7841"/>
      <c r="D7841"/>
    </row>
    <row r="7842" spans="1:4" ht="16.149999999999999" customHeight="1" x14ac:dyDescent="0.25">
      <c r="A7842" s="416">
        <v>41402</v>
      </c>
      <c r="B7842" s="418">
        <v>1827.13</v>
      </c>
      <c r="C7842"/>
      <c r="D7842"/>
    </row>
    <row r="7843" spans="1:4" ht="16.149999999999999" customHeight="1" x14ac:dyDescent="0.25">
      <c r="A7843" s="416">
        <v>41403</v>
      </c>
      <c r="B7843" s="417">
        <v>1830.7</v>
      </c>
      <c r="C7843"/>
      <c r="D7843"/>
    </row>
    <row r="7844" spans="1:4" ht="16.149999999999999" customHeight="1" x14ac:dyDescent="0.25">
      <c r="A7844" s="416">
        <v>41404</v>
      </c>
      <c r="B7844" s="418">
        <v>1833.07</v>
      </c>
      <c r="C7844"/>
      <c r="D7844"/>
    </row>
    <row r="7845" spans="1:4" ht="16.149999999999999" customHeight="1" x14ac:dyDescent="0.25">
      <c r="A7845" s="416">
        <v>41405</v>
      </c>
      <c r="B7845" s="417">
        <v>1834.83</v>
      </c>
      <c r="C7845"/>
      <c r="D7845"/>
    </row>
    <row r="7846" spans="1:4" ht="16.149999999999999" customHeight="1" x14ac:dyDescent="0.25">
      <c r="A7846" s="416">
        <v>41406</v>
      </c>
      <c r="B7846" s="418">
        <v>1834.83</v>
      </c>
      <c r="C7846"/>
      <c r="D7846"/>
    </row>
    <row r="7847" spans="1:4" ht="16.149999999999999" customHeight="1" x14ac:dyDescent="0.25">
      <c r="A7847" s="416">
        <v>41407</v>
      </c>
      <c r="B7847" s="417">
        <v>1834.83</v>
      </c>
      <c r="C7847"/>
      <c r="D7847"/>
    </row>
    <row r="7848" spans="1:4" ht="16.149999999999999" customHeight="1" x14ac:dyDescent="0.25">
      <c r="A7848" s="416">
        <v>41408</v>
      </c>
      <c r="B7848" s="418">
        <v>1834.83</v>
      </c>
      <c r="C7848"/>
      <c r="D7848"/>
    </row>
    <row r="7849" spans="1:4" ht="16.149999999999999" customHeight="1" x14ac:dyDescent="0.25">
      <c r="A7849" s="416">
        <v>41409</v>
      </c>
      <c r="B7849" s="417">
        <v>1838.63</v>
      </c>
      <c r="C7849"/>
      <c r="D7849"/>
    </row>
    <row r="7850" spans="1:4" ht="16.149999999999999" customHeight="1" x14ac:dyDescent="0.25">
      <c r="A7850" s="416">
        <v>41410</v>
      </c>
      <c r="B7850" s="418">
        <v>1843.75</v>
      </c>
      <c r="C7850"/>
      <c r="D7850"/>
    </row>
    <row r="7851" spans="1:4" ht="16.149999999999999" customHeight="1" x14ac:dyDescent="0.25">
      <c r="A7851" s="416">
        <v>41411</v>
      </c>
      <c r="B7851" s="417">
        <v>1838.82</v>
      </c>
      <c r="C7851"/>
      <c r="D7851"/>
    </row>
    <row r="7852" spans="1:4" ht="16.149999999999999" customHeight="1" x14ac:dyDescent="0.25">
      <c r="A7852" s="416">
        <v>41412</v>
      </c>
      <c r="B7852" s="418">
        <v>1841.35</v>
      </c>
      <c r="C7852"/>
      <c r="D7852"/>
    </row>
    <row r="7853" spans="1:4" ht="16.149999999999999" customHeight="1" x14ac:dyDescent="0.25">
      <c r="A7853" s="416">
        <v>41413</v>
      </c>
      <c r="B7853" s="417">
        <v>1841.35</v>
      </c>
      <c r="C7853"/>
      <c r="D7853"/>
    </row>
    <row r="7854" spans="1:4" ht="16.149999999999999" customHeight="1" x14ac:dyDescent="0.25">
      <c r="A7854" s="416">
        <v>41414</v>
      </c>
      <c r="B7854" s="418">
        <v>1841.35</v>
      </c>
      <c r="C7854"/>
      <c r="D7854"/>
    </row>
    <row r="7855" spans="1:4" ht="16.149999999999999" customHeight="1" x14ac:dyDescent="0.25">
      <c r="A7855" s="416">
        <v>41415</v>
      </c>
      <c r="B7855" s="417">
        <v>1842.59</v>
      </c>
      <c r="C7855"/>
      <c r="D7855"/>
    </row>
    <row r="7856" spans="1:4" ht="16.149999999999999" customHeight="1" x14ac:dyDescent="0.25">
      <c r="A7856" s="416">
        <v>41416</v>
      </c>
      <c r="B7856" s="418">
        <v>1846.76</v>
      </c>
      <c r="C7856"/>
      <c r="D7856"/>
    </row>
    <row r="7857" spans="1:4" ht="16.149999999999999" customHeight="1" x14ac:dyDescent="0.25">
      <c r="A7857" s="416">
        <v>41417</v>
      </c>
      <c r="B7857" s="417">
        <v>1850.55</v>
      </c>
      <c r="C7857"/>
      <c r="D7857"/>
    </row>
    <row r="7858" spans="1:4" ht="16.149999999999999" customHeight="1" x14ac:dyDescent="0.25">
      <c r="A7858" s="416">
        <v>41418</v>
      </c>
      <c r="B7858" s="418">
        <v>1864.02</v>
      </c>
      <c r="C7858"/>
      <c r="D7858"/>
    </row>
    <row r="7859" spans="1:4" ht="16.149999999999999" customHeight="1" x14ac:dyDescent="0.25">
      <c r="A7859" s="416">
        <v>41419</v>
      </c>
      <c r="B7859" s="417">
        <v>1874.1</v>
      </c>
      <c r="C7859"/>
      <c r="D7859"/>
    </row>
    <row r="7860" spans="1:4" ht="16.149999999999999" customHeight="1" x14ac:dyDescent="0.25">
      <c r="A7860" s="416">
        <v>41420</v>
      </c>
      <c r="B7860" s="418">
        <v>1874.1</v>
      </c>
      <c r="C7860"/>
      <c r="D7860"/>
    </row>
    <row r="7861" spans="1:4" ht="16.149999999999999" customHeight="1" x14ac:dyDescent="0.25">
      <c r="A7861" s="416">
        <v>41421</v>
      </c>
      <c r="B7861" s="417">
        <v>1874.1</v>
      </c>
      <c r="C7861"/>
      <c r="D7861"/>
    </row>
    <row r="7862" spans="1:4" ht="16.149999999999999" customHeight="1" x14ac:dyDescent="0.25">
      <c r="A7862" s="416">
        <v>41422</v>
      </c>
      <c r="B7862" s="418">
        <v>1874.1</v>
      </c>
      <c r="C7862"/>
      <c r="D7862"/>
    </row>
    <row r="7863" spans="1:4" ht="16.149999999999999" customHeight="1" x14ac:dyDescent="0.25">
      <c r="A7863" s="416">
        <v>41423</v>
      </c>
      <c r="B7863" s="417">
        <v>1897.1</v>
      </c>
      <c r="C7863"/>
      <c r="D7863"/>
    </row>
    <row r="7864" spans="1:4" ht="16.149999999999999" customHeight="1" x14ac:dyDescent="0.25">
      <c r="A7864" s="416">
        <v>41424</v>
      </c>
      <c r="B7864" s="418">
        <v>1894.13</v>
      </c>
      <c r="C7864"/>
      <c r="D7864"/>
    </row>
    <row r="7865" spans="1:4" ht="16.149999999999999" customHeight="1" x14ac:dyDescent="0.25">
      <c r="A7865" s="416">
        <v>41425</v>
      </c>
      <c r="B7865" s="417">
        <v>1891.48</v>
      </c>
      <c r="C7865"/>
      <c r="D7865"/>
    </row>
    <row r="7866" spans="1:4" ht="16.149999999999999" customHeight="1" x14ac:dyDescent="0.25">
      <c r="A7866" s="416">
        <v>41426</v>
      </c>
      <c r="B7866" s="418">
        <v>1907.76</v>
      </c>
      <c r="C7866"/>
      <c r="D7866"/>
    </row>
    <row r="7867" spans="1:4" ht="16.149999999999999" customHeight="1" x14ac:dyDescent="0.25">
      <c r="A7867" s="416">
        <v>41427</v>
      </c>
      <c r="B7867" s="417">
        <v>1907.76</v>
      </c>
      <c r="C7867"/>
      <c r="D7867"/>
    </row>
    <row r="7868" spans="1:4" ht="16.149999999999999" customHeight="1" x14ac:dyDescent="0.25">
      <c r="A7868" s="416">
        <v>41428</v>
      </c>
      <c r="B7868" s="418">
        <v>1907.76</v>
      </c>
      <c r="C7868"/>
      <c r="D7868"/>
    </row>
    <row r="7869" spans="1:4" ht="16.149999999999999" customHeight="1" x14ac:dyDescent="0.25">
      <c r="A7869" s="416">
        <v>41429</v>
      </c>
      <c r="B7869" s="417">
        <v>1907.76</v>
      </c>
      <c r="C7869"/>
      <c r="D7869"/>
    </row>
    <row r="7870" spans="1:4" ht="16.149999999999999" customHeight="1" x14ac:dyDescent="0.25">
      <c r="A7870" s="416">
        <v>41430</v>
      </c>
      <c r="B7870" s="418">
        <v>1894.4</v>
      </c>
      <c r="C7870"/>
      <c r="D7870"/>
    </row>
    <row r="7871" spans="1:4" ht="16.149999999999999" customHeight="1" x14ac:dyDescent="0.25">
      <c r="A7871" s="416">
        <v>41431</v>
      </c>
      <c r="B7871" s="417">
        <v>1899.08</v>
      </c>
      <c r="C7871"/>
      <c r="D7871"/>
    </row>
    <row r="7872" spans="1:4" ht="16.149999999999999" customHeight="1" x14ac:dyDescent="0.25">
      <c r="A7872" s="416">
        <v>41432</v>
      </c>
      <c r="B7872" s="418">
        <v>1907.88</v>
      </c>
      <c r="C7872"/>
      <c r="D7872"/>
    </row>
    <row r="7873" spans="1:4" ht="16.149999999999999" customHeight="1" x14ac:dyDescent="0.25">
      <c r="A7873" s="416">
        <v>41433</v>
      </c>
      <c r="B7873" s="417">
        <v>1898.8</v>
      </c>
      <c r="C7873"/>
      <c r="D7873"/>
    </row>
    <row r="7874" spans="1:4" ht="16.149999999999999" customHeight="1" x14ac:dyDescent="0.25">
      <c r="A7874" s="416">
        <v>41434</v>
      </c>
      <c r="B7874" s="418">
        <v>1898.8</v>
      </c>
      <c r="C7874"/>
      <c r="D7874"/>
    </row>
    <row r="7875" spans="1:4" ht="16.149999999999999" customHeight="1" x14ac:dyDescent="0.25">
      <c r="A7875" s="416">
        <v>41435</v>
      </c>
      <c r="B7875" s="417">
        <v>1898.8</v>
      </c>
      <c r="C7875"/>
      <c r="D7875"/>
    </row>
    <row r="7876" spans="1:4" ht="16.149999999999999" customHeight="1" x14ac:dyDescent="0.25">
      <c r="A7876" s="416">
        <v>41436</v>
      </c>
      <c r="B7876" s="418">
        <v>1898.8</v>
      </c>
      <c r="C7876"/>
      <c r="D7876"/>
    </row>
    <row r="7877" spans="1:4" ht="16.149999999999999" customHeight="1" x14ac:dyDescent="0.25">
      <c r="A7877" s="416">
        <v>41437</v>
      </c>
      <c r="B7877" s="417">
        <v>1907.12</v>
      </c>
      <c r="C7877"/>
      <c r="D7877"/>
    </row>
    <row r="7878" spans="1:4" ht="16.149999999999999" customHeight="1" x14ac:dyDescent="0.25">
      <c r="A7878" s="416">
        <v>41438</v>
      </c>
      <c r="B7878" s="418">
        <v>1897.53</v>
      </c>
      <c r="C7878"/>
      <c r="D7878"/>
    </row>
    <row r="7879" spans="1:4" ht="16.149999999999999" customHeight="1" x14ac:dyDescent="0.25">
      <c r="A7879" s="416">
        <v>41439</v>
      </c>
      <c r="B7879" s="417">
        <v>1895.01</v>
      </c>
      <c r="C7879"/>
      <c r="D7879"/>
    </row>
    <row r="7880" spans="1:4" ht="16.149999999999999" customHeight="1" x14ac:dyDescent="0.25">
      <c r="A7880" s="416">
        <v>41440</v>
      </c>
      <c r="B7880" s="418">
        <v>1882.38</v>
      </c>
      <c r="C7880"/>
      <c r="D7880"/>
    </row>
    <row r="7881" spans="1:4" ht="16.149999999999999" customHeight="1" x14ac:dyDescent="0.25">
      <c r="A7881" s="416">
        <v>41441</v>
      </c>
      <c r="B7881" s="417">
        <v>1882.38</v>
      </c>
      <c r="C7881"/>
      <c r="D7881"/>
    </row>
    <row r="7882" spans="1:4" ht="16.149999999999999" customHeight="1" x14ac:dyDescent="0.25">
      <c r="A7882" s="416">
        <v>41442</v>
      </c>
      <c r="B7882" s="418">
        <v>1882.38</v>
      </c>
      <c r="C7882"/>
      <c r="D7882"/>
    </row>
    <row r="7883" spans="1:4" ht="16.149999999999999" customHeight="1" x14ac:dyDescent="0.25">
      <c r="A7883" s="416">
        <v>41443</v>
      </c>
      <c r="B7883" s="417">
        <v>1883.57</v>
      </c>
      <c r="C7883"/>
      <c r="D7883"/>
    </row>
    <row r="7884" spans="1:4" ht="16.149999999999999" customHeight="1" x14ac:dyDescent="0.25">
      <c r="A7884" s="416">
        <v>41444</v>
      </c>
      <c r="B7884" s="418">
        <v>1902.47</v>
      </c>
      <c r="C7884"/>
      <c r="D7884"/>
    </row>
    <row r="7885" spans="1:4" ht="16.149999999999999" customHeight="1" x14ac:dyDescent="0.25">
      <c r="A7885" s="416">
        <v>41445</v>
      </c>
      <c r="B7885" s="417">
        <v>1900.87</v>
      </c>
      <c r="C7885"/>
      <c r="D7885"/>
    </row>
    <row r="7886" spans="1:4" ht="16.149999999999999" customHeight="1" x14ac:dyDescent="0.25">
      <c r="A7886" s="416">
        <v>41446</v>
      </c>
      <c r="B7886" s="418">
        <v>1937.26</v>
      </c>
      <c r="C7886"/>
      <c r="D7886"/>
    </row>
    <row r="7887" spans="1:4" ht="16.149999999999999" customHeight="1" x14ac:dyDescent="0.25">
      <c r="A7887" s="416">
        <v>41447</v>
      </c>
      <c r="B7887" s="417">
        <v>1941.06</v>
      </c>
      <c r="C7887"/>
      <c r="D7887"/>
    </row>
    <row r="7888" spans="1:4" ht="16.149999999999999" customHeight="1" x14ac:dyDescent="0.25">
      <c r="A7888" s="416">
        <v>41448</v>
      </c>
      <c r="B7888" s="418">
        <v>1941.06</v>
      </c>
      <c r="C7888"/>
      <c r="D7888"/>
    </row>
    <row r="7889" spans="1:4" ht="16.149999999999999" customHeight="1" x14ac:dyDescent="0.25">
      <c r="A7889" s="416">
        <v>41449</v>
      </c>
      <c r="B7889" s="417">
        <v>1941.06</v>
      </c>
      <c r="C7889"/>
      <c r="D7889"/>
    </row>
    <row r="7890" spans="1:4" ht="16.149999999999999" customHeight="1" x14ac:dyDescent="0.25">
      <c r="A7890" s="416">
        <v>41450</v>
      </c>
      <c r="B7890" s="418">
        <v>1942.97</v>
      </c>
      <c r="C7890"/>
      <c r="D7890"/>
    </row>
    <row r="7891" spans="1:4" ht="16.149999999999999" customHeight="1" x14ac:dyDescent="0.25">
      <c r="A7891" s="416">
        <v>41451</v>
      </c>
      <c r="B7891" s="417">
        <v>1928.27</v>
      </c>
      <c r="C7891"/>
      <c r="D7891"/>
    </row>
    <row r="7892" spans="1:4" ht="16.149999999999999" customHeight="1" x14ac:dyDescent="0.25">
      <c r="A7892" s="416">
        <v>41452</v>
      </c>
      <c r="B7892" s="418">
        <v>1921.86</v>
      </c>
      <c r="C7892"/>
      <c r="D7892"/>
    </row>
    <row r="7893" spans="1:4" ht="16.149999999999999" customHeight="1" x14ac:dyDescent="0.25">
      <c r="A7893" s="416">
        <v>41453</v>
      </c>
      <c r="B7893" s="417">
        <v>1922.63</v>
      </c>
      <c r="C7893"/>
      <c r="D7893"/>
    </row>
    <row r="7894" spans="1:4" ht="16.149999999999999" customHeight="1" x14ac:dyDescent="0.25">
      <c r="A7894" s="416">
        <v>41454</v>
      </c>
      <c r="B7894" s="418">
        <v>1929</v>
      </c>
      <c r="C7894"/>
      <c r="D7894"/>
    </row>
    <row r="7895" spans="1:4" ht="16.149999999999999" customHeight="1" x14ac:dyDescent="0.25">
      <c r="A7895" s="416">
        <v>41455</v>
      </c>
      <c r="B7895" s="417">
        <v>1929</v>
      </c>
      <c r="C7895"/>
      <c r="D7895"/>
    </row>
    <row r="7896" spans="1:4" ht="16.149999999999999" customHeight="1" x14ac:dyDescent="0.25">
      <c r="A7896" s="416">
        <v>41456</v>
      </c>
      <c r="B7896" s="418">
        <v>1929</v>
      </c>
      <c r="C7896"/>
      <c r="D7896"/>
    </row>
    <row r="7897" spans="1:4" ht="16.149999999999999" customHeight="1" x14ac:dyDescent="0.25">
      <c r="A7897" s="416">
        <v>41457</v>
      </c>
      <c r="B7897" s="417">
        <v>1929</v>
      </c>
      <c r="C7897"/>
      <c r="D7897"/>
    </row>
    <row r="7898" spans="1:4" ht="16.149999999999999" customHeight="1" x14ac:dyDescent="0.25">
      <c r="A7898" s="416">
        <v>41458</v>
      </c>
      <c r="B7898" s="418">
        <v>1919.42</v>
      </c>
      <c r="C7898"/>
      <c r="D7898"/>
    </row>
    <row r="7899" spans="1:4" ht="16.149999999999999" customHeight="1" x14ac:dyDescent="0.25">
      <c r="A7899" s="416">
        <v>41459</v>
      </c>
      <c r="B7899" s="417">
        <v>1915.45</v>
      </c>
      <c r="C7899"/>
      <c r="D7899"/>
    </row>
    <row r="7900" spans="1:4" ht="16.149999999999999" customHeight="1" x14ac:dyDescent="0.25">
      <c r="A7900" s="416">
        <v>41460</v>
      </c>
      <c r="B7900" s="418">
        <v>1915.45</v>
      </c>
      <c r="C7900"/>
      <c r="D7900"/>
    </row>
    <row r="7901" spans="1:4" ht="16.149999999999999" customHeight="1" x14ac:dyDescent="0.25">
      <c r="A7901" s="416">
        <v>41461</v>
      </c>
      <c r="B7901" s="417">
        <v>1927.4</v>
      </c>
      <c r="C7901"/>
      <c r="D7901"/>
    </row>
    <row r="7902" spans="1:4" ht="16.149999999999999" customHeight="1" x14ac:dyDescent="0.25">
      <c r="A7902" s="416">
        <v>41462</v>
      </c>
      <c r="B7902" s="418">
        <v>1927.4</v>
      </c>
      <c r="C7902"/>
      <c r="D7902"/>
    </row>
    <row r="7903" spans="1:4" ht="16.149999999999999" customHeight="1" x14ac:dyDescent="0.25">
      <c r="A7903" s="416">
        <v>41463</v>
      </c>
      <c r="B7903" s="417">
        <v>1927.4</v>
      </c>
      <c r="C7903"/>
      <c r="D7903"/>
    </row>
    <row r="7904" spans="1:4" ht="16.149999999999999" customHeight="1" x14ac:dyDescent="0.25">
      <c r="A7904" s="416">
        <v>41464</v>
      </c>
      <c r="B7904" s="418">
        <v>1926.84</v>
      </c>
      <c r="C7904"/>
      <c r="D7904"/>
    </row>
    <row r="7905" spans="1:4" ht="16.149999999999999" customHeight="1" x14ac:dyDescent="0.25">
      <c r="A7905" s="416">
        <v>41465</v>
      </c>
      <c r="B7905" s="417">
        <v>1920.12</v>
      </c>
      <c r="C7905"/>
      <c r="D7905"/>
    </row>
    <row r="7906" spans="1:4" ht="16.149999999999999" customHeight="1" x14ac:dyDescent="0.25">
      <c r="A7906" s="416">
        <v>41466</v>
      </c>
      <c r="B7906" s="418">
        <v>1920.24</v>
      </c>
      <c r="C7906"/>
      <c r="D7906"/>
    </row>
    <row r="7907" spans="1:4" ht="16.149999999999999" customHeight="1" x14ac:dyDescent="0.25">
      <c r="A7907" s="416">
        <v>41467</v>
      </c>
      <c r="B7907" s="417">
        <v>1910.79</v>
      </c>
      <c r="C7907"/>
      <c r="D7907"/>
    </row>
    <row r="7908" spans="1:4" ht="16.149999999999999" customHeight="1" x14ac:dyDescent="0.25">
      <c r="A7908" s="416">
        <v>41468</v>
      </c>
      <c r="B7908" s="418">
        <v>1905.25</v>
      </c>
      <c r="C7908"/>
      <c r="D7908"/>
    </row>
    <row r="7909" spans="1:4" ht="16.149999999999999" customHeight="1" x14ac:dyDescent="0.25">
      <c r="A7909" s="416">
        <v>41469</v>
      </c>
      <c r="B7909" s="417">
        <v>1905.25</v>
      </c>
      <c r="C7909"/>
      <c r="D7909"/>
    </row>
    <row r="7910" spans="1:4" ht="16.149999999999999" customHeight="1" x14ac:dyDescent="0.25">
      <c r="A7910" s="416">
        <v>41470</v>
      </c>
      <c r="B7910" s="418">
        <v>1905.25</v>
      </c>
      <c r="C7910"/>
      <c r="D7910"/>
    </row>
    <row r="7911" spans="1:4" ht="16.149999999999999" customHeight="1" x14ac:dyDescent="0.25">
      <c r="A7911" s="416">
        <v>41471</v>
      </c>
      <c r="B7911" s="417">
        <v>1893.16</v>
      </c>
      <c r="C7911"/>
      <c r="D7911"/>
    </row>
    <row r="7912" spans="1:4" ht="16.149999999999999" customHeight="1" x14ac:dyDescent="0.25">
      <c r="A7912" s="416">
        <v>41472</v>
      </c>
      <c r="B7912" s="418">
        <v>1878.42</v>
      </c>
      <c r="C7912"/>
      <c r="D7912"/>
    </row>
    <row r="7913" spans="1:4" ht="16.149999999999999" customHeight="1" x14ac:dyDescent="0.25">
      <c r="A7913" s="416">
        <v>41473</v>
      </c>
      <c r="B7913" s="417">
        <v>1873.25</v>
      </c>
      <c r="C7913"/>
      <c r="D7913"/>
    </row>
    <row r="7914" spans="1:4" ht="16.149999999999999" customHeight="1" x14ac:dyDescent="0.25">
      <c r="A7914" s="416">
        <v>41474</v>
      </c>
      <c r="B7914" s="418">
        <v>1883.29</v>
      </c>
      <c r="C7914"/>
      <c r="D7914"/>
    </row>
    <row r="7915" spans="1:4" ht="16.149999999999999" customHeight="1" x14ac:dyDescent="0.25">
      <c r="A7915" s="416">
        <v>41475</v>
      </c>
      <c r="B7915" s="417">
        <v>1884.01</v>
      </c>
      <c r="C7915"/>
      <c r="D7915"/>
    </row>
    <row r="7916" spans="1:4" ht="16.149999999999999" customHeight="1" x14ac:dyDescent="0.25">
      <c r="A7916" s="416">
        <v>41476</v>
      </c>
      <c r="B7916" s="418">
        <v>1884.01</v>
      </c>
      <c r="C7916"/>
      <c r="D7916"/>
    </row>
    <row r="7917" spans="1:4" ht="16.149999999999999" customHeight="1" x14ac:dyDescent="0.25">
      <c r="A7917" s="416">
        <v>41477</v>
      </c>
      <c r="B7917" s="417">
        <v>1884.01</v>
      </c>
      <c r="C7917"/>
      <c r="D7917"/>
    </row>
    <row r="7918" spans="1:4" ht="16.149999999999999" customHeight="1" x14ac:dyDescent="0.25">
      <c r="A7918" s="416">
        <v>41478</v>
      </c>
      <c r="B7918" s="418">
        <v>1880.87</v>
      </c>
      <c r="C7918"/>
      <c r="D7918"/>
    </row>
    <row r="7919" spans="1:4" ht="16.149999999999999" customHeight="1" x14ac:dyDescent="0.25">
      <c r="A7919" s="416">
        <v>41479</v>
      </c>
      <c r="B7919" s="417">
        <v>1886.06</v>
      </c>
      <c r="C7919"/>
      <c r="D7919"/>
    </row>
    <row r="7920" spans="1:4" ht="16.149999999999999" customHeight="1" x14ac:dyDescent="0.25">
      <c r="A7920" s="416">
        <v>41480</v>
      </c>
      <c r="B7920" s="418">
        <v>1891.02</v>
      </c>
      <c r="C7920"/>
      <c r="D7920"/>
    </row>
    <row r="7921" spans="1:4" ht="16.149999999999999" customHeight="1" x14ac:dyDescent="0.25">
      <c r="A7921" s="416">
        <v>41481</v>
      </c>
      <c r="B7921" s="417">
        <v>1887.4</v>
      </c>
      <c r="C7921"/>
      <c r="D7921"/>
    </row>
    <row r="7922" spans="1:4" ht="16.149999999999999" customHeight="1" x14ac:dyDescent="0.25">
      <c r="A7922" s="416">
        <v>41482</v>
      </c>
      <c r="B7922" s="418">
        <v>1886.26</v>
      </c>
      <c r="C7922"/>
      <c r="D7922"/>
    </row>
    <row r="7923" spans="1:4" ht="16.149999999999999" customHeight="1" x14ac:dyDescent="0.25">
      <c r="A7923" s="416">
        <v>41483</v>
      </c>
      <c r="B7923" s="417">
        <v>1886.26</v>
      </c>
      <c r="C7923"/>
      <c r="D7923"/>
    </row>
    <row r="7924" spans="1:4" ht="16.149999999999999" customHeight="1" x14ac:dyDescent="0.25">
      <c r="A7924" s="416">
        <v>41484</v>
      </c>
      <c r="B7924" s="418">
        <v>1886.26</v>
      </c>
      <c r="C7924"/>
      <c r="D7924"/>
    </row>
    <row r="7925" spans="1:4" ht="16.149999999999999" customHeight="1" x14ac:dyDescent="0.25">
      <c r="A7925" s="416">
        <v>41485</v>
      </c>
      <c r="B7925" s="417">
        <v>1888.95</v>
      </c>
      <c r="C7925"/>
      <c r="D7925"/>
    </row>
    <row r="7926" spans="1:4" ht="16.149999999999999" customHeight="1" x14ac:dyDescent="0.25">
      <c r="A7926" s="416">
        <v>41486</v>
      </c>
      <c r="B7926" s="418">
        <v>1890.33</v>
      </c>
      <c r="C7926"/>
      <c r="D7926"/>
    </row>
    <row r="7927" spans="1:4" ht="16.149999999999999" customHeight="1" x14ac:dyDescent="0.25">
      <c r="A7927" s="416">
        <v>41487</v>
      </c>
      <c r="B7927" s="417">
        <v>1896.15</v>
      </c>
      <c r="C7927"/>
      <c r="D7927"/>
    </row>
    <row r="7928" spans="1:4" ht="16.149999999999999" customHeight="1" x14ac:dyDescent="0.25">
      <c r="A7928" s="416">
        <v>41488</v>
      </c>
      <c r="B7928" s="418">
        <v>1896.65</v>
      </c>
      <c r="C7928"/>
      <c r="D7928"/>
    </row>
    <row r="7929" spans="1:4" ht="16.149999999999999" customHeight="1" x14ac:dyDescent="0.25">
      <c r="A7929" s="416">
        <v>41489</v>
      </c>
      <c r="B7929" s="417">
        <v>1891.67</v>
      </c>
      <c r="C7929"/>
      <c r="D7929"/>
    </row>
    <row r="7930" spans="1:4" ht="16.149999999999999" customHeight="1" x14ac:dyDescent="0.25">
      <c r="A7930" s="416">
        <v>41490</v>
      </c>
      <c r="B7930" s="418">
        <v>1891.67</v>
      </c>
      <c r="C7930"/>
      <c r="D7930"/>
    </row>
    <row r="7931" spans="1:4" ht="16.149999999999999" customHeight="1" x14ac:dyDescent="0.25">
      <c r="A7931" s="416">
        <v>41491</v>
      </c>
      <c r="B7931" s="417">
        <v>1891.67</v>
      </c>
      <c r="C7931"/>
      <c r="D7931"/>
    </row>
    <row r="7932" spans="1:4" ht="16.149999999999999" customHeight="1" x14ac:dyDescent="0.25">
      <c r="A7932" s="416">
        <v>41492</v>
      </c>
      <c r="B7932" s="418">
        <v>1883.24</v>
      </c>
      <c r="C7932"/>
      <c r="D7932"/>
    </row>
    <row r="7933" spans="1:4" ht="16.149999999999999" customHeight="1" x14ac:dyDescent="0.25">
      <c r="A7933" s="416">
        <v>41493</v>
      </c>
      <c r="B7933" s="417">
        <v>1882.01</v>
      </c>
      <c r="C7933"/>
      <c r="D7933"/>
    </row>
    <row r="7934" spans="1:4" ht="16.149999999999999" customHeight="1" x14ac:dyDescent="0.25">
      <c r="A7934" s="416">
        <v>41494</v>
      </c>
      <c r="B7934" s="418">
        <v>1882.01</v>
      </c>
      <c r="C7934"/>
      <c r="D7934"/>
    </row>
    <row r="7935" spans="1:4" ht="16.149999999999999" customHeight="1" x14ac:dyDescent="0.25">
      <c r="A7935" s="416">
        <v>41495</v>
      </c>
      <c r="B7935" s="417">
        <v>1877.23</v>
      </c>
      <c r="C7935"/>
      <c r="D7935"/>
    </row>
    <row r="7936" spans="1:4" ht="16.149999999999999" customHeight="1" x14ac:dyDescent="0.25">
      <c r="A7936" s="416">
        <v>41496</v>
      </c>
      <c r="B7936" s="418">
        <v>1873.92</v>
      </c>
      <c r="C7936"/>
      <c r="D7936"/>
    </row>
    <row r="7937" spans="1:4" ht="16.149999999999999" customHeight="1" x14ac:dyDescent="0.25">
      <c r="A7937" s="416">
        <v>41497</v>
      </c>
      <c r="B7937" s="417">
        <v>1873.92</v>
      </c>
      <c r="C7937"/>
      <c r="D7937"/>
    </row>
    <row r="7938" spans="1:4" ht="16.149999999999999" customHeight="1" x14ac:dyDescent="0.25">
      <c r="A7938" s="416">
        <v>41498</v>
      </c>
      <c r="B7938" s="418">
        <v>1873.92</v>
      </c>
      <c r="C7938"/>
      <c r="D7938"/>
    </row>
    <row r="7939" spans="1:4" ht="16.149999999999999" customHeight="1" x14ac:dyDescent="0.25">
      <c r="A7939" s="416">
        <v>41499</v>
      </c>
      <c r="B7939" s="417">
        <v>1868.9</v>
      </c>
      <c r="C7939"/>
      <c r="D7939"/>
    </row>
    <row r="7940" spans="1:4" ht="16.149999999999999" customHeight="1" x14ac:dyDescent="0.25">
      <c r="A7940" s="416">
        <v>41500</v>
      </c>
      <c r="B7940" s="418">
        <v>1882.36</v>
      </c>
      <c r="C7940"/>
      <c r="D7940"/>
    </row>
    <row r="7941" spans="1:4" ht="16.149999999999999" customHeight="1" x14ac:dyDescent="0.25">
      <c r="A7941" s="416">
        <v>41501</v>
      </c>
      <c r="B7941" s="417">
        <v>1883.15</v>
      </c>
      <c r="C7941"/>
      <c r="D7941"/>
    </row>
    <row r="7942" spans="1:4" ht="16.149999999999999" customHeight="1" x14ac:dyDescent="0.25">
      <c r="A7942" s="416">
        <v>41502</v>
      </c>
      <c r="B7942" s="418">
        <v>1901.03</v>
      </c>
      <c r="C7942"/>
      <c r="D7942"/>
    </row>
    <row r="7943" spans="1:4" ht="16.149999999999999" customHeight="1" x14ac:dyDescent="0.25">
      <c r="A7943" s="416">
        <v>41503</v>
      </c>
      <c r="B7943" s="417">
        <v>1907.06</v>
      </c>
      <c r="C7943"/>
      <c r="D7943"/>
    </row>
    <row r="7944" spans="1:4" ht="16.149999999999999" customHeight="1" x14ac:dyDescent="0.25">
      <c r="A7944" s="416">
        <v>41504</v>
      </c>
      <c r="B7944" s="418">
        <v>1907.06</v>
      </c>
      <c r="C7944"/>
      <c r="D7944"/>
    </row>
    <row r="7945" spans="1:4" ht="16.149999999999999" customHeight="1" x14ac:dyDescent="0.25">
      <c r="A7945" s="416">
        <v>41505</v>
      </c>
      <c r="B7945" s="417">
        <v>1907.06</v>
      </c>
      <c r="C7945"/>
      <c r="D7945"/>
    </row>
    <row r="7946" spans="1:4" ht="16.149999999999999" customHeight="1" x14ac:dyDescent="0.25">
      <c r="A7946" s="416">
        <v>41506</v>
      </c>
      <c r="B7946" s="418">
        <v>1907.06</v>
      </c>
      <c r="C7946"/>
      <c r="D7946"/>
    </row>
    <row r="7947" spans="1:4" ht="16.149999999999999" customHeight="1" x14ac:dyDescent="0.25">
      <c r="A7947" s="416">
        <v>41507</v>
      </c>
      <c r="B7947" s="417">
        <v>1922.73</v>
      </c>
      <c r="C7947"/>
      <c r="D7947"/>
    </row>
    <row r="7948" spans="1:4" ht="16.149999999999999" customHeight="1" x14ac:dyDescent="0.25">
      <c r="A7948" s="416">
        <v>41508</v>
      </c>
      <c r="B7948" s="418">
        <v>1929.75</v>
      </c>
      <c r="C7948"/>
      <c r="D7948"/>
    </row>
    <row r="7949" spans="1:4" ht="16.149999999999999" customHeight="1" x14ac:dyDescent="0.25">
      <c r="A7949" s="416">
        <v>41509</v>
      </c>
      <c r="B7949" s="417">
        <v>1921.99</v>
      </c>
      <c r="C7949"/>
      <c r="D7949"/>
    </row>
    <row r="7950" spans="1:4" ht="16.149999999999999" customHeight="1" x14ac:dyDescent="0.25">
      <c r="A7950" s="416">
        <v>41510</v>
      </c>
      <c r="B7950" s="418">
        <v>1911.16</v>
      </c>
      <c r="C7950"/>
      <c r="D7950"/>
    </row>
    <row r="7951" spans="1:4" ht="16.149999999999999" customHeight="1" x14ac:dyDescent="0.25">
      <c r="A7951" s="416">
        <v>41511</v>
      </c>
      <c r="B7951" s="417">
        <v>1911.16</v>
      </c>
      <c r="C7951"/>
      <c r="D7951"/>
    </row>
    <row r="7952" spans="1:4" ht="16.149999999999999" customHeight="1" x14ac:dyDescent="0.25">
      <c r="A7952" s="416">
        <v>41512</v>
      </c>
      <c r="B7952" s="418">
        <v>1911.16</v>
      </c>
      <c r="C7952"/>
      <c r="D7952"/>
    </row>
    <row r="7953" spans="1:4" ht="16.149999999999999" customHeight="1" x14ac:dyDescent="0.25">
      <c r="A7953" s="416">
        <v>41513</v>
      </c>
      <c r="B7953" s="417">
        <v>1922.96</v>
      </c>
      <c r="C7953"/>
      <c r="D7953"/>
    </row>
    <row r="7954" spans="1:4" ht="16.149999999999999" customHeight="1" x14ac:dyDescent="0.25">
      <c r="A7954" s="416">
        <v>41514</v>
      </c>
      <c r="B7954" s="418">
        <v>1938.26</v>
      </c>
      <c r="C7954"/>
      <c r="D7954"/>
    </row>
    <row r="7955" spans="1:4" ht="16.149999999999999" customHeight="1" x14ac:dyDescent="0.25">
      <c r="A7955" s="416">
        <v>41515</v>
      </c>
      <c r="B7955" s="417">
        <v>1939.85</v>
      </c>
      <c r="C7955"/>
      <c r="D7955"/>
    </row>
    <row r="7956" spans="1:4" ht="16.149999999999999" customHeight="1" x14ac:dyDescent="0.25">
      <c r="A7956" s="416">
        <v>41516</v>
      </c>
      <c r="B7956" s="418">
        <v>1943.04</v>
      </c>
      <c r="C7956"/>
      <c r="D7956"/>
    </row>
    <row r="7957" spans="1:4" ht="16.149999999999999" customHeight="1" x14ac:dyDescent="0.25">
      <c r="A7957" s="416">
        <v>41517</v>
      </c>
      <c r="B7957" s="417">
        <v>1935.43</v>
      </c>
      <c r="C7957"/>
      <c r="D7957"/>
    </row>
    <row r="7958" spans="1:4" ht="16.149999999999999" customHeight="1" x14ac:dyDescent="0.25">
      <c r="A7958" s="416">
        <v>41518</v>
      </c>
      <c r="B7958" s="418">
        <v>1935.43</v>
      </c>
      <c r="C7958"/>
      <c r="D7958"/>
    </row>
    <row r="7959" spans="1:4" ht="16.149999999999999" customHeight="1" x14ac:dyDescent="0.25">
      <c r="A7959" s="416">
        <v>41519</v>
      </c>
      <c r="B7959" s="417">
        <v>1935.43</v>
      </c>
      <c r="C7959"/>
      <c r="D7959"/>
    </row>
    <row r="7960" spans="1:4" ht="16.149999999999999" customHeight="1" x14ac:dyDescent="0.25">
      <c r="A7960" s="416">
        <v>41520</v>
      </c>
      <c r="B7960" s="418">
        <v>1935.43</v>
      </c>
      <c r="C7960"/>
      <c r="D7960"/>
    </row>
    <row r="7961" spans="1:4" ht="16.149999999999999" customHeight="1" x14ac:dyDescent="0.25">
      <c r="A7961" s="416">
        <v>41521</v>
      </c>
      <c r="B7961" s="417">
        <v>1946.28</v>
      </c>
      <c r="C7961"/>
      <c r="D7961"/>
    </row>
    <row r="7962" spans="1:4" ht="16.149999999999999" customHeight="1" x14ac:dyDescent="0.25">
      <c r="A7962" s="416">
        <v>41522</v>
      </c>
      <c r="B7962" s="418">
        <v>1938.99</v>
      </c>
      <c r="C7962"/>
      <c r="D7962"/>
    </row>
    <row r="7963" spans="1:4" ht="16.149999999999999" customHeight="1" x14ac:dyDescent="0.25">
      <c r="A7963" s="416">
        <v>41523</v>
      </c>
      <c r="B7963" s="417">
        <v>1952.11</v>
      </c>
      <c r="C7963"/>
      <c r="D7963"/>
    </row>
    <row r="7964" spans="1:4" ht="16.149999999999999" customHeight="1" x14ac:dyDescent="0.25">
      <c r="A7964" s="416">
        <v>41524</v>
      </c>
      <c r="B7964" s="418">
        <v>1947.99</v>
      </c>
      <c r="C7964"/>
      <c r="D7964"/>
    </row>
    <row r="7965" spans="1:4" ht="16.149999999999999" customHeight="1" x14ac:dyDescent="0.25">
      <c r="A7965" s="416">
        <v>41525</v>
      </c>
      <c r="B7965" s="417">
        <v>1947.99</v>
      </c>
      <c r="C7965"/>
      <c r="D7965"/>
    </row>
    <row r="7966" spans="1:4" ht="16.149999999999999" customHeight="1" x14ac:dyDescent="0.25">
      <c r="A7966" s="416">
        <v>41526</v>
      </c>
      <c r="B7966" s="418">
        <v>1947.99</v>
      </c>
      <c r="C7966"/>
      <c r="D7966"/>
    </row>
    <row r="7967" spans="1:4" ht="16.149999999999999" customHeight="1" x14ac:dyDescent="0.25">
      <c r="A7967" s="416">
        <v>41527</v>
      </c>
      <c r="B7967" s="417">
        <v>1946.06</v>
      </c>
      <c r="C7967"/>
      <c r="D7967"/>
    </row>
    <row r="7968" spans="1:4" ht="16.149999999999999" customHeight="1" x14ac:dyDescent="0.25">
      <c r="A7968" s="416">
        <v>41528</v>
      </c>
      <c r="B7968" s="418">
        <v>1935.55</v>
      </c>
      <c r="C7968"/>
      <c r="D7968"/>
    </row>
    <row r="7969" spans="1:4" ht="16.149999999999999" customHeight="1" x14ac:dyDescent="0.25">
      <c r="A7969" s="416">
        <v>41529</v>
      </c>
      <c r="B7969" s="417">
        <v>1923.64</v>
      </c>
      <c r="C7969"/>
      <c r="D7969"/>
    </row>
    <row r="7970" spans="1:4" ht="16.149999999999999" customHeight="1" x14ac:dyDescent="0.25">
      <c r="A7970" s="416">
        <v>41530</v>
      </c>
      <c r="B7970" s="418">
        <v>1919.25</v>
      </c>
      <c r="C7970"/>
      <c r="D7970"/>
    </row>
    <row r="7971" spans="1:4" ht="16.149999999999999" customHeight="1" x14ac:dyDescent="0.25">
      <c r="A7971" s="416">
        <v>41531</v>
      </c>
      <c r="B7971" s="417">
        <v>1919.54</v>
      </c>
      <c r="C7971"/>
      <c r="D7971"/>
    </row>
    <row r="7972" spans="1:4" ht="16.149999999999999" customHeight="1" x14ac:dyDescent="0.25">
      <c r="A7972" s="416">
        <v>41532</v>
      </c>
      <c r="B7972" s="418">
        <v>1919.54</v>
      </c>
      <c r="C7972"/>
      <c r="D7972"/>
    </row>
    <row r="7973" spans="1:4" ht="16.149999999999999" customHeight="1" x14ac:dyDescent="0.25">
      <c r="A7973" s="416">
        <v>41533</v>
      </c>
      <c r="B7973" s="417">
        <v>1919.54</v>
      </c>
      <c r="C7973"/>
      <c r="D7973"/>
    </row>
    <row r="7974" spans="1:4" ht="16.149999999999999" customHeight="1" x14ac:dyDescent="0.25">
      <c r="A7974" s="416">
        <v>41534</v>
      </c>
      <c r="B7974" s="418">
        <v>1917.03</v>
      </c>
      <c r="C7974"/>
      <c r="D7974"/>
    </row>
    <row r="7975" spans="1:4" ht="16.149999999999999" customHeight="1" x14ac:dyDescent="0.25">
      <c r="A7975" s="416">
        <v>41535</v>
      </c>
      <c r="B7975" s="417">
        <v>1914.12</v>
      </c>
      <c r="C7975"/>
      <c r="D7975"/>
    </row>
    <row r="7976" spans="1:4" ht="16.149999999999999" customHeight="1" x14ac:dyDescent="0.25">
      <c r="A7976" s="416">
        <v>41536</v>
      </c>
      <c r="B7976" s="418">
        <v>1911.3</v>
      </c>
      <c r="C7976"/>
      <c r="D7976"/>
    </row>
    <row r="7977" spans="1:4" ht="16.149999999999999" customHeight="1" x14ac:dyDescent="0.25">
      <c r="A7977" s="416">
        <v>41537</v>
      </c>
      <c r="B7977" s="417">
        <v>1887.3</v>
      </c>
      <c r="C7977"/>
      <c r="D7977"/>
    </row>
    <row r="7978" spans="1:4" ht="16.149999999999999" customHeight="1" x14ac:dyDescent="0.25">
      <c r="A7978" s="416">
        <v>41538</v>
      </c>
      <c r="B7978" s="418">
        <v>1889.12</v>
      </c>
      <c r="C7978"/>
      <c r="D7978"/>
    </row>
    <row r="7979" spans="1:4" ht="16.149999999999999" customHeight="1" x14ac:dyDescent="0.25">
      <c r="A7979" s="416">
        <v>41539</v>
      </c>
      <c r="B7979" s="417">
        <v>1889.12</v>
      </c>
      <c r="C7979"/>
      <c r="D7979"/>
    </row>
    <row r="7980" spans="1:4" ht="16.149999999999999" customHeight="1" x14ac:dyDescent="0.25">
      <c r="A7980" s="416">
        <v>41540</v>
      </c>
      <c r="B7980" s="418">
        <v>1889.12</v>
      </c>
      <c r="C7980"/>
      <c r="D7980"/>
    </row>
    <row r="7981" spans="1:4" ht="16.149999999999999" customHeight="1" x14ac:dyDescent="0.25">
      <c r="A7981" s="416">
        <v>41541</v>
      </c>
      <c r="B7981" s="417">
        <v>1892.89</v>
      </c>
      <c r="C7981"/>
      <c r="D7981"/>
    </row>
    <row r="7982" spans="1:4" ht="16.149999999999999" customHeight="1" x14ac:dyDescent="0.25">
      <c r="A7982" s="416">
        <v>41542</v>
      </c>
      <c r="B7982" s="418">
        <v>1888.14</v>
      </c>
      <c r="C7982"/>
      <c r="D7982"/>
    </row>
    <row r="7983" spans="1:4" ht="16.149999999999999" customHeight="1" x14ac:dyDescent="0.25">
      <c r="A7983" s="416">
        <v>41543</v>
      </c>
      <c r="B7983" s="417">
        <v>1893.42</v>
      </c>
      <c r="C7983"/>
      <c r="D7983"/>
    </row>
    <row r="7984" spans="1:4" ht="16.149999999999999" customHeight="1" x14ac:dyDescent="0.25">
      <c r="A7984" s="416">
        <v>41544</v>
      </c>
      <c r="B7984" s="418">
        <v>1899.1</v>
      </c>
      <c r="C7984"/>
      <c r="D7984"/>
    </row>
    <row r="7985" spans="1:4" ht="16.149999999999999" customHeight="1" x14ac:dyDescent="0.25">
      <c r="A7985" s="416">
        <v>41545</v>
      </c>
      <c r="B7985" s="417">
        <v>1914.65</v>
      </c>
      <c r="C7985"/>
      <c r="D7985"/>
    </row>
    <row r="7986" spans="1:4" ht="16.149999999999999" customHeight="1" x14ac:dyDescent="0.25">
      <c r="A7986" s="416">
        <v>41546</v>
      </c>
      <c r="B7986" s="418">
        <v>1914.65</v>
      </c>
      <c r="C7986"/>
      <c r="D7986"/>
    </row>
    <row r="7987" spans="1:4" ht="16.149999999999999" customHeight="1" x14ac:dyDescent="0.25">
      <c r="A7987" s="416">
        <v>41547</v>
      </c>
      <c r="B7987" s="417">
        <v>1914.65</v>
      </c>
      <c r="C7987"/>
      <c r="D7987"/>
    </row>
    <row r="7988" spans="1:4" ht="16.149999999999999" customHeight="1" x14ac:dyDescent="0.25">
      <c r="A7988" s="416">
        <v>41548</v>
      </c>
      <c r="B7988" s="418">
        <v>1908.29</v>
      </c>
      <c r="C7988"/>
      <c r="D7988"/>
    </row>
    <row r="7989" spans="1:4" ht="16.149999999999999" customHeight="1" x14ac:dyDescent="0.25">
      <c r="A7989" s="416">
        <v>41549</v>
      </c>
      <c r="B7989" s="417">
        <v>1893.77</v>
      </c>
      <c r="C7989"/>
      <c r="D7989"/>
    </row>
    <row r="7990" spans="1:4" ht="16.149999999999999" customHeight="1" x14ac:dyDescent="0.25">
      <c r="A7990" s="416">
        <v>41550</v>
      </c>
      <c r="B7990" s="418">
        <v>1884.97</v>
      </c>
      <c r="C7990"/>
      <c r="D7990"/>
    </row>
    <row r="7991" spans="1:4" ht="16.149999999999999" customHeight="1" x14ac:dyDescent="0.25">
      <c r="A7991" s="416">
        <v>41551</v>
      </c>
      <c r="B7991" s="417">
        <v>1889.95</v>
      </c>
      <c r="C7991"/>
      <c r="D7991"/>
    </row>
    <row r="7992" spans="1:4" ht="16.149999999999999" customHeight="1" x14ac:dyDescent="0.25">
      <c r="A7992" s="416">
        <v>41552</v>
      </c>
      <c r="B7992" s="418">
        <v>1886.78</v>
      </c>
      <c r="C7992"/>
      <c r="D7992"/>
    </row>
    <row r="7993" spans="1:4" ht="16.149999999999999" customHeight="1" x14ac:dyDescent="0.25">
      <c r="A7993" s="416">
        <v>41553</v>
      </c>
      <c r="B7993" s="417">
        <v>1886.78</v>
      </c>
      <c r="C7993"/>
      <c r="D7993"/>
    </row>
    <row r="7994" spans="1:4" ht="16.149999999999999" customHeight="1" x14ac:dyDescent="0.25">
      <c r="A7994" s="416">
        <v>41554</v>
      </c>
      <c r="B7994" s="418">
        <v>1886.78</v>
      </c>
      <c r="C7994"/>
      <c r="D7994"/>
    </row>
    <row r="7995" spans="1:4" ht="16.149999999999999" customHeight="1" x14ac:dyDescent="0.25">
      <c r="A7995" s="416">
        <v>41555</v>
      </c>
      <c r="B7995" s="417">
        <v>1885.19</v>
      </c>
      <c r="C7995"/>
      <c r="D7995"/>
    </row>
    <row r="7996" spans="1:4" ht="16.149999999999999" customHeight="1" x14ac:dyDescent="0.25">
      <c r="A7996" s="416">
        <v>41556</v>
      </c>
      <c r="B7996" s="418">
        <v>1889.17</v>
      </c>
      <c r="C7996"/>
      <c r="D7996"/>
    </row>
    <row r="7997" spans="1:4" ht="16.149999999999999" customHeight="1" x14ac:dyDescent="0.25">
      <c r="A7997" s="416">
        <v>41557</v>
      </c>
      <c r="B7997" s="417">
        <v>1894.06</v>
      </c>
      <c r="C7997"/>
      <c r="D7997"/>
    </row>
    <row r="7998" spans="1:4" ht="16.149999999999999" customHeight="1" x14ac:dyDescent="0.25">
      <c r="A7998" s="416">
        <v>41558</v>
      </c>
      <c r="B7998" s="418">
        <v>1885.84</v>
      </c>
      <c r="C7998"/>
      <c r="D7998"/>
    </row>
    <row r="7999" spans="1:4" ht="16.149999999999999" customHeight="1" x14ac:dyDescent="0.25">
      <c r="A7999" s="416">
        <v>41559</v>
      </c>
      <c r="B7999" s="417">
        <v>1883.65</v>
      </c>
      <c r="C7999"/>
      <c r="D7999"/>
    </row>
    <row r="8000" spans="1:4" ht="16.149999999999999" customHeight="1" x14ac:dyDescent="0.25">
      <c r="A8000" s="416">
        <v>41560</v>
      </c>
      <c r="B8000" s="418">
        <v>1883.65</v>
      </c>
      <c r="C8000"/>
      <c r="D8000"/>
    </row>
    <row r="8001" spans="1:4" ht="16.149999999999999" customHeight="1" x14ac:dyDescent="0.25">
      <c r="A8001" s="416">
        <v>41561</v>
      </c>
      <c r="B8001" s="417">
        <v>1883.65</v>
      </c>
      <c r="C8001"/>
      <c r="D8001"/>
    </row>
    <row r="8002" spans="1:4" ht="16.149999999999999" customHeight="1" x14ac:dyDescent="0.25">
      <c r="A8002" s="416">
        <v>41562</v>
      </c>
      <c r="B8002" s="418">
        <v>1883.65</v>
      </c>
      <c r="C8002"/>
      <c r="D8002"/>
    </row>
    <row r="8003" spans="1:4" ht="16.149999999999999" customHeight="1" x14ac:dyDescent="0.25">
      <c r="A8003" s="416">
        <v>41563</v>
      </c>
      <c r="B8003" s="417">
        <v>1883.7</v>
      </c>
      <c r="C8003"/>
      <c r="D8003"/>
    </row>
    <row r="8004" spans="1:4" ht="16.149999999999999" customHeight="1" x14ac:dyDescent="0.25">
      <c r="A8004" s="416">
        <v>41564</v>
      </c>
      <c r="B8004" s="418">
        <v>1880.91</v>
      </c>
      <c r="C8004"/>
      <c r="D8004"/>
    </row>
    <row r="8005" spans="1:4" ht="16.149999999999999" customHeight="1" x14ac:dyDescent="0.25">
      <c r="A8005" s="416">
        <v>41565</v>
      </c>
      <c r="B8005" s="417">
        <v>1879.48</v>
      </c>
      <c r="C8005"/>
      <c r="D8005"/>
    </row>
    <row r="8006" spans="1:4" ht="16.149999999999999" customHeight="1" x14ac:dyDescent="0.25">
      <c r="A8006" s="416">
        <v>41566</v>
      </c>
      <c r="B8006" s="418">
        <v>1879.88</v>
      </c>
      <c r="C8006"/>
      <c r="D8006"/>
    </row>
    <row r="8007" spans="1:4" ht="16.149999999999999" customHeight="1" x14ac:dyDescent="0.25">
      <c r="A8007" s="416">
        <v>41567</v>
      </c>
      <c r="B8007" s="417">
        <v>1879.88</v>
      </c>
      <c r="C8007"/>
      <c r="D8007"/>
    </row>
    <row r="8008" spans="1:4" ht="16.149999999999999" customHeight="1" x14ac:dyDescent="0.25">
      <c r="A8008" s="416">
        <v>41568</v>
      </c>
      <c r="B8008" s="418">
        <v>1879.88</v>
      </c>
      <c r="C8008"/>
      <c r="D8008"/>
    </row>
    <row r="8009" spans="1:4" ht="16.149999999999999" customHeight="1" x14ac:dyDescent="0.25">
      <c r="A8009" s="416">
        <v>41569</v>
      </c>
      <c r="B8009" s="417">
        <v>1885.52</v>
      </c>
      <c r="C8009"/>
      <c r="D8009"/>
    </row>
    <row r="8010" spans="1:4" ht="16.149999999999999" customHeight="1" x14ac:dyDescent="0.25">
      <c r="A8010" s="416">
        <v>41570</v>
      </c>
      <c r="B8010" s="418">
        <v>1879.46</v>
      </c>
      <c r="C8010"/>
      <c r="D8010"/>
    </row>
    <row r="8011" spans="1:4" ht="16.149999999999999" customHeight="1" x14ac:dyDescent="0.25">
      <c r="A8011" s="416">
        <v>41571</v>
      </c>
      <c r="B8011" s="417">
        <v>1883.14</v>
      </c>
      <c r="C8011"/>
      <c r="D8011"/>
    </row>
    <row r="8012" spans="1:4" ht="16.149999999999999" customHeight="1" x14ac:dyDescent="0.25">
      <c r="A8012" s="416">
        <v>41572</v>
      </c>
      <c r="B8012" s="418">
        <v>1882.11</v>
      </c>
      <c r="C8012"/>
      <c r="D8012"/>
    </row>
    <row r="8013" spans="1:4" ht="16.149999999999999" customHeight="1" x14ac:dyDescent="0.25">
      <c r="A8013" s="416">
        <v>41573</v>
      </c>
      <c r="B8013" s="417">
        <v>1882.34</v>
      </c>
      <c r="C8013"/>
      <c r="D8013"/>
    </row>
    <row r="8014" spans="1:4" ht="16.149999999999999" customHeight="1" x14ac:dyDescent="0.25">
      <c r="A8014" s="416">
        <v>41574</v>
      </c>
      <c r="B8014" s="418">
        <v>1882.34</v>
      </c>
      <c r="C8014"/>
      <c r="D8014"/>
    </row>
    <row r="8015" spans="1:4" ht="16.149999999999999" customHeight="1" x14ac:dyDescent="0.25">
      <c r="A8015" s="416">
        <v>41575</v>
      </c>
      <c r="B8015" s="417">
        <v>1882.34</v>
      </c>
      <c r="C8015"/>
      <c r="D8015"/>
    </row>
    <row r="8016" spans="1:4" ht="16.149999999999999" customHeight="1" x14ac:dyDescent="0.25">
      <c r="A8016" s="416">
        <v>41576</v>
      </c>
      <c r="B8016" s="418">
        <v>1884.43</v>
      </c>
      <c r="C8016"/>
      <c r="D8016"/>
    </row>
    <row r="8017" spans="1:4" ht="16.149999999999999" customHeight="1" x14ac:dyDescent="0.25">
      <c r="A8017" s="416">
        <v>41577</v>
      </c>
      <c r="B8017" s="417">
        <v>1883.42</v>
      </c>
      <c r="C8017"/>
      <c r="D8017"/>
    </row>
    <row r="8018" spans="1:4" ht="16.149999999999999" customHeight="1" x14ac:dyDescent="0.25">
      <c r="A8018" s="416">
        <v>41578</v>
      </c>
      <c r="B8018" s="418">
        <v>1884.06</v>
      </c>
      <c r="C8018"/>
      <c r="D8018"/>
    </row>
    <row r="8019" spans="1:4" ht="16.149999999999999" customHeight="1" x14ac:dyDescent="0.25">
      <c r="A8019" s="416">
        <v>41579</v>
      </c>
      <c r="B8019" s="417">
        <v>1889.16</v>
      </c>
      <c r="C8019"/>
      <c r="D8019"/>
    </row>
    <row r="8020" spans="1:4" ht="16.149999999999999" customHeight="1" x14ac:dyDescent="0.25">
      <c r="A8020" s="416">
        <v>41580</v>
      </c>
      <c r="B8020" s="418">
        <v>1901.22</v>
      </c>
      <c r="C8020"/>
      <c r="D8020"/>
    </row>
    <row r="8021" spans="1:4" ht="16.149999999999999" customHeight="1" x14ac:dyDescent="0.25">
      <c r="A8021" s="416">
        <v>41581</v>
      </c>
      <c r="B8021" s="417">
        <v>1901.22</v>
      </c>
      <c r="C8021"/>
      <c r="D8021"/>
    </row>
    <row r="8022" spans="1:4" ht="16.149999999999999" customHeight="1" x14ac:dyDescent="0.25">
      <c r="A8022" s="416">
        <v>41582</v>
      </c>
      <c r="B8022" s="418">
        <v>1901.22</v>
      </c>
      <c r="C8022"/>
      <c r="D8022"/>
    </row>
    <row r="8023" spans="1:4" ht="16.149999999999999" customHeight="1" x14ac:dyDescent="0.25">
      <c r="A8023" s="416">
        <v>41583</v>
      </c>
      <c r="B8023" s="417">
        <v>1901.22</v>
      </c>
      <c r="C8023"/>
      <c r="D8023"/>
    </row>
    <row r="8024" spans="1:4" ht="16.149999999999999" customHeight="1" x14ac:dyDescent="0.25">
      <c r="A8024" s="416">
        <v>41584</v>
      </c>
      <c r="B8024" s="418">
        <v>1916.22</v>
      </c>
      <c r="C8024"/>
      <c r="D8024"/>
    </row>
    <row r="8025" spans="1:4" ht="16.149999999999999" customHeight="1" x14ac:dyDescent="0.25">
      <c r="A8025" s="416">
        <v>41585</v>
      </c>
      <c r="B8025" s="417">
        <v>1916.8</v>
      </c>
      <c r="C8025"/>
      <c r="D8025"/>
    </row>
    <row r="8026" spans="1:4" ht="16.149999999999999" customHeight="1" x14ac:dyDescent="0.25">
      <c r="A8026" s="416">
        <v>41586</v>
      </c>
      <c r="B8026" s="418">
        <v>1924.87</v>
      </c>
      <c r="C8026"/>
      <c r="D8026"/>
    </row>
    <row r="8027" spans="1:4" ht="16.149999999999999" customHeight="1" x14ac:dyDescent="0.25">
      <c r="A8027" s="416">
        <v>41587</v>
      </c>
      <c r="B8027" s="417">
        <v>1932.77</v>
      </c>
      <c r="C8027"/>
      <c r="D8027"/>
    </row>
    <row r="8028" spans="1:4" ht="16.149999999999999" customHeight="1" x14ac:dyDescent="0.25">
      <c r="A8028" s="416">
        <v>41588</v>
      </c>
      <c r="B8028" s="418">
        <v>1932.77</v>
      </c>
      <c r="C8028"/>
      <c r="D8028"/>
    </row>
    <row r="8029" spans="1:4" ht="16.149999999999999" customHeight="1" x14ac:dyDescent="0.25">
      <c r="A8029" s="416">
        <v>41589</v>
      </c>
      <c r="B8029" s="417">
        <v>1932.77</v>
      </c>
      <c r="C8029"/>
      <c r="D8029"/>
    </row>
    <row r="8030" spans="1:4" ht="16.149999999999999" customHeight="1" x14ac:dyDescent="0.25">
      <c r="A8030" s="416">
        <v>41590</v>
      </c>
      <c r="B8030" s="418">
        <v>1932.77</v>
      </c>
      <c r="C8030"/>
      <c r="D8030"/>
    </row>
    <row r="8031" spans="1:4" ht="16.149999999999999" customHeight="1" x14ac:dyDescent="0.25">
      <c r="A8031" s="416">
        <v>41591</v>
      </c>
      <c r="B8031" s="417">
        <v>1928.96</v>
      </c>
      <c r="C8031"/>
      <c r="D8031"/>
    </row>
    <row r="8032" spans="1:4" ht="16.149999999999999" customHeight="1" x14ac:dyDescent="0.25">
      <c r="A8032" s="416">
        <v>41592</v>
      </c>
      <c r="B8032" s="418">
        <v>1932.03</v>
      </c>
      <c r="C8032"/>
      <c r="D8032"/>
    </row>
    <row r="8033" spans="1:4" ht="16.149999999999999" customHeight="1" x14ac:dyDescent="0.25">
      <c r="A8033" s="416">
        <v>41593</v>
      </c>
      <c r="B8033" s="417">
        <v>1929.24</v>
      </c>
      <c r="C8033"/>
      <c r="D8033"/>
    </row>
    <row r="8034" spans="1:4" ht="16.149999999999999" customHeight="1" x14ac:dyDescent="0.25">
      <c r="A8034" s="416">
        <v>41594</v>
      </c>
      <c r="B8034" s="418">
        <v>1919.89</v>
      </c>
      <c r="C8034"/>
      <c r="D8034"/>
    </row>
    <row r="8035" spans="1:4" ht="16.149999999999999" customHeight="1" x14ac:dyDescent="0.25">
      <c r="A8035" s="416">
        <v>41595</v>
      </c>
      <c r="B8035" s="417">
        <v>1919.89</v>
      </c>
      <c r="C8035"/>
      <c r="D8035"/>
    </row>
    <row r="8036" spans="1:4" ht="16.149999999999999" customHeight="1" x14ac:dyDescent="0.25">
      <c r="A8036" s="416">
        <v>41596</v>
      </c>
      <c r="B8036" s="418">
        <v>1919.89</v>
      </c>
      <c r="C8036"/>
      <c r="D8036"/>
    </row>
    <row r="8037" spans="1:4" ht="16.149999999999999" customHeight="1" x14ac:dyDescent="0.25">
      <c r="A8037" s="416">
        <v>41597</v>
      </c>
      <c r="B8037" s="417">
        <v>1915.37</v>
      </c>
      <c r="C8037"/>
      <c r="D8037"/>
    </row>
    <row r="8038" spans="1:4" ht="16.149999999999999" customHeight="1" x14ac:dyDescent="0.25">
      <c r="A8038" s="416">
        <v>41598</v>
      </c>
      <c r="B8038" s="418">
        <v>1919.2</v>
      </c>
      <c r="C8038"/>
      <c r="D8038"/>
    </row>
    <row r="8039" spans="1:4" ht="16.149999999999999" customHeight="1" x14ac:dyDescent="0.25">
      <c r="A8039" s="416">
        <v>41599</v>
      </c>
      <c r="B8039" s="417">
        <v>1923.19</v>
      </c>
      <c r="C8039"/>
      <c r="D8039"/>
    </row>
    <row r="8040" spans="1:4" ht="16.149999999999999" customHeight="1" x14ac:dyDescent="0.25">
      <c r="A8040" s="416">
        <v>41600</v>
      </c>
      <c r="B8040" s="418">
        <v>1932.42</v>
      </c>
      <c r="C8040"/>
      <c r="D8040"/>
    </row>
    <row r="8041" spans="1:4" ht="16.149999999999999" customHeight="1" x14ac:dyDescent="0.25">
      <c r="A8041" s="416">
        <v>41601</v>
      </c>
      <c r="B8041" s="417">
        <v>1929.13</v>
      </c>
      <c r="C8041"/>
      <c r="D8041"/>
    </row>
    <row r="8042" spans="1:4" ht="16.149999999999999" customHeight="1" x14ac:dyDescent="0.25">
      <c r="A8042" s="416">
        <v>41602</v>
      </c>
      <c r="B8042" s="418">
        <v>1929.13</v>
      </c>
      <c r="C8042"/>
      <c r="D8042"/>
    </row>
    <row r="8043" spans="1:4" ht="16.149999999999999" customHeight="1" x14ac:dyDescent="0.25">
      <c r="A8043" s="416">
        <v>41603</v>
      </c>
      <c r="B8043" s="417">
        <v>1929.13</v>
      </c>
      <c r="C8043"/>
      <c r="D8043"/>
    </row>
    <row r="8044" spans="1:4" ht="16.149999999999999" customHeight="1" x14ac:dyDescent="0.25">
      <c r="A8044" s="416">
        <v>41604</v>
      </c>
      <c r="B8044" s="418">
        <v>1926.99</v>
      </c>
      <c r="C8044"/>
      <c r="D8044"/>
    </row>
    <row r="8045" spans="1:4" ht="16.149999999999999" customHeight="1" x14ac:dyDescent="0.25">
      <c r="A8045" s="416">
        <v>41605</v>
      </c>
      <c r="B8045" s="417">
        <v>1926.74</v>
      </c>
      <c r="C8045"/>
      <c r="D8045"/>
    </row>
    <row r="8046" spans="1:4" ht="16.149999999999999" customHeight="1" x14ac:dyDescent="0.25">
      <c r="A8046" s="416">
        <v>41606</v>
      </c>
      <c r="B8046" s="418">
        <v>1928.25</v>
      </c>
      <c r="C8046"/>
      <c r="D8046"/>
    </row>
    <row r="8047" spans="1:4" ht="16.149999999999999" customHeight="1" x14ac:dyDescent="0.25">
      <c r="A8047" s="416">
        <v>41607</v>
      </c>
      <c r="B8047" s="417">
        <v>1928.25</v>
      </c>
      <c r="C8047"/>
      <c r="D8047"/>
    </row>
    <row r="8048" spans="1:4" ht="16.149999999999999" customHeight="1" x14ac:dyDescent="0.25">
      <c r="A8048" s="416">
        <v>41608</v>
      </c>
      <c r="B8048" s="418">
        <v>1931.88</v>
      </c>
      <c r="C8048"/>
      <c r="D8048"/>
    </row>
    <row r="8049" spans="1:4" ht="16.149999999999999" customHeight="1" x14ac:dyDescent="0.25">
      <c r="A8049" s="416">
        <v>41609</v>
      </c>
      <c r="B8049" s="417">
        <v>1931.88</v>
      </c>
      <c r="C8049"/>
      <c r="D8049"/>
    </row>
    <row r="8050" spans="1:4" ht="16.149999999999999" customHeight="1" x14ac:dyDescent="0.25">
      <c r="A8050" s="416">
        <v>41610</v>
      </c>
      <c r="B8050" s="418">
        <v>1931.88</v>
      </c>
      <c r="C8050"/>
      <c r="D8050"/>
    </row>
    <row r="8051" spans="1:4" ht="16.149999999999999" customHeight="1" x14ac:dyDescent="0.25">
      <c r="A8051" s="416">
        <v>41611</v>
      </c>
      <c r="B8051" s="417">
        <v>1934.16</v>
      </c>
      <c r="C8051"/>
      <c r="D8051"/>
    </row>
    <row r="8052" spans="1:4" ht="16.149999999999999" customHeight="1" x14ac:dyDescent="0.25">
      <c r="A8052" s="416">
        <v>41612</v>
      </c>
      <c r="B8052" s="418">
        <v>1941.01</v>
      </c>
      <c r="C8052"/>
      <c r="D8052"/>
    </row>
    <row r="8053" spans="1:4" ht="16.149999999999999" customHeight="1" x14ac:dyDescent="0.25">
      <c r="A8053" s="416">
        <v>41613</v>
      </c>
      <c r="B8053" s="417">
        <v>1948.48</v>
      </c>
      <c r="C8053"/>
      <c r="D8053"/>
    </row>
    <row r="8054" spans="1:4" ht="16.149999999999999" customHeight="1" x14ac:dyDescent="0.25">
      <c r="A8054" s="416">
        <v>41614</v>
      </c>
      <c r="B8054" s="418">
        <v>1940.26</v>
      </c>
      <c r="C8054"/>
      <c r="D8054"/>
    </row>
    <row r="8055" spans="1:4" ht="16.149999999999999" customHeight="1" x14ac:dyDescent="0.25">
      <c r="A8055" s="416">
        <v>41615</v>
      </c>
      <c r="B8055" s="417">
        <v>1936.33</v>
      </c>
      <c r="C8055"/>
      <c r="D8055"/>
    </row>
    <row r="8056" spans="1:4" ht="16.149999999999999" customHeight="1" x14ac:dyDescent="0.25">
      <c r="A8056" s="416">
        <v>41616</v>
      </c>
      <c r="B8056" s="418">
        <v>1936.33</v>
      </c>
      <c r="C8056"/>
      <c r="D8056"/>
    </row>
    <row r="8057" spans="1:4" ht="16.149999999999999" customHeight="1" x14ac:dyDescent="0.25">
      <c r="A8057" s="416">
        <v>41617</v>
      </c>
      <c r="B8057" s="417">
        <v>1936.33</v>
      </c>
      <c r="C8057"/>
      <c r="D8057"/>
    </row>
    <row r="8058" spans="1:4" ht="16.149999999999999" customHeight="1" x14ac:dyDescent="0.25">
      <c r="A8058" s="416">
        <v>41618</v>
      </c>
      <c r="B8058" s="418">
        <v>1932.71</v>
      </c>
      <c r="C8058"/>
      <c r="D8058"/>
    </row>
    <row r="8059" spans="1:4" ht="16.149999999999999" customHeight="1" x14ac:dyDescent="0.25">
      <c r="A8059" s="416">
        <v>41619</v>
      </c>
      <c r="B8059" s="417">
        <v>1933.52</v>
      </c>
      <c r="C8059"/>
      <c r="D8059"/>
    </row>
    <row r="8060" spans="1:4" ht="16.149999999999999" customHeight="1" x14ac:dyDescent="0.25">
      <c r="A8060" s="416">
        <v>41620</v>
      </c>
      <c r="B8060" s="418">
        <v>1935.61</v>
      </c>
      <c r="C8060"/>
      <c r="D8060"/>
    </row>
    <row r="8061" spans="1:4" ht="16.149999999999999" customHeight="1" x14ac:dyDescent="0.25">
      <c r="A8061" s="416">
        <v>41621</v>
      </c>
      <c r="B8061" s="417">
        <v>1935.89</v>
      </c>
      <c r="C8061"/>
      <c r="D8061"/>
    </row>
    <row r="8062" spans="1:4" ht="16.149999999999999" customHeight="1" x14ac:dyDescent="0.25">
      <c r="A8062" s="416">
        <v>41622</v>
      </c>
      <c r="B8062" s="418">
        <v>1930.87</v>
      </c>
      <c r="C8062"/>
      <c r="D8062"/>
    </row>
    <row r="8063" spans="1:4" ht="16.149999999999999" customHeight="1" x14ac:dyDescent="0.25">
      <c r="A8063" s="416">
        <v>41623</v>
      </c>
      <c r="B8063" s="417">
        <v>1930.87</v>
      </c>
      <c r="C8063"/>
      <c r="D8063"/>
    </row>
    <row r="8064" spans="1:4" ht="16.149999999999999" customHeight="1" x14ac:dyDescent="0.25">
      <c r="A8064" s="416">
        <v>41624</v>
      </c>
      <c r="B8064" s="418">
        <v>1930.87</v>
      </c>
      <c r="C8064"/>
      <c r="D8064"/>
    </row>
    <row r="8065" spans="1:4" ht="16.149999999999999" customHeight="1" x14ac:dyDescent="0.25">
      <c r="A8065" s="416">
        <v>41625</v>
      </c>
      <c r="B8065" s="417">
        <v>1934.95</v>
      </c>
      <c r="C8065"/>
      <c r="D8065"/>
    </row>
    <row r="8066" spans="1:4" ht="16.149999999999999" customHeight="1" x14ac:dyDescent="0.25">
      <c r="A8066" s="416">
        <v>41626</v>
      </c>
      <c r="B8066" s="418">
        <v>1936.14</v>
      </c>
      <c r="C8066"/>
      <c r="D8066"/>
    </row>
    <row r="8067" spans="1:4" ht="16.149999999999999" customHeight="1" x14ac:dyDescent="0.25">
      <c r="A8067" s="416">
        <v>41627</v>
      </c>
      <c r="B8067" s="417">
        <v>1945.6</v>
      </c>
      <c r="C8067"/>
      <c r="D8067"/>
    </row>
    <row r="8068" spans="1:4" ht="16.149999999999999" customHeight="1" x14ac:dyDescent="0.25">
      <c r="A8068" s="416">
        <v>41628</v>
      </c>
      <c r="B8068" s="418">
        <v>1943.46</v>
      </c>
      <c r="C8068"/>
      <c r="D8068"/>
    </row>
    <row r="8069" spans="1:4" ht="16.149999999999999" customHeight="1" x14ac:dyDescent="0.25">
      <c r="A8069" s="416">
        <v>41629</v>
      </c>
      <c r="B8069" s="417">
        <v>1935.93</v>
      </c>
      <c r="C8069"/>
      <c r="D8069"/>
    </row>
    <row r="8070" spans="1:4" ht="16.149999999999999" customHeight="1" x14ac:dyDescent="0.25">
      <c r="A8070" s="416">
        <v>41630</v>
      </c>
      <c r="B8070" s="418">
        <v>1935.93</v>
      </c>
      <c r="C8070"/>
      <c r="D8070"/>
    </row>
    <row r="8071" spans="1:4" ht="16.149999999999999" customHeight="1" x14ac:dyDescent="0.25">
      <c r="A8071" s="416">
        <v>41631</v>
      </c>
      <c r="B8071" s="417">
        <v>1935.93</v>
      </c>
      <c r="C8071"/>
      <c r="D8071"/>
    </row>
    <row r="8072" spans="1:4" ht="16.149999999999999" customHeight="1" x14ac:dyDescent="0.25">
      <c r="A8072" s="416">
        <v>41632</v>
      </c>
      <c r="B8072" s="418">
        <v>1925.45</v>
      </c>
      <c r="C8072"/>
      <c r="D8072"/>
    </row>
    <row r="8073" spans="1:4" ht="16.149999999999999" customHeight="1" x14ac:dyDescent="0.25">
      <c r="A8073" s="416">
        <v>41633</v>
      </c>
      <c r="B8073" s="417">
        <v>1922.76</v>
      </c>
      <c r="C8073"/>
      <c r="D8073"/>
    </row>
    <row r="8074" spans="1:4" ht="16.149999999999999" customHeight="1" x14ac:dyDescent="0.25">
      <c r="A8074" s="416">
        <v>41634</v>
      </c>
      <c r="B8074" s="418">
        <v>1922.76</v>
      </c>
      <c r="C8074"/>
      <c r="D8074"/>
    </row>
    <row r="8075" spans="1:4" ht="16.149999999999999" customHeight="1" x14ac:dyDescent="0.25">
      <c r="A8075" s="416">
        <v>41635</v>
      </c>
      <c r="B8075" s="417">
        <v>1921.22</v>
      </c>
      <c r="C8075"/>
      <c r="D8075"/>
    </row>
    <row r="8076" spans="1:4" ht="16.149999999999999" customHeight="1" x14ac:dyDescent="0.25">
      <c r="A8076" s="416">
        <v>41636</v>
      </c>
      <c r="B8076" s="418">
        <v>1922.56</v>
      </c>
      <c r="C8076"/>
      <c r="D8076"/>
    </row>
    <row r="8077" spans="1:4" ht="16.149999999999999" customHeight="1" x14ac:dyDescent="0.25">
      <c r="A8077" s="416">
        <v>41637</v>
      </c>
      <c r="B8077" s="417">
        <v>1922.56</v>
      </c>
      <c r="C8077"/>
      <c r="D8077"/>
    </row>
    <row r="8078" spans="1:4" ht="16.149999999999999" customHeight="1" x14ac:dyDescent="0.25">
      <c r="A8078" s="416">
        <v>41638</v>
      </c>
      <c r="B8078" s="418">
        <v>1922.56</v>
      </c>
      <c r="C8078"/>
      <c r="D8078"/>
    </row>
    <row r="8079" spans="1:4" ht="16.149999999999999" customHeight="1" x14ac:dyDescent="0.25">
      <c r="A8079" s="416">
        <v>41639</v>
      </c>
      <c r="B8079" s="417">
        <v>1926.83</v>
      </c>
      <c r="C8079"/>
      <c r="D8079"/>
    </row>
    <row r="8080" spans="1:4" ht="16.149999999999999" customHeight="1" x14ac:dyDescent="0.25">
      <c r="A8080" s="416">
        <v>41640</v>
      </c>
      <c r="B8080" s="418">
        <v>1926.83</v>
      </c>
      <c r="C8080"/>
      <c r="D8080"/>
    </row>
    <row r="8081" spans="1:4" ht="16.149999999999999" customHeight="1" x14ac:dyDescent="0.25">
      <c r="A8081" s="416">
        <v>41641</v>
      </c>
      <c r="B8081" s="417">
        <v>1926.83</v>
      </c>
      <c r="C8081"/>
      <c r="D8081"/>
    </row>
    <row r="8082" spans="1:4" ht="16.149999999999999" customHeight="1" x14ac:dyDescent="0.25">
      <c r="A8082" s="416">
        <v>41642</v>
      </c>
      <c r="B8082" s="418">
        <v>1938.89</v>
      </c>
      <c r="C8082"/>
      <c r="D8082"/>
    </row>
    <row r="8083" spans="1:4" ht="16.149999999999999" customHeight="1" x14ac:dyDescent="0.25">
      <c r="A8083" s="416">
        <v>41643</v>
      </c>
      <c r="B8083" s="417">
        <v>1936.92</v>
      </c>
      <c r="C8083"/>
      <c r="D8083"/>
    </row>
    <row r="8084" spans="1:4" ht="16.149999999999999" customHeight="1" x14ac:dyDescent="0.25">
      <c r="A8084" s="416">
        <v>41644</v>
      </c>
      <c r="B8084" s="418">
        <v>1936.92</v>
      </c>
      <c r="C8084"/>
      <c r="D8084"/>
    </row>
    <row r="8085" spans="1:4" ht="16.149999999999999" customHeight="1" x14ac:dyDescent="0.25">
      <c r="A8085" s="416">
        <v>41645</v>
      </c>
      <c r="B8085" s="417">
        <v>1936.92</v>
      </c>
      <c r="C8085"/>
      <c r="D8085"/>
    </row>
    <row r="8086" spans="1:4" ht="16.149999999999999" customHeight="1" x14ac:dyDescent="0.25">
      <c r="A8086" s="416">
        <v>41646</v>
      </c>
      <c r="B8086" s="418">
        <v>1936.92</v>
      </c>
      <c r="C8086"/>
      <c r="D8086"/>
    </row>
    <row r="8087" spans="1:4" ht="16.149999999999999" customHeight="1" x14ac:dyDescent="0.25">
      <c r="A8087" s="416">
        <v>41647</v>
      </c>
      <c r="B8087" s="417">
        <v>1930.45</v>
      </c>
      <c r="C8087"/>
      <c r="D8087"/>
    </row>
    <row r="8088" spans="1:4" ht="16.149999999999999" customHeight="1" x14ac:dyDescent="0.25">
      <c r="A8088" s="416">
        <v>41648</v>
      </c>
      <c r="B8088" s="418">
        <v>1933.24</v>
      </c>
      <c r="C8088"/>
      <c r="D8088"/>
    </row>
    <row r="8089" spans="1:4" ht="16.149999999999999" customHeight="1" x14ac:dyDescent="0.25">
      <c r="A8089" s="416">
        <v>41649</v>
      </c>
      <c r="B8089" s="417">
        <v>1934.88</v>
      </c>
      <c r="C8089"/>
      <c r="D8089"/>
    </row>
    <row r="8090" spans="1:4" ht="16.149999999999999" customHeight="1" x14ac:dyDescent="0.25">
      <c r="A8090" s="416">
        <v>41650</v>
      </c>
      <c r="B8090" s="418">
        <v>1926.55</v>
      </c>
      <c r="C8090"/>
      <c r="D8090"/>
    </row>
    <row r="8091" spans="1:4" ht="16.149999999999999" customHeight="1" x14ac:dyDescent="0.25">
      <c r="A8091" s="416">
        <v>41651</v>
      </c>
      <c r="B8091" s="417">
        <v>1926.55</v>
      </c>
      <c r="C8091"/>
      <c r="D8091"/>
    </row>
    <row r="8092" spans="1:4" ht="16.149999999999999" customHeight="1" x14ac:dyDescent="0.25">
      <c r="A8092" s="416">
        <v>41652</v>
      </c>
      <c r="B8092" s="418">
        <v>1926.55</v>
      </c>
      <c r="C8092"/>
      <c r="D8092"/>
    </row>
    <row r="8093" spans="1:4" ht="16.149999999999999" customHeight="1" x14ac:dyDescent="0.25">
      <c r="A8093" s="416">
        <v>41653</v>
      </c>
      <c r="B8093" s="417">
        <v>1924.79</v>
      </c>
      <c r="C8093"/>
      <c r="D8093"/>
    </row>
    <row r="8094" spans="1:4" ht="16.149999999999999" customHeight="1" x14ac:dyDescent="0.25">
      <c r="A8094" s="416">
        <v>41654</v>
      </c>
      <c r="B8094" s="418">
        <v>1932.59</v>
      </c>
      <c r="C8094"/>
      <c r="D8094"/>
    </row>
    <row r="8095" spans="1:4" ht="16.149999999999999" customHeight="1" x14ac:dyDescent="0.25">
      <c r="A8095" s="416">
        <v>41655</v>
      </c>
      <c r="B8095" s="417">
        <v>1941.45</v>
      </c>
      <c r="C8095"/>
      <c r="D8095"/>
    </row>
    <row r="8096" spans="1:4" ht="16.149999999999999" customHeight="1" x14ac:dyDescent="0.25">
      <c r="A8096" s="416">
        <v>41656</v>
      </c>
      <c r="B8096" s="418">
        <v>1947.15</v>
      </c>
      <c r="C8096"/>
      <c r="D8096"/>
    </row>
    <row r="8097" spans="1:4" ht="16.149999999999999" customHeight="1" x14ac:dyDescent="0.25">
      <c r="A8097" s="416">
        <v>41657</v>
      </c>
      <c r="B8097" s="417">
        <v>1957.86</v>
      </c>
      <c r="C8097"/>
      <c r="D8097"/>
    </row>
    <row r="8098" spans="1:4" ht="16.149999999999999" customHeight="1" x14ac:dyDescent="0.25">
      <c r="A8098" s="416">
        <v>41658</v>
      </c>
      <c r="B8098" s="418">
        <v>1957.86</v>
      </c>
      <c r="C8098"/>
      <c r="D8098"/>
    </row>
    <row r="8099" spans="1:4" ht="16.149999999999999" customHeight="1" x14ac:dyDescent="0.25">
      <c r="A8099" s="416">
        <v>41659</v>
      </c>
      <c r="B8099" s="417">
        <v>1957.86</v>
      </c>
      <c r="C8099"/>
      <c r="D8099"/>
    </row>
    <row r="8100" spans="1:4" ht="16.149999999999999" customHeight="1" x14ac:dyDescent="0.25">
      <c r="A8100" s="416">
        <v>41660</v>
      </c>
      <c r="B8100" s="418">
        <v>1957.86</v>
      </c>
      <c r="C8100"/>
      <c r="D8100"/>
    </row>
    <row r="8101" spans="1:4" ht="16.149999999999999" customHeight="1" x14ac:dyDescent="0.25">
      <c r="A8101" s="416">
        <v>41661</v>
      </c>
      <c r="B8101" s="417">
        <v>1981.98</v>
      </c>
      <c r="C8101"/>
      <c r="D8101"/>
    </row>
    <row r="8102" spans="1:4" ht="16.149999999999999" customHeight="1" x14ac:dyDescent="0.25">
      <c r="A8102" s="416">
        <v>41662</v>
      </c>
      <c r="B8102" s="418">
        <v>1983.48</v>
      </c>
      <c r="C8102"/>
      <c r="D8102"/>
    </row>
    <row r="8103" spans="1:4" ht="16.149999999999999" customHeight="1" x14ac:dyDescent="0.25">
      <c r="A8103" s="416">
        <v>41663</v>
      </c>
      <c r="B8103" s="417">
        <v>1993.23</v>
      </c>
      <c r="C8103"/>
      <c r="D8103"/>
    </row>
    <row r="8104" spans="1:4" ht="16.149999999999999" customHeight="1" x14ac:dyDescent="0.25">
      <c r="A8104" s="416">
        <v>41664</v>
      </c>
      <c r="B8104" s="418">
        <v>2000.48</v>
      </c>
      <c r="C8104"/>
      <c r="D8104"/>
    </row>
    <row r="8105" spans="1:4" ht="16.149999999999999" customHeight="1" x14ac:dyDescent="0.25">
      <c r="A8105" s="416">
        <v>41665</v>
      </c>
      <c r="B8105" s="417">
        <v>2000.48</v>
      </c>
      <c r="C8105"/>
      <c r="D8105"/>
    </row>
    <row r="8106" spans="1:4" ht="16.149999999999999" customHeight="1" x14ac:dyDescent="0.25">
      <c r="A8106" s="416">
        <v>41666</v>
      </c>
      <c r="B8106" s="418">
        <v>2000.48</v>
      </c>
      <c r="C8106"/>
      <c r="D8106"/>
    </row>
    <row r="8107" spans="1:4" ht="16.149999999999999" customHeight="1" x14ac:dyDescent="0.25">
      <c r="A8107" s="416">
        <v>41667</v>
      </c>
      <c r="B8107" s="417">
        <v>1997.91</v>
      </c>
      <c r="C8107"/>
      <c r="D8107"/>
    </row>
    <row r="8108" spans="1:4" ht="16.149999999999999" customHeight="1" x14ac:dyDescent="0.25">
      <c r="A8108" s="416">
        <v>41668</v>
      </c>
      <c r="B8108" s="418">
        <v>2000.56</v>
      </c>
      <c r="C8108"/>
      <c r="D8108"/>
    </row>
    <row r="8109" spans="1:4" ht="16.149999999999999" customHeight="1" x14ac:dyDescent="0.25">
      <c r="A8109" s="416">
        <v>41669</v>
      </c>
      <c r="B8109" s="417">
        <v>2013.17</v>
      </c>
      <c r="C8109"/>
      <c r="D8109"/>
    </row>
    <row r="8110" spans="1:4" ht="16.149999999999999" customHeight="1" x14ac:dyDescent="0.25">
      <c r="A8110" s="416">
        <v>41670</v>
      </c>
      <c r="B8110" s="418">
        <v>2008.26</v>
      </c>
      <c r="C8110"/>
      <c r="D8110"/>
    </row>
    <row r="8111" spans="1:4" ht="16.149999999999999" customHeight="1" x14ac:dyDescent="0.25">
      <c r="A8111" s="416">
        <v>41671</v>
      </c>
      <c r="B8111" s="417">
        <v>2021.1</v>
      </c>
      <c r="C8111"/>
      <c r="D8111"/>
    </row>
    <row r="8112" spans="1:4" ht="16.149999999999999" customHeight="1" x14ac:dyDescent="0.25">
      <c r="A8112" s="416">
        <v>41672</v>
      </c>
      <c r="B8112" s="418">
        <v>2021.1</v>
      </c>
      <c r="C8112"/>
      <c r="D8112"/>
    </row>
    <row r="8113" spans="1:4" ht="16.149999999999999" customHeight="1" x14ac:dyDescent="0.25">
      <c r="A8113" s="416">
        <v>41673</v>
      </c>
      <c r="B8113" s="417">
        <v>2021.1</v>
      </c>
      <c r="C8113"/>
      <c r="D8113"/>
    </row>
    <row r="8114" spans="1:4" ht="16.149999999999999" customHeight="1" x14ac:dyDescent="0.25">
      <c r="A8114" s="416">
        <v>41674</v>
      </c>
      <c r="B8114" s="418">
        <v>2039.85</v>
      </c>
      <c r="C8114"/>
      <c r="D8114"/>
    </row>
    <row r="8115" spans="1:4" ht="16.149999999999999" customHeight="1" x14ac:dyDescent="0.25">
      <c r="A8115" s="416">
        <v>41675</v>
      </c>
      <c r="B8115" s="417">
        <v>2041.34</v>
      </c>
      <c r="C8115"/>
      <c r="D8115"/>
    </row>
    <row r="8116" spans="1:4" ht="16.149999999999999" customHeight="1" x14ac:dyDescent="0.25">
      <c r="A8116" s="416">
        <v>41676</v>
      </c>
      <c r="B8116" s="418">
        <v>2048.75</v>
      </c>
      <c r="C8116"/>
      <c r="D8116"/>
    </row>
    <row r="8117" spans="1:4" ht="16.149999999999999" customHeight="1" x14ac:dyDescent="0.25">
      <c r="A8117" s="416">
        <v>41677</v>
      </c>
      <c r="B8117" s="417">
        <v>2049.52</v>
      </c>
      <c r="C8117"/>
      <c r="D8117"/>
    </row>
    <row r="8118" spans="1:4" ht="16.149999999999999" customHeight="1" x14ac:dyDescent="0.25">
      <c r="A8118" s="416">
        <v>41678</v>
      </c>
      <c r="B8118" s="418">
        <v>2046.06</v>
      </c>
      <c r="C8118"/>
      <c r="D8118"/>
    </row>
    <row r="8119" spans="1:4" ht="16.149999999999999" customHeight="1" x14ac:dyDescent="0.25">
      <c r="A8119" s="416">
        <v>41679</v>
      </c>
      <c r="B8119" s="417">
        <v>2046.06</v>
      </c>
      <c r="C8119"/>
      <c r="D8119"/>
    </row>
    <row r="8120" spans="1:4" ht="16.149999999999999" customHeight="1" x14ac:dyDescent="0.25">
      <c r="A8120" s="416">
        <v>41680</v>
      </c>
      <c r="B8120" s="418">
        <v>2046.06</v>
      </c>
      <c r="C8120"/>
      <c r="D8120"/>
    </row>
    <row r="8121" spans="1:4" ht="16.149999999999999" customHeight="1" x14ac:dyDescent="0.25">
      <c r="A8121" s="416">
        <v>41681</v>
      </c>
      <c r="B8121" s="417">
        <v>2048.5500000000002</v>
      </c>
      <c r="C8121"/>
      <c r="D8121"/>
    </row>
    <row r="8122" spans="1:4" ht="16.149999999999999" customHeight="1" x14ac:dyDescent="0.25">
      <c r="A8122" s="416">
        <v>41682</v>
      </c>
      <c r="B8122" s="418">
        <v>2041.61</v>
      </c>
      <c r="C8122"/>
      <c r="D8122"/>
    </row>
    <row r="8123" spans="1:4" ht="16.149999999999999" customHeight="1" x14ac:dyDescent="0.25">
      <c r="A8123" s="416">
        <v>41683</v>
      </c>
      <c r="B8123" s="417">
        <v>2031.75</v>
      </c>
      <c r="C8123"/>
      <c r="D8123"/>
    </row>
    <row r="8124" spans="1:4" ht="16.149999999999999" customHeight="1" x14ac:dyDescent="0.25">
      <c r="A8124" s="416">
        <v>41684</v>
      </c>
      <c r="B8124" s="418">
        <v>2032.99</v>
      </c>
      <c r="C8124"/>
      <c r="D8124"/>
    </row>
    <row r="8125" spans="1:4" ht="16.149999999999999" customHeight="1" x14ac:dyDescent="0.25">
      <c r="A8125" s="416">
        <v>41685</v>
      </c>
      <c r="B8125" s="417">
        <v>2022.68</v>
      </c>
      <c r="C8125"/>
      <c r="D8125"/>
    </row>
    <row r="8126" spans="1:4" ht="16.149999999999999" customHeight="1" x14ac:dyDescent="0.25">
      <c r="A8126" s="416">
        <v>41686</v>
      </c>
      <c r="B8126" s="418">
        <v>2022.68</v>
      </c>
      <c r="C8126"/>
      <c r="D8126"/>
    </row>
    <row r="8127" spans="1:4" ht="16.149999999999999" customHeight="1" x14ac:dyDescent="0.25">
      <c r="A8127" s="416">
        <v>41687</v>
      </c>
      <c r="B8127" s="417">
        <v>2022.68</v>
      </c>
      <c r="C8127"/>
      <c r="D8127"/>
    </row>
    <row r="8128" spans="1:4" ht="16.149999999999999" customHeight="1" x14ac:dyDescent="0.25">
      <c r="A8128" s="416">
        <v>41688</v>
      </c>
      <c r="B8128" s="418">
        <v>2022.68</v>
      </c>
      <c r="C8128"/>
      <c r="D8128"/>
    </row>
    <row r="8129" spans="1:4" ht="16.149999999999999" customHeight="1" x14ac:dyDescent="0.25">
      <c r="A8129" s="416">
        <v>41689</v>
      </c>
      <c r="B8129" s="417">
        <v>2028.54</v>
      </c>
      <c r="C8129"/>
      <c r="D8129"/>
    </row>
    <row r="8130" spans="1:4" ht="16.149999999999999" customHeight="1" x14ac:dyDescent="0.25">
      <c r="A8130" s="416">
        <v>41690</v>
      </c>
      <c r="B8130" s="418">
        <v>2042.22</v>
      </c>
      <c r="C8130"/>
      <c r="D8130"/>
    </row>
    <row r="8131" spans="1:4" ht="16.149999999999999" customHeight="1" x14ac:dyDescent="0.25">
      <c r="A8131" s="416">
        <v>41691</v>
      </c>
      <c r="B8131" s="417">
        <v>2052.46</v>
      </c>
      <c r="C8131"/>
      <c r="D8131"/>
    </row>
    <row r="8132" spans="1:4" ht="16.149999999999999" customHeight="1" x14ac:dyDescent="0.25">
      <c r="A8132" s="416">
        <v>41692</v>
      </c>
      <c r="B8132" s="418">
        <v>2043.96</v>
      </c>
      <c r="C8132"/>
      <c r="D8132"/>
    </row>
    <row r="8133" spans="1:4" ht="16.149999999999999" customHeight="1" x14ac:dyDescent="0.25">
      <c r="A8133" s="416">
        <v>41693</v>
      </c>
      <c r="B8133" s="417">
        <v>2043.96</v>
      </c>
      <c r="C8133"/>
      <c r="D8133"/>
    </row>
    <row r="8134" spans="1:4" ht="16.149999999999999" customHeight="1" x14ac:dyDescent="0.25">
      <c r="A8134" s="416">
        <v>41694</v>
      </c>
      <c r="B8134" s="418">
        <v>2043.96</v>
      </c>
      <c r="C8134"/>
      <c r="D8134"/>
    </row>
    <row r="8135" spans="1:4" ht="16.149999999999999" customHeight="1" x14ac:dyDescent="0.25">
      <c r="A8135" s="416">
        <v>41695</v>
      </c>
      <c r="B8135" s="417">
        <v>2042.67</v>
      </c>
      <c r="C8135"/>
      <c r="D8135"/>
    </row>
    <row r="8136" spans="1:4" ht="16.149999999999999" customHeight="1" x14ac:dyDescent="0.25">
      <c r="A8136" s="416">
        <v>41696</v>
      </c>
      <c r="B8136" s="418">
        <v>2045.45</v>
      </c>
      <c r="C8136"/>
      <c r="D8136"/>
    </row>
    <row r="8137" spans="1:4" ht="16.149999999999999" customHeight="1" x14ac:dyDescent="0.25">
      <c r="A8137" s="416">
        <v>41697</v>
      </c>
      <c r="B8137" s="417">
        <v>2053.11</v>
      </c>
      <c r="C8137"/>
      <c r="D8137"/>
    </row>
    <row r="8138" spans="1:4" ht="16.149999999999999" customHeight="1" x14ac:dyDescent="0.25">
      <c r="A8138" s="416">
        <v>41698</v>
      </c>
      <c r="B8138" s="418">
        <v>2054.9</v>
      </c>
      <c r="C8138"/>
      <c r="D8138"/>
    </row>
    <row r="8139" spans="1:4" ht="16.149999999999999" customHeight="1" x14ac:dyDescent="0.25">
      <c r="A8139" s="416">
        <v>41699</v>
      </c>
      <c r="B8139" s="417">
        <v>2046.75</v>
      </c>
      <c r="C8139"/>
      <c r="D8139"/>
    </row>
    <row r="8140" spans="1:4" ht="16.149999999999999" customHeight="1" x14ac:dyDescent="0.25">
      <c r="A8140" s="416">
        <v>41700</v>
      </c>
      <c r="B8140" s="418">
        <v>2046.75</v>
      </c>
      <c r="C8140"/>
      <c r="D8140"/>
    </row>
    <row r="8141" spans="1:4" ht="16.149999999999999" customHeight="1" x14ac:dyDescent="0.25">
      <c r="A8141" s="416">
        <v>41701</v>
      </c>
      <c r="B8141" s="417">
        <v>2046.75</v>
      </c>
      <c r="C8141"/>
      <c r="D8141"/>
    </row>
    <row r="8142" spans="1:4" ht="16.149999999999999" customHeight="1" x14ac:dyDescent="0.25">
      <c r="A8142" s="416">
        <v>41702</v>
      </c>
      <c r="B8142" s="418">
        <v>2052.5100000000002</v>
      </c>
      <c r="C8142"/>
      <c r="D8142"/>
    </row>
    <row r="8143" spans="1:4" ht="16.149999999999999" customHeight="1" x14ac:dyDescent="0.25">
      <c r="A8143" s="416">
        <v>41703</v>
      </c>
      <c r="B8143" s="417">
        <v>2047.75</v>
      </c>
      <c r="C8143"/>
      <c r="D8143"/>
    </row>
    <row r="8144" spans="1:4" ht="16.149999999999999" customHeight="1" x14ac:dyDescent="0.25">
      <c r="A8144" s="416">
        <v>41704</v>
      </c>
      <c r="B8144" s="418">
        <v>2045.14</v>
      </c>
      <c r="C8144"/>
      <c r="D8144"/>
    </row>
    <row r="8145" spans="1:4" ht="16.149999999999999" customHeight="1" x14ac:dyDescent="0.25">
      <c r="A8145" s="416">
        <v>41705</v>
      </c>
      <c r="B8145" s="417">
        <v>2030.02</v>
      </c>
      <c r="C8145"/>
      <c r="D8145"/>
    </row>
    <row r="8146" spans="1:4" ht="16.149999999999999" customHeight="1" x14ac:dyDescent="0.25">
      <c r="A8146" s="416">
        <v>41706</v>
      </c>
      <c r="B8146" s="418">
        <v>2036.2</v>
      </c>
      <c r="C8146"/>
      <c r="D8146"/>
    </row>
    <row r="8147" spans="1:4" ht="16.149999999999999" customHeight="1" x14ac:dyDescent="0.25">
      <c r="A8147" s="416">
        <v>41707</v>
      </c>
      <c r="B8147" s="417">
        <v>2036.2</v>
      </c>
      <c r="C8147"/>
      <c r="D8147"/>
    </row>
    <row r="8148" spans="1:4" ht="16.149999999999999" customHeight="1" x14ac:dyDescent="0.25">
      <c r="A8148" s="416">
        <v>41708</v>
      </c>
      <c r="B8148" s="418">
        <v>2036.2</v>
      </c>
      <c r="C8148"/>
      <c r="D8148"/>
    </row>
    <row r="8149" spans="1:4" ht="16.149999999999999" customHeight="1" x14ac:dyDescent="0.25">
      <c r="A8149" s="416">
        <v>41709</v>
      </c>
      <c r="B8149" s="417">
        <v>2042.78</v>
      </c>
      <c r="C8149"/>
      <c r="D8149"/>
    </row>
    <row r="8150" spans="1:4" ht="16.149999999999999" customHeight="1" x14ac:dyDescent="0.25">
      <c r="A8150" s="416">
        <v>41710</v>
      </c>
      <c r="B8150" s="418">
        <v>2043.59</v>
      </c>
      <c r="C8150"/>
      <c r="D8150"/>
    </row>
    <row r="8151" spans="1:4" ht="16.149999999999999" customHeight="1" x14ac:dyDescent="0.25">
      <c r="A8151" s="416">
        <v>41711</v>
      </c>
      <c r="B8151" s="417">
        <v>2047.59</v>
      </c>
      <c r="C8151"/>
      <c r="D8151"/>
    </row>
    <row r="8152" spans="1:4" ht="16.149999999999999" customHeight="1" x14ac:dyDescent="0.25">
      <c r="A8152" s="416">
        <v>41712</v>
      </c>
      <c r="B8152" s="418">
        <v>2044.48</v>
      </c>
      <c r="C8152"/>
      <c r="D8152"/>
    </row>
    <row r="8153" spans="1:4" ht="16.149999999999999" customHeight="1" x14ac:dyDescent="0.25">
      <c r="A8153" s="416">
        <v>41713</v>
      </c>
      <c r="B8153" s="417">
        <v>2044.58</v>
      </c>
      <c r="C8153"/>
      <c r="D8153"/>
    </row>
    <row r="8154" spans="1:4" ht="16.149999999999999" customHeight="1" x14ac:dyDescent="0.25">
      <c r="A8154" s="416">
        <v>41714</v>
      </c>
      <c r="B8154" s="418">
        <v>2044.58</v>
      </c>
      <c r="C8154"/>
      <c r="D8154"/>
    </row>
    <row r="8155" spans="1:4" ht="16.149999999999999" customHeight="1" x14ac:dyDescent="0.25">
      <c r="A8155" s="416">
        <v>41715</v>
      </c>
      <c r="B8155" s="417">
        <v>2044.58</v>
      </c>
      <c r="C8155"/>
      <c r="D8155"/>
    </row>
    <row r="8156" spans="1:4" ht="16.149999999999999" customHeight="1" x14ac:dyDescent="0.25">
      <c r="A8156" s="416">
        <v>41716</v>
      </c>
      <c r="B8156" s="418">
        <v>2035.16</v>
      </c>
      <c r="C8156"/>
      <c r="D8156"/>
    </row>
    <row r="8157" spans="1:4" ht="16.149999999999999" customHeight="1" x14ac:dyDescent="0.25">
      <c r="A8157" s="416">
        <v>41717</v>
      </c>
      <c r="B8157" s="417">
        <v>2034.86</v>
      </c>
      <c r="C8157"/>
      <c r="D8157"/>
    </row>
    <row r="8158" spans="1:4" ht="16.149999999999999" customHeight="1" x14ac:dyDescent="0.25">
      <c r="A8158" s="416">
        <v>41718</v>
      </c>
      <c r="B8158" s="418">
        <v>2017.38</v>
      </c>
      <c r="C8158"/>
      <c r="D8158"/>
    </row>
    <row r="8159" spans="1:4" ht="16.149999999999999" customHeight="1" x14ac:dyDescent="0.25">
      <c r="A8159" s="416">
        <v>41719</v>
      </c>
      <c r="B8159" s="417">
        <v>1998.6</v>
      </c>
      <c r="C8159"/>
      <c r="D8159"/>
    </row>
    <row r="8160" spans="1:4" ht="16.149999999999999" customHeight="1" x14ac:dyDescent="0.25">
      <c r="A8160" s="416">
        <v>41720</v>
      </c>
      <c r="B8160" s="418">
        <v>1993.85</v>
      </c>
      <c r="C8160"/>
      <c r="D8160"/>
    </row>
    <row r="8161" spans="1:4" ht="16.149999999999999" customHeight="1" x14ac:dyDescent="0.25">
      <c r="A8161" s="416">
        <v>41721</v>
      </c>
      <c r="B8161" s="417">
        <v>1993.85</v>
      </c>
      <c r="C8161"/>
      <c r="D8161"/>
    </row>
    <row r="8162" spans="1:4" ht="16.149999999999999" customHeight="1" x14ac:dyDescent="0.25">
      <c r="A8162" s="416">
        <v>41722</v>
      </c>
      <c r="B8162" s="418">
        <v>1993.85</v>
      </c>
      <c r="C8162"/>
      <c r="D8162"/>
    </row>
    <row r="8163" spans="1:4" ht="16.149999999999999" customHeight="1" x14ac:dyDescent="0.25">
      <c r="A8163" s="416">
        <v>41723</v>
      </c>
      <c r="B8163" s="417">
        <v>1993.85</v>
      </c>
      <c r="C8163"/>
      <c r="D8163"/>
    </row>
    <row r="8164" spans="1:4" ht="16.149999999999999" customHeight="1" x14ac:dyDescent="0.25">
      <c r="A8164" s="416">
        <v>41724</v>
      </c>
      <c r="B8164" s="418">
        <v>1978.63</v>
      </c>
      <c r="C8164"/>
      <c r="D8164"/>
    </row>
    <row r="8165" spans="1:4" ht="16.149999999999999" customHeight="1" x14ac:dyDescent="0.25">
      <c r="A8165" s="416">
        <v>41725</v>
      </c>
      <c r="B8165" s="417">
        <v>1973.03</v>
      </c>
      <c r="C8165"/>
      <c r="D8165"/>
    </row>
    <row r="8166" spans="1:4" ht="16.149999999999999" customHeight="1" x14ac:dyDescent="0.25">
      <c r="A8166" s="416">
        <v>41726</v>
      </c>
      <c r="B8166" s="418">
        <v>1965.64</v>
      </c>
      <c r="C8166"/>
      <c r="D8166"/>
    </row>
    <row r="8167" spans="1:4" ht="16.149999999999999" customHeight="1" x14ac:dyDescent="0.25">
      <c r="A8167" s="416">
        <v>41727</v>
      </c>
      <c r="B8167" s="417">
        <v>1965.32</v>
      </c>
      <c r="C8167"/>
      <c r="D8167"/>
    </row>
    <row r="8168" spans="1:4" ht="16.149999999999999" customHeight="1" x14ac:dyDescent="0.25">
      <c r="A8168" s="416">
        <v>41728</v>
      </c>
      <c r="B8168" s="418">
        <v>1965.32</v>
      </c>
      <c r="C8168"/>
      <c r="D8168"/>
    </row>
    <row r="8169" spans="1:4" ht="16.149999999999999" customHeight="1" x14ac:dyDescent="0.25">
      <c r="A8169" s="416">
        <v>41729</v>
      </c>
      <c r="B8169" s="417">
        <v>1965.32</v>
      </c>
      <c r="C8169"/>
      <c r="D8169"/>
    </row>
    <row r="8170" spans="1:4" ht="16.149999999999999" customHeight="1" x14ac:dyDescent="0.25">
      <c r="A8170" s="416">
        <v>41730</v>
      </c>
      <c r="B8170" s="418">
        <v>1969.45</v>
      </c>
      <c r="C8170"/>
      <c r="D8170"/>
    </row>
    <row r="8171" spans="1:4" ht="16.149999999999999" customHeight="1" x14ac:dyDescent="0.25">
      <c r="A8171" s="416">
        <v>41731</v>
      </c>
      <c r="B8171" s="417">
        <v>1966.02</v>
      </c>
      <c r="C8171"/>
      <c r="D8171"/>
    </row>
    <row r="8172" spans="1:4" ht="16.149999999999999" customHeight="1" x14ac:dyDescent="0.25">
      <c r="A8172" s="416">
        <v>41732</v>
      </c>
      <c r="B8172" s="418">
        <v>1963.51</v>
      </c>
      <c r="C8172"/>
      <c r="D8172"/>
    </row>
    <row r="8173" spans="1:4" ht="16.149999999999999" customHeight="1" x14ac:dyDescent="0.25">
      <c r="A8173" s="416">
        <v>41733</v>
      </c>
      <c r="B8173" s="417">
        <v>1966.4</v>
      </c>
      <c r="C8173"/>
      <c r="D8173"/>
    </row>
    <row r="8174" spans="1:4" ht="16.149999999999999" customHeight="1" x14ac:dyDescent="0.25">
      <c r="A8174" s="416">
        <v>41734</v>
      </c>
      <c r="B8174" s="418">
        <v>1951.85</v>
      </c>
      <c r="C8174"/>
      <c r="D8174"/>
    </row>
    <row r="8175" spans="1:4" ht="16.149999999999999" customHeight="1" x14ac:dyDescent="0.25">
      <c r="A8175" s="416">
        <v>41735</v>
      </c>
      <c r="B8175" s="417">
        <v>1951.85</v>
      </c>
      <c r="C8175"/>
      <c r="D8175"/>
    </row>
    <row r="8176" spans="1:4" ht="16.149999999999999" customHeight="1" x14ac:dyDescent="0.25">
      <c r="A8176" s="416">
        <v>41736</v>
      </c>
      <c r="B8176" s="418">
        <v>1951.85</v>
      </c>
      <c r="C8176"/>
      <c r="D8176"/>
    </row>
    <row r="8177" spans="1:4" ht="16.149999999999999" customHeight="1" x14ac:dyDescent="0.25">
      <c r="A8177" s="416">
        <v>41737</v>
      </c>
      <c r="B8177" s="417">
        <v>1937.59</v>
      </c>
      <c r="C8177"/>
      <c r="D8177"/>
    </row>
    <row r="8178" spans="1:4" ht="16.149999999999999" customHeight="1" x14ac:dyDescent="0.25">
      <c r="A8178" s="416">
        <v>41738</v>
      </c>
      <c r="B8178" s="418">
        <v>1923.95</v>
      </c>
      <c r="C8178"/>
      <c r="D8178"/>
    </row>
    <row r="8179" spans="1:4" ht="16.149999999999999" customHeight="1" x14ac:dyDescent="0.25">
      <c r="A8179" s="416">
        <v>41739</v>
      </c>
      <c r="B8179" s="417">
        <v>1931.09</v>
      </c>
      <c r="C8179"/>
      <c r="D8179"/>
    </row>
    <row r="8180" spans="1:4" ht="16.149999999999999" customHeight="1" x14ac:dyDescent="0.25">
      <c r="A8180" s="416">
        <v>41740</v>
      </c>
      <c r="B8180" s="418">
        <v>1920.93</v>
      </c>
      <c r="C8180"/>
      <c r="D8180"/>
    </row>
    <row r="8181" spans="1:4" ht="16.149999999999999" customHeight="1" x14ac:dyDescent="0.25">
      <c r="A8181" s="416">
        <v>41741</v>
      </c>
      <c r="B8181" s="417">
        <v>1927.28</v>
      </c>
      <c r="C8181"/>
      <c r="D8181"/>
    </row>
    <row r="8182" spans="1:4" ht="16.149999999999999" customHeight="1" x14ac:dyDescent="0.25">
      <c r="A8182" s="416">
        <v>41742</v>
      </c>
      <c r="B8182" s="418">
        <v>1927.28</v>
      </c>
      <c r="C8182"/>
      <c r="D8182"/>
    </row>
    <row r="8183" spans="1:4" ht="16.149999999999999" customHeight="1" x14ac:dyDescent="0.25">
      <c r="A8183" s="416">
        <v>41743</v>
      </c>
      <c r="B8183" s="417">
        <v>1927.28</v>
      </c>
      <c r="C8183"/>
      <c r="D8183"/>
    </row>
    <row r="8184" spans="1:4" ht="16.149999999999999" customHeight="1" x14ac:dyDescent="0.25">
      <c r="A8184" s="416">
        <v>41744</v>
      </c>
      <c r="B8184" s="418">
        <v>1926.47</v>
      </c>
      <c r="C8184"/>
      <c r="D8184"/>
    </row>
    <row r="8185" spans="1:4" ht="16.149999999999999" customHeight="1" x14ac:dyDescent="0.25">
      <c r="A8185" s="416">
        <v>41745</v>
      </c>
      <c r="B8185" s="417">
        <v>1932.42</v>
      </c>
      <c r="C8185"/>
      <c r="D8185"/>
    </row>
    <row r="8186" spans="1:4" ht="16.149999999999999" customHeight="1" x14ac:dyDescent="0.25">
      <c r="A8186" s="416">
        <v>41746</v>
      </c>
      <c r="B8186" s="418">
        <v>1930.62</v>
      </c>
      <c r="C8186"/>
      <c r="D8186"/>
    </row>
    <row r="8187" spans="1:4" ht="16.149999999999999" customHeight="1" x14ac:dyDescent="0.25">
      <c r="A8187" s="416">
        <v>41747</v>
      </c>
      <c r="B8187" s="417">
        <v>1930.62</v>
      </c>
      <c r="C8187"/>
      <c r="D8187"/>
    </row>
    <row r="8188" spans="1:4" ht="16.149999999999999" customHeight="1" x14ac:dyDescent="0.25">
      <c r="A8188" s="416">
        <v>41748</v>
      </c>
      <c r="B8188" s="418">
        <v>1930.62</v>
      </c>
      <c r="C8188"/>
      <c r="D8188"/>
    </row>
    <row r="8189" spans="1:4" ht="16.149999999999999" customHeight="1" x14ac:dyDescent="0.25">
      <c r="A8189" s="416">
        <v>41749</v>
      </c>
      <c r="B8189" s="417">
        <v>1930.62</v>
      </c>
      <c r="C8189"/>
      <c r="D8189"/>
    </row>
    <row r="8190" spans="1:4" ht="16.149999999999999" customHeight="1" x14ac:dyDescent="0.25">
      <c r="A8190" s="416">
        <v>41750</v>
      </c>
      <c r="B8190" s="418">
        <v>1930.62</v>
      </c>
      <c r="C8190"/>
      <c r="D8190"/>
    </row>
    <row r="8191" spans="1:4" ht="16.149999999999999" customHeight="1" x14ac:dyDescent="0.25">
      <c r="A8191" s="416">
        <v>41751</v>
      </c>
      <c r="B8191" s="417">
        <v>1921.75</v>
      </c>
      <c r="C8191"/>
      <c r="D8191"/>
    </row>
    <row r="8192" spans="1:4" ht="16.149999999999999" customHeight="1" x14ac:dyDescent="0.25">
      <c r="A8192" s="416">
        <v>41752</v>
      </c>
      <c r="B8192" s="418">
        <v>1929.66</v>
      </c>
      <c r="C8192"/>
      <c r="D8192"/>
    </row>
    <row r="8193" spans="1:4" ht="16.149999999999999" customHeight="1" x14ac:dyDescent="0.25">
      <c r="A8193" s="416">
        <v>41753</v>
      </c>
      <c r="B8193" s="417">
        <v>1936.63</v>
      </c>
      <c r="C8193"/>
      <c r="D8193"/>
    </row>
    <row r="8194" spans="1:4" ht="16.149999999999999" customHeight="1" x14ac:dyDescent="0.25">
      <c r="A8194" s="416">
        <v>41754</v>
      </c>
      <c r="B8194" s="418">
        <v>1936.07</v>
      </c>
      <c r="C8194"/>
      <c r="D8194"/>
    </row>
    <row r="8195" spans="1:4" ht="16.149999999999999" customHeight="1" x14ac:dyDescent="0.25">
      <c r="A8195" s="416">
        <v>41755</v>
      </c>
      <c r="B8195" s="417">
        <v>1942.37</v>
      </c>
      <c r="C8195"/>
      <c r="D8195"/>
    </row>
    <row r="8196" spans="1:4" ht="16.149999999999999" customHeight="1" x14ac:dyDescent="0.25">
      <c r="A8196" s="416">
        <v>41756</v>
      </c>
      <c r="B8196" s="418">
        <v>1942.37</v>
      </c>
      <c r="C8196"/>
      <c r="D8196"/>
    </row>
    <row r="8197" spans="1:4" ht="16.149999999999999" customHeight="1" x14ac:dyDescent="0.25">
      <c r="A8197" s="416">
        <v>41757</v>
      </c>
      <c r="B8197" s="417">
        <v>1942.37</v>
      </c>
      <c r="C8197"/>
      <c r="D8197"/>
    </row>
    <row r="8198" spans="1:4" ht="16.149999999999999" customHeight="1" x14ac:dyDescent="0.25">
      <c r="A8198" s="416">
        <v>41758</v>
      </c>
      <c r="B8198" s="418">
        <v>1936.13</v>
      </c>
      <c r="C8198"/>
      <c r="D8198"/>
    </row>
    <row r="8199" spans="1:4" ht="16.149999999999999" customHeight="1" x14ac:dyDescent="0.25">
      <c r="A8199" s="416">
        <v>41759</v>
      </c>
      <c r="B8199" s="417">
        <v>1935.14</v>
      </c>
      <c r="C8199"/>
      <c r="D8199"/>
    </row>
    <row r="8200" spans="1:4" ht="16.149999999999999" customHeight="1" x14ac:dyDescent="0.25">
      <c r="A8200" s="416">
        <v>41760</v>
      </c>
      <c r="B8200" s="418">
        <v>1933.46</v>
      </c>
      <c r="C8200"/>
      <c r="D8200"/>
    </row>
    <row r="8201" spans="1:4" ht="16.149999999999999" customHeight="1" x14ac:dyDescent="0.25">
      <c r="A8201" s="416">
        <v>41761</v>
      </c>
      <c r="B8201" s="417">
        <v>1933.46</v>
      </c>
      <c r="C8201"/>
      <c r="D8201"/>
    </row>
    <row r="8202" spans="1:4" ht="16.149999999999999" customHeight="1" x14ac:dyDescent="0.25">
      <c r="A8202" s="416">
        <v>41762</v>
      </c>
      <c r="B8202" s="418">
        <v>1926.3</v>
      </c>
      <c r="C8202"/>
      <c r="D8202"/>
    </row>
    <row r="8203" spans="1:4" ht="16.149999999999999" customHeight="1" x14ac:dyDescent="0.25">
      <c r="A8203" s="416">
        <v>41763</v>
      </c>
      <c r="B8203" s="417">
        <v>1926.3</v>
      </c>
      <c r="C8203"/>
      <c r="D8203"/>
    </row>
    <row r="8204" spans="1:4" ht="16.149999999999999" customHeight="1" x14ac:dyDescent="0.25">
      <c r="A8204" s="416">
        <v>41764</v>
      </c>
      <c r="B8204" s="418">
        <v>1926.3</v>
      </c>
      <c r="C8204"/>
      <c r="D8204"/>
    </row>
    <row r="8205" spans="1:4" ht="16.149999999999999" customHeight="1" x14ac:dyDescent="0.25">
      <c r="A8205" s="416">
        <v>41765</v>
      </c>
      <c r="B8205" s="417">
        <v>1923.07</v>
      </c>
      <c r="C8205"/>
      <c r="D8205"/>
    </row>
    <row r="8206" spans="1:4" ht="16.149999999999999" customHeight="1" x14ac:dyDescent="0.25">
      <c r="A8206" s="416">
        <v>41766</v>
      </c>
      <c r="B8206" s="418">
        <v>1918.2</v>
      </c>
      <c r="C8206"/>
      <c r="D8206"/>
    </row>
    <row r="8207" spans="1:4" ht="16.149999999999999" customHeight="1" x14ac:dyDescent="0.25">
      <c r="A8207" s="416">
        <v>41767</v>
      </c>
      <c r="B8207" s="417">
        <v>1912.97</v>
      </c>
      <c r="C8207"/>
      <c r="D8207"/>
    </row>
    <row r="8208" spans="1:4" ht="16.149999999999999" customHeight="1" x14ac:dyDescent="0.25">
      <c r="A8208" s="416">
        <v>41768</v>
      </c>
      <c r="B8208" s="418">
        <v>1902.15</v>
      </c>
      <c r="C8208"/>
      <c r="D8208"/>
    </row>
    <row r="8209" spans="1:4" ht="16.149999999999999" customHeight="1" x14ac:dyDescent="0.25">
      <c r="A8209" s="416">
        <v>41769</v>
      </c>
      <c r="B8209" s="417">
        <v>1901.51</v>
      </c>
      <c r="C8209"/>
      <c r="D8209"/>
    </row>
    <row r="8210" spans="1:4" ht="16.149999999999999" customHeight="1" x14ac:dyDescent="0.25">
      <c r="A8210" s="416">
        <v>41770</v>
      </c>
      <c r="B8210" s="418">
        <v>1901.51</v>
      </c>
      <c r="C8210"/>
      <c r="D8210"/>
    </row>
    <row r="8211" spans="1:4" ht="16.149999999999999" customHeight="1" x14ac:dyDescent="0.25">
      <c r="A8211" s="416">
        <v>41771</v>
      </c>
      <c r="B8211" s="417">
        <v>1901.51</v>
      </c>
      <c r="C8211"/>
      <c r="D8211"/>
    </row>
    <row r="8212" spans="1:4" ht="16.149999999999999" customHeight="1" x14ac:dyDescent="0.25">
      <c r="A8212" s="416">
        <v>41772</v>
      </c>
      <c r="B8212" s="418">
        <v>1904.85</v>
      </c>
      <c r="C8212"/>
      <c r="D8212"/>
    </row>
    <row r="8213" spans="1:4" ht="16.149999999999999" customHeight="1" x14ac:dyDescent="0.25">
      <c r="A8213" s="416">
        <v>41773</v>
      </c>
      <c r="B8213" s="417">
        <v>1919.7</v>
      </c>
      <c r="C8213"/>
      <c r="D8213"/>
    </row>
    <row r="8214" spans="1:4" ht="16.149999999999999" customHeight="1" x14ac:dyDescent="0.25">
      <c r="A8214" s="416">
        <v>41774</v>
      </c>
      <c r="B8214" s="418">
        <v>1925.31</v>
      </c>
      <c r="C8214"/>
      <c r="D8214"/>
    </row>
    <row r="8215" spans="1:4" ht="16.149999999999999" customHeight="1" x14ac:dyDescent="0.25">
      <c r="A8215" s="416">
        <v>41775</v>
      </c>
      <c r="B8215" s="417">
        <v>1927.8</v>
      </c>
      <c r="C8215"/>
      <c r="D8215"/>
    </row>
    <row r="8216" spans="1:4" ht="16.149999999999999" customHeight="1" x14ac:dyDescent="0.25">
      <c r="A8216" s="416">
        <v>41776</v>
      </c>
      <c r="B8216" s="418">
        <v>1925.41</v>
      </c>
      <c r="C8216"/>
      <c r="D8216"/>
    </row>
    <row r="8217" spans="1:4" ht="16.149999999999999" customHeight="1" x14ac:dyDescent="0.25">
      <c r="A8217" s="416">
        <v>41777</v>
      </c>
      <c r="B8217" s="417">
        <v>1925.41</v>
      </c>
      <c r="C8217"/>
      <c r="D8217"/>
    </row>
    <row r="8218" spans="1:4" ht="16.149999999999999" customHeight="1" x14ac:dyDescent="0.25">
      <c r="A8218" s="416">
        <v>41778</v>
      </c>
      <c r="B8218" s="418">
        <v>1925.41</v>
      </c>
      <c r="C8218"/>
      <c r="D8218"/>
    </row>
    <row r="8219" spans="1:4" ht="16.149999999999999" customHeight="1" x14ac:dyDescent="0.25">
      <c r="A8219" s="416">
        <v>41779</v>
      </c>
      <c r="B8219" s="417">
        <v>1921.16</v>
      </c>
      <c r="C8219"/>
      <c r="D8219"/>
    </row>
    <row r="8220" spans="1:4" ht="16.149999999999999" customHeight="1" x14ac:dyDescent="0.25">
      <c r="A8220" s="416">
        <v>41780</v>
      </c>
      <c r="B8220" s="418">
        <v>1920.41</v>
      </c>
      <c r="C8220"/>
      <c r="D8220"/>
    </row>
    <row r="8221" spans="1:4" ht="16.149999999999999" customHeight="1" x14ac:dyDescent="0.25">
      <c r="A8221" s="416">
        <v>41781</v>
      </c>
      <c r="B8221" s="417">
        <v>1911.33</v>
      </c>
      <c r="C8221"/>
      <c r="D8221"/>
    </row>
    <row r="8222" spans="1:4" ht="16.149999999999999" customHeight="1" x14ac:dyDescent="0.25">
      <c r="A8222" s="416">
        <v>41782</v>
      </c>
      <c r="B8222" s="418">
        <v>1905.8</v>
      </c>
      <c r="C8222"/>
      <c r="D8222"/>
    </row>
    <row r="8223" spans="1:4" ht="16.149999999999999" customHeight="1" x14ac:dyDescent="0.25">
      <c r="A8223" s="416">
        <v>41783</v>
      </c>
      <c r="B8223" s="417">
        <v>1905.53</v>
      </c>
      <c r="C8223"/>
      <c r="D8223"/>
    </row>
    <row r="8224" spans="1:4" ht="16.149999999999999" customHeight="1" x14ac:dyDescent="0.25">
      <c r="A8224" s="416">
        <v>41784</v>
      </c>
      <c r="B8224" s="418">
        <v>1905.53</v>
      </c>
      <c r="C8224"/>
      <c r="D8224"/>
    </row>
    <row r="8225" spans="1:4" ht="16.149999999999999" customHeight="1" x14ac:dyDescent="0.25">
      <c r="A8225" s="416">
        <v>41785</v>
      </c>
      <c r="B8225" s="417">
        <v>1905.53</v>
      </c>
      <c r="C8225"/>
      <c r="D8225"/>
    </row>
    <row r="8226" spans="1:4" ht="16.149999999999999" customHeight="1" x14ac:dyDescent="0.25">
      <c r="A8226" s="416">
        <v>41786</v>
      </c>
      <c r="B8226" s="418">
        <v>1905.53</v>
      </c>
      <c r="C8226"/>
      <c r="D8226"/>
    </row>
    <row r="8227" spans="1:4" ht="16.149999999999999" customHeight="1" x14ac:dyDescent="0.25">
      <c r="A8227" s="416">
        <v>41787</v>
      </c>
      <c r="B8227" s="417">
        <v>1917.34</v>
      </c>
      <c r="C8227"/>
      <c r="D8227"/>
    </row>
    <row r="8228" spans="1:4" ht="16.149999999999999" customHeight="1" x14ac:dyDescent="0.25">
      <c r="A8228" s="416">
        <v>41788</v>
      </c>
      <c r="B8228" s="418">
        <v>1910.8</v>
      </c>
      <c r="C8228"/>
      <c r="D8228"/>
    </row>
    <row r="8229" spans="1:4" ht="16.149999999999999" customHeight="1" x14ac:dyDescent="0.25">
      <c r="A8229" s="416">
        <v>41789</v>
      </c>
      <c r="B8229" s="417">
        <v>1905.96</v>
      </c>
      <c r="C8229"/>
      <c r="D8229"/>
    </row>
    <row r="8230" spans="1:4" ht="16.149999999999999" customHeight="1" x14ac:dyDescent="0.25">
      <c r="A8230" s="416">
        <v>41790</v>
      </c>
      <c r="B8230" s="418">
        <v>1900.64</v>
      </c>
      <c r="C8230"/>
      <c r="D8230"/>
    </row>
    <row r="8231" spans="1:4" ht="16.149999999999999" customHeight="1" x14ac:dyDescent="0.25">
      <c r="A8231" s="416">
        <v>41791</v>
      </c>
      <c r="B8231" s="417">
        <v>1900.64</v>
      </c>
      <c r="C8231"/>
      <c r="D8231"/>
    </row>
    <row r="8232" spans="1:4" ht="16.149999999999999" customHeight="1" x14ac:dyDescent="0.25">
      <c r="A8232" s="416">
        <v>41792</v>
      </c>
      <c r="B8232" s="418">
        <v>1900.64</v>
      </c>
      <c r="C8232"/>
      <c r="D8232"/>
    </row>
    <row r="8233" spans="1:4" ht="16.149999999999999" customHeight="1" x14ac:dyDescent="0.25">
      <c r="A8233" s="416">
        <v>41793</v>
      </c>
      <c r="B8233" s="417">
        <v>1900.64</v>
      </c>
      <c r="C8233"/>
      <c r="D8233"/>
    </row>
    <row r="8234" spans="1:4" ht="16.149999999999999" customHeight="1" x14ac:dyDescent="0.25">
      <c r="A8234" s="416">
        <v>41794</v>
      </c>
      <c r="B8234" s="418">
        <v>1899.74</v>
      </c>
      <c r="C8234"/>
      <c r="D8234"/>
    </row>
    <row r="8235" spans="1:4" ht="16.149999999999999" customHeight="1" x14ac:dyDescent="0.25">
      <c r="A8235" s="416">
        <v>41795</v>
      </c>
      <c r="B8235" s="417">
        <v>1897.7</v>
      </c>
      <c r="C8235"/>
      <c r="D8235"/>
    </row>
    <row r="8236" spans="1:4" ht="16.149999999999999" customHeight="1" x14ac:dyDescent="0.25">
      <c r="A8236" s="416">
        <v>41796</v>
      </c>
      <c r="B8236" s="418">
        <v>1892.08</v>
      </c>
      <c r="C8236"/>
      <c r="D8236"/>
    </row>
    <row r="8237" spans="1:4" ht="16.149999999999999" customHeight="1" x14ac:dyDescent="0.25">
      <c r="A8237" s="416">
        <v>41797</v>
      </c>
      <c r="B8237" s="417">
        <v>1886.09</v>
      </c>
      <c r="C8237"/>
      <c r="D8237"/>
    </row>
    <row r="8238" spans="1:4" ht="16.149999999999999" customHeight="1" x14ac:dyDescent="0.25">
      <c r="A8238" s="416">
        <v>41798</v>
      </c>
      <c r="B8238" s="418">
        <v>1886.09</v>
      </c>
      <c r="C8238"/>
      <c r="D8238"/>
    </row>
    <row r="8239" spans="1:4" ht="16.149999999999999" customHeight="1" x14ac:dyDescent="0.25">
      <c r="A8239" s="416">
        <v>41799</v>
      </c>
      <c r="B8239" s="417">
        <v>1886.09</v>
      </c>
      <c r="C8239"/>
      <c r="D8239"/>
    </row>
    <row r="8240" spans="1:4" ht="16.149999999999999" customHeight="1" x14ac:dyDescent="0.25">
      <c r="A8240" s="416">
        <v>41800</v>
      </c>
      <c r="B8240" s="418">
        <v>1883.76</v>
      </c>
      <c r="C8240"/>
      <c r="D8240"/>
    </row>
    <row r="8241" spans="1:4" ht="16.149999999999999" customHeight="1" x14ac:dyDescent="0.25">
      <c r="A8241" s="416">
        <v>41801</v>
      </c>
      <c r="B8241" s="417">
        <v>1884.97</v>
      </c>
      <c r="C8241"/>
      <c r="D8241"/>
    </row>
    <row r="8242" spans="1:4" ht="16.149999999999999" customHeight="1" x14ac:dyDescent="0.25">
      <c r="A8242" s="416">
        <v>41802</v>
      </c>
      <c r="B8242" s="418">
        <v>1884.63</v>
      </c>
      <c r="C8242"/>
      <c r="D8242"/>
    </row>
    <row r="8243" spans="1:4" ht="16.149999999999999" customHeight="1" x14ac:dyDescent="0.25">
      <c r="A8243" s="416">
        <v>41803</v>
      </c>
      <c r="B8243" s="417">
        <v>1877.18</v>
      </c>
      <c r="C8243"/>
      <c r="D8243"/>
    </row>
    <row r="8244" spans="1:4" ht="16.149999999999999" customHeight="1" x14ac:dyDescent="0.25">
      <c r="A8244" s="416">
        <v>41804</v>
      </c>
      <c r="B8244" s="418">
        <v>1877.37</v>
      </c>
      <c r="C8244"/>
      <c r="D8244"/>
    </row>
    <row r="8245" spans="1:4" ht="16.149999999999999" customHeight="1" x14ac:dyDescent="0.25">
      <c r="A8245" s="416">
        <v>41805</v>
      </c>
      <c r="B8245" s="417">
        <v>1877.37</v>
      </c>
      <c r="C8245"/>
      <c r="D8245"/>
    </row>
    <row r="8246" spans="1:4" ht="16.149999999999999" customHeight="1" x14ac:dyDescent="0.25">
      <c r="A8246" s="416">
        <v>41806</v>
      </c>
      <c r="B8246" s="418">
        <v>1877.37</v>
      </c>
      <c r="C8246"/>
      <c r="D8246"/>
    </row>
    <row r="8247" spans="1:4" ht="16.149999999999999" customHeight="1" x14ac:dyDescent="0.25">
      <c r="A8247" s="416">
        <v>41807</v>
      </c>
      <c r="B8247" s="417">
        <v>1886.62</v>
      </c>
      <c r="C8247"/>
      <c r="D8247"/>
    </row>
    <row r="8248" spans="1:4" ht="16.149999999999999" customHeight="1" x14ac:dyDescent="0.25">
      <c r="A8248" s="416">
        <v>41808</v>
      </c>
      <c r="B8248" s="418">
        <v>1899.9</v>
      </c>
      <c r="C8248"/>
      <c r="D8248"/>
    </row>
    <row r="8249" spans="1:4" ht="16.149999999999999" customHeight="1" x14ac:dyDescent="0.25">
      <c r="A8249" s="416">
        <v>41809</v>
      </c>
      <c r="B8249" s="417">
        <v>1895.92</v>
      </c>
      <c r="C8249"/>
      <c r="D8249"/>
    </row>
    <row r="8250" spans="1:4" ht="16.149999999999999" customHeight="1" x14ac:dyDescent="0.25">
      <c r="A8250" s="416">
        <v>41810</v>
      </c>
      <c r="B8250" s="418">
        <v>1881.34</v>
      </c>
      <c r="C8250"/>
      <c r="D8250"/>
    </row>
    <row r="8251" spans="1:4" ht="16.149999999999999" customHeight="1" x14ac:dyDescent="0.25">
      <c r="A8251" s="416">
        <v>41811</v>
      </c>
      <c r="B8251" s="417">
        <v>1884.56</v>
      </c>
      <c r="C8251"/>
      <c r="D8251"/>
    </row>
    <row r="8252" spans="1:4" ht="16.149999999999999" customHeight="1" x14ac:dyDescent="0.25">
      <c r="A8252" s="416">
        <v>41812</v>
      </c>
      <c r="B8252" s="418">
        <v>1884.56</v>
      </c>
      <c r="C8252"/>
      <c r="D8252"/>
    </row>
    <row r="8253" spans="1:4" ht="16.149999999999999" customHeight="1" x14ac:dyDescent="0.25">
      <c r="A8253" s="416">
        <v>41813</v>
      </c>
      <c r="B8253" s="417">
        <v>1884.56</v>
      </c>
      <c r="C8253"/>
      <c r="D8253"/>
    </row>
    <row r="8254" spans="1:4" ht="16.149999999999999" customHeight="1" x14ac:dyDescent="0.25">
      <c r="A8254" s="416">
        <v>41814</v>
      </c>
      <c r="B8254" s="418">
        <v>1884.56</v>
      </c>
      <c r="C8254"/>
      <c r="D8254"/>
    </row>
    <row r="8255" spans="1:4" ht="16.149999999999999" customHeight="1" x14ac:dyDescent="0.25">
      <c r="A8255" s="416">
        <v>41815</v>
      </c>
      <c r="B8255" s="417">
        <v>1886.85</v>
      </c>
      <c r="C8255"/>
      <c r="D8255"/>
    </row>
    <row r="8256" spans="1:4" ht="16.149999999999999" customHeight="1" x14ac:dyDescent="0.25">
      <c r="A8256" s="416">
        <v>41816</v>
      </c>
      <c r="B8256" s="418">
        <v>1880.37</v>
      </c>
      <c r="C8256"/>
      <c r="D8256"/>
    </row>
    <row r="8257" spans="1:4" ht="16.149999999999999" customHeight="1" x14ac:dyDescent="0.25">
      <c r="A8257" s="416">
        <v>41817</v>
      </c>
      <c r="B8257" s="417">
        <v>1886.01</v>
      </c>
      <c r="C8257"/>
      <c r="D8257"/>
    </row>
    <row r="8258" spans="1:4" ht="16.149999999999999" customHeight="1" x14ac:dyDescent="0.25">
      <c r="A8258" s="416">
        <v>41818</v>
      </c>
      <c r="B8258" s="418">
        <v>1881.19</v>
      </c>
      <c r="C8258"/>
      <c r="D8258"/>
    </row>
    <row r="8259" spans="1:4" ht="16.149999999999999" customHeight="1" x14ac:dyDescent="0.25">
      <c r="A8259" s="416">
        <v>41819</v>
      </c>
      <c r="B8259" s="417">
        <v>1881.19</v>
      </c>
      <c r="C8259"/>
      <c r="D8259"/>
    </row>
    <row r="8260" spans="1:4" ht="16.149999999999999" customHeight="1" x14ac:dyDescent="0.25">
      <c r="A8260" s="416">
        <v>41820</v>
      </c>
      <c r="B8260" s="418">
        <v>1881.19</v>
      </c>
      <c r="C8260"/>
      <c r="D8260"/>
    </row>
    <row r="8261" spans="1:4" ht="16.149999999999999" customHeight="1" x14ac:dyDescent="0.25">
      <c r="A8261" s="416">
        <v>41821</v>
      </c>
      <c r="B8261" s="417">
        <v>1881.19</v>
      </c>
      <c r="C8261"/>
      <c r="D8261"/>
    </row>
    <row r="8262" spans="1:4" ht="16.149999999999999" customHeight="1" x14ac:dyDescent="0.25">
      <c r="A8262" s="416">
        <v>41822</v>
      </c>
      <c r="B8262" s="418">
        <v>1865.42</v>
      </c>
      <c r="C8262"/>
      <c r="D8262"/>
    </row>
    <row r="8263" spans="1:4" ht="16.149999999999999" customHeight="1" x14ac:dyDescent="0.25">
      <c r="A8263" s="416">
        <v>41823</v>
      </c>
      <c r="B8263" s="417">
        <v>1856.73</v>
      </c>
      <c r="C8263"/>
      <c r="D8263"/>
    </row>
    <row r="8264" spans="1:4" ht="16.149999999999999" customHeight="1" x14ac:dyDescent="0.25">
      <c r="A8264" s="416">
        <v>41824</v>
      </c>
      <c r="B8264" s="418">
        <v>1848.91</v>
      </c>
      <c r="C8264"/>
      <c r="D8264"/>
    </row>
    <row r="8265" spans="1:4" ht="16.149999999999999" customHeight="1" x14ac:dyDescent="0.25">
      <c r="A8265" s="416">
        <v>41825</v>
      </c>
      <c r="B8265" s="417">
        <v>1848.91</v>
      </c>
      <c r="C8265"/>
      <c r="D8265"/>
    </row>
    <row r="8266" spans="1:4" ht="16.149999999999999" customHeight="1" x14ac:dyDescent="0.25">
      <c r="A8266" s="416">
        <v>41826</v>
      </c>
      <c r="B8266" s="418">
        <v>1848.91</v>
      </c>
      <c r="C8266"/>
      <c r="D8266"/>
    </row>
    <row r="8267" spans="1:4" ht="16.149999999999999" customHeight="1" x14ac:dyDescent="0.25">
      <c r="A8267" s="416">
        <v>41827</v>
      </c>
      <c r="B8267" s="417">
        <v>1848.91</v>
      </c>
      <c r="C8267"/>
      <c r="D8267"/>
    </row>
    <row r="8268" spans="1:4" ht="16.149999999999999" customHeight="1" x14ac:dyDescent="0.25">
      <c r="A8268" s="416">
        <v>41828</v>
      </c>
      <c r="B8268" s="418">
        <v>1849.28</v>
      </c>
      <c r="C8268"/>
      <c r="D8268"/>
    </row>
    <row r="8269" spans="1:4" ht="16.149999999999999" customHeight="1" x14ac:dyDescent="0.25">
      <c r="A8269" s="416">
        <v>41829</v>
      </c>
      <c r="B8269" s="417">
        <v>1854.24</v>
      </c>
      <c r="C8269"/>
      <c r="D8269"/>
    </row>
    <row r="8270" spans="1:4" ht="16.149999999999999" customHeight="1" x14ac:dyDescent="0.25">
      <c r="A8270" s="416">
        <v>41830</v>
      </c>
      <c r="B8270" s="418">
        <v>1859.94</v>
      </c>
      <c r="C8270"/>
      <c r="D8270"/>
    </row>
    <row r="8271" spans="1:4" ht="16.149999999999999" customHeight="1" x14ac:dyDescent="0.25">
      <c r="A8271" s="416">
        <v>41831</v>
      </c>
      <c r="B8271" s="417">
        <v>1858.47</v>
      </c>
      <c r="C8271"/>
      <c r="D8271"/>
    </row>
    <row r="8272" spans="1:4" ht="16.149999999999999" customHeight="1" x14ac:dyDescent="0.25">
      <c r="A8272" s="416">
        <v>41832</v>
      </c>
      <c r="B8272" s="418">
        <v>1852.57</v>
      </c>
      <c r="C8272"/>
      <c r="D8272"/>
    </row>
    <row r="8273" spans="1:4" ht="16.149999999999999" customHeight="1" x14ac:dyDescent="0.25">
      <c r="A8273" s="416">
        <v>41833</v>
      </c>
      <c r="B8273" s="417">
        <v>1852.57</v>
      </c>
      <c r="C8273"/>
      <c r="D8273"/>
    </row>
    <row r="8274" spans="1:4" ht="16.149999999999999" customHeight="1" x14ac:dyDescent="0.25">
      <c r="A8274" s="416">
        <v>41834</v>
      </c>
      <c r="B8274" s="418">
        <v>1852.57</v>
      </c>
      <c r="C8274"/>
      <c r="D8274"/>
    </row>
    <row r="8275" spans="1:4" ht="16.149999999999999" customHeight="1" x14ac:dyDescent="0.25">
      <c r="A8275" s="416">
        <v>41835</v>
      </c>
      <c r="B8275" s="417">
        <v>1857.93</v>
      </c>
      <c r="C8275"/>
      <c r="D8275"/>
    </row>
    <row r="8276" spans="1:4" ht="16.149999999999999" customHeight="1" x14ac:dyDescent="0.25">
      <c r="A8276" s="416">
        <v>41836</v>
      </c>
      <c r="B8276" s="418">
        <v>1867.88</v>
      </c>
      <c r="C8276"/>
      <c r="D8276"/>
    </row>
    <row r="8277" spans="1:4" ht="16.149999999999999" customHeight="1" x14ac:dyDescent="0.25">
      <c r="A8277" s="416">
        <v>41837</v>
      </c>
      <c r="B8277" s="417">
        <v>1868.41</v>
      </c>
      <c r="C8277"/>
      <c r="D8277"/>
    </row>
    <row r="8278" spans="1:4" ht="16.149999999999999" customHeight="1" x14ac:dyDescent="0.25">
      <c r="A8278" s="416">
        <v>41838</v>
      </c>
      <c r="B8278" s="418">
        <v>1872.27</v>
      </c>
      <c r="C8278"/>
      <c r="D8278"/>
    </row>
    <row r="8279" spans="1:4" ht="16.149999999999999" customHeight="1" x14ac:dyDescent="0.25">
      <c r="A8279" s="416">
        <v>41839</v>
      </c>
      <c r="B8279" s="417">
        <v>1871.87</v>
      </c>
      <c r="C8279"/>
      <c r="D8279"/>
    </row>
    <row r="8280" spans="1:4" ht="16.149999999999999" customHeight="1" x14ac:dyDescent="0.25">
      <c r="A8280" s="416">
        <v>41840</v>
      </c>
      <c r="B8280" s="418">
        <v>1871.87</v>
      </c>
      <c r="C8280"/>
      <c r="D8280"/>
    </row>
    <row r="8281" spans="1:4" ht="16.149999999999999" customHeight="1" x14ac:dyDescent="0.25">
      <c r="A8281" s="416">
        <v>41841</v>
      </c>
      <c r="B8281" s="417">
        <v>1871.87</v>
      </c>
      <c r="C8281"/>
      <c r="D8281"/>
    </row>
    <row r="8282" spans="1:4" ht="16.149999999999999" customHeight="1" x14ac:dyDescent="0.25">
      <c r="A8282" s="416">
        <v>41842</v>
      </c>
      <c r="B8282" s="418">
        <v>1861.28</v>
      </c>
      <c r="C8282"/>
      <c r="D8282"/>
    </row>
    <row r="8283" spans="1:4" ht="16.149999999999999" customHeight="1" x14ac:dyDescent="0.25">
      <c r="A8283" s="416">
        <v>41843</v>
      </c>
      <c r="B8283" s="417">
        <v>1848.98</v>
      </c>
      <c r="C8283"/>
      <c r="D8283"/>
    </row>
    <row r="8284" spans="1:4" ht="16.149999999999999" customHeight="1" x14ac:dyDescent="0.25">
      <c r="A8284" s="416">
        <v>41844</v>
      </c>
      <c r="B8284" s="418">
        <v>1847.85</v>
      </c>
      <c r="C8284"/>
      <c r="D8284"/>
    </row>
    <row r="8285" spans="1:4" ht="16.149999999999999" customHeight="1" x14ac:dyDescent="0.25">
      <c r="A8285" s="416">
        <v>41845</v>
      </c>
      <c r="B8285" s="417">
        <v>1846.12</v>
      </c>
      <c r="C8285"/>
      <c r="D8285"/>
    </row>
    <row r="8286" spans="1:4" ht="16.149999999999999" customHeight="1" x14ac:dyDescent="0.25">
      <c r="A8286" s="416">
        <v>41846</v>
      </c>
      <c r="B8286" s="418">
        <v>1848.56</v>
      </c>
      <c r="C8286"/>
      <c r="D8286"/>
    </row>
    <row r="8287" spans="1:4" ht="16.149999999999999" customHeight="1" x14ac:dyDescent="0.25">
      <c r="A8287" s="416">
        <v>41847</v>
      </c>
      <c r="B8287" s="417">
        <v>1848.56</v>
      </c>
      <c r="C8287"/>
      <c r="D8287"/>
    </row>
    <row r="8288" spans="1:4" ht="16.149999999999999" customHeight="1" x14ac:dyDescent="0.25">
      <c r="A8288" s="416">
        <v>41848</v>
      </c>
      <c r="B8288" s="418">
        <v>1848.56</v>
      </c>
      <c r="C8288"/>
      <c r="D8288"/>
    </row>
    <row r="8289" spans="1:4" ht="16.149999999999999" customHeight="1" x14ac:dyDescent="0.25">
      <c r="A8289" s="416">
        <v>41849</v>
      </c>
      <c r="B8289" s="417">
        <v>1850.61</v>
      </c>
      <c r="C8289"/>
      <c r="D8289"/>
    </row>
    <row r="8290" spans="1:4" ht="16.149999999999999" customHeight="1" x14ac:dyDescent="0.25">
      <c r="A8290" s="416">
        <v>41850</v>
      </c>
      <c r="B8290" s="418">
        <v>1853.3</v>
      </c>
      <c r="C8290"/>
      <c r="D8290"/>
    </row>
    <row r="8291" spans="1:4" ht="16.149999999999999" customHeight="1" x14ac:dyDescent="0.25">
      <c r="A8291" s="416">
        <v>41851</v>
      </c>
      <c r="B8291" s="417">
        <v>1872.43</v>
      </c>
      <c r="C8291"/>
      <c r="D8291"/>
    </row>
    <row r="8292" spans="1:4" ht="16.149999999999999" customHeight="1" x14ac:dyDescent="0.25">
      <c r="A8292" s="416">
        <v>41852</v>
      </c>
      <c r="B8292" s="418">
        <v>1878.75</v>
      </c>
      <c r="C8292"/>
      <c r="D8292"/>
    </row>
    <row r="8293" spans="1:4" ht="16.149999999999999" customHeight="1" x14ac:dyDescent="0.25">
      <c r="A8293" s="416">
        <v>41853</v>
      </c>
      <c r="B8293" s="417">
        <v>1873.65</v>
      </c>
      <c r="C8293"/>
      <c r="D8293"/>
    </row>
    <row r="8294" spans="1:4" ht="16.149999999999999" customHeight="1" x14ac:dyDescent="0.25">
      <c r="A8294" s="416">
        <v>41854</v>
      </c>
      <c r="B8294" s="418">
        <v>1873.65</v>
      </c>
      <c r="C8294"/>
      <c r="D8294"/>
    </row>
    <row r="8295" spans="1:4" ht="16.149999999999999" customHeight="1" x14ac:dyDescent="0.25">
      <c r="A8295" s="416">
        <v>41855</v>
      </c>
      <c r="B8295" s="417">
        <v>1873.65</v>
      </c>
      <c r="C8295"/>
      <c r="D8295"/>
    </row>
    <row r="8296" spans="1:4" ht="16.149999999999999" customHeight="1" x14ac:dyDescent="0.25">
      <c r="A8296" s="416">
        <v>41856</v>
      </c>
      <c r="B8296" s="418">
        <v>1878.68</v>
      </c>
      <c r="C8296"/>
      <c r="D8296"/>
    </row>
    <row r="8297" spans="1:4" ht="16.149999999999999" customHeight="1" x14ac:dyDescent="0.25">
      <c r="A8297" s="416">
        <v>41857</v>
      </c>
      <c r="B8297" s="417">
        <v>1892.35</v>
      </c>
      <c r="C8297"/>
      <c r="D8297"/>
    </row>
    <row r="8298" spans="1:4" ht="16.149999999999999" customHeight="1" x14ac:dyDescent="0.25">
      <c r="A8298" s="416">
        <v>41858</v>
      </c>
      <c r="B8298" s="418">
        <v>1888.51</v>
      </c>
      <c r="C8298"/>
      <c r="D8298"/>
    </row>
    <row r="8299" spans="1:4" ht="16.149999999999999" customHeight="1" x14ac:dyDescent="0.25">
      <c r="A8299" s="416">
        <v>41859</v>
      </c>
      <c r="B8299" s="417">
        <v>1888.51</v>
      </c>
      <c r="C8299"/>
      <c r="D8299"/>
    </row>
    <row r="8300" spans="1:4" ht="16.149999999999999" customHeight="1" x14ac:dyDescent="0.25">
      <c r="A8300" s="416">
        <v>41860</v>
      </c>
      <c r="B8300" s="418">
        <v>1891.59</v>
      </c>
      <c r="C8300"/>
      <c r="D8300"/>
    </row>
    <row r="8301" spans="1:4" ht="16.149999999999999" customHeight="1" x14ac:dyDescent="0.25">
      <c r="A8301" s="416">
        <v>41861</v>
      </c>
      <c r="B8301" s="417">
        <v>1891.59</v>
      </c>
      <c r="C8301"/>
      <c r="D8301"/>
    </row>
    <row r="8302" spans="1:4" ht="16.149999999999999" customHeight="1" x14ac:dyDescent="0.25">
      <c r="A8302" s="416">
        <v>41862</v>
      </c>
      <c r="B8302" s="418">
        <v>1891.59</v>
      </c>
      <c r="C8302"/>
      <c r="D8302"/>
    </row>
    <row r="8303" spans="1:4" ht="16.149999999999999" customHeight="1" x14ac:dyDescent="0.25">
      <c r="A8303" s="416">
        <v>41863</v>
      </c>
      <c r="B8303" s="417">
        <v>1881.62</v>
      </c>
      <c r="C8303"/>
      <c r="D8303"/>
    </row>
    <row r="8304" spans="1:4" ht="16.149999999999999" customHeight="1" x14ac:dyDescent="0.25">
      <c r="A8304" s="416">
        <v>41864</v>
      </c>
      <c r="B8304" s="418">
        <v>1877.4</v>
      </c>
      <c r="C8304"/>
      <c r="D8304"/>
    </row>
    <row r="8305" spans="1:4" ht="16.149999999999999" customHeight="1" x14ac:dyDescent="0.25">
      <c r="A8305" s="416">
        <v>41865</v>
      </c>
      <c r="B8305" s="417">
        <v>1883.33</v>
      </c>
      <c r="C8305"/>
      <c r="D8305"/>
    </row>
    <row r="8306" spans="1:4" ht="16.149999999999999" customHeight="1" x14ac:dyDescent="0.25">
      <c r="A8306" s="416">
        <v>41866</v>
      </c>
      <c r="B8306" s="418">
        <v>1877.77</v>
      </c>
      <c r="C8306"/>
      <c r="D8306"/>
    </row>
    <row r="8307" spans="1:4" ht="16.149999999999999" customHeight="1" x14ac:dyDescent="0.25">
      <c r="A8307" s="416">
        <v>41867</v>
      </c>
      <c r="B8307" s="417">
        <v>1884.81</v>
      </c>
      <c r="C8307"/>
      <c r="D8307"/>
    </row>
    <row r="8308" spans="1:4" ht="16.149999999999999" customHeight="1" x14ac:dyDescent="0.25">
      <c r="A8308" s="416">
        <v>41868</v>
      </c>
      <c r="B8308" s="418">
        <v>1884.81</v>
      </c>
      <c r="C8308"/>
      <c r="D8308"/>
    </row>
    <row r="8309" spans="1:4" ht="16.149999999999999" customHeight="1" x14ac:dyDescent="0.25">
      <c r="A8309" s="416">
        <v>41869</v>
      </c>
      <c r="B8309" s="417">
        <v>1884.81</v>
      </c>
      <c r="C8309"/>
      <c r="D8309"/>
    </row>
    <row r="8310" spans="1:4" ht="16.149999999999999" customHeight="1" x14ac:dyDescent="0.25">
      <c r="A8310" s="416">
        <v>41870</v>
      </c>
      <c r="B8310" s="418">
        <v>1884.81</v>
      </c>
      <c r="C8310"/>
      <c r="D8310"/>
    </row>
    <row r="8311" spans="1:4" ht="16.149999999999999" customHeight="1" x14ac:dyDescent="0.25">
      <c r="A8311" s="416">
        <v>41871</v>
      </c>
      <c r="B8311" s="417">
        <v>1894.27</v>
      </c>
      <c r="C8311"/>
      <c r="D8311"/>
    </row>
    <row r="8312" spans="1:4" ht="16.149999999999999" customHeight="1" x14ac:dyDescent="0.25">
      <c r="A8312" s="416">
        <v>41872</v>
      </c>
      <c r="B8312" s="418">
        <v>1912.43</v>
      </c>
      <c r="C8312"/>
      <c r="D8312"/>
    </row>
    <row r="8313" spans="1:4" ht="16.149999999999999" customHeight="1" x14ac:dyDescent="0.25">
      <c r="A8313" s="416">
        <v>41873</v>
      </c>
      <c r="B8313" s="417">
        <v>1919.84</v>
      </c>
      <c r="C8313"/>
      <c r="D8313"/>
    </row>
    <row r="8314" spans="1:4" ht="16.149999999999999" customHeight="1" x14ac:dyDescent="0.25">
      <c r="A8314" s="416">
        <v>41874</v>
      </c>
      <c r="B8314" s="418">
        <v>1924.4</v>
      </c>
      <c r="C8314"/>
      <c r="D8314"/>
    </row>
    <row r="8315" spans="1:4" ht="16.149999999999999" customHeight="1" x14ac:dyDescent="0.25">
      <c r="A8315" s="416">
        <v>41875</v>
      </c>
      <c r="B8315" s="417">
        <v>1924.4</v>
      </c>
      <c r="C8315"/>
      <c r="D8315"/>
    </row>
    <row r="8316" spans="1:4" ht="16.149999999999999" customHeight="1" x14ac:dyDescent="0.25">
      <c r="A8316" s="416">
        <v>41876</v>
      </c>
      <c r="B8316" s="418">
        <v>1924.4</v>
      </c>
      <c r="C8316"/>
      <c r="D8316"/>
    </row>
    <row r="8317" spans="1:4" ht="16.149999999999999" customHeight="1" x14ac:dyDescent="0.25">
      <c r="A8317" s="416">
        <v>41877</v>
      </c>
      <c r="B8317" s="417">
        <v>1932.39</v>
      </c>
      <c r="C8317"/>
      <c r="D8317"/>
    </row>
    <row r="8318" spans="1:4" ht="16.149999999999999" customHeight="1" x14ac:dyDescent="0.25">
      <c r="A8318" s="416">
        <v>41878</v>
      </c>
      <c r="B8318" s="418">
        <v>1928.67</v>
      </c>
      <c r="C8318"/>
      <c r="D8318"/>
    </row>
    <row r="8319" spans="1:4" ht="16.149999999999999" customHeight="1" x14ac:dyDescent="0.25">
      <c r="A8319" s="416">
        <v>41879</v>
      </c>
      <c r="B8319" s="417">
        <v>1926.92</v>
      </c>
      <c r="C8319"/>
      <c r="D8319"/>
    </row>
    <row r="8320" spans="1:4" ht="16.149999999999999" customHeight="1" x14ac:dyDescent="0.25">
      <c r="A8320" s="416">
        <v>41880</v>
      </c>
      <c r="B8320" s="418">
        <v>1935.04</v>
      </c>
      <c r="C8320"/>
      <c r="D8320"/>
    </row>
    <row r="8321" spans="1:4" ht="16.149999999999999" customHeight="1" x14ac:dyDescent="0.25">
      <c r="A8321" s="416">
        <v>41881</v>
      </c>
      <c r="B8321" s="417">
        <v>1918.62</v>
      </c>
      <c r="C8321"/>
      <c r="D8321"/>
    </row>
    <row r="8322" spans="1:4" ht="16.149999999999999" customHeight="1" x14ac:dyDescent="0.25">
      <c r="A8322" s="416">
        <v>41882</v>
      </c>
      <c r="B8322" s="418">
        <v>1918.62</v>
      </c>
      <c r="C8322"/>
      <c r="D8322"/>
    </row>
    <row r="8323" spans="1:4" ht="16.149999999999999" customHeight="1" x14ac:dyDescent="0.25">
      <c r="A8323" s="416">
        <v>41883</v>
      </c>
      <c r="B8323" s="417">
        <v>1918.62</v>
      </c>
      <c r="C8323"/>
      <c r="D8323"/>
    </row>
    <row r="8324" spans="1:4" ht="16.149999999999999" customHeight="1" x14ac:dyDescent="0.25">
      <c r="A8324" s="416">
        <v>41884</v>
      </c>
      <c r="B8324" s="418">
        <v>1918.62</v>
      </c>
      <c r="C8324"/>
      <c r="D8324"/>
    </row>
    <row r="8325" spans="1:4" ht="16.149999999999999" customHeight="1" x14ac:dyDescent="0.25">
      <c r="A8325" s="416">
        <v>41885</v>
      </c>
      <c r="B8325" s="417">
        <v>1931.49</v>
      </c>
      <c r="C8325"/>
      <c r="D8325"/>
    </row>
    <row r="8326" spans="1:4" ht="16.149999999999999" customHeight="1" x14ac:dyDescent="0.25">
      <c r="A8326" s="416">
        <v>41886</v>
      </c>
      <c r="B8326" s="418">
        <v>1924.67</v>
      </c>
      <c r="C8326"/>
      <c r="D8326"/>
    </row>
    <row r="8327" spans="1:4" ht="16.149999999999999" customHeight="1" x14ac:dyDescent="0.25">
      <c r="A8327" s="416">
        <v>41887</v>
      </c>
      <c r="B8327" s="417">
        <v>1931.45</v>
      </c>
      <c r="C8327"/>
      <c r="D8327"/>
    </row>
    <row r="8328" spans="1:4" ht="16.149999999999999" customHeight="1" x14ac:dyDescent="0.25">
      <c r="A8328" s="416">
        <v>41888</v>
      </c>
      <c r="B8328" s="418">
        <v>1935.25</v>
      </c>
      <c r="C8328"/>
      <c r="D8328"/>
    </row>
    <row r="8329" spans="1:4" ht="16.149999999999999" customHeight="1" x14ac:dyDescent="0.25">
      <c r="A8329" s="416">
        <v>41889</v>
      </c>
      <c r="B8329" s="417">
        <v>1935.25</v>
      </c>
      <c r="C8329"/>
      <c r="D8329"/>
    </row>
    <row r="8330" spans="1:4" ht="16.149999999999999" customHeight="1" x14ac:dyDescent="0.25">
      <c r="A8330" s="416">
        <v>41890</v>
      </c>
      <c r="B8330" s="418">
        <v>1935.25</v>
      </c>
      <c r="C8330"/>
      <c r="D8330"/>
    </row>
    <row r="8331" spans="1:4" ht="16.149999999999999" customHeight="1" x14ac:dyDescent="0.25">
      <c r="A8331" s="416">
        <v>41891</v>
      </c>
      <c r="B8331" s="417">
        <v>1942.03</v>
      </c>
      <c r="C8331"/>
      <c r="D8331"/>
    </row>
    <row r="8332" spans="1:4" ht="16.149999999999999" customHeight="1" x14ac:dyDescent="0.25">
      <c r="A8332" s="416">
        <v>41892</v>
      </c>
      <c r="B8332" s="418">
        <v>1962.84</v>
      </c>
      <c r="C8332"/>
      <c r="D8332"/>
    </row>
    <row r="8333" spans="1:4" ht="16.149999999999999" customHeight="1" x14ac:dyDescent="0.25">
      <c r="A8333" s="416">
        <v>41893</v>
      </c>
      <c r="B8333" s="417">
        <v>1975.82</v>
      </c>
      <c r="C8333"/>
      <c r="D8333"/>
    </row>
    <row r="8334" spans="1:4" ht="16.149999999999999" customHeight="1" x14ac:dyDescent="0.25">
      <c r="A8334" s="416">
        <v>41894</v>
      </c>
      <c r="B8334" s="418">
        <v>1979.97</v>
      </c>
      <c r="C8334"/>
      <c r="D8334"/>
    </row>
    <row r="8335" spans="1:4" ht="16.149999999999999" customHeight="1" x14ac:dyDescent="0.25">
      <c r="A8335" s="416">
        <v>41895</v>
      </c>
      <c r="B8335" s="417">
        <v>1994.97</v>
      </c>
      <c r="C8335"/>
      <c r="D8335"/>
    </row>
    <row r="8336" spans="1:4" ht="16.149999999999999" customHeight="1" x14ac:dyDescent="0.25">
      <c r="A8336" s="416">
        <v>41896</v>
      </c>
      <c r="B8336" s="418">
        <v>1994.97</v>
      </c>
      <c r="C8336"/>
      <c r="D8336"/>
    </row>
    <row r="8337" spans="1:4" ht="16.149999999999999" customHeight="1" x14ac:dyDescent="0.25">
      <c r="A8337" s="416">
        <v>41897</v>
      </c>
      <c r="B8337" s="417">
        <v>1994.97</v>
      </c>
      <c r="C8337"/>
      <c r="D8337"/>
    </row>
    <row r="8338" spans="1:4" ht="16.149999999999999" customHeight="1" x14ac:dyDescent="0.25">
      <c r="A8338" s="416">
        <v>41898</v>
      </c>
      <c r="B8338" s="418">
        <v>1987.71</v>
      </c>
      <c r="C8338"/>
      <c r="D8338"/>
    </row>
    <row r="8339" spans="1:4" ht="16.149999999999999" customHeight="1" x14ac:dyDescent="0.25">
      <c r="A8339" s="416">
        <v>41899</v>
      </c>
      <c r="B8339" s="417">
        <v>1978.08</v>
      </c>
      <c r="C8339"/>
      <c r="D8339"/>
    </row>
    <row r="8340" spans="1:4" ht="16.149999999999999" customHeight="1" x14ac:dyDescent="0.25">
      <c r="A8340" s="416">
        <v>41900</v>
      </c>
      <c r="B8340" s="418">
        <v>1975.47</v>
      </c>
      <c r="C8340"/>
      <c r="D8340"/>
    </row>
    <row r="8341" spans="1:4" ht="16.149999999999999" customHeight="1" x14ac:dyDescent="0.25">
      <c r="A8341" s="416">
        <v>41901</v>
      </c>
      <c r="B8341" s="417">
        <v>1975.42</v>
      </c>
      <c r="C8341"/>
      <c r="D8341"/>
    </row>
    <row r="8342" spans="1:4" ht="16.149999999999999" customHeight="1" x14ac:dyDescent="0.25">
      <c r="A8342" s="416">
        <v>41902</v>
      </c>
      <c r="B8342" s="418">
        <v>1966.89</v>
      </c>
      <c r="C8342"/>
      <c r="D8342"/>
    </row>
    <row r="8343" spans="1:4" ht="16.149999999999999" customHeight="1" x14ac:dyDescent="0.25">
      <c r="A8343" s="416">
        <v>41903</v>
      </c>
      <c r="B8343" s="417">
        <v>1966.89</v>
      </c>
      <c r="C8343"/>
      <c r="D8343"/>
    </row>
    <row r="8344" spans="1:4" ht="16.149999999999999" customHeight="1" x14ac:dyDescent="0.25">
      <c r="A8344" s="416">
        <v>41904</v>
      </c>
      <c r="B8344" s="418">
        <v>1966.89</v>
      </c>
      <c r="C8344"/>
      <c r="D8344"/>
    </row>
    <row r="8345" spans="1:4" ht="16.149999999999999" customHeight="1" x14ac:dyDescent="0.25">
      <c r="A8345" s="416">
        <v>41905</v>
      </c>
      <c r="B8345" s="417">
        <v>1992.68</v>
      </c>
      <c r="C8345"/>
      <c r="D8345"/>
    </row>
    <row r="8346" spans="1:4" ht="16.149999999999999" customHeight="1" x14ac:dyDescent="0.25">
      <c r="A8346" s="416">
        <v>41906</v>
      </c>
      <c r="B8346" s="418">
        <v>1997.91</v>
      </c>
      <c r="C8346"/>
      <c r="D8346"/>
    </row>
    <row r="8347" spans="1:4" ht="16.149999999999999" customHeight="1" x14ac:dyDescent="0.25">
      <c r="A8347" s="416">
        <v>41907</v>
      </c>
      <c r="B8347" s="417">
        <v>2007.48</v>
      </c>
      <c r="C8347"/>
      <c r="D8347"/>
    </row>
    <row r="8348" spans="1:4" ht="16.149999999999999" customHeight="1" x14ac:dyDescent="0.25">
      <c r="A8348" s="416">
        <v>41908</v>
      </c>
      <c r="B8348" s="418">
        <v>2019.76</v>
      </c>
      <c r="C8348"/>
      <c r="D8348"/>
    </row>
    <row r="8349" spans="1:4" ht="16.149999999999999" customHeight="1" x14ac:dyDescent="0.25">
      <c r="A8349" s="416">
        <v>41909</v>
      </c>
      <c r="B8349" s="417">
        <v>2023.89</v>
      </c>
      <c r="C8349"/>
      <c r="D8349"/>
    </row>
    <row r="8350" spans="1:4" ht="16.149999999999999" customHeight="1" x14ac:dyDescent="0.25">
      <c r="A8350" s="416">
        <v>41910</v>
      </c>
      <c r="B8350" s="418">
        <v>2023.89</v>
      </c>
      <c r="C8350"/>
      <c r="D8350"/>
    </row>
    <row r="8351" spans="1:4" ht="16.149999999999999" customHeight="1" x14ac:dyDescent="0.25">
      <c r="A8351" s="416">
        <v>41911</v>
      </c>
      <c r="B8351" s="417">
        <v>2023.89</v>
      </c>
      <c r="C8351"/>
      <c r="D8351"/>
    </row>
    <row r="8352" spans="1:4" ht="16.149999999999999" customHeight="1" x14ac:dyDescent="0.25">
      <c r="A8352" s="416">
        <v>41912</v>
      </c>
      <c r="B8352" s="418">
        <v>2028.48</v>
      </c>
      <c r="C8352"/>
      <c r="D8352"/>
    </row>
    <row r="8353" spans="1:4" ht="16.149999999999999" customHeight="1" x14ac:dyDescent="0.25">
      <c r="A8353" s="416">
        <v>41913</v>
      </c>
      <c r="B8353" s="417">
        <v>2022</v>
      </c>
      <c r="C8353"/>
      <c r="D8353"/>
    </row>
    <row r="8354" spans="1:4" ht="16.149999999999999" customHeight="1" x14ac:dyDescent="0.25">
      <c r="A8354" s="416">
        <v>41914</v>
      </c>
      <c r="B8354" s="418">
        <v>2025.75</v>
      </c>
      <c r="C8354"/>
      <c r="D8354"/>
    </row>
    <row r="8355" spans="1:4" ht="16.149999999999999" customHeight="1" x14ac:dyDescent="0.25">
      <c r="A8355" s="416">
        <v>41915</v>
      </c>
      <c r="B8355" s="417">
        <v>2021.49</v>
      </c>
      <c r="C8355"/>
      <c r="D8355"/>
    </row>
    <row r="8356" spans="1:4" ht="16.149999999999999" customHeight="1" x14ac:dyDescent="0.25">
      <c r="A8356" s="416">
        <v>41916</v>
      </c>
      <c r="B8356" s="418">
        <v>2026.2</v>
      </c>
      <c r="C8356"/>
      <c r="D8356"/>
    </row>
    <row r="8357" spans="1:4" ht="16.149999999999999" customHeight="1" x14ac:dyDescent="0.25">
      <c r="A8357" s="416">
        <v>41917</v>
      </c>
      <c r="B8357" s="417">
        <v>2026.2</v>
      </c>
      <c r="C8357"/>
      <c r="D8357"/>
    </row>
    <row r="8358" spans="1:4" ht="16.149999999999999" customHeight="1" x14ac:dyDescent="0.25">
      <c r="A8358" s="416">
        <v>41918</v>
      </c>
      <c r="B8358" s="418">
        <v>2026.2</v>
      </c>
      <c r="C8358"/>
      <c r="D8358"/>
    </row>
    <row r="8359" spans="1:4" ht="16.149999999999999" customHeight="1" x14ac:dyDescent="0.25">
      <c r="A8359" s="416">
        <v>41919</v>
      </c>
      <c r="B8359" s="417">
        <v>2028.03</v>
      </c>
      <c r="C8359"/>
      <c r="D8359"/>
    </row>
    <row r="8360" spans="1:4" ht="16.149999999999999" customHeight="1" x14ac:dyDescent="0.25">
      <c r="A8360" s="416">
        <v>41920</v>
      </c>
      <c r="B8360" s="418">
        <v>2026.9</v>
      </c>
      <c r="C8360"/>
      <c r="D8360"/>
    </row>
    <row r="8361" spans="1:4" ht="16.149999999999999" customHeight="1" x14ac:dyDescent="0.25">
      <c r="A8361" s="416">
        <v>41921</v>
      </c>
      <c r="B8361" s="417">
        <v>2040.31</v>
      </c>
      <c r="C8361"/>
      <c r="D8361"/>
    </row>
    <row r="8362" spans="1:4" ht="16.149999999999999" customHeight="1" x14ac:dyDescent="0.25">
      <c r="A8362" s="416">
        <v>41922</v>
      </c>
      <c r="B8362" s="418">
        <v>2041.71</v>
      </c>
      <c r="C8362"/>
      <c r="D8362"/>
    </row>
    <row r="8363" spans="1:4" ht="16.149999999999999" customHeight="1" x14ac:dyDescent="0.25">
      <c r="A8363" s="416">
        <v>41923</v>
      </c>
      <c r="B8363" s="417">
        <v>2052.96</v>
      </c>
      <c r="C8363"/>
      <c r="D8363"/>
    </row>
    <row r="8364" spans="1:4" ht="16.149999999999999" customHeight="1" x14ac:dyDescent="0.25">
      <c r="A8364" s="416">
        <v>41924</v>
      </c>
      <c r="B8364" s="418">
        <v>2052.96</v>
      </c>
      <c r="C8364"/>
      <c r="D8364"/>
    </row>
    <row r="8365" spans="1:4" ht="16.149999999999999" customHeight="1" x14ac:dyDescent="0.25">
      <c r="A8365" s="416">
        <v>41925</v>
      </c>
      <c r="B8365" s="417">
        <v>2052.96</v>
      </c>
      <c r="C8365"/>
      <c r="D8365"/>
    </row>
    <row r="8366" spans="1:4" ht="16.149999999999999" customHeight="1" x14ac:dyDescent="0.25">
      <c r="A8366" s="416">
        <v>41926</v>
      </c>
      <c r="B8366" s="418">
        <v>2052.96</v>
      </c>
      <c r="C8366"/>
      <c r="D8366"/>
    </row>
    <row r="8367" spans="1:4" ht="16.149999999999999" customHeight="1" x14ac:dyDescent="0.25">
      <c r="A8367" s="416">
        <v>41927</v>
      </c>
      <c r="B8367" s="417">
        <v>2049.66</v>
      </c>
      <c r="C8367"/>
      <c r="D8367"/>
    </row>
    <row r="8368" spans="1:4" ht="16.149999999999999" customHeight="1" x14ac:dyDescent="0.25">
      <c r="A8368" s="416">
        <v>41928</v>
      </c>
      <c r="B8368" s="418">
        <v>2057.6999999999998</v>
      </c>
      <c r="C8368"/>
      <c r="D8368"/>
    </row>
    <row r="8369" spans="1:4" ht="16.149999999999999" customHeight="1" x14ac:dyDescent="0.25">
      <c r="A8369" s="416">
        <v>41929</v>
      </c>
      <c r="B8369" s="417">
        <v>2074.4</v>
      </c>
      <c r="C8369"/>
      <c r="D8369"/>
    </row>
    <row r="8370" spans="1:4" ht="16.149999999999999" customHeight="1" x14ac:dyDescent="0.25">
      <c r="A8370" s="416">
        <v>41930</v>
      </c>
      <c r="B8370" s="418">
        <v>2064.4299999999998</v>
      </c>
      <c r="C8370"/>
      <c r="D8370"/>
    </row>
    <row r="8371" spans="1:4" ht="16.149999999999999" customHeight="1" x14ac:dyDescent="0.25">
      <c r="A8371" s="416">
        <v>41931</v>
      </c>
      <c r="B8371" s="417">
        <v>2064.4299999999998</v>
      </c>
      <c r="C8371"/>
      <c r="D8371"/>
    </row>
    <row r="8372" spans="1:4" ht="16.149999999999999" customHeight="1" x14ac:dyDescent="0.25">
      <c r="A8372" s="416">
        <v>41932</v>
      </c>
      <c r="B8372" s="418">
        <v>2064.4299999999998</v>
      </c>
      <c r="C8372"/>
      <c r="D8372"/>
    </row>
    <row r="8373" spans="1:4" ht="16.149999999999999" customHeight="1" x14ac:dyDescent="0.25">
      <c r="A8373" s="416">
        <v>41933</v>
      </c>
      <c r="B8373" s="417">
        <v>2065.8200000000002</v>
      </c>
      <c r="C8373"/>
      <c r="D8373"/>
    </row>
    <row r="8374" spans="1:4" ht="16.149999999999999" customHeight="1" x14ac:dyDescent="0.25">
      <c r="A8374" s="416">
        <v>41934</v>
      </c>
      <c r="B8374" s="418">
        <v>2048.44</v>
      </c>
      <c r="C8374"/>
      <c r="D8374"/>
    </row>
    <row r="8375" spans="1:4" ht="16.149999999999999" customHeight="1" x14ac:dyDescent="0.25">
      <c r="A8375" s="416">
        <v>41935</v>
      </c>
      <c r="B8375" s="417">
        <v>2049.9</v>
      </c>
      <c r="C8375"/>
      <c r="D8375"/>
    </row>
    <row r="8376" spans="1:4" ht="16.149999999999999" customHeight="1" x14ac:dyDescent="0.25">
      <c r="A8376" s="416">
        <v>41936</v>
      </c>
      <c r="B8376" s="418">
        <v>2053.39</v>
      </c>
      <c r="C8376"/>
      <c r="D8376"/>
    </row>
    <row r="8377" spans="1:4" ht="16.149999999999999" customHeight="1" x14ac:dyDescent="0.25">
      <c r="A8377" s="416">
        <v>41937</v>
      </c>
      <c r="B8377" s="417">
        <v>2065.38</v>
      </c>
      <c r="C8377"/>
      <c r="D8377"/>
    </row>
    <row r="8378" spans="1:4" ht="16.149999999999999" customHeight="1" x14ac:dyDescent="0.25">
      <c r="A8378" s="416">
        <v>41938</v>
      </c>
      <c r="B8378" s="418">
        <v>2065.38</v>
      </c>
      <c r="C8378"/>
      <c r="D8378"/>
    </row>
    <row r="8379" spans="1:4" ht="16.149999999999999" customHeight="1" x14ac:dyDescent="0.25">
      <c r="A8379" s="416">
        <v>41939</v>
      </c>
      <c r="B8379" s="417">
        <v>2065.38</v>
      </c>
      <c r="C8379"/>
      <c r="D8379"/>
    </row>
    <row r="8380" spans="1:4" ht="16.149999999999999" customHeight="1" x14ac:dyDescent="0.25">
      <c r="A8380" s="416">
        <v>41940</v>
      </c>
      <c r="B8380" s="418">
        <v>2069.7199999999998</v>
      </c>
      <c r="C8380"/>
      <c r="D8380"/>
    </row>
    <row r="8381" spans="1:4" ht="16.149999999999999" customHeight="1" x14ac:dyDescent="0.25">
      <c r="A8381" s="416">
        <v>41941</v>
      </c>
      <c r="B8381" s="417">
        <v>2055.4299999999998</v>
      </c>
      <c r="C8381"/>
      <c r="D8381"/>
    </row>
    <row r="8382" spans="1:4" ht="16.149999999999999" customHeight="1" x14ac:dyDescent="0.25">
      <c r="A8382" s="416">
        <v>41942</v>
      </c>
      <c r="B8382" s="418">
        <v>2044.55</v>
      </c>
      <c r="C8382"/>
      <c r="D8382"/>
    </row>
    <row r="8383" spans="1:4" ht="16.149999999999999" customHeight="1" x14ac:dyDescent="0.25">
      <c r="A8383" s="416">
        <v>41943</v>
      </c>
      <c r="B8383" s="417">
        <v>2050.52</v>
      </c>
      <c r="C8383"/>
      <c r="D8383"/>
    </row>
    <row r="8384" spans="1:4" ht="16.149999999999999" customHeight="1" x14ac:dyDescent="0.25">
      <c r="A8384" s="416">
        <v>41944</v>
      </c>
      <c r="B8384" s="418">
        <v>2061.92</v>
      </c>
      <c r="C8384"/>
      <c r="D8384"/>
    </row>
    <row r="8385" spans="1:4" ht="16.149999999999999" customHeight="1" x14ac:dyDescent="0.25">
      <c r="A8385" s="416">
        <v>41945</v>
      </c>
      <c r="B8385" s="417">
        <v>2061.92</v>
      </c>
      <c r="C8385"/>
      <c r="D8385"/>
    </row>
    <row r="8386" spans="1:4" ht="16.149999999999999" customHeight="1" x14ac:dyDescent="0.25">
      <c r="A8386" s="416">
        <v>41946</v>
      </c>
      <c r="B8386" s="418">
        <v>2061.92</v>
      </c>
      <c r="C8386"/>
      <c r="D8386"/>
    </row>
    <row r="8387" spans="1:4" ht="16.149999999999999" customHeight="1" x14ac:dyDescent="0.25">
      <c r="A8387" s="416">
        <v>41947</v>
      </c>
      <c r="B8387" s="417">
        <v>2061.92</v>
      </c>
      <c r="C8387"/>
      <c r="D8387"/>
    </row>
    <row r="8388" spans="1:4" ht="16.149999999999999" customHeight="1" x14ac:dyDescent="0.25">
      <c r="A8388" s="416">
        <v>41948</v>
      </c>
      <c r="B8388" s="418">
        <v>2076.9899999999998</v>
      </c>
      <c r="C8388"/>
      <c r="D8388"/>
    </row>
    <row r="8389" spans="1:4" ht="16.149999999999999" customHeight="1" x14ac:dyDescent="0.25">
      <c r="A8389" s="416">
        <v>41949</v>
      </c>
      <c r="B8389" s="417">
        <v>2081.2399999999998</v>
      </c>
      <c r="C8389"/>
      <c r="D8389"/>
    </row>
    <row r="8390" spans="1:4" ht="16.149999999999999" customHeight="1" x14ac:dyDescent="0.25">
      <c r="A8390" s="416">
        <v>41950</v>
      </c>
      <c r="B8390" s="418">
        <v>2086.86</v>
      </c>
      <c r="C8390"/>
      <c r="D8390"/>
    </row>
    <row r="8391" spans="1:4" ht="16.149999999999999" customHeight="1" x14ac:dyDescent="0.25">
      <c r="A8391" s="416">
        <v>41951</v>
      </c>
      <c r="B8391" s="417">
        <v>2103.25</v>
      </c>
      <c r="C8391"/>
      <c r="D8391"/>
    </row>
    <row r="8392" spans="1:4" ht="16.149999999999999" customHeight="1" x14ac:dyDescent="0.25">
      <c r="A8392" s="416">
        <v>41952</v>
      </c>
      <c r="B8392" s="418">
        <v>2103.25</v>
      </c>
      <c r="C8392"/>
      <c r="D8392"/>
    </row>
    <row r="8393" spans="1:4" ht="16.149999999999999" customHeight="1" x14ac:dyDescent="0.25">
      <c r="A8393" s="416">
        <v>41953</v>
      </c>
      <c r="B8393" s="417">
        <v>2103.25</v>
      </c>
      <c r="C8393"/>
      <c r="D8393"/>
    </row>
    <row r="8394" spans="1:4" ht="16.149999999999999" customHeight="1" x14ac:dyDescent="0.25">
      <c r="A8394" s="416">
        <v>41954</v>
      </c>
      <c r="B8394" s="418">
        <v>2103.12</v>
      </c>
      <c r="C8394"/>
      <c r="D8394"/>
    </row>
    <row r="8395" spans="1:4" ht="16.149999999999999" customHeight="1" x14ac:dyDescent="0.25">
      <c r="A8395" s="416">
        <v>41955</v>
      </c>
      <c r="B8395" s="417">
        <v>2103.12</v>
      </c>
      <c r="C8395"/>
      <c r="D8395"/>
    </row>
    <row r="8396" spans="1:4" ht="16.149999999999999" customHeight="1" x14ac:dyDescent="0.25">
      <c r="A8396" s="416">
        <v>41956</v>
      </c>
      <c r="B8396" s="418">
        <v>2115.59</v>
      </c>
      <c r="C8396"/>
      <c r="D8396"/>
    </row>
    <row r="8397" spans="1:4" ht="16.149999999999999" customHeight="1" x14ac:dyDescent="0.25">
      <c r="A8397" s="416">
        <v>41957</v>
      </c>
      <c r="B8397" s="417">
        <v>2133.0300000000002</v>
      </c>
      <c r="C8397"/>
      <c r="D8397"/>
    </row>
    <row r="8398" spans="1:4" ht="16.149999999999999" customHeight="1" x14ac:dyDescent="0.25">
      <c r="A8398" s="416">
        <v>41958</v>
      </c>
      <c r="B8398" s="418">
        <v>2160.4699999999998</v>
      </c>
      <c r="C8398"/>
      <c r="D8398"/>
    </row>
    <row r="8399" spans="1:4" ht="16.149999999999999" customHeight="1" x14ac:dyDescent="0.25">
      <c r="A8399" s="416">
        <v>41959</v>
      </c>
      <c r="B8399" s="417">
        <v>2160.4699999999998</v>
      </c>
      <c r="C8399"/>
      <c r="D8399"/>
    </row>
    <row r="8400" spans="1:4" ht="16.149999999999999" customHeight="1" x14ac:dyDescent="0.25">
      <c r="A8400" s="416">
        <v>41960</v>
      </c>
      <c r="B8400" s="418">
        <v>2160.4699999999998</v>
      </c>
      <c r="C8400"/>
      <c r="D8400"/>
    </row>
    <row r="8401" spans="1:4" ht="16.149999999999999" customHeight="1" x14ac:dyDescent="0.25">
      <c r="A8401" s="416">
        <v>41961</v>
      </c>
      <c r="B8401" s="417">
        <v>2160.4699999999998</v>
      </c>
      <c r="C8401"/>
      <c r="D8401"/>
    </row>
    <row r="8402" spans="1:4" ht="16.149999999999999" customHeight="1" x14ac:dyDescent="0.25">
      <c r="A8402" s="416">
        <v>41962</v>
      </c>
      <c r="B8402" s="418">
        <v>2158.58</v>
      </c>
      <c r="C8402"/>
      <c r="D8402"/>
    </row>
    <row r="8403" spans="1:4" ht="16.149999999999999" customHeight="1" x14ac:dyDescent="0.25">
      <c r="A8403" s="416">
        <v>41963</v>
      </c>
      <c r="B8403" s="417">
        <v>2156.73</v>
      </c>
      <c r="C8403"/>
      <c r="D8403"/>
    </row>
    <row r="8404" spans="1:4" ht="16.149999999999999" customHeight="1" x14ac:dyDescent="0.25">
      <c r="A8404" s="416">
        <v>41964</v>
      </c>
      <c r="B8404" s="418">
        <v>2156.9299999999998</v>
      </c>
      <c r="C8404"/>
      <c r="D8404"/>
    </row>
    <row r="8405" spans="1:4" ht="16.149999999999999" customHeight="1" x14ac:dyDescent="0.25">
      <c r="A8405" s="416">
        <v>41965</v>
      </c>
      <c r="B8405" s="417">
        <v>2142.02</v>
      </c>
      <c r="C8405"/>
      <c r="D8405"/>
    </row>
    <row r="8406" spans="1:4" ht="16.149999999999999" customHeight="1" x14ac:dyDescent="0.25">
      <c r="A8406" s="416">
        <v>41966</v>
      </c>
      <c r="B8406" s="418">
        <v>2142.02</v>
      </c>
      <c r="C8406"/>
      <c r="D8406"/>
    </row>
    <row r="8407" spans="1:4" ht="16.149999999999999" customHeight="1" x14ac:dyDescent="0.25">
      <c r="A8407" s="416">
        <v>41967</v>
      </c>
      <c r="B8407" s="417">
        <v>2142.02</v>
      </c>
      <c r="C8407"/>
      <c r="D8407"/>
    </row>
    <row r="8408" spans="1:4" ht="16.149999999999999" customHeight="1" x14ac:dyDescent="0.25">
      <c r="A8408" s="416">
        <v>41968</v>
      </c>
      <c r="B8408" s="418">
        <v>2158.12</v>
      </c>
      <c r="C8408"/>
      <c r="D8408"/>
    </row>
    <row r="8409" spans="1:4" ht="16.149999999999999" customHeight="1" x14ac:dyDescent="0.25">
      <c r="A8409" s="416">
        <v>41969</v>
      </c>
      <c r="B8409" s="417">
        <v>2162.15</v>
      </c>
      <c r="C8409"/>
      <c r="D8409"/>
    </row>
    <row r="8410" spans="1:4" ht="16.149999999999999" customHeight="1" x14ac:dyDescent="0.25">
      <c r="A8410" s="416">
        <v>41970</v>
      </c>
      <c r="B8410" s="418">
        <v>2165.15</v>
      </c>
      <c r="C8410"/>
      <c r="D8410"/>
    </row>
    <row r="8411" spans="1:4" ht="16.149999999999999" customHeight="1" x14ac:dyDescent="0.25">
      <c r="A8411" s="416">
        <v>41971</v>
      </c>
      <c r="B8411" s="417">
        <v>2165.15</v>
      </c>
      <c r="C8411"/>
      <c r="D8411"/>
    </row>
    <row r="8412" spans="1:4" ht="16.149999999999999" customHeight="1" x14ac:dyDescent="0.25">
      <c r="A8412" s="416">
        <v>41972</v>
      </c>
      <c r="B8412" s="418">
        <v>2206.19</v>
      </c>
      <c r="C8412"/>
      <c r="D8412"/>
    </row>
    <row r="8413" spans="1:4" ht="16.149999999999999" customHeight="1" x14ac:dyDescent="0.25">
      <c r="A8413" s="416">
        <v>41973</v>
      </c>
      <c r="B8413" s="417">
        <v>2206.19</v>
      </c>
      <c r="C8413"/>
      <c r="D8413"/>
    </row>
    <row r="8414" spans="1:4" ht="16.149999999999999" customHeight="1" x14ac:dyDescent="0.25">
      <c r="A8414" s="416">
        <v>41974</v>
      </c>
      <c r="B8414" s="418">
        <v>2206.19</v>
      </c>
      <c r="C8414"/>
      <c r="D8414"/>
    </row>
    <row r="8415" spans="1:4" ht="16.149999999999999" customHeight="1" x14ac:dyDescent="0.25">
      <c r="A8415" s="416">
        <v>41975</v>
      </c>
      <c r="B8415" s="417">
        <v>2252.36</v>
      </c>
      <c r="C8415"/>
      <c r="D8415"/>
    </row>
    <row r="8416" spans="1:4" ht="16.149999999999999" customHeight="1" x14ac:dyDescent="0.25">
      <c r="A8416" s="416">
        <v>41976</v>
      </c>
      <c r="B8416" s="418">
        <v>2293.4699999999998</v>
      </c>
      <c r="C8416"/>
      <c r="D8416"/>
    </row>
    <row r="8417" spans="1:4" ht="16.149999999999999" customHeight="1" x14ac:dyDescent="0.25">
      <c r="A8417" s="416">
        <v>41977</v>
      </c>
      <c r="B8417" s="417">
        <v>2286.0300000000002</v>
      </c>
      <c r="C8417"/>
      <c r="D8417"/>
    </row>
    <row r="8418" spans="1:4" ht="16.149999999999999" customHeight="1" x14ac:dyDescent="0.25">
      <c r="A8418" s="416">
        <v>41978</v>
      </c>
      <c r="B8418" s="418">
        <v>2284.2399999999998</v>
      </c>
      <c r="C8418"/>
      <c r="D8418"/>
    </row>
    <row r="8419" spans="1:4" ht="16.149999999999999" customHeight="1" x14ac:dyDescent="0.25">
      <c r="A8419" s="416">
        <v>41979</v>
      </c>
      <c r="B8419" s="417">
        <v>2304.12</v>
      </c>
      <c r="C8419"/>
      <c r="D8419"/>
    </row>
    <row r="8420" spans="1:4" ht="16.149999999999999" customHeight="1" x14ac:dyDescent="0.25">
      <c r="A8420" s="416">
        <v>41980</v>
      </c>
      <c r="B8420" s="418">
        <v>2304.12</v>
      </c>
      <c r="C8420"/>
      <c r="D8420"/>
    </row>
    <row r="8421" spans="1:4" ht="16.149999999999999" customHeight="1" x14ac:dyDescent="0.25">
      <c r="A8421" s="416">
        <v>41981</v>
      </c>
      <c r="B8421" s="417">
        <v>2304.12</v>
      </c>
      <c r="C8421"/>
      <c r="D8421"/>
    </row>
    <row r="8422" spans="1:4" ht="16.149999999999999" customHeight="1" x14ac:dyDescent="0.25">
      <c r="A8422" s="416">
        <v>41982</v>
      </c>
      <c r="B8422" s="418">
        <v>2304.12</v>
      </c>
      <c r="C8422"/>
      <c r="D8422"/>
    </row>
    <row r="8423" spans="1:4" ht="16.149999999999999" customHeight="1" x14ac:dyDescent="0.25">
      <c r="A8423" s="416">
        <v>41983</v>
      </c>
      <c r="B8423" s="417">
        <v>2350.0100000000002</v>
      </c>
      <c r="C8423"/>
      <c r="D8423"/>
    </row>
    <row r="8424" spans="1:4" ht="16.149999999999999" customHeight="1" x14ac:dyDescent="0.25">
      <c r="A8424" s="416">
        <v>41984</v>
      </c>
      <c r="B8424" s="418">
        <v>2381.96</v>
      </c>
      <c r="C8424"/>
      <c r="D8424"/>
    </row>
    <row r="8425" spans="1:4" ht="16.149999999999999" customHeight="1" x14ac:dyDescent="0.25">
      <c r="A8425" s="416">
        <v>41985</v>
      </c>
      <c r="B8425" s="417">
        <v>2423.56</v>
      </c>
      <c r="C8425"/>
      <c r="D8425"/>
    </row>
    <row r="8426" spans="1:4" ht="16.149999999999999" customHeight="1" x14ac:dyDescent="0.25">
      <c r="A8426" s="416">
        <v>41986</v>
      </c>
      <c r="B8426" s="418">
        <v>2405.31</v>
      </c>
      <c r="C8426"/>
      <c r="D8426"/>
    </row>
    <row r="8427" spans="1:4" ht="16.149999999999999" customHeight="1" x14ac:dyDescent="0.25">
      <c r="A8427" s="416">
        <v>41987</v>
      </c>
      <c r="B8427" s="417">
        <v>2405.31</v>
      </c>
      <c r="C8427"/>
      <c r="D8427"/>
    </row>
    <row r="8428" spans="1:4" ht="16.149999999999999" customHeight="1" x14ac:dyDescent="0.25">
      <c r="A8428" s="416">
        <v>41988</v>
      </c>
      <c r="B8428" s="418">
        <v>2405.31</v>
      </c>
      <c r="C8428"/>
      <c r="D8428"/>
    </row>
    <row r="8429" spans="1:4" ht="16.149999999999999" customHeight="1" x14ac:dyDescent="0.25">
      <c r="A8429" s="416">
        <v>41989</v>
      </c>
      <c r="B8429" s="417">
        <v>2414.39</v>
      </c>
      <c r="C8429"/>
      <c r="D8429"/>
    </row>
    <row r="8430" spans="1:4" ht="16.149999999999999" customHeight="1" x14ac:dyDescent="0.25">
      <c r="A8430" s="416">
        <v>41990</v>
      </c>
      <c r="B8430" s="418">
        <v>2446.35</v>
      </c>
      <c r="C8430"/>
      <c r="D8430"/>
    </row>
    <row r="8431" spans="1:4" ht="16.149999999999999" customHeight="1" x14ac:dyDescent="0.25">
      <c r="A8431" s="416">
        <v>41991</v>
      </c>
      <c r="B8431" s="417">
        <v>2412.79</v>
      </c>
      <c r="C8431"/>
      <c r="D8431"/>
    </row>
    <row r="8432" spans="1:4" ht="16.149999999999999" customHeight="1" x14ac:dyDescent="0.25">
      <c r="A8432" s="416">
        <v>41992</v>
      </c>
      <c r="B8432" s="418">
        <v>2334.98</v>
      </c>
      <c r="C8432"/>
      <c r="D8432"/>
    </row>
    <row r="8433" spans="1:4" ht="16.149999999999999" customHeight="1" x14ac:dyDescent="0.25">
      <c r="A8433" s="416">
        <v>41993</v>
      </c>
      <c r="B8433" s="417">
        <v>2297.14</v>
      </c>
      <c r="C8433"/>
      <c r="D8433"/>
    </row>
    <row r="8434" spans="1:4" ht="16.149999999999999" customHeight="1" x14ac:dyDescent="0.25">
      <c r="A8434" s="416">
        <v>41994</v>
      </c>
      <c r="B8434" s="418">
        <v>2297.14</v>
      </c>
      <c r="C8434"/>
      <c r="D8434"/>
    </row>
    <row r="8435" spans="1:4" ht="16.149999999999999" customHeight="1" x14ac:dyDescent="0.25">
      <c r="A8435" s="416">
        <v>41995</v>
      </c>
      <c r="B8435" s="417">
        <v>2297.14</v>
      </c>
      <c r="C8435"/>
      <c r="D8435"/>
    </row>
    <row r="8436" spans="1:4" ht="16.149999999999999" customHeight="1" x14ac:dyDescent="0.25">
      <c r="A8436" s="416">
        <v>41996</v>
      </c>
      <c r="B8436" s="418">
        <v>2316.9299999999998</v>
      </c>
      <c r="C8436"/>
      <c r="D8436"/>
    </row>
    <row r="8437" spans="1:4" ht="16.149999999999999" customHeight="1" x14ac:dyDescent="0.25">
      <c r="A8437" s="416">
        <v>41997</v>
      </c>
      <c r="B8437" s="417">
        <v>2342.5700000000002</v>
      </c>
      <c r="C8437"/>
      <c r="D8437"/>
    </row>
    <row r="8438" spans="1:4" ht="16.149999999999999" customHeight="1" x14ac:dyDescent="0.25">
      <c r="A8438" s="416">
        <v>41998</v>
      </c>
      <c r="B8438" s="418">
        <v>2346.9</v>
      </c>
      <c r="C8438"/>
      <c r="D8438"/>
    </row>
    <row r="8439" spans="1:4" ht="16.149999999999999" customHeight="1" x14ac:dyDescent="0.25">
      <c r="A8439" s="416">
        <v>41999</v>
      </c>
      <c r="B8439" s="417">
        <v>2346.9</v>
      </c>
      <c r="C8439"/>
      <c r="D8439"/>
    </row>
    <row r="8440" spans="1:4" ht="16.149999999999999" customHeight="1" x14ac:dyDescent="0.25">
      <c r="A8440" s="416">
        <v>42000</v>
      </c>
      <c r="B8440" s="418">
        <v>2358.46</v>
      </c>
      <c r="C8440"/>
      <c r="D8440"/>
    </row>
    <row r="8441" spans="1:4" ht="16.149999999999999" customHeight="1" x14ac:dyDescent="0.25">
      <c r="A8441" s="416">
        <v>42001</v>
      </c>
      <c r="B8441" s="417">
        <v>2358.46</v>
      </c>
      <c r="C8441"/>
      <c r="D8441"/>
    </row>
    <row r="8442" spans="1:4" ht="16.149999999999999" customHeight="1" x14ac:dyDescent="0.25">
      <c r="A8442" s="416">
        <v>42002</v>
      </c>
      <c r="B8442" s="418">
        <v>2358.46</v>
      </c>
      <c r="C8442"/>
      <c r="D8442"/>
    </row>
    <row r="8443" spans="1:4" ht="16.149999999999999" customHeight="1" x14ac:dyDescent="0.25">
      <c r="A8443" s="416">
        <v>42003</v>
      </c>
      <c r="B8443" s="417">
        <v>2378.56</v>
      </c>
      <c r="C8443"/>
      <c r="D8443"/>
    </row>
    <row r="8444" spans="1:4" ht="16.149999999999999" customHeight="1" x14ac:dyDescent="0.25">
      <c r="A8444" s="416">
        <v>42004</v>
      </c>
      <c r="B8444" s="418">
        <v>2392.46</v>
      </c>
      <c r="C8444"/>
      <c r="D8444"/>
    </row>
    <row r="8445" spans="1:4" ht="16.149999999999999" customHeight="1" x14ac:dyDescent="0.25">
      <c r="A8445" s="416">
        <v>42005</v>
      </c>
      <c r="B8445" s="417">
        <v>2392.46</v>
      </c>
      <c r="C8445"/>
      <c r="D8445"/>
    </row>
    <row r="8446" spans="1:4" ht="16.149999999999999" customHeight="1" x14ac:dyDescent="0.25">
      <c r="A8446" s="416">
        <v>42006</v>
      </c>
      <c r="B8446" s="418">
        <v>2392.46</v>
      </c>
      <c r="C8446"/>
      <c r="D8446"/>
    </row>
    <row r="8447" spans="1:4" ht="16.149999999999999" customHeight="1" x14ac:dyDescent="0.25">
      <c r="A8447" s="416">
        <v>42007</v>
      </c>
      <c r="B8447" s="417">
        <v>2383.37</v>
      </c>
      <c r="C8447"/>
      <c r="D8447"/>
    </row>
    <row r="8448" spans="1:4" ht="16.149999999999999" customHeight="1" x14ac:dyDescent="0.25">
      <c r="A8448" s="416">
        <v>42008</v>
      </c>
      <c r="B8448" s="418">
        <v>2383.37</v>
      </c>
      <c r="C8448"/>
      <c r="D8448"/>
    </row>
    <row r="8449" spans="1:4" ht="16.149999999999999" customHeight="1" x14ac:dyDescent="0.25">
      <c r="A8449" s="416">
        <v>42009</v>
      </c>
      <c r="B8449" s="417">
        <v>2383.37</v>
      </c>
      <c r="C8449"/>
      <c r="D8449"/>
    </row>
    <row r="8450" spans="1:4" ht="16.149999999999999" customHeight="1" x14ac:dyDescent="0.25">
      <c r="A8450" s="416">
        <v>42010</v>
      </c>
      <c r="B8450" s="418">
        <v>2412.8200000000002</v>
      </c>
      <c r="C8450"/>
      <c r="D8450"/>
    </row>
    <row r="8451" spans="1:4" ht="16.149999999999999" customHeight="1" x14ac:dyDescent="0.25">
      <c r="A8451" s="416">
        <v>42011</v>
      </c>
      <c r="B8451" s="417">
        <v>2452.11</v>
      </c>
      <c r="C8451"/>
      <c r="D8451"/>
    </row>
    <row r="8452" spans="1:4" ht="16.149999999999999" customHeight="1" x14ac:dyDescent="0.25">
      <c r="A8452" s="416">
        <v>42012</v>
      </c>
      <c r="B8452" s="418">
        <v>2434.31</v>
      </c>
      <c r="C8452"/>
      <c r="D8452"/>
    </row>
    <row r="8453" spans="1:4" ht="16.149999999999999" customHeight="1" x14ac:dyDescent="0.25">
      <c r="A8453" s="416">
        <v>42013</v>
      </c>
      <c r="B8453" s="417">
        <v>2405.0300000000002</v>
      </c>
      <c r="C8453"/>
      <c r="D8453"/>
    </row>
    <row r="8454" spans="1:4" ht="16.149999999999999" customHeight="1" x14ac:dyDescent="0.25">
      <c r="A8454" s="416">
        <v>42014</v>
      </c>
      <c r="B8454" s="418">
        <v>2406.71</v>
      </c>
      <c r="C8454"/>
      <c r="D8454"/>
    </row>
    <row r="8455" spans="1:4" ht="16.149999999999999" customHeight="1" x14ac:dyDescent="0.25">
      <c r="A8455" s="416">
        <v>42015</v>
      </c>
      <c r="B8455" s="417">
        <v>2406.71</v>
      </c>
      <c r="C8455"/>
      <c r="D8455"/>
    </row>
    <row r="8456" spans="1:4" ht="16.149999999999999" customHeight="1" x14ac:dyDescent="0.25">
      <c r="A8456" s="416">
        <v>42016</v>
      </c>
      <c r="B8456" s="418">
        <v>2406.71</v>
      </c>
      <c r="C8456"/>
      <c r="D8456"/>
    </row>
    <row r="8457" spans="1:4" ht="16.149999999999999" customHeight="1" x14ac:dyDescent="0.25">
      <c r="A8457" s="416">
        <v>42017</v>
      </c>
      <c r="B8457" s="417">
        <v>2406.71</v>
      </c>
      <c r="C8457"/>
      <c r="D8457"/>
    </row>
    <row r="8458" spans="1:4" ht="16.149999999999999" customHeight="1" x14ac:dyDescent="0.25">
      <c r="A8458" s="416">
        <v>42018</v>
      </c>
      <c r="B8458" s="418">
        <v>2442.0300000000002</v>
      </c>
      <c r="C8458"/>
      <c r="D8458"/>
    </row>
    <row r="8459" spans="1:4" ht="16.149999999999999" customHeight="1" x14ac:dyDescent="0.25">
      <c r="A8459" s="416">
        <v>42019</v>
      </c>
      <c r="B8459" s="417">
        <v>2438.79</v>
      </c>
      <c r="C8459"/>
      <c r="D8459"/>
    </row>
    <row r="8460" spans="1:4" ht="16.149999999999999" customHeight="1" x14ac:dyDescent="0.25">
      <c r="A8460" s="416">
        <v>42020</v>
      </c>
      <c r="B8460" s="418">
        <v>2398.91</v>
      </c>
      <c r="C8460"/>
      <c r="D8460"/>
    </row>
    <row r="8461" spans="1:4" ht="16.149999999999999" customHeight="1" x14ac:dyDescent="0.25">
      <c r="A8461" s="416">
        <v>42021</v>
      </c>
      <c r="B8461" s="417">
        <v>2383.91</v>
      </c>
      <c r="C8461"/>
      <c r="D8461"/>
    </row>
    <row r="8462" spans="1:4" ht="16.149999999999999" customHeight="1" x14ac:dyDescent="0.25">
      <c r="A8462" s="416">
        <v>42022</v>
      </c>
      <c r="B8462" s="418">
        <v>2383.91</v>
      </c>
      <c r="C8462"/>
      <c r="D8462"/>
    </row>
    <row r="8463" spans="1:4" ht="16.149999999999999" customHeight="1" x14ac:dyDescent="0.25">
      <c r="A8463" s="416">
        <v>42023</v>
      </c>
      <c r="B8463" s="417">
        <v>2383.91</v>
      </c>
      <c r="C8463"/>
      <c r="D8463"/>
    </row>
    <row r="8464" spans="1:4" ht="16.149999999999999" customHeight="1" x14ac:dyDescent="0.25">
      <c r="A8464" s="416">
        <v>42024</v>
      </c>
      <c r="B8464" s="418">
        <v>2383.91</v>
      </c>
      <c r="C8464"/>
      <c r="D8464"/>
    </row>
    <row r="8465" spans="1:4" ht="16.149999999999999" customHeight="1" x14ac:dyDescent="0.25">
      <c r="A8465" s="416">
        <v>42025</v>
      </c>
      <c r="B8465" s="417">
        <v>2373.44</v>
      </c>
      <c r="C8465"/>
      <c r="D8465"/>
    </row>
    <row r="8466" spans="1:4" ht="16.149999999999999" customHeight="1" x14ac:dyDescent="0.25">
      <c r="A8466" s="416">
        <v>42026</v>
      </c>
      <c r="B8466" s="418">
        <v>2361.54</v>
      </c>
      <c r="C8466"/>
      <c r="D8466"/>
    </row>
    <row r="8467" spans="1:4" ht="16.149999999999999" customHeight="1" x14ac:dyDescent="0.25">
      <c r="A8467" s="416">
        <v>42027</v>
      </c>
      <c r="B8467" s="417">
        <v>2370.75</v>
      </c>
      <c r="C8467"/>
      <c r="D8467"/>
    </row>
    <row r="8468" spans="1:4" ht="16.149999999999999" customHeight="1" x14ac:dyDescent="0.25">
      <c r="A8468" s="416">
        <v>42028</v>
      </c>
      <c r="B8468" s="418">
        <v>2386.5</v>
      </c>
      <c r="C8468"/>
      <c r="D8468"/>
    </row>
    <row r="8469" spans="1:4" ht="16.149999999999999" customHeight="1" x14ac:dyDescent="0.25">
      <c r="A8469" s="416">
        <v>42029</v>
      </c>
      <c r="B8469" s="417">
        <v>2386.5</v>
      </c>
      <c r="C8469"/>
      <c r="D8469"/>
    </row>
    <row r="8470" spans="1:4" ht="16.149999999999999" customHeight="1" x14ac:dyDescent="0.25">
      <c r="A8470" s="416">
        <v>42030</v>
      </c>
      <c r="B8470" s="418">
        <v>2386.5</v>
      </c>
      <c r="C8470"/>
      <c r="D8470"/>
    </row>
    <row r="8471" spans="1:4" ht="16.149999999999999" customHeight="1" x14ac:dyDescent="0.25">
      <c r="A8471" s="416">
        <v>42031</v>
      </c>
      <c r="B8471" s="417">
        <v>2386.2800000000002</v>
      </c>
      <c r="C8471"/>
      <c r="D8471"/>
    </row>
    <row r="8472" spans="1:4" ht="16.149999999999999" customHeight="1" x14ac:dyDescent="0.25">
      <c r="A8472" s="416">
        <v>42032</v>
      </c>
      <c r="B8472" s="418">
        <v>2381.11</v>
      </c>
      <c r="C8472"/>
      <c r="D8472"/>
    </row>
    <row r="8473" spans="1:4" ht="16.149999999999999" customHeight="1" x14ac:dyDescent="0.25">
      <c r="A8473" s="416">
        <v>42033</v>
      </c>
      <c r="B8473" s="417">
        <v>2362.42</v>
      </c>
      <c r="C8473"/>
      <c r="D8473"/>
    </row>
    <row r="8474" spans="1:4" ht="16.149999999999999" customHeight="1" x14ac:dyDescent="0.25">
      <c r="A8474" s="416">
        <v>42034</v>
      </c>
      <c r="B8474" s="418">
        <v>2397.35</v>
      </c>
      <c r="C8474"/>
      <c r="D8474"/>
    </row>
    <row r="8475" spans="1:4" ht="16.149999999999999" customHeight="1" x14ac:dyDescent="0.25">
      <c r="A8475" s="416">
        <v>42035</v>
      </c>
      <c r="B8475" s="417">
        <v>2441.1</v>
      </c>
      <c r="C8475"/>
      <c r="D8475"/>
    </row>
    <row r="8476" spans="1:4" ht="16.149999999999999" customHeight="1" x14ac:dyDescent="0.25">
      <c r="A8476" s="416">
        <v>42036</v>
      </c>
      <c r="B8476" s="418">
        <v>2441.1</v>
      </c>
      <c r="C8476"/>
      <c r="D8476"/>
    </row>
    <row r="8477" spans="1:4" ht="16.149999999999999" customHeight="1" x14ac:dyDescent="0.25">
      <c r="A8477" s="416">
        <v>42037</v>
      </c>
      <c r="B8477" s="417">
        <v>2441.1</v>
      </c>
      <c r="C8477"/>
      <c r="D8477"/>
    </row>
    <row r="8478" spans="1:4" ht="16.149999999999999" customHeight="1" x14ac:dyDescent="0.25">
      <c r="A8478" s="416">
        <v>42038</v>
      </c>
      <c r="B8478" s="418">
        <v>2407.29</v>
      </c>
      <c r="C8478"/>
      <c r="D8478"/>
    </row>
    <row r="8479" spans="1:4" ht="16.149999999999999" customHeight="1" x14ac:dyDescent="0.25">
      <c r="A8479" s="416">
        <v>42039</v>
      </c>
      <c r="B8479" s="417">
        <v>2374.7199999999998</v>
      </c>
      <c r="C8479"/>
      <c r="D8479"/>
    </row>
    <row r="8480" spans="1:4" ht="16.149999999999999" customHeight="1" x14ac:dyDescent="0.25">
      <c r="A8480" s="416">
        <v>42040</v>
      </c>
      <c r="B8480" s="418">
        <v>2381.91</v>
      </c>
      <c r="C8480"/>
      <c r="D8480"/>
    </row>
    <row r="8481" spans="1:4" ht="16.149999999999999" customHeight="1" x14ac:dyDescent="0.25">
      <c r="A8481" s="416">
        <v>42041</v>
      </c>
      <c r="B8481" s="417">
        <v>2384.5300000000002</v>
      </c>
      <c r="C8481"/>
      <c r="D8481"/>
    </row>
    <row r="8482" spans="1:4" ht="16.149999999999999" customHeight="1" x14ac:dyDescent="0.25">
      <c r="A8482" s="416">
        <v>42042</v>
      </c>
      <c r="B8482" s="418">
        <v>2384.7600000000002</v>
      </c>
      <c r="C8482"/>
      <c r="D8482"/>
    </row>
    <row r="8483" spans="1:4" ht="16.149999999999999" customHeight="1" x14ac:dyDescent="0.25">
      <c r="A8483" s="416">
        <v>42043</v>
      </c>
      <c r="B8483" s="417">
        <v>2384.7600000000002</v>
      </c>
      <c r="C8483"/>
      <c r="D8483"/>
    </row>
    <row r="8484" spans="1:4" ht="16.149999999999999" customHeight="1" x14ac:dyDescent="0.25">
      <c r="A8484" s="416">
        <v>42044</v>
      </c>
      <c r="B8484" s="418">
        <v>2384.7600000000002</v>
      </c>
      <c r="C8484"/>
      <c r="D8484"/>
    </row>
    <row r="8485" spans="1:4" ht="16.149999999999999" customHeight="1" x14ac:dyDescent="0.25">
      <c r="A8485" s="416">
        <v>42045</v>
      </c>
      <c r="B8485" s="417">
        <v>2371.31</v>
      </c>
      <c r="C8485"/>
      <c r="D8485"/>
    </row>
    <row r="8486" spans="1:4" ht="16.149999999999999" customHeight="1" x14ac:dyDescent="0.25">
      <c r="A8486" s="416">
        <v>42046</v>
      </c>
      <c r="B8486" s="418">
        <v>2380.79</v>
      </c>
      <c r="C8486"/>
      <c r="D8486"/>
    </row>
    <row r="8487" spans="1:4" ht="16.149999999999999" customHeight="1" x14ac:dyDescent="0.25">
      <c r="A8487" s="416">
        <v>42047</v>
      </c>
      <c r="B8487" s="417">
        <v>2416.61</v>
      </c>
      <c r="C8487"/>
      <c r="D8487"/>
    </row>
    <row r="8488" spans="1:4" ht="16.149999999999999" customHeight="1" x14ac:dyDescent="0.25">
      <c r="A8488" s="416">
        <v>42048</v>
      </c>
      <c r="B8488" s="418">
        <v>2401.0300000000002</v>
      </c>
      <c r="C8488"/>
      <c r="D8488"/>
    </row>
    <row r="8489" spans="1:4" ht="16.149999999999999" customHeight="1" x14ac:dyDescent="0.25">
      <c r="A8489" s="416">
        <v>42049</v>
      </c>
      <c r="B8489" s="417">
        <v>2376.23</v>
      </c>
      <c r="C8489"/>
      <c r="D8489"/>
    </row>
    <row r="8490" spans="1:4" ht="16.149999999999999" customHeight="1" x14ac:dyDescent="0.25">
      <c r="A8490" s="416">
        <v>42050</v>
      </c>
      <c r="B8490" s="418">
        <v>2376.23</v>
      </c>
      <c r="C8490"/>
      <c r="D8490"/>
    </row>
    <row r="8491" spans="1:4" ht="16.149999999999999" customHeight="1" x14ac:dyDescent="0.25">
      <c r="A8491" s="416">
        <v>42051</v>
      </c>
      <c r="B8491" s="417">
        <v>2376.23</v>
      </c>
      <c r="C8491"/>
      <c r="D8491"/>
    </row>
    <row r="8492" spans="1:4" ht="16.149999999999999" customHeight="1" x14ac:dyDescent="0.25">
      <c r="A8492" s="416">
        <v>42052</v>
      </c>
      <c r="B8492" s="418">
        <v>2376.23</v>
      </c>
      <c r="C8492"/>
      <c r="D8492"/>
    </row>
    <row r="8493" spans="1:4" ht="16.149999999999999" customHeight="1" x14ac:dyDescent="0.25">
      <c r="A8493" s="416">
        <v>42053</v>
      </c>
      <c r="B8493" s="417">
        <v>2416.37</v>
      </c>
      <c r="C8493"/>
      <c r="D8493"/>
    </row>
    <row r="8494" spans="1:4" ht="16.149999999999999" customHeight="1" x14ac:dyDescent="0.25">
      <c r="A8494" s="416">
        <v>42054</v>
      </c>
      <c r="B8494" s="418">
        <v>2429.71</v>
      </c>
      <c r="C8494"/>
      <c r="D8494"/>
    </row>
    <row r="8495" spans="1:4" ht="16.149999999999999" customHeight="1" x14ac:dyDescent="0.25">
      <c r="A8495" s="416">
        <v>42055</v>
      </c>
      <c r="B8495" s="417">
        <v>2445.16</v>
      </c>
      <c r="C8495"/>
      <c r="D8495"/>
    </row>
    <row r="8496" spans="1:4" ht="16.149999999999999" customHeight="1" x14ac:dyDescent="0.25">
      <c r="A8496" s="416">
        <v>42056</v>
      </c>
      <c r="B8496" s="418">
        <v>2455.54</v>
      </c>
      <c r="C8496"/>
      <c r="D8496"/>
    </row>
    <row r="8497" spans="1:4" ht="16.149999999999999" customHeight="1" x14ac:dyDescent="0.25">
      <c r="A8497" s="416">
        <v>42057</v>
      </c>
      <c r="B8497" s="417">
        <v>2455.54</v>
      </c>
      <c r="C8497"/>
      <c r="D8497"/>
    </row>
    <row r="8498" spans="1:4" ht="16.149999999999999" customHeight="1" x14ac:dyDescent="0.25">
      <c r="A8498" s="416">
        <v>42058</v>
      </c>
      <c r="B8498" s="418">
        <v>2455.54</v>
      </c>
      <c r="C8498"/>
      <c r="D8498"/>
    </row>
    <row r="8499" spans="1:4" ht="16.149999999999999" customHeight="1" x14ac:dyDescent="0.25">
      <c r="A8499" s="416">
        <v>42059</v>
      </c>
      <c r="B8499" s="417">
        <v>2489.81</v>
      </c>
      <c r="C8499"/>
      <c r="D8499"/>
    </row>
    <row r="8500" spans="1:4" ht="16.149999999999999" customHeight="1" x14ac:dyDescent="0.25">
      <c r="A8500" s="416">
        <v>42060</v>
      </c>
      <c r="B8500" s="418">
        <v>2500.59</v>
      </c>
      <c r="C8500"/>
      <c r="D8500"/>
    </row>
    <row r="8501" spans="1:4" ht="16.149999999999999" customHeight="1" x14ac:dyDescent="0.25">
      <c r="A8501" s="416">
        <v>42061</v>
      </c>
      <c r="B8501" s="417">
        <v>2489.41</v>
      </c>
      <c r="C8501"/>
      <c r="D8501"/>
    </row>
    <row r="8502" spans="1:4" ht="16.149999999999999" customHeight="1" x14ac:dyDescent="0.25">
      <c r="A8502" s="416">
        <v>42062</v>
      </c>
      <c r="B8502" s="418">
        <v>2484.58</v>
      </c>
      <c r="C8502"/>
      <c r="D8502"/>
    </row>
    <row r="8503" spans="1:4" ht="16.149999999999999" customHeight="1" x14ac:dyDescent="0.25">
      <c r="A8503" s="416">
        <v>42063</v>
      </c>
      <c r="B8503" s="417">
        <v>2496.9899999999998</v>
      </c>
      <c r="C8503"/>
      <c r="D8503"/>
    </row>
    <row r="8504" spans="1:4" ht="16.149999999999999" customHeight="1" x14ac:dyDescent="0.25">
      <c r="A8504" s="416">
        <v>42064</v>
      </c>
      <c r="B8504" s="418">
        <v>2496.9899999999998</v>
      </c>
      <c r="C8504"/>
      <c r="D8504"/>
    </row>
    <row r="8505" spans="1:4" ht="16.149999999999999" customHeight="1" x14ac:dyDescent="0.25">
      <c r="A8505" s="416">
        <v>42065</v>
      </c>
      <c r="B8505" s="417">
        <v>2496.9899999999998</v>
      </c>
      <c r="C8505"/>
      <c r="D8505"/>
    </row>
    <row r="8506" spans="1:4" ht="16.149999999999999" customHeight="1" x14ac:dyDescent="0.25">
      <c r="A8506" s="416">
        <v>42066</v>
      </c>
      <c r="B8506" s="418">
        <v>2522.0300000000002</v>
      </c>
      <c r="C8506"/>
      <c r="D8506"/>
    </row>
    <row r="8507" spans="1:4" ht="16.149999999999999" customHeight="1" x14ac:dyDescent="0.25">
      <c r="A8507" s="416">
        <v>42067</v>
      </c>
      <c r="B8507" s="417">
        <v>2555.08</v>
      </c>
      <c r="C8507"/>
      <c r="D8507"/>
    </row>
    <row r="8508" spans="1:4" ht="16.149999999999999" customHeight="1" x14ac:dyDescent="0.25">
      <c r="A8508" s="416">
        <v>42068</v>
      </c>
      <c r="B8508" s="418">
        <v>2565.9</v>
      </c>
      <c r="C8508"/>
      <c r="D8508"/>
    </row>
    <row r="8509" spans="1:4" ht="16.149999999999999" customHeight="1" x14ac:dyDescent="0.25">
      <c r="A8509" s="416">
        <v>42069</v>
      </c>
      <c r="B8509" s="417">
        <v>2543.4699999999998</v>
      </c>
      <c r="C8509"/>
      <c r="D8509"/>
    </row>
    <row r="8510" spans="1:4" ht="16.149999999999999" customHeight="1" x14ac:dyDescent="0.25">
      <c r="A8510" s="416">
        <v>42070</v>
      </c>
      <c r="B8510" s="418">
        <v>2565.61</v>
      </c>
      <c r="C8510"/>
      <c r="D8510"/>
    </row>
    <row r="8511" spans="1:4" ht="16.149999999999999" customHeight="1" x14ac:dyDescent="0.25">
      <c r="A8511" s="416">
        <v>42071</v>
      </c>
      <c r="B8511" s="417">
        <v>2565.61</v>
      </c>
      <c r="C8511"/>
      <c r="D8511"/>
    </row>
    <row r="8512" spans="1:4" ht="16.149999999999999" customHeight="1" x14ac:dyDescent="0.25">
      <c r="A8512" s="416">
        <v>42072</v>
      </c>
      <c r="B8512" s="418">
        <v>2565.61</v>
      </c>
      <c r="C8512"/>
      <c r="D8512"/>
    </row>
    <row r="8513" spans="1:4" ht="16.149999999999999" customHeight="1" x14ac:dyDescent="0.25">
      <c r="A8513" s="416">
        <v>42073</v>
      </c>
      <c r="B8513" s="417">
        <v>2592.86</v>
      </c>
      <c r="C8513"/>
      <c r="D8513"/>
    </row>
    <row r="8514" spans="1:4" ht="16.149999999999999" customHeight="1" x14ac:dyDescent="0.25">
      <c r="A8514" s="416">
        <v>42074</v>
      </c>
      <c r="B8514" s="418">
        <v>2618.79</v>
      </c>
      <c r="C8514"/>
      <c r="D8514"/>
    </row>
    <row r="8515" spans="1:4" ht="16.149999999999999" customHeight="1" x14ac:dyDescent="0.25">
      <c r="A8515" s="416">
        <v>42075</v>
      </c>
      <c r="B8515" s="417">
        <v>2633.65</v>
      </c>
      <c r="C8515"/>
      <c r="D8515"/>
    </row>
    <row r="8516" spans="1:4" ht="16.149999999999999" customHeight="1" x14ac:dyDescent="0.25">
      <c r="A8516" s="416">
        <v>42076</v>
      </c>
      <c r="B8516" s="418">
        <v>2610.08</v>
      </c>
      <c r="C8516"/>
      <c r="D8516"/>
    </row>
    <row r="8517" spans="1:4" ht="16.149999999999999" customHeight="1" x14ac:dyDescent="0.25">
      <c r="A8517" s="416">
        <v>42077</v>
      </c>
      <c r="B8517" s="417">
        <v>2661.52</v>
      </c>
      <c r="C8517"/>
      <c r="D8517"/>
    </row>
    <row r="8518" spans="1:4" ht="16.149999999999999" customHeight="1" x14ac:dyDescent="0.25">
      <c r="A8518" s="416">
        <v>42078</v>
      </c>
      <c r="B8518" s="418">
        <v>2661.52</v>
      </c>
      <c r="C8518"/>
      <c r="D8518"/>
    </row>
    <row r="8519" spans="1:4" ht="16.149999999999999" customHeight="1" x14ac:dyDescent="0.25">
      <c r="A8519" s="416">
        <v>42079</v>
      </c>
      <c r="B8519" s="417">
        <v>2661.52</v>
      </c>
      <c r="C8519"/>
      <c r="D8519"/>
    </row>
    <row r="8520" spans="1:4" ht="16.149999999999999" customHeight="1" x14ac:dyDescent="0.25">
      <c r="A8520" s="416">
        <v>42080</v>
      </c>
      <c r="B8520" s="418">
        <v>2675.08</v>
      </c>
      <c r="C8520"/>
      <c r="D8520"/>
    </row>
    <row r="8521" spans="1:4" ht="16.149999999999999" customHeight="1" x14ac:dyDescent="0.25">
      <c r="A8521" s="416">
        <v>42081</v>
      </c>
      <c r="B8521" s="417">
        <v>2677.97</v>
      </c>
      <c r="C8521"/>
      <c r="D8521"/>
    </row>
    <row r="8522" spans="1:4" ht="16.149999999999999" customHeight="1" x14ac:dyDescent="0.25">
      <c r="A8522" s="416">
        <v>42082</v>
      </c>
      <c r="B8522" s="418">
        <v>2651.49</v>
      </c>
      <c r="C8522"/>
      <c r="D8522"/>
    </row>
    <row r="8523" spans="1:4" ht="16.149999999999999" customHeight="1" x14ac:dyDescent="0.25">
      <c r="A8523" s="416">
        <v>42083</v>
      </c>
      <c r="B8523" s="417">
        <v>2613.38</v>
      </c>
      <c r="C8523"/>
      <c r="D8523"/>
    </row>
    <row r="8524" spans="1:4" ht="16.149999999999999" customHeight="1" x14ac:dyDescent="0.25">
      <c r="A8524" s="416">
        <v>42084</v>
      </c>
      <c r="B8524" s="418">
        <v>2587.71</v>
      </c>
      <c r="C8524"/>
      <c r="D8524"/>
    </row>
    <row r="8525" spans="1:4" ht="16.149999999999999" customHeight="1" x14ac:dyDescent="0.25">
      <c r="A8525" s="416">
        <v>42085</v>
      </c>
      <c r="B8525" s="417">
        <v>2587.71</v>
      </c>
      <c r="C8525"/>
      <c r="D8525"/>
    </row>
    <row r="8526" spans="1:4" ht="16.149999999999999" customHeight="1" x14ac:dyDescent="0.25">
      <c r="A8526" s="416">
        <v>42086</v>
      </c>
      <c r="B8526" s="418">
        <v>2587.71</v>
      </c>
      <c r="C8526"/>
      <c r="D8526"/>
    </row>
    <row r="8527" spans="1:4" ht="16.149999999999999" customHeight="1" x14ac:dyDescent="0.25">
      <c r="A8527" s="416">
        <v>42087</v>
      </c>
      <c r="B8527" s="417">
        <v>2587.71</v>
      </c>
      <c r="C8527"/>
      <c r="D8527"/>
    </row>
    <row r="8528" spans="1:4" ht="16.149999999999999" customHeight="1" x14ac:dyDescent="0.25">
      <c r="A8528" s="416">
        <v>42088</v>
      </c>
      <c r="B8528" s="418">
        <v>2526.79</v>
      </c>
      <c r="C8528"/>
      <c r="D8528"/>
    </row>
    <row r="8529" spans="1:4" ht="16.149999999999999" customHeight="1" x14ac:dyDescent="0.25">
      <c r="A8529" s="416">
        <v>42089</v>
      </c>
      <c r="B8529" s="417">
        <v>2535.5500000000002</v>
      </c>
      <c r="C8529"/>
      <c r="D8529"/>
    </row>
    <row r="8530" spans="1:4" ht="16.149999999999999" customHeight="1" x14ac:dyDescent="0.25">
      <c r="A8530" s="416">
        <v>42090</v>
      </c>
      <c r="B8530" s="418">
        <v>2551.3000000000002</v>
      </c>
      <c r="C8530"/>
      <c r="D8530"/>
    </row>
    <row r="8531" spans="1:4" ht="16.149999999999999" customHeight="1" x14ac:dyDescent="0.25">
      <c r="A8531" s="416">
        <v>42091</v>
      </c>
      <c r="B8531" s="417">
        <v>2556.85</v>
      </c>
      <c r="C8531"/>
      <c r="D8531"/>
    </row>
    <row r="8532" spans="1:4" ht="16.149999999999999" customHeight="1" x14ac:dyDescent="0.25">
      <c r="A8532" s="416">
        <v>42092</v>
      </c>
      <c r="B8532" s="418">
        <v>2556.85</v>
      </c>
      <c r="C8532"/>
      <c r="D8532"/>
    </row>
    <row r="8533" spans="1:4" ht="16.149999999999999" customHeight="1" x14ac:dyDescent="0.25">
      <c r="A8533" s="416">
        <v>42093</v>
      </c>
      <c r="B8533" s="417">
        <v>2556.85</v>
      </c>
      <c r="C8533"/>
      <c r="D8533"/>
    </row>
    <row r="8534" spans="1:4" ht="16.149999999999999" customHeight="1" x14ac:dyDescent="0.25">
      <c r="A8534" s="416">
        <v>42094</v>
      </c>
      <c r="B8534" s="418">
        <v>2576.0500000000002</v>
      </c>
      <c r="C8534"/>
      <c r="D8534"/>
    </row>
    <row r="8535" spans="1:4" ht="16.149999999999999" customHeight="1" x14ac:dyDescent="0.25">
      <c r="A8535" s="416">
        <v>42095</v>
      </c>
      <c r="B8535" s="417">
        <v>2598.36</v>
      </c>
      <c r="C8535"/>
      <c r="D8535"/>
    </row>
    <row r="8536" spans="1:4" ht="16.149999999999999" customHeight="1" x14ac:dyDescent="0.25">
      <c r="A8536" s="416">
        <v>42096</v>
      </c>
      <c r="B8536" s="418">
        <v>2576.41</v>
      </c>
      <c r="C8536"/>
      <c r="D8536"/>
    </row>
    <row r="8537" spans="1:4" ht="16.149999999999999" customHeight="1" x14ac:dyDescent="0.25">
      <c r="A8537" s="416">
        <v>42097</v>
      </c>
      <c r="B8537" s="417">
        <v>2576.41</v>
      </c>
      <c r="C8537"/>
      <c r="D8537"/>
    </row>
    <row r="8538" spans="1:4" ht="16.149999999999999" customHeight="1" x14ac:dyDescent="0.25">
      <c r="A8538" s="416">
        <v>42098</v>
      </c>
      <c r="B8538" s="418">
        <v>2576.41</v>
      </c>
      <c r="C8538"/>
      <c r="D8538"/>
    </row>
    <row r="8539" spans="1:4" ht="16.149999999999999" customHeight="1" x14ac:dyDescent="0.25">
      <c r="A8539" s="416">
        <v>42099</v>
      </c>
      <c r="B8539" s="417">
        <v>2576.41</v>
      </c>
      <c r="C8539"/>
      <c r="D8539"/>
    </row>
    <row r="8540" spans="1:4" ht="16.149999999999999" customHeight="1" x14ac:dyDescent="0.25">
      <c r="A8540" s="416">
        <v>42100</v>
      </c>
      <c r="B8540" s="418">
        <v>2576.41</v>
      </c>
      <c r="C8540"/>
      <c r="D8540"/>
    </row>
    <row r="8541" spans="1:4" ht="16.149999999999999" customHeight="1" x14ac:dyDescent="0.25">
      <c r="A8541" s="416">
        <v>42101</v>
      </c>
      <c r="B8541" s="417">
        <v>2522.71</v>
      </c>
      <c r="C8541"/>
      <c r="D8541"/>
    </row>
    <row r="8542" spans="1:4" ht="16.149999999999999" customHeight="1" x14ac:dyDescent="0.25">
      <c r="A8542" s="416">
        <v>42102</v>
      </c>
      <c r="B8542" s="418">
        <v>2518.0500000000002</v>
      </c>
      <c r="C8542"/>
      <c r="D8542"/>
    </row>
    <row r="8543" spans="1:4" ht="16.149999999999999" customHeight="1" x14ac:dyDescent="0.25">
      <c r="A8543" s="416">
        <v>42103</v>
      </c>
      <c r="B8543" s="417">
        <v>2490.9</v>
      </c>
      <c r="C8543"/>
      <c r="D8543"/>
    </row>
    <row r="8544" spans="1:4" ht="16.149999999999999" customHeight="1" x14ac:dyDescent="0.25">
      <c r="A8544" s="416">
        <v>42104</v>
      </c>
      <c r="B8544" s="418">
        <v>2494.77</v>
      </c>
      <c r="C8544"/>
      <c r="D8544"/>
    </row>
    <row r="8545" spans="1:4" ht="16.149999999999999" customHeight="1" x14ac:dyDescent="0.25">
      <c r="A8545" s="416">
        <v>42105</v>
      </c>
      <c r="B8545" s="417">
        <v>2516.08</v>
      </c>
      <c r="C8545"/>
      <c r="D8545"/>
    </row>
    <row r="8546" spans="1:4" ht="16.149999999999999" customHeight="1" x14ac:dyDescent="0.25">
      <c r="A8546" s="416">
        <v>42106</v>
      </c>
      <c r="B8546" s="418">
        <v>2516.08</v>
      </c>
      <c r="C8546"/>
      <c r="D8546"/>
    </row>
    <row r="8547" spans="1:4" ht="16.149999999999999" customHeight="1" x14ac:dyDescent="0.25">
      <c r="A8547" s="416">
        <v>42107</v>
      </c>
      <c r="B8547" s="417">
        <v>2516.08</v>
      </c>
      <c r="C8547"/>
      <c r="D8547"/>
    </row>
    <row r="8548" spans="1:4" ht="16.149999999999999" customHeight="1" x14ac:dyDescent="0.25">
      <c r="A8548" s="416">
        <v>42108</v>
      </c>
      <c r="B8548" s="418">
        <v>2537.33</v>
      </c>
      <c r="C8548"/>
      <c r="D8548"/>
    </row>
    <row r="8549" spans="1:4" ht="16.149999999999999" customHeight="1" x14ac:dyDescent="0.25">
      <c r="A8549" s="416">
        <v>42109</v>
      </c>
      <c r="B8549" s="417">
        <v>2550.83</v>
      </c>
      <c r="C8549"/>
      <c r="D8549"/>
    </row>
    <row r="8550" spans="1:4" ht="16.149999999999999" customHeight="1" x14ac:dyDescent="0.25">
      <c r="A8550" s="416">
        <v>42110</v>
      </c>
      <c r="B8550" s="418">
        <v>2534.63</v>
      </c>
      <c r="C8550"/>
      <c r="D8550"/>
    </row>
    <row r="8551" spans="1:4" ht="16.149999999999999" customHeight="1" x14ac:dyDescent="0.25">
      <c r="A8551" s="416">
        <v>42111</v>
      </c>
      <c r="B8551" s="417">
        <v>2493.9299999999998</v>
      </c>
      <c r="C8551"/>
      <c r="D8551"/>
    </row>
    <row r="8552" spans="1:4" ht="16.149999999999999" customHeight="1" x14ac:dyDescent="0.25">
      <c r="A8552" s="416">
        <v>42112</v>
      </c>
      <c r="B8552" s="418">
        <v>2495.0100000000002</v>
      </c>
      <c r="C8552"/>
      <c r="D8552"/>
    </row>
    <row r="8553" spans="1:4" ht="16.149999999999999" customHeight="1" x14ac:dyDescent="0.25">
      <c r="A8553" s="416">
        <v>42113</v>
      </c>
      <c r="B8553" s="417">
        <v>2495.0100000000002</v>
      </c>
      <c r="C8553"/>
      <c r="D8553"/>
    </row>
    <row r="8554" spans="1:4" ht="16.149999999999999" customHeight="1" x14ac:dyDescent="0.25">
      <c r="A8554" s="416">
        <v>42114</v>
      </c>
      <c r="B8554" s="418">
        <v>2495.0100000000002</v>
      </c>
      <c r="C8554"/>
      <c r="D8554"/>
    </row>
    <row r="8555" spans="1:4" ht="16.149999999999999" customHeight="1" x14ac:dyDescent="0.25">
      <c r="A8555" s="416">
        <v>42115</v>
      </c>
      <c r="B8555" s="417">
        <v>2487.0700000000002</v>
      </c>
      <c r="C8555"/>
      <c r="D8555"/>
    </row>
    <row r="8556" spans="1:4" ht="16.149999999999999" customHeight="1" x14ac:dyDescent="0.25">
      <c r="A8556" s="416">
        <v>42116</v>
      </c>
      <c r="B8556" s="418">
        <v>2469.0300000000002</v>
      </c>
      <c r="C8556"/>
      <c r="D8556"/>
    </row>
    <row r="8557" spans="1:4" ht="16.149999999999999" customHeight="1" x14ac:dyDescent="0.25">
      <c r="A8557" s="416">
        <v>42117</v>
      </c>
      <c r="B8557" s="417">
        <v>2488.5</v>
      </c>
      <c r="C8557"/>
      <c r="D8557"/>
    </row>
    <row r="8558" spans="1:4" ht="16.149999999999999" customHeight="1" x14ac:dyDescent="0.25">
      <c r="A8558" s="416">
        <v>42118</v>
      </c>
      <c r="B8558" s="418">
        <v>2471.21</v>
      </c>
      <c r="C8558"/>
      <c r="D8558"/>
    </row>
    <row r="8559" spans="1:4" ht="16.149999999999999" customHeight="1" x14ac:dyDescent="0.25">
      <c r="A8559" s="416">
        <v>42119</v>
      </c>
      <c r="B8559" s="417">
        <v>2461.17</v>
      </c>
      <c r="C8559"/>
      <c r="D8559"/>
    </row>
    <row r="8560" spans="1:4" ht="16.149999999999999" customHeight="1" x14ac:dyDescent="0.25">
      <c r="A8560" s="416">
        <v>42120</v>
      </c>
      <c r="B8560" s="418">
        <v>2461.17</v>
      </c>
      <c r="C8560"/>
      <c r="D8560"/>
    </row>
    <row r="8561" spans="1:4" ht="16.149999999999999" customHeight="1" x14ac:dyDescent="0.25">
      <c r="A8561" s="416">
        <v>42121</v>
      </c>
      <c r="B8561" s="417">
        <v>2461.17</v>
      </c>
      <c r="C8561"/>
      <c r="D8561"/>
    </row>
    <row r="8562" spans="1:4" ht="16.149999999999999" customHeight="1" x14ac:dyDescent="0.25">
      <c r="A8562" s="416">
        <v>42122</v>
      </c>
      <c r="B8562" s="418">
        <v>2419.81</v>
      </c>
      <c r="C8562"/>
      <c r="D8562"/>
    </row>
    <row r="8563" spans="1:4" ht="16.149999999999999" customHeight="1" x14ac:dyDescent="0.25">
      <c r="A8563" s="416">
        <v>42123</v>
      </c>
      <c r="B8563" s="417">
        <v>2393.42</v>
      </c>
      <c r="C8563"/>
      <c r="D8563"/>
    </row>
    <row r="8564" spans="1:4" ht="16.149999999999999" customHeight="1" x14ac:dyDescent="0.25">
      <c r="A8564" s="416">
        <v>42124</v>
      </c>
      <c r="B8564" s="418">
        <v>2388.06</v>
      </c>
      <c r="C8564"/>
      <c r="D8564"/>
    </row>
    <row r="8565" spans="1:4" ht="16.149999999999999" customHeight="1" x14ac:dyDescent="0.25">
      <c r="A8565" s="416">
        <v>42125</v>
      </c>
      <c r="B8565" s="417">
        <v>2393.58</v>
      </c>
      <c r="C8565"/>
      <c r="D8565"/>
    </row>
    <row r="8566" spans="1:4" ht="16.149999999999999" customHeight="1" x14ac:dyDescent="0.25">
      <c r="A8566" s="416">
        <v>42126</v>
      </c>
      <c r="B8566" s="418">
        <v>2393.58</v>
      </c>
      <c r="C8566"/>
      <c r="D8566"/>
    </row>
    <row r="8567" spans="1:4" ht="16.149999999999999" customHeight="1" x14ac:dyDescent="0.25">
      <c r="A8567" s="416">
        <v>42127</v>
      </c>
      <c r="B8567" s="417">
        <v>2393.58</v>
      </c>
      <c r="C8567"/>
      <c r="D8567"/>
    </row>
    <row r="8568" spans="1:4" ht="16.149999999999999" customHeight="1" x14ac:dyDescent="0.25">
      <c r="A8568" s="416">
        <v>42128</v>
      </c>
      <c r="B8568" s="418">
        <v>2393.58</v>
      </c>
      <c r="C8568"/>
      <c r="D8568"/>
    </row>
    <row r="8569" spans="1:4" ht="16.149999999999999" customHeight="1" x14ac:dyDescent="0.25">
      <c r="A8569" s="416">
        <v>42129</v>
      </c>
      <c r="B8569" s="417">
        <v>2408.17</v>
      </c>
      <c r="C8569"/>
      <c r="D8569"/>
    </row>
    <row r="8570" spans="1:4" ht="16.149999999999999" customHeight="1" x14ac:dyDescent="0.25">
      <c r="A8570" s="416">
        <v>42130</v>
      </c>
      <c r="B8570" s="418">
        <v>2386.7199999999998</v>
      </c>
      <c r="C8570"/>
      <c r="D8570"/>
    </row>
    <row r="8571" spans="1:4" ht="16.149999999999999" customHeight="1" x14ac:dyDescent="0.25">
      <c r="A8571" s="416">
        <v>42131</v>
      </c>
      <c r="B8571" s="417">
        <v>2362.41</v>
      </c>
      <c r="C8571"/>
      <c r="D8571"/>
    </row>
    <row r="8572" spans="1:4" ht="16.149999999999999" customHeight="1" x14ac:dyDescent="0.25">
      <c r="A8572" s="416">
        <v>42132</v>
      </c>
      <c r="B8572" s="418">
        <v>2369.23</v>
      </c>
      <c r="C8572"/>
      <c r="D8572"/>
    </row>
    <row r="8573" spans="1:4" ht="16.149999999999999" customHeight="1" x14ac:dyDescent="0.25">
      <c r="A8573" s="416">
        <v>42133</v>
      </c>
      <c r="B8573" s="417">
        <v>2360.58</v>
      </c>
      <c r="C8573"/>
      <c r="D8573"/>
    </row>
    <row r="8574" spans="1:4" ht="16.149999999999999" customHeight="1" x14ac:dyDescent="0.25">
      <c r="A8574" s="416">
        <v>42134</v>
      </c>
      <c r="B8574" s="418">
        <v>2360.58</v>
      </c>
      <c r="C8574"/>
      <c r="D8574"/>
    </row>
    <row r="8575" spans="1:4" ht="16.149999999999999" customHeight="1" x14ac:dyDescent="0.25">
      <c r="A8575" s="416">
        <v>42135</v>
      </c>
      <c r="B8575" s="417">
        <v>2360.58</v>
      </c>
      <c r="C8575"/>
      <c r="D8575"/>
    </row>
    <row r="8576" spans="1:4" ht="16.149999999999999" customHeight="1" x14ac:dyDescent="0.25">
      <c r="A8576" s="416">
        <v>42136</v>
      </c>
      <c r="B8576" s="418">
        <v>2381.5300000000002</v>
      </c>
      <c r="C8576"/>
      <c r="D8576"/>
    </row>
    <row r="8577" spans="1:4" ht="16.149999999999999" customHeight="1" x14ac:dyDescent="0.25">
      <c r="A8577" s="416">
        <v>42137</v>
      </c>
      <c r="B8577" s="417">
        <v>2386.77</v>
      </c>
      <c r="C8577"/>
      <c r="D8577"/>
    </row>
    <row r="8578" spans="1:4" ht="16.149999999999999" customHeight="1" x14ac:dyDescent="0.25">
      <c r="A8578" s="416">
        <v>42138</v>
      </c>
      <c r="B8578" s="418">
        <v>2377.87</v>
      </c>
      <c r="C8578"/>
      <c r="D8578"/>
    </row>
    <row r="8579" spans="1:4" ht="16.149999999999999" customHeight="1" x14ac:dyDescent="0.25">
      <c r="A8579" s="416">
        <v>42139</v>
      </c>
      <c r="B8579" s="417">
        <v>2389.4899999999998</v>
      </c>
      <c r="C8579"/>
      <c r="D8579"/>
    </row>
    <row r="8580" spans="1:4" ht="16.149999999999999" customHeight="1" x14ac:dyDescent="0.25">
      <c r="A8580" s="416">
        <v>42140</v>
      </c>
      <c r="B8580" s="418">
        <v>2417.0100000000002</v>
      </c>
      <c r="C8580"/>
      <c r="D8580"/>
    </row>
    <row r="8581" spans="1:4" ht="16.149999999999999" customHeight="1" x14ac:dyDescent="0.25">
      <c r="A8581" s="416">
        <v>42141</v>
      </c>
      <c r="B8581" s="417">
        <v>2417.0100000000002</v>
      </c>
      <c r="C8581"/>
      <c r="D8581"/>
    </row>
    <row r="8582" spans="1:4" ht="16.149999999999999" customHeight="1" x14ac:dyDescent="0.25">
      <c r="A8582" s="416">
        <v>42142</v>
      </c>
      <c r="B8582" s="418">
        <v>2417.0100000000002</v>
      </c>
      <c r="C8582"/>
      <c r="D8582"/>
    </row>
    <row r="8583" spans="1:4" ht="16.149999999999999" customHeight="1" x14ac:dyDescent="0.25">
      <c r="A8583" s="416">
        <v>42143</v>
      </c>
      <c r="B8583" s="417">
        <v>2417.0100000000002</v>
      </c>
      <c r="C8583"/>
      <c r="D8583"/>
    </row>
    <row r="8584" spans="1:4" ht="16.149999999999999" customHeight="1" x14ac:dyDescent="0.25">
      <c r="A8584" s="416">
        <v>42144</v>
      </c>
      <c r="B8584" s="418">
        <v>2475.4499999999998</v>
      </c>
      <c r="C8584"/>
      <c r="D8584"/>
    </row>
    <row r="8585" spans="1:4" ht="16.149999999999999" customHeight="1" x14ac:dyDescent="0.25">
      <c r="A8585" s="416">
        <v>42145</v>
      </c>
      <c r="B8585" s="417">
        <v>2503.37</v>
      </c>
      <c r="C8585"/>
      <c r="D8585"/>
    </row>
    <row r="8586" spans="1:4" ht="16.149999999999999" customHeight="1" x14ac:dyDescent="0.25">
      <c r="A8586" s="416">
        <v>42146</v>
      </c>
      <c r="B8586" s="418">
        <v>2489.39</v>
      </c>
      <c r="C8586"/>
      <c r="D8586"/>
    </row>
    <row r="8587" spans="1:4" ht="16.149999999999999" customHeight="1" x14ac:dyDescent="0.25">
      <c r="A8587" s="416">
        <v>42147</v>
      </c>
      <c r="B8587" s="417">
        <v>2500.2199999999998</v>
      </c>
      <c r="C8587"/>
      <c r="D8587"/>
    </row>
    <row r="8588" spans="1:4" ht="16.149999999999999" customHeight="1" x14ac:dyDescent="0.25">
      <c r="A8588" s="416">
        <v>42148</v>
      </c>
      <c r="B8588" s="418">
        <v>2500.2199999999998</v>
      </c>
      <c r="C8588"/>
      <c r="D8588"/>
    </row>
    <row r="8589" spans="1:4" ht="16.149999999999999" customHeight="1" x14ac:dyDescent="0.25">
      <c r="A8589" s="416">
        <v>42149</v>
      </c>
      <c r="B8589" s="417">
        <v>2500.2199999999998</v>
      </c>
      <c r="C8589"/>
      <c r="D8589"/>
    </row>
    <row r="8590" spans="1:4" ht="16.149999999999999" customHeight="1" x14ac:dyDescent="0.25">
      <c r="A8590" s="416">
        <v>42150</v>
      </c>
      <c r="B8590" s="418">
        <v>2500.2199999999998</v>
      </c>
      <c r="C8590"/>
      <c r="D8590"/>
    </row>
    <row r="8591" spans="1:4" ht="16.149999999999999" customHeight="1" x14ac:dyDescent="0.25">
      <c r="A8591" s="416">
        <v>42151</v>
      </c>
      <c r="B8591" s="417">
        <v>2542.5300000000002</v>
      </c>
      <c r="C8591"/>
      <c r="D8591"/>
    </row>
    <row r="8592" spans="1:4" ht="16.149999999999999" customHeight="1" x14ac:dyDescent="0.25">
      <c r="A8592" s="416">
        <v>42152</v>
      </c>
      <c r="B8592" s="418">
        <v>2548.13</v>
      </c>
      <c r="C8592"/>
      <c r="D8592"/>
    </row>
    <row r="8593" spans="1:4" ht="16.149999999999999" customHeight="1" x14ac:dyDescent="0.25">
      <c r="A8593" s="416">
        <v>42153</v>
      </c>
      <c r="B8593" s="417">
        <v>2549.9699999999998</v>
      </c>
      <c r="C8593"/>
      <c r="D8593"/>
    </row>
    <row r="8594" spans="1:4" ht="16.149999999999999" customHeight="1" x14ac:dyDescent="0.25">
      <c r="A8594" s="416">
        <v>42154</v>
      </c>
      <c r="B8594" s="418">
        <v>2533.79</v>
      </c>
      <c r="C8594"/>
      <c r="D8594"/>
    </row>
    <row r="8595" spans="1:4" ht="16.149999999999999" customHeight="1" x14ac:dyDescent="0.25">
      <c r="A8595" s="416">
        <v>42155</v>
      </c>
      <c r="B8595" s="417">
        <v>2533.79</v>
      </c>
      <c r="C8595"/>
      <c r="D8595"/>
    </row>
    <row r="8596" spans="1:4" ht="16.149999999999999" customHeight="1" x14ac:dyDescent="0.25">
      <c r="A8596" s="416">
        <v>42156</v>
      </c>
      <c r="B8596" s="418">
        <v>2533.79</v>
      </c>
      <c r="C8596"/>
      <c r="D8596"/>
    </row>
    <row r="8597" spans="1:4" ht="16.149999999999999" customHeight="1" x14ac:dyDescent="0.25">
      <c r="A8597" s="416">
        <v>42157</v>
      </c>
      <c r="B8597" s="417">
        <v>2549.29</v>
      </c>
      <c r="C8597"/>
      <c r="D8597"/>
    </row>
    <row r="8598" spans="1:4" ht="16.149999999999999" customHeight="1" x14ac:dyDescent="0.25">
      <c r="A8598" s="416">
        <v>42158</v>
      </c>
      <c r="B8598" s="418">
        <v>2554.44</v>
      </c>
      <c r="C8598"/>
      <c r="D8598"/>
    </row>
    <row r="8599" spans="1:4" ht="16.149999999999999" customHeight="1" x14ac:dyDescent="0.25">
      <c r="A8599" s="416">
        <v>42159</v>
      </c>
      <c r="B8599" s="417">
        <v>2571.92</v>
      </c>
      <c r="C8599"/>
      <c r="D8599"/>
    </row>
    <row r="8600" spans="1:4" ht="16.149999999999999" customHeight="1" x14ac:dyDescent="0.25">
      <c r="A8600" s="416">
        <v>42160</v>
      </c>
      <c r="B8600" s="418">
        <v>2588.56</v>
      </c>
      <c r="C8600"/>
      <c r="D8600"/>
    </row>
    <row r="8601" spans="1:4" ht="16.149999999999999" customHeight="1" x14ac:dyDescent="0.25">
      <c r="A8601" s="416">
        <v>42161</v>
      </c>
      <c r="B8601" s="417">
        <v>2623.66</v>
      </c>
      <c r="C8601"/>
      <c r="D8601"/>
    </row>
    <row r="8602" spans="1:4" ht="16.149999999999999" customHeight="1" x14ac:dyDescent="0.25">
      <c r="A8602" s="416">
        <v>42162</v>
      </c>
      <c r="B8602" s="418">
        <v>2623.66</v>
      </c>
      <c r="C8602"/>
      <c r="D8602"/>
    </row>
    <row r="8603" spans="1:4" ht="16.149999999999999" customHeight="1" x14ac:dyDescent="0.25">
      <c r="A8603" s="416">
        <v>42163</v>
      </c>
      <c r="B8603" s="417">
        <v>2623.66</v>
      </c>
      <c r="C8603"/>
      <c r="D8603"/>
    </row>
    <row r="8604" spans="1:4" ht="16.149999999999999" customHeight="1" x14ac:dyDescent="0.25">
      <c r="A8604" s="416">
        <v>42164</v>
      </c>
      <c r="B8604" s="418">
        <v>2623.66</v>
      </c>
      <c r="C8604"/>
      <c r="D8604"/>
    </row>
    <row r="8605" spans="1:4" ht="16.149999999999999" customHeight="1" x14ac:dyDescent="0.25">
      <c r="A8605" s="416">
        <v>42165</v>
      </c>
      <c r="B8605" s="417">
        <v>2569.17</v>
      </c>
      <c r="C8605"/>
      <c r="D8605"/>
    </row>
    <row r="8606" spans="1:4" ht="16.149999999999999" customHeight="1" x14ac:dyDescent="0.25">
      <c r="A8606" s="416">
        <v>42166</v>
      </c>
      <c r="B8606" s="418">
        <v>2523</v>
      </c>
      <c r="C8606"/>
      <c r="D8606"/>
    </row>
    <row r="8607" spans="1:4" ht="16.149999999999999" customHeight="1" x14ac:dyDescent="0.25">
      <c r="A8607" s="416">
        <v>42167</v>
      </c>
      <c r="B8607" s="417">
        <v>2538.5500000000002</v>
      </c>
      <c r="C8607"/>
      <c r="D8607"/>
    </row>
    <row r="8608" spans="1:4" ht="16.149999999999999" customHeight="1" x14ac:dyDescent="0.25">
      <c r="A8608" s="416">
        <v>42168</v>
      </c>
      <c r="B8608" s="418">
        <v>2535.91</v>
      </c>
      <c r="C8608"/>
      <c r="D8608"/>
    </row>
    <row r="8609" spans="1:4" ht="16.149999999999999" customHeight="1" x14ac:dyDescent="0.25">
      <c r="A8609" s="416">
        <v>42169</v>
      </c>
      <c r="B8609" s="417">
        <v>2535.91</v>
      </c>
      <c r="C8609"/>
      <c r="D8609"/>
    </row>
    <row r="8610" spans="1:4" ht="16.149999999999999" customHeight="1" x14ac:dyDescent="0.25">
      <c r="A8610" s="416">
        <v>42170</v>
      </c>
      <c r="B8610" s="418">
        <v>2535.91</v>
      </c>
      <c r="C8610"/>
      <c r="D8610"/>
    </row>
    <row r="8611" spans="1:4" ht="16.149999999999999" customHeight="1" x14ac:dyDescent="0.25">
      <c r="A8611" s="416">
        <v>42171</v>
      </c>
      <c r="B8611" s="417">
        <v>2535.91</v>
      </c>
      <c r="C8611"/>
      <c r="D8611"/>
    </row>
    <row r="8612" spans="1:4" ht="16.149999999999999" customHeight="1" x14ac:dyDescent="0.25">
      <c r="A8612" s="416">
        <v>42172</v>
      </c>
      <c r="B8612" s="418">
        <v>2531.7199999999998</v>
      </c>
      <c r="C8612"/>
      <c r="D8612"/>
    </row>
    <row r="8613" spans="1:4" ht="16.149999999999999" customHeight="1" x14ac:dyDescent="0.25">
      <c r="A8613" s="416">
        <v>42173</v>
      </c>
      <c r="B8613" s="417">
        <v>2550.4299999999998</v>
      </c>
      <c r="C8613"/>
      <c r="D8613"/>
    </row>
    <row r="8614" spans="1:4" ht="16.149999999999999" customHeight="1" x14ac:dyDescent="0.25">
      <c r="A8614" s="416">
        <v>42174</v>
      </c>
      <c r="B8614" s="418">
        <v>2528.85</v>
      </c>
      <c r="C8614"/>
      <c r="D8614"/>
    </row>
    <row r="8615" spans="1:4" ht="16.149999999999999" customHeight="1" x14ac:dyDescent="0.25">
      <c r="A8615" s="416">
        <v>42175</v>
      </c>
      <c r="B8615" s="417">
        <v>2548.1999999999998</v>
      </c>
      <c r="C8615"/>
      <c r="D8615"/>
    </row>
    <row r="8616" spans="1:4" ht="16.149999999999999" customHeight="1" x14ac:dyDescent="0.25">
      <c r="A8616" s="416">
        <v>42176</v>
      </c>
      <c r="B8616" s="418">
        <v>2548.1999999999998</v>
      </c>
      <c r="C8616"/>
      <c r="D8616"/>
    </row>
    <row r="8617" spans="1:4" ht="16.149999999999999" customHeight="1" x14ac:dyDescent="0.25">
      <c r="A8617" s="416">
        <v>42177</v>
      </c>
      <c r="B8617" s="417">
        <v>2548.1999999999998</v>
      </c>
      <c r="C8617"/>
      <c r="D8617"/>
    </row>
    <row r="8618" spans="1:4" ht="16.149999999999999" customHeight="1" x14ac:dyDescent="0.25">
      <c r="A8618" s="416">
        <v>42178</v>
      </c>
      <c r="B8618" s="418">
        <v>2537.6799999999998</v>
      </c>
      <c r="C8618"/>
      <c r="D8618"/>
    </row>
    <row r="8619" spans="1:4" ht="16.149999999999999" customHeight="1" x14ac:dyDescent="0.25">
      <c r="A8619" s="416">
        <v>42179</v>
      </c>
      <c r="B8619" s="417">
        <v>2550.7399999999998</v>
      </c>
      <c r="C8619"/>
      <c r="D8619"/>
    </row>
    <row r="8620" spans="1:4" ht="16.149999999999999" customHeight="1" x14ac:dyDescent="0.25">
      <c r="A8620" s="416">
        <v>42180</v>
      </c>
      <c r="B8620" s="418">
        <v>2566.66</v>
      </c>
      <c r="C8620"/>
      <c r="D8620"/>
    </row>
    <row r="8621" spans="1:4" ht="16.149999999999999" customHeight="1" x14ac:dyDescent="0.25">
      <c r="A8621" s="416">
        <v>42181</v>
      </c>
      <c r="B8621" s="417">
        <v>2556.21</v>
      </c>
      <c r="C8621"/>
      <c r="D8621"/>
    </row>
    <row r="8622" spans="1:4" ht="16.149999999999999" customHeight="1" x14ac:dyDescent="0.25">
      <c r="A8622" s="416">
        <v>42182</v>
      </c>
      <c r="B8622" s="418">
        <v>2585.11</v>
      </c>
      <c r="C8622"/>
      <c r="D8622"/>
    </row>
    <row r="8623" spans="1:4" ht="16.149999999999999" customHeight="1" x14ac:dyDescent="0.25">
      <c r="A8623" s="416">
        <v>42183</v>
      </c>
      <c r="B8623" s="417">
        <v>2585.11</v>
      </c>
      <c r="C8623"/>
      <c r="D8623"/>
    </row>
    <row r="8624" spans="1:4" ht="16.149999999999999" customHeight="1" x14ac:dyDescent="0.25">
      <c r="A8624" s="416">
        <v>42184</v>
      </c>
      <c r="B8624" s="418">
        <v>2585.11</v>
      </c>
      <c r="C8624"/>
      <c r="D8624"/>
    </row>
    <row r="8625" spans="1:4" ht="16.149999999999999" customHeight="1" x14ac:dyDescent="0.25">
      <c r="A8625" s="416">
        <v>42185</v>
      </c>
      <c r="B8625" s="417">
        <v>2585.11</v>
      </c>
      <c r="C8625"/>
      <c r="D8625"/>
    </row>
    <row r="8626" spans="1:4" ht="16.149999999999999" customHeight="1" x14ac:dyDescent="0.25">
      <c r="A8626" s="416">
        <v>42186</v>
      </c>
      <c r="B8626" s="418">
        <v>2598.6799999999998</v>
      </c>
      <c r="C8626"/>
      <c r="D8626"/>
    </row>
    <row r="8627" spans="1:4" ht="16.149999999999999" customHeight="1" x14ac:dyDescent="0.25">
      <c r="A8627" s="416">
        <v>42187</v>
      </c>
      <c r="B8627" s="417">
        <v>2626.8</v>
      </c>
      <c r="C8627"/>
      <c r="D8627"/>
    </row>
    <row r="8628" spans="1:4" ht="16.149999999999999" customHeight="1" x14ac:dyDescent="0.25">
      <c r="A8628" s="416">
        <v>42188</v>
      </c>
      <c r="B8628" s="418">
        <v>2623.91</v>
      </c>
      <c r="C8628"/>
      <c r="D8628"/>
    </row>
    <row r="8629" spans="1:4" ht="16.149999999999999" customHeight="1" x14ac:dyDescent="0.25">
      <c r="A8629" s="416">
        <v>42189</v>
      </c>
      <c r="B8629" s="417">
        <v>2642.97</v>
      </c>
      <c r="C8629"/>
      <c r="D8629"/>
    </row>
    <row r="8630" spans="1:4" ht="16.149999999999999" customHeight="1" x14ac:dyDescent="0.25">
      <c r="A8630" s="416">
        <v>42190</v>
      </c>
      <c r="B8630" s="418">
        <v>2642.97</v>
      </c>
      <c r="C8630"/>
      <c r="D8630"/>
    </row>
    <row r="8631" spans="1:4" ht="16.149999999999999" customHeight="1" x14ac:dyDescent="0.25">
      <c r="A8631" s="416">
        <v>42191</v>
      </c>
      <c r="B8631" s="417">
        <v>2642.97</v>
      </c>
      <c r="C8631"/>
      <c r="D8631"/>
    </row>
    <row r="8632" spans="1:4" ht="16.149999999999999" customHeight="1" x14ac:dyDescent="0.25">
      <c r="A8632" s="416">
        <v>42192</v>
      </c>
      <c r="B8632" s="418">
        <v>2665.41</v>
      </c>
      <c r="C8632"/>
      <c r="D8632"/>
    </row>
    <row r="8633" spans="1:4" ht="16.149999999999999" customHeight="1" x14ac:dyDescent="0.25">
      <c r="A8633" s="416">
        <v>42193</v>
      </c>
      <c r="B8633" s="417">
        <v>2690.15</v>
      </c>
      <c r="C8633"/>
      <c r="D8633"/>
    </row>
    <row r="8634" spans="1:4" ht="16.149999999999999" customHeight="1" x14ac:dyDescent="0.25">
      <c r="A8634" s="416">
        <v>42194</v>
      </c>
      <c r="B8634" s="418">
        <v>2690.79</v>
      </c>
      <c r="C8634"/>
      <c r="D8634"/>
    </row>
    <row r="8635" spans="1:4" ht="16.149999999999999" customHeight="1" x14ac:dyDescent="0.25">
      <c r="A8635" s="416">
        <v>42195</v>
      </c>
      <c r="B8635" s="417">
        <v>2670.79</v>
      </c>
      <c r="C8635"/>
      <c r="D8635"/>
    </row>
    <row r="8636" spans="1:4" ht="16.149999999999999" customHeight="1" x14ac:dyDescent="0.25">
      <c r="A8636" s="416">
        <v>42196</v>
      </c>
      <c r="B8636" s="418">
        <v>2667.37</v>
      </c>
      <c r="C8636"/>
      <c r="D8636"/>
    </row>
    <row r="8637" spans="1:4" ht="16.149999999999999" customHeight="1" x14ac:dyDescent="0.25">
      <c r="A8637" s="416">
        <v>42197</v>
      </c>
      <c r="B8637" s="417">
        <v>2667.37</v>
      </c>
      <c r="C8637"/>
      <c r="D8637"/>
    </row>
    <row r="8638" spans="1:4" ht="16.149999999999999" customHeight="1" x14ac:dyDescent="0.25">
      <c r="A8638" s="416">
        <v>42198</v>
      </c>
      <c r="B8638" s="418">
        <v>2667.37</v>
      </c>
      <c r="C8638"/>
      <c r="D8638"/>
    </row>
    <row r="8639" spans="1:4" ht="16.149999999999999" customHeight="1" x14ac:dyDescent="0.25">
      <c r="A8639" s="416">
        <v>42199</v>
      </c>
      <c r="B8639" s="417">
        <v>2693.54</v>
      </c>
      <c r="C8639"/>
      <c r="D8639"/>
    </row>
    <row r="8640" spans="1:4" ht="16.149999999999999" customHeight="1" x14ac:dyDescent="0.25">
      <c r="A8640" s="416">
        <v>42200</v>
      </c>
      <c r="B8640" s="418">
        <v>2688.2</v>
      </c>
      <c r="C8640"/>
      <c r="D8640"/>
    </row>
    <row r="8641" spans="1:4" ht="16.149999999999999" customHeight="1" x14ac:dyDescent="0.25">
      <c r="A8641" s="416">
        <v>42201</v>
      </c>
      <c r="B8641" s="417">
        <v>2713.04</v>
      </c>
      <c r="C8641"/>
      <c r="D8641"/>
    </row>
    <row r="8642" spans="1:4" ht="16.149999999999999" customHeight="1" x14ac:dyDescent="0.25">
      <c r="A8642" s="416">
        <v>42202</v>
      </c>
      <c r="B8642" s="418">
        <v>2727.23</v>
      </c>
      <c r="C8642"/>
      <c r="D8642"/>
    </row>
    <row r="8643" spans="1:4" ht="16.149999999999999" customHeight="1" x14ac:dyDescent="0.25">
      <c r="A8643" s="416">
        <v>42203</v>
      </c>
      <c r="B8643" s="417">
        <v>2751.88</v>
      </c>
      <c r="C8643"/>
      <c r="D8643"/>
    </row>
    <row r="8644" spans="1:4" ht="16.149999999999999" customHeight="1" x14ac:dyDescent="0.25">
      <c r="A8644" s="416">
        <v>42204</v>
      </c>
      <c r="B8644" s="418">
        <v>2751.88</v>
      </c>
      <c r="C8644"/>
      <c r="D8644"/>
    </row>
    <row r="8645" spans="1:4" ht="16.149999999999999" customHeight="1" x14ac:dyDescent="0.25">
      <c r="A8645" s="416">
        <v>42205</v>
      </c>
      <c r="B8645" s="417">
        <v>2751.88</v>
      </c>
      <c r="C8645"/>
      <c r="D8645"/>
    </row>
    <row r="8646" spans="1:4" ht="16.149999999999999" customHeight="1" x14ac:dyDescent="0.25">
      <c r="A8646" s="416">
        <v>42206</v>
      </c>
      <c r="B8646" s="418">
        <v>2751.88</v>
      </c>
      <c r="C8646"/>
      <c r="D8646"/>
    </row>
    <row r="8647" spans="1:4" ht="16.149999999999999" customHeight="1" x14ac:dyDescent="0.25">
      <c r="A8647" s="416">
        <v>42207</v>
      </c>
      <c r="B8647" s="417">
        <v>2765.1</v>
      </c>
      <c r="C8647"/>
      <c r="D8647"/>
    </row>
    <row r="8648" spans="1:4" ht="16.149999999999999" customHeight="1" x14ac:dyDescent="0.25">
      <c r="A8648" s="416">
        <v>42208</v>
      </c>
      <c r="B8648" s="418">
        <v>2790.26</v>
      </c>
      <c r="C8648"/>
      <c r="D8648"/>
    </row>
    <row r="8649" spans="1:4" ht="16.149999999999999" customHeight="1" x14ac:dyDescent="0.25">
      <c r="A8649" s="416">
        <v>42209</v>
      </c>
      <c r="B8649" s="417">
        <v>2807.36</v>
      </c>
      <c r="C8649"/>
      <c r="D8649"/>
    </row>
    <row r="8650" spans="1:4" ht="16.149999999999999" customHeight="1" x14ac:dyDescent="0.25">
      <c r="A8650" s="416">
        <v>42210</v>
      </c>
      <c r="B8650" s="418">
        <v>2857.46</v>
      </c>
      <c r="C8650"/>
      <c r="D8650"/>
    </row>
    <row r="8651" spans="1:4" ht="16.149999999999999" customHeight="1" x14ac:dyDescent="0.25">
      <c r="A8651" s="416">
        <v>42211</v>
      </c>
      <c r="B8651" s="417">
        <v>2857.46</v>
      </c>
      <c r="C8651"/>
      <c r="D8651"/>
    </row>
    <row r="8652" spans="1:4" ht="16.149999999999999" customHeight="1" x14ac:dyDescent="0.25">
      <c r="A8652" s="416">
        <v>42212</v>
      </c>
      <c r="B8652" s="418">
        <v>2857.46</v>
      </c>
      <c r="C8652"/>
      <c r="D8652"/>
    </row>
    <row r="8653" spans="1:4" ht="16.149999999999999" customHeight="1" x14ac:dyDescent="0.25">
      <c r="A8653" s="416">
        <v>42213</v>
      </c>
      <c r="B8653" s="417">
        <v>2854.13</v>
      </c>
      <c r="C8653"/>
      <c r="D8653"/>
    </row>
    <row r="8654" spans="1:4" ht="16.149999999999999" customHeight="1" x14ac:dyDescent="0.25">
      <c r="A8654" s="416">
        <v>42214</v>
      </c>
      <c r="B8654" s="418">
        <v>2855.44</v>
      </c>
      <c r="C8654"/>
      <c r="D8654"/>
    </row>
    <row r="8655" spans="1:4" ht="16.149999999999999" customHeight="1" x14ac:dyDescent="0.25">
      <c r="A8655" s="416">
        <v>42215</v>
      </c>
      <c r="B8655" s="417">
        <v>2855.32</v>
      </c>
      <c r="C8655"/>
      <c r="D8655"/>
    </row>
    <row r="8656" spans="1:4" ht="16.149999999999999" customHeight="1" x14ac:dyDescent="0.25">
      <c r="A8656" s="416">
        <v>42216</v>
      </c>
      <c r="B8656" s="418">
        <v>2866.04</v>
      </c>
      <c r="C8656"/>
      <c r="D8656"/>
    </row>
    <row r="8657" spans="1:4" ht="16.149999999999999" customHeight="1" x14ac:dyDescent="0.25">
      <c r="A8657" s="416">
        <v>42217</v>
      </c>
      <c r="B8657" s="417">
        <v>2862.51</v>
      </c>
      <c r="C8657"/>
      <c r="D8657"/>
    </row>
    <row r="8658" spans="1:4" ht="16.149999999999999" customHeight="1" x14ac:dyDescent="0.25">
      <c r="A8658" s="416">
        <v>42218</v>
      </c>
      <c r="B8658" s="418">
        <v>2862.51</v>
      </c>
      <c r="C8658"/>
      <c r="D8658"/>
    </row>
    <row r="8659" spans="1:4" ht="16.149999999999999" customHeight="1" x14ac:dyDescent="0.25">
      <c r="A8659" s="416">
        <v>42219</v>
      </c>
      <c r="B8659" s="417">
        <v>2862.51</v>
      </c>
      <c r="C8659"/>
      <c r="D8659"/>
    </row>
    <row r="8660" spans="1:4" ht="16.149999999999999" customHeight="1" x14ac:dyDescent="0.25">
      <c r="A8660" s="416">
        <v>42220</v>
      </c>
      <c r="B8660" s="418">
        <v>2902.98</v>
      </c>
      <c r="C8660"/>
      <c r="D8660"/>
    </row>
    <row r="8661" spans="1:4" ht="16.149999999999999" customHeight="1" x14ac:dyDescent="0.25">
      <c r="A8661" s="416">
        <v>42221</v>
      </c>
      <c r="B8661" s="417">
        <v>2906.95</v>
      </c>
      <c r="C8661"/>
      <c r="D8661"/>
    </row>
    <row r="8662" spans="1:4" ht="16.149999999999999" customHeight="1" x14ac:dyDescent="0.25">
      <c r="A8662" s="416">
        <v>42222</v>
      </c>
      <c r="B8662" s="418">
        <v>2945.97</v>
      </c>
      <c r="C8662"/>
      <c r="D8662"/>
    </row>
    <row r="8663" spans="1:4" ht="16.149999999999999" customHeight="1" x14ac:dyDescent="0.25">
      <c r="A8663" s="416">
        <v>42223</v>
      </c>
      <c r="B8663" s="417">
        <v>2955.31</v>
      </c>
      <c r="C8663"/>
      <c r="D8663"/>
    </row>
    <row r="8664" spans="1:4" ht="16.149999999999999" customHeight="1" x14ac:dyDescent="0.25">
      <c r="A8664" s="416">
        <v>42224</v>
      </c>
      <c r="B8664" s="418">
        <v>2955.31</v>
      </c>
      <c r="C8664"/>
      <c r="D8664"/>
    </row>
    <row r="8665" spans="1:4" ht="16.149999999999999" customHeight="1" x14ac:dyDescent="0.25">
      <c r="A8665" s="416">
        <v>42225</v>
      </c>
      <c r="B8665" s="417">
        <v>2955.31</v>
      </c>
      <c r="C8665"/>
      <c r="D8665"/>
    </row>
    <row r="8666" spans="1:4" ht="16.149999999999999" customHeight="1" x14ac:dyDescent="0.25">
      <c r="A8666" s="416">
        <v>42226</v>
      </c>
      <c r="B8666" s="418">
        <v>2955.31</v>
      </c>
      <c r="C8666"/>
      <c r="D8666"/>
    </row>
    <row r="8667" spans="1:4" ht="16.149999999999999" customHeight="1" x14ac:dyDescent="0.25">
      <c r="A8667" s="416">
        <v>42227</v>
      </c>
      <c r="B8667" s="417">
        <v>2913.45</v>
      </c>
      <c r="C8667"/>
      <c r="D8667"/>
    </row>
    <row r="8668" spans="1:4" ht="16.149999999999999" customHeight="1" x14ac:dyDescent="0.25">
      <c r="A8668" s="416">
        <v>42228</v>
      </c>
      <c r="B8668" s="418">
        <v>2943.97</v>
      </c>
      <c r="C8668"/>
      <c r="D8668"/>
    </row>
    <row r="8669" spans="1:4" ht="16.149999999999999" customHeight="1" x14ac:dyDescent="0.25">
      <c r="A8669" s="416">
        <v>42229</v>
      </c>
      <c r="B8669" s="417">
        <v>2937.63</v>
      </c>
      <c r="C8669"/>
      <c r="D8669"/>
    </row>
    <row r="8670" spans="1:4" ht="16.149999999999999" customHeight="1" x14ac:dyDescent="0.25">
      <c r="A8670" s="416">
        <v>42230</v>
      </c>
      <c r="B8670" s="418">
        <v>2966.12</v>
      </c>
      <c r="C8670"/>
      <c r="D8670"/>
    </row>
    <row r="8671" spans="1:4" ht="16.149999999999999" customHeight="1" x14ac:dyDescent="0.25">
      <c r="A8671" s="416">
        <v>42231</v>
      </c>
      <c r="B8671" s="417">
        <v>2983.12</v>
      </c>
      <c r="C8671"/>
      <c r="D8671"/>
    </row>
    <row r="8672" spans="1:4" ht="16.149999999999999" customHeight="1" x14ac:dyDescent="0.25">
      <c r="A8672" s="416">
        <v>42232</v>
      </c>
      <c r="B8672" s="418">
        <v>2983.12</v>
      </c>
      <c r="C8672"/>
      <c r="D8672"/>
    </row>
    <row r="8673" spans="1:4" ht="16.149999999999999" customHeight="1" x14ac:dyDescent="0.25">
      <c r="A8673" s="416">
        <v>42233</v>
      </c>
      <c r="B8673" s="417">
        <v>2983.12</v>
      </c>
      <c r="C8673"/>
      <c r="D8673"/>
    </row>
    <row r="8674" spans="1:4" ht="16.149999999999999" customHeight="1" x14ac:dyDescent="0.25">
      <c r="A8674" s="416">
        <v>42234</v>
      </c>
      <c r="B8674" s="418">
        <v>2983.12</v>
      </c>
      <c r="C8674"/>
      <c r="D8674"/>
    </row>
    <row r="8675" spans="1:4" ht="16.149999999999999" customHeight="1" x14ac:dyDescent="0.25">
      <c r="A8675" s="416">
        <v>42235</v>
      </c>
      <c r="B8675" s="417">
        <v>3003.35</v>
      </c>
      <c r="C8675"/>
      <c r="D8675"/>
    </row>
    <row r="8676" spans="1:4" ht="16.149999999999999" customHeight="1" x14ac:dyDescent="0.25">
      <c r="A8676" s="416">
        <v>42236</v>
      </c>
      <c r="B8676" s="418">
        <v>3027.2</v>
      </c>
      <c r="C8676"/>
      <c r="D8676"/>
    </row>
    <row r="8677" spans="1:4" ht="16.149999999999999" customHeight="1" x14ac:dyDescent="0.25">
      <c r="A8677" s="416">
        <v>42237</v>
      </c>
      <c r="B8677" s="417">
        <v>3053.65</v>
      </c>
      <c r="C8677"/>
      <c r="D8677"/>
    </row>
    <row r="8678" spans="1:4" ht="16.149999999999999" customHeight="1" x14ac:dyDescent="0.25">
      <c r="A8678" s="416">
        <v>42238</v>
      </c>
      <c r="B8678" s="418">
        <v>3102.6</v>
      </c>
      <c r="C8678"/>
      <c r="D8678"/>
    </row>
    <row r="8679" spans="1:4" ht="16.149999999999999" customHeight="1" x14ac:dyDescent="0.25">
      <c r="A8679" s="416">
        <v>42239</v>
      </c>
      <c r="B8679" s="417">
        <v>3102.6</v>
      </c>
      <c r="C8679"/>
      <c r="D8679"/>
    </row>
    <row r="8680" spans="1:4" ht="16.149999999999999" customHeight="1" x14ac:dyDescent="0.25">
      <c r="A8680" s="416">
        <v>42240</v>
      </c>
      <c r="B8680" s="418">
        <v>3102.6</v>
      </c>
      <c r="C8680"/>
      <c r="D8680"/>
    </row>
    <row r="8681" spans="1:4" ht="16.149999999999999" customHeight="1" x14ac:dyDescent="0.25">
      <c r="A8681" s="416">
        <v>42241</v>
      </c>
      <c r="B8681" s="417">
        <v>3208.37</v>
      </c>
      <c r="C8681"/>
      <c r="D8681"/>
    </row>
    <row r="8682" spans="1:4" ht="16.149999999999999" customHeight="1" x14ac:dyDescent="0.25">
      <c r="A8682" s="416">
        <v>42242</v>
      </c>
      <c r="B8682" s="418">
        <v>3194.24</v>
      </c>
      <c r="C8682"/>
      <c r="D8682"/>
    </row>
    <row r="8683" spans="1:4" ht="16.149999999999999" customHeight="1" x14ac:dyDescent="0.25">
      <c r="A8683" s="416">
        <v>42243</v>
      </c>
      <c r="B8683" s="417">
        <v>3238.51</v>
      </c>
      <c r="C8683"/>
      <c r="D8683"/>
    </row>
    <row r="8684" spans="1:4" ht="16.149999999999999" customHeight="1" x14ac:dyDescent="0.25">
      <c r="A8684" s="416">
        <v>42244</v>
      </c>
      <c r="B8684" s="418">
        <v>3195.47</v>
      </c>
      <c r="C8684"/>
      <c r="D8684"/>
    </row>
    <row r="8685" spans="1:4" ht="16.149999999999999" customHeight="1" x14ac:dyDescent="0.25">
      <c r="A8685" s="416">
        <v>42245</v>
      </c>
      <c r="B8685" s="417">
        <v>3101.1</v>
      </c>
      <c r="C8685"/>
      <c r="D8685"/>
    </row>
    <row r="8686" spans="1:4" ht="16.149999999999999" customHeight="1" x14ac:dyDescent="0.25">
      <c r="A8686" s="416">
        <v>42246</v>
      </c>
      <c r="B8686" s="418">
        <v>3101.1</v>
      </c>
      <c r="C8686"/>
      <c r="D8686"/>
    </row>
    <row r="8687" spans="1:4" ht="16.149999999999999" customHeight="1" x14ac:dyDescent="0.25">
      <c r="A8687" s="416">
        <v>42247</v>
      </c>
      <c r="B8687" s="417">
        <v>3101.1</v>
      </c>
      <c r="C8687"/>
      <c r="D8687"/>
    </row>
    <row r="8688" spans="1:4" ht="16.149999999999999" customHeight="1" x14ac:dyDescent="0.25">
      <c r="A8688" s="416">
        <v>42248</v>
      </c>
      <c r="B8688" s="418">
        <v>3079.97</v>
      </c>
      <c r="C8688"/>
      <c r="D8688"/>
    </row>
    <row r="8689" spans="1:4" ht="16.149999999999999" customHeight="1" x14ac:dyDescent="0.25">
      <c r="A8689" s="416">
        <v>42249</v>
      </c>
      <c r="B8689" s="417">
        <v>3093.64</v>
      </c>
      <c r="C8689"/>
      <c r="D8689"/>
    </row>
    <row r="8690" spans="1:4" ht="16.149999999999999" customHeight="1" x14ac:dyDescent="0.25">
      <c r="A8690" s="416">
        <v>42250</v>
      </c>
      <c r="B8690" s="418">
        <v>3142.34</v>
      </c>
      <c r="C8690"/>
      <c r="D8690"/>
    </row>
    <row r="8691" spans="1:4" ht="16.149999999999999" customHeight="1" x14ac:dyDescent="0.25">
      <c r="A8691" s="416">
        <v>42251</v>
      </c>
      <c r="B8691" s="417">
        <v>3119.93</v>
      </c>
      <c r="C8691"/>
      <c r="D8691"/>
    </row>
    <row r="8692" spans="1:4" ht="16.149999999999999" customHeight="1" x14ac:dyDescent="0.25">
      <c r="A8692" s="416">
        <v>42252</v>
      </c>
      <c r="B8692" s="418">
        <v>3113.55</v>
      </c>
      <c r="C8692"/>
      <c r="D8692"/>
    </row>
    <row r="8693" spans="1:4" ht="16.149999999999999" customHeight="1" x14ac:dyDescent="0.25">
      <c r="A8693" s="416">
        <v>42253</v>
      </c>
      <c r="B8693" s="417">
        <v>3113.55</v>
      </c>
      <c r="C8693"/>
      <c r="D8693"/>
    </row>
    <row r="8694" spans="1:4" ht="16.149999999999999" customHeight="1" x14ac:dyDescent="0.25">
      <c r="A8694" s="416">
        <v>42254</v>
      </c>
      <c r="B8694" s="418">
        <v>3113.55</v>
      </c>
      <c r="C8694"/>
      <c r="D8694"/>
    </row>
    <row r="8695" spans="1:4" ht="16.149999999999999" customHeight="1" x14ac:dyDescent="0.25">
      <c r="A8695" s="416">
        <v>42255</v>
      </c>
      <c r="B8695" s="417">
        <v>3113.55</v>
      </c>
      <c r="C8695"/>
      <c r="D8695"/>
    </row>
    <row r="8696" spans="1:4" ht="16.149999999999999" customHeight="1" x14ac:dyDescent="0.25">
      <c r="A8696" s="416">
        <v>42256</v>
      </c>
      <c r="B8696" s="418">
        <v>3138.46</v>
      </c>
      <c r="C8696"/>
      <c r="D8696"/>
    </row>
    <row r="8697" spans="1:4" ht="16.149999999999999" customHeight="1" x14ac:dyDescent="0.25">
      <c r="A8697" s="416">
        <v>42257</v>
      </c>
      <c r="B8697" s="417">
        <v>3105.4</v>
      </c>
      <c r="C8697"/>
      <c r="D8697"/>
    </row>
    <row r="8698" spans="1:4" ht="16.149999999999999" customHeight="1" x14ac:dyDescent="0.25">
      <c r="A8698" s="416">
        <v>42258</v>
      </c>
      <c r="B8698" s="418">
        <v>3080.57</v>
      </c>
      <c r="C8698"/>
      <c r="D8698"/>
    </row>
    <row r="8699" spans="1:4" ht="16.149999999999999" customHeight="1" x14ac:dyDescent="0.25">
      <c r="A8699" s="416">
        <v>42259</v>
      </c>
      <c r="B8699" s="417">
        <v>3012.96</v>
      </c>
      <c r="C8699"/>
      <c r="D8699"/>
    </row>
    <row r="8700" spans="1:4" ht="16.149999999999999" customHeight="1" x14ac:dyDescent="0.25">
      <c r="A8700" s="416">
        <v>42260</v>
      </c>
      <c r="B8700" s="418">
        <v>3012.96</v>
      </c>
      <c r="C8700"/>
      <c r="D8700"/>
    </row>
    <row r="8701" spans="1:4" ht="16.149999999999999" customHeight="1" x14ac:dyDescent="0.25">
      <c r="A8701" s="416">
        <v>42261</v>
      </c>
      <c r="B8701" s="417">
        <v>3012.96</v>
      </c>
      <c r="C8701"/>
      <c r="D8701"/>
    </row>
    <row r="8702" spans="1:4" ht="16.149999999999999" customHeight="1" x14ac:dyDescent="0.25">
      <c r="A8702" s="416">
        <v>42262</v>
      </c>
      <c r="B8702" s="418">
        <v>3032.59</v>
      </c>
      <c r="C8702"/>
      <c r="D8702"/>
    </row>
    <row r="8703" spans="1:4" ht="16.149999999999999" customHeight="1" x14ac:dyDescent="0.25">
      <c r="A8703" s="416">
        <v>42263</v>
      </c>
      <c r="B8703" s="417">
        <v>3025.28</v>
      </c>
      <c r="C8703"/>
      <c r="D8703"/>
    </row>
    <row r="8704" spans="1:4" ht="16.149999999999999" customHeight="1" x14ac:dyDescent="0.25">
      <c r="A8704" s="416">
        <v>42264</v>
      </c>
      <c r="B8704" s="418">
        <v>2989.04</v>
      </c>
      <c r="C8704"/>
      <c r="D8704"/>
    </row>
    <row r="8705" spans="1:4" ht="16.149999999999999" customHeight="1" x14ac:dyDescent="0.25">
      <c r="A8705" s="416">
        <v>42265</v>
      </c>
      <c r="B8705" s="417">
        <v>2975.13</v>
      </c>
      <c r="C8705"/>
      <c r="D8705"/>
    </row>
    <row r="8706" spans="1:4" ht="16.149999999999999" customHeight="1" x14ac:dyDescent="0.25">
      <c r="A8706" s="416">
        <v>42266</v>
      </c>
      <c r="B8706" s="418">
        <v>2984.9</v>
      </c>
      <c r="C8706"/>
      <c r="D8706"/>
    </row>
    <row r="8707" spans="1:4" ht="16.149999999999999" customHeight="1" x14ac:dyDescent="0.25">
      <c r="A8707" s="416">
        <v>42267</v>
      </c>
      <c r="B8707" s="417">
        <v>2984.9</v>
      </c>
      <c r="C8707"/>
      <c r="D8707"/>
    </row>
    <row r="8708" spans="1:4" ht="16.149999999999999" customHeight="1" x14ac:dyDescent="0.25">
      <c r="A8708" s="416">
        <v>42268</v>
      </c>
      <c r="B8708" s="418">
        <v>2984.9</v>
      </c>
      <c r="C8708"/>
      <c r="D8708"/>
    </row>
    <row r="8709" spans="1:4" ht="16.149999999999999" customHeight="1" x14ac:dyDescent="0.25">
      <c r="A8709" s="416">
        <v>42269</v>
      </c>
      <c r="B8709" s="417">
        <v>3001.68</v>
      </c>
      <c r="C8709"/>
      <c r="D8709"/>
    </row>
    <row r="8710" spans="1:4" ht="16.149999999999999" customHeight="1" x14ac:dyDescent="0.25">
      <c r="A8710" s="416">
        <v>42270</v>
      </c>
      <c r="B8710" s="418">
        <v>3065.74</v>
      </c>
      <c r="C8710"/>
      <c r="D8710"/>
    </row>
    <row r="8711" spans="1:4" ht="16.149999999999999" customHeight="1" x14ac:dyDescent="0.25">
      <c r="A8711" s="416">
        <v>42271</v>
      </c>
      <c r="B8711" s="417">
        <v>3099.28</v>
      </c>
      <c r="C8711"/>
      <c r="D8711"/>
    </row>
    <row r="8712" spans="1:4" ht="16.149999999999999" customHeight="1" x14ac:dyDescent="0.25">
      <c r="A8712" s="416">
        <v>42272</v>
      </c>
      <c r="B8712" s="418">
        <v>3135.17</v>
      </c>
      <c r="C8712"/>
      <c r="D8712"/>
    </row>
    <row r="8713" spans="1:4" ht="16.149999999999999" customHeight="1" x14ac:dyDescent="0.25">
      <c r="A8713" s="416">
        <v>42273</v>
      </c>
      <c r="B8713" s="417">
        <v>3080.44</v>
      </c>
      <c r="C8713"/>
      <c r="D8713"/>
    </row>
    <row r="8714" spans="1:4" ht="16.149999999999999" customHeight="1" x14ac:dyDescent="0.25">
      <c r="A8714" s="416">
        <v>42274</v>
      </c>
      <c r="B8714" s="418">
        <v>3080.44</v>
      </c>
      <c r="C8714"/>
      <c r="D8714"/>
    </row>
    <row r="8715" spans="1:4" ht="16.149999999999999" customHeight="1" x14ac:dyDescent="0.25">
      <c r="A8715" s="416">
        <v>42275</v>
      </c>
      <c r="B8715" s="417">
        <v>3080.44</v>
      </c>
      <c r="C8715"/>
      <c r="D8715"/>
    </row>
    <row r="8716" spans="1:4" ht="16.149999999999999" customHeight="1" x14ac:dyDescent="0.25">
      <c r="A8716" s="416">
        <v>42276</v>
      </c>
      <c r="B8716" s="418">
        <v>3096.98</v>
      </c>
      <c r="C8716"/>
      <c r="D8716"/>
    </row>
    <row r="8717" spans="1:4" ht="16.149999999999999" customHeight="1" x14ac:dyDescent="0.25">
      <c r="A8717" s="416">
        <v>42277</v>
      </c>
      <c r="B8717" s="417">
        <v>3121.94</v>
      </c>
      <c r="C8717"/>
      <c r="D8717"/>
    </row>
    <row r="8718" spans="1:4" ht="16.149999999999999" customHeight="1" x14ac:dyDescent="0.25">
      <c r="A8718" s="416">
        <v>42278</v>
      </c>
      <c r="B8718" s="418">
        <v>3086.75</v>
      </c>
      <c r="C8718"/>
      <c r="D8718"/>
    </row>
    <row r="8719" spans="1:4" ht="16.149999999999999" customHeight="1" x14ac:dyDescent="0.25">
      <c r="A8719" s="416">
        <v>42279</v>
      </c>
      <c r="B8719" s="417">
        <v>3061.85</v>
      </c>
      <c r="C8719"/>
      <c r="D8719"/>
    </row>
    <row r="8720" spans="1:4" ht="16.149999999999999" customHeight="1" x14ac:dyDescent="0.25">
      <c r="A8720" s="416">
        <v>42280</v>
      </c>
      <c r="B8720" s="418">
        <v>3034.9</v>
      </c>
      <c r="C8720"/>
      <c r="D8720"/>
    </row>
    <row r="8721" spans="1:4" ht="16.149999999999999" customHeight="1" x14ac:dyDescent="0.25">
      <c r="A8721" s="416">
        <v>42281</v>
      </c>
      <c r="B8721" s="417">
        <v>3034.9</v>
      </c>
      <c r="C8721"/>
      <c r="D8721"/>
    </row>
    <row r="8722" spans="1:4" ht="16.149999999999999" customHeight="1" x14ac:dyDescent="0.25">
      <c r="A8722" s="416">
        <v>42282</v>
      </c>
      <c r="B8722" s="418">
        <v>3034.9</v>
      </c>
      <c r="C8722"/>
      <c r="D8722"/>
    </row>
    <row r="8723" spans="1:4" ht="16.149999999999999" customHeight="1" x14ac:dyDescent="0.25">
      <c r="A8723" s="416">
        <v>42283</v>
      </c>
      <c r="B8723" s="417">
        <v>2971.15</v>
      </c>
      <c r="C8723"/>
      <c r="D8723"/>
    </row>
    <row r="8724" spans="1:4" ht="16.149999999999999" customHeight="1" x14ac:dyDescent="0.25">
      <c r="A8724" s="416">
        <v>42284</v>
      </c>
      <c r="B8724" s="418">
        <v>2913.74</v>
      </c>
      <c r="C8724"/>
      <c r="D8724"/>
    </row>
    <row r="8725" spans="1:4" ht="16.149999999999999" customHeight="1" x14ac:dyDescent="0.25">
      <c r="A8725" s="416">
        <v>42285</v>
      </c>
      <c r="B8725" s="417">
        <v>2891.91</v>
      </c>
      <c r="C8725"/>
      <c r="D8725"/>
    </row>
    <row r="8726" spans="1:4" ht="16.149999999999999" customHeight="1" x14ac:dyDescent="0.25">
      <c r="A8726" s="416">
        <v>42286</v>
      </c>
      <c r="B8726" s="418">
        <v>2887.21</v>
      </c>
      <c r="C8726"/>
      <c r="D8726"/>
    </row>
    <row r="8727" spans="1:4" ht="16.149999999999999" customHeight="1" x14ac:dyDescent="0.25">
      <c r="A8727" s="416">
        <v>42287</v>
      </c>
      <c r="B8727" s="417">
        <v>2855.74</v>
      </c>
      <c r="C8727"/>
      <c r="D8727"/>
    </row>
    <row r="8728" spans="1:4" ht="16.149999999999999" customHeight="1" x14ac:dyDescent="0.25">
      <c r="A8728" s="416">
        <v>42288</v>
      </c>
      <c r="B8728" s="418">
        <v>2855.74</v>
      </c>
      <c r="C8728"/>
      <c r="D8728"/>
    </row>
    <row r="8729" spans="1:4" ht="16.149999999999999" customHeight="1" x14ac:dyDescent="0.25">
      <c r="A8729" s="416">
        <v>42289</v>
      </c>
      <c r="B8729" s="417">
        <v>2855.74</v>
      </c>
      <c r="C8729"/>
      <c r="D8729"/>
    </row>
    <row r="8730" spans="1:4" ht="16.149999999999999" customHeight="1" x14ac:dyDescent="0.25">
      <c r="A8730" s="416">
        <v>42290</v>
      </c>
      <c r="B8730" s="418">
        <v>2855.74</v>
      </c>
      <c r="C8730"/>
      <c r="D8730"/>
    </row>
    <row r="8731" spans="1:4" ht="16.149999999999999" customHeight="1" x14ac:dyDescent="0.25">
      <c r="A8731" s="416">
        <v>42291</v>
      </c>
      <c r="B8731" s="417">
        <v>2910.7</v>
      </c>
      <c r="C8731"/>
      <c r="D8731"/>
    </row>
    <row r="8732" spans="1:4" ht="16.149999999999999" customHeight="1" x14ac:dyDescent="0.25">
      <c r="A8732" s="416">
        <v>42292</v>
      </c>
      <c r="B8732" s="418">
        <v>2928.69</v>
      </c>
      <c r="C8732"/>
      <c r="D8732"/>
    </row>
    <row r="8733" spans="1:4" ht="16.149999999999999" customHeight="1" x14ac:dyDescent="0.25">
      <c r="A8733" s="416">
        <v>42293</v>
      </c>
      <c r="B8733" s="417">
        <v>2908.87</v>
      </c>
      <c r="C8733"/>
      <c r="D8733"/>
    </row>
    <row r="8734" spans="1:4" ht="16.149999999999999" customHeight="1" x14ac:dyDescent="0.25">
      <c r="A8734" s="416">
        <v>42294</v>
      </c>
      <c r="B8734" s="418">
        <v>2879.89</v>
      </c>
      <c r="C8734"/>
      <c r="D8734"/>
    </row>
    <row r="8735" spans="1:4" ht="16.149999999999999" customHeight="1" x14ac:dyDescent="0.25">
      <c r="A8735" s="416">
        <v>42295</v>
      </c>
      <c r="B8735" s="417">
        <v>2879.89</v>
      </c>
      <c r="C8735"/>
      <c r="D8735"/>
    </row>
    <row r="8736" spans="1:4" ht="16.149999999999999" customHeight="1" x14ac:dyDescent="0.25">
      <c r="A8736" s="416">
        <v>42296</v>
      </c>
      <c r="B8736" s="418">
        <v>2879.89</v>
      </c>
      <c r="C8736"/>
      <c r="D8736"/>
    </row>
    <row r="8737" spans="1:4" ht="16.149999999999999" customHeight="1" x14ac:dyDescent="0.25">
      <c r="A8737" s="416">
        <v>42297</v>
      </c>
      <c r="B8737" s="417">
        <v>2912.99</v>
      </c>
      <c r="C8737"/>
      <c r="D8737"/>
    </row>
    <row r="8738" spans="1:4" ht="16.149999999999999" customHeight="1" x14ac:dyDescent="0.25">
      <c r="A8738" s="416">
        <v>42298</v>
      </c>
      <c r="B8738" s="418">
        <v>2929.19</v>
      </c>
      <c r="C8738"/>
      <c r="D8738"/>
    </row>
    <row r="8739" spans="1:4" ht="16.149999999999999" customHeight="1" x14ac:dyDescent="0.25">
      <c r="A8739" s="416">
        <v>42299</v>
      </c>
      <c r="B8739" s="417">
        <v>2966.68</v>
      </c>
      <c r="C8739"/>
      <c r="D8739"/>
    </row>
    <row r="8740" spans="1:4" ht="16.149999999999999" customHeight="1" x14ac:dyDescent="0.25">
      <c r="A8740" s="416">
        <v>42300</v>
      </c>
      <c r="B8740" s="418">
        <v>2925.36</v>
      </c>
      <c r="C8740"/>
      <c r="D8740"/>
    </row>
    <row r="8741" spans="1:4" ht="16.149999999999999" customHeight="1" x14ac:dyDescent="0.25">
      <c r="A8741" s="416">
        <v>42301</v>
      </c>
      <c r="B8741" s="417">
        <v>2912.08</v>
      </c>
      <c r="C8741"/>
      <c r="D8741"/>
    </row>
    <row r="8742" spans="1:4" ht="16.149999999999999" customHeight="1" x14ac:dyDescent="0.25">
      <c r="A8742" s="416">
        <v>42302</v>
      </c>
      <c r="B8742" s="418">
        <v>2912.08</v>
      </c>
      <c r="C8742"/>
      <c r="D8742"/>
    </row>
    <row r="8743" spans="1:4" ht="16.149999999999999" customHeight="1" x14ac:dyDescent="0.25">
      <c r="A8743" s="416">
        <v>42303</v>
      </c>
      <c r="B8743" s="417">
        <v>2912.08</v>
      </c>
      <c r="C8743"/>
      <c r="D8743"/>
    </row>
    <row r="8744" spans="1:4" ht="16.149999999999999" customHeight="1" x14ac:dyDescent="0.25">
      <c r="A8744" s="416">
        <v>42304</v>
      </c>
      <c r="B8744" s="418">
        <v>2918.21</v>
      </c>
      <c r="C8744"/>
      <c r="D8744"/>
    </row>
    <row r="8745" spans="1:4" ht="16.149999999999999" customHeight="1" x14ac:dyDescent="0.25">
      <c r="A8745" s="416">
        <v>42305</v>
      </c>
      <c r="B8745" s="417">
        <v>2950.87</v>
      </c>
      <c r="C8745"/>
      <c r="D8745"/>
    </row>
    <row r="8746" spans="1:4" ht="16.149999999999999" customHeight="1" x14ac:dyDescent="0.25">
      <c r="A8746" s="416">
        <v>42306</v>
      </c>
      <c r="B8746" s="418">
        <v>2926.75</v>
      </c>
      <c r="C8746"/>
      <c r="D8746"/>
    </row>
    <row r="8747" spans="1:4" ht="16.149999999999999" customHeight="1" x14ac:dyDescent="0.25">
      <c r="A8747" s="416">
        <v>42307</v>
      </c>
      <c r="B8747" s="417">
        <v>2921.32</v>
      </c>
      <c r="C8747"/>
      <c r="D8747"/>
    </row>
    <row r="8748" spans="1:4" ht="16.149999999999999" customHeight="1" x14ac:dyDescent="0.25">
      <c r="A8748" s="416">
        <v>42308</v>
      </c>
      <c r="B8748" s="418">
        <v>2897.83</v>
      </c>
      <c r="C8748"/>
      <c r="D8748"/>
    </row>
    <row r="8749" spans="1:4" ht="16.149999999999999" customHeight="1" x14ac:dyDescent="0.25">
      <c r="A8749" s="416">
        <v>42309</v>
      </c>
      <c r="B8749" s="417">
        <v>2897.83</v>
      </c>
      <c r="C8749"/>
      <c r="D8749"/>
    </row>
    <row r="8750" spans="1:4" ht="16.149999999999999" customHeight="1" x14ac:dyDescent="0.25">
      <c r="A8750" s="416">
        <v>42310</v>
      </c>
      <c r="B8750" s="418">
        <v>2897.83</v>
      </c>
      <c r="C8750"/>
      <c r="D8750"/>
    </row>
    <row r="8751" spans="1:4" ht="16.149999999999999" customHeight="1" x14ac:dyDescent="0.25">
      <c r="A8751" s="416">
        <v>42311</v>
      </c>
      <c r="B8751" s="417">
        <v>2897.83</v>
      </c>
      <c r="C8751"/>
      <c r="D8751"/>
    </row>
    <row r="8752" spans="1:4" ht="16.149999999999999" customHeight="1" x14ac:dyDescent="0.25">
      <c r="A8752" s="416">
        <v>42312</v>
      </c>
      <c r="B8752" s="418">
        <v>2825.25</v>
      </c>
      <c r="C8752"/>
      <c r="D8752"/>
    </row>
    <row r="8753" spans="1:4" ht="16.149999999999999" customHeight="1" x14ac:dyDescent="0.25">
      <c r="A8753" s="416">
        <v>42313</v>
      </c>
      <c r="B8753" s="417">
        <v>2819.63</v>
      </c>
      <c r="C8753"/>
      <c r="D8753"/>
    </row>
    <row r="8754" spans="1:4" ht="16.149999999999999" customHeight="1" x14ac:dyDescent="0.25">
      <c r="A8754" s="416">
        <v>42314</v>
      </c>
      <c r="B8754" s="418">
        <v>2853.32</v>
      </c>
      <c r="C8754"/>
      <c r="D8754"/>
    </row>
    <row r="8755" spans="1:4" ht="16.149999999999999" customHeight="1" x14ac:dyDescent="0.25">
      <c r="A8755" s="416">
        <v>42315</v>
      </c>
      <c r="B8755" s="417">
        <v>2896.19</v>
      </c>
      <c r="C8755"/>
      <c r="D8755"/>
    </row>
    <row r="8756" spans="1:4" ht="16.149999999999999" customHeight="1" x14ac:dyDescent="0.25">
      <c r="A8756" s="416">
        <v>42316</v>
      </c>
      <c r="B8756" s="418">
        <v>2896.19</v>
      </c>
      <c r="C8756"/>
      <c r="D8756"/>
    </row>
    <row r="8757" spans="1:4" ht="16.149999999999999" customHeight="1" x14ac:dyDescent="0.25">
      <c r="A8757" s="416">
        <v>42317</v>
      </c>
      <c r="B8757" s="417">
        <v>2896.19</v>
      </c>
      <c r="C8757"/>
      <c r="D8757"/>
    </row>
    <row r="8758" spans="1:4" ht="16.149999999999999" customHeight="1" x14ac:dyDescent="0.25">
      <c r="A8758" s="416">
        <v>42318</v>
      </c>
      <c r="B8758" s="418">
        <v>2921.15</v>
      </c>
      <c r="C8758"/>
      <c r="D8758"/>
    </row>
    <row r="8759" spans="1:4" ht="16.149999999999999" customHeight="1" x14ac:dyDescent="0.25">
      <c r="A8759" s="416">
        <v>42319</v>
      </c>
      <c r="B8759" s="417">
        <v>2935.86</v>
      </c>
      <c r="C8759"/>
      <c r="D8759"/>
    </row>
    <row r="8760" spans="1:4" ht="16.149999999999999" customHeight="1" x14ac:dyDescent="0.25">
      <c r="A8760" s="416">
        <v>42320</v>
      </c>
      <c r="B8760" s="418">
        <v>2935.86</v>
      </c>
      <c r="C8760"/>
      <c r="D8760"/>
    </row>
    <row r="8761" spans="1:4" ht="16.149999999999999" customHeight="1" x14ac:dyDescent="0.25">
      <c r="A8761" s="416">
        <v>42321</v>
      </c>
      <c r="B8761" s="417">
        <v>3009.36</v>
      </c>
      <c r="C8761"/>
      <c r="D8761"/>
    </row>
    <row r="8762" spans="1:4" ht="16.149999999999999" customHeight="1" x14ac:dyDescent="0.25">
      <c r="A8762" s="416">
        <v>42322</v>
      </c>
      <c r="B8762" s="418">
        <v>3073.23</v>
      </c>
      <c r="C8762"/>
      <c r="D8762"/>
    </row>
    <row r="8763" spans="1:4" ht="16.149999999999999" customHeight="1" x14ac:dyDescent="0.25">
      <c r="A8763" s="416">
        <v>42323</v>
      </c>
      <c r="B8763" s="417">
        <v>3073.23</v>
      </c>
      <c r="C8763"/>
      <c r="D8763"/>
    </row>
    <row r="8764" spans="1:4" ht="16.149999999999999" customHeight="1" x14ac:dyDescent="0.25">
      <c r="A8764" s="416">
        <v>42324</v>
      </c>
      <c r="B8764" s="418">
        <v>3073.23</v>
      </c>
      <c r="C8764"/>
      <c r="D8764"/>
    </row>
    <row r="8765" spans="1:4" ht="16.149999999999999" customHeight="1" x14ac:dyDescent="0.25">
      <c r="A8765" s="416">
        <v>42325</v>
      </c>
      <c r="B8765" s="417">
        <v>3073.23</v>
      </c>
      <c r="C8765"/>
      <c r="D8765"/>
    </row>
    <row r="8766" spans="1:4" ht="16.149999999999999" customHeight="1" x14ac:dyDescent="0.25">
      <c r="A8766" s="416">
        <v>42326</v>
      </c>
      <c r="B8766" s="418">
        <v>3069.24</v>
      </c>
      <c r="C8766"/>
      <c r="D8766"/>
    </row>
    <row r="8767" spans="1:4" ht="16.149999999999999" customHeight="1" x14ac:dyDescent="0.25">
      <c r="A8767" s="416">
        <v>42327</v>
      </c>
      <c r="B8767" s="417">
        <v>3108.7</v>
      </c>
      <c r="C8767"/>
      <c r="D8767"/>
    </row>
    <row r="8768" spans="1:4" ht="16.149999999999999" customHeight="1" x14ac:dyDescent="0.25">
      <c r="A8768" s="416">
        <v>42328</v>
      </c>
      <c r="B8768" s="418">
        <v>3082.04</v>
      </c>
      <c r="C8768"/>
      <c r="D8768"/>
    </row>
    <row r="8769" spans="1:4" ht="16.149999999999999" customHeight="1" x14ac:dyDescent="0.25">
      <c r="A8769" s="416">
        <v>42329</v>
      </c>
      <c r="B8769" s="417">
        <v>3047.31</v>
      </c>
      <c r="C8769"/>
      <c r="D8769"/>
    </row>
    <row r="8770" spans="1:4" ht="16.149999999999999" customHeight="1" x14ac:dyDescent="0.25">
      <c r="A8770" s="416">
        <v>42330</v>
      </c>
      <c r="B8770" s="418">
        <v>3047.31</v>
      </c>
      <c r="C8770"/>
      <c r="D8770"/>
    </row>
    <row r="8771" spans="1:4" ht="16.149999999999999" customHeight="1" x14ac:dyDescent="0.25">
      <c r="A8771" s="416">
        <v>42331</v>
      </c>
      <c r="B8771" s="417">
        <v>3047.31</v>
      </c>
      <c r="C8771"/>
      <c r="D8771"/>
    </row>
    <row r="8772" spans="1:4" ht="16.149999999999999" customHeight="1" x14ac:dyDescent="0.25">
      <c r="A8772" s="416">
        <v>42332</v>
      </c>
      <c r="B8772" s="418">
        <v>3086.82</v>
      </c>
      <c r="C8772"/>
      <c r="D8772"/>
    </row>
    <row r="8773" spans="1:4" ht="16.149999999999999" customHeight="1" x14ac:dyDescent="0.25">
      <c r="A8773" s="416">
        <v>42333</v>
      </c>
      <c r="B8773" s="417">
        <v>3074.35</v>
      </c>
      <c r="C8773"/>
      <c r="D8773"/>
    </row>
    <row r="8774" spans="1:4" ht="16.149999999999999" customHeight="1" x14ac:dyDescent="0.25">
      <c r="A8774" s="416">
        <v>42334</v>
      </c>
      <c r="B8774" s="418">
        <v>3099.75</v>
      </c>
      <c r="C8774"/>
      <c r="D8774"/>
    </row>
    <row r="8775" spans="1:4" ht="16.149999999999999" customHeight="1" x14ac:dyDescent="0.25">
      <c r="A8775" s="416">
        <v>42335</v>
      </c>
      <c r="B8775" s="417">
        <v>3099.75</v>
      </c>
      <c r="C8775"/>
      <c r="D8775"/>
    </row>
    <row r="8776" spans="1:4" ht="16.149999999999999" customHeight="1" x14ac:dyDescent="0.25">
      <c r="A8776" s="416">
        <v>42336</v>
      </c>
      <c r="B8776" s="418">
        <v>3101.1</v>
      </c>
      <c r="C8776"/>
      <c r="D8776"/>
    </row>
    <row r="8777" spans="1:4" ht="16.149999999999999" customHeight="1" x14ac:dyDescent="0.25">
      <c r="A8777" s="416">
        <v>42337</v>
      </c>
      <c r="B8777" s="417">
        <v>3101.1</v>
      </c>
      <c r="C8777"/>
      <c r="D8777"/>
    </row>
    <row r="8778" spans="1:4" ht="16.149999999999999" customHeight="1" x14ac:dyDescent="0.25">
      <c r="A8778" s="416">
        <v>42338</v>
      </c>
      <c r="B8778" s="418">
        <v>3101.1</v>
      </c>
      <c r="C8778"/>
      <c r="D8778"/>
    </row>
    <row r="8779" spans="1:4" ht="16.149999999999999" customHeight="1" x14ac:dyDescent="0.25">
      <c r="A8779" s="416">
        <v>42339</v>
      </c>
      <c r="B8779" s="417">
        <v>3142.11</v>
      </c>
      <c r="C8779"/>
      <c r="D8779"/>
    </row>
    <row r="8780" spans="1:4" ht="16.149999999999999" customHeight="1" x14ac:dyDescent="0.25">
      <c r="A8780" s="416">
        <v>42340</v>
      </c>
      <c r="B8780" s="418">
        <v>3131.95</v>
      </c>
      <c r="C8780"/>
      <c r="D8780"/>
    </row>
    <row r="8781" spans="1:4" ht="16.149999999999999" customHeight="1" x14ac:dyDescent="0.25">
      <c r="A8781" s="416">
        <v>42341</v>
      </c>
      <c r="B8781" s="417">
        <v>3166.67</v>
      </c>
      <c r="C8781"/>
      <c r="D8781"/>
    </row>
    <row r="8782" spans="1:4" ht="16.149999999999999" customHeight="1" x14ac:dyDescent="0.25">
      <c r="A8782" s="416">
        <v>42342</v>
      </c>
      <c r="B8782" s="418">
        <v>3149.12</v>
      </c>
      <c r="C8782"/>
      <c r="D8782"/>
    </row>
    <row r="8783" spans="1:4" ht="16.149999999999999" customHeight="1" x14ac:dyDescent="0.25">
      <c r="A8783" s="416">
        <v>42343</v>
      </c>
      <c r="B8783" s="417">
        <v>3179.22</v>
      </c>
      <c r="C8783"/>
      <c r="D8783"/>
    </row>
    <row r="8784" spans="1:4" ht="16.149999999999999" customHeight="1" x14ac:dyDescent="0.25">
      <c r="A8784" s="416">
        <v>42344</v>
      </c>
      <c r="B8784" s="418">
        <v>3179.22</v>
      </c>
      <c r="C8784"/>
      <c r="D8784"/>
    </row>
    <row r="8785" spans="1:4" ht="16.149999999999999" customHeight="1" x14ac:dyDescent="0.25">
      <c r="A8785" s="416">
        <v>42345</v>
      </c>
      <c r="B8785" s="417">
        <v>3179.22</v>
      </c>
      <c r="C8785"/>
      <c r="D8785"/>
    </row>
    <row r="8786" spans="1:4" ht="16.149999999999999" customHeight="1" x14ac:dyDescent="0.25">
      <c r="A8786" s="416">
        <v>42346</v>
      </c>
      <c r="B8786" s="418">
        <v>3287.03</v>
      </c>
      <c r="C8786"/>
      <c r="D8786"/>
    </row>
    <row r="8787" spans="1:4" ht="16.149999999999999" customHeight="1" x14ac:dyDescent="0.25">
      <c r="A8787" s="416">
        <v>42347</v>
      </c>
      <c r="B8787" s="417">
        <v>3287.03</v>
      </c>
      <c r="C8787"/>
      <c r="D8787"/>
    </row>
    <row r="8788" spans="1:4" ht="16.149999999999999" customHeight="1" x14ac:dyDescent="0.25">
      <c r="A8788" s="416">
        <v>42348</v>
      </c>
      <c r="B8788" s="418">
        <v>3294.02</v>
      </c>
      <c r="C8788"/>
      <c r="D8788"/>
    </row>
    <row r="8789" spans="1:4" ht="16.149999999999999" customHeight="1" x14ac:dyDescent="0.25">
      <c r="A8789" s="416">
        <v>42349</v>
      </c>
      <c r="B8789" s="417">
        <v>3259.56</v>
      </c>
      <c r="C8789"/>
      <c r="D8789"/>
    </row>
    <row r="8790" spans="1:4" ht="16.149999999999999" customHeight="1" x14ac:dyDescent="0.25">
      <c r="A8790" s="416">
        <v>42350</v>
      </c>
      <c r="B8790" s="418">
        <v>3299.36</v>
      </c>
      <c r="C8790"/>
      <c r="D8790"/>
    </row>
    <row r="8791" spans="1:4" ht="16.149999999999999" customHeight="1" x14ac:dyDescent="0.25">
      <c r="A8791" s="416">
        <v>42351</v>
      </c>
      <c r="B8791" s="417">
        <v>3299.36</v>
      </c>
      <c r="C8791"/>
      <c r="D8791"/>
    </row>
    <row r="8792" spans="1:4" ht="16.149999999999999" customHeight="1" x14ac:dyDescent="0.25">
      <c r="A8792" s="416">
        <v>42352</v>
      </c>
      <c r="B8792" s="418">
        <v>3299.36</v>
      </c>
      <c r="C8792"/>
      <c r="D8792"/>
    </row>
    <row r="8793" spans="1:4" ht="16.149999999999999" customHeight="1" x14ac:dyDescent="0.25">
      <c r="A8793" s="416">
        <v>42353</v>
      </c>
      <c r="B8793" s="417">
        <v>3356</v>
      </c>
      <c r="C8793"/>
      <c r="D8793"/>
    </row>
    <row r="8794" spans="1:4" ht="16.149999999999999" customHeight="1" x14ac:dyDescent="0.25">
      <c r="A8794" s="416">
        <v>42354</v>
      </c>
      <c r="B8794" s="418">
        <v>3328.08</v>
      </c>
      <c r="C8794"/>
      <c r="D8794"/>
    </row>
    <row r="8795" spans="1:4" ht="16.149999999999999" customHeight="1" x14ac:dyDescent="0.25">
      <c r="A8795" s="416">
        <v>42355</v>
      </c>
      <c r="B8795" s="417">
        <v>3317.72</v>
      </c>
      <c r="C8795"/>
      <c r="D8795"/>
    </row>
    <row r="8796" spans="1:4" ht="16.149999999999999" customHeight="1" x14ac:dyDescent="0.25">
      <c r="A8796" s="416">
        <v>42356</v>
      </c>
      <c r="B8796" s="418">
        <v>3333.37</v>
      </c>
      <c r="C8796"/>
      <c r="D8796"/>
    </row>
    <row r="8797" spans="1:4" ht="16.149999999999999" customHeight="1" x14ac:dyDescent="0.25">
      <c r="A8797" s="416">
        <v>42357</v>
      </c>
      <c r="B8797" s="417">
        <v>3337.68</v>
      </c>
      <c r="C8797"/>
      <c r="D8797"/>
    </row>
    <row r="8798" spans="1:4" ht="16.149999999999999" customHeight="1" x14ac:dyDescent="0.25">
      <c r="A8798" s="416">
        <v>42358</v>
      </c>
      <c r="B8798" s="418">
        <v>3337.68</v>
      </c>
      <c r="C8798"/>
      <c r="D8798"/>
    </row>
    <row r="8799" spans="1:4" ht="16.149999999999999" customHeight="1" x14ac:dyDescent="0.25">
      <c r="A8799" s="416">
        <v>42359</v>
      </c>
      <c r="B8799" s="417">
        <v>3337.68</v>
      </c>
      <c r="C8799"/>
      <c r="D8799"/>
    </row>
    <row r="8800" spans="1:4" ht="16.149999999999999" customHeight="1" x14ac:dyDescent="0.25">
      <c r="A8800" s="416">
        <v>42360</v>
      </c>
      <c r="B8800" s="418">
        <v>3332.7</v>
      </c>
      <c r="C8800"/>
      <c r="D8800"/>
    </row>
    <row r="8801" spans="1:4" ht="16.149999999999999" customHeight="1" x14ac:dyDescent="0.25">
      <c r="A8801" s="416">
        <v>42361</v>
      </c>
      <c r="B8801" s="417">
        <v>3307.24</v>
      </c>
      <c r="C8801"/>
      <c r="D8801"/>
    </row>
    <row r="8802" spans="1:4" ht="16.149999999999999" customHeight="1" x14ac:dyDescent="0.25">
      <c r="A8802" s="416">
        <v>42362</v>
      </c>
      <c r="B8802" s="418">
        <v>3255.19</v>
      </c>
      <c r="C8802"/>
      <c r="D8802"/>
    </row>
    <row r="8803" spans="1:4" ht="16.149999999999999" customHeight="1" x14ac:dyDescent="0.25">
      <c r="A8803" s="416">
        <v>42363</v>
      </c>
      <c r="B8803" s="417">
        <v>3172.03</v>
      </c>
      <c r="C8803"/>
      <c r="D8803"/>
    </row>
    <row r="8804" spans="1:4" ht="16.149999999999999" customHeight="1" x14ac:dyDescent="0.25">
      <c r="A8804" s="416">
        <v>42364</v>
      </c>
      <c r="B8804" s="418">
        <v>3172.03</v>
      </c>
      <c r="C8804"/>
      <c r="D8804"/>
    </row>
    <row r="8805" spans="1:4" ht="16.149999999999999" customHeight="1" x14ac:dyDescent="0.25">
      <c r="A8805" s="416">
        <v>42365</v>
      </c>
      <c r="B8805" s="417">
        <v>3172.03</v>
      </c>
      <c r="C8805"/>
      <c r="D8805"/>
    </row>
    <row r="8806" spans="1:4" ht="16.149999999999999" customHeight="1" x14ac:dyDescent="0.25">
      <c r="A8806" s="416">
        <v>42366</v>
      </c>
      <c r="B8806" s="418">
        <v>3172.03</v>
      </c>
      <c r="C8806"/>
      <c r="D8806"/>
    </row>
    <row r="8807" spans="1:4" ht="16.149999999999999" customHeight="1" x14ac:dyDescent="0.25">
      <c r="A8807" s="416">
        <v>42367</v>
      </c>
      <c r="B8807" s="417">
        <v>3180.87</v>
      </c>
      <c r="C8807"/>
      <c r="D8807"/>
    </row>
    <row r="8808" spans="1:4" ht="16.149999999999999" customHeight="1" x14ac:dyDescent="0.25">
      <c r="A8808" s="416">
        <v>42368</v>
      </c>
      <c r="B8808" s="418">
        <v>3155.22</v>
      </c>
      <c r="C8808"/>
      <c r="D8808"/>
    </row>
    <row r="8809" spans="1:4" ht="16.149999999999999" customHeight="1" x14ac:dyDescent="0.25">
      <c r="A8809" s="416">
        <v>42369</v>
      </c>
      <c r="B8809" s="417">
        <v>3149.47</v>
      </c>
      <c r="C8809"/>
      <c r="D8809"/>
    </row>
    <row r="8810" spans="1:4" ht="16.149999999999999" customHeight="1" x14ac:dyDescent="0.25">
      <c r="A8810" s="416">
        <v>42370</v>
      </c>
      <c r="B8810" s="418">
        <v>3149.47</v>
      </c>
      <c r="C8810"/>
      <c r="D8810"/>
    </row>
    <row r="8811" spans="1:4" ht="16.149999999999999" customHeight="1" x14ac:dyDescent="0.25">
      <c r="A8811" s="416">
        <v>42371</v>
      </c>
      <c r="B8811" s="417">
        <v>3149.47</v>
      </c>
      <c r="C8811"/>
      <c r="D8811"/>
    </row>
    <row r="8812" spans="1:4" ht="16.149999999999999" customHeight="1" x14ac:dyDescent="0.25">
      <c r="A8812" s="416">
        <v>42372</v>
      </c>
      <c r="B8812" s="418">
        <v>3149.47</v>
      </c>
      <c r="C8812"/>
      <c r="D8812"/>
    </row>
    <row r="8813" spans="1:4" ht="16.149999999999999" customHeight="1" x14ac:dyDescent="0.25">
      <c r="A8813" s="416">
        <v>42373</v>
      </c>
      <c r="B8813" s="417">
        <v>3149.47</v>
      </c>
      <c r="C8813"/>
      <c r="D8813"/>
    </row>
    <row r="8814" spans="1:4" ht="16.149999999999999" customHeight="1" x14ac:dyDescent="0.25">
      <c r="A8814" s="416">
        <v>42374</v>
      </c>
      <c r="B8814" s="418">
        <v>3213.24</v>
      </c>
      <c r="C8814"/>
      <c r="D8814"/>
    </row>
    <row r="8815" spans="1:4" ht="16.149999999999999" customHeight="1" x14ac:dyDescent="0.25">
      <c r="A8815" s="416">
        <v>42375</v>
      </c>
      <c r="B8815" s="417">
        <v>3203.86</v>
      </c>
      <c r="C8815"/>
      <c r="D8815"/>
    </row>
    <row r="8816" spans="1:4" ht="16.149999999999999" customHeight="1" x14ac:dyDescent="0.25">
      <c r="A8816" s="416">
        <v>42376</v>
      </c>
      <c r="B8816" s="418">
        <v>3250.69</v>
      </c>
      <c r="C8816"/>
      <c r="D8816"/>
    </row>
    <row r="8817" spans="1:4" ht="16.149999999999999" customHeight="1" x14ac:dyDescent="0.25">
      <c r="A8817" s="416">
        <v>42377</v>
      </c>
      <c r="B8817" s="417">
        <v>3287.28</v>
      </c>
      <c r="C8817"/>
      <c r="D8817"/>
    </row>
    <row r="8818" spans="1:4" ht="16.149999999999999" customHeight="1" x14ac:dyDescent="0.25">
      <c r="A8818" s="416">
        <v>42378</v>
      </c>
      <c r="B8818" s="418">
        <v>3268.37</v>
      </c>
      <c r="C8818"/>
      <c r="D8818"/>
    </row>
    <row r="8819" spans="1:4" ht="16.149999999999999" customHeight="1" x14ac:dyDescent="0.25">
      <c r="A8819" s="416">
        <v>42379</v>
      </c>
      <c r="B8819" s="417">
        <v>3268.37</v>
      </c>
      <c r="C8819"/>
      <c r="D8819"/>
    </row>
    <row r="8820" spans="1:4" ht="16.149999999999999" customHeight="1" x14ac:dyDescent="0.25">
      <c r="A8820" s="416">
        <v>42380</v>
      </c>
      <c r="B8820" s="418">
        <v>3268.37</v>
      </c>
      <c r="C8820"/>
      <c r="D8820"/>
    </row>
    <row r="8821" spans="1:4" ht="16.149999999999999" customHeight="1" x14ac:dyDescent="0.25">
      <c r="A8821" s="416">
        <v>42381</v>
      </c>
      <c r="B8821" s="417">
        <v>3268.37</v>
      </c>
      <c r="C8821"/>
      <c r="D8821"/>
    </row>
    <row r="8822" spans="1:4" ht="16.149999999999999" customHeight="1" x14ac:dyDescent="0.25">
      <c r="A8822" s="416">
        <v>42382</v>
      </c>
      <c r="B8822" s="418">
        <v>3246.51</v>
      </c>
      <c r="C8822"/>
      <c r="D8822"/>
    </row>
    <row r="8823" spans="1:4" ht="16.149999999999999" customHeight="1" x14ac:dyDescent="0.25">
      <c r="A8823" s="416">
        <v>42383</v>
      </c>
      <c r="B8823" s="417">
        <v>3235.45</v>
      </c>
      <c r="C8823"/>
      <c r="D8823"/>
    </row>
    <row r="8824" spans="1:4" ht="16.149999999999999" customHeight="1" x14ac:dyDescent="0.25">
      <c r="A8824" s="416">
        <v>42384</v>
      </c>
      <c r="B8824" s="418">
        <v>3240.71</v>
      </c>
      <c r="C8824"/>
      <c r="D8824"/>
    </row>
    <row r="8825" spans="1:4" ht="16.149999999999999" customHeight="1" x14ac:dyDescent="0.25">
      <c r="A8825" s="416">
        <v>42385</v>
      </c>
      <c r="B8825" s="417">
        <v>3293.94</v>
      </c>
      <c r="C8825"/>
      <c r="D8825"/>
    </row>
    <row r="8826" spans="1:4" ht="16.149999999999999" customHeight="1" x14ac:dyDescent="0.25">
      <c r="A8826" s="416">
        <v>42386</v>
      </c>
      <c r="B8826" s="418">
        <v>3293.94</v>
      </c>
      <c r="C8826"/>
      <c r="D8826"/>
    </row>
    <row r="8827" spans="1:4" ht="16.149999999999999" customHeight="1" x14ac:dyDescent="0.25">
      <c r="A8827" s="416">
        <v>42387</v>
      </c>
      <c r="B8827" s="417">
        <v>3293.94</v>
      </c>
      <c r="C8827"/>
      <c r="D8827"/>
    </row>
    <row r="8828" spans="1:4" ht="16.149999999999999" customHeight="1" x14ac:dyDescent="0.25">
      <c r="A8828" s="416">
        <v>42388</v>
      </c>
      <c r="B8828" s="418">
        <v>3293.94</v>
      </c>
      <c r="C8828"/>
      <c r="D8828"/>
    </row>
    <row r="8829" spans="1:4" ht="16.149999999999999" customHeight="1" x14ac:dyDescent="0.25">
      <c r="A8829" s="416">
        <v>42389</v>
      </c>
      <c r="B8829" s="417">
        <v>3297.46</v>
      </c>
      <c r="C8829"/>
      <c r="D8829"/>
    </row>
    <row r="8830" spans="1:4" ht="16.149999999999999" customHeight="1" x14ac:dyDescent="0.25">
      <c r="A8830" s="416">
        <v>42390</v>
      </c>
      <c r="B8830" s="418">
        <v>3357.67</v>
      </c>
      <c r="C8830"/>
      <c r="D8830"/>
    </row>
    <row r="8831" spans="1:4" ht="16.149999999999999" customHeight="1" x14ac:dyDescent="0.25">
      <c r="A8831" s="416">
        <v>42391</v>
      </c>
      <c r="B8831" s="417">
        <v>3368.49</v>
      </c>
      <c r="C8831"/>
      <c r="D8831"/>
    </row>
    <row r="8832" spans="1:4" ht="16.149999999999999" customHeight="1" x14ac:dyDescent="0.25">
      <c r="A8832" s="416">
        <v>42392</v>
      </c>
      <c r="B8832" s="418">
        <v>3281.74</v>
      </c>
      <c r="C8832"/>
      <c r="D8832"/>
    </row>
    <row r="8833" spans="1:4" ht="16.149999999999999" customHeight="1" x14ac:dyDescent="0.25">
      <c r="A8833" s="416">
        <v>42393</v>
      </c>
      <c r="B8833" s="417">
        <v>3281.74</v>
      </c>
      <c r="C8833"/>
      <c r="D8833"/>
    </row>
    <row r="8834" spans="1:4" ht="16.149999999999999" customHeight="1" x14ac:dyDescent="0.25">
      <c r="A8834" s="416">
        <v>42394</v>
      </c>
      <c r="B8834" s="418">
        <v>3281.74</v>
      </c>
      <c r="C8834"/>
      <c r="D8834"/>
    </row>
    <row r="8835" spans="1:4" ht="16.149999999999999" customHeight="1" x14ac:dyDescent="0.25">
      <c r="A8835" s="416">
        <v>42395</v>
      </c>
      <c r="B8835" s="417">
        <v>3362.38</v>
      </c>
      <c r="C8835"/>
      <c r="D8835"/>
    </row>
    <row r="8836" spans="1:4" ht="16.149999999999999" customHeight="1" x14ac:dyDescent="0.25">
      <c r="A8836" s="416">
        <v>42396</v>
      </c>
      <c r="B8836" s="418">
        <v>3375.8</v>
      </c>
      <c r="C8836"/>
      <c r="D8836"/>
    </row>
    <row r="8837" spans="1:4" ht="16.149999999999999" customHeight="1" x14ac:dyDescent="0.25">
      <c r="A8837" s="416">
        <v>42397</v>
      </c>
      <c r="B8837" s="417">
        <v>3366.63</v>
      </c>
      <c r="C8837"/>
      <c r="D8837"/>
    </row>
    <row r="8838" spans="1:4" ht="16.149999999999999" customHeight="1" x14ac:dyDescent="0.25">
      <c r="A8838" s="416">
        <v>42398</v>
      </c>
      <c r="B8838" s="418">
        <v>3302.92</v>
      </c>
      <c r="C8838"/>
      <c r="D8838"/>
    </row>
    <row r="8839" spans="1:4" ht="16.149999999999999" customHeight="1" x14ac:dyDescent="0.25">
      <c r="A8839" s="416">
        <v>42399</v>
      </c>
      <c r="B8839" s="417">
        <v>3287.31</v>
      </c>
      <c r="C8839"/>
      <c r="D8839"/>
    </row>
    <row r="8840" spans="1:4" ht="16.149999999999999" customHeight="1" x14ac:dyDescent="0.25">
      <c r="A8840" s="416">
        <v>42400</v>
      </c>
      <c r="B8840" s="418">
        <v>3287.31</v>
      </c>
      <c r="C8840"/>
      <c r="D8840"/>
    </row>
    <row r="8841" spans="1:4" ht="16.149999999999999" customHeight="1" x14ac:dyDescent="0.25">
      <c r="A8841" s="416">
        <v>42401</v>
      </c>
      <c r="B8841" s="417">
        <v>3287.31</v>
      </c>
      <c r="C8841"/>
      <c r="D8841"/>
    </row>
    <row r="8842" spans="1:4" ht="16.149999999999999" customHeight="1" x14ac:dyDescent="0.25">
      <c r="A8842" s="416">
        <v>42402</v>
      </c>
      <c r="B8842" s="418">
        <v>3326.82</v>
      </c>
      <c r="C8842"/>
      <c r="D8842"/>
    </row>
    <row r="8843" spans="1:4" ht="16.149999999999999" customHeight="1" x14ac:dyDescent="0.25">
      <c r="A8843" s="416">
        <v>42403</v>
      </c>
      <c r="B8843" s="417">
        <v>3387.69</v>
      </c>
      <c r="C8843"/>
      <c r="D8843"/>
    </row>
    <row r="8844" spans="1:4" ht="16.149999999999999" customHeight="1" x14ac:dyDescent="0.25">
      <c r="A8844" s="416">
        <v>42404</v>
      </c>
      <c r="B8844" s="418">
        <v>3382.2</v>
      </c>
      <c r="C8844"/>
      <c r="D8844"/>
    </row>
    <row r="8845" spans="1:4" ht="16.149999999999999" customHeight="1" x14ac:dyDescent="0.25">
      <c r="A8845" s="416">
        <v>42405</v>
      </c>
      <c r="B8845" s="417">
        <v>3315.75</v>
      </c>
      <c r="C8845"/>
      <c r="D8845"/>
    </row>
    <row r="8846" spans="1:4" ht="16.149999999999999" customHeight="1" x14ac:dyDescent="0.25">
      <c r="A8846" s="416">
        <v>42406</v>
      </c>
      <c r="B8846" s="418">
        <v>3320.49</v>
      </c>
      <c r="C8846"/>
      <c r="D8846"/>
    </row>
    <row r="8847" spans="1:4" ht="16.149999999999999" customHeight="1" x14ac:dyDescent="0.25">
      <c r="A8847" s="416">
        <v>42407</v>
      </c>
      <c r="B8847" s="417">
        <v>3320.49</v>
      </c>
      <c r="C8847"/>
      <c r="D8847"/>
    </row>
    <row r="8848" spans="1:4" ht="16.149999999999999" customHeight="1" x14ac:dyDescent="0.25">
      <c r="A8848" s="416">
        <v>42408</v>
      </c>
      <c r="B8848" s="418">
        <v>3320.49</v>
      </c>
      <c r="C8848"/>
      <c r="D8848"/>
    </row>
    <row r="8849" spans="1:4" ht="16.149999999999999" customHeight="1" x14ac:dyDescent="0.25">
      <c r="A8849" s="416">
        <v>42409</v>
      </c>
      <c r="B8849" s="417">
        <v>3367.02</v>
      </c>
      <c r="C8849"/>
      <c r="D8849"/>
    </row>
    <row r="8850" spans="1:4" ht="16.149999999999999" customHeight="1" x14ac:dyDescent="0.25">
      <c r="A8850" s="416">
        <v>42410</v>
      </c>
      <c r="B8850" s="418">
        <v>3391.93</v>
      </c>
      <c r="C8850"/>
      <c r="D8850"/>
    </row>
    <row r="8851" spans="1:4" ht="16.149999999999999" customHeight="1" x14ac:dyDescent="0.25">
      <c r="A8851" s="416">
        <v>42411</v>
      </c>
      <c r="B8851" s="417">
        <v>3385.65</v>
      </c>
      <c r="C8851"/>
      <c r="D8851"/>
    </row>
    <row r="8852" spans="1:4" ht="16.149999999999999" customHeight="1" x14ac:dyDescent="0.25">
      <c r="A8852" s="416">
        <v>42412</v>
      </c>
      <c r="B8852" s="418">
        <v>3434.89</v>
      </c>
      <c r="C8852"/>
      <c r="D8852"/>
    </row>
    <row r="8853" spans="1:4" ht="16.149999999999999" customHeight="1" x14ac:dyDescent="0.25">
      <c r="A8853" s="416">
        <v>42413</v>
      </c>
      <c r="B8853" s="417">
        <v>3409.82</v>
      </c>
      <c r="C8853"/>
      <c r="D8853"/>
    </row>
    <row r="8854" spans="1:4" ht="16.149999999999999" customHeight="1" x14ac:dyDescent="0.25">
      <c r="A8854" s="416">
        <v>42414</v>
      </c>
      <c r="B8854" s="418">
        <v>3409.82</v>
      </c>
      <c r="C8854"/>
      <c r="D8854"/>
    </row>
    <row r="8855" spans="1:4" ht="16.149999999999999" customHeight="1" x14ac:dyDescent="0.25">
      <c r="A8855" s="416">
        <v>42415</v>
      </c>
      <c r="B8855" s="417">
        <v>3409.82</v>
      </c>
      <c r="C8855"/>
      <c r="D8855"/>
    </row>
    <row r="8856" spans="1:4" ht="16.149999999999999" customHeight="1" x14ac:dyDescent="0.25">
      <c r="A8856" s="416">
        <v>42416</v>
      </c>
      <c r="B8856" s="418">
        <v>3409.82</v>
      </c>
      <c r="C8856"/>
      <c r="D8856"/>
    </row>
    <row r="8857" spans="1:4" ht="16.149999999999999" customHeight="1" x14ac:dyDescent="0.25">
      <c r="A8857" s="416">
        <v>42417</v>
      </c>
      <c r="B8857" s="417">
        <v>3406.87</v>
      </c>
      <c r="C8857"/>
      <c r="D8857"/>
    </row>
    <row r="8858" spans="1:4" ht="16.149999999999999" customHeight="1" x14ac:dyDescent="0.25">
      <c r="A8858" s="416">
        <v>42418</v>
      </c>
      <c r="B8858" s="418">
        <v>3391.87</v>
      </c>
      <c r="C8858"/>
      <c r="D8858"/>
    </row>
    <row r="8859" spans="1:4" ht="16.149999999999999" customHeight="1" x14ac:dyDescent="0.25">
      <c r="A8859" s="416">
        <v>42419</v>
      </c>
      <c r="B8859" s="417">
        <v>3338.03</v>
      </c>
      <c r="C8859"/>
      <c r="D8859"/>
    </row>
    <row r="8860" spans="1:4" ht="16.149999999999999" customHeight="1" x14ac:dyDescent="0.25">
      <c r="A8860" s="416">
        <v>42420</v>
      </c>
      <c r="B8860" s="418">
        <v>3356.78</v>
      </c>
      <c r="C8860"/>
      <c r="D8860"/>
    </row>
    <row r="8861" spans="1:4" ht="16.149999999999999" customHeight="1" x14ac:dyDescent="0.25">
      <c r="A8861" s="416">
        <v>42421</v>
      </c>
      <c r="B8861" s="417">
        <v>3356.78</v>
      </c>
      <c r="C8861"/>
      <c r="D8861"/>
    </row>
    <row r="8862" spans="1:4" ht="16.149999999999999" customHeight="1" x14ac:dyDescent="0.25">
      <c r="A8862" s="416">
        <v>42422</v>
      </c>
      <c r="B8862" s="418">
        <v>3356.78</v>
      </c>
      <c r="C8862"/>
      <c r="D8862"/>
    </row>
    <row r="8863" spans="1:4" ht="16.149999999999999" customHeight="1" x14ac:dyDescent="0.25">
      <c r="A8863" s="416">
        <v>42423</v>
      </c>
      <c r="B8863" s="417">
        <v>3314.24</v>
      </c>
      <c r="C8863"/>
      <c r="D8863"/>
    </row>
    <row r="8864" spans="1:4" ht="16.149999999999999" customHeight="1" x14ac:dyDescent="0.25">
      <c r="A8864" s="416">
        <v>42424</v>
      </c>
      <c r="B8864" s="418">
        <v>3322.54</v>
      </c>
      <c r="C8864"/>
      <c r="D8864"/>
    </row>
    <row r="8865" spans="1:4" ht="16.149999999999999" customHeight="1" x14ac:dyDescent="0.25">
      <c r="A8865" s="416">
        <v>42425</v>
      </c>
      <c r="B8865" s="417">
        <v>3341.69</v>
      </c>
      <c r="C8865"/>
      <c r="D8865"/>
    </row>
    <row r="8866" spans="1:4" ht="16.149999999999999" customHeight="1" x14ac:dyDescent="0.25">
      <c r="A8866" s="416">
        <v>42426</v>
      </c>
      <c r="B8866" s="418">
        <v>3310.16</v>
      </c>
      <c r="C8866"/>
      <c r="D8866"/>
    </row>
    <row r="8867" spans="1:4" ht="16.149999999999999" customHeight="1" x14ac:dyDescent="0.25">
      <c r="A8867" s="416">
        <v>42427</v>
      </c>
      <c r="B8867" s="417">
        <v>3306</v>
      </c>
      <c r="C8867"/>
      <c r="D8867"/>
    </row>
    <row r="8868" spans="1:4" ht="16.149999999999999" customHeight="1" x14ac:dyDescent="0.25">
      <c r="A8868" s="416">
        <v>42428</v>
      </c>
      <c r="B8868" s="418">
        <v>3306</v>
      </c>
      <c r="C8868"/>
      <c r="D8868"/>
    </row>
    <row r="8869" spans="1:4" ht="16.149999999999999" customHeight="1" x14ac:dyDescent="0.25">
      <c r="A8869" s="416">
        <v>42429</v>
      </c>
      <c r="B8869" s="417">
        <v>3306</v>
      </c>
      <c r="C8869"/>
      <c r="D8869"/>
    </row>
    <row r="8870" spans="1:4" ht="16.149999999999999" customHeight="1" x14ac:dyDescent="0.25">
      <c r="A8870" s="416">
        <v>42430</v>
      </c>
      <c r="B8870" s="418">
        <v>3319.8</v>
      </c>
      <c r="C8870"/>
      <c r="D8870"/>
    </row>
    <row r="8871" spans="1:4" ht="16.149999999999999" customHeight="1" x14ac:dyDescent="0.25">
      <c r="A8871" s="416">
        <v>42431</v>
      </c>
      <c r="B8871" s="417">
        <v>3268.86</v>
      </c>
      <c r="C8871"/>
      <c r="D8871"/>
    </row>
    <row r="8872" spans="1:4" ht="16.149999999999999" customHeight="1" x14ac:dyDescent="0.25">
      <c r="A8872" s="416">
        <v>42432</v>
      </c>
      <c r="B8872" s="418">
        <v>3205.6</v>
      </c>
      <c r="C8872"/>
      <c r="D8872"/>
    </row>
    <row r="8873" spans="1:4" ht="16.149999999999999" customHeight="1" x14ac:dyDescent="0.25">
      <c r="A8873" s="416">
        <v>42433</v>
      </c>
      <c r="B8873" s="417">
        <v>3203.03</v>
      </c>
      <c r="C8873"/>
      <c r="D8873"/>
    </row>
    <row r="8874" spans="1:4" ht="16.149999999999999" customHeight="1" x14ac:dyDescent="0.25">
      <c r="A8874" s="416">
        <v>42434</v>
      </c>
      <c r="B8874" s="418">
        <v>3163.25</v>
      </c>
      <c r="C8874"/>
      <c r="D8874"/>
    </row>
    <row r="8875" spans="1:4" ht="16.149999999999999" customHeight="1" x14ac:dyDescent="0.25">
      <c r="A8875" s="416">
        <v>42435</v>
      </c>
      <c r="B8875" s="417">
        <v>3163.25</v>
      </c>
      <c r="C8875"/>
      <c r="D8875"/>
    </row>
    <row r="8876" spans="1:4" ht="16.149999999999999" customHeight="1" x14ac:dyDescent="0.25">
      <c r="A8876" s="416">
        <v>42436</v>
      </c>
      <c r="B8876" s="418">
        <v>3163.25</v>
      </c>
      <c r="C8876"/>
      <c r="D8876"/>
    </row>
    <row r="8877" spans="1:4" ht="16.149999999999999" customHeight="1" x14ac:dyDescent="0.25">
      <c r="A8877" s="416">
        <v>42437</v>
      </c>
      <c r="B8877" s="417">
        <v>3135.28</v>
      </c>
      <c r="C8877"/>
      <c r="D8877"/>
    </row>
    <row r="8878" spans="1:4" ht="16.149999999999999" customHeight="1" x14ac:dyDescent="0.25">
      <c r="A8878" s="416">
        <v>42438</v>
      </c>
      <c r="B8878" s="418">
        <v>3155.9</v>
      </c>
      <c r="C8878"/>
      <c r="D8878"/>
    </row>
    <row r="8879" spans="1:4" ht="16.149999999999999" customHeight="1" x14ac:dyDescent="0.25">
      <c r="A8879" s="416">
        <v>42439</v>
      </c>
      <c r="B8879" s="417">
        <v>3192.49</v>
      </c>
      <c r="C8879"/>
      <c r="D8879"/>
    </row>
    <row r="8880" spans="1:4" ht="16.149999999999999" customHeight="1" x14ac:dyDescent="0.25">
      <c r="A8880" s="416">
        <v>42440</v>
      </c>
      <c r="B8880" s="418">
        <v>3204.27</v>
      </c>
      <c r="C8880"/>
      <c r="D8880"/>
    </row>
    <row r="8881" spans="1:4" ht="16.149999999999999" customHeight="1" x14ac:dyDescent="0.25">
      <c r="A8881" s="416">
        <v>42441</v>
      </c>
      <c r="B8881" s="417">
        <v>3164.12</v>
      </c>
      <c r="C8881"/>
      <c r="D8881"/>
    </row>
    <row r="8882" spans="1:4" ht="16.149999999999999" customHeight="1" x14ac:dyDescent="0.25">
      <c r="A8882" s="416">
        <v>42442</v>
      </c>
      <c r="B8882" s="418">
        <v>3164.12</v>
      </c>
      <c r="C8882"/>
      <c r="D8882"/>
    </row>
    <row r="8883" spans="1:4" ht="16.149999999999999" customHeight="1" x14ac:dyDescent="0.25">
      <c r="A8883" s="416">
        <v>42443</v>
      </c>
      <c r="B8883" s="417">
        <v>3164.12</v>
      </c>
      <c r="C8883"/>
      <c r="D8883"/>
    </row>
    <row r="8884" spans="1:4" ht="16.149999999999999" customHeight="1" x14ac:dyDescent="0.25">
      <c r="A8884" s="416">
        <v>42444</v>
      </c>
      <c r="B8884" s="418">
        <v>3175.95</v>
      </c>
      <c r="C8884"/>
      <c r="D8884"/>
    </row>
    <row r="8885" spans="1:4" ht="16.149999999999999" customHeight="1" x14ac:dyDescent="0.25">
      <c r="A8885" s="416">
        <v>42445</v>
      </c>
      <c r="B8885" s="417">
        <v>3175.88</v>
      </c>
      <c r="C8885"/>
      <c r="D8885"/>
    </row>
    <row r="8886" spans="1:4" ht="16.149999999999999" customHeight="1" x14ac:dyDescent="0.25">
      <c r="A8886" s="416">
        <v>42446</v>
      </c>
      <c r="B8886" s="418">
        <v>3155.9</v>
      </c>
      <c r="C8886"/>
      <c r="D8886"/>
    </row>
    <row r="8887" spans="1:4" ht="16.149999999999999" customHeight="1" x14ac:dyDescent="0.25">
      <c r="A8887" s="416">
        <v>42447</v>
      </c>
      <c r="B8887" s="417">
        <v>3087.39</v>
      </c>
      <c r="C8887"/>
      <c r="D8887"/>
    </row>
    <row r="8888" spans="1:4" ht="16.149999999999999" customHeight="1" x14ac:dyDescent="0.25">
      <c r="A8888" s="416">
        <v>42448</v>
      </c>
      <c r="B8888" s="418">
        <v>3065.79</v>
      </c>
      <c r="C8888"/>
      <c r="D8888"/>
    </row>
    <row r="8889" spans="1:4" ht="16.149999999999999" customHeight="1" x14ac:dyDescent="0.25">
      <c r="A8889" s="416">
        <v>42449</v>
      </c>
      <c r="B8889" s="417">
        <v>3065.79</v>
      </c>
      <c r="C8889"/>
      <c r="D8889"/>
    </row>
    <row r="8890" spans="1:4" ht="16.149999999999999" customHeight="1" x14ac:dyDescent="0.25">
      <c r="A8890" s="416">
        <v>42450</v>
      </c>
      <c r="B8890" s="418">
        <v>3065.79</v>
      </c>
      <c r="C8890"/>
      <c r="D8890"/>
    </row>
    <row r="8891" spans="1:4" ht="16.149999999999999" customHeight="1" x14ac:dyDescent="0.25">
      <c r="A8891" s="416">
        <v>42451</v>
      </c>
      <c r="B8891" s="417">
        <v>3065.79</v>
      </c>
      <c r="C8891"/>
      <c r="D8891"/>
    </row>
    <row r="8892" spans="1:4" ht="16.149999999999999" customHeight="1" x14ac:dyDescent="0.25">
      <c r="A8892" s="416">
        <v>42452</v>
      </c>
      <c r="B8892" s="418">
        <v>3050.31</v>
      </c>
      <c r="C8892"/>
      <c r="D8892"/>
    </row>
    <row r="8893" spans="1:4" ht="16.149999999999999" customHeight="1" x14ac:dyDescent="0.25">
      <c r="A8893" s="416">
        <v>42453</v>
      </c>
      <c r="B8893" s="417">
        <v>3058.8</v>
      </c>
      <c r="C8893"/>
      <c r="D8893"/>
    </row>
    <row r="8894" spans="1:4" ht="16.149999999999999" customHeight="1" x14ac:dyDescent="0.25">
      <c r="A8894" s="416">
        <v>42454</v>
      </c>
      <c r="B8894" s="418">
        <v>3058.8</v>
      </c>
      <c r="C8894"/>
      <c r="D8894"/>
    </row>
    <row r="8895" spans="1:4" ht="16.149999999999999" customHeight="1" x14ac:dyDescent="0.25">
      <c r="A8895" s="416">
        <v>42455</v>
      </c>
      <c r="B8895" s="417">
        <v>3058.8</v>
      </c>
      <c r="C8895"/>
      <c r="D8895"/>
    </row>
    <row r="8896" spans="1:4" ht="16.149999999999999" customHeight="1" x14ac:dyDescent="0.25">
      <c r="A8896" s="416">
        <v>42456</v>
      </c>
      <c r="B8896" s="418">
        <v>3058.8</v>
      </c>
      <c r="C8896"/>
      <c r="D8896"/>
    </row>
    <row r="8897" spans="1:4" ht="16.149999999999999" customHeight="1" x14ac:dyDescent="0.25">
      <c r="A8897" s="416">
        <v>42457</v>
      </c>
      <c r="B8897" s="417">
        <v>3058.8</v>
      </c>
      <c r="C8897"/>
      <c r="D8897"/>
    </row>
    <row r="8898" spans="1:4" ht="16.149999999999999" customHeight="1" x14ac:dyDescent="0.25">
      <c r="A8898" s="416">
        <v>42458</v>
      </c>
      <c r="B8898" s="418">
        <v>3047.85</v>
      </c>
      <c r="C8898"/>
      <c r="D8898"/>
    </row>
    <row r="8899" spans="1:4" ht="16.149999999999999" customHeight="1" x14ac:dyDescent="0.25">
      <c r="A8899" s="416">
        <v>42459</v>
      </c>
      <c r="B8899" s="417">
        <v>3052.33</v>
      </c>
      <c r="C8899"/>
      <c r="D8899"/>
    </row>
    <row r="8900" spans="1:4" ht="16.149999999999999" customHeight="1" x14ac:dyDescent="0.25">
      <c r="A8900" s="416">
        <v>42460</v>
      </c>
      <c r="B8900" s="418">
        <v>3022.35</v>
      </c>
      <c r="C8900"/>
      <c r="D8900"/>
    </row>
    <row r="8901" spans="1:4" ht="16.149999999999999" customHeight="1" x14ac:dyDescent="0.25">
      <c r="A8901" s="416">
        <v>42461</v>
      </c>
      <c r="B8901" s="417">
        <v>3000.63</v>
      </c>
      <c r="C8901"/>
      <c r="D8901"/>
    </row>
    <row r="8902" spans="1:4" ht="16.149999999999999" customHeight="1" x14ac:dyDescent="0.25">
      <c r="A8902" s="416">
        <v>42462</v>
      </c>
      <c r="B8902" s="418">
        <v>3038.48</v>
      </c>
      <c r="C8902"/>
      <c r="D8902"/>
    </row>
    <row r="8903" spans="1:4" ht="16.149999999999999" customHeight="1" x14ac:dyDescent="0.25">
      <c r="A8903" s="416">
        <v>42463</v>
      </c>
      <c r="B8903" s="417">
        <v>3038.48</v>
      </c>
      <c r="C8903"/>
      <c r="D8903"/>
    </row>
    <row r="8904" spans="1:4" ht="16.149999999999999" customHeight="1" x14ac:dyDescent="0.25">
      <c r="A8904" s="416">
        <v>42464</v>
      </c>
      <c r="B8904" s="418">
        <v>3038.48</v>
      </c>
      <c r="C8904"/>
      <c r="D8904"/>
    </row>
    <row r="8905" spans="1:4" ht="16.149999999999999" customHeight="1" x14ac:dyDescent="0.25">
      <c r="A8905" s="416">
        <v>42465</v>
      </c>
      <c r="B8905" s="417">
        <v>3066.94</v>
      </c>
      <c r="C8905"/>
      <c r="D8905"/>
    </row>
    <row r="8906" spans="1:4" ht="16.149999999999999" customHeight="1" x14ac:dyDescent="0.25">
      <c r="A8906" s="416">
        <v>42466</v>
      </c>
      <c r="B8906" s="418">
        <v>3085.82</v>
      </c>
      <c r="C8906"/>
      <c r="D8906"/>
    </row>
    <row r="8907" spans="1:4" ht="16.149999999999999" customHeight="1" x14ac:dyDescent="0.25">
      <c r="A8907" s="416">
        <v>42467</v>
      </c>
      <c r="B8907" s="417">
        <v>3081.39</v>
      </c>
      <c r="C8907"/>
      <c r="D8907"/>
    </row>
    <row r="8908" spans="1:4" ht="16.149999999999999" customHeight="1" x14ac:dyDescent="0.25">
      <c r="A8908" s="416">
        <v>42468</v>
      </c>
      <c r="B8908" s="418">
        <v>3109.6</v>
      </c>
      <c r="C8908"/>
      <c r="D8908"/>
    </row>
    <row r="8909" spans="1:4" ht="16.149999999999999" customHeight="1" x14ac:dyDescent="0.25">
      <c r="A8909" s="416">
        <v>42469</v>
      </c>
      <c r="B8909" s="417">
        <v>3076.29</v>
      </c>
      <c r="C8909"/>
      <c r="D8909"/>
    </row>
    <row r="8910" spans="1:4" ht="16.149999999999999" customHeight="1" x14ac:dyDescent="0.25">
      <c r="A8910" s="416">
        <v>42470</v>
      </c>
      <c r="B8910" s="418">
        <v>3076.29</v>
      </c>
      <c r="C8910"/>
      <c r="D8910"/>
    </row>
    <row r="8911" spans="1:4" ht="16.149999999999999" customHeight="1" x14ac:dyDescent="0.25">
      <c r="A8911" s="416">
        <v>42471</v>
      </c>
      <c r="B8911" s="417">
        <v>3076.29</v>
      </c>
      <c r="C8911"/>
      <c r="D8911"/>
    </row>
    <row r="8912" spans="1:4" ht="16.7" customHeight="1" x14ac:dyDescent="0.25">
      <c r="A8912" s="416">
        <v>42472</v>
      </c>
      <c r="B8912" s="418">
        <v>3057.96</v>
      </c>
      <c r="C8912"/>
      <c r="D8912"/>
    </row>
    <row r="8913" spans="1:4" ht="15.75" x14ac:dyDescent="0.25">
      <c r="A8913" s="416">
        <v>42473</v>
      </c>
      <c r="B8913" s="417">
        <v>3036.57</v>
      </c>
      <c r="C8913"/>
      <c r="D8913"/>
    </row>
    <row r="8914" spans="1:4" ht="15" customHeight="1" x14ac:dyDescent="0.25">
      <c r="A8914" s="416">
        <v>42474</v>
      </c>
      <c r="B8914" s="418">
        <v>3006.35</v>
      </c>
      <c r="C8914"/>
      <c r="D8914"/>
    </row>
    <row r="8915" spans="1:4" ht="15.75" x14ac:dyDescent="0.25">
      <c r="A8915" s="416">
        <v>42475</v>
      </c>
      <c r="B8915" s="417">
        <v>3000.78</v>
      </c>
      <c r="C8915"/>
      <c r="D8915"/>
    </row>
    <row r="8916" spans="1:4" ht="15" customHeight="1" x14ac:dyDescent="0.25">
      <c r="A8916" s="416">
        <v>42476</v>
      </c>
      <c r="B8916" s="418">
        <v>2999.38</v>
      </c>
      <c r="C8916"/>
      <c r="D8916"/>
    </row>
    <row r="8917" spans="1:4" ht="15.75" x14ac:dyDescent="0.25">
      <c r="A8917" s="416">
        <v>42477</v>
      </c>
      <c r="B8917" s="417">
        <v>2999.38</v>
      </c>
      <c r="C8917"/>
      <c r="D8917"/>
    </row>
    <row r="8918" spans="1:4" ht="15.75" x14ac:dyDescent="0.25">
      <c r="A8918" s="416">
        <v>42478</v>
      </c>
      <c r="B8918" s="418">
        <v>2999.38</v>
      </c>
      <c r="C8918"/>
      <c r="D8918"/>
    </row>
    <row r="8919" spans="1:4" ht="15.75" x14ac:dyDescent="0.25">
      <c r="A8919" s="416">
        <v>42479</v>
      </c>
      <c r="B8919" s="417">
        <v>2995.86</v>
      </c>
      <c r="C8919"/>
      <c r="D8919"/>
    </row>
    <row r="8920" spans="1:4" ht="15.75" x14ac:dyDescent="0.25">
      <c r="A8920" s="416">
        <v>42480</v>
      </c>
      <c r="B8920" s="418">
        <v>2912.2</v>
      </c>
      <c r="C8920"/>
      <c r="D8920"/>
    </row>
    <row r="8921" spans="1:4" ht="15.75" x14ac:dyDescent="0.25">
      <c r="A8921" s="416">
        <v>42481</v>
      </c>
      <c r="B8921" s="417">
        <v>2899.92</v>
      </c>
      <c r="C8921"/>
      <c r="D8921"/>
    </row>
    <row r="8922" spans="1:4" ht="15.75" x14ac:dyDescent="0.25">
      <c r="A8922" s="416">
        <v>42482</v>
      </c>
      <c r="B8922" s="418">
        <v>2928.7</v>
      </c>
      <c r="C8922"/>
      <c r="D8922"/>
    </row>
    <row r="8923" spans="1:4" ht="15.75" x14ac:dyDescent="0.25">
      <c r="A8923" s="416">
        <v>42483</v>
      </c>
      <c r="B8923" s="417">
        <v>2939.7</v>
      </c>
      <c r="C8923"/>
      <c r="D8923"/>
    </row>
    <row r="8924" spans="1:4" ht="15.75" x14ac:dyDescent="0.25">
      <c r="A8924" s="416">
        <v>42484</v>
      </c>
      <c r="B8924" s="418">
        <v>2939.7</v>
      </c>
      <c r="C8924"/>
      <c r="D8924"/>
    </row>
    <row r="8925" spans="1:4" ht="15.75" x14ac:dyDescent="0.25">
      <c r="A8925" s="416">
        <v>42485</v>
      </c>
      <c r="B8925" s="417">
        <v>2939.7</v>
      </c>
      <c r="C8925"/>
      <c r="D8925"/>
    </row>
    <row r="8926" spans="1:4" ht="15.75" x14ac:dyDescent="0.25">
      <c r="A8926" s="416">
        <v>42486</v>
      </c>
      <c r="B8926" s="418">
        <v>2962.08</v>
      </c>
      <c r="C8926"/>
      <c r="D8926"/>
    </row>
    <row r="8927" spans="1:4" ht="15.75" x14ac:dyDescent="0.25">
      <c r="A8927" s="416">
        <v>42487</v>
      </c>
      <c r="B8927" s="417">
        <v>2945.37</v>
      </c>
      <c r="C8927"/>
      <c r="D8927"/>
    </row>
    <row r="8928" spans="1:4" ht="15.75" x14ac:dyDescent="0.25">
      <c r="A8928" s="416">
        <v>42488</v>
      </c>
      <c r="B8928" s="418">
        <v>2943.23</v>
      </c>
      <c r="C8928"/>
      <c r="D8928"/>
    </row>
    <row r="8929" spans="1:4" ht="15.75" x14ac:dyDescent="0.25">
      <c r="A8929" s="416">
        <v>42489</v>
      </c>
      <c r="B8929" s="417">
        <v>2885.72</v>
      </c>
      <c r="C8929"/>
      <c r="D8929"/>
    </row>
    <row r="8930" spans="1:4" ht="15.75" x14ac:dyDescent="0.25">
      <c r="A8930" s="416">
        <v>42490</v>
      </c>
      <c r="B8930" s="418">
        <v>2851.14</v>
      </c>
      <c r="C8930"/>
      <c r="D8930"/>
    </row>
    <row r="8931" spans="1:4" ht="15.75" x14ac:dyDescent="0.25">
      <c r="A8931" s="416">
        <v>42491</v>
      </c>
      <c r="B8931" s="417">
        <v>2851.14</v>
      </c>
      <c r="C8931"/>
      <c r="D8931"/>
    </row>
    <row r="8932" spans="1:4" ht="15.75" x14ac:dyDescent="0.25">
      <c r="A8932" s="416">
        <v>42492</v>
      </c>
      <c r="B8932" s="418">
        <v>2851.14</v>
      </c>
      <c r="C8932"/>
      <c r="D8932"/>
    </row>
    <row r="8933" spans="1:4" ht="15.75" x14ac:dyDescent="0.25">
      <c r="A8933" s="416">
        <v>42493</v>
      </c>
      <c r="B8933" s="417">
        <v>2833.78</v>
      </c>
      <c r="C8933"/>
      <c r="D8933"/>
    </row>
    <row r="8934" spans="1:4" ht="15.75" x14ac:dyDescent="0.25">
      <c r="A8934" s="416">
        <v>42494</v>
      </c>
      <c r="B8934" s="418">
        <v>2895.51</v>
      </c>
      <c r="C8934"/>
      <c r="D8934"/>
    </row>
    <row r="8935" spans="1:4" ht="15.75" x14ac:dyDescent="0.25">
      <c r="A8935" s="416">
        <v>42495</v>
      </c>
      <c r="B8935" s="417">
        <v>2942.16</v>
      </c>
      <c r="C8935"/>
      <c r="D8935"/>
    </row>
    <row r="8936" spans="1:4" ht="15.75" x14ac:dyDescent="0.25">
      <c r="A8936" s="416">
        <v>42496</v>
      </c>
      <c r="B8936" s="418">
        <v>2952.37</v>
      </c>
      <c r="C8936"/>
      <c r="D8936"/>
    </row>
    <row r="8937" spans="1:4" ht="15.75" x14ac:dyDescent="0.25">
      <c r="A8937" s="416">
        <v>42497</v>
      </c>
      <c r="B8937" s="417">
        <v>2969.62</v>
      </c>
      <c r="C8937"/>
      <c r="D8937"/>
    </row>
    <row r="8938" spans="1:4" ht="15.75" x14ac:dyDescent="0.25">
      <c r="A8938" s="416">
        <v>42498</v>
      </c>
      <c r="B8938" s="418">
        <v>2969.62</v>
      </c>
      <c r="C8938"/>
      <c r="D8938"/>
    </row>
    <row r="8939" spans="1:4" ht="15.75" x14ac:dyDescent="0.25">
      <c r="A8939" s="416">
        <v>42499</v>
      </c>
      <c r="B8939" s="417">
        <v>2969.62</v>
      </c>
      <c r="C8939"/>
      <c r="D8939"/>
    </row>
    <row r="8940" spans="1:4" ht="15.75" x14ac:dyDescent="0.25">
      <c r="A8940" s="416">
        <v>42500</v>
      </c>
      <c r="B8940" s="418">
        <v>2969.62</v>
      </c>
      <c r="C8940"/>
      <c r="D8940"/>
    </row>
    <row r="8941" spans="1:4" ht="15.75" x14ac:dyDescent="0.25">
      <c r="A8941" s="416">
        <v>42501</v>
      </c>
      <c r="B8941" s="417">
        <v>2979.54</v>
      </c>
      <c r="C8941"/>
      <c r="D8941"/>
    </row>
    <row r="8942" spans="1:4" ht="15.75" x14ac:dyDescent="0.25">
      <c r="A8942" s="416">
        <v>42502</v>
      </c>
      <c r="B8942" s="418">
        <v>2956.82</v>
      </c>
      <c r="C8942"/>
      <c r="D8942"/>
    </row>
    <row r="8943" spans="1:4" ht="15.75" x14ac:dyDescent="0.25">
      <c r="A8943" s="416">
        <v>42503</v>
      </c>
      <c r="B8943" s="417">
        <v>2934.88</v>
      </c>
      <c r="C8943"/>
      <c r="D8943"/>
    </row>
    <row r="8944" spans="1:4" ht="15.75" x14ac:dyDescent="0.25">
      <c r="A8944" s="416">
        <v>42504</v>
      </c>
      <c r="B8944" s="418">
        <v>2983.82</v>
      </c>
      <c r="C8944"/>
      <c r="D8944"/>
    </row>
    <row r="8945" spans="1:4" ht="15.75" x14ac:dyDescent="0.25">
      <c r="A8945" s="416">
        <v>42505</v>
      </c>
      <c r="B8945" s="417">
        <v>2983.82</v>
      </c>
      <c r="C8945"/>
      <c r="D8945"/>
    </row>
    <row r="8946" spans="1:4" ht="15.75" x14ac:dyDescent="0.25">
      <c r="A8946" s="416">
        <v>42506</v>
      </c>
      <c r="B8946" s="418">
        <v>2983.82</v>
      </c>
      <c r="C8946"/>
      <c r="D8946"/>
    </row>
    <row r="8947" spans="1:4" ht="15.75" x14ac:dyDescent="0.25">
      <c r="A8947" s="416">
        <v>42507</v>
      </c>
      <c r="B8947" s="417">
        <v>3007.74</v>
      </c>
      <c r="C8947"/>
      <c r="D8947"/>
    </row>
    <row r="8948" spans="1:4" ht="15.75" x14ac:dyDescent="0.25">
      <c r="A8948" s="416">
        <v>42508</v>
      </c>
      <c r="B8948" s="418">
        <v>3020.89</v>
      </c>
      <c r="C8948"/>
      <c r="D8948"/>
    </row>
    <row r="8949" spans="1:4" ht="15.75" x14ac:dyDescent="0.25">
      <c r="A8949" s="416">
        <v>42509</v>
      </c>
      <c r="B8949" s="417">
        <v>3031.48</v>
      </c>
      <c r="C8949"/>
      <c r="D8949"/>
    </row>
    <row r="8950" spans="1:4" ht="15.75" x14ac:dyDescent="0.25">
      <c r="A8950" s="416">
        <v>42510</v>
      </c>
      <c r="B8950" s="418">
        <v>3056.06</v>
      </c>
      <c r="C8950"/>
      <c r="D8950"/>
    </row>
    <row r="8951" spans="1:4" ht="15.75" x14ac:dyDescent="0.25">
      <c r="A8951" s="416">
        <v>42511</v>
      </c>
      <c r="B8951" s="417">
        <v>3047.99</v>
      </c>
      <c r="C8951"/>
      <c r="D8951"/>
    </row>
    <row r="8952" spans="1:4" ht="15.75" x14ac:dyDescent="0.25">
      <c r="A8952" s="416">
        <v>42512</v>
      </c>
      <c r="B8952" s="418">
        <v>3047.99</v>
      </c>
      <c r="C8952"/>
      <c r="D8952"/>
    </row>
    <row r="8953" spans="1:4" ht="15.75" x14ac:dyDescent="0.25">
      <c r="A8953" s="416">
        <v>42513</v>
      </c>
      <c r="B8953" s="417">
        <v>3047.99</v>
      </c>
      <c r="C8953"/>
      <c r="D8953"/>
    </row>
    <row r="8954" spans="1:4" ht="15.75" x14ac:dyDescent="0.25">
      <c r="A8954" s="416">
        <v>42514</v>
      </c>
      <c r="B8954" s="418">
        <v>3058.25</v>
      </c>
      <c r="C8954"/>
      <c r="D8954"/>
    </row>
    <row r="8955" spans="1:4" ht="15.75" x14ac:dyDescent="0.25">
      <c r="A8955" s="416">
        <v>42515</v>
      </c>
      <c r="B8955" s="417">
        <v>3059.92</v>
      </c>
      <c r="C8955"/>
      <c r="D8955"/>
    </row>
    <row r="8956" spans="1:4" ht="15.75" x14ac:dyDescent="0.25">
      <c r="A8956" s="416">
        <v>42516</v>
      </c>
      <c r="B8956" s="418">
        <v>3061.89</v>
      </c>
      <c r="C8956"/>
      <c r="D8956"/>
    </row>
    <row r="8957" spans="1:4" ht="15.75" x14ac:dyDescent="0.25">
      <c r="A8957" s="416">
        <v>42517</v>
      </c>
      <c r="B8957" s="417">
        <v>3054.6</v>
      </c>
      <c r="C8957"/>
      <c r="D8957"/>
    </row>
    <row r="8958" spans="1:4" ht="15.75" x14ac:dyDescent="0.25">
      <c r="A8958" s="416">
        <v>42518</v>
      </c>
      <c r="B8958" s="418">
        <v>3069.17</v>
      </c>
      <c r="C8958"/>
      <c r="D8958"/>
    </row>
    <row r="8959" spans="1:4" ht="15.75" x14ac:dyDescent="0.25">
      <c r="A8959" s="416">
        <v>42519</v>
      </c>
      <c r="B8959" s="417">
        <v>3069.17</v>
      </c>
      <c r="C8959"/>
      <c r="D8959"/>
    </row>
    <row r="8960" spans="1:4" ht="15.75" x14ac:dyDescent="0.25">
      <c r="A8960" s="416">
        <v>42520</v>
      </c>
      <c r="B8960" s="418">
        <v>3069.17</v>
      </c>
      <c r="C8960"/>
      <c r="D8960"/>
    </row>
    <row r="8961" spans="1:4" ht="15.75" x14ac:dyDescent="0.25">
      <c r="A8961" s="416">
        <v>42521</v>
      </c>
      <c r="B8961" s="417">
        <v>3069.17</v>
      </c>
      <c r="C8961"/>
      <c r="D8961"/>
    </row>
    <row r="8962" spans="1:4" ht="15.75" x14ac:dyDescent="0.25">
      <c r="A8962" s="416">
        <v>42522</v>
      </c>
      <c r="B8962" s="418">
        <v>3089.65</v>
      </c>
      <c r="C8962"/>
      <c r="D8962"/>
    </row>
    <row r="8963" spans="1:4" ht="15.75" x14ac:dyDescent="0.25">
      <c r="A8963" s="416">
        <v>42523</v>
      </c>
      <c r="B8963" s="417">
        <v>3117.83</v>
      </c>
      <c r="C8963"/>
      <c r="D8963"/>
    </row>
    <row r="8964" spans="1:4" ht="15.75" x14ac:dyDescent="0.25">
      <c r="A8964" s="416">
        <v>42524</v>
      </c>
      <c r="B8964" s="418">
        <v>3110.88</v>
      </c>
      <c r="C8964"/>
      <c r="D8964"/>
    </row>
    <row r="8965" spans="1:4" ht="15.75" x14ac:dyDescent="0.25">
      <c r="A8965" s="416">
        <v>42525</v>
      </c>
      <c r="B8965" s="417">
        <v>3017.71</v>
      </c>
      <c r="C8965"/>
      <c r="D8965"/>
    </row>
    <row r="8966" spans="1:4" ht="15.75" x14ac:dyDescent="0.25">
      <c r="A8966" s="416">
        <v>42526</v>
      </c>
      <c r="B8966" s="418">
        <v>3017.71</v>
      </c>
      <c r="C8966"/>
      <c r="D8966"/>
    </row>
    <row r="8967" spans="1:4" ht="15.75" x14ac:dyDescent="0.25">
      <c r="A8967" s="416">
        <v>42527</v>
      </c>
      <c r="B8967" s="417">
        <v>3017.71</v>
      </c>
      <c r="C8967"/>
      <c r="D8967"/>
    </row>
    <row r="8968" spans="1:4" ht="15.75" x14ac:dyDescent="0.25">
      <c r="A8968" s="416">
        <v>42528</v>
      </c>
      <c r="B8968" s="418">
        <v>3017.71</v>
      </c>
      <c r="C8968"/>
      <c r="D8968"/>
    </row>
    <row r="8969" spans="1:4" ht="15.75" x14ac:dyDescent="0.25">
      <c r="A8969" s="416">
        <v>42529</v>
      </c>
      <c r="B8969" s="417">
        <v>2950.95</v>
      </c>
      <c r="C8969"/>
      <c r="D8969"/>
    </row>
    <row r="8970" spans="1:4" ht="15.75" x14ac:dyDescent="0.25">
      <c r="A8970" s="416">
        <v>42530</v>
      </c>
      <c r="B8970" s="418">
        <v>2905.23</v>
      </c>
      <c r="C8970"/>
      <c r="D8970"/>
    </row>
    <row r="8971" spans="1:4" ht="15.75" x14ac:dyDescent="0.25">
      <c r="A8971" s="416">
        <v>42531</v>
      </c>
      <c r="B8971" s="417">
        <v>2942.13</v>
      </c>
      <c r="C8971"/>
      <c r="D8971"/>
    </row>
    <row r="8972" spans="1:4" ht="15.75" x14ac:dyDescent="0.25">
      <c r="A8972" s="416">
        <v>42532</v>
      </c>
      <c r="B8972" s="418">
        <v>2969.83</v>
      </c>
      <c r="C8972"/>
      <c r="D8972"/>
    </row>
    <row r="8973" spans="1:4" ht="15.75" x14ac:dyDescent="0.25">
      <c r="A8973" s="416">
        <v>42533</v>
      </c>
      <c r="B8973" s="417">
        <v>2969.83</v>
      </c>
      <c r="C8973"/>
      <c r="D8973"/>
    </row>
    <row r="8974" spans="1:4" ht="15.75" x14ac:dyDescent="0.25">
      <c r="A8974" s="416">
        <v>42534</v>
      </c>
      <c r="B8974" s="418">
        <v>2969.83</v>
      </c>
      <c r="C8974"/>
      <c r="D8974"/>
    </row>
    <row r="8975" spans="1:4" ht="15.75" x14ac:dyDescent="0.25">
      <c r="A8975" s="416">
        <v>42535</v>
      </c>
      <c r="B8975" s="417">
        <v>2990.35</v>
      </c>
      <c r="C8975"/>
      <c r="D8975"/>
    </row>
    <row r="8976" spans="1:4" ht="15.75" x14ac:dyDescent="0.25">
      <c r="A8976" s="416">
        <v>42536</v>
      </c>
      <c r="B8976" s="418">
        <v>3003.28</v>
      </c>
      <c r="C8976"/>
      <c r="D8976"/>
    </row>
    <row r="8977" spans="1:4" ht="15.75" x14ac:dyDescent="0.25">
      <c r="A8977" s="416">
        <v>42537</v>
      </c>
      <c r="B8977" s="417">
        <v>2989.56</v>
      </c>
      <c r="C8977"/>
      <c r="D8977"/>
    </row>
    <row r="8978" spans="1:4" ht="15.75" x14ac:dyDescent="0.25">
      <c r="A8978" s="416">
        <v>42538</v>
      </c>
      <c r="B8978" s="418">
        <v>3019.12</v>
      </c>
      <c r="C8978"/>
      <c r="D8978"/>
    </row>
    <row r="8979" spans="1:4" ht="15.75" x14ac:dyDescent="0.25">
      <c r="A8979" s="416">
        <v>42539</v>
      </c>
      <c r="B8979" s="417">
        <v>3010.91</v>
      </c>
      <c r="C8979"/>
      <c r="D8979"/>
    </row>
    <row r="8980" spans="1:4" ht="15.75" x14ac:dyDescent="0.25">
      <c r="A8980" s="416">
        <v>42540</v>
      </c>
      <c r="B8980" s="418">
        <v>3010.91</v>
      </c>
      <c r="C8980"/>
      <c r="D8980"/>
    </row>
    <row r="8981" spans="1:4" ht="15.75" x14ac:dyDescent="0.25">
      <c r="A8981" s="416">
        <v>42541</v>
      </c>
      <c r="B8981" s="417">
        <v>3010.91</v>
      </c>
      <c r="C8981"/>
      <c r="D8981"/>
    </row>
    <row r="8982" spans="1:4" ht="15.75" x14ac:dyDescent="0.25">
      <c r="A8982" s="416">
        <v>42542</v>
      </c>
      <c r="B8982" s="418">
        <v>2972.97</v>
      </c>
      <c r="C8982"/>
      <c r="D8982"/>
    </row>
    <row r="8983" spans="1:4" ht="15.75" x14ac:dyDescent="0.25">
      <c r="A8983" s="416">
        <v>42543</v>
      </c>
      <c r="B8983" s="417">
        <v>2976.29</v>
      </c>
      <c r="C8983"/>
      <c r="D8983"/>
    </row>
    <row r="8984" spans="1:4" ht="15.75" x14ac:dyDescent="0.25">
      <c r="A8984" s="416">
        <v>42544</v>
      </c>
      <c r="B8984" s="418">
        <v>2944.06</v>
      </c>
      <c r="C8984"/>
      <c r="D8984"/>
    </row>
    <row r="8985" spans="1:4" ht="15.75" x14ac:dyDescent="0.25">
      <c r="A8985" s="416">
        <v>42545</v>
      </c>
      <c r="B8985" s="417">
        <v>2897.53</v>
      </c>
      <c r="C8985"/>
      <c r="D8985"/>
    </row>
    <row r="8986" spans="1:4" ht="15.75" x14ac:dyDescent="0.25">
      <c r="A8986" s="416">
        <v>42546</v>
      </c>
      <c r="B8986" s="418">
        <v>2972.92</v>
      </c>
      <c r="C8986"/>
      <c r="D8986"/>
    </row>
    <row r="8987" spans="1:4" ht="15.75" x14ac:dyDescent="0.25">
      <c r="A8987" s="416">
        <v>42547</v>
      </c>
      <c r="B8987" s="417">
        <v>2972.92</v>
      </c>
      <c r="C8987"/>
      <c r="D8987"/>
    </row>
    <row r="8988" spans="1:4" ht="15.75" x14ac:dyDescent="0.25">
      <c r="A8988" s="416">
        <v>42548</v>
      </c>
      <c r="B8988" s="418">
        <v>2972.92</v>
      </c>
      <c r="C8988"/>
      <c r="D8988"/>
    </row>
    <row r="8989" spans="1:4" ht="15.75" x14ac:dyDescent="0.25">
      <c r="A8989" s="416">
        <v>42549</v>
      </c>
      <c r="B8989" s="417">
        <v>3022.78</v>
      </c>
      <c r="C8989"/>
      <c r="D8989"/>
    </row>
    <row r="8990" spans="1:4" ht="15.75" x14ac:dyDescent="0.25">
      <c r="A8990" s="416">
        <v>42550</v>
      </c>
      <c r="B8990" s="418">
        <v>3005.18</v>
      </c>
      <c r="C8990"/>
      <c r="D8990"/>
    </row>
    <row r="8991" spans="1:4" ht="15.75" x14ac:dyDescent="0.25">
      <c r="A8991" s="416">
        <v>42551</v>
      </c>
      <c r="B8991" s="417">
        <v>2916.15</v>
      </c>
      <c r="C8991"/>
      <c r="D8991"/>
    </row>
    <row r="8992" spans="1:4" ht="15.75" x14ac:dyDescent="0.25">
      <c r="A8992" s="416">
        <v>42552</v>
      </c>
      <c r="B8992" s="418">
        <v>2919.01</v>
      </c>
      <c r="C8992"/>
      <c r="D8992"/>
    </row>
    <row r="8993" spans="1:4" ht="15.75" x14ac:dyDescent="0.25">
      <c r="A8993" s="416">
        <v>42553</v>
      </c>
      <c r="B8993" s="417">
        <v>2914.38</v>
      </c>
      <c r="C8993"/>
      <c r="D8993"/>
    </row>
    <row r="8994" spans="1:4" ht="15.75" x14ac:dyDescent="0.25">
      <c r="A8994" s="416">
        <v>42554</v>
      </c>
      <c r="B8994" s="418">
        <v>2914.38</v>
      </c>
      <c r="C8994"/>
      <c r="D8994"/>
    </row>
    <row r="8995" spans="1:4" ht="15.75" x14ac:dyDescent="0.25">
      <c r="A8995" s="416">
        <v>42555</v>
      </c>
      <c r="B8995" s="417">
        <v>2914.38</v>
      </c>
      <c r="C8995"/>
      <c r="D8995"/>
    </row>
    <row r="8996" spans="1:4" ht="15.75" x14ac:dyDescent="0.25">
      <c r="A8996" s="416">
        <v>42556</v>
      </c>
      <c r="B8996" s="418">
        <v>2914.38</v>
      </c>
      <c r="C8996"/>
      <c r="D8996"/>
    </row>
    <row r="8997" spans="1:4" ht="15.75" x14ac:dyDescent="0.25">
      <c r="A8997" s="416">
        <v>42557</v>
      </c>
      <c r="B8997" s="417">
        <v>2966.87</v>
      </c>
      <c r="C8997"/>
      <c r="D8997"/>
    </row>
    <row r="8998" spans="1:4" ht="15.75" x14ac:dyDescent="0.25">
      <c r="A8998" s="416">
        <v>42558</v>
      </c>
      <c r="B8998" s="418">
        <v>3003.2</v>
      </c>
      <c r="C8998"/>
      <c r="D8998"/>
    </row>
    <row r="8999" spans="1:4" ht="15.75" x14ac:dyDescent="0.25">
      <c r="A8999" s="416">
        <v>42559</v>
      </c>
      <c r="B8999" s="417">
        <v>2986.49</v>
      </c>
      <c r="C8999"/>
      <c r="D8999"/>
    </row>
    <row r="9000" spans="1:4" ht="15.75" x14ac:dyDescent="0.25">
      <c r="A9000" s="416">
        <v>42560</v>
      </c>
      <c r="B9000" s="418">
        <v>2952.64</v>
      </c>
      <c r="C9000"/>
      <c r="D9000"/>
    </row>
    <row r="9001" spans="1:4" ht="15.75" x14ac:dyDescent="0.25">
      <c r="A9001" s="416">
        <v>42561</v>
      </c>
      <c r="B9001" s="417">
        <v>2952.64</v>
      </c>
      <c r="C9001"/>
      <c r="D9001"/>
    </row>
    <row r="9002" spans="1:4" ht="15.75" x14ac:dyDescent="0.25">
      <c r="A9002" s="416">
        <v>42562</v>
      </c>
      <c r="B9002" s="418">
        <v>2952.64</v>
      </c>
      <c r="C9002"/>
      <c r="D9002"/>
    </row>
    <row r="9003" spans="1:4" ht="15.75" x14ac:dyDescent="0.25">
      <c r="A9003" s="416">
        <v>42563</v>
      </c>
      <c r="B9003" s="417">
        <v>2929.81</v>
      </c>
      <c r="C9003"/>
      <c r="D9003"/>
    </row>
    <row r="9004" spans="1:4" ht="15.75" x14ac:dyDescent="0.25">
      <c r="A9004" s="416">
        <v>42564</v>
      </c>
      <c r="B9004" s="418">
        <v>2911.91</v>
      </c>
      <c r="C9004"/>
      <c r="D9004"/>
    </row>
    <row r="9005" spans="1:4" ht="15.75" x14ac:dyDescent="0.25">
      <c r="A9005" s="416">
        <v>42565</v>
      </c>
      <c r="B9005" s="417">
        <v>2936.53</v>
      </c>
      <c r="C9005"/>
      <c r="D9005"/>
    </row>
    <row r="9006" spans="1:4" ht="15.75" x14ac:dyDescent="0.25">
      <c r="A9006" s="416">
        <v>42566</v>
      </c>
      <c r="B9006" s="418">
        <v>2923.07</v>
      </c>
      <c r="C9006"/>
      <c r="D9006"/>
    </row>
    <row r="9007" spans="1:4" ht="15.75" x14ac:dyDescent="0.25">
      <c r="A9007" s="416">
        <v>42567</v>
      </c>
      <c r="B9007" s="417">
        <v>2923.46</v>
      </c>
      <c r="C9007"/>
      <c r="D9007"/>
    </row>
    <row r="9008" spans="1:4" ht="15.75" x14ac:dyDescent="0.25">
      <c r="A9008" s="416">
        <v>42568</v>
      </c>
      <c r="B9008" s="418">
        <v>2923.46</v>
      </c>
      <c r="C9008"/>
      <c r="D9008"/>
    </row>
    <row r="9009" spans="1:4" ht="15.75" x14ac:dyDescent="0.25">
      <c r="A9009" s="416">
        <v>42569</v>
      </c>
      <c r="B9009" s="417">
        <v>2923.46</v>
      </c>
      <c r="C9009"/>
      <c r="D9009"/>
    </row>
    <row r="9010" spans="1:4" ht="15.75" x14ac:dyDescent="0.25">
      <c r="A9010" s="416">
        <v>42570</v>
      </c>
      <c r="B9010" s="418">
        <v>2928.3</v>
      </c>
      <c r="C9010"/>
      <c r="D9010"/>
    </row>
    <row r="9011" spans="1:4" ht="15.75" x14ac:dyDescent="0.25">
      <c r="A9011" s="416">
        <v>42571</v>
      </c>
      <c r="B9011" s="417">
        <v>2931.08</v>
      </c>
      <c r="C9011"/>
      <c r="D9011"/>
    </row>
    <row r="9012" spans="1:4" ht="15.75" x14ac:dyDescent="0.25">
      <c r="A9012" s="416">
        <v>42572</v>
      </c>
      <c r="B9012" s="418">
        <v>2931.08</v>
      </c>
      <c r="C9012"/>
      <c r="D9012"/>
    </row>
    <row r="9013" spans="1:4" ht="15.75" x14ac:dyDescent="0.25">
      <c r="A9013" s="416">
        <v>42573</v>
      </c>
      <c r="B9013" s="417">
        <v>2928.67</v>
      </c>
      <c r="C9013"/>
      <c r="D9013"/>
    </row>
    <row r="9014" spans="1:4" ht="15.75" x14ac:dyDescent="0.25">
      <c r="A9014" s="416">
        <v>42574</v>
      </c>
      <c r="B9014" s="418">
        <v>2942.65</v>
      </c>
      <c r="C9014"/>
      <c r="D9014"/>
    </row>
    <row r="9015" spans="1:4" ht="15.75" x14ac:dyDescent="0.25">
      <c r="A9015" s="416">
        <v>42575</v>
      </c>
      <c r="B9015" s="417">
        <v>2942.65</v>
      </c>
      <c r="C9015"/>
      <c r="D9015"/>
    </row>
    <row r="9016" spans="1:4" ht="15.75" x14ac:dyDescent="0.25">
      <c r="A9016" s="416">
        <v>42576</v>
      </c>
      <c r="B9016" s="418">
        <v>2942.65</v>
      </c>
      <c r="C9016"/>
      <c r="D9016"/>
    </row>
    <row r="9017" spans="1:4" ht="15.75" x14ac:dyDescent="0.25">
      <c r="A9017" s="416">
        <v>42577</v>
      </c>
      <c r="B9017" s="417">
        <v>2997.25</v>
      </c>
      <c r="C9017"/>
      <c r="D9017"/>
    </row>
    <row r="9018" spans="1:4" ht="15.75" x14ac:dyDescent="0.25">
      <c r="A9018" s="416">
        <v>42578</v>
      </c>
      <c r="B9018" s="418">
        <v>3055.15</v>
      </c>
      <c r="C9018"/>
      <c r="D9018"/>
    </row>
    <row r="9019" spans="1:4" ht="15.75" x14ac:dyDescent="0.25">
      <c r="A9019" s="416">
        <v>42579</v>
      </c>
      <c r="B9019" s="417">
        <v>3073.52</v>
      </c>
      <c r="C9019"/>
      <c r="D9019"/>
    </row>
    <row r="9020" spans="1:4" ht="15.75" x14ac:dyDescent="0.25">
      <c r="A9020" s="416">
        <v>42580</v>
      </c>
      <c r="B9020" s="418">
        <v>3091.78</v>
      </c>
      <c r="C9020"/>
      <c r="D9020"/>
    </row>
    <row r="9021" spans="1:4" ht="15.75" x14ac:dyDescent="0.25">
      <c r="A9021" s="416">
        <v>42581</v>
      </c>
      <c r="B9021" s="417">
        <v>3081.75</v>
      </c>
      <c r="C9021"/>
      <c r="D9021"/>
    </row>
    <row r="9022" spans="1:4" ht="15.75" x14ac:dyDescent="0.25">
      <c r="A9022" s="416">
        <v>42582</v>
      </c>
      <c r="B9022" s="418">
        <v>3081.75</v>
      </c>
      <c r="C9022"/>
      <c r="D9022"/>
    </row>
    <row r="9023" spans="1:4" ht="15.75" x14ac:dyDescent="0.25">
      <c r="A9023" s="416">
        <v>42583</v>
      </c>
      <c r="B9023" s="417">
        <v>3081.75</v>
      </c>
      <c r="C9023"/>
      <c r="D9023"/>
    </row>
    <row r="9024" spans="1:4" ht="15.75" x14ac:dyDescent="0.25">
      <c r="A9024" s="416">
        <v>42584</v>
      </c>
      <c r="B9024" s="418">
        <v>3090.28</v>
      </c>
      <c r="C9024"/>
      <c r="D9024"/>
    </row>
    <row r="9025" spans="1:4" ht="15.75" x14ac:dyDescent="0.25">
      <c r="A9025" s="416">
        <v>42585</v>
      </c>
      <c r="B9025" s="417">
        <v>3084.81</v>
      </c>
      <c r="C9025"/>
      <c r="D9025"/>
    </row>
    <row r="9026" spans="1:4" ht="15.75" x14ac:dyDescent="0.25">
      <c r="A9026" s="416">
        <v>42586</v>
      </c>
      <c r="B9026" s="418">
        <v>3110.43</v>
      </c>
      <c r="C9026"/>
      <c r="D9026"/>
    </row>
    <row r="9027" spans="1:4" ht="15.75" x14ac:dyDescent="0.25">
      <c r="A9027" s="416">
        <v>42587</v>
      </c>
      <c r="B9027" s="417">
        <v>3079.83</v>
      </c>
      <c r="C9027"/>
      <c r="D9027"/>
    </row>
    <row r="9028" spans="1:4" ht="15.75" x14ac:dyDescent="0.25">
      <c r="A9028" s="416">
        <v>42588</v>
      </c>
      <c r="B9028" s="418">
        <v>3052.8</v>
      </c>
      <c r="C9028"/>
      <c r="D9028"/>
    </row>
    <row r="9029" spans="1:4" ht="15.75" x14ac:dyDescent="0.25">
      <c r="A9029" s="416">
        <v>42589</v>
      </c>
      <c r="B9029" s="417">
        <v>3052.8</v>
      </c>
      <c r="C9029"/>
      <c r="D9029"/>
    </row>
    <row r="9030" spans="1:4" ht="15.75" x14ac:dyDescent="0.25">
      <c r="A9030" s="416">
        <v>42590</v>
      </c>
      <c r="B9030" s="418">
        <v>3052.8</v>
      </c>
      <c r="C9030"/>
      <c r="D9030"/>
    </row>
    <row r="9031" spans="1:4" ht="15.75" x14ac:dyDescent="0.25">
      <c r="A9031" s="416">
        <v>42591</v>
      </c>
      <c r="B9031" s="417">
        <v>2992.5</v>
      </c>
      <c r="C9031"/>
      <c r="D9031"/>
    </row>
    <row r="9032" spans="1:4" ht="15.75" x14ac:dyDescent="0.25">
      <c r="A9032" s="416">
        <v>42592</v>
      </c>
      <c r="B9032" s="418">
        <v>2974.31</v>
      </c>
      <c r="C9032"/>
      <c r="D9032"/>
    </row>
    <row r="9033" spans="1:4" ht="15.75" x14ac:dyDescent="0.25">
      <c r="A9033" s="416">
        <v>42593</v>
      </c>
      <c r="B9033" s="417">
        <v>2954.9</v>
      </c>
      <c r="C9033"/>
      <c r="D9033"/>
    </row>
    <row r="9034" spans="1:4" ht="15.75" x14ac:dyDescent="0.25">
      <c r="A9034" s="416">
        <v>42594</v>
      </c>
      <c r="B9034" s="418">
        <v>2911.26</v>
      </c>
      <c r="C9034"/>
      <c r="D9034"/>
    </row>
    <row r="9035" spans="1:4" ht="15.75" x14ac:dyDescent="0.25">
      <c r="A9035" s="416">
        <v>42595</v>
      </c>
      <c r="B9035" s="417">
        <v>2908.67</v>
      </c>
      <c r="C9035"/>
      <c r="D9035"/>
    </row>
    <row r="9036" spans="1:4" ht="15.75" x14ac:dyDescent="0.25">
      <c r="A9036" s="416">
        <v>42596</v>
      </c>
      <c r="B9036" s="418">
        <v>2908.67</v>
      </c>
      <c r="C9036"/>
      <c r="D9036"/>
    </row>
    <row r="9037" spans="1:4" ht="15.75" x14ac:dyDescent="0.25">
      <c r="A9037" s="416">
        <v>42597</v>
      </c>
      <c r="B9037" s="417">
        <v>2908.67</v>
      </c>
      <c r="C9037"/>
      <c r="D9037"/>
    </row>
    <row r="9038" spans="1:4" ht="15.75" x14ac:dyDescent="0.25">
      <c r="A9038" s="416">
        <v>42598</v>
      </c>
      <c r="B9038" s="418">
        <v>2908.67</v>
      </c>
      <c r="C9038"/>
      <c r="D9038"/>
    </row>
    <row r="9039" spans="1:4" ht="15.75" x14ac:dyDescent="0.25">
      <c r="A9039" s="416">
        <v>42599</v>
      </c>
      <c r="B9039" s="417">
        <v>2905.3</v>
      </c>
      <c r="C9039"/>
      <c r="D9039"/>
    </row>
    <row r="9040" spans="1:4" ht="15.75" x14ac:dyDescent="0.25">
      <c r="A9040" s="416">
        <v>42600</v>
      </c>
      <c r="B9040" s="418">
        <v>2918.07</v>
      </c>
      <c r="C9040"/>
      <c r="D9040"/>
    </row>
    <row r="9041" spans="1:4" ht="15.75" x14ac:dyDescent="0.25">
      <c r="A9041" s="416">
        <v>42601</v>
      </c>
      <c r="B9041" s="417">
        <v>2884.02</v>
      </c>
      <c r="C9041"/>
      <c r="D9041"/>
    </row>
    <row r="9042" spans="1:4" ht="15.75" x14ac:dyDescent="0.25">
      <c r="A9042" s="416">
        <v>42602</v>
      </c>
      <c r="B9042" s="418">
        <v>2867.37</v>
      </c>
      <c r="C9042"/>
      <c r="D9042"/>
    </row>
    <row r="9043" spans="1:4" ht="15.75" x14ac:dyDescent="0.25">
      <c r="A9043" s="416">
        <v>42603</v>
      </c>
      <c r="B9043" s="417">
        <v>2867.37</v>
      </c>
      <c r="C9043"/>
      <c r="D9043"/>
    </row>
    <row r="9044" spans="1:4" ht="15.75" x14ac:dyDescent="0.25">
      <c r="A9044" s="416">
        <v>42604</v>
      </c>
      <c r="B9044" s="418">
        <v>2867.37</v>
      </c>
      <c r="C9044"/>
      <c r="D9044"/>
    </row>
    <row r="9045" spans="1:4" ht="15.75" x14ac:dyDescent="0.25">
      <c r="A9045" s="416">
        <v>42605</v>
      </c>
      <c r="B9045" s="417">
        <v>2883.89</v>
      </c>
      <c r="C9045"/>
      <c r="D9045"/>
    </row>
    <row r="9046" spans="1:4" ht="15.75" x14ac:dyDescent="0.25">
      <c r="A9046" s="416">
        <v>42606</v>
      </c>
      <c r="B9046" s="418">
        <v>2909.1</v>
      </c>
      <c r="C9046"/>
      <c r="D9046"/>
    </row>
    <row r="9047" spans="1:4" ht="15.75" x14ac:dyDescent="0.25">
      <c r="A9047" s="416">
        <v>42607</v>
      </c>
      <c r="B9047" s="417">
        <v>2938.28</v>
      </c>
      <c r="C9047"/>
      <c r="D9047"/>
    </row>
    <row r="9048" spans="1:4" ht="15.75" x14ac:dyDescent="0.25">
      <c r="A9048" s="416">
        <v>42608</v>
      </c>
      <c r="B9048" s="418">
        <v>2915.67</v>
      </c>
      <c r="C9048"/>
      <c r="D9048"/>
    </row>
    <row r="9049" spans="1:4" ht="15.75" x14ac:dyDescent="0.25">
      <c r="A9049" s="416">
        <v>42609</v>
      </c>
      <c r="B9049" s="417">
        <v>2882.69</v>
      </c>
      <c r="C9049"/>
      <c r="D9049"/>
    </row>
    <row r="9050" spans="1:4" ht="15.75" x14ac:dyDescent="0.25">
      <c r="A9050" s="416">
        <v>42610</v>
      </c>
      <c r="B9050" s="418">
        <v>2882.69</v>
      </c>
      <c r="C9050"/>
      <c r="D9050"/>
    </row>
    <row r="9051" spans="1:4" ht="15.75" x14ac:dyDescent="0.25">
      <c r="A9051" s="416">
        <v>42611</v>
      </c>
      <c r="B9051" s="417">
        <v>2882.69</v>
      </c>
      <c r="C9051"/>
      <c r="D9051"/>
    </row>
    <row r="9052" spans="1:4" ht="15.75" x14ac:dyDescent="0.25">
      <c r="A9052" s="416">
        <v>42612</v>
      </c>
      <c r="B9052" s="418">
        <v>2924.29</v>
      </c>
      <c r="C9052"/>
      <c r="D9052"/>
    </row>
    <row r="9053" spans="1:4" ht="15.75" x14ac:dyDescent="0.25">
      <c r="A9053" s="416">
        <v>42613</v>
      </c>
      <c r="B9053" s="417">
        <v>2933.82</v>
      </c>
      <c r="C9053"/>
      <c r="D9053"/>
    </row>
    <row r="9054" spans="1:4" ht="15.75" x14ac:dyDescent="0.25">
      <c r="A9054" s="416">
        <v>42614</v>
      </c>
      <c r="B9054" s="418">
        <v>2956.53</v>
      </c>
      <c r="C9054"/>
      <c r="D9054"/>
    </row>
    <row r="9055" spans="1:4" ht="15.75" x14ac:dyDescent="0.25">
      <c r="A9055" s="416">
        <v>42615</v>
      </c>
      <c r="B9055" s="417">
        <v>2986.36</v>
      </c>
      <c r="C9055"/>
      <c r="D9055"/>
    </row>
    <row r="9056" spans="1:4" ht="15.75" x14ac:dyDescent="0.25">
      <c r="A9056" s="416">
        <v>42616</v>
      </c>
      <c r="B9056" s="418">
        <v>2957.56</v>
      </c>
      <c r="C9056"/>
      <c r="D9056"/>
    </row>
    <row r="9057" spans="1:4" ht="15.75" x14ac:dyDescent="0.25">
      <c r="A9057" s="416">
        <v>42617</v>
      </c>
      <c r="B9057" s="417">
        <v>2957.56</v>
      </c>
      <c r="C9057"/>
      <c r="D9057"/>
    </row>
    <row r="9058" spans="1:4" ht="15.75" x14ac:dyDescent="0.25">
      <c r="A9058" s="416">
        <v>42618</v>
      </c>
      <c r="B9058" s="418">
        <v>2957.56</v>
      </c>
      <c r="C9058"/>
      <c r="D9058"/>
    </row>
    <row r="9059" spans="1:4" ht="15.75" x14ac:dyDescent="0.25">
      <c r="A9059" s="416">
        <v>42619</v>
      </c>
      <c r="B9059" s="417">
        <v>2957.56</v>
      </c>
      <c r="C9059"/>
      <c r="D9059"/>
    </row>
    <row r="9060" spans="1:4" ht="15.75" x14ac:dyDescent="0.25">
      <c r="A9060" s="416">
        <v>42620</v>
      </c>
      <c r="B9060" s="418">
        <v>2887.64</v>
      </c>
      <c r="C9060"/>
      <c r="D9060"/>
    </row>
    <row r="9061" spans="1:4" ht="15.75" x14ac:dyDescent="0.25">
      <c r="A9061" s="416">
        <v>42621</v>
      </c>
      <c r="B9061" s="417">
        <v>2840.38</v>
      </c>
      <c r="C9061"/>
      <c r="D9061"/>
    </row>
    <row r="9062" spans="1:4" ht="15.75" x14ac:dyDescent="0.25">
      <c r="A9062" s="416">
        <v>42622</v>
      </c>
      <c r="B9062" s="418">
        <v>2846.13</v>
      </c>
      <c r="C9062"/>
      <c r="D9062"/>
    </row>
    <row r="9063" spans="1:4" ht="15.75" x14ac:dyDescent="0.25">
      <c r="A9063" s="416">
        <v>42623</v>
      </c>
      <c r="B9063" s="417">
        <v>2899.29</v>
      </c>
      <c r="C9063"/>
      <c r="D9063"/>
    </row>
    <row r="9064" spans="1:4" ht="15.75" x14ac:dyDescent="0.25">
      <c r="A9064" s="416">
        <v>42624</v>
      </c>
      <c r="B9064" s="418">
        <v>2899.29</v>
      </c>
      <c r="C9064"/>
      <c r="D9064"/>
    </row>
    <row r="9065" spans="1:4" ht="15.75" x14ac:dyDescent="0.25">
      <c r="A9065" s="416">
        <v>42625</v>
      </c>
      <c r="B9065" s="417">
        <v>2899.29</v>
      </c>
      <c r="C9065"/>
      <c r="D9065"/>
    </row>
    <row r="9066" spans="1:4" ht="15.75" x14ac:dyDescent="0.25">
      <c r="A9066" s="416">
        <v>42626</v>
      </c>
      <c r="B9066" s="418">
        <v>2942.29</v>
      </c>
      <c r="C9066"/>
      <c r="D9066"/>
    </row>
    <row r="9067" spans="1:4" ht="15.75" x14ac:dyDescent="0.25">
      <c r="A9067" s="416">
        <v>42627</v>
      </c>
      <c r="B9067" s="417">
        <v>2976.19</v>
      </c>
      <c r="C9067"/>
      <c r="D9067"/>
    </row>
    <row r="9068" spans="1:4" ht="15.75" x14ac:dyDescent="0.25">
      <c r="A9068" s="416">
        <v>42628</v>
      </c>
      <c r="B9068" s="418">
        <v>2972.65</v>
      </c>
      <c r="C9068"/>
      <c r="D9068"/>
    </row>
    <row r="9069" spans="1:4" ht="15.75" x14ac:dyDescent="0.25">
      <c r="A9069" s="416">
        <v>42629</v>
      </c>
      <c r="B9069" s="417">
        <v>2938.5</v>
      </c>
      <c r="C9069"/>
      <c r="D9069"/>
    </row>
    <row r="9070" spans="1:4" ht="15.75" x14ac:dyDescent="0.25">
      <c r="A9070" s="416">
        <v>42630</v>
      </c>
      <c r="B9070" s="418">
        <v>2956.58</v>
      </c>
      <c r="C9070"/>
      <c r="D9070"/>
    </row>
    <row r="9071" spans="1:4" ht="15.75" x14ac:dyDescent="0.25">
      <c r="A9071" s="416">
        <v>42631</v>
      </c>
      <c r="B9071" s="417">
        <v>2956.58</v>
      </c>
      <c r="C9071"/>
      <c r="D9071"/>
    </row>
    <row r="9072" spans="1:4" ht="15.75" x14ac:dyDescent="0.25">
      <c r="A9072" s="416">
        <v>42632</v>
      </c>
      <c r="B9072" s="418">
        <v>2956.58</v>
      </c>
      <c r="C9072"/>
      <c r="D9072"/>
    </row>
    <row r="9073" spans="1:4" ht="15.75" x14ac:dyDescent="0.25">
      <c r="A9073" s="416">
        <v>42633</v>
      </c>
      <c r="B9073" s="417">
        <v>2928.18</v>
      </c>
      <c r="C9073"/>
      <c r="D9073"/>
    </row>
    <row r="9074" spans="1:4" ht="15.75" x14ac:dyDescent="0.25">
      <c r="A9074" s="416">
        <v>42634</v>
      </c>
      <c r="B9074" s="418">
        <v>2911.11</v>
      </c>
      <c r="C9074"/>
      <c r="D9074"/>
    </row>
    <row r="9075" spans="1:4" ht="15.75" x14ac:dyDescent="0.25">
      <c r="A9075" s="416">
        <v>42635</v>
      </c>
      <c r="B9075" s="417">
        <v>2894.15</v>
      </c>
      <c r="C9075"/>
      <c r="D9075"/>
    </row>
    <row r="9076" spans="1:4" ht="15.75" x14ac:dyDescent="0.25">
      <c r="A9076" s="416">
        <v>42636</v>
      </c>
      <c r="B9076" s="418">
        <v>2862.52</v>
      </c>
      <c r="C9076"/>
      <c r="D9076"/>
    </row>
    <row r="9077" spans="1:4" ht="15.75" x14ac:dyDescent="0.25">
      <c r="A9077" s="416">
        <v>42637</v>
      </c>
      <c r="B9077" s="417">
        <v>2917.95</v>
      </c>
      <c r="C9077"/>
      <c r="D9077"/>
    </row>
    <row r="9078" spans="1:4" ht="15.75" x14ac:dyDescent="0.25">
      <c r="A9078" s="416">
        <v>42638</v>
      </c>
      <c r="B9078" s="418">
        <v>2917.95</v>
      </c>
      <c r="C9078"/>
      <c r="D9078"/>
    </row>
    <row r="9079" spans="1:4" ht="15.75" x14ac:dyDescent="0.25">
      <c r="A9079" s="416">
        <v>42639</v>
      </c>
      <c r="B9079" s="417">
        <v>2917.95</v>
      </c>
      <c r="C9079"/>
      <c r="D9079"/>
    </row>
    <row r="9080" spans="1:4" ht="15.75" x14ac:dyDescent="0.25">
      <c r="A9080" s="416">
        <v>42640</v>
      </c>
      <c r="B9080" s="418">
        <v>2917.58</v>
      </c>
      <c r="C9080"/>
      <c r="D9080"/>
    </row>
    <row r="9081" spans="1:4" ht="15.75" x14ac:dyDescent="0.25">
      <c r="A9081" s="416">
        <v>42641</v>
      </c>
      <c r="B9081" s="417">
        <v>2921.99</v>
      </c>
      <c r="C9081"/>
      <c r="D9081"/>
    </row>
    <row r="9082" spans="1:4" ht="15.75" x14ac:dyDescent="0.25">
      <c r="A9082" s="416">
        <v>42642</v>
      </c>
      <c r="B9082" s="418">
        <v>2914.11</v>
      </c>
      <c r="C9082"/>
      <c r="D9082"/>
    </row>
    <row r="9083" spans="1:4" ht="15.75" x14ac:dyDescent="0.25">
      <c r="A9083" s="416">
        <v>42643</v>
      </c>
      <c r="B9083" s="417">
        <v>2879.95</v>
      </c>
      <c r="C9083"/>
      <c r="D9083"/>
    </row>
    <row r="9084" spans="1:4" ht="15.75" x14ac:dyDescent="0.25">
      <c r="A9084" s="416">
        <v>42644</v>
      </c>
      <c r="B9084" s="418">
        <v>2880.08</v>
      </c>
      <c r="C9084"/>
      <c r="D9084"/>
    </row>
    <row r="9085" spans="1:4" ht="15.75" x14ac:dyDescent="0.25">
      <c r="A9085" s="416">
        <v>42645</v>
      </c>
      <c r="B9085" s="417">
        <v>2880.08</v>
      </c>
      <c r="C9085"/>
      <c r="D9085"/>
    </row>
    <row r="9086" spans="1:4" ht="15.75" x14ac:dyDescent="0.25">
      <c r="A9086" s="416">
        <v>42646</v>
      </c>
      <c r="B9086" s="418">
        <v>2880.08</v>
      </c>
      <c r="C9086"/>
      <c r="D9086"/>
    </row>
    <row r="9087" spans="1:4" ht="15.75" x14ac:dyDescent="0.25">
      <c r="A9087" s="416">
        <v>42647</v>
      </c>
      <c r="B9087" s="417">
        <v>2937.23</v>
      </c>
      <c r="C9087"/>
      <c r="D9087"/>
    </row>
    <row r="9088" spans="1:4" ht="15.75" x14ac:dyDescent="0.25">
      <c r="A9088" s="416">
        <v>42648</v>
      </c>
      <c r="B9088" s="418">
        <v>2963.06</v>
      </c>
      <c r="C9088"/>
      <c r="D9088"/>
    </row>
    <row r="9089" spans="1:4" ht="15.75" x14ac:dyDescent="0.25">
      <c r="A9089" s="416">
        <v>42649</v>
      </c>
      <c r="B9089" s="417">
        <v>2964.93</v>
      </c>
      <c r="C9089"/>
      <c r="D9089"/>
    </row>
    <row r="9090" spans="1:4" ht="15.75" x14ac:dyDescent="0.25">
      <c r="A9090" s="416">
        <v>42650</v>
      </c>
      <c r="B9090" s="418">
        <v>2924.8</v>
      </c>
      <c r="C9090"/>
      <c r="D9090"/>
    </row>
    <row r="9091" spans="1:4" ht="15.75" x14ac:dyDescent="0.25">
      <c r="A9091" s="416">
        <v>42651</v>
      </c>
      <c r="B9091" s="417">
        <v>2913.96</v>
      </c>
      <c r="C9091"/>
      <c r="D9091"/>
    </row>
    <row r="9092" spans="1:4" ht="15.75" x14ac:dyDescent="0.25">
      <c r="A9092" s="416">
        <v>42652</v>
      </c>
      <c r="B9092" s="418">
        <v>2913.96</v>
      </c>
      <c r="C9092"/>
      <c r="D9092"/>
    </row>
    <row r="9093" spans="1:4" ht="15.75" x14ac:dyDescent="0.25">
      <c r="A9093" s="416">
        <v>42653</v>
      </c>
      <c r="B9093" s="417">
        <v>2913.96</v>
      </c>
      <c r="C9093"/>
      <c r="D9093"/>
    </row>
    <row r="9094" spans="1:4" ht="15.75" x14ac:dyDescent="0.25">
      <c r="A9094" s="416">
        <v>42654</v>
      </c>
      <c r="B9094" s="418">
        <v>2913.96</v>
      </c>
      <c r="C9094"/>
      <c r="D9094"/>
    </row>
    <row r="9095" spans="1:4" ht="15.75" x14ac:dyDescent="0.25">
      <c r="A9095" s="416">
        <v>42655</v>
      </c>
      <c r="B9095" s="417">
        <v>2919.51</v>
      </c>
      <c r="C9095"/>
      <c r="D9095"/>
    </row>
    <row r="9096" spans="1:4" ht="15.75" x14ac:dyDescent="0.25">
      <c r="A9096" s="416">
        <v>42656</v>
      </c>
      <c r="B9096" s="418">
        <v>2919.18</v>
      </c>
      <c r="C9096"/>
      <c r="D9096"/>
    </row>
    <row r="9097" spans="1:4" ht="15.75" x14ac:dyDescent="0.25">
      <c r="A9097" s="416">
        <v>42657</v>
      </c>
      <c r="B9097" s="417">
        <v>2930.78</v>
      </c>
      <c r="C9097"/>
      <c r="D9097"/>
    </row>
    <row r="9098" spans="1:4" ht="15.75" x14ac:dyDescent="0.25">
      <c r="A9098" s="416">
        <v>42658</v>
      </c>
      <c r="B9098" s="418">
        <v>2915.67</v>
      </c>
      <c r="C9098"/>
      <c r="D9098"/>
    </row>
    <row r="9099" spans="1:4" ht="15.75" x14ac:dyDescent="0.25">
      <c r="A9099" s="416">
        <v>42659</v>
      </c>
      <c r="B9099" s="417">
        <v>2915.67</v>
      </c>
      <c r="C9099"/>
      <c r="D9099"/>
    </row>
    <row r="9100" spans="1:4" ht="15.75" x14ac:dyDescent="0.25">
      <c r="A9100" s="416">
        <v>42660</v>
      </c>
      <c r="B9100" s="418">
        <v>2915.67</v>
      </c>
      <c r="C9100"/>
      <c r="D9100"/>
    </row>
    <row r="9101" spans="1:4" ht="15.75" x14ac:dyDescent="0.25">
      <c r="A9101" s="416">
        <v>42661</v>
      </c>
      <c r="B9101" s="417">
        <v>2915.67</v>
      </c>
      <c r="C9101"/>
      <c r="D9101"/>
    </row>
    <row r="9102" spans="1:4" ht="15.75" x14ac:dyDescent="0.25">
      <c r="A9102" s="416">
        <v>42662</v>
      </c>
      <c r="B9102" s="418">
        <v>2905.93</v>
      </c>
      <c r="C9102"/>
      <c r="D9102"/>
    </row>
    <row r="9103" spans="1:4" ht="15.75" x14ac:dyDescent="0.25">
      <c r="A9103" s="416">
        <v>42663</v>
      </c>
      <c r="B9103" s="417">
        <v>2914.15</v>
      </c>
      <c r="C9103"/>
      <c r="D9103"/>
    </row>
    <row r="9104" spans="1:4" ht="15.75" x14ac:dyDescent="0.25">
      <c r="A9104" s="416">
        <v>42664</v>
      </c>
      <c r="B9104" s="418">
        <v>2934.03</v>
      </c>
      <c r="C9104"/>
      <c r="D9104"/>
    </row>
    <row r="9105" spans="1:4" ht="15.75" x14ac:dyDescent="0.25">
      <c r="A9105" s="416">
        <v>42665</v>
      </c>
      <c r="B9105" s="417">
        <v>2944.25</v>
      </c>
      <c r="C9105"/>
      <c r="D9105"/>
    </row>
    <row r="9106" spans="1:4" ht="15.75" x14ac:dyDescent="0.25">
      <c r="A9106" s="416">
        <v>42666</v>
      </c>
      <c r="B9106" s="418">
        <v>2944.25</v>
      </c>
      <c r="C9106"/>
      <c r="D9106"/>
    </row>
    <row r="9107" spans="1:4" ht="15.75" x14ac:dyDescent="0.25">
      <c r="A9107" s="416">
        <v>42667</v>
      </c>
      <c r="B9107" s="417">
        <v>2944.25</v>
      </c>
      <c r="C9107"/>
      <c r="D9107"/>
    </row>
    <row r="9108" spans="1:4" ht="15.75" x14ac:dyDescent="0.25">
      <c r="A9108" s="416">
        <v>42668</v>
      </c>
      <c r="B9108" s="418">
        <v>2929.83</v>
      </c>
      <c r="C9108"/>
      <c r="D9108"/>
    </row>
    <row r="9109" spans="1:4" ht="15.75" x14ac:dyDescent="0.25">
      <c r="A9109" s="416">
        <v>42669</v>
      </c>
      <c r="B9109" s="417">
        <v>2941.34</v>
      </c>
      <c r="C9109"/>
      <c r="D9109"/>
    </row>
    <row r="9110" spans="1:4" ht="15.75" x14ac:dyDescent="0.25">
      <c r="A9110" s="416">
        <v>42670</v>
      </c>
      <c r="B9110" s="418">
        <v>2965.18</v>
      </c>
      <c r="C9110"/>
      <c r="D9110"/>
    </row>
    <row r="9111" spans="1:4" ht="15.75" x14ac:dyDescent="0.25">
      <c r="A9111" s="416">
        <v>42671</v>
      </c>
      <c r="B9111" s="417">
        <v>2966.61</v>
      </c>
      <c r="C9111"/>
      <c r="D9111"/>
    </row>
    <row r="9112" spans="1:4" ht="15.75" x14ac:dyDescent="0.25">
      <c r="A9112" s="416">
        <v>42672</v>
      </c>
      <c r="B9112" s="418">
        <v>2967.66</v>
      </c>
      <c r="C9112"/>
      <c r="D9112"/>
    </row>
    <row r="9113" spans="1:4" ht="15.75" x14ac:dyDescent="0.25">
      <c r="A9113" s="416">
        <v>42673</v>
      </c>
      <c r="B9113" s="417">
        <v>2967.66</v>
      </c>
      <c r="C9113"/>
      <c r="D9113"/>
    </row>
    <row r="9114" spans="1:4" ht="15.75" x14ac:dyDescent="0.25">
      <c r="A9114" s="416">
        <v>42674</v>
      </c>
      <c r="B9114" s="418">
        <v>2967.66</v>
      </c>
      <c r="C9114"/>
      <c r="D9114"/>
    </row>
    <row r="9115" spans="1:4" ht="15.75" x14ac:dyDescent="0.25">
      <c r="A9115" s="416">
        <v>42675</v>
      </c>
      <c r="B9115" s="417">
        <v>2998.55</v>
      </c>
      <c r="C9115"/>
      <c r="D9115"/>
    </row>
    <row r="9116" spans="1:4" ht="15.75" x14ac:dyDescent="0.25">
      <c r="A9116" s="416">
        <v>42676</v>
      </c>
      <c r="B9116" s="418">
        <v>3026.68</v>
      </c>
      <c r="C9116"/>
      <c r="D9116"/>
    </row>
    <row r="9117" spans="1:4" ht="15.75" x14ac:dyDescent="0.25">
      <c r="A9117" s="416">
        <v>42677</v>
      </c>
      <c r="B9117" s="417">
        <v>3070.54</v>
      </c>
      <c r="C9117"/>
      <c r="D9117"/>
    </row>
    <row r="9118" spans="1:4" ht="15.75" x14ac:dyDescent="0.25">
      <c r="A9118" s="416">
        <v>42678</v>
      </c>
      <c r="B9118" s="418">
        <v>3071.12</v>
      </c>
      <c r="C9118"/>
      <c r="D9118"/>
    </row>
    <row r="9119" spans="1:4" ht="15.75" x14ac:dyDescent="0.25">
      <c r="A9119" s="416">
        <v>42679</v>
      </c>
      <c r="B9119" s="417">
        <v>3070.4</v>
      </c>
      <c r="C9119"/>
      <c r="D9119"/>
    </row>
    <row r="9120" spans="1:4" ht="15.75" x14ac:dyDescent="0.25">
      <c r="A9120" s="416">
        <v>42680</v>
      </c>
      <c r="B9120" s="418">
        <v>3070.4</v>
      </c>
      <c r="C9120"/>
      <c r="D9120"/>
    </row>
    <row r="9121" spans="1:4" ht="15.75" x14ac:dyDescent="0.25">
      <c r="A9121" s="416">
        <v>42681</v>
      </c>
      <c r="B9121" s="417">
        <v>3070.4</v>
      </c>
      <c r="C9121"/>
      <c r="D9121"/>
    </row>
    <row r="9122" spans="1:4" ht="15.75" x14ac:dyDescent="0.25">
      <c r="A9122" s="416">
        <v>42682</v>
      </c>
      <c r="B9122" s="418">
        <v>3070.4</v>
      </c>
      <c r="C9122"/>
      <c r="D9122"/>
    </row>
    <row r="9123" spans="1:4" ht="15.75" x14ac:dyDescent="0.25">
      <c r="A9123" s="416">
        <v>42683</v>
      </c>
      <c r="B9123" s="417">
        <v>2984.78</v>
      </c>
      <c r="C9123"/>
      <c r="D9123"/>
    </row>
    <row r="9124" spans="1:4" ht="15.75" x14ac:dyDescent="0.25">
      <c r="A9124" s="416">
        <v>42684</v>
      </c>
      <c r="B9124" s="418">
        <v>3012.12</v>
      </c>
      <c r="C9124"/>
      <c r="D9124"/>
    </row>
    <row r="9125" spans="1:4" ht="15.75" x14ac:dyDescent="0.25">
      <c r="A9125" s="416">
        <v>42685</v>
      </c>
      <c r="B9125" s="417">
        <v>3100.12</v>
      </c>
      <c r="C9125"/>
      <c r="D9125"/>
    </row>
    <row r="9126" spans="1:4" ht="15.75" x14ac:dyDescent="0.25">
      <c r="A9126" s="416">
        <v>42686</v>
      </c>
      <c r="B9126" s="418">
        <v>3100.12</v>
      </c>
      <c r="C9126"/>
      <c r="D9126"/>
    </row>
    <row r="9127" spans="1:4" ht="15.75" x14ac:dyDescent="0.25">
      <c r="A9127" s="416">
        <v>42687</v>
      </c>
      <c r="B9127" s="417">
        <v>3100.12</v>
      </c>
      <c r="C9127"/>
      <c r="D9127"/>
    </row>
    <row r="9128" spans="1:4" ht="15.75" x14ac:dyDescent="0.25">
      <c r="A9128" s="416">
        <v>42688</v>
      </c>
      <c r="B9128" s="418">
        <v>3100.12</v>
      </c>
      <c r="C9128"/>
      <c r="D9128"/>
    </row>
    <row r="9129" spans="1:4" ht="15.75" x14ac:dyDescent="0.25">
      <c r="A9129" s="416">
        <v>42689</v>
      </c>
      <c r="B9129" s="417">
        <v>3100.12</v>
      </c>
      <c r="C9129"/>
      <c r="D9129"/>
    </row>
    <row r="9130" spans="1:4" ht="15.75" x14ac:dyDescent="0.25">
      <c r="A9130" s="416">
        <v>42690</v>
      </c>
      <c r="B9130" s="418">
        <v>3124.91</v>
      </c>
      <c r="C9130"/>
      <c r="D9130"/>
    </row>
    <row r="9131" spans="1:4" ht="15.75" x14ac:dyDescent="0.25">
      <c r="A9131" s="416">
        <v>42691</v>
      </c>
      <c r="B9131" s="417">
        <v>3131.11</v>
      </c>
      <c r="C9131"/>
      <c r="D9131"/>
    </row>
    <row r="9132" spans="1:4" ht="15.75" x14ac:dyDescent="0.25">
      <c r="A9132" s="416">
        <v>42692</v>
      </c>
      <c r="B9132" s="418">
        <v>3135.65</v>
      </c>
      <c r="C9132"/>
      <c r="D9132"/>
    </row>
    <row r="9133" spans="1:4" ht="15.75" x14ac:dyDescent="0.25">
      <c r="A9133" s="416">
        <v>42693</v>
      </c>
      <c r="B9133" s="417">
        <v>3163.49</v>
      </c>
      <c r="C9133"/>
      <c r="D9133"/>
    </row>
    <row r="9134" spans="1:4" ht="15.75" x14ac:dyDescent="0.25">
      <c r="A9134" s="416">
        <v>42694</v>
      </c>
      <c r="B9134" s="418">
        <v>3163.49</v>
      </c>
      <c r="C9134"/>
      <c r="D9134"/>
    </row>
    <row r="9135" spans="1:4" ht="15.75" x14ac:dyDescent="0.25">
      <c r="A9135" s="416">
        <v>42695</v>
      </c>
      <c r="B9135" s="417">
        <v>3163.49</v>
      </c>
      <c r="C9135"/>
      <c r="D9135"/>
    </row>
    <row r="9136" spans="1:4" ht="15.75" x14ac:dyDescent="0.25">
      <c r="A9136" s="416">
        <v>42696</v>
      </c>
      <c r="B9136" s="418">
        <v>3144.72</v>
      </c>
      <c r="C9136"/>
      <c r="D9136"/>
    </row>
    <row r="9137" spans="1:4" ht="15.75" x14ac:dyDescent="0.25">
      <c r="A9137" s="416">
        <v>42697</v>
      </c>
      <c r="B9137" s="417">
        <v>3139.76</v>
      </c>
      <c r="C9137"/>
      <c r="D9137"/>
    </row>
    <row r="9138" spans="1:4" ht="15.75" x14ac:dyDescent="0.25">
      <c r="A9138" s="416">
        <v>42698</v>
      </c>
      <c r="B9138" s="418">
        <v>3187.97</v>
      </c>
      <c r="C9138"/>
      <c r="D9138"/>
    </row>
    <row r="9139" spans="1:4" ht="15.75" x14ac:dyDescent="0.25">
      <c r="A9139" s="416">
        <v>42699</v>
      </c>
      <c r="B9139" s="417">
        <v>3187.97</v>
      </c>
      <c r="C9139"/>
      <c r="D9139"/>
    </row>
    <row r="9140" spans="1:4" ht="15.75" x14ac:dyDescent="0.25">
      <c r="A9140" s="416">
        <v>42700</v>
      </c>
      <c r="B9140" s="418">
        <v>3170.64</v>
      </c>
      <c r="C9140"/>
      <c r="D9140"/>
    </row>
    <row r="9141" spans="1:4" ht="15.75" x14ac:dyDescent="0.25">
      <c r="A9141" s="416">
        <v>42701</v>
      </c>
      <c r="B9141" s="417">
        <v>3170.64</v>
      </c>
      <c r="C9141"/>
      <c r="D9141"/>
    </row>
    <row r="9142" spans="1:4" ht="15.75" x14ac:dyDescent="0.25">
      <c r="A9142" s="416">
        <v>42702</v>
      </c>
      <c r="B9142" s="418">
        <v>3170.64</v>
      </c>
      <c r="C9142"/>
      <c r="D9142"/>
    </row>
    <row r="9143" spans="1:4" ht="15.75" x14ac:dyDescent="0.25">
      <c r="A9143" s="416">
        <v>42703</v>
      </c>
      <c r="B9143" s="417">
        <v>3142.2</v>
      </c>
      <c r="C9143"/>
      <c r="D9143"/>
    </row>
    <row r="9144" spans="1:4" ht="15.75" x14ac:dyDescent="0.25">
      <c r="A9144" s="416">
        <v>42704</v>
      </c>
      <c r="B9144" s="418">
        <v>3165.09</v>
      </c>
      <c r="C9144"/>
      <c r="D9144"/>
    </row>
    <row r="9145" spans="1:4" ht="15.75" x14ac:dyDescent="0.25">
      <c r="A9145" s="416">
        <v>42705</v>
      </c>
      <c r="B9145" s="417">
        <v>3085.6</v>
      </c>
      <c r="C9145"/>
      <c r="D9145"/>
    </row>
    <row r="9146" spans="1:4" ht="15.75" x14ac:dyDescent="0.25">
      <c r="A9146" s="416">
        <v>42706</v>
      </c>
      <c r="B9146" s="418">
        <v>3068.34</v>
      </c>
      <c r="C9146"/>
      <c r="D9146"/>
    </row>
    <row r="9147" spans="1:4" ht="15.75" x14ac:dyDescent="0.25">
      <c r="A9147" s="416">
        <v>42707</v>
      </c>
      <c r="B9147" s="417">
        <v>3061.04</v>
      </c>
      <c r="C9147"/>
      <c r="D9147"/>
    </row>
    <row r="9148" spans="1:4" ht="15.75" x14ac:dyDescent="0.25">
      <c r="A9148" s="416">
        <v>42708</v>
      </c>
      <c r="B9148" s="418">
        <v>3061.04</v>
      </c>
      <c r="C9148"/>
      <c r="D9148"/>
    </row>
    <row r="9149" spans="1:4" ht="15.75" x14ac:dyDescent="0.25">
      <c r="A9149" s="416">
        <v>42709</v>
      </c>
      <c r="B9149" s="417">
        <v>3061.04</v>
      </c>
      <c r="C9149"/>
      <c r="D9149"/>
    </row>
    <row r="9150" spans="1:4" ht="15.75" x14ac:dyDescent="0.25">
      <c r="A9150" s="416">
        <v>42710</v>
      </c>
      <c r="B9150" s="418">
        <v>3049.47</v>
      </c>
      <c r="C9150"/>
      <c r="D9150"/>
    </row>
    <row r="9151" spans="1:4" ht="15.75" x14ac:dyDescent="0.25">
      <c r="A9151" s="416">
        <v>42711</v>
      </c>
      <c r="B9151" s="417">
        <v>3015.47</v>
      </c>
      <c r="C9151"/>
      <c r="D9151"/>
    </row>
    <row r="9152" spans="1:4" ht="15.75" x14ac:dyDescent="0.25">
      <c r="A9152" s="416">
        <v>42712</v>
      </c>
      <c r="B9152" s="418">
        <v>2989.71</v>
      </c>
      <c r="C9152"/>
      <c r="D9152"/>
    </row>
    <row r="9153" spans="1:4" ht="15.75" x14ac:dyDescent="0.25">
      <c r="A9153" s="416">
        <v>42713</v>
      </c>
      <c r="B9153" s="417">
        <v>2989.71</v>
      </c>
      <c r="C9153"/>
      <c r="D9153"/>
    </row>
    <row r="9154" spans="1:4" ht="15.75" x14ac:dyDescent="0.25">
      <c r="A9154" s="416">
        <v>42714</v>
      </c>
      <c r="B9154" s="418">
        <v>3002.8</v>
      </c>
      <c r="C9154"/>
      <c r="D9154"/>
    </row>
    <row r="9155" spans="1:4" ht="15.75" x14ac:dyDescent="0.25">
      <c r="A9155" s="416">
        <v>42715</v>
      </c>
      <c r="B9155" s="417">
        <v>3002.8</v>
      </c>
      <c r="C9155"/>
      <c r="D9155"/>
    </row>
    <row r="9156" spans="1:4" ht="15.75" x14ac:dyDescent="0.25">
      <c r="A9156" s="416">
        <v>42716</v>
      </c>
      <c r="B9156" s="418">
        <v>3002.8</v>
      </c>
      <c r="C9156"/>
      <c r="D9156"/>
    </row>
    <row r="9157" spans="1:4" ht="15.75" x14ac:dyDescent="0.25">
      <c r="A9157" s="416">
        <v>42717</v>
      </c>
      <c r="B9157" s="417">
        <v>2984.02</v>
      </c>
      <c r="C9157"/>
      <c r="D9157"/>
    </row>
    <row r="9158" spans="1:4" ht="15.75" x14ac:dyDescent="0.25">
      <c r="A9158" s="416">
        <v>42718</v>
      </c>
      <c r="B9158" s="418">
        <v>2982.29</v>
      </c>
      <c r="C9158"/>
      <c r="D9158"/>
    </row>
    <row r="9159" spans="1:4" ht="15.75" x14ac:dyDescent="0.25">
      <c r="A9159" s="416">
        <v>42719</v>
      </c>
      <c r="B9159" s="417">
        <v>2964.56</v>
      </c>
      <c r="C9159"/>
      <c r="D9159"/>
    </row>
    <row r="9160" spans="1:4" ht="15.75" x14ac:dyDescent="0.25">
      <c r="A9160" s="416">
        <v>42720</v>
      </c>
      <c r="B9160" s="418">
        <v>3000.47</v>
      </c>
      <c r="C9160"/>
      <c r="D9160"/>
    </row>
    <row r="9161" spans="1:4" ht="15.75" x14ac:dyDescent="0.25">
      <c r="A9161" s="416">
        <v>42721</v>
      </c>
      <c r="B9161" s="417">
        <v>2997.2</v>
      </c>
      <c r="C9161"/>
      <c r="D9161"/>
    </row>
    <row r="9162" spans="1:4" ht="15.75" x14ac:dyDescent="0.25">
      <c r="A9162" s="416">
        <v>42722</v>
      </c>
      <c r="B9162" s="418">
        <v>2997.2</v>
      </c>
      <c r="C9162"/>
      <c r="D9162"/>
    </row>
    <row r="9163" spans="1:4" ht="15.75" x14ac:dyDescent="0.25">
      <c r="A9163" s="416">
        <v>42723</v>
      </c>
      <c r="B9163" s="417">
        <v>2997.2</v>
      </c>
      <c r="C9163"/>
      <c r="D9163"/>
    </row>
    <row r="9164" spans="1:4" ht="15.75" x14ac:dyDescent="0.25">
      <c r="A9164" s="416">
        <v>42724</v>
      </c>
      <c r="B9164" s="418">
        <v>3019.44</v>
      </c>
      <c r="C9164"/>
      <c r="D9164"/>
    </row>
    <row r="9165" spans="1:4" ht="15.75" x14ac:dyDescent="0.25">
      <c r="A9165" s="416">
        <v>42725</v>
      </c>
      <c r="B9165" s="417">
        <v>2988.06</v>
      </c>
      <c r="C9165"/>
      <c r="D9165"/>
    </row>
    <row r="9166" spans="1:4" ht="15.75" x14ac:dyDescent="0.25">
      <c r="A9166" s="416">
        <v>42726</v>
      </c>
      <c r="B9166" s="418">
        <v>2989.14</v>
      </c>
      <c r="C9166"/>
      <c r="D9166"/>
    </row>
    <row r="9167" spans="1:4" ht="15.75" x14ac:dyDescent="0.25">
      <c r="A9167" s="416">
        <v>42727</v>
      </c>
      <c r="B9167" s="417">
        <v>2996.03</v>
      </c>
      <c r="C9167"/>
      <c r="D9167"/>
    </row>
    <row r="9168" spans="1:4" ht="15.75" x14ac:dyDescent="0.25">
      <c r="A9168" s="416">
        <v>42728</v>
      </c>
      <c r="B9168" s="418">
        <v>2996.6</v>
      </c>
      <c r="C9168"/>
      <c r="D9168"/>
    </row>
    <row r="9169" spans="1:4" ht="15.75" x14ac:dyDescent="0.25">
      <c r="A9169" s="416">
        <v>42729</v>
      </c>
      <c r="B9169" s="417">
        <v>2996.6</v>
      </c>
      <c r="C9169"/>
      <c r="D9169"/>
    </row>
    <row r="9170" spans="1:4" ht="15.75" x14ac:dyDescent="0.25">
      <c r="A9170" s="416">
        <v>42730</v>
      </c>
      <c r="B9170" s="418">
        <v>2996.6</v>
      </c>
      <c r="C9170"/>
      <c r="D9170"/>
    </row>
    <row r="9171" spans="1:4" ht="15.75" x14ac:dyDescent="0.25">
      <c r="A9171" s="416">
        <v>42731</v>
      </c>
      <c r="B9171" s="417">
        <v>2996.6</v>
      </c>
      <c r="C9171"/>
      <c r="D9171"/>
    </row>
    <row r="9172" spans="1:4" ht="15.75" x14ac:dyDescent="0.25">
      <c r="A9172" s="416">
        <v>42732</v>
      </c>
      <c r="B9172" s="418">
        <v>2992.81</v>
      </c>
      <c r="C9172"/>
      <c r="D9172"/>
    </row>
    <row r="9173" spans="1:4" ht="15.75" x14ac:dyDescent="0.25">
      <c r="A9173" s="416">
        <v>42733</v>
      </c>
      <c r="B9173" s="417">
        <v>3019.72</v>
      </c>
      <c r="C9173"/>
      <c r="D9173"/>
    </row>
    <row r="9174" spans="1:4" ht="15.75" x14ac:dyDescent="0.25">
      <c r="A9174" s="416">
        <v>42734</v>
      </c>
      <c r="B9174" s="418">
        <v>3000.71</v>
      </c>
      <c r="C9174"/>
      <c r="D9174"/>
    </row>
    <row r="9175" spans="1:4" ht="15.75" x14ac:dyDescent="0.25">
      <c r="A9175" s="416">
        <v>42735</v>
      </c>
      <c r="B9175" s="417">
        <v>3000.71</v>
      </c>
      <c r="C9175"/>
      <c r="D9175"/>
    </row>
    <row r="9176" spans="1:4" ht="15.75" x14ac:dyDescent="0.25">
      <c r="A9176" s="416">
        <v>42736</v>
      </c>
      <c r="B9176" s="418">
        <v>3000.71</v>
      </c>
      <c r="C9176"/>
      <c r="D9176"/>
    </row>
    <row r="9177" spans="1:4" ht="15.75" x14ac:dyDescent="0.25">
      <c r="A9177" s="416">
        <v>42737</v>
      </c>
      <c r="B9177" s="417">
        <v>3000.71</v>
      </c>
      <c r="C9177"/>
      <c r="D9177"/>
    </row>
    <row r="9178" spans="1:4" ht="15.75" x14ac:dyDescent="0.25">
      <c r="A9178" s="416">
        <v>42738</v>
      </c>
      <c r="B9178" s="418">
        <v>3000.71</v>
      </c>
      <c r="C9178"/>
      <c r="D9178"/>
    </row>
    <row r="9179" spans="1:4" ht="15.75" x14ac:dyDescent="0.25">
      <c r="A9179" s="416">
        <v>42739</v>
      </c>
      <c r="B9179" s="417">
        <v>2981.06</v>
      </c>
      <c r="C9179"/>
      <c r="D9179"/>
    </row>
    <row r="9180" spans="1:4" ht="15.75" x14ac:dyDescent="0.25">
      <c r="A9180" s="416">
        <v>42740</v>
      </c>
      <c r="B9180" s="418">
        <v>2965.36</v>
      </c>
      <c r="C9180"/>
      <c r="D9180"/>
    </row>
    <row r="9181" spans="1:4" ht="15.75" x14ac:dyDescent="0.25">
      <c r="A9181" s="416">
        <v>42741</v>
      </c>
      <c r="B9181" s="417">
        <v>2941.08</v>
      </c>
      <c r="C9181"/>
      <c r="D9181"/>
    </row>
    <row r="9182" spans="1:4" ht="15.75" x14ac:dyDescent="0.25">
      <c r="A9182" s="416">
        <v>42742</v>
      </c>
      <c r="B9182" s="418">
        <v>2919.01</v>
      </c>
      <c r="C9182"/>
      <c r="D9182"/>
    </row>
    <row r="9183" spans="1:4" ht="15.75" x14ac:dyDescent="0.25">
      <c r="A9183" s="416">
        <v>42743</v>
      </c>
      <c r="B9183" s="417">
        <v>2919.01</v>
      </c>
      <c r="C9183"/>
      <c r="D9183"/>
    </row>
    <row r="9184" spans="1:4" ht="15.75" x14ac:dyDescent="0.25">
      <c r="A9184" s="416">
        <v>42744</v>
      </c>
      <c r="B9184" s="418">
        <v>2919.01</v>
      </c>
      <c r="C9184"/>
      <c r="D9184"/>
    </row>
    <row r="9185" spans="1:4" ht="15.75" x14ac:dyDescent="0.25">
      <c r="A9185" s="416">
        <v>42745</v>
      </c>
      <c r="B9185" s="417">
        <v>2919.01</v>
      </c>
      <c r="C9185"/>
      <c r="D9185"/>
    </row>
    <row r="9186" spans="1:4" ht="15.75" x14ac:dyDescent="0.25">
      <c r="A9186" s="416">
        <v>42746</v>
      </c>
      <c r="B9186" s="418">
        <v>2949.6</v>
      </c>
      <c r="C9186"/>
      <c r="D9186"/>
    </row>
    <row r="9187" spans="1:4" ht="15.75" x14ac:dyDescent="0.25">
      <c r="A9187" s="416">
        <v>42747</v>
      </c>
      <c r="B9187" s="417">
        <v>2980.8</v>
      </c>
      <c r="C9187"/>
      <c r="D9187"/>
    </row>
    <row r="9188" spans="1:4" ht="15.75" x14ac:dyDescent="0.25">
      <c r="A9188" s="416">
        <v>42748</v>
      </c>
      <c r="B9188" s="418">
        <v>2930.19</v>
      </c>
      <c r="C9188"/>
      <c r="D9188"/>
    </row>
    <row r="9189" spans="1:4" ht="15.75" x14ac:dyDescent="0.25">
      <c r="A9189" s="416">
        <v>42749</v>
      </c>
      <c r="B9189" s="417">
        <v>2935.96</v>
      </c>
      <c r="C9189"/>
      <c r="D9189"/>
    </row>
    <row r="9190" spans="1:4" ht="15.75" x14ac:dyDescent="0.25">
      <c r="A9190" s="416">
        <v>42750</v>
      </c>
      <c r="B9190" s="418">
        <v>2935.96</v>
      </c>
      <c r="C9190"/>
      <c r="D9190"/>
    </row>
    <row r="9191" spans="1:4" ht="15.75" x14ac:dyDescent="0.25">
      <c r="A9191" s="416">
        <v>42751</v>
      </c>
      <c r="B9191" s="417">
        <v>2935.96</v>
      </c>
      <c r="C9191"/>
      <c r="D9191"/>
    </row>
    <row r="9192" spans="1:4" ht="15.75" x14ac:dyDescent="0.25">
      <c r="A9192" s="416">
        <v>42752</v>
      </c>
      <c r="B9192" s="418">
        <v>2935.96</v>
      </c>
      <c r="C9192"/>
      <c r="D9192"/>
    </row>
    <row r="9193" spans="1:4" ht="15.75" x14ac:dyDescent="0.25">
      <c r="A9193" s="416">
        <v>42753</v>
      </c>
      <c r="B9193" s="417">
        <v>2924.77</v>
      </c>
      <c r="C9193"/>
      <c r="D9193"/>
    </row>
    <row r="9194" spans="1:4" ht="15.75" x14ac:dyDescent="0.25">
      <c r="A9194" s="416">
        <v>42754</v>
      </c>
      <c r="B9194" s="418">
        <v>2934.58</v>
      </c>
      <c r="C9194"/>
      <c r="D9194"/>
    </row>
    <row r="9195" spans="1:4" ht="15.75" x14ac:dyDescent="0.25">
      <c r="A9195" s="416">
        <v>42755</v>
      </c>
      <c r="B9195" s="417">
        <v>2938.24</v>
      </c>
      <c r="C9195"/>
      <c r="D9195"/>
    </row>
    <row r="9196" spans="1:4" ht="15.75" x14ac:dyDescent="0.25">
      <c r="A9196" s="416">
        <v>42756</v>
      </c>
      <c r="B9196" s="418">
        <v>2927.91</v>
      </c>
      <c r="C9196"/>
      <c r="D9196"/>
    </row>
    <row r="9197" spans="1:4" ht="15.75" x14ac:dyDescent="0.25">
      <c r="A9197" s="416">
        <v>42757</v>
      </c>
      <c r="B9197" s="417">
        <v>2927.91</v>
      </c>
      <c r="C9197"/>
      <c r="D9197"/>
    </row>
    <row r="9198" spans="1:4" ht="15.75" x14ac:dyDescent="0.25">
      <c r="A9198" s="416">
        <v>42758</v>
      </c>
      <c r="B9198" s="418">
        <v>2927.91</v>
      </c>
      <c r="C9198"/>
      <c r="D9198"/>
    </row>
    <row r="9199" spans="1:4" ht="15.75" x14ac:dyDescent="0.25">
      <c r="A9199" s="416">
        <v>42759</v>
      </c>
      <c r="B9199" s="417">
        <v>2908.53</v>
      </c>
      <c r="C9199"/>
      <c r="D9199"/>
    </row>
    <row r="9200" spans="1:4" ht="15.75" x14ac:dyDescent="0.25">
      <c r="A9200" s="416">
        <v>42760</v>
      </c>
      <c r="B9200" s="418">
        <v>2932.01</v>
      </c>
      <c r="C9200"/>
      <c r="D9200"/>
    </row>
    <row r="9201" spans="1:4" ht="15.75" x14ac:dyDescent="0.25">
      <c r="A9201" s="416">
        <v>42761</v>
      </c>
      <c r="B9201" s="417">
        <v>2927.53</v>
      </c>
      <c r="C9201"/>
      <c r="D9201"/>
    </row>
    <row r="9202" spans="1:4" ht="15.75" x14ac:dyDescent="0.25">
      <c r="A9202" s="416">
        <v>42762</v>
      </c>
      <c r="B9202" s="418">
        <v>2936.72</v>
      </c>
      <c r="C9202"/>
      <c r="D9202"/>
    </row>
    <row r="9203" spans="1:4" ht="15.75" x14ac:dyDescent="0.25">
      <c r="A9203" s="416">
        <v>42763</v>
      </c>
      <c r="B9203" s="417">
        <v>2930.17</v>
      </c>
      <c r="C9203"/>
      <c r="D9203"/>
    </row>
    <row r="9204" spans="1:4" ht="15.75" x14ac:dyDescent="0.25">
      <c r="A9204" s="416">
        <v>42764</v>
      </c>
      <c r="B9204" s="418">
        <v>2930.17</v>
      </c>
      <c r="C9204"/>
      <c r="D9204"/>
    </row>
    <row r="9205" spans="1:4" ht="15.75" x14ac:dyDescent="0.25">
      <c r="A9205" s="416">
        <v>42765</v>
      </c>
      <c r="B9205" s="417">
        <v>2930.17</v>
      </c>
      <c r="C9205"/>
      <c r="D9205"/>
    </row>
    <row r="9206" spans="1:4" ht="15.75" x14ac:dyDescent="0.25">
      <c r="A9206" s="416">
        <v>42766</v>
      </c>
      <c r="B9206" s="418">
        <v>2936.66</v>
      </c>
      <c r="C9206"/>
      <c r="D9206"/>
    </row>
    <row r="9207" spans="1:4" ht="15.75" x14ac:dyDescent="0.25">
      <c r="A9207" s="416">
        <v>42767</v>
      </c>
      <c r="B9207" s="417">
        <v>2921.9</v>
      </c>
      <c r="C9207"/>
      <c r="D9207"/>
    </row>
    <row r="9208" spans="1:4" ht="15.75" x14ac:dyDescent="0.25">
      <c r="A9208" s="416">
        <v>42768</v>
      </c>
      <c r="B9208" s="418">
        <v>2906.78</v>
      </c>
      <c r="C9208"/>
      <c r="D9208"/>
    </row>
    <row r="9209" spans="1:4" ht="15.75" x14ac:dyDescent="0.25">
      <c r="A9209" s="416">
        <v>42769</v>
      </c>
      <c r="B9209" s="417">
        <v>2882.2</v>
      </c>
      <c r="C9209"/>
      <c r="D9209"/>
    </row>
    <row r="9210" spans="1:4" ht="15.75" x14ac:dyDescent="0.25">
      <c r="A9210" s="416">
        <v>42770</v>
      </c>
      <c r="B9210" s="418">
        <v>2855.8</v>
      </c>
      <c r="C9210"/>
      <c r="D9210"/>
    </row>
    <row r="9211" spans="1:4" ht="15.75" x14ac:dyDescent="0.25">
      <c r="A9211" s="416">
        <v>42771</v>
      </c>
      <c r="B9211" s="417">
        <v>2855.8</v>
      </c>
      <c r="C9211"/>
      <c r="D9211"/>
    </row>
    <row r="9212" spans="1:4" ht="15.75" x14ac:dyDescent="0.25">
      <c r="A9212" s="416">
        <v>42772</v>
      </c>
      <c r="B9212" s="418">
        <v>2855.8</v>
      </c>
      <c r="C9212"/>
      <c r="D9212"/>
    </row>
    <row r="9213" spans="1:4" ht="15.75" x14ac:dyDescent="0.25">
      <c r="A9213" s="416">
        <v>42773</v>
      </c>
      <c r="B9213" s="417">
        <v>2853.99</v>
      </c>
      <c r="C9213"/>
      <c r="D9213"/>
    </row>
    <row r="9214" spans="1:4" ht="15.75" x14ac:dyDescent="0.25">
      <c r="A9214" s="416">
        <v>42774</v>
      </c>
      <c r="B9214" s="418">
        <v>2867.76</v>
      </c>
      <c r="C9214"/>
      <c r="D9214"/>
    </row>
    <row r="9215" spans="1:4" ht="15.75" x14ac:dyDescent="0.25">
      <c r="A9215" s="416">
        <v>42775</v>
      </c>
      <c r="B9215" s="417">
        <v>2879.49</v>
      </c>
      <c r="C9215"/>
      <c r="D9215"/>
    </row>
    <row r="9216" spans="1:4" ht="15.75" x14ac:dyDescent="0.25">
      <c r="A9216" s="416">
        <v>42776</v>
      </c>
      <c r="B9216" s="418">
        <v>2862.63</v>
      </c>
      <c r="C9216"/>
      <c r="D9216"/>
    </row>
    <row r="9217" spans="1:4" ht="15.75" x14ac:dyDescent="0.25">
      <c r="A9217" s="416">
        <v>42777</v>
      </c>
      <c r="B9217" s="417">
        <v>2851.98</v>
      </c>
      <c r="C9217"/>
      <c r="D9217"/>
    </row>
    <row r="9218" spans="1:4" ht="15.75" x14ac:dyDescent="0.25">
      <c r="A9218" s="416">
        <v>42778</v>
      </c>
      <c r="B9218" s="418">
        <v>2851.98</v>
      </c>
      <c r="C9218"/>
      <c r="D9218"/>
    </row>
    <row r="9219" spans="1:4" ht="15.75" x14ac:dyDescent="0.25">
      <c r="A9219" s="416">
        <v>42779</v>
      </c>
      <c r="B9219" s="417">
        <v>2851.98</v>
      </c>
      <c r="C9219"/>
      <c r="D9219"/>
    </row>
    <row r="9220" spans="1:4" ht="15.75" x14ac:dyDescent="0.25">
      <c r="A9220" s="416">
        <v>42780</v>
      </c>
      <c r="B9220" s="418">
        <v>2875.46</v>
      </c>
      <c r="C9220"/>
      <c r="D9220"/>
    </row>
    <row r="9221" spans="1:4" ht="15.75" x14ac:dyDescent="0.25">
      <c r="A9221" s="416">
        <v>42781</v>
      </c>
      <c r="B9221" s="417">
        <v>2867.64</v>
      </c>
      <c r="C9221"/>
      <c r="D9221"/>
    </row>
    <row r="9222" spans="1:4" ht="15.75" x14ac:dyDescent="0.25">
      <c r="A9222" s="416">
        <v>42782</v>
      </c>
      <c r="B9222" s="418">
        <v>2876.03</v>
      </c>
      <c r="C9222"/>
      <c r="D9222"/>
    </row>
    <row r="9223" spans="1:4" ht="15.75" x14ac:dyDescent="0.25">
      <c r="A9223" s="416">
        <v>42783</v>
      </c>
      <c r="B9223" s="417">
        <v>2875.68</v>
      </c>
      <c r="C9223"/>
      <c r="D9223"/>
    </row>
    <row r="9224" spans="1:4" ht="15.75" x14ac:dyDescent="0.25">
      <c r="A9224" s="416">
        <v>42784</v>
      </c>
      <c r="B9224" s="418">
        <v>2902.81</v>
      </c>
      <c r="C9224"/>
      <c r="D9224"/>
    </row>
    <row r="9225" spans="1:4" ht="15.75" x14ac:dyDescent="0.25">
      <c r="A9225" s="416">
        <v>42785</v>
      </c>
      <c r="B9225" s="417">
        <v>2902.81</v>
      </c>
      <c r="C9225"/>
      <c r="D9225"/>
    </row>
    <row r="9226" spans="1:4" ht="15.75" x14ac:dyDescent="0.25">
      <c r="A9226" s="416">
        <v>42786</v>
      </c>
      <c r="B9226" s="418">
        <v>2902.81</v>
      </c>
      <c r="C9226"/>
      <c r="D9226"/>
    </row>
    <row r="9227" spans="1:4" ht="15.75" x14ac:dyDescent="0.25">
      <c r="A9227" s="416">
        <v>42787</v>
      </c>
      <c r="B9227" s="417">
        <v>2902.81</v>
      </c>
      <c r="C9227"/>
      <c r="D9227"/>
    </row>
    <row r="9228" spans="1:4" ht="15.75" x14ac:dyDescent="0.25">
      <c r="A9228" s="416">
        <v>42788</v>
      </c>
      <c r="B9228" s="418">
        <v>2902.68</v>
      </c>
      <c r="C9228"/>
      <c r="D9228"/>
    </row>
    <row r="9229" spans="1:4" ht="15.75" x14ac:dyDescent="0.25">
      <c r="A9229" s="416">
        <v>42789</v>
      </c>
      <c r="B9229" s="417">
        <v>2893.55</v>
      </c>
      <c r="C9229"/>
      <c r="D9229"/>
    </row>
    <row r="9230" spans="1:4" ht="15.75" x14ac:dyDescent="0.25">
      <c r="A9230" s="416">
        <v>42790</v>
      </c>
      <c r="B9230" s="418">
        <v>2871.67</v>
      </c>
      <c r="C9230"/>
      <c r="D9230"/>
    </row>
    <row r="9231" spans="1:4" ht="15.75" x14ac:dyDescent="0.25">
      <c r="A9231" s="416">
        <v>42791</v>
      </c>
      <c r="B9231" s="417">
        <v>2886.52</v>
      </c>
      <c r="C9231"/>
      <c r="D9231"/>
    </row>
    <row r="9232" spans="1:4" ht="15.75" x14ac:dyDescent="0.25">
      <c r="A9232" s="416">
        <v>42792</v>
      </c>
      <c r="B9232" s="418">
        <v>2886.52</v>
      </c>
      <c r="C9232"/>
      <c r="D9232"/>
    </row>
    <row r="9233" spans="1:4" ht="15.75" x14ac:dyDescent="0.25">
      <c r="A9233" s="416">
        <v>42793</v>
      </c>
      <c r="B9233" s="417">
        <v>2886.52</v>
      </c>
      <c r="C9233"/>
      <c r="D9233"/>
    </row>
    <row r="9234" spans="1:4" ht="15.75" x14ac:dyDescent="0.25">
      <c r="A9234" s="416">
        <v>42794</v>
      </c>
      <c r="B9234" s="418">
        <v>2896.27</v>
      </c>
      <c r="C9234"/>
      <c r="D9234"/>
    </row>
    <row r="9235" spans="1:4" ht="15.75" x14ac:dyDescent="0.25">
      <c r="A9235" s="416">
        <v>42795</v>
      </c>
      <c r="B9235" s="417">
        <v>2919.17</v>
      </c>
      <c r="C9235"/>
      <c r="D9235"/>
    </row>
    <row r="9236" spans="1:4" ht="15.75" x14ac:dyDescent="0.25">
      <c r="A9236" s="419">
        <v>42796</v>
      </c>
      <c r="B9236" s="420">
        <v>2935.75</v>
      </c>
      <c r="C9236"/>
      <c r="D9236"/>
    </row>
    <row r="9237" spans="1:4" ht="15.75" x14ac:dyDescent="0.25">
      <c r="A9237" s="416">
        <v>42797</v>
      </c>
      <c r="B9237" s="418">
        <v>2960.91</v>
      </c>
      <c r="C9237"/>
      <c r="D9237"/>
    </row>
    <row r="9238" spans="1:4" ht="15.75" x14ac:dyDescent="0.25">
      <c r="A9238" s="416">
        <v>42798</v>
      </c>
      <c r="B9238" s="418">
        <v>2977.43</v>
      </c>
      <c r="C9238"/>
      <c r="D9238"/>
    </row>
    <row r="9239" spans="1:4" ht="15.75" x14ac:dyDescent="0.25">
      <c r="A9239" s="416">
        <v>42799</v>
      </c>
      <c r="B9239" s="418">
        <v>2977.43</v>
      </c>
      <c r="C9239"/>
      <c r="D9239"/>
    </row>
    <row r="9240" spans="1:4" ht="15.75" x14ac:dyDescent="0.25">
      <c r="A9240" s="416">
        <v>42800</v>
      </c>
      <c r="B9240" s="418">
        <v>2977.43</v>
      </c>
      <c r="C9240"/>
      <c r="D9240"/>
    </row>
    <row r="9241" spans="1:4" ht="15.75" x14ac:dyDescent="0.25">
      <c r="A9241" s="416">
        <v>42801</v>
      </c>
      <c r="B9241" s="418">
        <v>2966.67</v>
      </c>
      <c r="C9241"/>
      <c r="D9241"/>
    </row>
    <row r="9242" spans="1:4" ht="15.75" x14ac:dyDescent="0.25">
      <c r="A9242" s="416">
        <v>42802</v>
      </c>
      <c r="B9242" s="418">
        <v>2972.44</v>
      </c>
      <c r="C9242"/>
      <c r="D9242"/>
    </row>
    <row r="9243" spans="1:4" ht="15.75" x14ac:dyDescent="0.25">
      <c r="A9243" s="416">
        <v>42803</v>
      </c>
      <c r="B9243" s="418">
        <v>2987.88</v>
      </c>
      <c r="C9243"/>
      <c r="D9243"/>
    </row>
    <row r="9244" spans="1:4" ht="15.75" x14ac:dyDescent="0.25">
      <c r="A9244" s="416">
        <v>42804</v>
      </c>
      <c r="B9244" s="418">
        <v>3004.43</v>
      </c>
      <c r="C9244"/>
      <c r="D9244"/>
    </row>
    <row r="9245" spans="1:4" ht="15.75" x14ac:dyDescent="0.25">
      <c r="A9245" s="416">
        <v>42805</v>
      </c>
      <c r="B9245" s="418">
        <v>2980.83</v>
      </c>
      <c r="C9245"/>
      <c r="D9245"/>
    </row>
    <row r="9246" spans="1:4" ht="15.75" x14ac:dyDescent="0.25">
      <c r="A9246" s="416">
        <v>42806</v>
      </c>
      <c r="B9246" s="418">
        <v>2980.83</v>
      </c>
      <c r="C9246"/>
      <c r="D9246"/>
    </row>
    <row r="9247" spans="1:4" ht="15.75" x14ac:dyDescent="0.25">
      <c r="A9247" s="416">
        <v>42807</v>
      </c>
      <c r="B9247" s="418">
        <v>2980.83</v>
      </c>
      <c r="C9247"/>
      <c r="D9247"/>
    </row>
    <row r="9248" spans="1:4" ht="15.75" x14ac:dyDescent="0.25">
      <c r="A9248" s="416">
        <v>42808</v>
      </c>
      <c r="B9248" s="418">
        <v>2987.93</v>
      </c>
      <c r="C9248"/>
      <c r="D9248"/>
    </row>
    <row r="9249" spans="1:4" ht="15.75" x14ac:dyDescent="0.25">
      <c r="A9249" s="416">
        <v>42809</v>
      </c>
      <c r="B9249" s="418">
        <v>2997.73</v>
      </c>
      <c r="C9249"/>
      <c r="D9249"/>
    </row>
    <row r="9250" spans="1:4" ht="15.75" x14ac:dyDescent="0.25">
      <c r="A9250" s="416">
        <v>42810</v>
      </c>
      <c r="B9250" s="418">
        <v>2972.61</v>
      </c>
      <c r="C9250"/>
      <c r="D9250"/>
    </row>
    <row r="9251" spans="1:4" ht="15.75" x14ac:dyDescent="0.25">
      <c r="A9251" s="416">
        <v>42811</v>
      </c>
      <c r="B9251" s="418">
        <v>2923.96</v>
      </c>
      <c r="C9251"/>
      <c r="D9251"/>
    </row>
    <row r="9252" spans="1:4" ht="15.75" x14ac:dyDescent="0.25">
      <c r="A9252" s="416">
        <v>42812</v>
      </c>
      <c r="B9252" s="418">
        <v>2912.53</v>
      </c>
      <c r="C9252"/>
      <c r="D9252"/>
    </row>
    <row r="9253" spans="1:4" ht="15.75" x14ac:dyDescent="0.25">
      <c r="A9253" s="416">
        <v>42813</v>
      </c>
      <c r="B9253" s="418">
        <v>2912.53</v>
      </c>
      <c r="C9253"/>
      <c r="D9253"/>
    </row>
    <row r="9254" spans="1:4" ht="15.75" x14ac:dyDescent="0.25">
      <c r="A9254" s="416">
        <v>42814</v>
      </c>
      <c r="B9254" s="418">
        <v>2912.53</v>
      </c>
      <c r="C9254"/>
      <c r="D9254"/>
    </row>
    <row r="9255" spans="1:4" ht="15.75" x14ac:dyDescent="0.25">
      <c r="A9255" s="416">
        <v>42815</v>
      </c>
      <c r="B9255" s="418">
        <v>2912.53</v>
      </c>
      <c r="C9255"/>
      <c r="D9255"/>
    </row>
    <row r="9256" spans="1:4" ht="15.75" x14ac:dyDescent="0.25">
      <c r="A9256" s="416">
        <v>42816</v>
      </c>
      <c r="B9256" s="418">
        <v>2904.87</v>
      </c>
      <c r="C9256"/>
      <c r="D9256"/>
    </row>
    <row r="9257" spans="1:4" ht="15.75" x14ac:dyDescent="0.25">
      <c r="A9257" s="416">
        <v>42817</v>
      </c>
      <c r="B9257" s="418">
        <v>2936.82</v>
      </c>
      <c r="C9257"/>
      <c r="D9257"/>
    </row>
    <row r="9258" spans="1:4" ht="15.75" x14ac:dyDescent="0.25">
      <c r="A9258" s="416">
        <v>42818</v>
      </c>
      <c r="B9258" s="418">
        <v>2921.25</v>
      </c>
      <c r="C9258"/>
      <c r="D9258"/>
    </row>
    <row r="9259" spans="1:4" ht="15.75" x14ac:dyDescent="0.25">
      <c r="A9259" s="416">
        <v>42819</v>
      </c>
      <c r="B9259" s="418">
        <v>2899.94</v>
      </c>
      <c r="C9259"/>
      <c r="D9259"/>
    </row>
    <row r="9260" spans="1:4" ht="15.75" x14ac:dyDescent="0.25">
      <c r="A9260" s="416">
        <v>42820</v>
      </c>
      <c r="B9260" s="418">
        <v>2899.94</v>
      </c>
      <c r="C9260"/>
      <c r="D9260"/>
    </row>
    <row r="9261" spans="1:4" ht="15.75" x14ac:dyDescent="0.25">
      <c r="A9261" s="416">
        <v>42821</v>
      </c>
      <c r="B9261" s="418">
        <v>2899.94</v>
      </c>
      <c r="C9261"/>
      <c r="D9261"/>
    </row>
    <row r="9262" spans="1:4" ht="15.75" x14ac:dyDescent="0.25">
      <c r="A9262" s="416">
        <v>42822</v>
      </c>
      <c r="B9262" s="418">
        <v>2913.48</v>
      </c>
      <c r="C9262"/>
      <c r="D9262"/>
    </row>
    <row r="9263" spans="1:4" ht="15.75" x14ac:dyDescent="0.25">
      <c r="A9263" s="416">
        <v>42823</v>
      </c>
      <c r="B9263" s="418">
        <v>2911.99</v>
      </c>
      <c r="C9263"/>
      <c r="D9263"/>
    </row>
    <row r="9264" spans="1:4" ht="15.75" x14ac:dyDescent="0.25">
      <c r="A9264" s="416">
        <v>42824</v>
      </c>
      <c r="B9264" s="418">
        <v>2888.02</v>
      </c>
      <c r="C9264"/>
      <c r="D9264"/>
    </row>
    <row r="9265" spans="1:4" ht="15.75" x14ac:dyDescent="0.25">
      <c r="A9265" s="416">
        <v>42825</v>
      </c>
      <c r="B9265" s="418">
        <v>2880.24</v>
      </c>
      <c r="C9265"/>
      <c r="D9265"/>
    </row>
    <row r="9266" spans="1:4" ht="15.75" x14ac:dyDescent="0.25">
      <c r="A9266" s="416">
        <v>42826</v>
      </c>
      <c r="B9266" s="418">
        <v>2885.57</v>
      </c>
      <c r="C9266"/>
      <c r="D9266"/>
    </row>
    <row r="9267" spans="1:4" ht="15.75" x14ac:dyDescent="0.25">
      <c r="A9267" s="416">
        <v>42827</v>
      </c>
      <c r="B9267" s="418">
        <v>2885.57</v>
      </c>
      <c r="C9267"/>
      <c r="D9267"/>
    </row>
    <row r="9268" spans="1:4" ht="15.75" x14ac:dyDescent="0.25">
      <c r="A9268" s="416">
        <v>42828</v>
      </c>
      <c r="B9268" s="418">
        <v>2885.57</v>
      </c>
      <c r="C9268"/>
      <c r="D9268"/>
    </row>
    <row r="9269" spans="1:4" ht="15.75" x14ac:dyDescent="0.25">
      <c r="A9269" s="416">
        <v>42829</v>
      </c>
      <c r="B9269" s="418">
        <v>2866.87</v>
      </c>
      <c r="C9269"/>
      <c r="D9269"/>
    </row>
    <row r="9270" spans="1:4" ht="15.75" x14ac:dyDescent="0.25">
      <c r="A9270" s="416">
        <v>42830</v>
      </c>
      <c r="B9270" s="418">
        <v>2869.32</v>
      </c>
      <c r="C9270"/>
      <c r="D9270"/>
    </row>
    <row r="9271" spans="1:4" ht="15.75" x14ac:dyDescent="0.25">
      <c r="A9271" s="416">
        <v>42831</v>
      </c>
      <c r="B9271" s="418">
        <v>2857.65</v>
      </c>
      <c r="C9271"/>
      <c r="D9271"/>
    </row>
    <row r="9272" spans="1:4" ht="15.75" x14ac:dyDescent="0.25">
      <c r="A9272" s="416">
        <v>42832</v>
      </c>
      <c r="B9272" s="418">
        <v>2853.1</v>
      </c>
      <c r="C9272"/>
      <c r="D9272"/>
    </row>
    <row r="9273" spans="1:4" ht="15.75" x14ac:dyDescent="0.25">
      <c r="A9273" s="416">
        <v>42833</v>
      </c>
      <c r="B9273" s="418">
        <v>2858</v>
      </c>
      <c r="C9273"/>
      <c r="D9273"/>
    </row>
    <row r="9274" spans="1:4" ht="15.75" x14ac:dyDescent="0.25">
      <c r="A9274" s="416">
        <v>42834</v>
      </c>
      <c r="B9274" s="418">
        <v>2858</v>
      </c>
      <c r="C9274"/>
      <c r="D9274"/>
    </row>
    <row r="9275" spans="1:4" ht="15.75" x14ac:dyDescent="0.25">
      <c r="A9275" s="416">
        <v>42835</v>
      </c>
      <c r="B9275" s="418">
        <v>2858</v>
      </c>
      <c r="C9275"/>
      <c r="D9275"/>
    </row>
    <row r="9276" spans="1:4" ht="15.75" x14ac:dyDescent="0.25">
      <c r="A9276" s="416">
        <v>42836</v>
      </c>
      <c r="B9276" s="418">
        <v>2867.13</v>
      </c>
      <c r="C9276"/>
      <c r="D9276"/>
    </row>
    <row r="9277" spans="1:4" ht="15.75" x14ac:dyDescent="0.25">
      <c r="A9277" s="416">
        <v>42837</v>
      </c>
      <c r="B9277" s="418">
        <v>2868.6</v>
      </c>
      <c r="C9277"/>
      <c r="D9277"/>
    </row>
    <row r="9278" spans="1:4" ht="15.75" x14ac:dyDescent="0.25">
      <c r="A9278" s="416">
        <v>42838</v>
      </c>
      <c r="B9278" s="418">
        <v>2872.55</v>
      </c>
      <c r="C9278"/>
      <c r="D9278"/>
    </row>
    <row r="9279" spans="1:4" ht="15.75" x14ac:dyDescent="0.25">
      <c r="A9279" s="416">
        <v>42839</v>
      </c>
      <c r="B9279" s="418">
        <v>2872.55</v>
      </c>
      <c r="C9279"/>
      <c r="D9279"/>
    </row>
    <row r="9280" spans="1:4" ht="15.75" x14ac:dyDescent="0.25">
      <c r="A9280" s="416">
        <v>42840</v>
      </c>
      <c r="B9280" s="418">
        <v>2872.55</v>
      </c>
      <c r="C9280"/>
      <c r="D9280"/>
    </row>
    <row r="9281" spans="1:4" ht="15.75" x14ac:dyDescent="0.25">
      <c r="A9281" s="416">
        <v>42841</v>
      </c>
      <c r="B9281" s="418">
        <v>2872.55</v>
      </c>
      <c r="C9281"/>
      <c r="D9281"/>
    </row>
    <row r="9282" spans="1:4" ht="15.75" x14ac:dyDescent="0.25">
      <c r="A9282" s="416">
        <v>42842</v>
      </c>
      <c r="B9282" s="418">
        <v>2872.55</v>
      </c>
      <c r="C9282"/>
      <c r="D9282"/>
    </row>
    <row r="9283" spans="1:4" ht="15.75" x14ac:dyDescent="0.25">
      <c r="A9283" s="416">
        <v>42843</v>
      </c>
      <c r="B9283" s="418">
        <v>2854.89</v>
      </c>
      <c r="C9283"/>
      <c r="D9283"/>
    </row>
    <row r="9284" spans="1:4" ht="15.75" x14ac:dyDescent="0.25">
      <c r="A9284" s="416">
        <v>42844</v>
      </c>
      <c r="B9284" s="418">
        <v>2837.9</v>
      </c>
      <c r="C9284"/>
      <c r="D9284"/>
    </row>
    <row r="9285" spans="1:4" ht="15.75" x14ac:dyDescent="0.25">
      <c r="A9285" s="416">
        <v>42845</v>
      </c>
      <c r="B9285" s="418">
        <v>2856.48</v>
      </c>
      <c r="C9285"/>
      <c r="D9285"/>
    </row>
    <row r="9286" spans="1:4" ht="15.75" x14ac:dyDescent="0.25">
      <c r="A9286" s="416">
        <v>42846</v>
      </c>
      <c r="B9286" s="418">
        <v>2863.39</v>
      </c>
      <c r="C9286"/>
      <c r="D9286"/>
    </row>
    <row r="9287" spans="1:4" ht="15.75" x14ac:dyDescent="0.25">
      <c r="A9287" s="416">
        <v>42847</v>
      </c>
      <c r="B9287" s="418">
        <v>2868.89</v>
      </c>
      <c r="C9287"/>
      <c r="D9287"/>
    </row>
    <row r="9288" spans="1:4" ht="15.75" x14ac:dyDescent="0.25">
      <c r="A9288" s="416">
        <v>42848</v>
      </c>
      <c r="B9288" s="418">
        <v>2868.89</v>
      </c>
      <c r="C9288"/>
      <c r="D9288"/>
    </row>
    <row r="9289" spans="1:4" ht="15.75" x14ac:dyDescent="0.25">
      <c r="A9289" s="416">
        <v>42849</v>
      </c>
      <c r="B9289" s="418">
        <v>2868.89</v>
      </c>
      <c r="C9289"/>
      <c r="D9289"/>
    </row>
    <row r="9290" spans="1:4" ht="15.75" x14ac:dyDescent="0.25">
      <c r="A9290" s="416">
        <v>42850</v>
      </c>
      <c r="B9290" s="418">
        <v>2871.98</v>
      </c>
      <c r="C9290"/>
      <c r="D9290"/>
    </row>
    <row r="9291" spans="1:4" ht="15.75" x14ac:dyDescent="0.25">
      <c r="A9291" s="416">
        <v>42851</v>
      </c>
      <c r="B9291" s="418">
        <v>2899.13</v>
      </c>
      <c r="C9291"/>
      <c r="D9291"/>
    </row>
    <row r="9292" spans="1:4" ht="15.75" x14ac:dyDescent="0.25">
      <c r="A9292" s="416">
        <v>42852</v>
      </c>
      <c r="B9292" s="418">
        <v>2928.07</v>
      </c>
      <c r="C9292"/>
      <c r="D9292"/>
    </row>
    <row r="9293" spans="1:4" ht="15.75" x14ac:dyDescent="0.25">
      <c r="A9293" s="416">
        <v>42853</v>
      </c>
      <c r="B9293" s="418">
        <v>2944.31</v>
      </c>
      <c r="C9293"/>
      <c r="D9293"/>
    </row>
    <row r="9294" spans="1:4" ht="15.75" x14ac:dyDescent="0.25">
      <c r="A9294" s="416">
        <v>42854</v>
      </c>
      <c r="B9294" s="418">
        <v>2947.85</v>
      </c>
      <c r="C9294"/>
      <c r="D9294"/>
    </row>
    <row r="9295" spans="1:4" ht="15.75" x14ac:dyDescent="0.25">
      <c r="A9295" s="416">
        <v>42855</v>
      </c>
      <c r="B9295" s="418">
        <v>2947.85</v>
      </c>
      <c r="C9295"/>
      <c r="D9295"/>
    </row>
    <row r="9296" spans="1:4" ht="15.75" x14ac:dyDescent="0.25">
      <c r="A9296" s="416">
        <v>42856</v>
      </c>
      <c r="B9296" s="418">
        <v>2947.85</v>
      </c>
      <c r="C9296"/>
      <c r="D9296"/>
    </row>
    <row r="9297" spans="1:4" ht="15.75" x14ac:dyDescent="0.25">
      <c r="A9297" s="416">
        <v>42857</v>
      </c>
      <c r="B9297" s="418">
        <v>2947.85</v>
      </c>
      <c r="C9297"/>
      <c r="D9297"/>
    </row>
    <row r="9298" spans="1:4" ht="15.75" x14ac:dyDescent="0.25">
      <c r="A9298" s="416">
        <v>42858</v>
      </c>
      <c r="B9298" s="418">
        <v>2945.53</v>
      </c>
      <c r="C9298"/>
      <c r="D9298"/>
    </row>
    <row r="9299" spans="1:4" ht="15.75" x14ac:dyDescent="0.25">
      <c r="A9299" s="416">
        <v>42859</v>
      </c>
      <c r="B9299" s="418">
        <v>2930.17</v>
      </c>
      <c r="C9299"/>
      <c r="D9299"/>
    </row>
    <row r="9300" spans="1:4" ht="15.75" x14ac:dyDescent="0.25">
      <c r="A9300" s="416">
        <v>42860</v>
      </c>
      <c r="B9300" s="418">
        <v>2967.44</v>
      </c>
      <c r="C9300"/>
      <c r="D9300"/>
    </row>
    <row r="9301" spans="1:4" ht="15.75" x14ac:dyDescent="0.25">
      <c r="A9301" s="416">
        <v>42861</v>
      </c>
      <c r="B9301" s="418">
        <v>2961.78</v>
      </c>
      <c r="C9301"/>
      <c r="D9301"/>
    </row>
    <row r="9302" spans="1:4" ht="15.75" x14ac:dyDescent="0.25">
      <c r="A9302" s="416">
        <v>42862</v>
      </c>
      <c r="B9302" s="418">
        <v>2961.78</v>
      </c>
      <c r="C9302"/>
      <c r="D9302"/>
    </row>
    <row r="9303" spans="1:4" ht="15.75" x14ac:dyDescent="0.25">
      <c r="A9303" s="416">
        <v>42863</v>
      </c>
      <c r="B9303" s="418">
        <v>2961.78</v>
      </c>
      <c r="C9303"/>
      <c r="D9303"/>
    </row>
    <row r="9304" spans="1:4" ht="15.75" x14ac:dyDescent="0.25">
      <c r="A9304" s="416">
        <v>42864</v>
      </c>
      <c r="B9304" s="418">
        <v>2959.26</v>
      </c>
      <c r="C9304"/>
      <c r="D9304"/>
    </row>
    <row r="9305" spans="1:4" ht="15.75" x14ac:dyDescent="0.25">
      <c r="A9305" s="416">
        <v>42865</v>
      </c>
      <c r="B9305" s="418">
        <v>2967.24</v>
      </c>
      <c r="C9305"/>
      <c r="D9305"/>
    </row>
    <row r="9306" spans="1:4" ht="15.75" x14ac:dyDescent="0.25">
      <c r="A9306" s="416">
        <v>42866</v>
      </c>
      <c r="B9306" s="418">
        <v>2949.35</v>
      </c>
      <c r="C9306"/>
      <c r="D9306"/>
    </row>
    <row r="9307" spans="1:4" ht="15.75" x14ac:dyDescent="0.25">
      <c r="A9307" s="416">
        <v>42867</v>
      </c>
      <c r="B9307" s="418">
        <v>2933.92</v>
      </c>
      <c r="C9307"/>
      <c r="D9307"/>
    </row>
    <row r="9308" spans="1:4" ht="15.75" x14ac:dyDescent="0.25">
      <c r="A9308" s="416">
        <v>42868</v>
      </c>
      <c r="B9308" s="418">
        <v>2918.69</v>
      </c>
      <c r="C9308"/>
      <c r="D9308"/>
    </row>
    <row r="9309" spans="1:4" ht="15.75" x14ac:dyDescent="0.25">
      <c r="A9309" s="416">
        <v>42869</v>
      </c>
      <c r="B9309" s="418">
        <v>2918.69</v>
      </c>
      <c r="C9309"/>
      <c r="D9309"/>
    </row>
    <row r="9310" spans="1:4" ht="15.75" x14ac:dyDescent="0.25">
      <c r="A9310" s="416">
        <v>42870</v>
      </c>
      <c r="B9310" s="418">
        <v>2918.69</v>
      </c>
      <c r="C9310"/>
      <c r="D9310"/>
    </row>
    <row r="9311" spans="1:4" ht="15.75" x14ac:dyDescent="0.25">
      <c r="A9311" s="416">
        <v>42871</v>
      </c>
      <c r="B9311" s="418">
        <v>2883.87</v>
      </c>
      <c r="C9311"/>
      <c r="D9311"/>
    </row>
    <row r="9312" spans="1:4" ht="15.75" x14ac:dyDescent="0.25">
      <c r="A9312" s="416">
        <v>42872</v>
      </c>
      <c r="B9312" s="418">
        <v>2873.22</v>
      </c>
      <c r="C9312"/>
      <c r="D9312"/>
    </row>
    <row r="9313" spans="1:4" ht="15.75" x14ac:dyDescent="0.25">
      <c r="A9313" s="416">
        <v>42873</v>
      </c>
      <c r="B9313" s="418">
        <v>2893.4</v>
      </c>
      <c r="C9313"/>
      <c r="D9313"/>
    </row>
    <row r="9314" spans="1:4" ht="15.75" x14ac:dyDescent="0.25">
      <c r="A9314" s="416">
        <v>42874</v>
      </c>
      <c r="B9314" s="418">
        <v>2932.16</v>
      </c>
      <c r="C9314"/>
      <c r="D9314"/>
    </row>
    <row r="9315" spans="1:4" ht="15.75" x14ac:dyDescent="0.25">
      <c r="A9315" s="416">
        <v>42875</v>
      </c>
      <c r="B9315" s="418">
        <v>2889.45</v>
      </c>
      <c r="C9315"/>
      <c r="D9315"/>
    </row>
    <row r="9316" spans="1:4" ht="15.75" x14ac:dyDescent="0.25">
      <c r="A9316" s="416">
        <v>42876</v>
      </c>
      <c r="B9316" s="418">
        <v>2889.45</v>
      </c>
      <c r="C9316"/>
      <c r="D9316"/>
    </row>
    <row r="9317" spans="1:4" ht="15.75" x14ac:dyDescent="0.25">
      <c r="A9317" s="416">
        <v>42877</v>
      </c>
      <c r="B9317" s="418">
        <v>2889.45</v>
      </c>
      <c r="C9317"/>
      <c r="D9317"/>
    </row>
    <row r="9318" spans="1:4" ht="15.75" x14ac:dyDescent="0.25">
      <c r="A9318" s="416">
        <v>42878</v>
      </c>
      <c r="B9318" s="418">
        <v>2895.12</v>
      </c>
      <c r="C9318"/>
      <c r="D9318"/>
    </row>
    <row r="9319" spans="1:4" ht="15.75" x14ac:dyDescent="0.25">
      <c r="A9319" s="416">
        <v>42879</v>
      </c>
      <c r="B9319" s="418">
        <v>2904.61</v>
      </c>
      <c r="C9319"/>
      <c r="D9319"/>
    </row>
    <row r="9320" spans="1:4" ht="15.75" x14ac:dyDescent="0.25">
      <c r="A9320" s="416">
        <v>42880</v>
      </c>
      <c r="B9320" s="418">
        <v>2905.29</v>
      </c>
      <c r="C9320"/>
      <c r="D9320"/>
    </row>
    <row r="9321" spans="1:4" ht="15.75" x14ac:dyDescent="0.25">
      <c r="A9321" s="416">
        <v>42881</v>
      </c>
      <c r="B9321" s="418">
        <v>2911.66</v>
      </c>
      <c r="C9321"/>
      <c r="D9321"/>
    </row>
    <row r="9322" spans="1:4" ht="15.75" x14ac:dyDescent="0.25">
      <c r="A9322" s="416">
        <v>42882</v>
      </c>
      <c r="B9322" s="418">
        <v>2913.47</v>
      </c>
      <c r="C9322"/>
      <c r="D9322"/>
    </row>
    <row r="9323" spans="1:4" ht="15.75" x14ac:dyDescent="0.25">
      <c r="A9323" s="416">
        <v>42883</v>
      </c>
      <c r="B9323" s="418">
        <v>2913.47</v>
      </c>
      <c r="C9323"/>
      <c r="D9323"/>
    </row>
    <row r="9324" spans="1:4" ht="15.75" x14ac:dyDescent="0.25">
      <c r="A9324" s="416">
        <v>42884</v>
      </c>
      <c r="B9324" s="418">
        <v>2913.47</v>
      </c>
      <c r="C9324"/>
      <c r="D9324"/>
    </row>
    <row r="9325" spans="1:4" ht="15.75" x14ac:dyDescent="0.25">
      <c r="A9325" s="416">
        <v>42885</v>
      </c>
      <c r="B9325" s="418">
        <v>2913.47</v>
      </c>
      <c r="C9325"/>
      <c r="D9325"/>
    </row>
    <row r="9326" spans="1:4" ht="15.75" x14ac:dyDescent="0.25">
      <c r="A9326" s="416">
        <v>42886</v>
      </c>
      <c r="B9326" s="418">
        <v>2920.42</v>
      </c>
      <c r="C9326"/>
      <c r="D9326"/>
    </row>
    <row r="9327" spans="1:4" ht="15.75" x14ac:dyDescent="0.25">
      <c r="A9327" s="416">
        <v>42887</v>
      </c>
      <c r="B9327" s="418">
        <v>2921</v>
      </c>
      <c r="C9327"/>
      <c r="D9327"/>
    </row>
    <row r="9328" spans="1:4" ht="15.75" x14ac:dyDescent="0.25">
      <c r="A9328" s="416">
        <v>42888</v>
      </c>
      <c r="B9328" s="418">
        <v>2895.73</v>
      </c>
      <c r="C9328"/>
      <c r="D9328"/>
    </row>
    <row r="9329" spans="1:4" ht="15.75" x14ac:dyDescent="0.25">
      <c r="A9329" s="416">
        <v>42889</v>
      </c>
      <c r="B9329" s="418">
        <v>2894.72</v>
      </c>
      <c r="C9329"/>
      <c r="D9329"/>
    </row>
    <row r="9330" spans="1:4" ht="15.75" x14ac:dyDescent="0.25">
      <c r="A9330" s="416">
        <v>42890</v>
      </c>
      <c r="B9330" s="418">
        <v>2894.72</v>
      </c>
      <c r="C9330"/>
      <c r="D9330"/>
    </row>
    <row r="9331" spans="1:4" ht="15.75" x14ac:dyDescent="0.25">
      <c r="A9331" s="416">
        <v>42891</v>
      </c>
      <c r="B9331" s="418">
        <v>2894.72</v>
      </c>
      <c r="C9331"/>
      <c r="D9331"/>
    </row>
    <row r="9332" spans="1:4" ht="15.75" x14ac:dyDescent="0.25">
      <c r="A9332" s="416">
        <v>42892</v>
      </c>
      <c r="B9332" s="418">
        <v>2895.85</v>
      </c>
      <c r="C9332"/>
      <c r="D9332"/>
    </row>
    <row r="9333" spans="1:4" ht="15.75" x14ac:dyDescent="0.25">
      <c r="A9333" s="416">
        <v>42893</v>
      </c>
      <c r="B9333" s="418">
        <v>2893.76</v>
      </c>
      <c r="C9333"/>
      <c r="D9333"/>
    </row>
    <row r="9334" spans="1:4" ht="15.75" x14ac:dyDescent="0.25">
      <c r="A9334" s="416">
        <v>42894</v>
      </c>
      <c r="B9334" s="418">
        <v>2907.1</v>
      </c>
      <c r="C9334"/>
      <c r="D9334"/>
    </row>
    <row r="9335" spans="1:4" ht="15.75" x14ac:dyDescent="0.25">
      <c r="A9335" s="416">
        <v>42895</v>
      </c>
      <c r="B9335" s="418">
        <v>2919.82</v>
      </c>
      <c r="C9335"/>
      <c r="D9335"/>
    </row>
    <row r="9336" spans="1:4" ht="15.75" x14ac:dyDescent="0.25">
      <c r="A9336" s="416">
        <v>42896</v>
      </c>
      <c r="B9336" s="418">
        <v>2919.58</v>
      </c>
      <c r="C9336"/>
      <c r="D9336"/>
    </row>
    <row r="9337" spans="1:4" ht="15.75" x14ac:dyDescent="0.25">
      <c r="A9337" s="416">
        <v>42897</v>
      </c>
      <c r="B9337" s="418">
        <v>2919.58</v>
      </c>
      <c r="C9337"/>
      <c r="D9337"/>
    </row>
    <row r="9338" spans="1:4" ht="15.75" x14ac:dyDescent="0.25">
      <c r="A9338" s="416">
        <v>42898</v>
      </c>
      <c r="B9338" s="418">
        <v>2919.58</v>
      </c>
      <c r="C9338"/>
      <c r="D9338"/>
    </row>
    <row r="9339" spans="1:4" ht="15.75" x14ac:dyDescent="0.25">
      <c r="A9339" s="416">
        <v>42899</v>
      </c>
      <c r="B9339" s="417">
        <v>2929.2</v>
      </c>
      <c r="C9339"/>
      <c r="D9339"/>
    </row>
    <row r="9340" spans="1:4" ht="15.75" x14ac:dyDescent="0.25">
      <c r="A9340" s="416">
        <v>42900</v>
      </c>
      <c r="B9340" s="417">
        <v>2933.13</v>
      </c>
      <c r="C9340"/>
      <c r="D9340"/>
    </row>
    <row r="9341" spans="1:4" ht="15.75" x14ac:dyDescent="0.25">
      <c r="A9341" s="416">
        <v>42901</v>
      </c>
      <c r="B9341" s="417">
        <v>2924.75</v>
      </c>
      <c r="C9341"/>
      <c r="D9341"/>
    </row>
    <row r="9342" spans="1:4" ht="15.75" x14ac:dyDescent="0.25">
      <c r="A9342" s="416">
        <v>42902</v>
      </c>
      <c r="B9342" s="417">
        <v>2953.83</v>
      </c>
      <c r="C9342"/>
      <c r="D9342"/>
    </row>
    <row r="9343" spans="1:4" ht="15.75" x14ac:dyDescent="0.25">
      <c r="A9343" s="416">
        <v>42903</v>
      </c>
      <c r="B9343" s="417">
        <v>2961.68</v>
      </c>
      <c r="C9343"/>
      <c r="D9343"/>
    </row>
    <row r="9344" spans="1:4" ht="15.75" x14ac:dyDescent="0.25">
      <c r="A9344" s="416">
        <v>42904</v>
      </c>
      <c r="B9344" s="417">
        <v>2961.68</v>
      </c>
      <c r="C9344"/>
      <c r="D9344"/>
    </row>
    <row r="9345" spans="1:4" ht="15.75" x14ac:dyDescent="0.25">
      <c r="A9345" s="416">
        <v>42905</v>
      </c>
      <c r="B9345" s="417">
        <v>2961.68</v>
      </c>
      <c r="C9345"/>
      <c r="D9345"/>
    </row>
    <row r="9346" spans="1:4" ht="15.75" x14ac:dyDescent="0.25">
      <c r="A9346" s="416">
        <v>42906</v>
      </c>
      <c r="B9346" s="417">
        <v>2961.68</v>
      </c>
      <c r="C9346"/>
      <c r="D9346"/>
    </row>
    <row r="9347" spans="1:4" ht="15.75" x14ac:dyDescent="0.25">
      <c r="A9347" s="416">
        <v>42907</v>
      </c>
      <c r="B9347" s="417">
        <v>3029.53</v>
      </c>
      <c r="C9347"/>
      <c r="D9347"/>
    </row>
    <row r="9348" spans="1:4" ht="15.75" x14ac:dyDescent="0.25">
      <c r="A9348" s="416">
        <v>42908</v>
      </c>
      <c r="B9348" s="417">
        <v>3053.9</v>
      </c>
      <c r="C9348"/>
      <c r="D9348"/>
    </row>
    <row r="9349" spans="1:4" ht="15.75" x14ac:dyDescent="0.25">
      <c r="A9349" s="416">
        <v>42909</v>
      </c>
      <c r="B9349" s="417">
        <v>3035.83</v>
      </c>
      <c r="C9349"/>
      <c r="D9349"/>
    </row>
    <row r="9350" spans="1:4" ht="15.75" x14ac:dyDescent="0.25">
      <c r="A9350" s="416">
        <v>42910</v>
      </c>
      <c r="B9350" s="417">
        <v>3010.68</v>
      </c>
      <c r="C9350"/>
      <c r="D9350"/>
    </row>
    <row r="9351" spans="1:4" ht="15.75" x14ac:dyDescent="0.25">
      <c r="A9351" s="416">
        <v>42911</v>
      </c>
      <c r="B9351" s="417">
        <v>3010.68</v>
      </c>
      <c r="C9351"/>
      <c r="D9351"/>
    </row>
    <row r="9352" spans="1:4" ht="15.75" x14ac:dyDescent="0.25">
      <c r="A9352" s="416">
        <v>42912</v>
      </c>
      <c r="B9352" s="417">
        <v>3010.68</v>
      </c>
      <c r="C9352"/>
      <c r="D9352"/>
    </row>
    <row r="9353" spans="1:4" ht="15.75" x14ac:dyDescent="0.25">
      <c r="A9353" s="416">
        <v>42913</v>
      </c>
      <c r="B9353" s="417">
        <v>3010.68</v>
      </c>
      <c r="C9353"/>
      <c r="D9353"/>
    </row>
    <row r="9354" spans="1:4" ht="15.75" x14ac:dyDescent="0.25">
      <c r="A9354" s="416">
        <v>42914</v>
      </c>
      <c r="B9354" s="417">
        <v>3025.28</v>
      </c>
      <c r="C9354"/>
      <c r="D9354"/>
    </row>
    <row r="9355" spans="1:4" ht="15.75" x14ac:dyDescent="0.25">
      <c r="A9355" s="416">
        <v>42915</v>
      </c>
      <c r="B9355" s="417">
        <v>3023.64</v>
      </c>
      <c r="C9355"/>
      <c r="D9355"/>
    </row>
    <row r="9356" spans="1:4" ht="15.75" x14ac:dyDescent="0.25">
      <c r="A9356" s="416">
        <v>42916</v>
      </c>
      <c r="B9356" s="417">
        <v>3038.26</v>
      </c>
      <c r="C9356"/>
      <c r="D9356"/>
    </row>
    <row r="9357" spans="1:4" ht="15.75" x14ac:dyDescent="0.25">
      <c r="A9357" s="416">
        <v>42917</v>
      </c>
      <c r="B9357" s="417">
        <v>3050.43</v>
      </c>
      <c r="C9357"/>
      <c r="D9357"/>
    </row>
    <row r="9358" spans="1:4" ht="15.75" x14ac:dyDescent="0.25">
      <c r="A9358" s="416">
        <v>42918</v>
      </c>
      <c r="B9358" s="417">
        <v>3050.43</v>
      </c>
      <c r="C9358"/>
      <c r="D9358"/>
    </row>
    <row r="9359" spans="1:4" ht="15.75" x14ac:dyDescent="0.25">
      <c r="A9359" s="416">
        <v>42919</v>
      </c>
      <c r="B9359" s="417">
        <v>3050.43</v>
      </c>
      <c r="C9359"/>
      <c r="D9359"/>
    </row>
    <row r="9360" spans="1:4" ht="15.75" x14ac:dyDescent="0.25">
      <c r="A9360" s="416">
        <v>42920</v>
      </c>
      <c r="B9360" s="417">
        <v>3050.43</v>
      </c>
      <c r="C9360"/>
      <c r="D9360"/>
    </row>
    <row r="9361" spans="1:4" ht="15.75" x14ac:dyDescent="0.25">
      <c r="A9361" s="416">
        <v>42921</v>
      </c>
      <c r="B9361" s="417">
        <v>3050.43</v>
      </c>
      <c r="C9361"/>
      <c r="D9361"/>
    </row>
    <row r="9362" spans="1:4" ht="15.75" x14ac:dyDescent="0.25">
      <c r="A9362" s="416">
        <v>42922</v>
      </c>
      <c r="B9362" s="417">
        <v>3068.93</v>
      </c>
      <c r="C9362"/>
      <c r="D9362"/>
    </row>
    <row r="9363" spans="1:4" ht="15.75" x14ac:dyDescent="0.25">
      <c r="A9363" s="416">
        <v>42923</v>
      </c>
      <c r="B9363" s="417">
        <v>3084.19</v>
      </c>
      <c r="C9363"/>
      <c r="D9363"/>
    </row>
    <row r="9364" spans="1:4" ht="15.75" x14ac:dyDescent="0.25">
      <c r="A9364" s="416">
        <v>42924</v>
      </c>
      <c r="B9364" s="417">
        <v>3092.65</v>
      </c>
      <c r="C9364"/>
      <c r="D9364"/>
    </row>
    <row r="9365" spans="1:4" ht="15.75" x14ac:dyDescent="0.25">
      <c r="A9365" s="416">
        <v>42925</v>
      </c>
      <c r="B9365" s="417">
        <v>3092.65</v>
      </c>
      <c r="C9365"/>
      <c r="D9365"/>
    </row>
    <row r="9366" spans="1:4" ht="15.75" x14ac:dyDescent="0.25">
      <c r="A9366" s="416">
        <v>42926</v>
      </c>
      <c r="B9366" s="417">
        <v>3092.65</v>
      </c>
      <c r="C9366"/>
      <c r="D9366"/>
    </row>
    <row r="9367" spans="1:4" ht="15.75" x14ac:dyDescent="0.25">
      <c r="A9367" s="416">
        <v>42927</v>
      </c>
      <c r="B9367" s="417">
        <v>3067.33</v>
      </c>
      <c r="C9367"/>
      <c r="D9367"/>
    </row>
    <row r="9368" spans="1:4" ht="15.75" x14ac:dyDescent="0.25">
      <c r="A9368" s="416">
        <v>42928</v>
      </c>
      <c r="B9368" s="417">
        <v>3067.73</v>
      </c>
      <c r="C9368"/>
      <c r="D9368"/>
    </row>
    <row r="9369" spans="1:4" ht="15.75" x14ac:dyDescent="0.25">
      <c r="A9369" s="416">
        <v>42929</v>
      </c>
      <c r="B9369" s="417">
        <v>3052.3</v>
      </c>
      <c r="C9369"/>
      <c r="D9369"/>
    </row>
    <row r="9370" spans="1:4" ht="15.75" x14ac:dyDescent="0.25">
      <c r="A9370" s="416">
        <v>42930</v>
      </c>
      <c r="B9370" s="417">
        <v>3043.6</v>
      </c>
      <c r="C9370"/>
      <c r="D9370"/>
    </row>
    <row r="9371" spans="1:4" ht="15.75" x14ac:dyDescent="0.25">
      <c r="A9371" s="416">
        <v>42931</v>
      </c>
      <c r="B9371" s="417">
        <v>3019.56</v>
      </c>
      <c r="C9371"/>
      <c r="D9371"/>
    </row>
    <row r="9372" spans="1:4" ht="15.75" x14ac:dyDescent="0.25">
      <c r="A9372" s="416">
        <v>42932</v>
      </c>
      <c r="B9372" s="417">
        <v>3019.56</v>
      </c>
      <c r="C9372"/>
      <c r="D9372"/>
    </row>
    <row r="9373" spans="1:4" ht="15.75" x14ac:dyDescent="0.25">
      <c r="A9373" s="416">
        <v>42933</v>
      </c>
      <c r="B9373" s="417">
        <v>3019.56</v>
      </c>
      <c r="C9373"/>
      <c r="D9373"/>
    </row>
    <row r="9374" spans="1:4" ht="15.75" x14ac:dyDescent="0.25">
      <c r="A9374" s="416">
        <v>42934</v>
      </c>
      <c r="B9374" s="417">
        <v>3030.6</v>
      </c>
      <c r="C9374"/>
      <c r="D9374"/>
    </row>
    <row r="9375" spans="1:4" ht="15.75" x14ac:dyDescent="0.25">
      <c r="A9375" s="416">
        <v>42935</v>
      </c>
      <c r="B9375" s="417">
        <v>3013.26</v>
      </c>
      <c r="C9375"/>
      <c r="D9375"/>
    </row>
    <row r="9376" spans="1:4" ht="15.75" x14ac:dyDescent="0.25">
      <c r="A9376" s="416">
        <v>42936</v>
      </c>
      <c r="B9376" s="417">
        <v>3010</v>
      </c>
      <c r="C9376"/>
      <c r="D9376"/>
    </row>
    <row r="9377" spans="1:4" ht="15.75" x14ac:dyDescent="0.25">
      <c r="A9377" s="416">
        <v>42937</v>
      </c>
      <c r="B9377" s="417">
        <v>3010</v>
      </c>
      <c r="C9377"/>
      <c r="D9377"/>
    </row>
    <row r="9378" spans="1:4" ht="15.75" x14ac:dyDescent="0.25">
      <c r="A9378" s="416">
        <v>42938</v>
      </c>
      <c r="B9378" s="417">
        <v>3010.77</v>
      </c>
      <c r="C9378"/>
      <c r="D9378"/>
    </row>
    <row r="9379" spans="1:4" ht="15.75" x14ac:dyDescent="0.25">
      <c r="A9379" s="416">
        <v>42939</v>
      </c>
      <c r="B9379" s="417">
        <v>3010.77</v>
      </c>
      <c r="C9379"/>
      <c r="D9379"/>
    </row>
    <row r="9380" spans="1:4" ht="15.75" x14ac:dyDescent="0.25">
      <c r="A9380" s="416">
        <v>42940</v>
      </c>
      <c r="B9380" s="417">
        <v>3010.77</v>
      </c>
      <c r="C9380"/>
      <c r="D9380"/>
    </row>
    <row r="9381" spans="1:4" ht="15.75" x14ac:dyDescent="0.25">
      <c r="A9381" s="416">
        <v>42941</v>
      </c>
      <c r="B9381" s="417">
        <v>3023.67</v>
      </c>
      <c r="C9381"/>
      <c r="D9381"/>
    </row>
    <row r="9382" spans="1:4" ht="15.75" x14ac:dyDescent="0.25">
      <c r="A9382" s="416">
        <v>42942</v>
      </c>
      <c r="B9382" s="417">
        <v>3026.55</v>
      </c>
      <c r="C9382"/>
      <c r="D9382"/>
    </row>
    <row r="9383" spans="1:4" ht="15.75" x14ac:dyDescent="0.25">
      <c r="A9383" s="416">
        <v>42943</v>
      </c>
      <c r="B9383" s="417">
        <v>3026.22</v>
      </c>
      <c r="C9383"/>
      <c r="D9383"/>
    </row>
    <row r="9384" spans="1:4" ht="15.75" x14ac:dyDescent="0.25">
      <c r="A9384" s="416">
        <v>42944</v>
      </c>
      <c r="B9384" s="417">
        <v>3002.94</v>
      </c>
      <c r="C9384"/>
      <c r="D9384"/>
    </row>
    <row r="9385" spans="1:4" ht="15.75" x14ac:dyDescent="0.25">
      <c r="A9385" s="416">
        <v>42945</v>
      </c>
      <c r="B9385" s="417">
        <v>2995.23</v>
      </c>
      <c r="C9385"/>
      <c r="D9385"/>
    </row>
    <row r="9386" spans="1:4" ht="15.75" x14ac:dyDescent="0.25">
      <c r="A9386" s="416">
        <v>42946</v>
      </c>
      <c r="B9386" s="417">
        <v>2995.23</v>
      </c>
      <c r="C9386"/>
      <c r="D9386"/>
    </row>
    <row r="9387" spans="1:4" ht="15.75" x14ac:dyDescent="0.25">
      <c r="A9387" s="416">
        <v>42947</v>
      </c>
      <c r="B9387" s="417">
        <v>2995.23</v>
      </c>
      <c r="C9387"/>
      <c r="D9387"/>
    </row>
    <row r="9388" spans="1:4" ht="15.75" x14ac:dyDescent="0.25">
      <c r="A9388" s="416">
        <v>42948</v>
      </c>
      <c r="B9388" s="417">
        <v>2997.59</v>
      </c>
      <c r="C9388"/>
      <c r="D9388"/>
    </row>
    <row r="9389" spans="1:4" ht="15.75" x14ac:dyDescent="0.25">
      <c r="A9389" s="416">
        <v>42949</v>
      </c>
      <c r="B9389" s="417">
        <v>2973.03</v>
      </c>
      <c r="C9389"/>
      <c r="D9389"/>
    </row>
    <row r="9390" spans="1:4" ht="15.75" x14ac:dyDescent="0.25">
      <c r="A9390" s="416">
        <v>42950</v>
      </c>
      <c r="B9390" s="417">
        <v>2964.66</v>
      </c>
      <c r="C9390"/>
      <c r="D9390"/>
    </row>
    <row r="9391" spans="1:4" ht="15.75" x14ac:dyDescent="0.25">
      <c r="A9391" s="416">
        <v>42951</v>
      </c>
      <c r="B9391" s="417">
        <v>2954.54</v>
      </c>
      <c r="C9391"/>
      <c r="D9391"/>
    </row>
    <row r="9392" spans="1:4" ht="15.75" x14ac:dyDescent="0.25">
      <c r="A9392" s="416">
        <v>42952</v>
      </c>
      <c r="B9392" s="417">
        <v>2974.39</v>
      </c>
      <c r="C9392"/>
      <c r="D9392"/>
    </row>
    <row r="9393" spans="1:4" ht="15.75" x14ac:dyDescent="0.25">
      <c r="A9393" s="416">
        <v>42953</v>
      </c>
      <c r="B9393" s="417">
        <v>2974.39</v>
      </c>
      <c r="C9393"/>
      <c r="D9393"/>
    </row>
    <row r="9394" spans="1:4" ht="15.75" x14ac:dyDescent="0.25">
      <c r="A9394" s="416">
        <v>42954</v>
      </c>
      <c r="B9394" s="417">
        <v>2974.39</v>
      </c>
      <c r="C9394"/>
      <c r="D9394"/>
    </row>
    <row r="9395" spans="1:4" ht="15.75" x14ac:dyDescent="0.25">
      <c r="A9395" s="416">
        <v>42955</v>
      </c>
      <c r="B9395" s="417">
        <v>2974.39</v>
      </c>
      <c r="C9395"/>
      <c r="D9395"/>
    </row>
    <row r="9396" spans="1:4" ht="15.75" x14ac:dyDescent="0.25">
      <c r="A9396" s="416">
        <v>42956</v>
      </c>
      <c r="B9396" s="417">
        <v>2994.62</v>
      </c>
      <c r="C9396"/>
      <c r="D9396"/>
    </row>
    <row r="9397" spans="1:4" ht="15.75" x14ac:dyDescent="0.25">
      <c r="A9397" s="416">
        <v>42957</v>
      </c>
      <c r="B9397" s="417">
        <v>3011.14</v>
      </c>
      <c r="C9397"/>
      <c r="D9397"/>
    </row>
    <row r="9398" spans="1:4" ht="15.75" x14ac:dyDescent="0.25">
      <c r="A9398" s="416">
        <v>42958</v>
      </c>
      <c r="B9398" s="417">
        <v>2994.85</v>
      </c>
      <c r="C9398"/>
      <c r="D9398"/>
    </row>
    <row r="9399" spans="1:4" ht="15.75" x14ac:dyDescent="0.25">
      <c r="A9399" s="416">
        <v>42959</v>
      </c>
      <c r="B9399" s="417">
        <v>2984.99</v>
      </c>
      <c r="C9399"/>
      <c r="D9399"/>
    </row>
    <row r="9400" spans="1:4" ht="15.75" x14ac:dyDescent="0.25">
      <c r="A9400" s="416">
        <v>42960</v>
      </c>
      <c r="B9400" s="417">
        <v>2984.99</v>
      </c>
      <c r="C9400"/>
      <c r="D9400"/>
    </row>
    <row r="9401" spans="1:4" ht="15.75" x14ac:dyDescent="0.25">
      <c r="A9401" s="416">
        <v>42961</v>
      </c>
      <c r="B9401" s="417">
        <v>2984.99</v>
      </c>
      <c r="C9401"/>
      <c r="D9401"/>
    </row>
    <row r="9402" spans="1:4" ht="15.75" x14ac:dyDescent="0.25">
      <c r="A9402" s="416">
        <v>42962</v>
      </c>
      <c r="B9402" s="417">
        <v>2966.54</v>
      </c>
      <c r="C9402"/>
      <c r="D9402"/>
    </row>
    <row r="9403" spans="1:4" ht="15.75" x14ac:dyDescent="0.25">
      <c r="A9403" s="416">
        <v>42963</v>
      </c>
      <c r="B9403" s="417">
        <v>2974.7</v>
      </c>
      <c r="C9403"/>
      <c r="D9403"/>
    </row>
    <row r="9404" spans="1:4" ht="15.75" x14ac:dyDescent="0.25">
      <c r="A9404" s="416">
        <v>42964</v>
      </c>
      <c r="B9404" s="417">
        <v>2967.32</v>
      </c>
      <c r="C9404"/>
      <c r="D9404"/>
    </row>
    <row r="9405" spans="1:4" ht="15.75" x14ac:dyDescent="0.25">
      <c r="A9405" s="416">
        <v>42965</v>
      </c>
      <c r="B9405" s="417">
        <v>2980.03</v>
      </c>
      <c r="C9405"/>
      <c r="D9405"/>
    </row>
    <row r="9406" spans="1:4" ht="15.75" x14ac:dyDescent="0.25">
      <c r="A9406" s="416">
        <v>42966</v>
      </c>
      <c r="B9406" s="417">
        <v>2994.39</v>
      </c>
      <c r="C9406"/>
      <c r="D9406"/>
    </row>
    <row r="9407" spans="1:4" ht="15.75" x14ac:dyDescent="0.25">
      <c r="A9407" s="416">
        <v>42967</v>
      </c>
      <c r="B9407" s="417">
        <v>2994.39</v>
      </c>
      <c r="C9407"/>
      <c r="D9407"/>
    </row>
    <row r="9408" spans="1:4" ht="15.75" x14ac:dyDescent="0.25">
      <c r="A9408" s="416">
        <v>42968</v>
      </c>
      <c r="B9408" s="417">
        <v>2994.39</v>
      </c>
      <c r="C9408"/>
      <c r="D9408"/>
    </row>
    <row r="9409" spans="1:4" ht="15.75" x14ac:dyDescent="0.25">
      <c r="A9409" s="416">
        <v>42969</v>
      </c>
      <c r="B9409" s="417">
        <v>2994.39</v>
      </c>
      <c r="C9409"/>
      <c r="D9409"/>
    </row>
    <row r="9410" spans="1:4" ht="15.75" x14ac:dyDescent="0.25">
      <c r="A9410" s="416">
        <v>42970</v>
      </c>
      <c r="B9410" s="417">
        <v>2986.83</v>
      </c>
      <c r="C9410"/>
      <c r="D9410"/>
    </row>
    <row r="9411" spans="1:4" ht="15.75" x14ac:dyDescent="0.25">
      <c r="A9411" s="416">
        <v>42971</v>
      </c>
      <c r="B9411" s="417">
        <v>2986.88</v>
      </c>
      <c r="C9411"/>
      <c r="D9411"/>
    </row>
    <row r="9412" spans="1:4" ht="15.75" x14ac:dyDescent="0.25">
      <c r="A9412" s="416">
        <v>42972</v>
      </c>
      <c r="B9412" s="417">
        <v>2972.98</v>
      </c>
      <c r="C9412"/>
      <c r="D9412"/>
    </row>
    <row r="9413" spans="1:4" ht="15.75" x14ac:dyDescent="0.25">
      <c r="A9413" s="416">
        <v>42973</v>
      </c>
      <c r="B9413" s="417">
        <v>2933.96</v>
      </c>
      <c r="C9413"/>
      <c r="D9413"/>
    </row>
    <row r="9414" spans="1:4" ht="15.75" x14ac:dyDescent="0.25">
      <c r="A9414" s="416">
        <v>42974</v>
      </c>
      <c r="B9414" s="417">
        <v>2933.96</v>
      </c>
      <c r="C9414"/>
      <c r="D9414"/>
    </row>
    <row r="9415" spans="1:4" ht="15.75" x14ac:dyDescent="0.25">
      <c r="A9415" s="416">
        <v>42975</v>
      </c>
      <c r="B9415" s="417">
        <v>2933.96</v>
      </c>
      <c r="C9415"/>
      <c r="D9415"/>
    </row>
    <row r="9416" spans="1:4" ht="15.75" x14ac:dyDescent="0.25">
      <c r="A9416" s="416">
        <v>42976</v>
      </c>
      <c r="B9416" s="417">
        <v>2934.23</v>
      </c>
      <c r="C9416"/>
      <c r="D9416"/>
    </row>
    <row r="9417" spans="1:4" ht="15.75" x14ac:dyDescent="0.25">
      <c r="A9417" s="416">
        <v>42977</v>
      </c>
      <c r="B9417" s="417">
        <v>2940.35</v>
      </c>
      <c r="C9417"/>
      <c r="D9417"/>
    </row>
    <row r="9418" spans="1:4" ht="15.75" x14ac:dyDescent="0.25">
      <c r="A9418" s="416">
        <v>42978</v>
      </c>
      <c r="B9418" s="417">
        <v>2937.09</v>
      </c>
      <c r="C9418"/>
      <c r="D9418"/>
    </row>
    <row r="9419" spans="1:4" ht="15.75" x14ac:dyDescent="0.25">
      <c r="A9419" s="416">
        <v>42979</v>
      </c>
      <c r="B9419" s="417">
        <v>2948.09</v>
      </c>
      <c r="C9419"/>
      <c r="D9419"/>
    </row>
    <row r="9420" spans="1:4" ht="15.75" x14ac:dyDescent="0.25">
      <c r="A9420" s="416">
        <v>42980</v>
      </c>
      <c r="B9420" s="417">
        <v>2936.07</v>
      </c>
      <c r="C9420"/>
      <c r="D9420"/>
    </row>
    <row r="9421" spans="1:4" ht="15.75" x14ac:dyDescent="0.25">
      <c r="A9421" s="416">
        <v>42981</v>
      </c>
      <c r="B9421" s="417">
        <v>2936.07</v>
      </c>
      <c r="C9421"/>
      <c r="D9421"/>
    </row>
    <row r="9422" spans="1:4" ht="15.75" x14ac:dyDescent="0.25">
      <c r="A9422" s="416">
        <v>42982</v>
      </c>
      <c r="B9422" s="417">
        <v>2936.07</v>
      </c>
      <c r="C9422"/>
      <c r="D9422"/>
    </row>
    <row r="9423" spans="1:4" ht="15.75" x14ac:dyDescent="0.25">
      <c r="A9423" s="416">
        <v>42983</v>
      </c>
      <c r="B9423" s="417">
        <v>2936.07</v>
      </c>
      <c r="C9423"/>
      <c r="D9423"/>
    </row>
    <row r="9424" spans="1:4" ht="15.75" x14ac:dyDescent="0.25">
      <c r="A9424" s="416">
        <v>42984</v>
      </c>
      <c r="B9424" s="417">
        <v>2923.49</v>
      </c>
      <c r="C9424"/>
      <c r="D9424"/>
    </row>
    <row r="9425" spans="1:4" ht="15.75" x14ac:dyDescent="0.25">
      <c r="A9425" s="416">
        <v>42985</v>
      </c>
      <c r="B9425" s="417">
        <v>2919.5</v>
      </c>
      <c r="C9425"/>
      <c r="D9425"/>
    </row>
    <row r="9426" spans="1:4" ht="15.75" x14ac:dyDescent="0.25">
      <c r="A9426" s="416">
        <v>42986</v>
      </c>
      <c r="B9426" s="417">
        <v>2907.96</v>
      </c>
      <c r="C9426"/>
      <c r="D9426"/>
    </row>
    <row r="9427" spans="1:4" ht="15.75" x14ac:dyDescent="0.25">
      <c r="A9427" s="416">
        <v>42987</v>
      </c>
      <c r="B9427" s="417">
        <v>2909.15</v>
      </c>
      <c r="C9427"/>
      <c r="D9427"/>
    </row>
    <row r="9428" spans="1:4" ht="15.75" x14ac:dyDescent="0.25">
      <c r="A9428" s="416">
        <v>42988</v>
      </c>
      <c r="B9428" s="417">
        <v>2909.15</v>
      </c>
      <c r="C9428"/>
      <c r="D9428"/>
    </row>
    <row r="9429" spans="1:4" ht="15.75" x14ac:dyDescent="0.25">
      <c r="A9429" s="416">
        <v>42989</v>
      </c>
      <c r="B9429" s="417">
        <v>2909.15</v>
      </c>
      <c r="C9429"/>
      <c r="D9429"/>
    </row>
    <row r="9430" spans="1:4" ht="15.75" x14ac:dyDescent="0.25">
      <c r="A9430" s="416">
        <v>42990</v>
      </c>
      <c r="B9430" s="417">
        <v>2916.1</v>
      </c>
      <c r="C9430"/>
      <c r="D9430"/>
    </row>
    <row r="9431" spans="1:4" ht="15.75" x14ac:dyDescent="0.25">
      <c r="A9431" s="416">
        <v>42991</v>
      </c>
      <c r="B9431" s="417">
        <v>2923.03</v>
      </c>
      <c r="C9431"/>
      <c r="D9431"/>
    </row>
    <row r="9432" spans="1:4" ht="15.75" x14ac:dyDescent="0.25">
      <c r="A9432" s="416">
        <v>42992</v>
      </c>
      <c r="B9432" s="417">
        <v>2909.52</v>
      </c>
      <c r="C9432"/>
      <c r="D9432"/>
    </row>
    <row r="9433" spans="1:4" ht="15.75" x14ac:dyDescent="0.25">
      <c r="A9433" s="416">
        <v>42993</v>
      </c>
      <c r="B9433" s="417">
        <v>2905.98</v>
      </c>
      <c r="C9433"/>
      <c r="D9433"/>
    </row>
    <row r="9434" spans="1:4" ht="15.75" x14ac:dyDescent="0.25">
      <c r="A9434" s="416">
        <v>42994</v>
      </c>
      <c r="B9434" s="417">
        <v>2897.83</v>
      </c>
      <c r="C9434"/>
      <c r="D9434"/>
    </row>
    <row r="9435" spans="1:4" ht="15.75" x14ac:dyDescent="0.25">
      <c r="A9435" s="416">
        <v>42995</v>
      </c>
      <c r="B9435" s="417">
        <v>2897.83</v>
      </c>
      <c r="C9435"/>
      <c r="D9435"/>
    </row>
    <row r="9436" spans="1:4" ht="15.75" x14ac:dyDescent="0.25">
      <c r="A9436" s="416">
        <v>42996</v>
      </c>
      <c r="B9436" s="417">
        <v>2897.83</v>
      </c>
      <c r="C9436"/>
      <c r="D9436"/>
    </row>
    <row r="9437" spans="1:4" ht="15.75" x14ac:dyDescent="0.25">
      <c r="A9437" s="416">
        <v>42997</v>
      </c>
      <c r="B9437" s="417">
        <v>2906.06</v>
      </c>
      <c r="C9437"/>
      <c r="D9437"/>
    </row>
    <row r="9438" spans="1:4" ht="15.75" x14ac:dyDescent="0.25">
      <c r="A9438" s="416">
        <v>42998</v>
      </c>
      <c r="B9438" s="417">
        <v>2904.6</v>
      </c>
      <c r="C9438"/>
      <c r="D9438"/>
    </row>
    <row r="9439" spans="1:4" ht="15.75" x14ac:dyDescent="0.25">
      <c r="A9439" s="416">
        <v>42999</v>
      </c>
      <c r="B9439" s="417">
        <v>2893.18</v>
      </c>
      <c r="C9439"/>
      <c r="D9439"/>
    </row>
    <row r="9440" spans="1:4" ht="15.75" x14ac:dyDescent="0.25">
      <c r="A9440" s="416">
        <v>43000</v>
      </c>
      <c r="B9440" s="417">
        <v>2913.96</v>
      </c>
      <c r="C9440"/>
      <c r="D9440"/>
    </row>
    <row r="9441" spans="1:4" ht="15.75" x14ac:dyDescent="0.25">
      <c r="A9441" s="416">
        <v>43001</v>
      </c>
      <c r="B9441" s="417">
        <v>2900.73</v>
      </c>
      <c r="C9441"/>
      <c r="D9441"/>
    </row>
    <row r="9442" spans="1:4" ht="15.75" x14ac:dyDescent="0.25">
      <c r="A9442" s="416">
        <v>43002</v>
      </c>
      <c r="B9442" s="417">
        <v>2900.73</v>
      </c>
      <c r="C9442"/>
      <c r="D9442"/>
    </row>
    <row r="9443" spans="1:4" ht="15.75" x14ac:dyDescent="0.25">
      <c r="A9443" s="416">
        <v>43003</v>
      </c>
      <c r="B9443" s="417">
        <v>2900.73</v>
      </c>
      <c r="C9443"/>
      <c r="D9443"/>
    </row>
    <row r="9444" spans="1:4" ht="15.75" x14ac:dyDescent="0.25">
      <c r="A9444" s="416">
        <v>43004</v>
      </c>
      <c r="B9444" s="417">
        <v>2924.57</v>
      </c>
      <c r="C9444"/>
      <c r="D9444"/>
    </row>
    <row r="9445" spans="1:4" ht="15.75" x14ac:dyDescent="0.25">
      <c r="A9445" s="416">
        <v>43005</v>
      </c>
      <c r="B9445" s="417">
        <v>2930.7</v>
      </c>
      <c r="C9445"/>
      <c r="D9445"/>
    </row>
    <row r="9446" spans="1:4" ht="15.75" x14ac:dyDescent="0.25">
      <c r="A9446" s="416">
        <v>43006</v>
      </c>
      <c r="B9446" s="417">
        <v>2940.66</v>
      </c>
      <c r="C9446"/>
      <c r="D9446"/>
    </row>
    <row r="9447" spans="1:4" ht="15.75" x14ac:dyDescent="0.25">
      <c r="A9447" s="416">
        <v>43007</v>
      </c>
      <c r="B9447" s="417">
        <v>2941.07</v>
      </c>
      <c r="C9447"/>
      <c r="D9447"/>
    </row>
    <row r="9448" spans="1:4" ht="15.75" x14ac:dyDescent="0.25">
      <c r="A9448" s="416">
        <v>43008</v>
      </c>
      <c r="B9448" s="417">
        <v>2936.67</v>
      </c>
      <c r="C9448"/>
      <c r="D9448"/>
    </row>
    <row r="9449" spans="1:4" ht="15.75" x14ac:dyDescent="0.25">
      <c r="A9449" s="416">
        <v>43009</v>
      </c>
      <c r="B9449" s="417">
        <v>2936.67</v>
      </c>
      <c r="C9449"/>
      <c r="D9449"/>
    </row>
    <row r="9450" spans="1:4" ht="15.75" x14ac:dyDescent="0.25">
      <c r="A9450" s="416">
        <v>43010</v>
      </c>
      <c r="B9450" s="417">
        <v>2936.67</v>
      </c>
      <c r="C9450"/>
      <c r="D9450"/>
    </row>
    <row r="9451" spans="1:4" ht="15.75" x14ac:dyDescent="0.25">
      <c r="A9451" s="416">
        <v>43011</v>
      </c>
      <c r="B9451" s="417">
        <v>2949.33</v>
      </c>
      <c r="C9451"/>
      <c r="D9451"/>
    </row>
    <row r="9452" spans="1:4" ht="15.75" x14ac:dyDescent="0.25">
      <c r="A9452" s="416">
        <v>43012</v>
      </c>
      <c r="B9452" s="417">
        <v>2953.81</v>
      </c>
      <c r="C9452"/>
      <c r="D9452"/>
    </row>
    <row r="9453" spans="1:4" ht="15.75" x14ac:dyDescent="0.25">
      <c r="A9453" s="416">
        <v>43013</v>
      </c>
      <c r="B9453" s="417">
        <v>2945.59</v>
      </c>
      <c r="C9453"/>
      <c r="D9453"/>
    </row>
    <row r="9454" spans="1:4" ht="15.75" x14ac:dyDescent="0.25">
      <c r="A9454" s="416">
        <v>43014</v>
      </c>
      <c r="B9454" s="417">
        <v>2926.82</v>
      </c>
      <c r="C9454"/>
      <c r="D9454"/>
    </row>
    <row r="9455" spans="1:4" ht="15.75" x14ac:dyDescent="0.25">
      <c r="A9455" s="416">
        <v>43015</v>
      </c>
      <c r="B9455" s="417">
        <v>2942.19</v>
      </c>
      <c r="C9455"/>
      <c r="D9455"/>
    </row>
    <row r="9456" spans="1:4" ht="15.75" x14ac:dyDescent="0.25">
      <c r="A9456" s="416">
        <v>43016</v>
      </c>
      <c r="B9456" s="417">
        <v>2942.19</v>
      </c>
      <c r="C9456"/>
      <c r="D9456"/>
    </row>
    <row r="9457" spans="1:4" ht="15.75" x14ac:dyDescent="0.25">
      <c r="A9457" s="416">
        <v>43017</v>
      </c>
      <c r="B9457" s="417">
        <v>2942.19</v>
      </c>
      <c r="C9457"/>
      <c r="D9457"/>
    </row>
    <row r="9458" spans="1:4" ht="15.75" x14ac:dyDescent="0.25">
      <c r="A9458" s="416">
        <v>43018</v>
      </c>
      <c r="B9458" s="417">
        <v>2942.19</v>
      </c>
      <c r="C9458"/>
      <c r="D9458"/>
    </row>
    <row r="9459" spans="1:4" ht="15.75" x14ac:dyDescent="0.25">
      <c r="A9459" s="416">
        <v>43019</v>
      </c>
      <c r="B9459" s="417">
        <v>2947.06</v>
      </c>
      <c r="C9459"/>
      <c r="D9459"/>
    </row>
    <row r="9460" spans="1:4" ht="15.75" x14ac:dyDescent="0.25">
      <c r="A9460" s="416">
        <v>43020</v>
      </c>
      <c r="B9460" s="417">
        <v>2953.77</v>
      </c>
      <c r="C9460"/>
      <c r="D9460"/>
    </row>
    <row r="9461" spans="1:4" ht="15.75" x14ac:dyDescent="0.25">
      <c r="A9461" s="416">
        <v>43021</v>
      </c>
      <c r="B9461" s="417">
        <v>2949.69</v>
      </c>
      <c r="C9461"/>
      <c r="D9461"/>
    </row>
    <row r="9462" spans="1:4" ht="15.75" x14ac:dyDescent="0.25">
      <c r="A9462" s="416">
        <v>43022</v>
      </c>
      <c r="B9462" s="417">
        <v>2932.05</v>
      </c>
      <c r="C9462"/>
      <c r="D9462"/>
    </row>
    <row r="9463" spans="1:4" ht="15.75" x14ac:dyDescent="0.25">
      <c r="A9463" s="416">
        <v>43023</v>
      </c>
      <c r="B9463" s="417">
        <v>2932.05</v>
      </c>
      <c r="C9463"/>
      <c r="D9463"/>
    </row>
    <row r="9464" spans="1:4" ht="15.75" x14ac:dyDescent="0.25">
      <c r="A9464" s="416">
        <v>43024</v>
      </c>
      <c r="B9464" s="417">
        <v>2932.05</v>
      </c>
      <c r="C9464"/>
      <c r="D9464"/>
    </row>
    <row r="9465" spans="1:4" ht="15.75" x14ac:dyDescent="0.25">
      <c r="A9465" s="416">
        <v>43025</v>
      </c>
      <c r="B9465" s="417">
        <v>2932.05</v>
      </c>
      <c r="C9465"/>
      <c r="D9465"/>
    </row>
    <row r="9466" spans="1:4" ht="15.75" x14ac:dyDescent="0.25">
      <c r="A9466" s="416">
        <v>43026</v>
      </c>
      <c r="B9466" s="417">
        <v>2944.27</v>
      </c>
      <c r="C9466"/>
      <c r="D9466"/>
    </row>
    <row r="9467" spans="1:4" ht="15.75" x14ac:dyDescent="0.25">
      <c r="A9467" s="416">
        <v>43027</v>
      </c>
      <c r="B9467" s="417">
        <v>2935.66</v>
      </c>
      <c r="C9467"/>
      <c r="D9467"/>
    </row>
    <row r="9468" spans="1:4" ht="15.75" x14ac:dyDescent="0.25">
      <c r="A9468" s="416">
        <v>43028</v>
      </c>
      <c r="B9468" s="417">
        <v>2921.92</v>
      </c>
      <c r="C9468"/>
      <c r="D9468"/>
    </row>
    <row r="9469" spans="1:4" ht="15.75" x14ac:dyDescent="0.25">
      <c r="A9469" s="416">
        <v>43029</v>
      </c>
      <c r="B9469" s="417">
        <v>2936.66</v>
      </c>
      <c r="C9469"/>
      <c r="D9469"/>
    </row>
    <row r="9470" spans="1:4" ht="15.75" x14ac:dyDescent="0.25">
      <c r="A9470" s="416">
        <v>43030</v>
      </c>
      <c r="B9470" s="417">
        <v>2936.66</v>
      </c>
      <c r="C9470"/>
      <c r="D9470"/>
    </row>
    <row r="9471" spans="1:4" ht="15.75" x14ac:dyDescent="0.25">
      <c r="A9471" s="416">
        <v>43031</v>
      </c>
      <c r="B9471" s="417">
        <v>2936.66</v>
      </c>
      <c r="C9471"/>
      <c r="D9471"/>
    </row>
    <row r="9472" spans="1:4" ht="15.75" x14ac:dyDescent="0.25">
      <c r="A9472" s="416">
        <v>43032</v>
      </c>
      <c r="B9472" s="417">
        <v>2947.69</v>
      </c>
      <c r="C9472"/>
      <c r="D9472"/>
    </row>
    <row r="9473" spans="1:4" ht="15.75" x14ac:dyDescent="0.25">
      <c r="A9473" s="416">
        <v>43033</v>
      </c>
      <c r="B9473" s="417">
        <v>2971.36</v>
      </c>
      <c r="C9473"/>
      <c r="D9473"/>
    </row>
    <row r="9474" spans="1:4" ht="15.75" x14ac:dyDescent="0.25">
      <c r="A9474" s="416">
        <v>43034</v>
      </c>
      <c r="B9474" s="417">
        <v>2989.39</v>
      </c>
      <c r="C9474"/>
      <c r="D9474"/>
    </row>
    <row r="9475" spans="1:4" ht="15.75" x14ac:dyDescent="0.25">
      <c r="A9475" s="416">
        <v>43035</v>
      </c>
      <c r="B9475" s="417">
        <v>3008.8</v>
      </c>
      <c r="C9475"/>
      <c r="D9475"/>
    </row>
    <row r="9476" spans="1:4" ht="15.75" x14ac:dyDescent="0.25">
      <c r="A9476" s="416">
        <v>43036</v>
      </c>
      <c r="B9476" s="417">
        <v>3009.85</v>
      </c>
      <c r="C9476"/>
      <c r="D9476"/>
    </row>
    <row r="9477" spans="1:4" ht="15.75" x14ac:dyDescent="0.25">
      <c r="A9477" s="416">
        <v>43037</v>
      </c>
      <c r="B9477" s="417">
        <v>3009.85</v>
      </c>
      <c r="C9477"/>
      <c r="D9477"/>
    </row>
    <row r="9478" spans="1:4" ht="15.75" x14ac:dyDescent="0.25">
      <c r="A9478" s="416">
        <v>43038</v>
      </c>
      <c r="B9478" s="417">
        <v>3009.85</v>
      </c>
      <c r="C9478"/>
      <c r="D9478"/>
    </row>
    <row r="9479" spans="1:4" ht="15.75" x14ac:dyDescent="0.25">
      <c r="A9479" s="416">
        <v>43039</v>
      </c>
      <c r="B9479" s="417">
        <v>3011.44</v>
      </c>
      <c r="C9479"/>
      <c r="D9479"/>
    </row>
    <row r="9480" spans="1:4" ht="15.75" x14ac:dyDescent="0.25">
      <c r="A9480" s="416">
        <v>43040</v>
      </c>
      <c r="B9480" s="417">
        <v>3039.19</v>
      </c>
      <c r="C9480"/>
      <c r="D9480"/>
    </row>
    <row r="9481" spans="1:4" ht="15.75" x14ac:dyDescent="0.25">
      <c r="A9481" s="416">
        <v>43041</v>
      </c>
      <c r="B9481" s="417">
        <v>3038.56</v>
      </c>
      <c r="C9481"/>
      <c r="D9481"/>
    </row>
    <row r="9482" spans="1:4" ht="15.75" x14ac:dyDescent="0.25">
      <c r="A9482" s="416">
        <v>43042</v>
      </c>
      <c r="B9482" s="417">
        <v>3054.38</v>
      </c>
      <c r="C9482"/>
      <c r="D9482"/>
    </row>
    <row r="9483" spans="1:4" ht="15.75" x14ac:dyDescent="0.25">
      <c r="A9483" s="416">
        <v>43043</v>
      </c>
      <c r="B9483" s="417">
        <v>3055.57</v>
      </c>
      <c r="C9483"/>
      <c r="D9483"/>
    </row>
    <row r="9484" spans="1:4" ht="15.75" x14ac:dyDescent="0.25">
      <c r="A9484" s="416">
        <v>43044</v>
      </c>
      <c r="B9484" s="417">
        <v>3055.57</v>
      </c>
      <c r="C9484"/>
      <c r="D9484"/>
    </row>
    <row r="9485" spans="1:4" ht="15.75" x14ac:dyDescent="0.25">
      <c r="A9485" s="416">
        <v>43045</v>
      </c>
      <c r="B9485" s="417">
        <v>3055.57</v>
      </c>
      <c r="C9485"/>
      <c r="D9485"/>
    </row>
    <row r="9486" spans="1:4" ht="15.75" x14ac:dyDescent="0.25">
      <c r="A9486" s="416">
        <v>43046</v>
      </c>
      <c r="B9486" s="417">
        <v>3055.57</v>
      </c>
      <c r="C9486"/>
      <c r="D9486"/>
    </row>
    <row r="9487" spans="1:4" ht="15.75" x14ac:dyDescent="0.25">
      <c r="A9487" s="416">
        <v>43047</v>
      </c>
      <c r="B9487" s="417">
        <v>3026.94</v>
      </c>
      <c r="C9487"/>
      <c r="D9487"/>
    </row>
    <row r="9488" spans="1:4" ht="15.75" x14ac:dyDescent="0.25">
      <c r="A9488" s="416">
        <v>43048</v>
      </c>
      <c r="B9488" s="417">
        <v>3017.78</v>
      </c>
      <c r="C9488"/>
      <c r="D9488"/>
    </row>
    <row r="9489" spans="1:4" ht="15.75" x14ac:dyDescent="0.25">
      <c r="A9489" s="416">
        <v>43049</v>
      </c>
      <c r="B9489" s="417">
        <v>3015.52</v>
      </c>
      <c r="C9489"/>
      <c r="D9489"/>
    </row>
    <row r="9490" spans="1:4" ht="15.75" x14ac:dyDescent="0.25">
      <c r="A9490" s="416">
        <v>43050</v>
      </c>
      <c r="B9490" s="417">
        <v>3004.88</v>
      </c>
      <c r="C9490"/>
      <c r="D9490"/>
    </row>
    <row r="9491" spans="1:4" ht="15.75" x14ac:dyDescent="0.25">
      <c r="A9491" s="416">
        <v>43051</v>
      </c>
      <c r="B9491" s="417">
        <v>3004.88</v>
      </c>
      <c r="C9491"/>
      <c r="D9491"/>
    </row>
    <row r="9492" spans="1:4" ht="15.75" x14ac:dyDescent="0.25">
      <c r="A9492" s="416">
        <v>43052</v>
      </c>
      <c r="B9492" s="417">
        <v>3004.88</v>
      </c>
      <c r="C9492"/>
      <c r="D9492"/>
    </row>
    <row r="9493" spans="1:4" ht="15.75" x14ac:dyDescent="0.25">
      <c r="A9493" s="416">
        <v>43053</v>
      </c>
      <c r="B9493" s="417">
        <v>3004.88</v>
      </c>
      <c r="C9493"/>
      <c r="D9493"/>
    </row>
    <row r="9494" spans="1:4" ht="15.75" x14ac:dyDescent="0.25">
      <c r="A9494" s="416">
        <v>43054</v>
      </c>
      <c r="B9494" s="417">
        <v>3016.7</v>
      </c>
      <c r="C9494"/>
      <c r="D9494"/>
    </row>
    <row r="9495" spans="1:4" ht="15.75" x14ac:dyDescent="0.25">
      <c r="A9495" s="416">
        <v>43055</v>
      </c>
      <c r="B9495" s="417">
        <v>3023.88</v>
      </c>
      <c r="C9495"/>
      <c r="D9495"/>
    </row>
    <row r="9496" spans="1:4" ht="15.75" x14ac:dyDescent="0.25">
      <c r="A9496" s="416">
        <v>43056</v>
      </c>
      <c r="B9496" s="417">
        <v>3015.79</v>
      </c>
      <c r="C9496"/>
      <c r="D9496"/>
    </row>
    <row r="9497" spans="1:4" ht="15.75" x14ac:dyDescent="0.25">
      <c r="A9497" s="416">
        <v>43057</v>
      </c>
      <c r="B9497" s="417">
        <v>3003.19</v>
      </c>
      <c r="C9497"/>
      <c r="D9497"/>
    </row>
    <row r="9498" spans="1:4" ht="15.75" x14ac:dyDescent="0.25">
      <c r="A9498" s="416">
        <v>43058</v>
      </c>
      <c r="B9498" s="417">
        <v>3003.19</v>
      </c>
      <c r="C9498"/>
      <c r="D9498"/>
    </row>
    <row r="9499" spans="1:4" ht="15.75" x14ac:dyDescent="0.25">
      <c r="A9499" s="416">
        <v>43059</v>
      </c>
      <c r="B9499" s="417">
        <v>3003.19</v>
      </c>
      <c r="C9499"/>
      <c r="D9499"/>
    </row>
    <row r="9500" spans="1:4" ht="15.75" x14ac:dyDescent="0.25">
      <c r="A9500" s="416">
        <v>43060</v>
      </c>
      <c r="B9500" s="417">
        <v>3011.32</v>
      </c>
      <c r="C9500"/>
      <c r="D9500"/>
    </row>
    <row r="9501" spans="1:4" ht="15.75" x14ac:dyDescent="0.25">
      <c r="A9501" s="416">
        <v>43061</v>
      </c>
      <c r="B9501" s="417">
        <v>3001.07</v>
      </c>
      <c r="C9501"/>
      <c r="D9501"/>
    </row>
    <row r="9502" spans="1:4" ht="15.75" x14ac:dyDescent="0.25">
      <c r="A9502" s="416">
        <v>43062</v>
      </c>
      <c r="B9502" s="417">
        <v>2982.73</v>
      </c>
      <c r="C9502"/>
      <c r="D9502"/>
    </row>
    <row r="9503" spans="1:4" ht="15.75" x14ac:dyDescent="0.25">
      <c r="A9503" s="416">
        <v>43063</v>
      </c>
      <c r="B9503" s="417">
        <v>2982.73</v>
      </c>
      <c r="C9503"/>
      <c r="D9503"/>
    </row>
    <row r="9504" spans="1:4" ht="15.75" x14ac:dyDescent="0.25">
      <c r="A9504" s="416">
        <v>43064</v>
      </c>
      <c r="B9504" s="417">
        <v>2976.39</v>
      </c>
      <c r="C9504"/>
      <c r="D9504"/>
    </row>
    <row r="9505" spans="1:4" ht="15.75" x14ac:dyDescent="0.25">
      <c r="A9505" s="416">
        <v>43065</v>
      </c>
      <c r="B9505" s="417">
        <v>2976.39</v>
      </c>
      <c r="C9505"/>
      <c r="D9505"/>
    </row>
    <row r="9506" spans="1:4" ht="15.75" x14ac:dyDescent="0.25">
      <c r="A9506" s="416">
        <v>43066</v>
      </c>
      <c r="B9506" s="417">
        <v>2976.39</v>
      </c>
      <c r="C9506"/>
      <c r="D9506"/>
    </row>
    <row r="9507" spans="1:4" ht="15.75" x14ac:dyDescent="0.25">
      <c r="A9507" s="416">
        <v>43067</v>
      </c>
      <c r="B9507" s="417">
        <v>2986.84</v>
      </c>
      <c r="C9507"/>
      <c r="D9507"/>
    </row>
    <row r="9508" spans="1:4" ht="15.75" x14ac:dyDescent="0.25">
      <c r="A9508" s="416">
        <v>43068</v>
      </c>
      <c r="B9508" s="417">
        <v>3003.94</v>
      </c>
      <c r="C9508"/>
      <c r="D9508"/>
    </row>
    <row r="9509" spans="1:4" ht="15.75" x14ac:dyDescent="0.25">
      <c r="A9509" s="416">
        <v>43069</v>
      </c>
      <c r="B9509" s="417">
        <v>3006.09</v>
      </c>
      <c r="C9509"/>
      <c r="D9509"/>
    </row>
    <row r="9510" spans="1:4" ht="15.75" x14ac:dyDescent="0.25">
      <c r="A9510" s="416">
        <v>43070</v>
      </c>
      <c r="B9510" s="417">
        <v>3006.04</v>
      </c>
      <c r="C9510"/>
      <c r="D9510"/>
    </row>
    <row r="9511" spans="1:4" ht="15.75" x14ac:dyDescent="0.25">
      <c r="A9511" s="416">
        <v>43071</v>
      </c>
      <c r="B9511" s="417">
        <v>3005.76</v>
      </c>
      <c r="C9511"/>
      <c r="D9511"/>
    </row>
    <row r="9512" spans="1:4" ht="15.75" x14ac:dyDescent="0.25">
      <c r="A9512" s="416">
        <v>43072</v>
      </c>
      <c r="B9512" s="417">
        <v>3005.76</v>
      </c>
      <c r="C9512"/>
      <c r="D9512"/>
    </row>
    <row r="9513" spans="1:4" ht="15.75" x14ac:dyDescent="0.25">
      <c r="A9513" s="416">
        <v>43073</v>
      </c>
      <c r="B9513" s="417">
        <v>3005.76</v>
      </c>
      <c r="C9513"/>
      <c r="D9513"/>
    </row>
    <row r="9514" spans="1:4" ht="15.75" x14ac:dyDescent="0.25">
      <c r="A9514" s="416">
        <v>43074</v>
      </c>
      <c r="B9514" s="417">
        <v>2993.49</v>
      </c>
      <c r="C9514"/>
      <c r="D9514"/>
    </row>
    <row r="9515" spans="1:4" ht="15.75" x14ac:dyDescent="0.25">
      <c r="A9515" s="416">
        <v>43075</v>
      </c>
      <c r="B9515" s="417">
        <v>2996.53</v>
      </c>
      <c r="C9515"/>
      <c r="D9515"/>
    </row>
    <row r="9516" spans="1:4" ht="15.75" x14ac:dyDescent="0.25">
      <c r="A9516" s="416">
        <v>43076</v>
      </c>
      <c r="B9516" s="417">
        <v>3007.07</v>
      </c>
      <c r="C9516"/>
      <c r="D9516"/>
    </row>
    <row r="9517" spans="1:4" ht="15.75" x14ac:dyDescent="0.25">
      <c r="A9517" s="416">
        <v>43077</v>
      </c>
      <c r="B9517" s="417">
        <v>3016.18</v>
      </c>
      <c r="C9517"/>
      <c r="D9517"/>
    </row>
    <row r="9518" spans="1:4" ht="15.75" x14ac:dyDescent="0.25">
      <c r="A9518" s="416">
        <v>43078</v>
      </c>
      <c r="B9518" s="417">
        <v>3016.18</v>
      </c>
      <c r="C9518"/>
      <c r="D9518"/>
    </row>
    <row r="9519" spans="1:4" ht="15.75" x14ac:dyDescent="0.25">
      <c r="A9519" s="416">
        <v>43079</v>
      </c>
      <c r="B9519" s="417">
        <v>3016.18</v>
      </c>
      <c r="C9519"/>
      <c r="D9519"/>
    </row>
    <row r="9520" spans="1:4" ht="15.75" x14ac:dyDescent="0.25">
      <c r="A9520" s="416">
        <v>43080</v>
      </c>
      <c r="B9520" s="417">
        <v>3016.18</v>
      </c>
      <c r="C9520"/>
      <c r="D9520"/>
    </row>
    <row r="9521" spans="1:4" ht="15.75" x14ac:dyDescent="0.25">
      <c r="A9521" s="416">
        <v>43081</v>
      </c>
      <c r="B9521" s="417">
        <v>3013.99</v>
      </c>
      <c r="C9521"/>
      <c r="D9521"/>
    </row>
    <row r="9522" spans="1:4" ht="15.75" x14ac:dyDescent="0.25">
      <c r="A9522" s="416">
        <v>43082</v>
      </c>
      <c r="B9522" s="417">
        <v>3029.75</v>
      </c>
      <c r="C9522"/>
      <c r="D9522"/>
    </row>
    <row r="9523" spans="1:4" ht="15.75" x14ac:dyDescent="0.25">
      <c r="A9523" s="416">
        <v>43083</v>
      </c>
      <c r="B9523" s="417">
        <v>3015.41</v>
      </c>
      <c r="C9523"/>
      <c r="D9523"/>
    </row>
    <row r="9524" spans="1:4" ht="15.75" x14ac:dyDescent="0.25">
      <c r="A9524" s="416">
        <v>43084</v>
      </c>
      <c r="B9524" s="417">
        <v>2999.07</v>
      </c>
      <c r="C9524"/>
      <c r="D9524"/>
    </row>
    <row r="9525" spans="1:4" ht="15.75" x14ac:dyDescent="0.25">
      <c r="A9525" s="416">
        <v>43085</v>
      </c>
      <c r="B9525" s="417">
        <v>2996.61</v>
      </c>
      <c r="C9525"/>
      <c r="D9525"/>
    </row>
    <row r="9526" spans="1:4" ht="15.75" x14ac:dyDescent="0.25">
      <c r="A9526" s="416">
        <v>43086</v>
      </c>
      <c r="B9526" s="417">
        <v>2996.61</v>
      </c>
      <c r="C9526"/>
      <c r="D9526"/>
    </row>
    <row r="9527" spans="1:4" ht="15.75" x14ac:dyDescent="0.25">
      <c r="A9527" s="416">
        <v>43087</v>
      </c>
      <c r="B9527" s="417">
        <v>2996.61</v>
      </c>
      <c r="C9527"/>
      <c r="D9527"/>
    </row>
    <row r="9528" spans="1:4" ht="15.75" x14ac:dyDescent="0.25">
      <c r="A9528" s="416">
        <v>43088</v>
      </c>
      <c r="B9528" s="417">
        <v>2975.59</v>
      </c>
      <c r="C9528"/>
      <c r="D9528"/>
    </row>
    <row r="9529" spans="1:4" ht="15.75" x14ac:dyDescent="0.25">
      <c r="A9529" s="416">
        <v>43089</v>
      </c>
      <c r="B9529" s="417">
        <v>2972.05</v>
      </c>
      <c r="C9529"/>
      <c r="D9529"/>
    </row>
    <row r="9530" spans="1:4" ht="15.75" x14ac:dyDescent="0.25">
      <c r="A9530" s="416">
        <v>43090</v>
      </c>
      <c r="B9530" s="417">
        <v>2965.77</v>
      </c>
      <c r="C9530"/>
      <c r="D9530"/>
    </row>
    <row r="9531" spans="1:4" ht="15.75" x14ac:dyDescent="0.25">
      <c r="A9531" s="416">
        <v>43091</v>
      </c>
      <c r="B9531" s="417">
        <v>2963.58</v>
      </c>
      <c r="C9531"/>
      <c r="D9531"/>
    </row>
    <row r="9532" spans="1:4" ht="15.75" x14ac:dyDescent="0.25">
      <c r="A9532" s="416">
        <v>43092</v>
      </c>
      <c r="B9532" s="417">
        <v>2962.14</v>
      </c>
      <c r="C9532"/>
      <c r="D9532"/>
    </row>
    <row r="9533" spans="1:4" ht="15.75" x14ac:dyDescent="0.25">
      <c r="A9533" s="416">
        <v>43093</v>
      </c>
      <c r="B9533" s="417">
        <v>2962.14</v>
      </c>
      <c r="C9533"/>
      <c r="D9533"/>
    </row>
    <row r="9534" spans="1:4" ht="15.75" x14ac:dyDescent="0.25">
      <c r="A9534" s="416">
        <v>43094</v>
      </c>
      <c r="B9534" s="417">
        <v>2962.14</v>
      </c>
      <c r="C9534"/>
      <c r="D9534"/>
    </row>
    <row r="9535" spans="1:4" ht="15.75" x14ac:dyDescent="0.25">
      <c r="A9535" s="416">
        <v>43095</v>
      </c>
      <c r="B9535" s="417">
        <v>2962.14</v>
      </c>
      <c r="C9535"/>
      <c r="D9535"/>
    </row>
    <row r="9536" spans="1:4" ht="15.75" x14ac:dyDescent="0.25">
      <c r="A9536" s="416">
        <v>43096</v>
      </c>
      <c r="B9536" s="417">
        <v>2962.26</v>
      </c>
      <c r="C9536"/>
      <c r="D9536"/>
    </row>
    <row r="9537" spans="1:4" ht="15.75" x14ac:dyDescent="0.25">
      <c r="A9537" s="416">
        <v>43097</v>
      </c>
      <c r="B9537" s="417">
        <v>2971.63</v>
      </c>
      <c r="C9537"/>
      <c r="D9537"/>
    </row>
    <row r="9538" spans="1:4" ht="15.75" x14ac:dyDescent="0.25">
      <c r="A9538" s="416">
        <v>43098</v>
      </c>
      <c r="B9538" s="417">
        <v>2984</v>
      </c>
      <c r="C9538"/>
      <c r="D9538"/>
    </row>
    <row r="9539" spans="1:4" ht="15.75" x14ac:dyDescent="0.25">
      <c r="A9539" s="416">
        <v>43099</v>
      </c>
      <c r="B9539" s="417">
        <v>2984</v>
      </c>
      <c r="C9539"/>
      <c r="D9539"/>
    </row>
    <row r="9540" spans="1:4" ht="15.75" x14ac:dyDescent="0.25">
      <c r="A9540" s="416">
        <v>43100</v>
      </c>
      <c r="B9540" s="417">
        <v>2984</v>
      </c>
      <c r="C9540"/>
      <c r="D9540"/>
    </row>
    <row r="9541" spans="1:4" ht="15.75" x14ac:dyDescent="0.25">
      <c r="A9541" s="416">
        <v>43101</v>
      </c>
      <c r="B9541" s="417">
        <v>2984</v>
      </c>
      <c r="C9541"/>
      <c r="D9541"/>
    </row>
    <row r="9542" spans="1:4" ht="15.75" x14ac:dyDescent="0.25">
      <c r="A9542" s="416">
        <v>43102</v>
      </c>
      <c r="B9542" s="417">
        <v>2984</v>
      </c>
      <c r="C9542"/>
      <c r="D9542"/>
    </row>
    <row r="9543" spans="1:4" ht="15.75" x14ac:dyDescent="0.25">
      <c r="A9543" s="416">
        <v>43103</v>
      </c>
      <c r="B9543" s="417">
        <v>2940.94</v>
      </c>
      <c r="C9543"/>
      <c r="D9543"/>
    </row>
    <row r="9544" spans="1:4" ht="15.75" x14ac:dyDescent="0.25">
      <c r="A9544" s="416">
        <v>43104</v>
      </c>
      <c r="B9544" s="417">
        <v>2908.68</v>
      </c>
      <c r="C9544"/>
      <c r="D9544"/>
    </row>
    <row r="9545" spans="1:4" ht="15.75" x14ac:dyDescent="0.25">
      <c r="A9545" s="416">
        <v>43105</v>
      </c>
      <c r="B9545" s="417">
        <v>2885.76</v>
      </c>
      <c r="C9545"/>
      <c r="D9545"/>
    </row>
    <row r="9546" spans="1:4" ht="15.75" x14ac:dyDescent="0.25">
      <c r="A9546" s="416">
        <v>43106</v>
      </c>
      <c r="B9546" s="417">
        <v>2898.32</v>
      </c>
      <c r="C9546"/>
      <c r="D9546"/>
    </row>
    <row r="9547" spans="1:4" ht="15.75" x14ac:dyDescent="0.25">
      <c r="A9547" s="416">
        <v>43107</v>
      </c>
      <c r="B9547" s="417">
        <v>2898.32</v>
      </c>
      <c r="C9547"/>
      <c r="D9547"/>
    </row>
    <row r="9548" spans="1:4" ht="15.75" x14ac:dyDescent="0.25">
      <c r="A9548" s="416">
        <v>43108</v>
      </c>
      <c r="B9548" s="417">
        <v>2898.32</v>
      </c>
      <c r="C9548"/>
      <c r="D9548"/>
    </row>
    <row r="9549" spans="1:4" ht="15.75" x14ac:dyDescent="0.25">
      <c r="A9549" s="416">
        <v>43109</v>
      </c>
      <c r="B9549" s="417">
        <v>2898.32</v>
      </c>
      <c r="C9549"/>
      <c r="D9549"/>
    </row>
    <row r="9550" spans="1:4" ht="15.75" x14ac:dyDescent="0.25">
      <c r="A9550" s="416">
        <v>43110</v>
      </c>
      <c r="B9550" s="417">
        <v>2914.37</v>
      </c>
      <c r="C9550"/>
      <c r="D9550"/>
    </row>
    <row r="9551" spans="1:4" ht="15.75" x14ac:dyDescent="0.25">
      <c r="A9551" s="416">
        <v>43111</v>
      </c>
      <c r="B9551" s="417">
        <v>2895.69</v>
      </c>
      <c r="C9551"/>
      <c r="D9551"/>
    </row>
    <row r="9552" spans="1:4" ht="15.75" x14ac:dyDescent="0.25">
      <c r="A9552" s="416">
        <v>43112</v>
      </c>
      <c r="B9552" s="417">
        <v>2865.79</v>
      </c>
      <c r="C9552"/>
      <c r="D9552"/>
    </row>
    <row r="9553" spans="1:4" ht="15.75" x14ac:dyDescent="0.25">
      <c r="A9553" s="416">
        <v>43113</v>
      </c>
      <c r="B9553" s="417">
        <v>2855.86</v>
      </c>
      <c r="C9553"/>
      <c r="D9553"/>
    </row>
    <row r="9554" spans="1:4" ht="15.75" x14ac:dyDescent="0.25">
      <c r="A9554" s="416">
        <v>43114</v>
      </c>
      <c r="B9554" s="417">
        <v>2855.86</v>
      </c>
      <c r="C9554"/>
      <c r="D9554"/>
    </row>
    <row r="9555" spans="1:4" ht="15.75" x14ac:dyDescent="0.25">
      <c r="A9555" s="416">
        <v>43115</v>
      </c>
      <c r="B9555" s="417">
        <v>2855.86</v>
      </c>
      <c r="C9555"/>
      <c r="D9555"/>
    </row>
    <row r="9556" spans="1:4" ht="15.75" x14ac:dyDescent="0.25">
      <c r="A9556" s="416">
        <v>43116</v>
      </c>
      <c r="B9556" s="417">
        <v>2855.86</v>
      </c>
      <c r="C9556"/>
      <c r="D9556"/>
    </row>
    <row r="9557" spans="1:4" ht="15.75" x14ac:dyDescent="0.25">
      <c r="A9557" s="416">
        <v>43117</v>
      </c>
      <c r="B9557" s="417">
        <v>2868.03</v>
      </c>
      <c r="C9557"/>
      <c r="D9557"/>
    </row>
    <row r="9558" spans="1:4" ht="15.75" x14ac:dyDescent="0.25">
      <c r="A9558" s="416">
        <v>43118</v>
      </c>
      <c r="B9558" s="417">
        <v>2851.13</v>
      </c>
      <c r="C9558"/>
      <c r="D9558"/>
    </row>
    <row r="9559" spans="1:4" ht="15.75" x14ac:dyDescent="0.25">
      <c r="A9559" s="416">
        <v>43119</v>
      </c>
      <c r="B9559" s="417">
        <v>2836.85</v>
      </c>
      <c r="C9559"/>
      <c r="D9559"/>
    </row>
    <row r="9560" spans="1:4" ht="15.75" x14ac:dyDescent="0.25">
      <c r="A9560" s="416">
        <v>43120</v>
      </c>
      <c r="B9560" s="417">
        <v>2851.75</v>
      </c>
      <c r="C9560"/>
      <c r="D9560"/>
    </row>
    <row r="9561" spans="1:4" ht="15.75" x14ac:dyDescent="0.25">
      <c r="A9561" s="416">
        <v>43121</v>
      </c>
      <c r="B9561" s="417">
        <v>2851.75</v>
      </c>
      <c r="C9561"/>
      <c r="D9561"/>
    </row>
    <row r="9562" spans="1:4" ht="15.75" x14ac:dyDescent="0.25">
      <c r="A9562" s="416">
        <v>43122</v>
      </c>
      <c r="B9562" s="417">
        <v>2851.75</v>
      </c>
      <c r="C9562"/>
      <c r="D9562"/>
    </row>
    <row r="9563" spans="1:4" ht="15.75" x14ac:dyDescent="0.25">
      <c r="A9563" s="416">
        <v>43123</v>
      </c>
      <c r="B9563" s="417">
        <v>2854.2</v>
      </c>
      <c r="C9563"/>
      <c r="D9563"/>
    </row>
    <row r="9564" spans="1:4" ht="15.75" x14ac:dyDescent="0.25">
      <c r="A9564" s="416">
        <v>43124</v>
      </c>
      <c r="B9564" s="417">
        <v>2858.5</v>
      </c>
      <c r="C9564"/>
      <c r="D9564"/>
    </row>
    <row r="9565" spans="1:4" ht="15.75" x14ac:dyDescent="0.25">
      <c r="A9565" s="416">
        <v>43125</v>
      </c>
      <c r="B9565" s="417">
        <v>2820.53</v>
      </c>
      <c r="C9565"/>
      <c r="D9565"/>
    </row>
    <row r="9566" spans="1:4" ht="15.75" x14ac:dyDescent="0.25">
      <c r="A9566" s="416">
        <v>43126</v>
      </c>
      <c r="B9566" s="417">
        <v>2783.13</v>
      </c>
      <c r="C9566"/>
      <c r="D9566"/>
    </row>
    <row r="9567" spans="1:4" ht="15.75" x14ac:dyDescent="0.25">
      <c r="A9567" s="416">
        <v>43127</v>
      </c>
      <c r="B9567" s="417">
        <v>2805.12</v>
      </c>
      <c r="C9567"/>
      <c r="D9567"/>
    </row>
    <row r="9568" spans="1:4" ht="15.75" x14ac:dyDescent="0.25">
      <c r="A9568" s="416">
        <v>43128</v>
      </c>
      <c r="B9568" s="417">
        <v>2805.12</v>
      </c>
      <c r="C9568"/>
      <c r="D9568"/>
    </row>
    <row r="9569" spans="1:4" ht="15.75" x14ac:dyDescent="0.25">
      <c r="A9569" s="416">
        <v>43129</v>
      </c>
      <c r="B9569" s="417">
        <v>2805.12</v>
      </c>
      <c r="C9569"/>
      <c r="D9569"/>
    </row>
    <row r="9570" spans="1:4" ht="15.75" x14ac:dyDescent="0.25">
      <c r="A9570" s="416">
        <v>43130</v>
      </c>
      <c r="B9570" s="417">
        <v>2842.67</v>
      </c>
      <c r="C9570"/>
      <c r="D9570"/>
    </row>
    <row r="9571" spans="1:4" ht="15.75" x14ac:dyDescent="0.25">
      <c r="A9571" s="416">
        <v>43131</v>
      </c>
      <c r="B9571" s="417">
        <v>2844.14</v>
      </c>
      <c r="C9571"/>
      <c r="D9571"/>
    </row>
    <row r="9572" spans="1:4" ht="15.75" x14ac:dyDescent="0.25">
      <c r="A9572" s="416">
        <v>43132</v>
      </c>
      <c r="B9572" s="417">
        <v>2835.05</v>
      </c>
      <c r="C9572"/>
      <c r="D9572"/>
    </row>
    <row r="9573" spans="1:4" ht="15.75" x14ac:dyDescent="0.25">
      <c r="A9573" s="416">
        <v>43133</v>
      </c>
      <c r="B9573" s="417">
        <v>2806.67</v>
      </c>
      <c r="C9573"/>
      <c r="D9573"/>
    </row>
    <row r="9574" spans="1:4" ht="15.75" x14ac:dyDescent="0.25">
      <c r="A9574" s="416">
        <v>43134</v>
      </c>
      <c r="B9574" s="417">
        <v>2832.13</v>
      </c>
      <c r="C9574"/>
      <c r="D9574"/>
    </row>
    <row r="9575" spans="1:4" ht="15.75" x14ac:dyDescent="0.25">
      <c r="A9575" s="416">
        <v>43135</v>
      </c>
      <c r="B9575" s="417">
        <v>2832.13</v>
      </c>
      <c r="C9575"/>
      <c r="D9575"/>
    </row>
    <row r="9576" spans="1:4" ht="15.75" x14ac:dyDescent="0.25">
      <c r="A9576" s="416">
        <v>43136</v>
      </c>
      <c r="B9576" s="417">
        <v>2832.13</v>
      </c>
      <c r="C9576"/>
      <c r="D9576"/>
    </row>
    <row r="9577" spans="1:4" ht="15.75" x14ac:dyDescent="0.25">
      <c r="A9577" s="416">
        <v>43137</v>
      </c>
      <c r="B9577" s="417">
        <v>2843.6</v>
      </c>
      <c r="C9577"/>
      <c r="D9577"/>
    </row>
    <row r="9578" spans="1:4" ht="15.75" x14ac:dyDescent="0.25">
      <c r="A9578" s="416">
        <v>43138</v>
      </c>
      <c r="B9578" s="417">
        <v>2844.83</v>
      </c>
      <c r="C9578"/>
      <c r="D9578"/>
    </row>
    <row r="9579" spans="1:4" ht="15.75" x14ac:dyDescent="0.25">
      <c r="A9579" s="416">
        <v>43139</v>
      </c>
      <c r="B9579" s="417">
        <v>2830.89</v>
      </c>
      <c r="C9579"/>
      <c r="D9579"/>
    </row>
    <row r="9580" spans="1:4" ht="15.75" x14ac:dyDescent="0.25">
      <c r="A9580" s="416">
        <v>43140</v>
      </c>
      <c r="B9580" s="417">
        <v>2862.78</v>
      </c>
      <c r="C9580"/>
      <c r="D9580"/>
    </row>
    <row r="9581" spans="1:4" ht="15.75" x14ac:dyDescent="0.25">
      <c r="A9581" s="416">
        <v>43141</v>
      </c>
      <c r="B9581" s="417">
        <v>2908.7</v>
      </c>
      <c r="C9581"/>
      <c r="D9581"/>
    </row>
    <row r="9582" spans="1:4" ht="15.75" x14ac:dyDescent="0.25">
      <c r="A9582" s="416">
        <v>43142</v>
      </c>
      <c r="B9582" s="417">
        <v>2908.7</v>
      </c>
      <c r="C9582"/>
      <c r="D9582"/>
    </row>
    <row r="9583" spans="1:4" ht="15.75" x14ac:dyDescent="0.25">
      <c r="A9583" s="416">
        <v>43143</v>
      </c>
      <c r="B9583" s="417">
        <v>2908.7</v>
      </c>
      <c r="C9583"/>
      <c r="D9583"/>
    </row>
    <row r="9584" spans="1:4" ht="15.75" x14ac:dyDescent="0.25">
      <c r="A9584" s="416">
        <v>43144</v>
      </c>
      <c r="B9584" s="417">
        <v>2904.29</v>
      </c>
      <c r="C9584"/>
      <c r="D9584"/>
    </row>
    <row r="9585" spans="1:4" ht="15.75" x14ac:dyDescent="0.25">
      <c r="A9585" s="416">
        <v>43145</v>
      </c>
      <c r="B9585" s="417">
        <v>2904.71</v>
      </c>
      <c r="C9585"/>
      <c r="D9585"/>
    </row>
    <row r="9586" spans="1:4" ht="15.75" x14ac:dyDescent="0.25">
      <c r="A9586" s="416">
        <v>43146</v>
      </c>
      <c r="B9586" s="417">
        <v>2895.79</v>
      </c>
      <c r="C9586"/>
      <c r="D9586"/>
    </row>
    <row r="9587" spans="1:4" ht="15.75" x14ac:dyDescent="0.25">
      <c r="A9587" s="416">
        <v>43147</v>
      </c>
      <c r="B9587" s="417">
        <v>2851.74</v>
      </c>
      <c r="C9587"/>
      <c r="D9587"/>
    </row>
    <row r="9588" spans="1:4" ht="15.75" x14ac:dyDescent="0.25">
      <c r="A9588" s="416">
        <v>43148</v>
      </c>
      <c r="B9588" s="417">
        <v>2853.16</v>
      </c>
      <c r="C9588"/>
      <c r="D9588"/>
    </row>
    <row r="9589" spans="1:4" ht="15.75" x14ac:dyDescent="0.25">
      <c r="A9589" s="416">
        <v>43149</v>
      </c>
      <c r="B9589" s="417">
        <v>2853.16</v>
      </c>
      <c r="C9589"/>
      <c r="D9589"/>
    </row>
    <row r="9590" spans="1:4" ht="15.75" x14ac:dyDescent="0.25">
      <c r="A9590" s="416">
        <v>43150</v>
      </c>
      <c r="B9590" s="417">
        <v>2853.16</v>
      </c>
      <c r="C9590"/>
      <c r="D9590"/>
    </row>
    <row r="9591" spans="1:4" ht="15.75" x14ac:dyDescent="0.25">
      <c r="A9591" s="416">
        <v>43151</v>
      </c>
      <c r="B9591" s="417">
        <v>2853.16</v>
      </c>
      <c r="C9591"/>
      <c r="D9591"/>
    </row>
    <row r="9592" spans="1:4" ht="15.75" x14ac:dyDescent="0.25">
      <c r="A9592" s="416">
        <v>43152</v>
      </c>
      <c r="B9592" s="417">
        <v>2862.01</v>
      </c>
      <c r="C9592"/>
      <c r="D9592"/>
    </row>
    <row r="9593" spans="1:4" ht="15.75" x14ac:dyDescent="0.25">
      <c r="A9593" s="416">
        <v>43153</v>
      </c>
      <c r="B9593" s="417">
        <v>2877.94</v>
      </c>
      <c r="C9593"/>
      <c r="D9593"/>
    </row>
    <row r="9594" spans="1:4" ht="15.75" x14ac:dyDescent="0.25">
      <c r="A9594" s="416">
        <v>43154</v>
      </c>
      <c r="B9594" s="417">
        <v>2877.04</v>
      </c>
      <c r="C9594"/>
      <c r="D9594"/>
    </row>
    <row r="9595" spans="1:4" ht="15.75" x14ac:dyDescent="0.25">
      <c r="A9595" s="416">
        <v>43155</v>
      </c>
      <c r="B9595" s="417">
        <v>2849.59</v>
      </c>
      <c r="C9595"/>
      <c r="D9595"/>
    </row>
    <row r="9596" spans="1:4" ht="15.75" x14ac:dyDescent="0.25">
      <c r="A9596" s="416">
        <v>43156</v>
      </c>
      <c r="B9596" s="417">
        <v>2849.59</v>
      </c>
      <c r="C9596"/>
      <c r="D9596"/>
    </row>
    <row r="9597" spans="1:4" ht="15.75" x14ac:dyDescent="0.25">
      <c r="A9597" s="416">
        <v>43157</v>
      </c>
      <c r="B9597" s="417">
        <v>2849.59</v>
      </c>
      <c r="C9597"/>
      <c r="D9597"/>
    </row>
    <row r="9598" spans="1:4" ht="15.75" x14ac:dyDescent="0.25">
      <c r="A9598" s="416">
        <v>43158</v>
      </c>
      <c r="B9598" s="417">
        <v>2849.91</v>
      </c>
      <c r="C9598"/>
      <c r="D9598"/>
    </row>
    <row r="9599" spans="1:4" ht="15.75" x14ac:dyDescent="0.25">
      <c r="A9599" s="416">
        <v>43159</v>
      </c>
      <c r="B9599" s="417">
        <v>2855.93</v>
      </c>
      <c r="C9599"/>
      <c r="D9599"/>
    </row>
    <row r="9600" spans="1:4" ht="15.75" x14ac:dyDescent="0.25">
      <c r="A9600" s="416">
        <v>43160</v>
      </c>
      <c r="B9600" s="417">
        <v>2867.94</v>
      </c>
      <c r="C9600"/>
      <c r="D9600"/>
    </row>
    <row r="9601" spans="1:4" ht="15.75" x14ac:dyDescent="0.25">
      <c r="A9601" s="416">
        <v>43161</v>
      </c>
      <c r="B9601" s="417">
        <v>2879.05</v>
      </c>
      <c r="C9601"/>
      <c r="D9601"/>
    </row>
    <row r="9602" spans="1:4" ht="15.75" x14ac:dyDescent="0.25">
      <c r="A9602" s="416">
        <v>43162</v>
      </c>
      <c r="B9602" s="417">
        <v>2879.15</v>
      </c>
      <c r="C9602"/>
      <c r="D9602"/>
    </row>
    <row r="9603" spans="1:4" ht="15.75" x14ac:dyDescent="0.25">
      <c r="A9603" s="416">
        <v>43163</v>
      </c>
      <c r="B9603" s="417">
        <v>2879.15</v>
      </c>
      <c r="C9603"/>
      <c r="D9603"/>
    </row>
    <row r="9604" spans="1:4" ht="15.75" x14ac:dyDescent="0.25">
      <c r="A9604" s="416">
        <v>43164</v>
      </c>
      <c r="B9604" s="417">
        <v>2879.15</v>
      </c>
      <c r="C9604"/>
      <c r="D9604"/>
    </row>
    <row r="9605" spans="1:4" ht="15.75" x14ac:dyDescent="0.25">
      <c r="A9605" s="416">
        <v>43165</v>
      </c>
      <c r="B9605" s="417">
        <v>2859.09</v>
      </c>
      <c r="C9605"/>
      <c r="D9605"/>
    </row>
    <row r="9606" spans="1:4" ht="15.75" x14ac:dyDescent="0.25">
      <c r="A9606" s="416">
        <v>43166</v>
      </c>
      <c r="B9606" s="417">
        <v>2845.05</v>
      </c>
      <c r="C9606"/>
      <c r="D9606"/>
    </row>
    <row r="9607" spans="1:4" ht="15.75" x14ac:dyDescent="0.25">
      <c r="A9607" s="416">
        <v>43167</v>
      </c>
      <c r="B9607" s="417">
        <v>2858.88</v>
      </c>
      <c r="C9607"/>
      <c r="D9607"/>
    </row>
    <row r="9608" spans="1:4" ht="15.75" x14ac:dyDescent="0.25">
      <c r="A9608" s="416">
        <v>43168</v>
      </c>
      <c r="B9608" s="417">
        <v>2871.36</v>
      </c>
      <c r="C9608"/>
      <c r="D9608"/>
    </row>
    <row r="9609" spans="1:4" ht="15.75" x14ac:dyDescent="0.25">
      <c r="A9609" s="413" t="s">
        <v>98</v>
      </c>
      <c r="B9609"/>
      <c r="C9609"/>
      <c r="D9609"/>
    </row>
    <row r="9610" spans="1:4" ht="15.75" x14ac:dyDescent="0.25">
      <c r="A9610" s="1330" t="s">
        <v>103</v>
      </c>
      <c r="B9610" s="1331"/>
      <c r="C9610" s="1331"/>
      <c r="D9610" s="1331"/>
    </row>
    <row r="9611" spans="1:4" ht="15.75" x14ac:dyDescent="0.25">
      <c r="A9611" s="1331" t="s">
        <v>98</v>
      </c>
      <c r="B9611" s="1331"/>
      <c r="C9611" s="1331"/>
      <c r="D9611" s="1331"/>
    </row>
    <row r="9612" spans="1:4" ht="15.75" x14ac:dyDescent="0.25">
      <c r="A9612" s="1331" t="s">
        <v>265</v>
      </c>
      <c r="B9612" s="1331"/>
      <c r="C9612" s="1331"/>
      <c r="D9612" s="1331"/>
    </row>
  </sheetData>
  <mergeCells count="8">
    <mergeCell ref="A9610:D9610"/>
    <mergeCell ref="A9611:D9611"/>
    <mergeCell ref="A9612:D9612"/>
    <mergeCell ref="A1:D1"/>
    <mergeCell ref="A2:D2"/>
    <mergeCell ref="A4:D4"/>
    <mergeCell ref="A5:D5"/>
    <mergeCell ref="A6:D6"/>
  </mergeCells>
  <hyperlinks>
    <hyperlink ref="A9610" r:id="rId1"/>
  </hyperlinks>
  <pageMargins left="0.7" right="0.7" top="0.75" bottom="0.75" header="0.3" footer="0.3"/>
  <pageSetup paperSize="9" orientation="portrait"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tabColor rgb="FF0070C0"/>
  </sheetPr>
  <dimension ref="A1:D831"/>
  <sheetViews>
    <sheetView showGridLines="0" topLeftCell="A812" workbookViewId="0">
      <selection activeCell="D818" sqref="D818"/>
    </sheetView>
  </sheetViews>
  <sheetFormatPr baseColWidth="10" defaultColWidth="8" defaultRowHeight="15" x14ac:dyDescent="0.25"/>
  <cols>
    <col min="1" max="1" width="17.875" style="219" customWidth="1"/>
    <col min="2" max="2" width="11.125" style="219" customWidth="1"/>
    <col min="3" max="3" width="11" style="219" customWidth="1"/>
    <col min="4" max="4" width="83.375" style="218" customWidth="1"/>
    <col min="5" max="16384" width="8" style="218"/>
  </cols>
  <sheetData>
    <row r="1" spans="1:4" x14ac:dyDescent="0.25">
      <c r="A1" s="1332" t="s">
        <v>104</v>
      </c>
      <c r="B1" s="1332"/>
      <c r="C1" s="1332"/>
      <c r="D1" s="1332"/>
    </row>
    <row r="2" spans="1:4" ht="15.75" customHeight="1" thickBot="1" x14ac:dyDescent="0.3">
      <c r="A2" s="1333" t="s">
        <v>105</v>
      </c>
      <c r="B2" s="1333"/>
      <c r="C2" s="1333"/>
      <c r="D2" s="1333"/>
    </row>
    <row r="3" spans="1:4" ht="16.5" thickTop="1" x14ac:dyDescent="0.25">
      <c r="A3" s="413" t="s">
        <v>98</v>
      </c>
      <c r="B3"/>
      <c r="C3"/>
      <c r="D3"/>
    </row>
    <row r="4" spans="1:4" ht="15" customHeight="1" x14ac:dyDescent="0.25">
      <c r="A4" s="1330" t="s">
        <v>106</v>
      </c>
      <c r="B4" s="1330"/>
      <c r="C4" s="1330"/>
      <c r="D4" s="1330"/>
    </row>
    <row r="5" spans="1:4" x14ac:dyDescent="0.25">
      <c r="A5" s="1330" t="s">
        <v>98</v>
      </c>
      <c r="B5" s="1330"/>
      <c r="C5" s="1330"/>
      <c r="D5" s="1330"/>
    </row>
    <row r="6" spans="1:4" ht="15" customHeight="1" x14ac:dyDescent="0.25">
      <c r="A6" s="1330" t="s">
        <v>266</v>
      </c>
      <c r="B6" s="1330"/>
      <c r="C6" s="1330"/>
      <c r="D6" s="1330"/>
    </row>
    <row r="7" spans="1:4" ht="15.75" x14ac:dyDescent="0.25">
      <c r="A7" s="413" t="s">
        <v>98</v>
      </c>
      <c r="B7"/>
      <c r="C7"/>
      <c r="D7"/>
    </row>
    <row r="8" spans="1:4" ht="16.149999999999999" customHeight="1" x14ac:dyDescent="0.25">
      <c r="A8" s="414" t="s">
        <v>107</v>
      </c>
      <c r="B8" s="414" t="s">
        <v>108</v>
      </c>
      <c r="C8" s="415" t="s">
        <v>109</v>
      </c>
      <c r="D8"/>
    </row>
    <row r="9" spans="1:4" ht="16.149999999999999" customHeight="1" x14ac:dyDescent="0.25">
      <c r="A9" s="421">
        <v>195001</v>
      </c>
      <c r="B9" s="422">
        <v>1.96</v>
      </c>
      <c r="C9" s="423">
        <v>1.96</v>
      </c>
      <c r="D9"/>
    </row>
    <row r="10" spans="1:4" ht="16.149999999999999" customHeight="1" x14ac:dyDescent="0.25">
      <c r="A10" s="424">
        <v>195002</v>
      </c>
      <c r="B10" s="425">
        <v>1.96</v>
      </c>
      <c r="C10" s="426">
        <v>1.96</v>
      </c>
      <c r="D10"/>
    </row>
    <row r="11" spans="1:4" ht="16.149999999999999" customHeight="1" x14ac:dyDescent="0.25">
      <c r="A11" s="421">
        <v>195003</v>
      </c>
      <c r="B11" s="422">
        <v>1.96</v>
      </c>
      <c r="C11" s="423">
        <v>1.96</v>
      </c>
      <c r="D11"/>
    </row>
    <row r="12" spans="1:4" ht="16.149999999999999" customHeight="1" x14ac:dyDescent="0.25">
      <c r="A12" s="424">
        <v>195004</v>
      </c>
      <c r="B12" s="425">
        <v>1.96</v>
      </c>
      <c r="C12" s="426">
        <v>1.96</v>
      </c>
      <c r="D12"/>
    </row>
    <row r="13" spans="1:4" ht="16.149999999999999" customHeight="1" x14ac:dyDescent="0.25">
      <c r="A13" s="421">
        <v>195005</v>
      </c>
      <c r="B13" s="422">
        <v>1.96</v>
      </c>
      <c r="C13" s="423">
        <v>1.96</v>
      </c>
      <c r="D13"/>
    </row>
    <row r="14" spans="1:4" ht="16.149999999999999" customHeight="1" x14ac:dyDescent="0.25">
      <c r="A14" s="424">
        <v>195006</v>
      </c>
      <c r="B14" s="425">
        <v>1.96</v>
      </c>
      <c r="C14" s="426">
        <v>1.96</v>
      </c>
      <c r="D14"/>
    </row>
    <row r="15" spans="1:4" ht="16.149999999999999" customHeight="1" x14ac:dyDescent="0.25">
      <c r="A15" s="421">
        <v>195007</v>
      </c>
      <c r="B15" s="422">
        <v>1.96</v>
      </c>
      <c r="C15" s="423">
        <v>1.96</v>
      </c>
      <c r="D15"/>
    </row>
    <row r="16" spans="1:4" ht="16.149999999999999" customHeight="1" x14ac:dyDescent="0.25">
      <c r="A16" s="424">
        <v>195008</v>
      </c>
      <c r="B16" s="425">
        <v>1.96</v>
      </c>
      <c r="C16" s="426">
        <v>1.96</v>
      </c>
      <c r="D16"/>
    </row>
    <row r="17" spans="1:4" ht="16.149999999999999" customHeight="1" x14ac:dyDescent="0.25">
      <c r="A17" s="421">
        <v>195009</v>
      </c>
      <c r="B17" s="422">
        <v>1.96</v>
      </c>
      <c r="C17" s="423">
        <v>1.96</v>
      </c>
      <c r="D17"/>
    </row>
    <row r="18" spans="1:4" ht="16.149999999999999" customHeight="1" x14ac:dyDescent="0.25">
      <c r="A18" s="424">
        <v>195010</v>
      </c>
      <c r="B18" s="425">
        <v>1.96</v>
      </c>
      <c r="C18" s="426">
        <v>1.96</v>
      </c>
      <c r="D18"/>
    </row>
    <row r="19" spans="1:4" ht="16.149999999999999" customHeight="1" x14ac:dyDescent="0.25">
      <c r="A19" s="421">
        <v>195011</v>
      </c>
      <c r="B19" s="422">
        <v>1.96</v>
      </c>
      <c r="C19" s="423">
        <v>1.96</v>
      </c>
      <c r="D19"/>
    </row>
    <row r="20" spans="1:4" ht="16.149999999999999" customHeight="1" x14ac:dyDescent="0.25">
      <c r="A20" s="424">
        <v>195012</v>
      </c>
      <c r="B20" s="425">
        <v>1.96</v>
      </c>
      <c r="C20" s="426">
        <v>1.96</v>
      </c>
      <c r="D20"/>
    </row>
    <row r="21" spans="1:4" ht="16.149999999999999" customHeight="1" x14ac:dyDescent="0.25">
      <c r="A21" s="421">
        <v>195101</v>
      </c>
      <c r="B21" s="422">
        <v>1.96</v>
      </c>
      <c r="C21" s="423">
        <v>1.96</v>
      </c>
      <c r="D21"/>
    </row>
    <row r="22" spans="1:4" ht="16.149999999999999" customHeight="1" x14ac:dyDescent="0.25">
      <c r="A22" s="424">
        <v>195102</v>
      </c>
      <c r="B22" s="425">
        <v>1.96</v>
      </c>
      <c r="C22" s="426">
        <v>1.96</v>
      </c>
      <c r="D22"/>
    </row>
    <row r="23" spans="1:4" ht="16.149999999999999" customHeight="1" x14ac:dyDescent="0.25">
      <c r="A23" s="421">
        <v>195103</v>
      </c>
      <c r="B23" s="422">
        <v>2.15</v>
      </c>
      <c r="C23" s="423">
        <v>2.15</v>
      </c>
      <c r="D23"/>
    </row>
    <row r="24" spans="1:4" ht="16.149999999999999" customHeight="1" x14ac:dyDescent="0.25">
      <c r="A24" s="424">
        <v>195104</v>
      </c>
      <c r="B24" s="425">
        <v>2.5099999999999998</v>
      </c>
      <c r="C24" s="426">
        <v>2.5099999999999998</v>
      </c>
      <c r="D24"/>
    </row>
    <row r="25" spans="1:4" ht="16.149999999999999" customHeight="1" x14ac:dyDescent="0.25">
      <c r="A25" s="421">
        <v>195105</v>
      </c>
      <c r="B25" s="422">
        <v>2.5099999999999998</v>
      </c>
      <c r="C25" s="423">
        <v>2.5099999999999998</v>
      </c>
      <c r="D25"/>
    </row>
    <row r="26" spans="1:4" ht="16.149999999999999" customHeight="1" x14ac:dyDescent="0.25">
      <c r="A26" s="424">
        <v>195106</v>
      </c>
      <c r="B26" s="425">
        <v>2.5099999999999998</v>
      </c>
      <c r="C26" s="426">
        <v>2.5099999999999998</v>
      </c>
      <c r="D26"/>
    </row>
    <row r="27" spans="1:4" ht="16.149999999999999" customHeight="1" x14ac:dyDescent="0.25">
      <c r="A27" s="421">
        <v>195107</v>
      </c>
      <c r="B27" s="422">
        <v>2.5099999999999998</v>
      </c>
      <c r="C27" s="423">
        <v>2.5099999999999998</v>
      </c>
      <c r="D27"/>
    </row>
    <row r="28" spans="1:4" ht="16.149999999999999" customHeight="1" x14ac:dyDescent="0.25">
      <c r="A28" s="424">
        <v>195108</v>
      </c>
      <c r="B28" s="425">
        <v>2.5099999999999998</v>
      </c>
      <c r="C28" s="426">
        <v>2.5099999999999998</v>
      </c>
      <c r="D28"/>
    </row>
    <row r="29" spans="1:4" ht="16.149999999999999" customHeight="1" x14ac:dyDescent="0.25">
      <c r="A29" s="421">
        <v>195109</v>
      </c>
      <c r="B29" s="422">
        <v>2.5099999999999998</v>
      </c>
      <c r="C29" s="423">
        <v>2.5099999999999998</v>
      </c>
      <c r="D29"/>
    </row>
    <row r="30" spans="1:4" ht="16.149999999999999" customHeight="1" x14ac:dyDescent="0.25">
      <c r="A30" s="424">
        <v>195110</v>
      </c>
      <c r="B30" s="425">
        <v>2.5099999999999998</v>
      </c>
      <c r="C30" s="426">
        <v>2.5099999999999998</v>
      </c>
      <c r="D30"/>
    </row>
    <row r="31" spans="1:4" ht="16.149999999999999" customHeight="1" x14ac:dyDescent="0.25">
      <c r="A31" s="421">
        <v>195111</v>
      </c>
      <c r="B31" s="422">
        <v>2.5099999999999998</v>
      </c>
      <c r="C31" s="423">
        <v>2.5099999999999998</v>
      </c>
      <c r="D31"/>
    </row>
    <row r="32" spans="1:4" ht="16.149999999999999" customHeight="1" x14ac:dyDescent="0.25">
      <c r="A32" s="424">
        <v>195112</v>
      </c>
      <c r="B32" s="425">
        <v>2.5099999999999998</v>
      </c>
      <c r="C32" s="426">
        <v>2.5099999999999998</v>
      </c>
      <c r="D32"/>
    </row>
    <row r="33" spans="1:4" ht="16.149999999999999" customHeight="1" x14ac:dyDescent="0.25">
      <c r="A33" s="421">
        <v>195201</v>
      </c>
      <c r="B33" s="422">
        <v>2.5099999999999998</v>
      </c>
      <c r="C33" s="423">
        <v>2.5099999999999998</v>
      </c>
      <c r="D33"/>
    </row>
    <row r="34" spans="1:4" ht="16.149999999999999" customHeight="1" x14ac:dyDescent="0.25">
      <c r="A34" s="424">
        <v>195202</v>
      </c>
      <c r="B34" s="425">
        <v>2.5099999999999998</v>
      </c>
      <c r="C34" s="426">
        <v>2.5099999999999998</v>
      </c>
      <c r="D34"/>
    </row>
    <row r="35" spans="1:4" ht="16.149999999999999" customHeight="1" x14ac:dyDescent="0.25">
      <c r="A35" s="421">
        <v>195203</v>
      </c>
      <c r="B35" s="422">
        <v>2.5099999999999998</v>
      </c>
      <c r="C35" s="423">
        <v>2.5099999999999998</v>
      </c>
      <c r="D35"/>
    </row>
    <row r="36" spans="1:4" ht="16.149999999999999" customHeight="1" x14ac:dyDescent="0.25">
      <c r="A36" s="424">
        <v>195204</v>
      </c>
      <c r="B36" s="425">
        <v>2.5099999999999998</v>
      </c>
      <c r="C36" s="426">
        <v>2.5099999999999998</v>
      </c>
      <c r="D36"/>
    </row>
    <row r="37" spans="1:4" ht="16.149999999999999" customHeight="1" x14ac:dyDescent="0.25">
      <c r="A37" s="421">
        <v>195205</v>
      </c>
      <c r="B37" s="422">
        <v>2.5099999999999998</v>
      </c>
      <c r="C37" s="423">
        <v>2.5099999999999998</v>
      </c>
      <c r="D37"/>
    </row>
    <row r="38" spans="1:4" ht="16.149999999999999" customHeight="1" x14ac:dyDescent="0.25">
      <c r="A38" s="424">
        <v>195206</v>
      </c>
      <c r="B38" s="425">
        <v>2.5099999999999998</v>
      </c>
      <c r="C38" s="426">
        <v>2.5099999999999998</v>
      </c>
      <c r="D38"/>
    </row>
    <row r="39" spans="1:4" ht="16.149999999999999" customHeight="1" x14ac:dyDescent="0.25">
      <c r="A39" s="421">
        <v>195207</v>
      </c>
      <c r="B39" s="422">
        <v>2.5099999999999998</v>
      </c>
      <c r="C39" s="423">
        <v>2.5099999999999998</v>
      </c>
      <c r="D39"/>
    </row>
    <row r="40" spans="1:4" ht="16.149999999999999" customHeight="1" x14ac:dyDescent="0.25">
      <c r="A40" s="424">
        <v>195208</v>
      </c>
      <c r="B40" s="425">
        <v>2.5099999999999998</v>
      </c>
      <c r="C40" s="426">
        <v>2.5099999999999998</v>
      </c>
      <c r="D40"/>
    </row>
    <row r="41" spans="1:4" ht="16.149999999999999" customHeight="1" x14ac:dyDescent="0.25">
      <c r="A41" s="421">
        <v>195209</v>
      </c>
      <c r="B41" s="422">
        <v>2.5099999999999998</v>
      </c>
      <c r="C41" s="423">
        <v>2.5099999999999998</v>
      </c>
      <c r="D41"/>
    </row>
    <row r="42" spans="1:4" ht="16.149999999999999" customHeight="1" x14ac:dyDescent="0.25">
      <c r="A42" s="424">
        <v>195210</v>
      </c>
      <c r="B42" s="425">
        <v>2.5099999999999998</v>
      </c>
      <c r="C42" s="426">
        <v>2.5099999999999998</v>
      </c>
      <c r="D42"/>
    </row>
    <row r="43" spans="1:4" ht="16.149999999999999" customHeight="1" x14ac:dyDescent="0.25">
      <c r="A43" s="421">
        <v>195211</v>
      </c>
      <c r="B43" s="422">
        <v>2.5099999999999998</v>
      </c>
      <c r="C43" s="423">
        <v>2.5099999999999998</v>
      </c>
      <c r="D43"/>
    </row>
    <row r="44" spans="1:4" ht="16.149999999999999" customHeight="1" x14ac:dyDescent="0.25">
      <c r="A44" s="424">
        <v>195212</v>
      </c>
      <c r="B44" s="425">
        <v>2.5099999999999998</v>
      </c>
      <c r="C44" s="426">
        <v>2.5099999999999998</v>
      </c>
      <c r="D44"/>
    </row>
    <row r="45" spans="1:4" ht="16.149999999999999" customHeight="1" x14ac:dyDescent="0.25">
      <c r="A45" s="421">
        <v>195301</v>
      </c>
      <c r="B45" s="422">
        <v>2.5099999999999998</v>
      </c>
      <c r="C45" s="423">
        <v>2.5099999999999998</v>
      </c>
      <c r="D45"/>
    </row>
    <row r="46" spans="1:4" ht="16.149999999999999" customHeight="1" x14ac:dyDescent="0.25">
      <c r="A46" s="424">
        <v>195302</v>
      </c>
      <c r="B46" s="425">
        <v>2.5099999999999998</v>
      </c>
      <c r="C46" s="426">
        <v>2.5099999999999998</v>
      </c>
      <c r="D46"/>
    </row>
    <row r="47" spans="1:4" ht="16.149999999999999" customHeight="1" x14ac:dyDescent="0.25">
      <c r="A47" s="421">
        <v>195303</v>
      </c>
      <c r="B47" s="422">
        <v>2.5099999999999998</v>
      </c>
      <c r="C47" s="423">
        <v>2.5099999999999998</v>
      </c>
      <c r="D47"/>
    </row>
    <row r="48" spans="1:4" ht="16.149999999999999" customHeight="1" x14ac:dyDescent="0.25">
      <c r="A48" s="424">
        <v>195304</v>
      </c>
      <c r="B48" s="425">
        <v>2.5099999999999998</v>
      </c>
      <c r="C48" s="426">
        <v>2.5099999999999998</v>
      </c>
      <c r="D48"/>
    </row>
    <row r="49" spans="1:4" ht="16.149999999999999" customHeight="1" x14ac:dyDescent="0.25">
      <c r="A49" s="421">
        <v>195305</v>
      </c>
      <c r="B49" s="422">
        <v>2.5099999999999998</v>
      </c>
      <c r="C49" s="423">
        <v>2.5099999999999998</v>
      </c>
      <c r="D49"/>
    </row>
    <row r="50" spans="1:4" ht="16.149999999999999" customHeight="1" x14ac:dyDescent="0.25">
      <c r="A50" s="424">
        <v>195306</v>
      </c>
      <c r="B50" s="425">
        <v>2.5099999999999998</v>
      </c>
      <c r="C50" s="426">
        <v>2.5099999999999998</v>
      </c>
      <c r="D50"/>
    </row>
    <row r="51" spans="1:4" ht="16.149999999999999" customHeight="1" x14ac:dyDescent="0.25">
      <c r="A51" s="421">
        <v>195307</v>
      </c>
      <c r="B51" s="422">
        <v>2.5099999999999998</v>
      </c>
      <c r="C51" s="423">
        <v>2.5099999999999998</v>
      </c>
      <c r="D51"/>
    </row>
    <row r="52" spans="1:4" ht="16.149999999999999" customHeight="1" x14ac:dyDescent="0.25">
      <c r="A52" s="424">
        <v>195308</v>
      </c>
      <c r="B52" s="425">
        <v>2.5099999999999998</v>
      </c>
      <c r="C52" s="426">
        <v>2.5099999999999998</v>
      </c>
      <c r="D52"/>
    </row>
    <row r="53" spans="1:4" ht="16.149999999999999" customHeight="1" x14ac:dyDescent="0.25">
      <c r="A53" s="421">
        <v>195309</v>
      </c>
      <c r="B53" s="422">
        <v>2.5099999999999998</v>
      </c>
      <c r="C53" s="423">
        <v>2.5099999999999998</v>
      </c>
      <c r="D53"/>
    </row>
    <row r="54" spans="1:4" ht="16.149999999999999" customHeight="1" x14ac:dyDescent="0.25">
      <c r="A54" s="424">
        <v>195310</v>
      </c>
      <c r="B54" s="425">
        <v>2.5099999999999998</v>
      </c>
      <c r="C54" s="426">
        <v>2.5099999999999998</v>
      </c>
      <c r="D54"/>
    </row>
    <row r="55" spans="1:4" ht="16.149999999999999" customHeight="1" x14ac:dyDescent="0.25">
      <c r="A55" s="421">
        <v>195311</v>
      </c>
      <c r="B55" s="422">
        <v>2.5099999999999998</v>
      </c>
      <c r="C55" s="423">
        <v>2.5099999999999998</v>
      </c>
      <c r="D55"/>
    </row>
    <row r="56" spans="1:4" ht="16.149999999999999" customHeight="1" x14ac:dyDescent="0.25">
      <c r="A56" s="424">
        <v>195312</v>
      </c>
      <c r="B56" s="425">
        <v>2.5099999999999998</v>
      </c>
      <c r="C56" s="426">
        <v>2.5099999999999998</v>
      </c>
      <c r="D56"/>
    </row>
    <row r="57" spans="1:4" ht="16.149999999999999" customHeight="1" x14ac:dyDescent="0.25">
      <c r="A57" s="421">
        <v>195401</v>
      </c>
      <c r="B57" s="422">
        <v>2.5099999999999998</v>
      </c>
      <c r="C57" s="423">
        <v>2.5099999999999998</v>
      </c>
      <c r="D57"/>
    </row>
    <row r="58" spans="1:4" ht="16.149999999999999" customHeight="1" x14ac:dyDescent="0.25">
      <c r="A58" s="424">
        <v>195402</v>
      </c>
      <c r="B58" s="425">
        <v>2.5099999999999998</v>
      </c>
      <c r="C58" s="426">
        <v>2.5099999999999998</v>
      </c>
      <c r="D58"/>
    </row>
    <row r="59" spans="1:4" ht="16.149999999999999" customHeight="1" x14ac:dyDescent="0.25">
      <c r="A59" s="421">
        <v>195403</v>
      </c>
      <c r="B59" s="422">
        <v>2.5099999999999998</v>
      </c>
      <c r="C59" s="423">
        <v>2.5099999999999998</v>
      </c>
      <c r="D59"/>
    </row>
    <row r="60" spans="1:4" ht="16.149999999999999" customHeight="1" x14ac:dyDescent="0.25">
      <c r="A60" s="424">
        <v>195404</v>
      </c>
      <c r="B60" s="425">
        <v>2.5099999999999998</v>
      </c>
      <c r="C60" s="426">
        <v>2.5099999999999998</v>
      </c>
      <c r="D60"/>
    </row>
    <row r="61" spans="1:4" ht="16.149999999999999" customHeight="1" x14ac:dyDescent="0.25">
      <c r="A61" s="421">
        <v>195405</v>
      </c>
      <c r="B61" s="422">
        <v>2.5099999999999998</v>
      </c>
      <c r="C61" s="423">
        <v>2.5099999999999998</v>
      </c>
      <c r="D61"/>
    </row>
    <row r="62" spans="1:4" ht="16.149999999999999" customHeight="1" x14ac:dyDescent="0.25">
      <c r="A62" s="424">
        <v>195406</v>
      </c>
      <c r="B62" s="425">
        <v>2.5099999999999998</v>
      </c>
      <c r="C62" s="426">
        <v>2.5099999999999998</v>
      </c>
      <c r="D62"/>
    </row>
    <row r="63" spans="1:4" ht="16.149999999999999" customHeight="1" x14ac:dyDescent="0.25">
      <c r="A63" s="421">
        <v>195407</v>
      </c>
      <c r="B63" s="422">
        <v>2.5099999999999998</v>
      </c>
      <c r="C63" s="423">
        <v>2.5099999999999998</v>
      </c>
      <c r="D63"/>
    </row>
    <row r="64" spans="1:4" ht="16.149999999999999" customHeight="1" x14ac:dyDescent="0.25">
      <c r="A64" s="424">
        <v>195408</v>
      </c>
      <c r="B64" s="425">
        <v>2.5099999999999998</v>
      </c>
      <c r="C64" s="426">
        <v>2.5099999999999998</v>
      </c>
      <c r="D64"/>
    </row>
    <row r="65" spans="1:4" ht="16.149999999999999" customHeight="1" x14ac:dyDescent="0.25">
      <c r="A65" s="421">
        <v>195409</v>
      </c>
      <c r="B65" s="422">
        <v>2.5099999999999998</v>
      </c>
      <c r="C65" s="423">
        <v>2.5099999999999998</v>
      </c>
      <c r="D65"/>
    </row>
    <row r="66" spans="1:4" ht="16.149999999999999" customHeight="1" x14ac:dyDescent="0.25">
      <c r="A66" s="424">
        <v>195410</v>
      </c>
      <c r="B66" s="425">
        <v>2.5099999999999998</v>
      </c>
      <c r="C66" s="426">
        <v>2.5099999999999998</v>
      </c>
      <c r="D66"/>
    </row>
    <row r="67" spans="1:4" ht="16.149999999999999" customHeight="1" x14ac:dyDescent="0.25">
      <c r="A67" s="421">
        <v>195411</v>
      </c>
      <c r="B67" s="422">
        <v>2.5099999999999998</v>
      </c>
      <c r="C67" s="423">
        <v>2.5099999999999998</v>
      </c>
      <c r="D67"/>
    </row>
    <row r="68" spans="1:4" ht="16.149999999999999" customHeight="1" x14ac:dyDescent="0.25">
      <c r="A68" s="424">
        <v>195412</v>
      </c>
      <c r="B68" s="425">
        <v>2.5099999999999998</v>
      </c>
      <c r="C68" s="426">
        <v>2.5099999999999998</v>
      </c>
      <c r="D68"/>
    </row>
    <row r="69" spans="1:4" ht="16.149999999999999" customHeight="1" x14ac:dyDescent="0.25">
      <c r="A69" s="421">
        <v>195501</v>
      </c>
      <c r="B69" s="422">
        <v>2.5099999999999998</v>
      </c>
      <c r="C69" s="423">
        <v>2.5099999999999998</v>
      </c>
      <c r="D69"/>
    </row>
    <row r="70" spans="1:4" ht="16.149999999999999" customHeight="1" x14ac:dyDescent="0.25">
      <c r="A70" s="424">
        <v>195502</v>
      </c>
      <c r="B70" s="425">
        <v>2.5099999999999998</v>
      </c>
      <c r="C70" s="426">
        <v>2.5099999999999998</v>
      </c>
      <c r="D70"/>
    </row>
    <row r="71" spans="1:4" ht="16.149999999999999" customHeight="1" x14ac:dyDescent="0.25">
      <c r="A71" s="421">
        <v>195503</v>
      </c>
      <c r="B71" s="422">
        <v>2.5099999999999998</v>
      </c>
      <c r="C71" s="423">
        <v>2.5099999999999998</v>
      </c>
      <c r="D71"/>
    </row>
    <row r="72" spans="1:4" ht="16.149999999999999" customHeight="1" x14ac:dyDescent="0.25">
      <c r="A72" s="424">
        <v>195504</v>
      </c>
      <c r="B72" s="425">
        <v>2.5099999999999998</v>
      </c>
      <c r="C72" s="426">
        <v>2.5099999999999998</v>
      </c>
      <c r="D72"/>
    </row>
    <row r="73" spans="1:4" ht="16.149999999999999" customHeight="1" x14ac:dyDescent="0.25">
      <c r="A73" s="421">
        <v>195505</v>
      </c>
      <c r="B73" s="422">
        <v>2.5099999999999998</v>
      </c>
      <c r="C73" s="423">
        <v>2.5099999999999998</v>
      </c>
      <c r="D73"/>
    </row>
    <row r="74" spans="1:4" ht="16.149999999999999" customHeight="1" x14ac:dyDescent="0.25">
      <c r="A74" s="424">
        <v>195506</v>
      </c>
      <c r="B74" s="425">
        <v>2.5099999999999998</v>
      </c>
      <c r="C74" s="426">
        <v>2.5099999999999998</v>
      </c>
      <c r="D74"/>
    </row>
    <row r="75" spans="1:4" ht="16.149999999999999" customHeight="1" x14ac:dyDescent="0.25">
      <c r="A75" s="421">
        <v>195507</v>
      </c>
      <c r="B75" s="422">
        <v>2.5099999999999998</v>
      </c>
      <c r="C75" s="423">
        <v>2.5099999999999998</v>
      </c>
      <c r="D75"/>
    </row>
    <row r="76" spans="1:4" ht="16.149999999999999" customHeight="1" x14ac:dyDescent="0.25">
      <c r="A76" s="424">
        <v>195508</v>
      </c>
      <c r="B76" s="425">
        <v>2.5099999999999998</v>
      </c>
      <c r="C76" s="426">
        <v>2.5099999999999998</v>
      </c>
      <c r="D76"/>
    </row>
    <row r="77" spans="1:4" ht="16.149999999999999" customHeight="1" x14ac:dyDescent="0.25">
      <c r="A77" s="421">
        <v>195509</v>
      </c>
      <c r="B77" s="422">
        <v>2.5099999999999998</v>
      </c>
      <c r="C77" s="423">
        <v>2.5099999999999998</v>
      </c>
      <c r="D77"/>
    </row>
    <row r="78" spans="1:4" ht="16.149999999999999" customHeight="1" x14ac:dyDescent="0.25">
      <c r="A78" s="424">
        <v>195510</v>
      </c>
      <c r="B78" s="425">
        <v>2.5099999999999998</v>
      </c>
      <c r="C78" s="426">
        <v>2.5099999999999998</v>
      </c>
      <c r="D78"/>
    </row>
    <row r="79" spans="1:4" ht="16.149999999999999" customHeight="1" x14ac:dyDescent="0.25">
      <c r="A79" s="421">
        <v>195511</v>
      </c>
      <c r="B79" s="422">
        <v>2.5099999999999998</v>
      </c>
      <c r="C79" s="423">
        <v>2.5099999999999998</v>
      </c>
      <c r="D79"/>
    </row>
    <row r="80" spans="1:4" ht="16.149999999999999" customHeight="1" x14ac:dyDescent="0.25">
      <c r="A80" s="424">
        <v>195512</v>
      </c>
      <c r="B80" s="425">
        <v>2.5099999999999998</v>
      </c>
      <c r="C80" s="426">
        <v>2.5099999999999998</v>
      </c>
      <c r="D80"/>
    </row>
    <row r="81" spans="1:4" ht="16.149999999999999" customHeight="1" x14ac:dyDescent="0.25">
      <c r="A81" s="421">
        <v>195601</v>
      </c>
      <c r="B81" s="422">
        <v>2.5099999999999998</v>
      </c>
      <c r="C81" s="423">
        <v>2.5099999999999998</v>
      </c>
      <c r="D81"/>
    </row>
    <row r="82" spans="1:4" ht="16.149999999999999" customHeight="1" x14ac:dyDescent="0.25">
      <c r="A82" s="424">
        <v>195602</v>
      </c>
      <c r="B82" s="425">
        <v>2.5099999999999998</v>
      </c>
      <c r="C82" s="426">
        <v>2.5099999999999998</v>
      </c>
      <c r="D82"/>
    </row>
    <row r="83" spans="1:4" ht="16.149999999999999" customHeight="1" x14ac:dyDescent="0.25">
      <c r="A83" s="421">
        <v>195603</v>
      </c>
      <c r="B83" s="422">
        <v>2.5099999999999998</v>
      </c>
      <c r="C83" s="423">
        <v>2.5099999999999998</v>
      </c>
      <c r="D83"/>
    </row>
    <row r="84" spans="1:4" ht="16.149999999999999" customHeight="1" x14ac:dyDescent="0.25">
      <c r="A84" s="424">
        <v>195604</v>
      </c>
      <c r="B84" s="425">
        <v>2.5099999999999998</v>
      </c>
      <c r="C84" s="426">
        <v>2.5099999999999998</v>
      </c>
      <c r="D84"/>
    </row>
    <row r="85" spans="1:4" ht="16.149999999999999" customHeight="1" x14ac:dyDescent="0.25">
      <c r="A85" s="421">
        <v>195605</v>
      </c>
      <c r="B85" s="422">
        <v>2.5099999999999998</v>
      </c>
      <c r="C85" s="423">
        <v>2.5099999999999998</v>
      </c>
      <c r="D85"/>
    </row>
    <row r="86" spans="1:4" ht="16.149999999999999" customHeight="1" x14ac:dyDescent="0.25">
      <c r="A86" s="424">
        <v>195606</v>
      </c>
      <c r="B86" s="425">
        <v>2.5099999999999998</v>
      </c>
      <c r="C86" s="426">
        <v>2.5099999999999998</v>
      </c>
      <c r="D86"/>
    </row>
    <row r="87" spans="1:4" ht="16.149999999999999" customHeight="1" x14ac:dyDescent="0.25">
      <c r="A87" s="421">
        <v>195607</v>
      </c>
      <c r="B87" s="422">
        <v>2.5099999999999998</v>
      </c>
      <c r="C87" s="423">
        <v>2.5099999999999998</v>
      </c>
      <c r="D87"/>
    </row>
    <row r="88" spans="1:4" ht="16.149999999999999" customHeight="1" x14ac:dyDescent="0.25">
      <c r="A88" s="424">
        <v>195608</v>
      </c>
      <c r="B88" s="425">
        <v>2.5099999999999998</v>
      </c>
      <c r="C88" s="426">
        <v>2.5099999999999998</v>
      </c>
      <c r="D88"/>
    </row>
    <row r="89" spans="1:4" ht="16.149999999999999" customHeight="1" x14ac:dyDescent="0.25">
      <c r="A89" s="421">
        <v>195609</v>
      </c>
      <c r="B89" s="422">
        <v>2.5099999999999998</v>
      </c>
      <c r="C89" s="423">
        <v>2.5099999999999998</v>
      </c>
      <c r="D89"/>
    </row>
    <row r="90" spans="1:4" ht="16.149999999999999" customHeight="1" x14ac:dyDescent="0.25">
      <c r="A90" s="424">
        <v>195610</v>
      </c>
      <c r="B90" s="425">
        <v>2.5099999999999998</v>
      </c>
      <c r="C90" s="426">
        <v>2.5099999999999998</v>
      </c>
      <c r="D90"/>
    </row>
    <row r="91" spans="1:4" ht="16.149999999999999" customHeight="1" x14ac:dyDescent="0.25">
      <c r="A91" s="421">
        <v>195611</v>
      </c>
      <c r="B91" s="422">
        <v>2.5099999999999998</v>
      </c>
      <c r="C91" s="423">
        <v>2.5099999999999998</v>
      </c>
      <c r="D91"/>
    </row>
    <row r="92" spans="1:4" ht="16.149999999999999" customHeight="1" x14ac:dyDescent="0.25">
      <c r="A92" s="424">
        <v>195612</v>
      </c>
      <c r="B92" s="425">
        <v>2.5099999999999998</v>
      </c>
      <c r="C92" s="426">
        <v>2.5099999999999998</v>
      </c>
      <c r="D92"/>
    </row>
    <row r="93" spans="1:4" ht="16.149999999999999" customHeight="1" x14ac:dyDescent="0.25">
      <c r="A93" s="421">
        <v>195701</v>
      </c>
      <c r="B93" s="422">
        <v>2.5099999999999998</v>
      </c>
      <c r="C93" s="423">
        <v>2.5099999999999998</v>
      </c>
      <c r="D93"/>
    </row>
    <row r="94" spans="1:4" ht="16.149999999999999" customHeight="1" x14ac:dyDescent="0.25">
      <c r="A94" s="424">
        <v>195702</v>
      </c>
      <c r="B94" s="425">
        <v>2.5099999999999998</v>
      </c>
      <c r="C94" s="426">
        <v>2.5099999999999998</v>
      </c>
      <c r="D94"/>
    </row>
    <row r="95" spans="1:4" ht="16.149999999999999" customHeight="1" x14ac:dyDescent="0.25">
      <c r="A95" s="421">
        <v>195703</v>
      </c>
      <c r="B95" s="422">
        <v>2.5099999999999998</v>
      </c>
      <c r="C95" s="423">
        <v>2.5099999999999998</v>
      </c>
      <c r="D95"/>
    </row>
    <row r="96" spans="1:4" ht="16.149999999999999" customHeight="1" x14ac:dyDescent="0.25">
      <c r="A96" s="424">
        <v>195704</v>
      </c>
      <c r="B96" s="425">
        <v>2.5099999999999998</v>
      </c>
      <c r="C96" s="426">
        <v>2.5099999999999998</v>
      </c>
      <c r="D96"/>
    </row>
    <row r="97" spans="1:4" ht="16.149999999999999" customHeight="1" x14ac:dyDescent="0.25">
      <c r="A97" s="421">
        <v>195705</v>
      </c>
      <c r="B97" s="422">
        <v>2.5099999999999998</v>
      </c>
      <c r="C97" s="423">
        <v>2.5099999999999998</v>
      </c>
      <c r="D97"/>
    </row>
    <row r="98" spans="1:4" ht="16.149999999999999" customHeight="1" x14ac:dyDescent="0.25">
      <c r="A98" s="424">
        <v>195706</v>
      </c>
      <c r="B98" s="425">
        <v>2.5099999999999998</v>
      </c>
      <c r="C98" s="426">
        <v>2.5099999999999998</v>
      </c>
      <c r="D98"/>
    </row>
    <row r="99" spans="1:4" ht="16.149999999999999" customHeight="1" x14ac:dyDescent="0.25">
      <c r="A99" s="421">
        <v>195707</v>
      </c>
      <c r="B99" s="422">
        <v>4.8099999999999996</v>
      </c>
      <c r="C99" s="423">
        <v>4.8</v>
      </c>
      <c r="D99"/>
    </row>
    <row r="100" spans="1:4" ht="16.149999999999999" customHeight="1" x14ac:dyDescent="0.25">
      <c r="A100" s="424">
        <v>195708</v>
      </c>
      <c r="B100" s="425">
        <v>4.9000000000000004</v>
      </c>
      <c r="C100" s="426">
        <v>4.99</v>
      </c>
      <c r="D100"/>
    </row>
    <row r="101" spans="1:4" ht="16.149999999999999" customHeight="1" x14ac:dyDescent="0.25">
      <c r="A101" s="421">
        <v>195709</v>
      </c>
      <c r="B101" s="422">
        <v>5.12</v>
      </c>
      <c r="C101" s="423">
        <v>5.04</v>
      </c>
      <c r="D101"/>
    </row>
    <row r="102" spans="1:4" ht="16.149999999999999" customHeight="1" x14ac:dyDescent="0.25">
      <c r="A102" s="424">
        <v>195710</v>
      </c>
      <c r="B102" s="425">
        <v>5.0999999999999996</v>
      </c>
      <c r="C102" s="426">
        <v>5.0599999999999996</v>
      </c>
      <c r="D102"/>
    </row>
    <row r="103" spans="1:4" ht="16.149999999999999" customHeight="1" x14ac:dyDescent="0.25">
      <c r="A103" s="421">
        <v>195711</v>
      </c>
      <c r="B103" s="422">
        <v>5.2</v>
      </c>
      <c r="C103" s="423">
        <v>5.3</v>
      </c>
      <c r="D103"/>
    </row>
    <row r="104" spans="1:4" ht="16.149999999999999" customHeight="1" x14ac:dyDescent="0.25">
      <c r="A104" s="424">
        <v>195712</v>
      </c>
      <c r="B104" s="425">
        <v>5.38</v>
      </c>
      <c r="C104" s="426">
        <v>5.42</v>
      </c>
      <c r="D104"/>
    </row>
    <row r="105" spans="1:4" ht="16.149999999999999" customHeight="1" x14ac:dyDescent="0.25">
      <c r="A105" s="421">
        <v>195801</v>
      </c>
      <c r="B105" s="422">
        <v>5.61</v>
      </c>
      <c r="C105" s="423">
        <v>5.88</v>
      </c>
      <c r="D105"/>
    </row>
    <row r="106" spans="1:4" ht="16.149999999999999" customHeight="1" x14ac:dyDescent="0.25">
      <c r="A106" s="424">
        <v>195802</v>
      </c>
      <c r="B106" s="425">
        <v>6.01</v>
      </c>
      <c r="C106" s="426">
        <v>6.16</v>
      </c>
      <c r="D106"/>
    </row>
    <row r="107" spans="1:4" ht="16.149999999999999" customHeight="1" x14ac:dyDescent="0.25">
      <c r="A107" s="421">
        <v>195803</v>
      </c>
      <c r="B107" s="422">
        <v>6.11</v>
      </c>
      <c r="C107" s="423">
        <v>6.1</v>
      </c>
      <c r="D107"/>
    </row>
    <row r="108" spans="1:4" ht="16.149999999999999" customHeight="1" x14ac:dyDescent="0.25">
      <c r="A108" s="424">
        <v>195804</v>
      </c>
      <c r="B108" s="425">
        <v>6.64</v>
      </c>
      <c r="C108" s="426">
        <v>6.64</v>
      </c>
      <c r="D108"/>
    </row>
    <row r="109" spans="1:4" ht="16.149999999999999" customHeight="1" x14ac:dyDescent="0.25">
      <c r="A109" s="421">
        <v>195805</v>
      </c>
      <c r="B109" s="422">
        <v>6.77</v>
      </c>
      <c r="C109" s="423">
        <v>6.72</v>
      </c>
      <c r="D109"/>
    </row>
    <row r="110" spans="1:4" ht="16.149999999999999" customHeight="1" x14ac:dyDescent="0.25">
      <c r="A110" s="424">
        <v>195806</v>
      </c>
      <c r="B110" s="425">
        <v>6.8</v>
      </c>
      <c r="C110" s="426">
        <v>6.81</v>
      </c>
      <c r="D110"/>
    </row>
    <row r="111" spans="1:4" ht="16.149999999999999" customHeight="1" x14ac:dyDescent="0.25">
      <c r="A111" s="421">
        <v>195807</v>
      </c>
      <c r="B111" s="422">
        <v>6.74</v>
      </c>
      <c r="C111" s="423">
        <v>6.63</v>
      </c>
      <c r="D111"/>
    </row>
    <row r="112" spans="1:4" ht="16.149999999999999" customHeight="1" x14ac:dyDescent="0.25">
      <c r="A112" s="424">
        <v>195808</v>
      </c>
      <c r="B112" s="425">
        <v>6.52</v>
      </c>
      <c r="C112" s="426">
        <v>6.51</v>
      </c>
      <c r="D112"/>
    </row>
    <row r="113" spans="1:4" ht="16.149999999999999" customHeight="1" x14ac:dyDescent="0.25">
      <c r="A113" s="421">
        <v>195809</v>
      </c>
      <c r="B113" s="422">
        <v>6.38</v>
      </c>
      <c r="C113" s="423">
        <v>6.43</v>
      </c>
      <c r="D113"/>
    </row>
    <row r="114" spans="1:4" ht="16.149999999999999" customHeight="1" x14ac:dyDescent="0.25">
      <c r="A114" s="424">
        <v>195810</v>
      </c>
      <c r="B114" s="425">
        <v>6.4</v>
      </c>
      <c r="C114" s="426">
        <v>6.41</v>
      </c>
      <c r="D114"/>
    </row>
    <row r="115" spans="1:4" ht="16.149999999999999" customHeight="1" x14ac:dyDescent="0.25">
      <c r="A115" s="421">
        <v>195811</v>
      </c>
      <c r="B115" s="422">
        <v>6.42</v>
      </c>
      <c r="C115" s="423">
        <v>6.39</v>
      </c>
      <c r="D115"/>
    </row>
    <row r="116" spans="1:4" ht="16.149999999999999" customHeight="1" x14ac:dyDescent="0.25">
      <c r="A116" s="424">
        <v>195812</v>
      </c>
      <c r="B116" s="425">
        <v>6.4</v>
      </c>
      <c r="C116" s="426">
        <v>6.4</v>
      </c>
      <c r="D116"/>
    </row>
    <row r="117" spans="1:4" ht="16.149999999999999" customHeight="1" x14ac:dyDescent="0.25">
      <c r="A117" s="421">
        <v>195901</v>
      </c>
      <c r="B117" s="422">
        <v>6.4</v>
      </c>
      <c r="C117" s="423">
        <v>6.4</v>
      </c>
      <c r="D117"/>
    </row>
    <row r="118" spans="1:4" ht="16.149999999999999" customHeight="1" x14ac:dyDescent="0.25">
      <c r="A118" s="424">
        <v>195902</v>
      </c>
      <c r="B118" s="425">
        <v>6.4</v>
      </c>
      <c r="C118" s="426">
        <v>6.4</v>
      </c>
      <c r="D118"/>
    </row>
    <row r="119" spans="1:4" ht="16.149999999999999" customHeight="1" x14ac:dyDescent="0.25">
      <c r="A119" s="421">
        <v>195903</v>
      </c>
      <c r="B119" s="422">
        <v>6.4</v>
      </c>
      <c r="C119" s="423">
        <v>6.4</v>
      </c>
      <c r="D119"/>
    </row>
    <row r="120" spans="1:4" ht="16.149999999999999" customHeight="1" x14ac:dyDescent="0.25">
      <c r="A120" s="424">
        <v>195904</v>
      </c>
      <c r="B120" s="425">
        <v>6.4</v>
      </c>
      <c r="C120" s="426">
        <v>6.4</v>
      </c>
      <c r="D120"/>
    </row>
    <row r="121" spans="1:4" ht="16.149999999999999" customHeight="1" x14ac:dyDescent="0.25">
      <c r="A121" s="421">
        <v>195905</v>
      </c>
      <c r="B121" s="422">
        <v>6.4</v>
      </c>
      <c r="C121" s="423">
        <v>6.4</v>
      </c>
      <c r="D121"/>
    </row>
    <row r="122" spans="1:4" ht="16.149999999999999" customHeight="1" x14ac:dyDescent="0.25">
      <c r="A122" s="424">
        <v>195906</v>
      </c>
      <c r="B122" s="425">
        <v>6.4</v>
      </c>
      <c r="C122" s="426">
        <v>6.4</v>
      </c>
      <c r="D122"/>
    </row>
    <row r="123" spans="1:4" ht="16.149999999999999" customHeight="1" x14ac:dyDescent="0.25">
      <c r="A123" s="421">
        <v>195907</v>
      </c>
      <c r="B123" s="422">
        <v>6.4</v>
      </c>
      <c r="C123" s="423">
        <v>6.4</v>
      </c>
      <c r="D123"/>
    </row>
    <row r="124" spans="1:4" ht="16.149999999999999" customHeight="1" x14ac:dyDescent="0.25">
      <c r="A124" s="424">
        <v>195908</v>
      </c>
      <c r="B124" s="425">
        <v>6.4</v>
      </c>
      <c r="C124" s="426">
        <v>6.4</v>
      </c>
      <c r="D124"/>
    </row>
    <row r="125" spans="1:4" ht="16.149999999999999" customHeight="1" x14ac:dyDescent="0.25">
      <c r="A125" s="421">
        <v>195909</v>
      </c>
      <c r="B125" s="422">
        <v>6.4</v>
      </c>
      <c r="C125" s="423">
        <v>6.4</v>
      </c>
      <c r="D125"/>
    </row>
    <row r="126" spans="1:4" ht="16.149999999999999" customHeight="1" x14ac:dyDescent="0.25">
      <c r="A126" s="424">
        <v>195910</v>
      </c>
      <c r="B126" s="425">
        <v>6.4</v>
      </c>
      <c r="C126" s="426">
        <v>6.4</v>
      </c>
      <c r="D126"/>
    </row>
    <row r="127" spans="1:4" ht="16.149999999999999" customHeight="1" x14ac:dyDescent="0.25">
      <c r="A127" s="421">
        <v>195911</v>
      </c>
      <c r="B127" s="422">
        <v>6.4</v>
      </c>
      <c r="C127" s="423">
        <v>6.4</v>
      </c>
      <c r="D127"/>
    </row>
    <row r="128" spans="1:4" ht="16.149999999999999" customHeight="1" x14ac:dyDescent="0.25">
      <c r="A128" s="424">
        <v>195912</v>
      </c>
      <c r="B128" s="425">
        <v>6.4</v>
      </c>
      <c r="C128" s="426">
        <v>6.4</v>
      </c>
      <c r="D128"/>
    </row>
    <row r="129" spans="1:4" ht="16.149999999999999" customHeight="1" x14ac:dyDescent="0.25">
      <c r="A129" s="421">
        <v>196001</v>
      </c>
      <c r="B129" s="422">
        <v>6.4</v>
      </c>
      <c r="C129" s="423">
        <v>6.4</v>
      </c>
      <c r="D129"/>
    </row>
    <row r="130" spans="1:4" ht="16.149999999999999" customHeight="1" x14ac:dyDescent="0.25">
      <c r="A130" s="424">
        <v>196002</v>
      </c>
      <c r="B130" s="425">
        <v>6.4</v>
      </c>
      <c r="C130" s="426">
        <v>6.4</v>
      </c>
      <c r="D130"/>
    </row>
    <row r="131" spans="1:4" ht="16.149999999999999" customHeight="1" x14ac:dyDescent="0.25">
      <c r="A131" s="421">
        <v>196003</v>
      </c>
      <c r="B131" s="422">
        <v>6.52</v>
      </c>
      <c r="C131" s="423">
        <v>6.1</v>
      </c>
      <c r="D131"/>
    </row>
    <row r="132" spans="1:4" ht="16.149999999999999" customHeight="1" x14ac:dyDescent="0.25">
      <c r="A132" s="424">
        <v>196004</v>
      </c>
      <c r="B132" s="425">
        <v>6.7</v>
      </c>
      <c r="C132" s="426">
        <v>6.7</v>
      </c>
      <c r="D132"/>
    </row>
    <row r="133" spans="1:4" ht="16.149999999999999" customHeight="1" x14ac:dyDescent="0.25">
      <c r="A133" s="421">
        <v>196005</v>
      </c>
      <c r="B133" s="422">
        <v>6.7</v>
      </c>
      <c r="C133" s="423">
        <v>6.7</v>
      </c>
      <c r="D133"/>
    </row>
    <row r="134" spans="1:4" ht="16.149999999999999" customHeight="1" x14ac:dyDescent="0.25">
      <c r="A134" s="424">
        <v>196006</v>
      </c>
      <c r="B134" s="425">
        <v>6.7</v>
      </c>
      <c r="C134" s="426">
        <v>6.7</v>
      </c>
      <c r="D134"/>
    </row>
    <row r="135" spans="1:4" ht="16.149999999999999" customHeight="1" x14ac:dyDescent="0.25">
      <c r="A135" s="421">
        <v>196007</v>
      </c>
      <c r="B135" s="422">
        <v>6.7</v>
      </c>
      <c r="C135" s="423">
        <v>6.7</v>
      </c>
      <c r="D135"/>
    </row>
    <row r="136" spans="1:4" ht="16.149999999999999" customHeight="1" x14ac:dyDescent="0.25">
      <c r="A136" s="424">
        <v>196008</v>
      </c>
      <c r="B136" s="425">
        <v>6.7</v>
      </c>
      <c r="C136" s="426">
        <v>6.7</v>
      </c>
      <c r="D136"/>
    </row>
    <row r="137" spans="1:4" ht="16.149999999999999" customHeight="1" x14ac:dyDescent="0.25">
      <c r="A137" s="421">
        <v>196009</v>
      </c>
      <c r="B137" s="422">
        <v>6.7</v>
      </c>
      <c r="C137" s="423">
        <v>6.7</v>
      </c>
      <c r="D137"/>
    </row>
    <row r="138" spans="1:4" ht="16.149999999999999" customHeight="1" x14ac:dyDescent="0.25">
      <c r="A138" s="424">
        <v>196010</v>
      </c>
      <c r="B138" s="425">
        <v>6.7</v>
      </c>
      <c r="C138" s="426">
        <v>6.7</v>
      </c>
      <c r="D138"/>
    </row>
    <row r="139" spans="1:4" ht="16.149999999999999" customHeight="1" x14ac:dyDescent="0.25">
      <c r="A139" s="421">
        <v>196011</v>
      </c>
      <c r="B139" s="422">
        <v>6.7</v>
      </c>
      <c r="C139" s="423">
        <v>6.7</v>
      </c>
      <c r="D139"/>
    </row>
    <row r="140" spans="1:4" ht="16.149999999999999" customHeight="1" x14ac:dyDescent="0.25">
      <c r="A140" s="424">
        <v>196012</v>
      </c>
      <c r="B140" s="425">
        <v>6.7</v>
      </c>
      <c r="C140" s="426">
        <v>6.7</v>
      </c>
      <c r="D140"/>
    </row>
    <row r="141" spans="1:4" ht="16.149999999999999" customHeight="1" x14ac:dyDescent="0.25">
      <c r="A141" s="421">
        <v>196101</v>
      </c>
      <c r="B141" s="422">
        <v>6.7</v>
      </c>
      <c r="C141" s="423">
        <v>6.7</v>
      </c>
      <c r="D141"/>
    </row>
    <row r="142" spans="1:4" ht="16.149999999999999" customHeight="1" x14ac:dyDescent="0.25">
      <c r="A142" s="424">
        <v>196102</v>
      </c>
      <c r="B142" s="425">
        <v>6.7</v>
      </c>
      <c r="C142" s="426">
        <v>6.7</v>
      </c>
      <c r="D142"/>
    </row>
    <row r="143" spans="1:4" ht="16.149999999999999" customHeight="1" x14ac:dyDescent="0.25">
      <c r="A143" s="421">
        <v>196103</v>
      </c>
      <c r="B143" s="422">
        <v>6.7</v>
      </c>
      <c r="C143" s="423">
        <v>6.7</v>
      </c>
      <c r="D143"/>
    </row>
    <row r="144" spans="1:4" ht="16.149999999999999" customHeight="1" x14ac:dyDescent="0.25">
      <c r="A144" s="424">
        <v>196104</v>
      </c>
      <c r="B144" s="425">
        <v>6.7</v>
      </c>
      <c r="C144" s="426">
        <v>6.7</v>
      </c>
      <c r="D144"/>
    </row>
    <row r="145" spans="1:4" ht="16.149999999999999" customHeight="1" x14ac:dyDescent="0.25">
      <c r="A145" s="421">
        <v>196105</v>
      </c>
      <c r="B145" s="422">
        <v>6.7</v>
      </c>
      <c r="C145" s="423">
        <v>6.7</v>
      </c>
      <c r="D145"/>
    </row>
    <row r="146" spans="1:4" ht="16.149999999999999" customHeight="1" x14ac:dyDescent="0.25">
      <c r="A146" s="424">
        <v>196106</v>
      </c>
      <c r="B146" s="425">
        <v>6.7</v>
      </c>
      <c r="C146" s="426">
        <v>6.7</v>
      </c>
      <c r="D146"/>
    </row>
    <row r="147" spans="1:4" ht="16.149999999999999" customHeight="1" x14ac:dyDescent="0.25">
      <c r="A147" s="421">
        <v>196107</v>
      </c>
      <c r="B147" s="422">
        <v>6.7</v>
      </c>
      <c r="C147" s="423">
        <v>6.7</v>
      </c>
      <c r="D147"/>
    </row>
    <row r="148" spans="1:4" ht="16.149999999999999" customHeight="1" x14ac:dyDescent="0.25">
      <c r="A148" s="424">
        <v>196108</v>
      </c>
      <c r="B148" s="425">
        <v>6.7</v>
      </c>
      <c r="C148" s="426">
        <v>6.7</v>
      </c>
      <c r="D148"/>
    </row>
    <row r="149" spans="1:4" ht="16.149999999999999" customHeight="1" x14ac:dyDescent="0.25">
      <c r="A149" s="421">
        <v>196109</v>
      </c>
      <c r="B149" s="422">
        <v>6.7</v>
      </c>
      <c r="C149" s="423">
        <v>6.7</v>
      </c>
      <c r="D149"/>
    </row>
    <row r="150" spans="1:4" ht="16.149999999999999" customHeight="1" x14ac:dyDescent="0.25">
      <c r="A150" s="424">
        <v>196110</v>
      </c>
      <c r="B150" s="425">
        <v>6.7</v>
      </c>
      <c r="C150" s="426">
        <v>6.7</v>
      </c>
      <c r="D150"/>
    </row>
    <row r="151" spans="1:4" ht="16.149999999999999" customHeight="1" x14ac:dyDescent="0.25">
      <c r="A151" s="421">
        <v>196111</v>
      </c>
      <c r="B151" s="422">
        <v>6.7</v>
      </c>
      <c r="C151" s="423">
        <v>6.7</v>
      </c>
      <c r="D151"/>
    </row>
    <row r="152" spans="1:4" ht="16.149999999999999" customHeight="1" x14ac:dyDescent="0.25">
      <c r="A152" s="424">
        <v>196112</v>
      </c>
      <c r="B152" s="425">
        <v>6.7</v>
      </c>
      <c r="C152" s="426">
        <v>6.7</v>
      </c>
      <c r="D152"/>
    </row>
    <row r="153" spans="1:4" ht="16.149999999999999" customHeight="1" x14ac:dyDescent="0.25">
      <c r="A153" s="421">
        <v>196201</v>
      </c>
      <c r="B153" s="422">
        <v>6.7</v>
      </c>
      <c r="C153" s="423">
        <v>6.7</v>
      </c>
      <c r="D153"/>
    </row>
    <row r="154" spans="1:4" ht="16.149999999999999" customHeight="1" x14ac:dyDescent="0.25">
      <c r="A154" s="424">
        <v>196202</v>
      </c>
      <c r="B154" s="425">
        <v>6.7</v>
      </c>
      <c r="C154" s="426">
        <v>6.7</v>
      </c>
      <c r="D154"/>
    </row>
    <row r="155" spans="1:4" ht="16.149999999999999" customHeight="1" x14ac:dyDescent="0.25">
      <c r="A155" s="421">
        <v>196203</v>
      </c>
      <c r="B155" s="422">
        <v>6.7</v>
      </c>
      <c r="C155" s="423">
        <v>6.7</v>
      </c>
      <c r="D155"/>
    </row>
    <row r="156" spans="1:4" ht="16.149999999999999" customHeight="1" x14ac:dyDescent="0.25">
      <c r="A156" s="424">
        <v>196204</v>
      </c>
      <c r="B156" s="425">
        <v>6.7</v>
      </c>
      <c r="C156" s="426">
        <v>6.7</v>
      </c>
      <c r="D156"/>
    </row>
    <row r="157" spans="1:4" ht="16.149999999999999" customHeight="1" x14ac:dyDescent="0.25">
      <c r="A157" s="421">
        <v>196205</v>
      </c>
      <c r="B157" s="422">
        <v>6.7</v>
      </c>
      <c r="C157" s="423">
        <v>6.7</v>
      </c>
      <c r="D157"/>
    </row>
    <row r="158" spans="1:4" ht="16.149999999999999" customHeight="1" x14ac:dyDescent="0.25">
      <c r="A158" s="424">
        <v>196206</v>
      </c>
      <c r="B158" s="425">
        <v>6.7</v>
      </c>
      <c r="C158" s="426">
        <v>6.7</v>
      </c>
      <c r="D158"/>
    </row>
    <row r="159" spans="1:4" ht="16.149999999999999" customHeight="1" x14ac:dyDescent="0.25">
      <c r="A159" s="421">
        <v>196207</v>
      </c>
      <c r="B159" s="422">
        <v>6.7</v>
      </c>
      <c r="C159" s="423">
        <v>6.7</v>
      </c>
      <c r="D159"/>
    </row>
    <row r="160" spans="1:4" ht="16.149999999999999" customHeight="1" x14ac:dyDescent="0.25">
      <c r="A160" s="424">
        <v>196208</v>
      </c>
      <c r="B160" s="425">
        <v>6.7</v>
      </c>
      <c r="C160" s="426">
        <v>6.7</v>
      </c>
      <c r="D160"/>
    </row>
    <row r="161" spans="1:4" ht="16.149999999999999" customHeight="1" x14ac:dyDescent="0.25">
      <c r="A161" s="421">
        <v>196209</v>
      </c>
      <c r="B161" s="422">
        <v>6.7</v>
      </c>
      <c r="C161" s="423">
        <v>6.7</v>
      </c>
      <c r="D161"/>
    </row>
    <row r="162" spans="1:4" ht="16.149999999999999" customHeight="1" x14ac:dyDescent="0.25">
      <c r="A162" s="424">
        <v>196210</v>
      </c>
      <c r="B162" s="425">
        <v>6.7</v>
      </c>
      <c r="C162" s="426">
        <v>6.7</v>
      </c>
      <c r="D162"/>
    </row>
    <row r="163" spans="1:4" ht="16.149999999999999" customHeight="1" x14ac:dyDescent="0.25">
      <c r="A163" s="421">
        <v>196211</v>
      </c>
      <c r="B163" s="422">
        <v>7.54</v>
      </c>
      <c r="C163" s="423">
        <v>7.54</v>
      </c>
      <c r="D163"/>
    </row>
    <row r="164" spans="1:4" ht="16.149999999999999" customHeight="1" x14ac:dyDescent="0.25">
      <c r="A164" s="424">
        <v>196212</v>
      </c>
      <c r="B164" s="425">
        <v>9</v>
      </c>
      <c r="C164" s="426">
        <v>9</v>
      </c>
      <c r="D164"/>
    </row>
    <row r="165" spans="1:4" ht="16.149999999999999" customHeight="1" x14ac:dyDescent="0.25">
      <c r="A165" s="421">
        <v>196301</v>
      </c>
      <c r="B165" s="422">
        <v>9</v>
      </c>
      <c r="C165" s="423">
        <v>9</v>
      </c>
      <c r="D165"/>
    </row>
    <row r="166" spans="1:4" ht="16.149999999999999" customHeight="1" x14ac:dyDescent="0.25">
      <c r="A166" s="424">
        <v>196302</v>
      </c>
      <c r="B166" s="425">
        <v>9</v>
      </c>
      <c r="C166" s="426">
        <v>9</v>
      </c>
      <c r="D166"/>
    </row>
    <row r="167" spans="1:4" ht="16.149999999999999" customHeight="1" x14ac:dyDescent="0.25">
      <c r="A167" s="421">
        <v>196303</v>
      </c>
      <c r="B167" s="422">
        <v>9</v>
      </c>
      <c r="C167" s="423">
        <v>9</v>
      </c>
      <c r="D167"/>
    </row>
    <row r="168" spans="1:4" ht="16.149999999999999" customHeight="1" x14ac:dyDescent="0.25">
      <c r="A168" s="424">
        <v>196304</v>
      </c>
      <c r="B168" s="425">
        <v>9</v>
      </c>
      <c r="C168" s="426">
        <v>9</v>
      </c>
      <c r="D168"/>
    </row>
    <row r="169" spans="1:4" ht="16.149999999999999" customHeight="1" x14ac:dyDescent="0.25">
      <c r="A169" s="421">
        <v>196305</v>
      </c>
      <c r="B169" s="422">
        <v>9</v>
      </c>
      <c r="C169" s="423">
        <v>9</v>
      </c>
      <c r="D169"/>
    </row>
    <row r="170" spans="1:4" ht="16.149999999999999" customHeight="1" x14ac:dyDescent="0.25">
      <c r="A170" s="424">
        <v>196306</v>
      </c>
      <c r="B170" s="425">
        <v>9</v>
      </c>
      <c r="C170" s="426">
        <v>9</v>
      </c>
      <c r="D170"/>
    </row>
    <row r="171" spans="1:4" ht="16.149999999999999" customHeight="1" x14ac:dyDescent="0.25">
      <c r="A171" s="421">
        <v>196307</v>
      </c>
      <c r="B171" s="422">
        <v>9</v>
      </c>
      <c r="C171" s="423">
        <v>9</v>
      </c>
      <c r="D171"/>
    </row>
    <row r="172" spans="1:4" ht="16.149999999999999" customHeight="1" x14ac:dyDescent="0.25">
      <c r="A172" s="424">
        <v>196308</v>
      </c>
      <c r="B172" s="425">
        <v>9</v>
      </c>
      <c r="C172" s="426">
        <v>9</v>
      </c>
      <c r="D172"/>
    </row>
    <row r="173" spans="1:4" ht="16.149999999999999" customHeight="1" x14ac:dyDescent="0.25">
      <c r="A173" s="421">
        <v>196309</v>
      </c>
      <c r="B173" s="422">
        <v>9</v>
      </c>
      <c r="C173" s="423">
        <v>9</v>
      </c>
      <c r="D173"/>
    </row>
    <row r="174" spans="1:4" ht="16.149999999999999" customHeight="1" x14ac:dyDescent="0.25">
      <c r="A174" s="424">
        <v>196310</v>
      </c>
      <c r="B174" s="425">
        <v>9</v>
      </c>
      <c r="C174" s="426">
        <v>9</v>
      </c>
      <c r="D174"/>
    </row>
    <row r="175" spans="1:4" ht="16.149999999999999" customHeight="1" x14ac:dyDescent="0.25">
      <c r="A175" s="421">
        <v>196311</v>
      </c>
      <c r="B175" s="422">
        <v>9</v>
      </c>
      <c r="C175" s="423">
        <v>9</v>
      </c>
      <c r="D175"/>
    </row>
    <row r="176" spans="1:4" ht="16.149999999999999" customHeight="1" x14ac:dyDescent="0.25">
      <c r="A176" s="424">
        <v>196312</v>
      </c>
      <c r="B176" s="425">
        <v>9</v>
      </c>
      <c r="C176" s="426">
        <v>9</v>
      </c>
      <c r="D176"/>
    </row>
    <row r="177" spans="1:4" ht="16.149999999999999" customHeight="1" x14ac:dyDescent="0.25">
      <c r="A177" s="421">
        <v>196401</v>
      </c>
      <c r="B177" s="422">
        <v>9</v>
      </c>
      <c r="C177" s="423">
        <v>9</v>
      </c>
      <c r="D177"/>
    </row>
    <row r="178" spans="1:4" ht="16.149999999999999" customHeight="1" x14ac:dyDescent="0.25">
      <c r="A178" s="424">
        <v>196402</v>
      </c>
      <c r="B178" s="425">
        <v>9</v>
      </c>
      <c r="C178" s="426">
        <v>9</v>
      </c>
      <c r="D178"/>
    </row>
    <row r="179" spans="1:4" ht="16.149999999999999" customHeight="1" x14ac:dyDescent="0.25">
      <c r="A179" s="421">
        <v>196403</v>
      </c>
      <c r="B179" s="422">
        <v>9</v>
      </c>
      <c r="C179" s="423">
        <v>9</v>
      </c>
      <c r="D179"/>
    </row>
    <row r="180" spans="1:4" ht="16.149999999999999" customHeight="1" x14ac:dyDescent="0.25">
      <c r="A180" s="424">
        <v>196404</v>
      </c>
      <c r="B180" s="425">
        <v>9</v>
      </c>
      <c r="C180" s="426">
        <v>9</v>
      </c>
      <c r="D180"/>
    </row>
    <row r="181" spans="1:4" ht="16.149999999999999" customHeight="1" x14ac:dyDescent="0.25">
      <c r="A181" s="421">
        <v>196405</v>
      </c>
      <c r="B181" s="422">
        <v>9</v>
      </c>
      <c r="C181" s="423">
        <v>9</v>
      </c>
      <c r="D181"/>
    </row>
    <row r="182" spans="1:4" ht="16.149999999999999" customHeight="1" x14ac:dyDescent="0.25">
      <c r="A182" s="424">
        <v>196406</v>
      </c>
      <c r="B182" s="425">
        <v>9</v>
      </c>
      <c r="C182" s="426">
        <v>9</v>
      </c>
      <c r="D182"/>
    </row>
    <row r="183" spans="1:4" ht="16.149999999999999" customHeight="1" x14ac:dyDescent="0.25">
      <c r="A183" s="421">
        <v>196407</v>
      </c>
      <c r="B183" s="422">
        <v>9</v>
      </c>
      <c r="C183" s="423">
        <v>9</v>
      </c>
      <c r="D183"/>
    </row>
    <row r="184" spans="1:4" ht="16.149999999999999" customHeight="1" x14ac:dyDescent="0.25">
      <c r="A184" s="424">
        <v>196408</v>
      </c>
      <c r="B184" s="425">
        <v>9</v>
      </c>
      <c r="C184" s="426">
        <v>9</v>
      </c>
      <c r="D184"/>
    </row>
    <row r="185" spans="1:4" ht="16.149999999999999" customHeight="1" x14ac:dyDescent="0.25">
      <c r="A185" s="421">
        <v>196409</v>
      </c>
      <c r="B185" s="422">
        <v>9</v>
      </c>
      <c r="C185" s="423">
        <v>9</v>
      </c>
      <c r="D185"/>
    </row>
    <row r="186" spans="1:4" ht="16.149999999999999" customHeight="1" x14ac:dyDescent="0.25">
      <c r="A186" s="424">
        <v>196410</v>
      </c>
      <c r="B186" s="425">
        <v>9</v>
      </c>
      <c r="C186" s="426">
        <v>9</v>
      </c>
      <c r="D186"/>
    </row>
    <row r="187" spans="1:4" ht="16.149999999999999" customHeight="1" x14ac:dyDescent="0.25">
      <c r="A187" s="421">
        <v>196411</v>
      </c>
      <c r="B187" s="422">
        <v>9</v>
      </c>
      <c r="C187" s="423">
        <v>9</v>
      </c>
      <c r="D187"/>
    </row>
    <row r="188" spans="1:4" ht="16.149999999999999" customHeight="1" x14ac:dyDescent="0.25">
      <c r="A188" s="424">
        <v>196412</v>
      </c>
      <c r="B188" s="425">
        <v>9</v>
      </c>
      <c r="C188" s="426">
        <v>9</v>
      </c>
      <c r="D188"/>
    </row>
    <row r="189" spans="1:4" ht="16.149999999999999" customHeight="1" x14ac:dyDescent="0.25">
      <c r="A189" s="421">
        <v>196501</v>
      </c>
      <c r="B189" s="422">
        <v>9</v>
      </c>
      <c r="C189" s="423">
        <v>9</v>
      </c>
      <c r="D189"/>
    </row>
    <row r="190" spans="1:4" ht="16.149999999999999" customHeight="1" x14ac:dyDescent="0.25">
      <c r="A190" s="424">
        <v>196502</v>
      </c>
      <c r="B190" s="425">
        <v>9</v>
      </c>
      <c r="C190" s="426">
        <v>9</v>
      </c>
      <c r="D190"/>
    </row>
    <row r="191" spans="1:4" ht="16.149999999999999" customHeight="1" x14ac:dyDescent="0.25">
      <c r="A191" s="421">
        <v>196503</v>
      </c>
      <c r="B191" s="422">
        <v>9</v>
      </c>
      <c r="C191" s="423">
        <v>9</v>
      </c>
      <c r="D191"/>
    </row>
    <row r="192" spans="1:4" ht="16.149999999999999" customHeight="1" x14ac:dyDescent="0.25">
      <c r="A192" s="424">
        <v>196504</v>
      </c>
      <c r="B192" s="425">
        <v>9</v>
      </c>
      <c r="C192" s="426">
        <v>9</v>
      </c>
      <c r="D192"/>
    </row>
    <row r="193" spans="1:4" ht="16.149999999999999" customHeight="1" x14ac:dyDescent="0.25">
      <c r="A193" s="421">
        <v>196505</v>
      </c>
      <c r="B193" s="422">
        <v>9</v>
      </c>
      <c r="C193" s="423">
        <v>9</v>
      </c>
      <c r="D193"/>
    </row>
    <row r="194" spans="1:4" ht="16.149999999999999" customHeight="1" x14ac:dyDescent="0.25">
      <c r="A194" s="424">
        <v>196506</v>
      </c>
      <c r="B194" s="425">
        <v>9</v>
      </c>
      <c r="C194" s="426">
        <v>9</v>
      </c>
      <c r="D194"/>
    </row>
    <row r="195" spans="1:4" ht="16.149999999999999" customHeight="1" x14ac:dyDescent="0.25">
      <c r="A195" s="421">
        <v>196507</v>
      </c>
      <c r="B195" s="422">
        <v>9</v>
      </c>
      <c r="C195" s="423">
        <v>9</v>
      </c>
      <c r="D195"/>
    </row>
    <row r="196" spans="1:4" ht="16.149999999999999" customHeight="1" x14ac:dyDescent="0.25">
      <c r="A196" s="424">
        <v>196508</v>
      </c>
      <c r="B196" s="425">
        <v>9</v>
      </c>
      <c r="C196" s="426">
        <v>9</v>
      </c>
      <c r="D196"/>
    </row>
    <row r="197" spans="1:4" ht="16.149999999999999" customHeight="1" x14ac:dyDescent="0.25">
      <c r="A197" s="421">
        <v>196509</v>
      </c>
      <c r="B197" s="422">
        <v>13.5</v>
      </c>
      <c r="C197" s="423">
        <v>13.5</v>
      </c>
      <c r="D197"/>
    </row>
    <row r="198" spans="1:4" ht="16.149999999999999" customHeight="1" x14ac:dyDescent="0.25">
      <c r="A198" s="424">
        <v>196510</v>
      </c>
      <c r="B198" s="425">
        <v>13.5</v>
      </c>
      <c r="C198" s="426">
        <v>13.5</v>
      </c>
      <c r="D198"/>
    </row>
    <row r="199" spans="1:4" ht="16.149999999999999" customHeight="1" x14ac:dyDescent="0.25">
      <c r="A199" s="421">
        <v>196511</v>
      </c>
      <c r="B199" s="422">
        <v>13.5</v>
      </c>
      <c r="C199" s="423">
        <v>13.5</v>
      </c>
      <c r="D199"/>
    </row>
    <row r="200" spans="1:4" ht="16.149999999999999" customHeight="1" x14ac:dyDescent="0.25">
      <c r="A200" s="424">
        <v>196512</v>
      </c>
      <c r="B200" s="425">
        <v>13.5</v>
      </c>
      <c r="C200" s="426">
        <v>13.5</v>
      </c>
      <c r="D200"/>
    </row>
    <row r="201" spans="1:4" ht="16.149999999999999" customHeight="1" x14ac:dyDescent="0.25">
      <c r="A201" s="421">
        <v>196601</v>
      </c>
      <c r="B201" s="422">
        <v>13.5</v>
      </c>
      <c r="C201" s="423">
        <v>13.5</v>
      </c>
      <c r="D201"/>
    </row>
    <row r="202" spans="1:4" ht="16.149999999999999" customHeight="1" x14ac:dyDescent="0.25">
      <c r="A202" s="424">
        <v>196602</v>
      </c>
      <c r="B202" s="425">
        <v>13.5</v>
      </c>
      <c r="C202" s="426">
        <v>13.5</v>
      </c>
      <c r="D202"/>
    </row>
    <row r="203" spans="1:4" ht="16.149999999999999" customHeight="1" x14ac:dyDescent="0.25">
      <c r="A203" s="421">
        <v>196603</v>
      </c>
      <c r="B203" s="422">
        <v>13.5</v>
      </c>
      <c r="C203" s="423">
        <v>13.5</v>
      </c>
      <c r="D203"/>
    </row>
    <row r="204" spans="1:4" ht="16.149999999999999" customHeight="1" x14ac:dyDescent="0.25">
      <c r="A204" s="424">
        <v>196604</v>
      </c>
      <c r="B204" s="425">
        <v>13.5</v>
      </c>
      <c r="C204" s="426">
        <v>13.5</v>
      </c>
      <c r="D204"/>
    </row>
    <row r="205" spans="1:4" ht="16.149999999999999" customHeight="1" x14ac:dyDescent="0.25">
      <c r="A205" s="421">
        <v>196605</v>
      </c>
      <c r="B205" s="422">
        <v>13.5</v>
      </c>
      <c r="C205" s="423">
        <v>13.5</v>
      </c>
      <c r="D205"/>
    </row>
    <row r="206" spans="1:4" ht="16.149999999999999" customHeight="1" x14ac:dyDescent="0.25">
      <c r="A206" s="424">
        <v>196606</v>
      </c>
      <c r="B206" s="425">
        <v>13.5</v>
      </c>
      <c r="C206" s="426">
        <v>13.5</v>
      </c>
      <c r="D206"/>
    </row>
    <row r="207" spans="1:4" ht="16.149999999999999" customHeight="1" x14ac:dyDescent="0.25">
      <c r="A207" s="421">
        <v>196607</v>
      </c>
      <c r="B207" s="422">
        <v>13.5</v>
      </c>
      <c r="C207" s="423">
        <v>13.5</v>
      </c>
      <c r="D207"/>
    </row>
    <row r="208" spans="1:4" ht="16.149999999999999" customHeight="1" x14ac:dyDescent="0.25">
      <c r="A208" s="424">
        <v>196608</v>
      </c>
      <c r="B208" s="425">
        <v>13.5</v>
      </c>
      <c r="C208" s="426">
        <v>13.5</v>
      </c>
      <c r="D208"/>
    </row>
    <row r="209" spans="1:4" ht="16.149999999999999" customHeight="1" x14ac:dyDescent="0.25">
      <c r="A209" s="421">
        <v>196609</v>
      </c>
      <c r="B209" s="422">
        <v>13.5</v>
      </c>
      <c r="C209" s="423">
        <v>13.5</v>
      </c>
      <c r="D209"/>
    </row>
    <row r="210" spans="1:4" ht="16.149999999999999" customHeight="1" x14ac:dyDescent="0.25">
      <c r="A210" s="424">
        <v>196610</v>
      </c>
      <c r="B210" s="425">
        <v>13.5</v>
      </c>
      <c r="C210" s="426">
        <v>13.5</v>
      </c>
      <c r="D210"/>
    </row>
    <row r="211" spans="1:4" ht="16.149999999999999" customHeight="1" x14ac:dyDescent="0.25">
      <c r="A211" s="421">
        <v>196611</v>
      </c>
      <c r="B211" s="422">
        <v>13.5</v>
      </c>
      <c r="C211" s="423">
        <v>13.5</v>
      </c>
      <c r="D211"/>
    </row>
    <row r="212" spans="1:4" ht="16.149999999999999" customHeight="1" x14ac:dyDescent="0.25">
      <c r="A212" s="424">
        <v>196612</v>
      </c>
      <c r="B212" s="425">
        <v>13.5</v>
      </c>
      <c r="C212" s="426">
        <v>13.5</v>
      </c>
      <c r="D212"/>
    </row>
    <row r="213" spans="1:4" ht="16.149999999999999" customHeight="1" x14ac:dyDescent="0.25">
      <c r="A213" s="421">
        <v>196701</v>
      </c>
      <c r="B213" s="422">
        <v>13.5</v>
      </c>
      <c r="C213" s="423">
        <v>13.5</v>
      </c>
      <c r="D213"/>
    </row>
    <row r="214" spans="1:4" ht="16.149999999999999" customHeight="1" x14ac:dyDescent="0.25">
      <c r="A214" s="424">
        <v>196702</v>
      </c>
      <c r="B214" s="425">
        <v>13.5</v>
      </c>
      <c r="C214" s="426">
        <v>13.5</v>
      </c>
      <c r="D214"/>
    </row>
    <row r="215" spans="1:4" ht="16.149999999999999" customHeight="1" x14ac:dyDescent="0.25">
      <c r="A215" s="421">
        <v>196703</v>
      </c>
      <c r="B215" s="422">
        <v>13.5</v>
      </c>
      <c r="C215" s="423">
        <v>13.5</v>
      </c>
      <c r="D215"/>
    </row>
    <row r="216" spans="1:4" ht="16.149999999999999" customHeight="1" x14ac:dyDescent="0.25">
      <c r="A216" s="424">
        <v>196704</v>
      </c>
      <c r="B216" s="425">
        <v>13.79</v>
      </c>
      <c r="C216" s="426">
        <v>13.89</v>
      </c>
      <c r="D216"/>
    </row>
    <row r="217" spans="1:4" ht="16.149999999999999" customHeight="1" x14ac:dyDescent="0.25">
      <c r="A217" s="421">
        <v>196705</v>
      </c>
      <c r="B217" s="422">
        <v>14.07</v>
      </c>
      <c r="C217" s="423">
        <v>14.18</v>
      </c>
      <c r="D217"/>
    </row>
    <row r="218" spans="1:4" ht="16.149999999999999" customHeight="1" x14ac:dyDescent="0.25">
      <c r="A218" s="424">
        <v>196706</v>
      </c>
      <c r="B218" s="425">
        <v>14.4</v>
      </c>
      <c r="C218" s="426">
        <v>14.46</v>
      </c>
      <c r="D218"/>
    </row>
    <row r="219" spans="1:4" ht="16.149999999999999" customHeight="1" x14ac:dyDescent="0.25">
      <c r="A219" s="421">
        <v>196707</v>
      </c>
      <c r="B219" s="422">
        <v>14.59</v>
      </c>
      <c r="C219" s="423">
        <v>14.7</v>
      </c>
      <c r="D219"/>
    </row>
    <row r="220" spans="1:4" ht="16.149999999999999" customHeight="1" x14ac:dyDescent="0.25">
      <c r="A220" s="424">
        <v>196708</v>
      </c>
      <c r="B220" s="425">
        <v>14.84</v>
      </c>
      <c r="C220" s="426">
        <v>14.98</v>
      </c>
      <c r="D220"/>
    </row>
    <row r="221" spans="1:4" ht="16.149999999999999" customHeight="1" x14ac:dyDescent="0.25">
      <c r="A221" s="421">
        <v>196709</v>
      </c>
      <c r="B221" s="422">
        <v>15.12</v>
      </c>
      <c r="C221" s="423">
        <v>15.29</v>
      </c>
      <c r="D221"/>
    </row>
    <row r="222" spans="1:4" ht="16.149999999999999" customHeight="1" x14ac:dyDescent="0.25">
      <c r="A222" s="424">
        <v>196710</v>
      </c>
      <c r="B222" s="425">
        <v>15.4</v>
      </c>
      <c r="C222" s="426">
        <v>15.51</v>
      </c>
      <c r="D222"/>
    </row>
    <row r="223" spans="1:4" ht="16.149999999999999" customHeight="1" x14ac:dyDescent="0.25">
      <c r="A223" s="421">
        <v>196711</v>
      </c>
      <c r="B223" s="422">
        <v>15.63</v>
      </c>
      <c r="C223" s="423">
        <v>15.69</v>
      </c>
      <c r="D223"/>
    </row>
    <row r="224" spans="1:4" ht="16.149999999999999" customHeight="1" x14ac:dyDescent="0.25">
      <c r="A224" s="424">
        <v>196712</v>
      </c>
      <c r="B224" s="425">
        <v>15.74</v>
      </c>
      <c r="C224" s="426">
        <v>15.76</v>
      </c>
      <c r="D224"/>
    </row>
    <row r="225" spans="1:4" ht="16.149999999999999" customHeight="1" x14ac:dyDescent="0.25">
      <c r="A225" s="421">
        <v>196801</v>
      </c>
      <c r="B225" s="422">
        <v>15.77</v>
      </c>
      <c r="C225" s="423">
        <v>15.78</v>
      </c>
      <c r="D225"/>
    </row>
    <row r="226" spans="1:4" ht="16.149999999999999" customHeight="1" x14ac:dyDescent="0.25">
      <c r="A226" s="424">
        <v>196802</v>
      </c>
      <c r="B226" s="425">
        <v>15.84</v>
      </c>
      <c r="C226" s="426">
        <v>15.88</v>
      </c>
      <c r="D226"/>
    </row>
    <row r="227" spans="1:4" ht="16.149999999999999" customHeight="1" x14ac:dyDescent="0.25">
      <c r="A227" s="421">
        <v>196803</v>
      </c>
      <c r="B227" s="422">
        <v>15.94</v>
      </c>
      <c r="C227" s="423">
        <v>15.98</v>
      </c>
      <c r="D227"/>
    </row>
    <row r="228" spans="1:4" ht="16.149999999999999" customHeight="1" x14ac:dyDescent="0.25">
      <c r="A228" s="424">
        <v>196804</v>
      </c>
      <c r="B228" s="425">
        <v>16.059999999999999</v>
      </c>
      <c r="C228" s="426">
        <v>16.12</v>
      </c>
      <c r="D228"/>
    </row>
    <row r="229" spans="1:4" ht="16.149999999999999" customHeight="1" x14ac:dyDescent="0.25">
      <c r="A229" s="421">
        <v>196805</v>
      </c>
      <c r="B229" s="422">
        <v>16.190000000000001</v>
      </c>
      <c r="C229" s="423">
        <v>16.239999999999998</v>
      </c>
      <c r="D229"/>
    </row>
    <row r="230" spans="1:4" ht="16.149999999999999" customHeight="1" x14ac:dyDescent="0.25">
      <c r="A230" s="424">
        <v>196806</v>
      </c>
      <c r="B230" s="425">
        <v>16.27</v>
      </c>
      <c r="C230" s="426">
        <v>16.29</v>
      </c>
      <c r="D230"/>
    </row>
    <row r="231" spans="1:4" ht="16.149999999999999" customHeight="1" x14ac:dyDescent="0.25">
      <c r="A231" s="421">
        <v>196807</v>
      </c>
      <c r="B231" s="422">
        <v>16.309999999999999</v>
      </c>
      <c r="C231" s="423">
        <v>16.350000000000001</v>
      </c>
      <c r="D231"/>
    </row>
    <row r="232" spans="1:4" ht="16.149999999999999" customHeight="1" x14ac:dyDescent="0.25">
      <c r="A232" s="424">
        <v>196808</v>
      </c>
      <c r="B232" s="425">
        <v>16.39</v>
      </c>
      <c r="C232" s="426">
        <v>16.440000000000001</v>
      </c>
      <c r="D232"/>
    </row>
    <row r="233" spans="1:4" ht="16.149999999999999" customHeight="1" x14ac:dyDescent="0.25">
      <c r="A233" s="421">
        <v>196809</v>
      </c>
      <c r="B233" s="422">
        <v>16.489999999999998</v>
      </c>
      <c r="C233" s="423">
        <v>16.54</v>
      </c>
      <c r="D233"/>
    </row>
    <row r="234" spans="1:4" ht="16.149999999999999" customHeight="1" x14ac:dyDescent="0.25">
      <c r="A234" s="424">
        <v>196810</v>
      </c>
      <c r="B234" s="425">
        <v>16.62</v>
      </c>
      <c r="C234" s="426">
        <v>16.68</v>
      </c>
      <c r="D234"/>
    </row>
    <row r="235" spans="1:4" ht="16.149999999999999" customHeight="1" x14ac:dyDescent="0.25">
      <c r="A235" s="421">
        <v>196811</v>
      </c>
      <c r="B235" s="422">
        <v>16.760000000000002</v>
      </c>
      <c r="C235" s="423">
        <v>16.82</v>
      </c>
      <c r="D235"/>
    </row>
    <row r="236" spans="1:4" ht="16.149999999999999" customHeight="1" x14ac:dyDescent="0.25">
      <c r="A236" s="424">
        <v>196812</v>
      </c>
      <c r="B236" s="425">
        <v>16.86</v>
      </c>
      <c r="C236" s="426">
        <v>16.88</v>
      </c>
      <c r="D236"/>
    </row>
    <row r="237" spans="1:4" ht="16.149999999999999" customHeight="1" x14ac:dyDescent="0.25">
      <c r="A237" s="421">
        <v>196901</v>
      </c>
      <c r="B237" s="422">
        <v>16.88</v>
      </c>
      <c r="C237" s="423">
        <v>16.899999999999999</v>
      </c>
      <c r="D237"/>
    </row>
    <row r="238" spans="1:4" ht="16.149999999999999" customHeight="1" x14ac:dyDescent="0.25">
      <c r="A238" s="424">
        <v>196902</v>
      </c>
      <c r="B238" s="425">
        <v>16.940000000000001</v>
      </c>
      <c r="C238" s="426">
        <v>16.97</v>
      </c>
      <c r="D238"/>
    </row>
    <row r="239" spans="1:4" ht="16.149999999999999" customHeight="1" x14ac:dyDescent="0.25">
      <c r="A239" s="421">
        <v>196903</v>
      </c>
      <c r="B239" s="422">
        <v>17.04</v>
      </c>
      <c r="C239" s="423">
        <v>17.100000000000001</v>
      </c>
      <c r="D239"/>
    </row>
    <row r="240" spans="1:4" ht="16.149999999999999" customHeight="1" x14ac:dyDescent="0.25">
      <c r="A240" s="424">
        <v>196904</v>
      </c>
      <c r="B240" s="425">
        <v>17.13</v>
      </c>
      <c r="C240" s="426">
        <v>17.13</v>
      </c>
      <c r="D240"/>
    </row>
    <row r="241" spans="1:4" ht="16.149999999999999" customHeight="1" x14ac:dyDescent="0.25">
      <c r="A241" s="421">
        <v>196905</v>
      </c>
      <c r="B241" s="422">
        <v>17.170000000000002</v>
      </c>
      <c r="C241" s="423">
        <v>17.21</v>
      </c>
      <c r="D241"/>
    </row>
    <row r="242" spans="1:4" ht="16.149999999999999" customHeight="1" x14ac:dyDescent="0.25">
      <c r="A242" s="424">
        <v>196906</v>
      </c>
      <c r="B242" s="425">
        <v>17.27</v>
      </c>
      <c r="C242" s="426">
        <v>17.309999999999999</v>
      </c>
      <c r="D242"/>
    </row>
    <row r="243" spans="1:4" ht="16.149999999999999" customHeight="1" x14ac:dyDescent="0.25">
      <c r="A243" s="421">
        <v>196907</v>
      </c>
      <c r="B243" s="422">
        <v>17.329999999999998</v>
      </c>
      <c r="C243" s="423">
        <v>17.38</v>
      </c>
      <c r="D243"/>
    </row>
    <row r="244" spans="1:4" ht="16.149999999999999" customHeight="1" x14ac:dyDescent="0.25">
      <c r="A244" s="424">
        <v>196908</v>
      </c>
      <c r="B244" s="425">
        <v>17.440000000000001</v>
      </c>
      <c r="C244" s="426">
        <v>17.5</v>
      </c>
      <c r="D244"/>
    </row>
    <row r="245" spans="1:4" ht="16.149999999999999" customHeight="1" x14ac:dyDescent="0.25">
      <c r="A245" s="421">
        <v>196909</v>
      </c>
      <c r="B245" s="422">
        <v>17.55</v>
      </c>
      <c r="C245" s="423">
        <v>17.579999999999998</v>
      </c>
      <c r="D245"/>
    </row>
    <row r="246" spans="1:4" ht="16.149999999999999" customHeight="1" x14ac:dyDescent="0.25">
      <c r="A246" s="424">
        <v>196910</v>
      </c>
      <c r="B246" s="425">
        <v>17.62</v>
      </c>
      <c r="C246" s="426">
        <v>17.63</v>
      </c>
      <c r="D246"/>
    </row>
    <row r="247" spans="1:4" ht="16.149999999999999" customHeight="1" x14ac:dyDescent="0.25">
      <c r="A247" s="421">
        <v>196911</v>
      </c>
      <c r="B247" s="422">
        <v>17.690000000000001</v>
      </c>
      <c r="C247" s="423">
        <v>17.739999999999998</v>
      </c>
      <c r="D247"/>
    </row>
    <row r="248" spans="1:4" ht="16.149999999999999" customHeight="1" x14ac:dyDescent="0.25">
      <c r="A248" s="424">
        <v>196912</v>
      </c>
      <c r="B248" s="425">
        <v>17.8</v>
      </c>
      <c r="C248" s="426">
        <v>17.850000000000001</v>
      </c>
      <c r="D248"/>
    </row>
    <row r="249" spans="1:4" ht="16.149999999999999" customHeight="1" x14ac:dyDescent="0.25">
      <c r="A249" s="421">
        <v>197001</v>
      </c>
      <c r="B249" s="422">
        <v>17.899999999999999</v>
      </c>
      <c r="C249" s="423">
        <v>17.95</v>
      </c>
      <c r="D249"/>
    </row>
    <row r="250" spans="1:4" ht="16.149999999999999" customHeight="1" x14ac:dyDescent="0.25">
      <c r="A250" s="424">
        <v>197002</v>
      </c>
      <c r="B250" s="425">
        <v>18</v>
      </c>
      <c r="C250" s="426">
        <v>18.04</v>
      </c>
      <c r="D250"/>
    </row>
    <row r="251" spans="1:4" ht="16.149999999999999" customHeight="1" x14ac:dyDescent="0.25">
      <c r="A251" s="421">
        <v>197003</v>
      </c>
      <c r="B251" s="422">
        <v>18.09</v>
      </c>
      <c r="C251" s="423">
        <v>18.14</v>
      </c>
      <c r="D251"/>
    </row>
    <row r="252" spans="1:4" ht="16.149999999999999" customHeight="1" x14ac:dyDescent="0.25">
      <c r="A252" s="424">
        <v>197004</v>
      </c>
      <c r="B252" s="425">
        <v>18.2</v>
      </c>
      <c r="C252" s="426">
        <v>18.25</v>
      </c>
      <c r="D252"/>
    </row>
    <row r="253" spans="1:4" ht="16.149999999999999" customHeight="1" x14ac:dyDescent="0.25">
      <c r="A253" s="421">
        <v>197005</v>
      </c>
      <c r="B253" s="422">
        <v>18.28</v>
      </c>
      <c r="C253" s="423">
        <v>18.32</v>
      </c>
      <c r="D253"/>
    </row>
    <row r="254" spans="1:4" ht="16.149999999999999" customHeight="1" x14ac:dyDescent="0.25">
      <c r="A254" s="424">
        <v>197006</v>
      </c>
      <c r="B254" s="425">
        <v>18.38</v>
      </c>
      <c r="C254" s="426">
        <v>18.420000000000002</v>
      </c>
      <c r="D254"/>
    </row>
    <row r="255" spans="1:4" ht="16.149999999999999" customHeight="1" x14ac:dyDescent="0.25">
      <c r="A255" s="421">
        <v>197007</v>
      </c>
      <c r="B255" s="422">
        <v>18.48</v>
      </c>
      <c r="C255" s="423">
        <v>18.510000000000002</v>
      </c>
      <c r="D255"/>
    </row>
    <row r="256" spans="1:4" ht="16.149999999999999" customHeight="1" x14ac:dyDescent="0.25">
      <c r="A256" s="424">
        <v>197008</v>
      </c>
      <c r="B256" s="425">
        <v>18.55</v>
      </c>
      <c r="C256" s="426">
        <v>18.600000000000001</v>
      </c>
      <c r="D256"/>
    </row>
    <row r="257" spans="1:4" ht="16.149999999999999" customHeight="1" x14ac:dyDescent="0.25">
      <c r="A257" s="421">
        <v>197009</v>
      </c>
      <c r="B257" s="422">
        <v>18.68</v>
      </c>
      <c r="C257" s="423">
        <v>18.760000000000002</v>
      </c>
      <c r="D257"/>
    </row>
    <row r="258" spans="1:4" ht="16.149999999999999" customHeight="1" x14ac:dyDescent="0.25">
      <c r="A258" s="424">
        <v>197010</v>
      </c>
      <c r="B258" s="425">
        <v>18.82</v>
      </c>
      <c r="C258" s="426">
        <v>18.87</v>
      </c>
      <c r="D258"/>
    </row>
    <row r="259" spans="1:4" ht="16.149999999999999" customHeight="1" x14ac:dyDescent="0.25">
      <c r="A259" s="421">
        <v>197011</v>
      </c>
      <c r="B259" s="422">
        <v>18.920000000000002</v>
      </c>
      <c r="C259" s="423">
        <v>18.96</v>
      </c>
      <c r="D259"/>
    </row>
    <row r="260" spans="1:4" ht="16.149999999999999" customHeight="1" x14ac:dyDescent="0.25">
      <c r="A260" s="424">
        <v>197012</v>
      </c>
      <c r="B260" s="425">
        <v>19.03</v>
      </c>
      <c r="C260" s="426">
        <v>19.09</v>
      </c>
      <c r="D260"/>
    </row>
    <row r="261" spans="1:4" ht="16.149999999999999" customHeight="1" x14ac:dyDescent="0.25">
      <c r="A261" s="421">
        <v>197101</v>
      </c>
      <c r="B261" s="422">
        <v>19.149999999999999</v>
      </c>
      <c r="C261" s="423">
        <v>19.22</v>
      </c>
      <c r="D261"/>
    </row>
    <row r="262" spans="1:4" ht="16.149999999999999" customHeight="1" x14ac:dyDescent="0.25">
      <c r="A262" s="424">
        <v>197102</v>
      </c>
      <c r="B262" s="425">
        <v>19.28</v>
      </c>
      <c r="C262" s="426">
        <v>19.329999999999998</v>
      </c>
      <c r="D262"/>
    </row>
    <row r="263" spans="1:4" ht="16.149999999999999" customHeight="1" x14ac:dyDescent="0.25">
      <c r="A263" s="421">
        <v>197103</v>
      </c>
      <c r="B263" s="422">
        <v>19.41</v>
      </c>
      <c r="C263" s="423">
        <v>19.489999999999998</v>
      </c>
      <c r="D263"/>
    </row>
    <row r="264" spans="1:4" ht="16.149999999999999" customHeight="1" x14ac:dyDescent="0.25">
      <c r="A264" s="424">
        <v>197104</v>
      </c>
      <c r="B264" s="425">
        <v>19.559999999999999</v>
      </c>
      <c r="C264" s="426">
        <v>19.64</v>
      </c>
      <c r="D264"/>
    </row>
    <row r="265" spans="1:4" ht="16.149999999999999" customHeight="1" x14ac:dyDescent="0.25">
      <c r="A265" s="421">
        <v>197105</v>
      </c>
      <c r="B265" s="422">
        <v>19.68</v>
      </c>
      <c r="C265" s="423">
        <v>19.72</v>
      </c>
      <c r="D265"/>
    </row>
    <row r="266" spans="1:4" ht="16.149999999999999" customHeight="1" x14ac:dyDescent="0.25">
      <c r="A266" s="424">
        <v>197106</v>
      </c>
      <c r="B266" s="425">
        <v>19.8</v>
      </c>
      <c r="C266" s="426">
        <v>19.87</v>
      </c>
      <c r="D266"/>
    </row>
    <row r="267" spans="1:4" ht="16.149999999999999" customHeight="1" x14ac:dyDescent="0.25">
      <c r="A267" s="421">
        <v>197107</v>
      </c>
      <c r="B267" s="422">
        <v>19.97</v>
      </c>
      <c r="C267" s="423">
        <v>20.059999999999999</v>
      </c>
      <c r="D267"/>
    </row>
    <row r="268" spans="1:4" ht="16.149999999999999" customHeight="1" x14ac:dyDescent="0.25">
      <c r="A268" s="424">
        <v>197108</v>
      </c>
      <c r="B268" s="425">
        <v>20.14</v>
      </c>
      <c r="C268" s="426">
        <v>20.23</v>
      </c>
      <c r="D268"/>
    </row>
    <row r="269" spans="1:4" ht="16.149999999999999" customHeight="1" x14ac:dyDescent="0.25">
      <c r="A269" s="421">
        <v>197109</v>
      </c>
      <c r="B269" s="422">
        <v>20.309999999999999</v>
      </c>
      <c r="C269" s="423">
        <v>20.38</v>
      </c>
      <c r="D269"/>
    </row>
    <row r="270" spans="1:4" ht="16.149999999999999" customHeight="1" x14ac:dyDescent="0.25">
      <c r="A270" s="424">
        <v>197110</v>
      </c>
      <c r="B270" s="425">
        <v>20.46</v>
      </c>
      <c r="C270" s="426">
        <v>20.54</v>
      </c>
      <c r="D270"/>
    </row>
    <row r="271" spans="1:4" ht="16.149999999999999" customHeight="1" x14ac:dyDescent="0.25">
      <c r="A271" s="421">
        <v>197111</v>
      </c>
      <c r="B271" s="422">
        <v>20.63</v>
      </c>
      <c r="C271" s="423">
        <v>20.71</v>
      </c>
      <c r="D271"/>
    </row>
    <row r="272" spans="1:4" ht="16.149999999999999" customHeight="1" x14ac:dyDescent="0.25">
      <c r="A272" s="424">
        <v>197112</v>
      </c>
      <c r="B272" s="425">
        <v>20.81</v>
      </c>
      <c r="C272" s="426">
        <v>20.91</v>
      </c>
      <c r="D272"/>
    </row>
    <row r="273" spans="1:4" ht="16.149999999999999" customHeight="1" x14ac:dyDescent="0.25">
      <c r="A273" s="421">
        <v>197201</v>
      </c>
      <c r="B273" s="422">
        <v>20.99</v>
      </c>
      <c r="C273" s="423">
        <v>21.08</v>
      </c>
      <c r="D273"/>
    </row>
    <row r="274" spans="1:4" ht="16.149999999999999" customHeight="1" x14ac:dyDescent="0.25">
      <c r="A274" s="424">
        <v>197202</v>
      </c>
      <c r="B274" s="425">
        <v>21.17</v>
      </c>
      <c r="C274" s="426">
        <v>21.24</v>
      </c>
      <c r="D274"/>
    </row>
    <row r="275" spans="1:4" ht="16.149999999999999" customHeight="1" x14ac:dyDescent="0.25">
      <c r="A275" s="421">
        <v>197203</v>
      </c>
      <c r="B275" s="422">
        <v>21.33</v>
      </c>
      <c r="C275" s="423">
        <v>21.42</v>
      </c>
      <c r="D275"/>
    </row>
    <row r="276" spans="1:4" ht="16.149999999999999" customHeight="1" x14ac:dyDescent="0.25">
      <c r="A276" s="424">
        <v>197204</v>
      </c>
      <c r="B276" s="425">
        <v>21.5</v>
      </c>
      <c r="C276" s="426">
        <v>21.58</v>
      </c>
      <c r="D276"/>
    </row>
    <row r="277" spans="1:4" ht="16.149999999999999" customHeight="1" x14ac:dyDescent="0.25">
      <c r="A277" s="421">
        <v>197205</v>
      </c>
      <c r="B277" s="422">
        <v>21.67</v>
      </c>
      <c r="C277" s="423">
        <v>21.75</v>
      </c>
      <c r="D277"/>
    </row>
    <row r="278" spans="1:4" ht="16.149999999999999" customHeight="1" x14ac:dyDescent="0.25">
      <c r="A278" s="424">
        <v>197206</v>
      </c>
      <c r="B278" s="425">
        <v>21.82</v>
      </c>
      <c r="C278" s="426">
        <v>21.9</v>
      </c>
      <c r="D278"/>
    </row>
    <row r="279" spans="1:4" ht="16.149999999999999" customHeight="1" x14ac:dyDescent="0.25">
      <c r="A279" s="421">
        <v>197207</v>
      </c>
      <c r="B279" s="422">
        <v>21.96</v>
      </c>
      <c r="C279" s="423">
        <v>22.01</v>
      </c>
      <c r="D279"/>
    </row>
    <row r="280" spans="1:4" ht="16.149999999999999" customHeight="1" x14ac:dyDescent="0.25">
      <c r="A280" s="424">
        <v>197208</v>
      </c>
      <c r="B280" s="425">
        <v>22.09</v>
      </c>
      <c r="C280" s="426">
        <v>22.16</v>
      </c>
      <c r="D280"/>
    </row>
    <row r="281" spans="1:4" ht="16.149999999999999" customHeight="1" x14ac:dyDescent="0.25">
      <c r="A281" s="421">
        <v>197209</v>
      </c>
      <c r="B281" s="422">
        <v>22.25</v>
      </c>
      <c r="C281" s="423">
        <v>22.33</v>
      </c>
      <c r="D281"/>
    </row>
    <row r="282" spans="1:4" ht="16.149999999999999" customHeight="1" x14ac:dyDescent="0.25">
      <c r="A282" s="424">
        <v>197210</v>
      </c>
      <c r="B282" s="425">
        <v>22.39</v>
      </c>
      <c r="C282" s="426">
        <v>22.46</v>
      </c>
      <c r="D282"/>
    </row>
    <row r="283" spans="1:4" ht="16.149999999999999" customHeight="1" x14ac:dyDescent="0.25">
      <c r="A283" s="421">
        <v>197211</v>
      </c>
      <c r="B283" s="422">
        <v>22.53</v>
      </c>
      <c r="C283" s="423">
        <v>22.6</v>
      </c>
      <c r="D283"/>
    </row>
    <row r="284" spans="1:4" ht="16.149999999999999" customHeight="1" x14ac:dyDescent="0.25">
      <c r="A284" s="424">
        <v>197212</v>
      </c>
      <c r="B284" s="425">
        <v>22.7</v>
      </c>
      <c r="C284" s="426">
        <v>22.79</v>
      </c>
      <c r="D284"/>
    </row>
    <row r="285" spans="1:4" ht="16.149999999999999" customHeight="1" x14ac:dyDescent="0.25">
      <c r="A285" s="421">
        <v>197301</v>
      </c>
      <c r="B285" s="422">
        <v>22.28</v>
      </c>
      <c r="C285" s="423">
        <v>22.96</v>
      </c>
      <c r="D285"/>
    </row>
    <row r="286" spans="1:4" ht="16.149999999999999" customHeight="1" x14ac:dyDescent="0.25">
      <c r="A286" s="424">
        <v>197302</v>
      </c>
      <c r="B286" s="425">
        <v>23.02</v>
      </c>
      <c r="C286" s="426">
        <v>23.08</v>
      </c>
      <c r="D286"/>
    </row>
    <row r="287" spans="1:4" ht="16.149999999999999" customHeight="1" x14ac:dyDescent="0.25">
      <c r="A287" s="421">
        <v>197303</v>
      </c>
      <c r="B287" s="422">
        <v>23.13</v>
      </c>
      <c r="C287" s="423">
        <v>23.2</v>
      </c>
      <c r="D287"/>
    </row>
    <row r="288" spans="1:4" ht="16.149999999999999" customHeight="1" x14ac:dyDescent="0.25">
      <c r="A288" s="424">
        <v>197304</v>
      </c>
      <c r="B288" s="425">
        <v>23.25</v>
      </c>
      <c r="C288" s="426">
        <v>23.29</v>
      </c>
      <c r="D288"/>
    </row>
    <row r="289" spans="1:4" ht="16.149999999999999" customHeight="1" x14ac:dyDescent="0.25">
      <c r="A289" s="421">
        <v>197305</v>
      </c>
      <c r="B289" s="422">
        <v>23.36</v>
      </c>
      <c r="C289" s="423">
        <v>23.42</v>
      </c>
      <c r="D289"/>
    </row>
    <row r="290" spans="1:4" ht="16.149999999999999" customHeight="1" x14ac:dyDescent="0.25">
      <c r="A290" s="424">
        <v>197306</v>
      </c>
      <c r="B290" s="425">
        <v>23.47</v>
      </c>
      <c r="C290" s="426">
        <v>23.52</v>
      </c>
      <c r="D290"/>
    </row>
    <row r="291" spans="1:4" ht="16.149999999999999" customHeight="1" x14ac:dyDescent="0.25">
      <c r="A291" s="421">
        <v>197307</v>
      </c>
      <c r="B291" s="422">
        <v>23.6</v>
      </c>
      <c r="C291" s="423">
        <v>23.67</v>
      </c>
      <c r="D291"/>
    </row>
    <row r="292" spans="1:4" ht="16.149999999999999" customHeight="1" x14ac:dyDescent="0.25">
      <c r="A292" s="424">
        <v>197308</v>
      </c>
      <c r="B292" s="425">
        <v>23.76</v>
      </c>
      <c r="C292" s="426">
        <v>23.87</v>
      </c>
      <c r="D292"/>
    </row>
    <row r="293" spans="1:4" ht="16.149999999999999" customHeight="1" x14ac:dyDescent="0.25">
      <c r="A293" s="421">
        <v>197309</v>
      </c>
      <c r="B293" s="422">
        <v>23.79</v>
      </c>
      <c r="C293" s="423">
        <v>24.07</v>
      </c>
      <c r="D293"/>
    </row>
    <row r="294" spans="1:4" ht="16.149999999999999" customHeight="1" x14ac:dyDescent="0.25">
      <c r="A294" s="424">
        <v>197310</v>
      </c>
      <c r="B294" s="425">
        <v>24.18</v>
      </c>
      <c r="C294" s="426">
        <v>24.28</v>
      </c>
      <c r="D294"/>
    </row>
    <row r="295" spans="1:4" ht="16.149999999999999" customHeight="1" x14ac:dyDescent="0.25">
      <c r="A295" s="421">
        <v>197311</v>
      </c>
      <c r="B295" s="422">
        <v>24.37</v>
      </c>
      <c r="C295" s="423">
        <v>24.47</v>
      </c>
      <c r="D295"/>
    </row>
    <row r="296" spans="1:4" ht="16.149999999999999" customHeight="1" x14ac:dyDescent="0.25">
      <c r="A296" s="424">
        <v>197312</v>
      </c>
      <c r="B296" s="425">
        <v>24.65</v>
      </c>
      <c r="C296" s="426">
        <v>24.79</v>
      </c>
      <c r="D296"/>
    </row>
    <row r="297" spans="1:4" ht="16.149999999999999" customHeight="1" x14ac:dyDescent="0.25">
      <c r="A297" s="421">
        <v>197401</v>
      </c>
      <c r="B297" s="422">
        <v>24.95</v>
      </c>
      <c r="C297" s="423">
        <v>25.1</v>
      </c>
      <c r="D297"/>
    </row>
    <row r="298" spans="1:4" ht="16.149999999999999" customHeight="1" x14ac:dyDescent="0.25">
      <c r="A298" s="424">
        <v>197402</v>
      </c>
      <c r="B298" s="425">
        <v>25.22</v>
      </c>
      <c r="C298" s="426">
        <v>25.33</v>
      </c>
      <c r="D298"/>
    </row>
    <row r="299" spans="1:4" ht="16.149999999999999" customHeight="1" x14ac:dyDescent="0.25">
      <c r="A299" s="421">
        <v>197403</v>
      </c>
      <c r="B299" s="422">
        <v>25.42</v>
      </c>
      <c r="C299" s="423">
        <v>25.47</v>
      </c>
      <c r="D299"/>
    </row>
    <row r="300" spans="1:4" ht="16.149999999999999" customHeight="1" x14ac:dyDescent="0.25">
      <c r="A300" s="424">
        <v>197404</v>
      </c>
      <c r="B300" s="425">
        <v>25.5</v>
      </c>
      <c r="C300" s="426">
        <v>25.52</v>
      </c>
      <c r="D300"/>
    </row>
    <row r="301" spans="1:4" ht="16.149999999999999" customHeight="1" x14ac:dyDescent="0.25">
      <c r="A301" s="421">
        <v>197405</v>
      </c>
      <c r="B301" s="422">
        <v>25.54</v>
      </c>
      <c r="C301" s="423">
        <v>25.56</v>
      </c>
      <c r="D301"/>
    </row>
    <row r="302" spans="1:4" ht="16.149999999999999" customHeight="1" x14ac:dyDescent="0.25">
      <c r="A302" s="424">
        <v>197406</v>
      </c>
      <c r="B302" s="425">
        <v>25.58</v>
      </c>
      <c r="C302" s="426">
        <v>25.61</v>
      </c>
      <c r="D302"/>
    </row>
    <row r="303" spans="1:4" ht="16.149999999999999" customHeight="1" x14ac:dyDescent="0.25">
      <c r="A303" s="421">
        <v>197407</v>
      </c>
      <c r="B303" s="422">
        <v>25.64</v>
      </c>
      <c r="C303" s="423">
        <v>25.69</v>
      </c>
      <c r="D303"/>
    </row>
    <row r="304" spans="1:4" ht="16.149999999999999" customHeight="1" x14ac:dyDescent="0.25">
      <c r="A304" s="424">
        <v>197408</v>
      </c>
      <c r="B304" s="425">
        <v>25.81</v>
      </c>
      <c r="C304" s="426">
        <v>26.01</v>
      </c>
      <c r="D304"/>
    </row>
    <row r="305" spans="1:4" ht="16.149999999999999" customHeight="1" x14ac:dyDescent="0.25">
      <c r="A305" s="421">
        <v>197409</v>
      </c>
      <c r="B305" s="422">
        <v>26.28</v>
      </c>
      <c r="C305" s="423">
        <v>26.57</v>
      </c>
      <c r="D305"/>
    </row>
    <row r="306" spans="1:4" ht="16.149999999999999" customHeight="1" x14ac:dyDescent="0.25">
      <c r="A306" s="424">
        <v>197410</v>
      </c>
      <c r="B306" s="425">
        <v>27.01</v>
      </c>
      <c r="C306" s="426">
        <v>27.3</v>
      </c>
      <c r="D306"/>
    </row>
    <row r="307" spans="1:4" ht="16.149999999999999" customHeight="1" x14ac:dyDescent="0.25">
      <c r="A307" s="421">
        <v>197411</v>
      </c>
      <c r="B307" s="422">
        <v>27.56</v>
      </c>
      <c r="C307" s="423">
        <v>27.88</v>
      </c>
      <c r="D307"/>
    </row>
    <row r="308" spans="1:4" ht="16.149999999999999" customHeight="1" x14ac:dyDescent="0.25">
      <c r="A308" s="424">
        <v>197412</v>
      </c>
      <c r="B308" s="425">
        <v>28.23</v>
      </c>
      <c r="C308" s="426">
        <v>28.63</v>
      </c>
      <c r="D308"/>
    </row>
    <row r="309" spans="1:4" ht="16.149999999999999" customHeight="1" x14ac:dyDescent="0.25">
      <c r="A309" s="421">
        <v>197501</v>
      </c>
      <c r="B309" s="422">
        <v>28.87</v>
      </c>
      <c r="C309" s="423">
        <v>29.07</v>
      </c>
      <c r="D309"/>
    </row>
    <row r="310" spans="1:4" ht="16.149999999999999" customHeight="1" x14ac:dyDescent="0.25">
      <c r="A310" s="424">
        <v>197502</v>
      </c>
      <c r="B310" s="425">
        <v>29.24</v>
      </c>
      <c r="C310" s="426">
        <v>29.47</v>
      </c>
      <c r="D310"/>
    </row>
    <row r="311" spans="1:4" ht="16.149999999999999" customHeight="1" x14ac:dyDescent="0.25">
      <c r="A311" s="421">
        <v>197503</v>
      </c>
      <c r="B311" s="422">
        <v>29.66</v>
      </c>
      <c r="C311" s="423">
        <v>29.86</v>
      </c>
      <c r="D311"/>
    </row>
    <row r="312" spans="1:4" ht="16.149999999999999" customHeight="1" x14ac:dyDescent="0.25">
      <c r="A312" s="424">
        <v>197504</v>
      </c>
      <c r="B312" s="425">
        <v>30.05</v>
      </c>
      <c r="C312" s="426">
        <v>30.24</v>
      </c>
      <c r="D312"/>
    </row>
    <row r="313" spans="1:4" ht="16.149999999999999" customHeight="1" x14ac:dyDescent="0.25">
      <c r="A313" s="421">
        <v>197505</v>
      </c>
      <c r="B313" s="422">
        <v>30.42</v>
      </c>
      <c r="C313" s="423">
        <v>30.64</v>
      </c>
      <c r="D313"/>
    </row>
    <row r="314" spans="1:4" ht="16.149999999999999" customHeight="1" x14ac:dyDescent="0.25">
      <c r="A314" s="424">
        <v>197506</v>
      </c>
      <c r="B314" s="425">
        <v>30.82</v>
      </c>
      <c r="C314" s="426">
        <v>31</v>
      </c>
      <c r="D314"/>
    </row>
    <row r="315" spans="1:4" ht="16.149999999999999" customHeight="1" x14ac:dyDescent="0.25">
      <c r="A315" s="421">
        <v>197507</v>
      </c>
      <c r="B315" s="422">
        <v>31.18</v>
      </c>
      <c r="C315" s="423">
        <v>31.36</v>
      </c>
      <c r="D315"/>
    </row>
    <row r="316" spans="1:4" ht="16.149999999999999" customHeight="1" x14ac:dyDescent="0.25">
      <c r="A316" s="424">
        <v>197508</v>
      </c>
      <c r="B316" s="425">
        <v>31.52</v>
      </c>
      <c r="C316" s="426">
        <v>31.7</v>
      </c>
      <c r="D316"/>
    </row>
    <row r="317" spans="1:4" ht="16.149999999999999" customHeight="1" x14ac:dyDescent="0.25">
      <c r="A317" s="421">
        <v>197509</v>
      </c>
      <c r="B317" s="422">
        <v>31.85</v>
      </c>
      <c r="C317" s="423">
        <v>32.020000000000003</v>
      </c>
      <c r="D317"/>
    </row>
    <row r="318" spans="1:4" ht="16.149999999999999" customHeight="1" x14ac:dyDescent="0.25">
      <c r="A318" s="424">
        <v>197510</v>
      </c>
      <c r="B318" s="425">
        <v>32.17</v>
      </c>
      <c r="C318" s="426">
        <v>32.36</v>
      </c>
      <c r="D318"/>
    </row>
    <row r="319" spans="1:4" ht="16.149999999999999" customHeight="1" x14ac:dyDescent="0.25">
      <c r="A319" s="421">
        <v>197511</v>
      </c>
      <c r="B319" s="422">
        <v>32.51</v>
      </c>
      <c r="C319" s="423">
        <v>32.68</v>
      </c>
      <c r="D319"/>
    </row>
    <row r="320" spans="1:4" ht="16.149999999999999" customHeight="1" x14ac:dyDescent="0.25">
      <c r="A320" s="424">
        <v>197512</v>
      </c>
      <c r="B320" s="425">
        <v>32.840000000000003</v>
      </c>
      <c r="C320" s="426">
        <v>32.96</v>
      </c>
      <c r="D320"/>
    </row>
    <row r="321" spans="1:4" ht="16.149999999999999" customHeight="1" x14ac:dyDescent="0.25">
      <c r="A321" s="421">
        <v>197601</v>
      </c>
      <c r="B321" s="422">
        <v>33.1</v>
      </c>
      <c r="C321" s="423">
        <v>33.32</v>
      </c>
      <c r="D321"/>
    </row>
    <row r="322" spans="1:4" ht="16.149999999999999" customHeight="1" x14ac:dyDescent="0.25">
      <c r="A322" s="424">
        <v>197602</v>
      </c>
      <c r="B322" s="425">
        <v>33.49</v>
      </c>
      <c r="C322" s="426">
        <v>33.630000000000003</v>
      </c>
      <c r="D322"/>
    </row>
    <row r="323" spans="1:4" ht="16.149999999999999" customHeight="1" x14ac:dyDescent="0.25">
      <c r="A323" s="421">
        <v>197603</v>
      </c>
      <c r="B323" s="422">
        <v>33.79</v>
      </c>
      <c r="C323" s="423">
        <v>33.950000000000003</v>
      </c>
      <c r="D323"/>
    </row>
    <row r="324" spans="1:4" ht="16.149999999999999" customHeight="1" x14ac:dyDescent="0.25">
      <c r="A324" s="424">
        <v>197604</v>
      </c>
      <c r="B324" s="425">
        <v>34.1</v>
      </c>
      <c r="C324" s="426">
        <v>34.29</v>
      </c>
      <c r="D324"/>
    </row>
    <row r="325" spans="1:4" ht="16.149999999999999" customHeight="1" x14ac:dyDescent="0.25">
      <c r="A325" s="421">
        <v>197605</v>
      </c>
      <c r="B325" s="422">
        <v>34.450000000000003</v>
      </c>
      <c r="C325" s="423">
        <v>34.58</v>
      </c>
      <c r="D325"/>
    </row>
    <row r="326" spans="1:4" ht="16.149999999999999" customHeight="1" x14ac:dyDescent="0.25">
      <c r="A326" s="424">
        <v>197606</v>
      </c>
      <c r="B326" s="425">
        <v>34.65</v>
      </c>
      <c r="C326" s="426">
        <v>34.700000000000003</v>
      </c>
      <c r="D326"/>
    </row>
    <row r="327" spans="1:4" ht="16.149999999999999" customHeight="1" x14ac:dyDescent="0.25">
      <c r="A327" s="421">
        <v>197607</v>
      </c>
      <c r="B327" s="422">
        <v>34.89</v>
      </c>
      <c r="C327" s="423">
        <v>35.119999999999997</v>
      </c>
      <c r="D327"/>
    </row>
    <row r="328" spans="1:4" ht="16.149999999999999" customHeight="1" x14ac:dyDescent="0.25">
      <c r="A328" s="424">
        <v>197608</v>
      </c>
      <c r="B328" s="425">
        <v>35.200000000000003</v>
      </c>
      <c r="C328" s="426">
        <v>35.22</v>
      </c>
      <c r="D328"/>
    </row>
    <row r="329" spans="1:4" ht="16.149999999999999" customHeight="1" x14ac:dyDescent="0.25">
      <c r="A329" s="421">
        <v>197609</v>
      </c>
      <c r="B329" s="422">
        <v>35.25</v>
      </c>
      <c r="C329" s="423">
        <v>35.29</v>
      </c>
      <c r="D329"/>
    </row>
    <row r="330" spans="1:4" ht="16.149999999999999" customHeight="1" x14ac:dyDescent="0.25">
      <c r="A330" s="424">
        <v>197610</v>
      </c>
      <c r="B330" s="425">
        <v>35.409999999999997</v>
      </c>
      <c r="C330" s="426">
        <v>35.58</v>
      </c>
      <c r="D330"/>
    </row>
    <row r="331" spans="1:4" ht="16.149999999999999" customHeight="1" x14ac:dyDescent="0.25">
      <c r="A331" s="421">
        <v>197611</v>
      </c>
      <c r="B331" s="422">
        <v>35.81</v>
      </c>
      <c r="C331" s="423">
        <v>36.04</v>
      </c>
      <c r="D331"/>
    </row>
    <row r="332" spans="1:4" ht="16.149999999999999" customHeight="1" x14ac:dyDescent="0.25">
      <c r="A332" s="424">
        <v>197612</v>
      </c>
      <c r="B332" s="425">
        <v>36.200000000000003</v>
      </c>
      <c r="C332" s="426">
        <v>36.32</v>
      </c>
      <c r="D332"/>
    </row>
    <row r="333" spans="1:4" ht="16.149999999999999" customHeight="1" x14ac:dyDescent="0.25">
      <c r="A333" s="421">
        <v>197701</v>
      </c>
      <c r="B333" s="422">
        <v>36.369999999999997</v>
      </c>
      <c r="C333" s="423">
        <v>36.380000000000003</v>
      </c>
      <c r="D333"/>
    </row>
    <row r="334" spans="1:4" ht="16.149999999999999" customHeight="1" x14ac:dyDescent="0.25">
      <c r="A334" s="424">
        <v>197702</v>
      </c>
      <c r="B334" s="425">
        <v>36.380000000000003</v>
      </c>
      <c r="C334" s="426">
        <v>36.380000000000003</v>
      </c>
      <c r="D334"/>
    </row>
    <row r="335" spans="1:4" ht="16.149999999999999" customHeight="1" x14ac:dyDescent="0.25">
      <c r="A335" s="421">
        <v>197703</v>
      </c>
      <c r="B335" s="422">
        <v>36.46</v>
      </c>
      <c r="C335" s="423">
        <v>36.590000000000003</v>
      </c>
      <c r="D335"/>
    </row>
    <row r="336" spans="1:4" ht="16.149999999999999" customHeight="1" x14ac:dyDescent="0.25">
      <c r="A336" s="424">
        <v>197704</v>
      </c>
      <c r="B336" s="425">
        <v>36.54</v>
      </c>
      <c r="C336" s="426">
        <v>36.5</v>
      </c>
      <c r="D336"/>
    </row>
    <row r="337" spans="1:4" ht="16.149999999999999" customHeight="1" x14ac:dyDescent="0.25">
      <c r="A337" s="421">
        <v>197705</v>
      </c>
      <c r="B337" s="422">
        <v>36.5</v>
      </c>
      <c r="C337" s="423">
        <v>36.5</v>
      </c>
      <c r="D337"/>
    </row>
    <row r="338" spans="1:4" ht="16.149999999999999" customHeight="1" x14ac:dyDescent="0.25">
      <c r="A338" s="424">
        <v>197706</v>
      </c>
      <c r="B338" s="425">
        <v>36.5</v>
      </c>
      <c r="C338" s="426">
        <v>36.5</v>
      </c>
      <c r="D338"/>
    </row>
    <row r="339" spans="1:4" ht="16.149999999999999" customHeight="1" x14ac:dyDescent="0.25">
      <c r="A339" s="421">
        <v>197707</v>
      </c>
      <c r="B339" s="422">
        <v>36.51</v>
      </c>
      <c r="C339" s="423">
        <v>36.54</v>
      </c>
      <c r="D339"/>
    </row>
    <row r="340" spans="1:4" ht="16.149999999999999" customHeight="1" x14ac:dyDescent="0.25">
      <c r="A340" s="424">
        <v>197708</v>
      </c>
      <c r="B340" s="425">
        <v>36.67</v>
      </c>
      <c r="C340" s="426">
        <v>36.82</v>
      </c>
      <c r="D340"/>
    </row>
    <row r="341" spans="1:4" ht="16.149999999999999" customHeight="1" x14ac:dyDescent="0.25">
      <c r="A341" s="421">
        <v>197709</v>
      </c>
      <c r="B341" s="422">
        <v>36.97</v>
      </c>
      <c r="C341" s="423">
        <v>37.14</v>
      </c>
      <c r="D341"/>
    </row>
    <row r="342" spans="1:4" ht="16.149999999999999" customHeight="1" x14ac:dyDescent="0.25">
      <c r="A342" s="424">
        <v>197710</v>
      </c>
      <c r="B342" s="425">
        <v>37.229999999999997</v>
      </c>
      <c r="C342" s="426">
        <v>37.35</v>
      </c>
      <c r="D342"/>
    </row>
    <row r="343" spans="1:4" ht="16.149999999999999" customHeight="1" x14ac:dyDescent="0.25">
      <c r="A343" s="421">
        <v>197711</v>
      </c>
      <c r="B343" s="422">
        <v>37.450000000000003</v>
      </c>
      <c r="C343" s="423">
        <v>37.549999999999997</v>
      </c>
      <c r="D343"/>
    </row>
    <row r="344" spans="1:4" ht="16.149999999999999" customHeight="1" x14ac:dyDescent="0.25">
      <c r="A344" s="424">
        <v>197712</v>
      </c>
      <c r="B344" s="425">
        <v>37.71</v>
      </c>
      <c r="C344" s="426">
        <v>37.96</v>
      </c>
      <c r="D344"/>
    </row>
    <row r="345" spans="1:4" ht="16.149999999999999" customHeight="1" x14ac:dyDescent="0.25">
      <c r="A345" s="421">
        <v>197801</v>
      </c>
      <c r="B345" s="422">
        <v>38.03</v>
      </c>
      <c r="C345" s="423">
        <v>38.08</v>
      </c>
      <c r="D345"/>
    </row>
    <row r="346" spans="1:4" ht="16.149999999999999" customHeight="1" x14ac:dyDescent="0.25">
      <c r="A346" s="424">
        <v>197802</v>
      </c>
      <c r="B346" s="425">
        <v>38.14</v>
      </c>
      <c r="C346" s="426">
        <v>38.22</v>
      </c>
      <c r="D346"/>
    </row>
    <row r="347" spans="1:4" ht="16.149999999999999" customHeight="1" x14ac:dyDescent="0.25">
      <c r="A347" s="421">
        <v>197803</v>
      </c>
      <c r="B347" s="422">
        <v>38.33</v>
      </c>
      <c r="C347" s="423">
        <v>38.42</v>
      </c>
      <c r="D347"/>
    </row>
    <row r="348" spans="1:4" ht="16.149999999999999" customHeight="1" x14ac:dyDescent="0.25">
      <c r="A348" s="424">
        <v>197804</v>
      </c>
      <c r="B348" s="425">
        <v>38.49</v>
      </c>
      <c r="C348" s="426">
        <v>38.58</v>
      </c>
      <c r="D348"/>
    </row>
    <row r="349" spans="1:4" ht="16.149999999999999" customHeight="1" x14ac:dyDescent="0.25">
      <c r="A349" s="421">
        <v>197805</v>
      </c>
      <c r="B349" s="422">
        <v>38.659999999999997</v>
      </c>
      <c r="C349" s="423">
        <v>38.75</v>
      </c>
      <c r="D349"/>
    </row>
    <row r="350" spans="1:4" ht="16.149999999999999" customHeight="1" x14ac:dyDescent="0.25">
      <c r="A350" s="424">
        <v>197806</v>
      </c>
      <c r="B350" s="425">
        <v>38.81</v>
      </c>
      <c r="C350" s="426">
        <v>38.869999999999997</v>
      </c>
      <c r="D350"/>
    </row>
    <row r="351" spans="1:4" ht="16.149999999999999" customHeight="1" x14ac:dyDescent="0.25">
      <c r="A351" s="421">
        <v>197807</v>
      </c>
      <c r="B351" s="422">
        <v>38.950000000000003</v>
      </c>
      <c r="C351" s="423">
        <v>38.99</v>
      </c>
      <c r="D351"/>
    </row>
    <row r="352" spans="1:4" ht="16.149999999999999" customHeight="1" x14ac:dyDescent="0.25">
      <c r="A352" s="424">
        <v>197808</v>
      </c>
      <c r="B352" s="425">
        <v>39.11</v>
      </c>
      <c r="C352" s="426">
        <v>39.229999999999997</v>
      </c>
      <c r="D352"/>
    </row>
    <row r="353" spans="1:4" ht="16.149999999999999" customHeight="1" x14ac:dyDescent="0.25">
      <c r="A353" s="421">
        <v>197809</v>
      </c>
      <c r="B353" s="422">
        <v>39.450000000000003</v>
      </c>
      <c r="C353" s="423">
        <v>39.75</v>
      </c>
      <c r="D353"/>
    </row>
    <row r="354" spans="1:4" ht="16.149999999999999" customHeight="1" x14ac:dyDescent="0.25">
      <c r="A354" s="424">
        <v>197810</v>
      </c>
      <c r="B354" s="425">
        <v>39.979999999999997</v>
      </c>
      <c r="C354" s="426">
        <v>40.200000000000003</v>
      </c>
      <c r="D354"/>
    </row>
    <row r="355" spans="1:4" ht="16.149999999999999" customHeight="1" x14ac:dyDescent="0.25">
      <c r="A355" s="421">
        <v>197811</v>
      </c>
      <c r="B355" s="422">
        <v>40.4</v>
      </c>
      <c r="C355" s="423">
        <v>40.6</v>
      </c>
      <c r="D355"/>
    </row>
    <row r="356" spans="1:4" ht="16.149999999999999" customHeight="1" x14ac:dyDescent="0.25">
      <c r="A356" s="424">
        <v>197812</v>
      </c>
      <c r="B356" s="425">
        <v>40.79</v>
      </c>
      <c r="C356" s="426">
        <v>41</v>
      </c>
      <c r="D356"/>
    </row>
    <row r="357" spans="1:4" ht="16.149999999999999" customHeight="1" x14ac:dyDescent="0.25">
      <c r="A357" s="421">
        <v>197901</v>
      </c>
      <c r="B357" s="422">
        <v>41.15</v>
      </c>
      <c r="C357" s="423">
        <v>41.3</v>
      </c>
      <c r="D357"/>
    </row>
    <row r="358" spans="1:4" ht="16.149999999999999" customHeight="1" x14ac:dyDescent="0.25">
      <c r="A358" s="424">
        <v>197902</v>
      </c>
      <c r="B358" s="425">
        <v>41.44</v>
      </c>
      <c r="C358" s="426">
        <v>41.58</v>
      </c>
      <c r="D358"/>
    </row>
    <row r="359" spans="1:4" ht="16.149999999999999" customHeight="1" x14ac:dyDescent="0.25">
      <c r="A359" s="421">
        <v>197903</v>
      </c>
      <c r="B359" s="422">
        <v>41.79</v>
      </c>
      <c r="C359" s="423">
        <v>42.02</v>
      </c>
      <c r="D359"/>
    </row>
    <row r="360" spans="1:4" ht="16.149999999999999" customHeight="1" x14ac:dyDescent="0.25">
      <c r="A360" s="424">
        <v>197904</v>
      </c>
      <c r="B360" s="425">
        <v>42.21</v>
      </c>
      <c r="C360" s="426">
        <v>42.43</v>
      </c>
      <c r="D360"/>
    </row>
    <row r="361" spans="1:4" ht="16.149999999999999" customHeight="1" x14ac:dyDescent="0.25">
      <c r="A361" s="421">
        <v>197905</v>
      </c>
      <c r="B361" s="422">
        <v>42.56</v>
      </c>
      <c r="C361" s="423">
        <v>42.69</v>
      </c>
      <c r="D361"/>
    </row>
    <row r="362" spans="1:4" ht="16.149999999999999" customHeight="1" x14ac:dyDescent="0.25">
      <c r="A362" s="424">
        <v>197906</v>
      </c>
      <c r="B362" s="425">
        <v>42.69</v>
      </c>
      <c r="C362" s="426">
        <v>42.71</v>
      </c>
      <c r="D362"/>
    </row>
    <row r="363" spans="1:4" ht="16.149999999999999" customHeight="1" x14ac:dyDescent="0.25">
      <c r="A363" s="421">
        <v>197907</v>
      </c>
      <c r="B363" s="422">
        <v>42.74</v>
      </c>
      <c r="C363" s="423">
        <v>42.76</v>
      </c>
      <c r="D363"/>
    </row>
    <row r="364" spans="1:4" ht="16.149999999999999" customHeight="1" x14ac:dyDescent="0.25">
      <c r="A364" s="424">
        <v>197908</v>
      </c>
      <c r="B364" s="425">
        <v>42.8</v>
      </c>
      <c r="C364" s="426">
        <v>42.88</v>
      </c>
      <c r="D364"/>
    </row>
    <row r="365" spans="1:4" ht="16.149999999999999" customHeight="1" x14ac:dyDescent="0.25">
      <c r="A365" s="421">
        <v>197909</v>
      </c>
      <c r="B365" s="422">
        <v>42.89</v>
      </c>
      <c r="C365" s="423">
        <v>43</v>
      </c>
      <c r="D365"/>
    </row>
    <row r="366" spans="1:4" ht="16.149999999999999" customHeight="1" x14ac:dyDescent="0.25">
      <c r="A366" s="424">
        <v>197910</v>
      </c>
      <c r="B366" s="425">
        <v>43.14</v>
      </c>
      <c r="C366" s="426">
        <v>43.23</v>
      </c>
      <c r="D366"/>
    </row>
    <row r="367" spans="1:4" ht="16.149999999999999" customHeight="1" x14ac:dyDescent="0.25">
      <c r="A367" s="421">
        <v>197911</v>
      </c>
      <c r="B367" s="422">
        <v>43.38</v>
      </c>
      <c r="C367" s="423">
        <v>43.53</v>
      </c>
      <c r="D367"/>
    </row>
    <row r="368" spans="1:4" ht="16.149999999999999" customHeight="1" x14ac:dyDescent="0.25">
      <c r="A368" s="424">
        <v>197912</v>
      </c>
      <c r="B368" s="425">
        <v>43.79</v>
      </c>
      <c r="C368" s="426">
        <v>44</v>
      </c>
      <c r="D368"/>
    </row>
    <row r="369" spans="1:4" ht="16.149999999999999" customHeight="1" x14ac:dyDescent="0.25">
      <c r="A369" s="421">
        <v>198001</v>
      </c>
      <c r="B369" s="422">
        <v>44.16</v>
      </c>
      <c r="C369" s="423">
        <v>44.41</v>
      </c>
      <c r="D369"/>
    </row>
    <row r="370" spans="1:4" ht="16.149999999999999" customHeight="1" x14ac:dyDescent="0.25">
      <c r="A370" s="424">
        <v>198002</v>
      </c>
      <c r="B370" s="425">
        <v>44.68</v>
      </c>
      <c r="C370" s="426">
        <v>44.94</v>
      </c>
      <c r="D370"/>
    </row>
    <row r="371" spans="1:4" ht="16.149999999999999" customHeight="1" x14ac:dyDescent="0.25">
      <c r="A371" s="421">
        <v>198003</v>
      </c>
      <c r="B371" s="422">
        <v>45.32</v>
      </c>
      <c r="C371" s="423">
        <v>45.62</v>
      </c>
      <c r="D371"/>
    </row>
    <row r="372" spans="1:4" ht="16.149999999999999" customHeight="1" x14ac:dyDescent="0.25">
      <c r="A372" s="424">
        <v>198004</v>
      </c>
      <c r="B372" s="425">
        <v>45.82</v>
      </c>
      <c r="C372" s="426">
        <v>46.05</v>
      </c>
      <c r="D372"/>
    </row>
    <row r="373" spans="1:4" ht="16.149999999999999" customHeight="1" x14ac:dyDescent="0.25">
      <c r="A373" s="421">
        <v>198005</v>
      </c>
      <c r="B373" s="422">
        <v>46.44</v>
      </c>
      <c r="C373" s="423">
        <v>46.78</v>
      </c>
      <c r="D373"/>
    </row>
    <row r="374" spans="1:4" ht="16.149999999999999" customHeight="1" x14ac:dyDescent="0.25">
      <c r="A374" s="424">
        <v>198006</v>
      </c>
      <c r="B374" s="425">
        <v>47.1</v>
      </c>
      <c r="C374" s="426">
        <v>47.32</v>
      </c>
      <c r="D374"/>
    </row>
    <row r="375" spans="1:4" ht="16.149999999999999" customHeight="1" x14ac:dyDescent="0.25">
      <c r="A375" s="421">
        <v>198007</v>
      </c>
      <c r="B375" s="422">
        <v>47.52</v>
      </c>
      <c r="C375" s="423">
        <v>47.79</v>
      </c>
      <c r="D375"/>
    </row>
    <row r="376" spans="1:4" ht="16.149999999999999" customHeight="1" x14ac:dyDescent="0.25">
      <c r="A376" s="424">
        <v>198008</v>
      </c>
      <c r="B376" s="425">
        <v>48.02</v>
      </c>
      <c r="C376" s="426">
        <v>48.24</v>
      </c>
      <c r="D376"/>
    </row>
    <row r="377" spans="1:4" ht="16.149999999999999" customHeight="1" x14ac:dyDescent="0.25">
      <c r="A377" s="421">
        <v>198009</v>
      </c>
      <c r="B377" s="422">
        <v>48.56</v>
      </c>
      <c r="C377" s="423">
        <v>48.92</v>
      </c>
      <c r="D377"/>
    </row>
    <row r="378" spans="1:4" ht="16.149999999999999" customHeight="1" x14ac:dyDescent="0.25">
      <c r="A378" s="424">
        <v>198010</v>
      </c>
      <c r="B378" s="425">
        <v>49.23</v>
      </c>
      <c r="C378" s="426">
        <v>49.6</v>
      </c>
      <c r="D378"/>
    </row>
    <row r="379" spans="1:4" ht="16.149999999999999" customHeight="1" x14ac:dyDescent="0.25">
      <c r="A379" s="421">
        <v>198011</v>
      </c>
      <c r="B379" s="422">
        <v>49.93</v>
      </c>
      <c r="C379" s="423">
        <v>50.27</v>
      </c>
      <c r="D379"/>
    </row>
    <row r="380" spans="1:4" ht="16.149999999999999" customHeight="1" x14ac:dyDescent="0.25">
      <c r="A380" s="424">
        <v>198012</v>
      </c>
      <c r="B380" s="425">
        <v>50.56</v>
      </c>
      <c r="C380" s="426">
        <v>50.92</v>
      </c>
      <c r="D380"/>
    </row>
    <row r="381" spans="1:4" ht="16.149999999999999" customHeight="1" x14ac:dyDescent="0.25">
      <c r="A381" s="421">
        <v>198101</v>
      </c>
      <c r="B381" s="422">
        <v>51.08</v>
      </c>
      <c r="C381" s="423">
        <v>51.45</v>
      </c>
      <c r="D381"/>
    </row>
    <row r="382" spans="1:4" ht="16.149999999999999" customHeight="1" x14ac:dyDescent="0.25">
      <c r="A382" s="424">
        <v>198102</v>
      </c>
      <c r="B382" s="425">
        <v>51.71</v>
      </c>
      <c r="C382" s="426">
        <v>51.96</v>
      </c>
      <c r="D382"/>
    </row>
    <row r="383" spans="1:4" ht="16.149999999999999" customHeight="1" x14ac:dyDescent="0.25">
      <c r="A383" s="421">
        <v>198103</v>
      </c>
      <c r="B383" s="422">
        <v>52.24</v>
      </c>
      <c r="C383" s="423">
        <v>52.49</v>
      </c>
      <c r="D383"/>
    </row>
    <row r="384" spans="1:4" ht="16.149999999999999" customHeight="1" x14ac:dyDescent="0.25">
      <c r="A384" s="424">
        <v>198104</v>
      </c>
      <c r="B384" s="425">
        <v>52.71</v>
      </c>
      <c r="C384" s="426">
        <v>52.94</v>
      </c>
      <c r="D384"/>
    </row>
    <row r="385" spans="1:4" ht="16.149999999999999" customHeight="1" x14ac:dyDescent="0.25">
      <c r="A385" s="421">
        <v>198105</v>
      </c>
      <c r="B385" s="422">
        <v>53.24</v>
      </c>
      <c r="C385" s="423">
        <v>53.57</v>
      </c>
      <c r="D385"/>
    </row>
    <row r="386" spans="1:4" ht="16.149999999999999" customHeight="1" x14ac:dyDescent="0.25">
      <c r="A386" s="424">
        <v>198106</v>
      </c>
      <c r="B386" s="425">
        <v>53.9</v>
      </c>
      <c r="C386" s="426">
        <v>54.18</v>
      </c>
      <c r="D386"/>
    </row>
    <row r="387" spans="1:4" ht="16.149999999999999" customHeight="1" x14ac:dyDescent="0.25">
      <c r="A387" s="421">
        <v>198107</v>
      </c>
      <c r="B387" s="422">
        <v>54.57</v>
      </c>
      <c r="C387" s="423">
        <v>54.93</v>
      </c>
      <c r="D387"/>
    </row>
    <row r="388" spans="1:4" ht="16.149999999999999" customHeight="1" x14ac:dyDescent="0.25">
      <c r="A388" s="424">
        <v>198108</v>
      </c>
      <c r="B388" s="425">
        <v>55.3</v>
      </c>
      <c r="C388" s="426">
        <v>55.68</v>
      </c>
      <c r="D388"/>
    </row>
    <row r="389" spans="1:4" ht="16.149999999999999" customHeight="1" x14ac:dyDescent="0.25">
      <c r="A389" s="421">
        <v>198109</v>
      </c>
      <c r="B389" s="422">
        <v>56.03</v>
      </c>
      <c r="C389" s="423">
        <v>56.39</v>
      </c>
      <c r="D389"/>
    </row>
    <row r="390" spans="1:4" ht="16.149999999999999" customHeight="1" x14ac:dyDescent="0.25">
      <c r="A390" s="424">
        <v>198110</v>
      </c>
      <c r="B390" s="425">
        <v>56.79</v>
      </c>
      <c r="C390" s="426">
        <v>57.22</v>
      </c>
      <c r="D390"/>
    </row>
    <row r="391" spans="1:4" ht="16.149999999999999" customHeight="1" x14ac:dyDescent="0.25">
      <c r="A391" s="421">
        <v>198111</v>
      </c>
      <c r="B391" s="422">
        <v>57.66</v>
      </c>
      <c r="C391" s="423">
        <v>58.09</v>
      </c>
      <c r="D391"/>
    </row>
    <row r="392" spans="1:4" ht="16.149999999999999" customHeight="1" x14ac:dyDescent="0.25">
      <c r="A392" s="424">
        <v>198112</v>
      </c>
      <c r="B392" s="425">
        <v>58.64</v>
      </c>
      <c r="C392" s="426">
        <v>59.07</v>
      </c>
      <c r="D392"/>
    </row>
    <row r="393" spans="1:4" ht="16.149999999999999" customHeight="1" x14ac:dyDescent="0.25">
      <c r="A393" s="421">
        <v>198201</v>
      </c>
      <c r="B393" s="422">
        <v>59.5</v>
      </c>
      <c r="C393" s="423">
        <v>59.84</v>
      </c>
      <c r="D393"/>
    </row>
    <row r="394" spans="1:4" ht="16.149999999999999" customHeight="1" x14ac:dyDescent="0.25">
      <c r="A394" s="424">
        <v>198202</v>
      </c>
      <c r="B394" s="425">
        <v>60.24</v>
      </c>
      <c r="C394" s="426">
        <v>60.63</v>
      </c>
      <c r="D394"/>
    </row>
    <row r="395" spans="1:4" ht="16.149999999999999" customHeight="1" x14ac:dyDescent="0.25">
      <c r="A395" s="421">
        <v>198203</v>
      </c>
      <c r="B395" s="422">
        <v>60.99</v>
      </c>
      <c r="C395" s="423">
        <v>61.4</v>
      </c>
      <c r="D395"/>
    </row>
    <row r="396" spans="1:4" ht="16.149999999999999" customHeight="1" x14ac:dyDescent="0.25">
      <c r="A396" s="424">
        <v>198204</v>
      </c>
      <c r="B396" s="425">
        <v>61.82</v>
      </c>
      <c r="C396" s="426">
        <v>62.21</v>
      </c>
      <c r="D396"/>
    </row>
    <row r="397" spans="1:4" ht="16.149999999999999" customHeight="1" x14ac:dyDescent="0.25">
      <c r="A397" s="421">
        <v>198205</v>
      </c>
      <c r="B397" s="422">
        <v>62.63</v>
      </c>
      <c r="C397" s="423">
        <v>63.02</v>
      </c>
      <c r="D397"/>
    </row>
    <row r="398" spans="1:4" ht="16.149999999999999" customHeight="1" x14ac:dyDescent="0.25">
      <c r="A398" s="424">
        <v>198206</v>
      </c>
      <c r="B398" s="425">
        <v>63.52</v>
      </c>
      <c r="C398" s="426">
        <v>63.84</v>
      </c>
      <c r="D398"/>
    </row>
    <row r="399" spans="1:4" ht="16.149999999999999" customHeight="1" x14ac:dyDescent="0.25">
      <c r="A399" s="421">
        <v>198207</v>
      </c>
      <c r="B399" s="422">
        <v>64.25</v>
      </c>
      <c r="C399" s="423">
        <v>64.69</v>
      </c>
      <c r="D399"/>
    </row>
    <row r="400" spans="1:4" ht="16.149999999999999" customHeight="1" x14ac:dyDescent="0.25">
      <c r="A400" s="424">
        <v>198208</v>
      </c>
      <c r="B400" s="425">
        <v>65.180000000000007</v>
      </c>
      <c r="C400" s="426">
        <v>65.55</v>
      </c>
      <c r="D400"/>
    </row>
    <row r="401" spans="1:4" ht="16.149999999999999" customHeight="1" x14ac:dyDescent="0.25">
      <c r="A401" s="421">
        <v>198209</v>
      </c>
      <c r="B401" s="422">
        <v>65.98</v>
      </c>
      <c r="C401" s="423">
        <v>66.42</v>
      </c>
      <c r="D401"/>
    </row>
    <row r="402" spans="1:4" ht="16.149999999999999" customHeight="1" x14ac:dyDescent="0.25">
      <c r="A402" s="424">
        <v>198210</v>
      </c>
      <c r="B402" s="425">
        <v>66.989999999999995</v>
      </c>
      <c r="C402" s="426">
        <v>67.680000000000007</v>
      </c>
      <c r="D402"/>
    </row>
    <row r="403" spans="1:4" ht="16.149999999999999" customHeight="1" x14ac:dyDescent="0.25">
      <c r="A403" s="421">
        <v>198211</v>
      </c>
      <c r="B403" s="422">
        <v>68.34</v>
      </c>
      <c r="C403" s="423">
        <v>68.97</v>
      </c>
      <c r="D403"/>
    </row>
    <row r="404" spans="1:4" ht="16.149999999999999" customHeight="1" x14ac:dyDescent="0.25">
      <c r="A404" s="424">
        <v>198212</v>
      </c>
      <c r="B404" s="425">
        <v>69.59</v>
      </c>
      <c r="C404" s="426">
        <v>70.290000000000006</v>
      </c>
      <c r="D404"/>
    </row>
    <row r="405" spans="1:4" ht="16.149999999999999" customHeight="1" x14ac:dyDescent="0.25">
      <c r="A405" s="421">
        <v>198301</v>
      </c>
      <c r="B405" s="422">
        <v>70.900000000000006</v>
      </c>
      <c r="C405" s="423">
        <v>71.45</v>
      </c>
      <c r="D405"/>
    </row>
    <row r="406" spans="1:4" ht="16.149999999999999" customHeight="1" x14ac:dyDescent="0.25">
      <c r="A406" s="424">
        <v>198302</v>
      </c>
      <c r="B406" s="425">
        <v>72.06</v>
      </c>
      <c r="C406" s="426">
        <v>72.81</v>
      </c>
      <c r="D406"/>
    </row>
    <row r="407" spans="1:4" ht="16.149999999999999" customHeight="1" x14ac:dyDescent="0.25">
      <c r="A407" s="421">
        <v>198303</v>
      </c>
      <c r="B407" s="422">
        <v>73.48</v>
      </c>
      <c r="C407" s="423">
        <v>74.19</v>
      </c>
      <c r="D407"/>
    </row>
    <row r="408" spans="1:4" ht="16.149999999999999" customHeight="1" x14ac:dyDescent="0.25">
      <c r="A408" s="424">
        <v>198304</v>
      </c>
      <c r="B408" s="425">
        <v>74.89</v>
      </c>
      <c r="C408" s="426">
        <v>75.599999999999994</v>
      </c>
      <c r="D408"/>
    </row>
    <row r="409" spans="1:4" ht="16.149999999999999" customHeight="1" x14ac:dyDescent="0.25">
      <c r="A409" s="421">
        <v>198305</v>
      </c>
      <c r="B409" s="422">
        <v>76.36</v>
      </c>
      <c r="C409" s="423">
        <v>77.040000000000006</v>
      </c>
      <c r="D409"/>
    </row>
    <row r="410" spans="1:4" ht="16.149999999999999" customHeight="1" x14ac:dyDescent="0.25">
      <c r="A410" s="424">
        <v>198306</v>
      </c>
      <c r="B410" s="425">
        <v>77.78</v>
      </c>
      <c r="C410" s="426">
        <v>78.510000000000005</v>
      </c>
      <c r="D410"/>
    </row>
    <row r="411" spans="1:4" ht="16.149999999999999" customHeight="1" x14ac:dyDescent="0.25">
      <c r="A411" s="421">
        <v>198307</v>
      </c>
      <c r="B411" s="422">
        <v>79.22</v>
      </c>
      <c r="C411" s="423">
        <v>80</v>
      </c>
      <c r="D411"/>
    </row>
    <row r="412" spans="1:4" ht="16.149999999999999" customHeight="1" x14ac:dyDescent="0.25">
      <c r="A412" s="424">
        <v>198308</v>
      </c>
      <c r="B412" s="425">
        <v>80.88</v>
      </c>
      <c r="C412" s="426">
        <v>81.680000000000007</v>
      </c>
      <c r="D412"/>
    </row>
    <row r="413" spans="1:4" ht="16.149999999999999" customHeight="1" x14ac:dyDescent="0.25">
      <c r="A413" s="421">
        <v>198309</v>
      </c>
      <c r="B413" s="422">
        <v>82.52</v>
      </c>
      <c r="C413" s="423">
        <v>83.4</v>
      </c>
      <c r="D413"/>
    </row>
    <row r="414" spans="1:4" ht="16.149999999999999" customHeight="1" x14ac:dyDescent="0.25">
      <c r="A414" s="424">
        <v>198310</v>
      </c>
      <c r="B414" s="425">
        <v>84.26</v>
      </c>
      <c r="C414" s="426">
        <v>85.15</v>
      </c>
      <c r="D414"/>
    </row>
    <row r="415" spans="1:4" ht="16.149999999999999" customHeight="1" x14ac:dyDescent="0.25">
      <c r="A415" s="421">
        <v>198311</v>
      </c>
      <c r="B415" s="422">
        <v>86.11</v>
      </c>
      <c r="C415" s="423">
        <v>86.94</v>
      </c>
      <c r="D415"/>
    </row>
    <row r="416" spans="1:4" ht="16.149999999999999" customHeight="1" x14ac:dyDescent="0.25">
      <c r="A416" s="424">
        <v>198312</v>
      </c>
      <c r="B416" s="425">
        <v>87.83</v>
      </c>
      <c r="C416" s="426">
        <v>88.77</v>
      </c>
      <c r="D416"/>
    </row>
    <row r="417" spans="1:4" ht="16.149999999999999" customHeight="1" x14ac:dyDescent="0.25">
      <c r="A417" s="421">
        <v>198401</v>
      </c>
      <c r="B417" s="422">
        <v>89.79</v>
      </c>
      <c r="C417" s="423">
        <v>90.63</v>
      </c>
      <c r="D417"/>
    </row>
    <row r="418" spans="1:4" ht="16.149999999999999" customHeight="1" x14ac:dyDescent="0.25">
      <c r="A418" s="424">
        <v>198402</v>
      </c>
      <c r="B418" s="425">
        <v>91.57</v>
      </c>
      <c r="C418" s="426">
        <v>92.53</v>
      </c>
      <c r="D418"/>
    </row>
    <row r="419" spans="1:4" ht="16.149999999999999" customHeight="1" x14ac:dyDescent="0.25">
      <c r="A419" s="421">
        <v>198403</v>
      </c>
      <c r="B419" s="422">
        <v>93.46</v>
      </c>
      <c r="C419" s="423">
        <v>94.47</v>
      </c>
      <c r="D419"/>
    </row>
    <row r="420" spans="1:4" ht="16.149999999999999" customHeight="1" x14ac:dyDescent="0.25">
      <c r="A420" s="424">
        <v>198404</v>
      </c>
      <c r="B420" s="425">
        <v>95.42</v>
      </c>
      <c r="C420" s="426">
        <v>96.45</v>
      </c>
      <c r="D420"/>
    </row>
    <row r="421" spans="1:4" ht="16.149999999999999" customHeight="1" x14ac:dyDescent="0.25">
      <c r="A421" s="421">
        <v>198405</v>
      </c>
      <c r="B421" s="422">
        <v>97.46</v>
      </c>
      <c r="C421" s="423">
        <v>98.47</v>
      </c>
      <c r="D421"/>
    </row>
    <row r="422" spans="1:4" ht="16.149999999999999" customHeight="1" x14ac:dyDescent="0.25">
      <c r="A422" s="424">
        <v>198406</v>
      </c>
      <c r="B422" s="425">
        <v>99.4</v>
      </c>
      <c r="C422" s="426">
        <v>100.4</v>
      </c>
      <c r="D422"/>
    </row>
    <row r="423" spans="1:4" ht="16.149999999999999" customHeight="1" x14ac:dyDescent="0.25">
      <c r="A423" s="421">
        <v>198407</v>
      </c>
      <c r="B423" s="422">
        <v>101.73</v>
      </c>
      <c r="C423" s="423">
        <v>102.65</v>
      </c>
      <c r="D423"/>
    </row>
    <row r="424" spans="1:4" ht="16.149999999999999" customHeight="1" x14ac:dyDescent="0.25">
      <c r="A424" s="424">
        <v>198408</v>
      </c>
      <c r="B424" s="425">
        <v>103.73</v>
      </c>
      <c r="C424" s="426">
        <v>104.81</v>
      </c>
      <c r="D424"/>
    </row>
    <row r="425" spans="1:4" ht="16.149999999999999" customHeight="1" x14ac:dyDescent="0.25">
      <c r="A425" s="421">
        <v>198409</v>
      </c>
      <c r="B425" s="422">
        <v>105.93</v>
      </c>
      <c r="C425" s="423">
        <v>107.01</v>
      </c>
      <c r="D425"/>
    </row>
    <row r="426" spans="1:4" ht="16.149999999999999" customHeight="1" x14ac:dyDescent="0.25">
      <c r="A426" s="424">
        <v>198410</v>
      </c>
      <c r="B426" s="425">
        <v>108.13</v>
      </c>
      <c r="C426" s="426">
        <v>109.26</v>
      </c>
      <c r="D426"/>
    </row>
    <row r="427" spans="1:4" ht="16.149999999999999" customHeight="1" x14ac:dyDescent="0.25">
      <c r="A427" s="421">
        <v>198411</v>
      </c>
      <c r="B427" s="422">
        <v>110.43</v>
      </c>
      <c r="C427" s="423">
        <v>111.55</v>
      </c>
      <c r="D427"/>
    </row>
    <row r="428" spans="1:4" ht="16.149999999999999" customHeight="1" x14ac:dyDescent="0.25">
      <c r="A428" s="424">
        <v>198412</v>
      </c>
      <c r="B428" s="425">
        <v>112.76</v>
      </c>
      <c r="C428" s="426">
        <v>113.89</v>
      </c>
      <c r="D428"/>
    </row>
    <row r="429" spans="1:4" ht="16.149999999999999" customHeight="1" x14ac:dyDescent="0.25">
      <c r="A429" s="421">
        <v>198501</v>
      </c>
      <c r="B429" s="422">
        <v>115.17</v>
      </c>
      <c r="C429" s="423">
        <v>116.6</v>
      </c>
      <c r="D429"/>
    </row>
    <row r="430" spans="1:4" ht="16.149999999999999" customHeight="1" x14ac:dyDescent="0.25">
      <c r="A430" s="424">
        <v>198502</v>
      </c>
      <c r="B430" s="425">
        <v>118.25</v>
      </c>
      <c r="C430" s="426">
        <v>120.1</v>
      </c>
      <c r="D430"/>
    </row>
    <row r="431" spans="1:4" ht="16.149999999999999" customHeight="1" x14ac:dyDescent="0.25">
      <c r="A431" s="421">
        <v>198503</v>
      </c>
      <c r="B431" s="422">
        <v>123.15</v>
      </c>
      <c r="C431" s="423">
        <v>126.27</v>
      </c>
      <c r="D431"/>
    </row>
    <row r="432" spans="1:4" ht="16.149999999999999" customHeight="1" x14ac:dyDescent="0.25">
      <c r="A432" s="424">
        <v>198504</v>
      </c>
      <c r="B432" s="425">
        <v>129.62</v>
      </c>
      <c r="C432" s="426">
        <v>132.58000000000001</v>
      </c>
      <c r="D432"/>
    </row>
    <row r="433" spans="1:4" ht="16.149999999999999" customHeight="1" x14ac:dyDescent="0.25">
      <c r="A433" s="421">
        <v>198505</v>
      </c>
      <c r="B433" s="422">
        <v>135.94999999999999</v>
      </c>
      <c r="C433" s="423">
        <v>138.69999999999999</v>
      </c>
      <c r="D433"/>
    </row>
    <row r="434" spans="1:4" ht="16.149999999999999" customHeight="1" x14ac:dyDescent="0.25">
      <c r="A434" s="424">
        <v>198506</v>
      </c>
      <c r="B434" s="425">
        <v>140.72999999999999</v>
      </c>
      <c r="C434" s="426">
        <v>142.9</v>
      </c>
      <c r="D434"/>
    </row>
    <row r="435" spans="1:4" ht="16.149999999999999" customHeight="1" x14ac:dyDescent="0.25">
      <c r="A435" s="421">
        <v>198507</v>
      </c>
      <c r="B435" s="422">
        <v>145.51</v>
      </c>
      <c r="C435" s="423">
        <v>147.79</v>
      </c>
      <c r="D435"/>
    </row>
    <row r="436" spans="1:4" ht="16.149999999999999" customHeight="1" x14ac:dyDescent="0.25">
      <c r="A436" s="424">
        <v>198508</v>
      </c>
      <c r="B436" s="425">
        <v>150.03</v>
      </c>
      <c r="C436" s="426">
        <v>152.06</v>
      </c>
      <c r="D436"/>
    </row>
    <row r="437" spans="1:4" ht="16.149999999999999" customHeight="1" x14ac:dyDescent="0.25">
      <c r="A437" s="421">
        <v>198509</v>
      </c>
      <c r="B437" s="422">
        <v>155.30000000000001</v>
      </c>
      <c r="C437" s="423">
        <v>157.9</v>
      </c>
      <c r="D437"/>
    </row>
    <row r="438" spans="1:4" ht="16.149999999999999" customHeight="1" x14ac:dyDescent="0.25">
      <c r="A438" s="424">
        <v>198510</v>
      </c>
      <c r="B438" s="425">
        <v>160.26</v>
      </c>
      <c r="C438" s="426">
        <v>162.43</v>
      </c>
      <c r="D438"/>
    </row>
    <row r="439" spans="1:4" ht="16.149999999999999" customHeight="1" x14ac:dyDescent="0.25">
      <c r="A439" s="421">
        <v>198511</v>
      </c>
      <c r="B439" s="422">
        <v>164.58</v>
      </c>
      <c r="C439" s="423">
        <v>166.64</v>
      </c>
      <c r="D439"/>
    </row>
    <row r="440" spans="1:4" ht="16.149999999999999" customHeight="1" x14ac:dyDescent="0.25">
      <c r="A440" s="424">
        <v>198512</v>
      </c>
      <c r="B440" s="425">
        <v>169.19</v>
      </c>
      <c r="C440" s="426">
        <v>172.2</v>
      </c>
      <c r="D440"/>
    </row>
    <row r="441" spans="1:4" ht="16.149999999999999" customHeight="1" x14ac:dyDescent="0.25">
      <c r="A441" s="421">
        <v>198601</v>
      </c>
      <c r="B441" s="422">
        <v>173.7</v>
      </c>
      <c r="C441" s="423">
        <v>175</v>
      </c>
      <c r="D441"/>
    </row>
    <row r="442" spans="1:4" ht="16.149999999999999" customHeight="1" x14ac:dyDescent="0.25">
      <c r="A442" s="424">
        <v>198602</v>
      </c>
      <c r="B442" s="425">
        <v>176.59</v>
      </c>
      <c r="C442" s="426">
        <v>178.1</v>
      </c>
      <c r="D442"/>
    </row>
    <row r="443" spans="1:4" ht="16.149999999999999" customHeight="1" x14ac:dyDescent="0.25">
      <c r="A443" s="421">
        <v>198603</v>
      </c>
      <c r="B443" s="422">
        <v>179.74</v>
      </c>
      <c r="C443" s="423">
        <v>181.53</v>
      </c>
      <c r="D443"/>
    </row>
    <row r="444" spans="1:4" ht="16.149999999999999" customHeight="1" x14ac:dyDescent="0.25">
      <c r="A444" s="424">
        <v>198604</v>
      </c>
      <c r="B444" s="425">
        <v>184.43</v>
      </c>
      <c r="C444" s="426">
        <v>186.56</v>
      </c>
      <c r="D444"/>
    </row>
    <row r="445" spans="1:4" ht="16.149999999999999" customHeight="1" x14ac:dyDescent="0.25">
      <c r="A445" s="421">
        <v>198605</v>
      </c>
      <c r="B445" s="422">
        <v>188.53</v>
      </c>
      <c r="C445" s="423">
        <v>190.46</v>
      </c>
      <c r="D445"/>
    </row>
    <row r="446" spans="1:4" ht="16.149999999999999" customHeight="1" x14ac:dyDescent="0.25">
      <c r="A446" s="424">
        <v>198606</v>
      </c>
      <c r="B446" s="425">
        <v>192.35</v>
      </c>
      <c r="C446" s="426">
        <v>193.76</v>
      </c>
      <c r="D446"/>
    </row>
    <row r="447" spans="1:4" ht="16.149999999999999" customHeight="1" x14ac:dyDescent="0.25">
      <c r="A447" s="421">
        <v>198607</v>
      </c>
      <c r="B447" s="422">
        <v>195.8</v>
      </c>
      <c r="C447" s="423">
        <v>197.59</v>
      </c>
      <c r="D447"/>
    </row>
    <row r="448" spans="1:4" ht="16.149999999999999" customHeight="1" x14ac:dyDescent="0.25">
      <c r="A448" s="424">
        <v>198608</v>
      </c>
      <c r="B448" s="425">
        <v>199.17</v>
      </c>
      <c r="C448" s="426">
        <v>200.72</v>
      </c>
      <c r="D448"/>
    </row>
    <row r="449" spans="1:4" ht="16.149999999999999" customHeight="1" x14ac:dyDescent="0.25">
      <c r="A449" s="421">
        <v>198609</v>
      </c>
      <c r="B449" s="422">
        <v>203.24</v>
      </c>
      <c r="C449" s="423">
        <v>205.56</v>
      </c>
      <c r="D449"/>
    </row>
    <row r="450" spans="1:4" ht="16.149999999999999" customHeight="1" x14ac:dyDescent="0.25">
      <c r="A450" s="424">
        <v>198610</v>
      </c>
      <c r="B450" s="425">
        <v>208.05</v>
      </c>
      <c r="C450" s="426">
        <v>210.3</v>
      </c>
      <c r="D450"/>
    </row>
    <row r="451" spans="1:4" ht="16.149999999999999" customHeight="1" x14ac:dyDescent="0.25">
      <c r="A451" s="421">
        <v>198611</v>
      </c>
      <c r="B451" s="422">
        <v>212.56</v>
      </c>
      <c r="C451" s="423">
        <v>214.64</v>
      </c>
      <c r="D451"/>
    </row>
    <row r="452" spans="1:4" ht="16.149999999999999" customHeight="1" x14ac:dyDescent="0.25">
      <c r="A452" s="424">
        <v>198612</v>
      </c>
      <c r="B452" s="425">
        <v>216.97</v>
      </c>
      <c r="C452" s="426">
        <v>219</v>
      </c>
      <c r="D452"/>
    </row>
    <row r="453" spans="1:4" ht="16.149999999999999" customHeight="1" x14ac:dyDescent="0.25">
      <c r="A453" s="421">
        <v>198701</v>
      </c>
      <c r="B453" s="422">
        <v>221.03</v>
      </c>
      <c r="C453" s="423">
        <v>222.79</v>
      </c>
      <c r="D453"/>
    </row>
    <row r="454" spans="1:4" ht="16.149999999999999" customHeight="1" x14ac:dyDescent="0.25">
      <c r="A454" s="424">
        <v>198702</v>
      </c>
      <c r="B454" s="425">
        <v>224.82</v>
      </c>
      <c r="C454" s="426">
        <v>226.73</v>
      </c>
      <c r="D454"/>
    </row>
    <row r="455" spans="1:4" ht="16.149999999999999" customHeight="1" x14ac:dyDescent="0.25">
      <c r="A455" s="421">
        <v>198703</v>
      </c>
      <c r="B455" s="422">
        <v>229.02</v>
      </c>
      <c r="C455" s="423">
        <v>231.08</v>
      </c>
      <c r="D455"/>
    </row>
    <row r="456" spans="1:4" ht="16.149999999999999" customHeight="1" x14ac:dyDescent="0.25">
      <c r="A456" s="424">
        <v>198704</v>
      </c>
      <c r="B456" s="425">
        <v>233.17</v>
      </c>
      <c r="C456" s="426">
        <v>235.13</v>
      </c>
      <c r="D456"/>
    </row>
    <row r="457" spans="1:4" ht="16.149999999999999" customHeight="1" x14ac:dyDescent="0.25">
      <c r="A457" s="421">
        <v>198705</v>
      </c>
      <c r="B457" s="422">
        <v>237.44</v>
      </c>
      <c r="C457" s="423">
        <v>239.41</v>
      </c>
      <c r="D457"/>
    </row>
    <row r="458" spans="1:4" ht="16.149999999999999" customHeight="1" x14ac:dyDescent="0.25">
      <c r="A458" s="424">
        <v>198706</v>
      </c>
      <c r="B458" s="425">
        <v>241.39</v>
      </c>
      <c r="C458" s="426">
        <v>243.32</v>
      </c>
      <c r="D458"/>
    </row>
    <row r="459" spans="1:4" ht="16.149999999999999" customHeight="1" x14ac:dyDescent="0.25">
      <c r="A459" s="421">
        <v>198707</v>
      </c>
      <c r="B459" s="422">
        <v>245.55</v>
      </c>
      <c r="C459" s="423">
        <v>247.56</v>
      </c>
      <c r="D459"/>
    </row>
    <row r="460" spans="1:4" ht="16.149999999999999" customHeight="1" x14ac:dyDescent="0.25">
      <c r="A460" s="424">
        <v>198708</v>
      </c>
      <c r="B460" s="425">
        <v>249.35</v>
      </c>
      <c r="C460" s="426">
        <v>250.95</v>
      </c>
      <c r="D460"/>
    </row>
    <row r="461" spans="1:4" ht="16.149999999999999" customHeight="1" x14ac:dyDescent="0.25">
      <c r="A461" s="421">
        <v>198709</v>
      </c>
      <c r="B461" s="422">
        <v>252.84</v>
      </c>
      <c r="C461" s="423">
        <v>254.39</v>
      </c>
      <c r="D461"/>
    </row>
    <row r="462" spans="1:4" ht="16.149999999999999" customHeight="1" x14ac:dyDescent="0.25">
      <c r="A462" s="424">
        <v>198710</v>
      </c>
      <c r="B462" s="425">
        <v>255.85</v>
      </c>
      <c r="C462" s="426">
        <v>257.17</v>
      </c>
      <c r="D462"/>
    </row>
    <row r="463" spans="1:4" ht="16.149999999999999" customHeight="1" x14ac:dyDescent="0.25">
      <c r="A463" s="421">
        <v>198711</v>
      </c>
      <c r="B463" s="422">
        <v>258.74</v>
      </c>
      <c r="C463" s="423">
        <v>260.3</v>
      </c>
      <c r="D463"/>
    </row>
    <row r="464" spans="1:4" ht="16.149999999999999" customHeight="1" x14ac:dyDescent="0.25">
      <c r="A464" s="424">
        <v>198712</v>
      </c>
      <c r="B464" s="425">
        <v>262.08</v>
      </c>
      <c r="C464" s="426">
        <v>263.7</v>
      </c>
      <c r="D464"/>
    </row>
    <row r="465" spans="1:4" ht="16.149999999999999" customHeight="1" x14ac:dyDescent="0.25">
      <c r="A465" s="421">
        <v>198801</v>
      </c>
      <c r="B465" s="422">
        <v>265.82</v>
      </c>
      <c r="C465" s="423">
        <v>267.98</v>
      </c>
      <c r="D465"/>
    </row>
    <row r="466" spans="1:4" ht="16.149999999999999" customHeight="1" x14ac:dyDescent="0.25">
      <c r="A466" s="424">
        <v>198802</v>
      </c>
      <c r="B466" s="425">
        <v>270.91000000000003</v>
      </c>
      <c r="C466" s="426">
        <v>273.64</v>
      </c>
      <c r="D466"/>
    </row>
    <row r="467" spans="1:4" ht="16.149999999999999" customHeight="1" x14ac:dyDescent="0.25">
      <c r="A467" s="421">
        <v>198803</v>
      </c>
      <c r="B467" s="422">
        <v>276.92</v>
      </c>
      <c r="C467" s="423">
        <v>280.08999999999997</v>
      </c>
      <c r="D467"/>
    </row>
    <row r="468" spans="1:4" ht="16.149999999999999" customHeight="1" x14ac:dyDescent="0.25">
      <c r="A468" s="424">
        <v>198804</v>
      </c>
      <c r="B468" s="425">
        <v>283.45</v>
      </c>
      <c r="C468" s="426">
        <v>286.45999999999998</v>
      </c>
      <c r="D468"/>
    </row>
    <row r="469" spans="1:4" ht="16.149999999999999" customHeight="1" x14ac:dyDescent="0.25">
      <c r="A469" s="421">
        <v>198805</v>
      </c>
      <c r="B469" s="422">
        <v>289.95999999999998</v>
      </c>
      <c r="C469" s="423">
        <v>293.16000000000003</v>
      </c>
      <c r="D469"/>
    </row>
    <row r="470" spans="1:4" ht="16.149999999999999" customHeight="1" x14ac:dyDescent="0.25">
      <c r="A470" s="424">
        <v>198806</v>
      </c>
      <c r="B470" s="425">
        <v>296.36</v>
      </c>
      <c r="C470" s="426">
        <v>299.27999999999997</v>
      </c>
      <c r="D470"/>
    </row>
    <row r="471" spans="1:4" ht="16.149999999999999" customHeight="1" x14ac:dyDescent="0.25">
      <c r="A471" s="421">
        <v>198807</v>
      </c>
      <c r="B471" s="422">
        <v>302.36</v>
      </c>
      <c r="C471" s="423">
        <v>305.02999999999997</v>
      </c>
      <c r="D471"/>
    </row>
    <row r="472" spans="1:4" ht="16.149999999999999" customHeight="1" x14ac:dyDescent="0.25">
      <c r="A472" s="424">
        <v>198808</v>
      </c>
      <c r="B472" s="425">
        <v>308.39999999999998</v>
      </c>
      <c r="C472" s="426">
        <v>311.44</v>
      </c>
      <c r="D472"/>
    </row>
    <row r="473" spans="1:4" ht="16.149999999999999" customHeight="1" x14ac:dyDescent="0.25">
      <c r="A473" s="421">
        <v>198809</v>
      </c>
      <c r="B473" s="422">
        <v>314.85000000000002</v>
      </c>
      <c r="C473" s="423">
        <v>317.95999999999998</v>
      </c>
      <c r="D473"/>
    </row>
    <row r="474" spans="1:4" ht="16.149999999999999" customHeight="1" x14ac:dyDescent="0.25">
      <c r="A474" s="424">
        <v>198810</v>
      </c>
      <c r="B474" s="425">
        <v>321.07</v>
      </c>
      <c r="C474" s="426">
        <v>323.88</v>
      </c>
      <c r="D474"/>
    </row>
    <row r="475" spans="1:4" ht="16.149999999999999" customHeight="1" x14ac:dyDescent="0.25">
      <c r="A475" s="421">
        <v>198811</v>
      </c>
      <c r="B475" s="422">
        <v>327.01</v>
      </c>
      <c r="C475" s="423">
        <v>329.88</v>
      </c>
      <c r="D475"/>
    </row>
    <row r="476" spans="1:4" ht="16.149999999999999" customHeight="1" x14ac:dyDescent="0.25">
      <c r="A476" s="424">
        <v>198812</v>
      </c>
      <c r="B476" s="425">
        <v>332.97</v>
      </c>
      <c r="C476" s="426">
        <v>335.86</v>
      </c>
      <c r="D476"/>
    </row>
    <row r="477" spans="1:4" ht="16.149999999999999" customHeight="1" x14ac:dyDescent="0.25">
      <c r="A477" s="421">
        <v>198901</v>
      </c>
      <c r="B477" s="422">
        <v>339.62</v>
      </c>
      <c r="C477" s="423">
        <v>343.12</v>
      </c>
      <c r="D477"/>
    </row>
    <row r="478" spans="1:4" ht="16.149999999999999" customHeight="1" x14ac:dyDescent="0.25">
      <c r="A478" s="424">
        <v>198902</v>
      </c>
      <c r="B478" s="425">
        <v>346.83</v>
      </c>
      <c r="C478" s="426">
        <v>350.22</v>
      </c>
      <c r="D478"/>
    </row>
    <row r="479" spans="1:4" ht="16.149999999999999" customHeight="1" x14ac:dyDescent="0.25">
      <c r="A479" s="421">
        <v>198903</v>
      </c>
      <c r="B479" s="422">
        <v>354.12</v>
      </c>
      <c r="C479" s="423">
        <v>357.72</v>
      </c>
      <c r="D479"/>
    </row>
    <row r="480" spans="1:4" ht="16.149999999999999" customHeight="1" x14ac:dyDescent="0.25">
      <c r="A480" s="424">
        <v>198904</v>
      </c>
      <c r="B480" s="425">
        <v>361.83</v>
      </c>
      <c r="C480" s="426">
        <v>365.61</v>
      </c>
      <c r="D480"/>
    </row>
    <row r="481" spans="1:4" ht="16.149999999999999" customHeight="1" x14ac:dyDescent="0.25">
      <c r="A481" s="421">
        <v>198905</v>
      </c>
      <c r="B481" s="422">
        <v>369.93</v>
      </c>
      <c r="C481" s="423">
        <v>373.7</v>
      </c>
      <c r="D481"/>
    </row>
    <row r="482" spans="1:4" ht="16.149999999999999" customHeight="1" x14ac:dyDescent="0.25">
      <c r="A482" s="424">
        <v>198906</v>
      </c>
      <c r="B482" s="425">
        <v>377.92</v>
      </c>
      <c r="C482" s="426">
        <v>381.79</v>
      </c>
      <c r="D482"/>
    </row>
    <row r="483" spans="1:4" ht="16.149999999999999" customHeight="1" x14ac:dyDescent="0.25">
      <c r="A483" s="421">
        <v>198907</v>
      </c>
      <c r="B483" s="422">
        <v>385.71</v>
      </c>
      <c r="C483" s="423">
        <v>389.2</v>
      </c>
      <c r="D483"/>
    </row>
    <row r="484" spans="1:4" ht="16.149999999999999" customHeight="1" x14ac:dyDescent="0.25">
      <c r="A484" s="424">
        <v>198908</v>
      </c>
      <c r="B484" s="425">
        <v>393.43</v>
      </c>
      <c r="C484" s="426">
        <v>397.33</v>
      </c>
      <c r="D484"/>
    </row>
    <row r="485" spans="1:4" ht="16.149999999999999" customHeight="1" x14ac:dyDescent="0.25">
      <c r="A485" s="421">
        <v>198909</v>
      </c>
      <c r="B485" s="422">
        <v>401.8</v>
      </c>
      <c r="C485" s="423">
        <v>405.84</v>
      </c>
      <c r="D485"/>
    </row>
    <row r="486" spans="1:4" ht="16.149999999999999" customHeight="1" x14ac:dyDescent="0.25">
      <c r="A486" s="424">
        <v>198910</v>
      </c>
      <c r="B486" s="425">
        <v>410.55</v>
      </c>
      <c r="C486" s="426">
        <v>414.87</v>
      </c>
      <c r="D486"/>
    </row>
    <row r="487" spans="1:4" ht="16.149999999999999" customHeight="1" x14ac:dyDescent="0.25">
      <c r="A487" s="421">
        <v>198911</v>
      </c>
      <c r="B487" s="422">
        <v>419.76</v>
      </c>
      <c r="C487" s="423">
        <v>424.16</v>
      </c>
      <c r="D487"/>
    </row>
    <row r="488" spans="1:4" ht="16.149999999999999" customHeight="1" x14ac:dyDescent="0.25">
      <c r="A488" s="424">
        <v>198912</v>
      </c>
      <c r="B488" s="425">
        <v>429.3</v>
      </c>
      <c r="C488" s="426">
        <v>433.92</v>
      </c>
      <c r="D488"/>
    </row>
    <row r="489" spans="1:4" ht="16.149999999999999" customHeight="1" x14ac:dyDescent="0.25">
      <c r="A489" s="421">
        <v>199001</v>
      </c>
      <c r="B489" s="422">
        <v>440.08</v>
      </c>
      <c r="C489" s="423">
        <v>445.69</v>
      </c>
      <c r="D489"/>
    </row>
    <row r="490" spans="1:4" ht="16.149999999999999" customHeight="1" x14ac:dyDescent="0.25">
      <c r="A490" s="424">
        <v>199002</v>
      </c>
      <c r="B490" s="425">
        <v>451.72</v>
      </c>
      <c r="C490" s="426">
        <v>457.17</v>
      </c>
      <c r="D490"/>
    </row>
    <row r="491" spans="1:4" ht="16.149999999999999" customHeight="1" x14ac:dyDescent="0.25">
      <c r="A491" s="421">
        <v>199003</v>
      </c>
      <c r="B491" s="422">
        <v>463.4</v>
      </c>
      <c r="C491" s="423">
        <v>468.96</v>
      </c>
      <c r="D491"/>
    </row>
    <row r="492" spans="1:4" ht="16.149999999999999" customHeight="1" x14ac:dyDescent="0.25">
      <c r="A492" s="424">
        <v>199004</v>
      </c>
      <c r="B492" s="425">
        <v>474.62</v>
      </c>
      <c r="C492" s="426">
        <v>479.75</v>
      </c>
      <c r="D492"/>
    </row>
    <row r="493" spans="1:4" ht="16.149999999999999" customHeight="1" x14ac:dyDescent="0.25">
      <c r="A493" s="421">
        <v>199005</v>
      </c>
      <c r="B493" s="422">
        <v>485.99</v>
      </c>
      <c r="C493" s="423">
        <v>491.64</v>
      </c>
      <c r="D493"/>
    </row>
    <row r="494" spans="1:4" ht="16.149999999999999" customHeight="1" x14ac:dyDescent="0.25">
      <c r="A494" s="424">
        <v>199006</v>
      </c>
      <c r="B494" s="425">
        <v>497.31</v>
      </c>
      <c r="C494" s="426">
        <v>502.39</v>
      </c>
      <c r="D494"/>
    </row>
    <row r="495" spans="1:4" ht="16.149999999999999" customHeight="1" x14ac:dyDescent="0.25">
      <c r="A495" s="421">
        <v>199007</v>
      </c>
      <c r="B495" s="422">
        <v>508.35</v>
      </c>
      <c r="C495" s="423">
        <v>513.71</v>
      </c>
      <c r="D495"/>
    </row>
    <row r="496" spans="1:4" ht="16.149999999999999" customHeight="1" x14ac:dyDescent="0.25">
      <c r="A496" s="424">
        <v>199008</v>
      </c>
      <c r="B496" s="425">
        <v>519.94000000000005</v>
      </c>
      <c r="C496" s="426">
        <v>525.6</v>
      </c>
      <c r="D496"/>
    </row>
    <row r="497" spans="1:4" ht="16.149999999999999" customHeight="1" x14ac:dyDescent="0.25">
      <c r="A497" s="421">
        <v>199009</v>
      </c>
      <c r="B497" s="422">
        <v>530.54</v>
      </c>
      <c r="C497" s="423">
        <v>534.9</v>
      </c>
      <c r="D497"/>
    </row>
    <row r="498" spans="1:4" ht="16.149999999999999" customHeight="1" x14ac:dyDescent="0.25">
      <c r="A498" s="424">
        <v>199010</v>
      </c>
      <c r="B498" s="425">
        <v>540.46</v>
      </c>
      <c r="C498" s="426">
        <v>545.61</v>
      </c>
      <c r="D498"/>
    </row>
    <row r="499" spans="1:4" ht="16.149999999999999" customHeight="1" x14ac:dyDescent="0.25">
      <c r="A499" s="421">
        <v>199011</v>
      </c>
      <c r="B499" s="422">
        <v>551.33000000000004</v>
      </c>
      <c r="C499" s="423">
        <v>556.63</v>
      </c>
      <c r="D499"/>
    </row>
    <row r="500" spans="1:4" ht="16.149999999999999" customHeight="1" x14ac:dyDescent="0.25">
      <c r="A500" s="424">
        <v>199012</v>
      </c>
      <c r="B500" s="425">
        <v>563.38</v>
      </c>
      <c r="C500" s="426">
        <v>568.73</v>
      </c>
      <c r="D500"/>
    </row>
    <row r="501" spans="1:4" ht="16.149999999999999" customHeight="1" x14ac:dyDescent="0.25">
      <c r="A501" s="421">
        <v>199101</v>
      </c>
      <c r="B501" s="422">
        <v>574.09</v>
      </c>
      <c r="C501" s="423">
        <v>578.96</v>
      </c>
      <c r="D501"/>
    </row>
    <row r="502" spans="1:4" ht="16.149999999999999" customHeight="1" x14ac:dyDescent="0.25">
      <c r="A502" s="424">
        <v>199102</v>
      </c>
      <c r="B502" s="425">
        <v>584.07000000000005</v>
      </c>
      <c r="C502" s="426">
        <v>588.63</v>
      </c>
      <c r="D502"/>
    </row>
    <row r="503" spans="1:4" ht="16.149999999999999" customHeight="1" x14ac:dyDescent="0.25">
      <c r="A503" s="421">
        <v>199103</v>
      </c>
      <c r="B503" s="422">
        <v>593.75</v>
      </c>
      <c r="C503" s="423">
        <v>598.46</v>
      </c>
      <c r="D503"/>
    </row>
    <row r="504" spans="1:4" ht="16.149999999999999" customHeight="1" x14ac:dyDescent="0.25">
      <c r="A504" s="424">
        <v>199104</v>
      </c>
      <c r="B504" s="425">
        <v>603.72</v>
      </c>
      <c r="C504" s="426">
        <v>608.45000000000005</v>
      </c>
      <c r="D504"/>
    </row>
    <row r="505" spans="1:4" ht="16.149999999999999" customHeight="1" x14ac:dyDescent="0.25">
      <c r="A505" s="421">
        <v>199105</v>
      </c>
      <c r="B505" s="422">
        <v>613.76</v>
      </c>
      <c r="C505" s="423">
        <v>618.61</v>
      </c>
      <c r="D505"/>
    </row>
    <row r="506" spans="1:4" ht="16.149999999999999" customHeight="1" x14ac:dyDescent="0.25">
      <c r="A506" s="424">
        <v>199106</v>
      </c>
      <c r="B506" s="425">
        <v>624.15</v>
      </c>
      <c r="C506" s="426">
        <v>628.82000000000005</v>
      </c>
      <c r="D506"/>
    </row>
    <row r="507" spans="1:4" ht="16.149999999999999" customHeight="1" x14ac:dyDescent="0.25">
      <c r="A507" s="421">
        <v>199107</v>
      </c>
      <c r="B507" s="422">
        <v>634.4</v>
      </c>
      <c r="C507" s="423">
        <v>639.37</v>
      </c>
      <c r="D507"/>
    </row>
    <row r="508" spans="1:4" ht="16.149999999999999" customHeight="1" x14ac:dyDescent="0.25">
      <c r="A508" s="424">
        <v>199108</v>
      </c>
      <c r="B508" s="425">
        <v>645.55999999999995</v>
      </c>
      <c r="C508" s="426">
        <v>652.11</v>
      </c>
      <c r="D508"/>
    </row>
    <row r="509" spans="1:4" ht="16.149999999999999" customHeight="1" x14ac:dyDescent="0.25">
      <c r="A509" s="421">
        <v>199109</v>
      </c>
      <c r="B509" s="422">
        <v>660.52</v>
      </c>
      <c r="C509" s="423">
        <v>667.18</v>
      </c>
      <c r="D509"/>
    </row>
    <row r="510" spans="1:4" ht="16.149999999999999" customHeight="1" x14ac:dyDescent="0.25">
      <c r="A510" s="424">
        <v>199110</v>
      </c>
      <c r="B510" s="425">
        <v>673.84</v>
      </c>
      <c r="C510" s="426">
        <v>679.3</v>
      </c>
      <c r="D510"/>
    </row>
    <row r="511" spans="1:4" ht="16.149999999999999" customHeight="1" x14ac:dyDescent="0.25">
      <c r="A511" s="421">
        <v>199111</v>
      </c>
      <c r="B511" s="422">
        <v>687.59</v>
      </c>
      <c r="C511" s="423">
        <v>694.7</v>
      </c>
      <c r="D511"/>
    </row>
    <row r="512" spans="1:4" ht="16.149999999999999" customHeight="1" x14ac:dyDescent="0.25">
      <c r="A512" s="424">
        <v>199112</v>
      </c>
      <c r="B512" s="425">
        <v>630.38</v>
      </c>
      <c r="C512" s="426">
        <v>638.61</v>
      </c>
      <c r="D512"/>
    </row>
    <row r="513" spans="1:4" ht="16.149999999999999" customHeight="1" x14ac:dyDescent="0.25">
      <c r="A513" s="421">
        <v>199201</v>
      </c>
      <c r="B513" s="422">
        <v>645.17999999999995</v>
      </c>
      <c r="C513" s="423">
        <v>644.27</v>
      </c>
      <c r="D513"/>
    </row>
    <row r="514" spans="1:4" ht="16.149999999999999" customHeight="1" x14ac:dyDescent="0.25">
      <c r="A514" s="424">
        <v>199202</v>
      </c>
      <c r="B514" s="425">
        <v>635.53</v>
      </c>
      <c r="C514" s="426">
        <v>636.54</v>
      </c>
      <c r="D514"/>
    </row>
    <row r="515" spans="1:4" ht="16.149999999999999" customHeight="1" x14ac:dyDescent="0.25">
      <c r="A515" s="421">
        <v>199203</v>
      </c>
      <c r="B515" s="422">
        <v>640.33000000000004</v>
      </c>
      <c r="C515" s="423">
        <v>641.59</v>
      </c>
      <c r="D515"/>
    </row>
    <row r="516" spans="1:4" ht="16.149999999999999" customHeight="1" x14ac:dyDescent="0.25">
      <c r="A516" s="424">
        <v>199204</v>
      </c>
      <c r="B516" s="425">
        <v>649.16</v>
      </c>
      <c r="C516" s="426">
        <v>653.83000000000004</v>
      </c>
      <c r="D516"/>
    </row>
    <row r="517" spans="1:4" ht="16.149999999999999" customHeight="1" x14ac:dyDescent="0.25">
      <c r="A517" s="421">
        <v>199205</v>
      </c>
      <c r="B517" s="422">
        <v>659.81</v>
      </c>
      <c r="C517" s="423">
        <v>664.37</v>
      </c>
      <c r="D517"/>
    </row>
    <row r="518" spans="1:4" ht="16.149999999999999" customHeight="1" x14ac:dyDescent="0.25">
      <c r="A518" s="424">
        <v>199206</v>
      </c>
      <c r="B518" s="425">
        <v>675.79</v>
      </c>
      <c r="C518" s="426">
        <v>697.57</v>
      </c>
      <c r="D518"/>
    </row>
    <row r="519" spans="1:4" ht="16.149999999999999" customHeight="1" x14ac:dyDescent="0.25">
      <c r="A519" s="421">
        <v>199207</v>
      </c>
      <c r="B519" s="422">
        <v>704.5</v>
      </c>
      <c r="C519" s="423">
        <v>705.14</v>
      </c>
      <c r="D519"/>
    </row>
    <row r="520" spans="1:4" ht="16.149999999999999" customHeight="1" x14ac:dyDescent="0.25">
      <c r="A520" s="424">
        <v>199208</v>
      </c>
      <c r="B520" s="425">
        <v>693.72</v>
      </c>
      <c r="C520" s="426">
        <v>691.68</v>
      </c>
      <c r="D520"/>
    </row>
    <row r="521" spans="1:4" ht="16.149999999999999" customHeight="1" x14ac:dyDescent="0.25">
      <c r="A521" s="421">
        <v>199209</v>
      </c>
      <c r="B521" s="422">
        <v>697.11</v>
      </c>
      <c r="C521" s="423">
        <v>702.81</v>
      </c>
      <c r="D521"/>
    </row>
    <row r="522" spans="1:4" ht="16.149999999999999" customHeight="1" x14ac:dyDescent="0.25">
      <c r="A522" s="424">
        <v>199210</v>
      </c>
      <c r="B522" s="425">
        <v>707.65</v>
      </c>
      <c r="C522" s="426">
        <v>716.88</v>
      </c>
      <c r="D522"/>
    </row>
    <row r="523" spans="1:4" ht="16.149999999999999" customHeight="1" x14ac:dyDescent="0.25">
      <c r="A523" s="421">
        <v>199211</v>
      </c>
      <c r="B523" s="422">
        <v>722.43</v>
      </c>
      <c r="C523" s="423">
        <v>725.45</v>
      </c>
      <c r="D523"/>
    </row>
    <row r="524" spans="1:4" ht="16.149999999999999" customHeight="1" x14ac:dyDescent="0.25">
      <c r="A524" s="424">
        <v>199212</v>
      </c>
      <c r="B524" s="425">
        <v>733.42</v>
      </c>
      <c r="C524" s="426">
        <v>737.98</v>
      </c>
      <c r="D524"/>
    </row>
    <row r="525" spans="1:4" ht="16.149999999999999" customHeight="1" x14ac:dyDescent="0.25">
      <c r="A525" s="421">
        <v>199301</v>
      </c>
      <c r="B525" s="422">
        <v>745.52</v>
      </c>
      <c r="C525" s="423">
        <v>746.05</v>
      </c>
      <c r="D525"/>
    </row>
    <row r="526" spans="1:4" ht="16.149999999999999" customHeight="1" x14ac:dyDescent="0.25">
      <c r="A526" s="424">
        <v>199302</v>
      </c>
      <c r="B526" s="425">
        <v>749.08</v>
      </c>
      <c r="C526" s="426">
        <v>758.03</v>
      </c>
      <c r="D526"/>
    </row>
    <row r="527" spans="1:4" ht="16.149999999999999" customHeight="1" x14ac:dyDescent="0.25">
      <c r="A527" s="421">
        <v>199303</v>
      </c>
      <c r="B527" s="422">
        <v>764.38</v>
      </c>
      <c r="C527" s="423">
        <v>766.41</v>
      </c>
      <c r="D527"/>
    </row>
    <row r="528" spans="1:4" ht="16.149999999999999" customHeight="1" x14ac:dyDescent="0.25">
      <c r="A528" s="424">
        <v>199304</v>
      </c>
      <c r="B528" s="425">
        <v>771.79</v>
      </c>
      <c r="C528" s="426">
        <v>774.94</v>
      </c>
      <c r="D528"/>
    </row>
    <row r="529" spans="1:4" ht="16.149999999999999" customHeight="1" x14ac:dyDescent="0.25">
      <c r="A529" s="421">
        <v>199305</v>
      </c>
      <c r="B529" s="422">
        <v>779.71</v>
      </c>
      <c r="C529" s="423">
        <v>779.56</v>
      </c>
      <c r="D529"/>
    </row>
    <row r="530" spans="1:4" ht="16.149999999999999" customHeight="1" x14ac:dyDescent="0.25">
      <c r="A530" s="424">
        <v>199306</v>
      </c>
      <c r="B530" s="425">
        <v>784.24</v>
      </c>
      <c r="C530" s="426">
        <v>787.12</v>
      </c>
      <c r="D530"/>
    </row>
    <row r="531" spans="1:4" ht="16.149999999999999" customHeight="1" x14ac:dyDescent="0.25">
      <c r="A531" s="421">
        <v>199307</v>
      </c>
      <c r="B531" s="422">
        <v>795.08</v>
      </c>
      <c r="C531" s="423">
        <v>801.35</v>
      </c>
      <c r="D531"/>
    </row>
    <row r="532" spans="1:4" ht="16.149999999999999" customHeight="1" x14ac:dyDescent="0.25">
      <c r="A532" s="424">
        <v>199308</v>
      </c>
      <c r="B532" s="425">
        <v>804.61</v>
      </c>
      <c r="C532" s="426">
        <v>806.86</v>
      </c>
      <c r="D532"/>
    </row>
    <row r="533" spans="1:4" ht="16.149999999999999" customHeight="1" x14ac:dyDescent="0.25">
      <c r="A533" s="421">
        <v>199309</v>
      </c>
      <c r="B533" s="422">
        <v>809.66</v>
      </c>
      <c r="C533" s="423">
        <v>810.84</v>
      </c>
      <c r="D533"/>
    </row>
    <row r="534" spans="1:4" ht="16.149999999999999" customHeight="1" x14ac:dyDescent="0.25">
      <c r="A534" s="424">
        <v>199310</v>
      </c>
      <c r="B534" s="425">
        <v>814.45</v>
      </c>
      <c r="C534" s="426">
        <v>817.03</v>
      </c>
      <c r="D534"/>
    </row>
    <row r="535" spans="1:4" ht="16.149999999999999" customHeight="1" x14ac:dyDescent="0.25">
      <c r="A535" s="421">
        <v>199311</v>
      </c>
      <c r="B535" s="422">
        <v>814.08</v>
      </c>
      <c r="C535" s="423">
        <v>811.73</v>
      </c>
      <c r="D535"/>
    </row>
    <row r="536" spans="1:4" ht="16.149999999999999" customHeight="1" x14ac:dyDescent="0.25">
      <c r="A536" s="424">
        <v>199312</v>
      </c>
      <c r="B536" s="425">
        <v>803.56</v>
      </c>
      <c r="C536" s="426">
        <v>804.33</v>
      </c>
      <c r="D536"/>
    </row>
    <row r="537" spans="1:4" ht="16.149999999999999" customHeight="1" x14ac:dyDescent="0.25">
      <c r="A537" s="421">
        <v>199401</v>
      </c>
      <c r="B537" s="422">
        <v>816.15</v>
      </c>
      <c r="C537" s="423">
        <v>818.38</v>
      </c>
      <c r="D537"/>
    </row>
    <row r="538" spans="1:4" ht="16.149999999999999" customHeight="1" x14ac:dyDescent="0.25">
      <c r="A538" s="424">
        <v>199402</v>
      </c>
      <c r="B538" s="425">
        <v>817.67</v>
      </c>
      <c r="C538" s="426">
        <v>819.7</v>
      </c>
      <c r="D538"/>
    </row>
    <row r="539" spans="1:4" ht="16.149999999999999" customHeight="1" x14ac:dyDescent="0.25">
      <c r="A539" s="421">
        <v>199403</v>
      </c>
      <c r="B539" s="422">
        <v>819.76</v>
      </c>
      <c r="C539" s="423">
        <v>819.51</v>
      </c>
      <c r="D539"/>
    </row>
    <row r="540" spans="1:4" ht="16.149999999999999" customHeight="1" x14ac:dyDescent="0.25">
      <c r="A540" s="424">
        <v>199404</v>
      </c>
      <c r="B540" s="425">
        <v>829.87</v>
      </c>
      <c r="C540" s="426">
        <v>836.86</v>
      </c>
      <c r="D540"/>
    </row>
    <row r="541" spans="1:4" ht="16.149999999999999" customHeight="1" x14ac:dyDescent="0.25">
      <c r="A541" s="421">
        <v>199405</v>
      </c>
      <c r="B541" s="422">
        <v>841.43</v>
      </c>
      <c r="C541" s="423">
        <v>841.12</v>
      </c>
      <c r="D541"/>
    </row>
    <row r="542" spans="1:4" ht="16.149999999999999" customHeight="1" x14ac:dyDescent="0.25">
      <c r="A542" s="424">
        <v>199406</v>
      </c>
      <c r="B542" s="425">
        <v>830.94</v>
      </c>
      <c r="C542" s="426">
        <v>819.64</v>
      </c>
      <c r="D542"/>
    </row>
    <row r="543" spans="1:4" ht="16.149999999999999" customHeight="1" x14ac:dyDescent="0.25">
      <c r="A543" s="421">
        <v>199407</v>
      </c>
      <c r="B543" s="422">
        <v>819.06</v>
      </c>
      <c r="C543" s="423">
        <v>815.62</v>
      </c>
      <c r="D543"/>
    </row>
    <row r="544" spans="1:4" ht="16.149999999999999" customHeight="1" x14ac:dyDescent="0.25">
      <c r="A544" s="424">
        <v>199408</v>
      </c>
      <c r="B544" s="425">
        <v>814.82</v>
      </c>
      <c r="C544" s="426">
        <v>816.3</v>
      </c>
      <c r="D544"/>
    </row>
    <row r="545" spans="1:4" ht="16.149999999999999" customHeight="1" x14ac:dyDescent="0.25">
      <c r="A545" s="421">
        <v>199409</v>
      </c>
      <c r="B545" s="422">
        <v>830.06</v>
      </c>
      <c r="C545" s="423">
        <v>842</v>
      </c>
      <c r="D545"/>
    </row>
    <row r="546" spans="1:4" ht="16.149999999999999" customHeight="1" x14ac:dyDescent="0.25">
      <c r="A546" s="424">
        <v>199410</v>
      </c>
      <c r="B546" s="425">
        <v>839.32</v>
      </c>
      <c r="C546" s="426">
        <v>838.55</v>
      </c>
      <c r="D546"/>
    </row>
    <row r="547" spans="1:4" ht="16.149999999999999" customHeight="1" x14ac:dyDescent="0.25">
      <c r="A547" s="421">
        <v>199411</v>
      </c>
      <c r="B547" s="422">
        <v>830.03</v>
      </c>
      <c r="C547" s="423">
        <v>829.03</v>
      </c>
      <c r="D547"/>
    </row>
    <row r="548" spans="1:4" ht="16.149999999999999" customHeight="1" x14ac:dyDescent="0.25">
      <c r="A548" s="424">
        <v>199412</v>
      </c>
      <c r="B548" s="425">
        <v>829.37</v>
      </c>
      <c r="C548" s="426">
        <v>831.27</v>
      </c>
      <c r="D548"/>
    </row>
    <row r="549" spans="1:4" ht="16.149999999999999" customHeight="1" x14ac:dyDescent="0.25">
      <c r="A549" s="421">
        <v>199501</v>
      </c>
      <c r="B549" s="422">
        <v>846.63</v>
      </c>
      <c r="C549" s="423">
        <v>856.41</v>
      </c>
      <c r="D549"/>
    </row>
    <row r="550" spans="1:4" ht="16.149999999999999" customHeight="1" x14ac:dyDescent="0.25">
      <c r="A550" s="424">
        <v>199502</v>
      </c>
      <c r="B550" s="425">
        <v>850.9</v>
      </c>
      <c r="C550" s="426">
        <v>856.99</v>
      </c>
      <c r="D550"/>
    </row>
    <row r="551" spans="1:4" ht="16.149999999999999" customHeight="1" x14ac:dyDescent="0.25">
      <c r="A551" s="421">
        <v>199503</v>
      </c>
      <c r="B551" s="422">
        <v>865.83</v>
      </c>
      <c r="C551" s="423">
        <v>880.23</v>
      </c>
      <c r="D551"/>
    </row>
    <row r="552" spans="1:4" ht="16.149999999999999" customHeight="1" x14ac:dyDescent="0.25">
      <c r="A552" s="424">
        <v>199504</v>
      </c>
      <c r="B552" s="425">
        <v>873.39</v>
      </c>
      <c r="C552" s="426">
        <v>877.9</v>
      </c>
      <c r="D552"/>
    </row>
    <row r="553" spans="1:4" ht="16.149999999999999" customHeight="1" x14ac:dyDescent="0.25">
      <c r="A553" s="421">
        <v>199505</v>
      </c>
      <c r="B553" s="422">
        <v>876.95</v>
      </c>
      <c r="C553" s="423">
        <v>876.36</v>
      </c>
      <c r="D553"/>
    </row>
    <row r="554" spans="1:4" ht="16.149999999999999" customHeight="1" x14ac:dyDescent="0.25">
      <c r="A554" s="424">
        <v>199506</v>
      </c>
      <c r="B554" s="425">
        <v>874.86</v>
      </c>
      <c r="C554" s="426">
        <v>881.23</v>
      </c>
      <c r="D554"/>
    </row>
    <row r="555" spans="1:4" ht="16.149999999999999" customHeight="1" x14ac:dyDescent="0.25">
      <c r="A555" s="421">
        <v>199507</v>
      </c>
      <c r="B555" s="422">
        <v>893.22</v>
      </c>
      <c r="C555" s="423">
        <v>897.63</v>
      </c>
      <c r="D555"/>
    </row>
    <row r="556" spans="1:4" ht="16.149999999999999" customHeight="1" x14ac:dyDescent="0.25">
      <c r="A556" s="424">
        <v>199508</v>
      </c>
      <c r="B556" s="425">
        <v>935.1</v>
      </c>
      <c r="C556" s="426">
        <v>960.19</v>
      </c>
      <c r="D556"/>
    </row>
    <row r="557" spans="1:4" ht="16.149999999999999" customHeight="1" x14ac:dyDescent="0.25">
      <c r="A557" s="421">
        <v>199509</v>
      </c>
      <c r="B557" s="422">
        <v>964.17</v>
      </c>
      <c r="C557" s="423">
        <v>966.78</v>
      </c>
      <c r="D557"/>
    </row>
    <row r="558" spans="1:4" ht="16.149999999999999" customHeight="1" x14ac:dyDescent="0.25">
      <c r="A558" s="424">
        <v>199510</v>
      </c>
      <c r="B558" s="425">
        <v>984.96</v>
      </c>
      <c r="C558" s="426">
        <v>994.5</v>
      </c>
      <c r="D558"/>
    </row>
    <row r="559" spans="1:4" ht="16.149999999999999" customHeight="1" x14ac:dyDescent="0.25">
      <c r="A559" s="421">
        <v>199511</v>
      </c>
      <c r="B559" s="422">
        <v>1000.58</v>
      </c>
      <c r="C559" s="423">
        <v>998.16</v>
      </c>
      <c r="D559"/>
    </row>
    <row r="560" spans="1:4" ht="16.149999999999999" customHeight="1" x14ac:dyDescent="0.25">
      <c r="A560" s="424">
        <v>199512</v>
      </c>
      <c r="B560" s="425">
        <v>988.15</v>
      </c>
      <c r="C560" s="426">
        <v>987.65</v>
      </c>
      <c r="D560"/>
    </row>
    <row r="561" spans="1:4" ht="16.149999999999999" customHeight="1" x14ac:dyDescent="0.25">
      <c r="A561" s="421">
        <v>199601</v>
      </c>
      <c r="B561" s="422">
        <v>1011.19</v>
      </c>
      <c r="C561" s="423">
        <v>1028.1400000000001</v>
      </c>
      <c r="D561"/>
    </row>
    <row r="562" spans="1:4" ht="16.149999999999999" customHeight="1" x14ac:dyDescent="0.25">
      <c r="A562" s="424">
        <v>199602</v>
      </c>
      <c r="B562" s="425">
        <v>1029.6400000000001</v>
      </c>
      <c r="C562" s="426">
        <v>1039.81</v>
      </c>
      <c r="D562"/>
    </row>
    <row r="563" spans="1:4" ht="16.149999999999999" customHeight="1" x14ac:dyDescent="0.25">
      <c r="A563" s="421">
        <v>199603</v>
      </c>
      <c r="B563" s="422">
        <v>1044.98</v>
      </c>
      <c r="C563" s="423">
        <v>1046</v>
      </c>
      <c r="D563"/>
    </row>
    <row r="564" spans="1:4" ht="16.149999999999999" customHeight="1" x14ac:dyDescent="0.25">
      <c r="A564" s="424">
        <v>199604</v>
      </c>
      <c r="B564" s="425">
        <v>1050.93</v>
      </c>
      <c r="C564" s="426">
        <v>1058.9000000000001</v>
      </c>
      <c r="D564"/>
    </row>
    <row r="565" spans="1:4" ht="16.149999999999999" customHeight="1" x14ac:dyDescent="0.25">
      <c r="A565" s="421">
        <v>199605</v>
      </c>
      <c r="B565" s="422">
        <v>1066.24</v>
      </c>
      <c r="C565" s="423">
        <v>1073.06</v>
      </c>
      <c r="D565"/>
    </row>
    <row r="566" spans="1:4" ht="16.149999999999999" customHeight="1" x14ac:dyDescent="0.25">
      <c r="A566" s="424">
        <v>199606</v>
      </c>
      <c r="B566" s="425">
        <v>1071.96</v>
      </c>
      <c r="C566" s="426">
        <v>1069.1099999999999</v>
      </c>
      <c r="D566"/>
    </row>
    <row r="567" spans="1:4" ht="16.149999999999999" customHeight="1" x14ac:dyDescent="0.25">
      <c r="A567" s="421">
        <v>199607</v>
      </c>
      <c r="B567" s="422">
        <v>1064.0999999999999</v>
      </c>
      <c r="C567" s="423">
        <v>1056.74</v>
      </c>
      <c r="D567"/>
    </row>
    <row r="568" spans="1:4" ht="16.149999999999999" customHeight="1" x14ac:dyDescent="0.25">
      <c r="A568" s="424">
        <v>199608</v>
      </c>
      <c r="B568" s="425">
        <v>1044.8399999999999</v>
      </c>
      <c r="C568" s="426">
        <v>1042.32</v>
      </c>
      <c r="D568"/>
    </row>
    <row r="569" spans="1:4" ht="16.149999999999999" customHeight="1" x14ac:dyDescent="0.25">
      <c r="A569" s="421">
        <v>199609</v>
      </c>
      <c r="B569" s="422">
        <v>1040.8399999999999</v>
      </c>
      <c r="C569" s="423">
        <v>1025.06</v>
      </c>
      <c r="D569"/>
    </row>
    <row r="570" spans="1:4" ht="16.149999999999999" customHeight="1" x14ac:dyDescent="0.25">
      <c r="A570" s="424">
        <v>199610</v>
      </c>
      <c r="B570" s="425">
        <v>1015.78</v>
      </c>
      <c r="C570" s="426">
        <v>1005.83</v>
      </c>
      <c r="D570"/>
    </row>
    <row r="571" spans="1:4" ht="16.149999999999999" customHeight="1" x14ac:dyDescent="0.25">
      <c r="A571" s="421">
        <v>199611</v>
      </c>
      <c r="B571" s="422">
        <v>998.18</v>
      </c>
      <c r="C571" s="423">
        <v>1002.28</v>
      </c>
      <c r="D571"/>
    </row>
    <row r="572" spans="1:4" ht="16.149999999999999" customHeight="1" x14ac:dyDescent="0.25">
      <c r="A572" s="424">
        <v>199612</v>
      </c>
      <c r="B572" s="425">
        <v>1000.79</v>
      </c>
      <c r="C572" s="426">
        <v>1005.33</v>
      </c>
      <c r="D572"/>
    </row>
    <row r="573" spans="1:4" ht="16.149999999999999" customHeight="1" x14ac:dyDescent="0.25">
      <c r="A573" s="421">
        <v>199701</v>
      </c>
      <c r="B573" s="422">
        <v>1027.06</v>
      </c>
      <c r="C573" s="423">
        <v>1070.97</v>
      </c>
      <c r="D573"/>
    </row>
    <row r="574" spans="1:4" ht="16.149999999999999" customHeight="1" x14ac:dyDescent="0.25">
      <c r="A574" s="424">
        <v>199702</v>
      </c>
      <c r="B574" s="425">
        <v>1074.24</v>
      </c>
      <c r="C574" s="426">
        <v>1080.51</v>
      </c>
      <c r="D574"/>
    </row>
    <row r="575" spans="1:4" ht="16.149999999999999" customHeight="1" x14ac:dyDescent="0.25">
      <c r="A575" s="421">
        <v>199703</v>
      </c>
      <c r="B575" s="422">
        <v>1062.1600000000001</v>
      </c>
      <c r="C575" s="423">
        <v>1059.8800000000001</v>
      </c>
      <c r="D575"/>
    </row>
    <row r="576" spans="1:4" ht="16.149999999999999" customHeight="1" x14ac:dyDescent="0.25">
      <c r="A576" s="424">
        <v>199704</v>
      </c>
      <c r="B576" s="425">
        <v>1060.6500000000001</v>
      </c>
      <c r="C576" s="426">
        <v>1063.1099999999999</v>
      </c>
      <c r="D576"/>
    </row>
    <row r="577" spans="1:4" ht="16.149999999999999" customHeight="1" x14ac:dyDescent="0.25">
      <c r="A577" s="421">
        <v>199705</v>
      </c>
      <c r="B577" s="422">
        <v>1075.18</v>
      </c>
      <c r="C577" s="423">
        <v>1077.0899999999999</v>
      </c>
      <c r="D577"/>
    </row>
    <row r="578" spans="1:4" ht="16.149999999999999" customHeight="1" x14ac:dyDescent="0.25">
      <c r="A578" s="424">
        <v>199706</v>
      </c>
      <c r="B578" s="425">
        <v>1082.3699999999999</v>
      </c>
      <c r="C578" s="426">
        <v>1089.01</v>
      </c>
      <c r="D578"/>
    </row>
    <row r="579" spans="1:4" ht="16.149999999999999" customHeight="1" x14ac:dyDescent="0.25">
      <c r="A579" s="421">
        <v>199707</v>
      </c>
      <c r="B579" s="422">
        <v>1102.4000000000001</v>
      </c>
      <c r="C579" s="423">
        <v>1109.6500000000001</v>
      </c>
      <c r="D579"/>
    </row>
    <row r="580" spans="1:4" ht="16.149999999999999" customHeight="1" x14ac:dyDescent="0.25">
      <c r="A580" s="424">
        <v>199708</v>
      </c>
      <c r="B580" s="425">
        <v>1132.7</v>
      </c>
      <c r="C580" s="426">
        <v>1172.28</v>
      </c>
      <c r="D580"/>
    </row>
    <row r="581" spans="1:4" ht="16.149999999999999" customHeight="1" x14ac:dyDescent="0.25">
      <c r="A581" s="421">
        <v>199709</v>
      </c>
      <c r="B581" s="422">
        <v>1222.49</v>
      </c>
      <c r="C581" s="423">
        <v>1246.27</v>
      </c>
      <c r="D581"/>
    </row>
    <row r="582" spans="1:4" ht="16.149999999999999" customHeight="1" x14ac:dyDescent="0.25">
      <c r="A582" s="424">
        <v>199710</v>
      </c>
      <c r="B582" s="425">
        <v>1262.8900000000001</v>
      </c>
      <c r="C582" s="426">
        <v>1281.2</v>
      </c>
      <c r="D582"/>
    </row>
    <row r="583" spans="1:4" ht="16.149999999999999" customHeight="1" x14ac:dyDescent="0.25">
      <c r="A583" s="421">
        <v>199711</v>
      </c>
      <c r="B583" s="422">
        <v>1294.56</v>
      </c>
      <c r="C583" s="423">
        <v>1305.6600000000001</v>
      </c>
      <c r="D583"/>
    </row>
    <row r="584" spans="1:4" ht="16.149999999999999" customHeight="1" x14ac:dyDescent="0.25">
      <c r="A584" s="424">
        <v>199712</v>
      </c>
      <c r="B584" s="425">
        <v>1296.7</v>
      </c>
      <c r="C584" s="426">
        <v>1293.58</v>
      </c>
      <c r="D584"/>
    </row>
    <row r="585" spans="1:4" ht="16.149999999999999" customHeight="1" x14ac:dyDescent="0.25">
      <c r="A585" s="421">
        <v>199801</v>
      </c>
      <c r="B585" s="422">
        <v>1323.16</v>
      </c>
      <c r="C585" s="423">
        <v>1342</v>
      </c>
      <c r="D585"/>
    </row>
    <row r="586" spans="1:4" ht="16.149999999999999" customHeight="1" x14ac:dyDescent="0.25">
      <c r="A586" s="424">
        <v>199802</v>
      </c>
      <c r="B586" s="425">
        <v>1346.12</v>
      </c>
      <c r="C586" s="426">
        <v>1343.85</v>
      </c>
      <c r="D586"/>
    </row>
    <row r="587" spans="1:4" ht="16.149999999999999" customHeight="1" x14ac:dyDescent="0.25">
      <c r="A587" s="421">
        <v>199803</v>
      </c>
      <c r="B587" s="422">
        <v>1357.1</v>
      </c>
      <c r="C587" s="423">
        <v>1358.03</v>
      </c>
      <c r="D587"/>
    </row>
    <row r="588" spans="1:4" ht="16.149999999999999" customHeight="1" x14ac:dyDescent="0.25">
      <c r="A588" s="424">
        <v>199804</v>
      </c>
      <c r="B588" s="425">
        <v>1360.65</v>
      </c>
      <c r="C588" s="426">
        <v>1365.72</v>
      </c>
      <c r="D588"/>
    </row>
    <row r="589" spans="1:4" ht="16.149999999999999" customHeight="1" x14ac:dyDescent="0.25">
      <c r="A589" s="421">
        <v>199805</v>
      </c>
      <c r="B589" s="422">
        <v>1386.28</v>
      </c>
      <c r="C589" s="423">
        <v>1397.07</v>
      </c>
      <c r="D589"/>
    </row>
    <row r="590" spans="1:4" ht="16.149999999999999" customHeight="1" x14ac:dyDescent="0.25">
      <c r="A590" s="424">
        <v>199806</v>
      </c>
      <c r="B590" s="425">
        <v>1386.61</v>
      </c>
      <c r="C590" s="426">
        <v>1363.04</v>
      </c>
      <c r="D590"/>
    </row>
    <row r="591" spans="1:4" ht="16.149999999999999" customHeight="1" x14ac:dyDescent="0.25">
      <c r="A591" s="421">
        <v>199807</v>
      </c>
      <c r="B591" s="422">
        <v>1371.54</v>
      </c>
      <c r="C591" s="423">
        <v>1370.65</v>
      </c>
      <c r="D591"/>
    </row>
    <row r="592" spans="1:4" ht="16.149999999999999" customHeight="1" x14ac:dyDescent="0.25">
      <c r="A592" s="424">
        <v>199808</v>
      </c>
      <c r="B592" s="425">
        <v>1390.46</v>
      </c>
      <c r="C592" s="426">
        <v>1440.87</v>
      </c>
      <c r="D592"/>
    </row>
    <row r="593" spans="1:4" ht="16.149999999999999" customHeight="1" x14ac:dyDescent="0.25">
      <c r="A593" s="421">
        <v>199809</v>
      </c>
      <c r="B593" s="422">
        <v>1520.52</v>
      </c>
      <c r="C593" s="423">
        <v>1556.15</v>
      </c>
      <c r="D593"/>
    </row>
    <row r="594" spans="1:4" ht="16.149999999999999" customHeight="1" x14ac:dyDescent="0.25">
      <c r="A594" s="424">
        <v>199810</v>
      </c>
      <c r="B594" s="425">
        <v>1587.38</v>
      </c>
      <c r="C594" s="426">
        <v>1575.08</v>
      </c>
      <c r="D594"/>
    </row>
    <row r="595" spans="1:4" ht="16.149999999999999" customHeight="1" x14ac:dyDescent="0.25">
      <c r="A595" s="421">
        <v>199811</v>
      </c>
      <c r="B595" s="422">
        <v>1562.71</v>
      </c>
      <c r="C595" s="423">
        <v>1547.11</v>
      </c>
      <c r="D595"/>
    </row>
    <row r="596" spans="1:4" ht="16.149999999999999" customHeight="1" x14ac:dyDescent="0.25">
      <c r="A596" s="424">
        <v>199812</v>
      </c>
      <c r="B596" s="425">
        <v>1524.56</v>
      </c>
      <c r="C596" s="426">
        <v>1542.11</v>
      </c>
      <c r="D596"/>
    </row>
    <row r="597" spans="1:4" ht="16.149999999999999" customHeight="1" x14ac:dyDescent="0.25">
      <c r="A597" s="421">
        <v>199901</v>
      </c>
      <c r="B597" s="422">
        <v>1570.01</v>
      </c>
      <c r="C597" s="423">
        <v>1582.9</v>
      </c>
      <c r="D597"/>
    </row>
    <row r="598" spans="1:4" ht="16.149999999999999" customHeight="1" x14ac:dyDescent="0.25">
      <c r="A598" s="424">
        <v>199902</v>
      </c>
      <c r="B598" s="425">
        <v>1567.07</v>
      </c>
      <c r="C598" s="426">
        <v>1568.3</v>
      </c>
      <c r="D598"/>
    </row>
    <row r="599" spans="1:4" ht="16.149999999999999" customHeight="1" x14ac:dyDescent="0.25">
      <c r="A599" s="421">
        <v>199903</v>
      </c>
      <c r="B599" s="422">
        <v>1550.15</v>
      </c>
      <c r="C599" s="423">
        <v>1533.51</v>
      </c>
      <c r="D599"/>
    </row>
    <row r="600" spans="1:4" ht="16.149999999999999" customHeight="1" x14ac:dyDescent="0.25">
      <c r="A600" s="424">
        <v>199904</v>
      </c>
      <c r="B600" s="425">
        <v>1574.67</v>
      </c>
      <c r="C600" s="426">
        <v>1604.44</v>
      </c>
      <c r="D600"/>
    </row>
    <row r="601" spans="1:4" ht="16.149999999999999" customHeight="1" x14ac:dyDescent="0.25">
      <c r="A601" s="421">
        <v>199905</v>
      </c>
      <c r="B601" s="422">
        <v>1641.33</v>
      </c>
      <c r="C601" s="423">
        <v>1671.67</v>
      </c>
      <c r="D601"/>
    </row>
    <row r="602" spans="1:4" ht="16.149999999999999" customHeight="1" x14ac:dyDescent="0.25">
      <c r="A602" s="424">
        <v>199906</v>
      </c>
      <c r="B602" s="425">
        <v>1693.99</v>
      </c>
      <c r="C602" s="426">
        <v>1732.1</v>
      </c>
      <c r="D602"/>
    </row>
    <row r="603" spans="1:4" ht="16.149999999999999" customHeight="1" x14ac:dyDescent="0.25">
      <c r="A603" s="421">
        <v>199907</v>
      </c>
      <c r="B603" s="422">
        <v>1818.63</v>
      </c>
      <c r="C603" s="423">
        <v>1809.5</v>
      </c>
      <c r="D603"/>
    </row>
    <row r="604" spans="1:4" ht="16.149999999999999" customHeight="1" x14ac:dyDescent="0.25">
      <c r="A604" s="424">
        <v>199908</v>
      </c>
      <c r="B604" s="425">
        <v>1876.93</v>
      </c>
      <c r="C604" s="426">
        <v>1954.72</v>
      </c>
      <c r="D604"/>
    </row>
    <row r="605" spans="1:4" ht="16.149999999999999" customHeight="1" x14ac:dyDescent="0.25">
      <c r="A605" s="421">
        <v>199909</v>
      </c>
      <c r="B605" s="422">
        <v>1975.64</v>
      </c>
      <c r="C605" s="423">
        <v>2017.27</v>
      </c>
      <c r="D605"/>
    </row>
    <row r="606" spans="1:4" ht="16.149999999999999" customHeight="1" x14ac:dyDescent="0.25">
      <c r="A606" s="424">
        <v>199910</v>
      </c>
      <c r="B606" s="425">
        <v>1978.71</v>
      </c>
      <c r="C606" s="426">
        <v>1971.59</v>
      </c>
      <c r="D606"/>
    </row>
    <row r="607" spans="1:4" ht="16.149999999999999" customHeight="1" x14ac:dyDescent="0.25">
      <c r="A607" s="421">
        <v>199911</v>
      </c>
      <c r="B607" s="422">
        <v>1944.64</v>
      </c>
      <c r="C607" s="423">
        <v>1923.77</v>
      </c>
      <c r="D607"/>
    </row>
    <row r="608" spans="1:4" ht="16.149999999999999" customHeight="1" x14ac:dyDescent="0.25">
      <c r="A608" s="424">
        <v>199912</v>
      </c>
      <c r="B608" s="425">
        <v>1888.46</v>
      </c>
      <c r="C608" s="426">
        <v>1873.77</v>
      </c>
      <c r="D608"/>
    </row>
    <row r="609" spans="1:4" ht="16.149999999999999" customHeight="1" x14ac:dyDescent="0.25">
      <c r="A609" s="421">
        <v>200001</v>
      </c>
      <c r="B609" s="422">
        <v>1923.57</v>
      </c>
      <c r="C609" s="423">
        <v>1976.72</v>
      </c>
      <c r="D609"/>
    </row>
    <row r="610" spans="1:4" ht="16.149999999999999" customHeight="1" x14ac:dyDescent="0.25">
      <c r="A610" s="424">
        <v>200002</v>
      </c>
      <c r="B610" s="425">
        <v>1950.64</v>
      </c>
      <c r="C610" s="426">
        <v>1946.17</v>
      </c>
      <c r="D610"/>
    </row>
    <row r="611" spans="1:4" ht="16.149999999999999" customHeight="1" x14ac:dyDescent="0.25">
      <c r="A611" s="421">
        <v>200003</v>
      </c>
      <c r="B611" s="422">
        <v>1956.25</v>
      </c>
      <c r="C611" s="423">
        <v>1951.56</v>
      </c>
      <c r="D611"/>
    </row>
    <row r="612" spans="1:4" ht="16.149999999999999" customHeight="1" x14ac:dyDescent="0.25">
      <c r="A612" s="424">
        <v>200004</v>
      </c>
      <c r="B612" s="425">
        <v>1986.77</v>
      </c>
      <c r="C612" s="426">
        <v>2004.47</v>
      </c>
      <c r="D612"/>
    </row>
    <row r="613" spans="1:4" ht="16.149999999999999" customHeight="1" x14ac:dyDescent="0.25">
      <c r="A613" s="421">
        <v>200005</v>
      </c>
      <c r="B613" s="422">
        <v>2055.69</v>
      </c>
      <c r="C613" s="423">
        <v>2084.92</v>
      </c>
      <c r="D613"/>
    </row>
    <row r="614" spans="1:4" ht="16.149999999999999" customHeight="1" x14ac:dyDescent="0.25">
      <c r="A614" s="424">
        <v>200006</v>
      </c>
      <c r="B614" s="425">
        <v>2120.17</v>
      </c>
      <c r="C614" s="426">
        <v>2139.11</v>
      </c>
      <c r="D614"/>
    </row>
    <row r="615" spans="1:4" ht="16.149999999999999" customHeight="1" x14ac:dyDescent="0.25">
      <c r="A615" s="421">
        <v>200007</v>
      </c>
      <c r="B615" s="422">
        <v>2161.34</v>
      </c>
      <c r="C615" s="423">
        <v>2172.79</v>
      </c>
      <c r="D615"/>
    </row>
    <row r="616" spans="1:4" ht="16.149999999999999" customHeight="1" x14ac:dyDescent="0.25">
      <c r="A616" s="424">
        <v>200008</v>
      </c>
      <c r="B616" s="425">
        <v>2187.38</v>
      </c>
      <c r="C616" s="426">
        <v>2208.21</v>
      </c>
      <c r="D616"/>
    </row>
    <row r="617" spans="1:4" ht="16.149999999999999" customHeight="1" x14ac:dyDescent="0.25">
      <c r="A617" s="421">
        <v>200009</v>
      </c>
      <c r="B617" s="422">
        <v>2213.7600000000002</v>
      </c>
      <c r="C617" s="423">
        <v>2212.2600000000002</v>
      </c>
      <c r="D617"/>
    </row>
    <row r="618" spans="1:4" ht="16.149999999999999" customHeight="1" x14ac:dyDescent="0.25">
      <c r="A618" s="424">
        <v>200010</v>
      </c>
      <c r="B618" s="425">
        <v>2176.61</v>
      </c>
      <c r="C618" s="426">
        <v>2158.36</v>
      </c>
      <c r="D618"/>
    </row>
    <row r="619" spans="1:4" ht="16.149999999999999" customHeight="1" x14ac:dyDescent="0.25">
      <c r="A619" s="421">
        <v>200011</v>
      </c>
      <c r="B619" s="422">
        <v>2136.63</v>
      </c>
      <c r="C619" s="423">
        <v>2172.84</v>
      </c>
      <c r="D619"/>
    </row>
    <row r="620" spans="1:4" ht="16.149999999999999" customHeight="1" x14ac:dyDescent="0.25">
      <c r="A620" s="424">
        <v>200012</v>
      </c>
      <c r="B620" s="425">
        <v>2186.21</v>
      </c>
      <c r="C620" s="426">
        <v>2229.1799999999998</v>
      </c>
      <c r="D620"/>
    </row>
    <row r="621" spans="1:4" ht="16.149999999999999" customHeight="1" x14ac:dyDescent="0.25">
      <c r="A621" s="421">
        <v>200101</v>
      </c>
      <c r="B621" s="422">
        <v>2241.4</v>
      </c>
      <c r="C621" s="423">
        <v>2240.8000000000002</v>
      </c>
      <c r="D621"/>
    </row>
    <row r="622" spans="1:4" ht="16.149999999999999" customHeight="1" x14ac:dyDescent="0.25">
      <c r="A622" s="424">
        <v>200102</v>
      </c>
      <c r="B622" s="425">
        <v>2243.42</v>
      </c>
      <c r="C622" s="426">
        <v>2257.4499999999998</v>
      </c>
      <c r="D622"/>
    </row>
    <row r="623" spans="1:4" ht="16.149999999999999" customHeight="1" x14ac:dyDescent="0.25">
      <c r="A623" s="421">
        <v>200103</v>
      </c>
      <c r="B623" s="422">
        <v>2278.7800000000002</v>
      </c>
      <c r="C623" s="423">
        <v>2310.5700000000002</v>
      </c>
      <c r="D623"/>
    </row>
    <row r="624" spans="1:4" ht="16.149999999999999" customHeight="1" x14ac:dyDescent="0.25">
      <c r="A624" s="424">
        <v>200104</v>
      </c>
      <c r="B624" s="425">
        <v>2323.1</v>
      </c>
      <c r="C624" s="426">
        <v>2346.73</v>
      </c>
      <c r="D624"/>
    </row>
    <row r="625" spans="1:4" ht="16.149999999999999" customHeight="1" x14ac:dyDescent="0.25">
      <c r="A625" s="421">
        <v>200105</v>
      </c>
      <c r="B625" s="422">
        <v>2346.9299999999998</v>
      </c>
      <c r="C625" s="423">
        <v>2324.98</v>
      </c>
      <c r="D625"/>
    </row>
    <row r="626" spans="1:4" ht="16.149999999999999" customHeight="1" x14ac:dyDescent="0.25">
      <c r="A626" s="424">
        <v>200106</v>
      </c>
      <c r="B626" s="425">
        <v>2305.66</v>
      </c>
      <c r="C626" s="426">
        <v>2298.85</v>
      </c>
      <c r="D626"/>
    </row>
    <row r="627" spans="1:4" ht="16.149999999999999" customHeight="1" x14ac:dyDescent="0.25">
      <c r="A627" s="421">
        <v>200107</v>
      </c>
      <c r="B627" s="422">
        <v>2304.2800000000002</v>
      </c>
      <c r="C627" s="423">
        <v>2298.27</v>
      </c>
      <c r="D627"/>
    </row>
    <row r="628" spans="1:4" ht="16.149999999999999" customHeight="1" x14ac:dyDescent="0.25">
      <c r="A628" s="424">
        <v>200108</v>
      </c>
      <c r="B628" s="425">
        <v>2288.9</v>
      </c>
      <c r="C628" s="426">
        <v>2301.23</v>
      </c>
      <c r="D628"/>
    </row>
    <row r="629" spans="1:4" ht="16.149999999999999" customHeight="1" x14ac:dyDescent="0.25">
      <c r="A629" s="421">
        <v>200109</v>
      </c>
      <c r="B629" s="422">
        <v>2328.23</v>
      </c>
      <c r="C629" s="423">
        <v>2332.19</v>
      </c>
      <c r="D629"/>
    </row>
    <row r="630" spans="1:4" ht="16.149999999999999" customHeight="1" x14ac:dyDescent="0.25">
      <c r="A630" s="424">
        <v>200110</v>
      </c>
      <c r="B630" s="425">
        <v>2320.65</v>
      </c>
      <c r="C630" s="426">
        <v>2310.02</v>
      </c>
      <c r="D630"/>
    </row>
    <row r="631" spans="1:4" ht="16.149999999999999" customHeight="1" x14ac:dyDescent="0.25">
      <c r="A631" s="421">
        <v>200111</v>
      </c>
      <c r="B631" s="422">
        <v>2310.4699999999998</v>
      </c>
      <c r="C631" s="423">
        <v>2308.59</v>
      </c>
      <c r="D631"/>
    </row>
    <row r="632" spans="1:4" ht="16.149999999999999" customHeight="1" x14ac:dyDescent="0.25">
      <c r="A632" s="424">
        <v>200112</v>
      </c>
      <c r="B632" s="425">
        <v>2306.9</v>
      </c>
      <c r="C632" s="426">
        <v>2291.1799999999998</v>
      </c>
      <c r="D632"/>
    </row>
    <row r="633" spans="1:4" ht="16.149999999999999" customHeight="1" x14ac:dyDescent="0.25">
      <c r="A633" s="421">
        <v>200201</v>
      </c>
      <c r="B633" s="422">
        <v>2274.96</v>
      </c>
      <c r="C633" s="423">
        <v>2264.8200000000002</v>
      </c>
      <c r="D633"/>
    </row>
    <row r="634" spans="1:4" ht="16.149999999999999" customHeight="1" x14ac:dyDescent="0.25">
      <c r="A634" s="424">
        <v>200202</v>
      </c>
      <c r="B634" s="425">
        <v>2286.6999999999998</v>
      </c>
      <c r="C634" s="426">
        <v>2309.8200000000002</v>
      </c>
      <c r="D634"/>
    </row>
    <row r="635" spans="1:4" ht="16.149999999999999" customHeight="1" x14ac:dyDescent="0.25">
      <c r="A635" s="421">
        <v>200203</v>
      </c>
      <c r="B635" s="422">
        <v>2282.33</v>
      </c>
      <c r="C635" s="423">
        <v>2261.23</v>
      </c>
      <c r="D635"/>
    </row>
    <row r="636" spans="1:4" ht="16.149999999999999" customHeight="1" x14ac:dyDescent="0.25">
      <c r="A636" s="424">
        <v>200204</v>
      </c>
      <c r="B636" s="425">
        <v>2263.11</v>
      </c>
      <c r="C636" s="426">
        <v>2275.35</v>
      </c>
      <c r="D636"/>
    </row>
    <row r="637" spans="1:4" ht="16.149999999999999" customHeight="1" x14ac:dyDescent="0.25">
      <c r="A637" s="421">
        <v>200205</v>
      </c>
      <c r="B637" s="422">
        <v>2310.2399999999998</v>
      </c>
      <c r="C637" s="423">
        <v>2321.16</v>
      </c>
      <c r="D637"/>
    </row>
    <row r="638" spans="1:4" ht="16.149999999999999" customHeight="1" x14ac:dyDescent="0.25">
      <c r="A638" s="424">
        <v>200206</v>
      </c>
      <c r="B638" s="425">
        <v>2364.25</v>
      </c>
      <c r="C638" s="426">
        <v>2398.8200000000002</v>
      </c>
      <c r="D638"/>
    </row>
    <row r="639" spans="1:4" ht="16.149999999999999" customHeight="1" x14ac:dyDescent="0.25">
      <c r="A639" s="421">
        <v>200207</v>
      </c>
      <c r="B639" s="422">
        <v>2506.7199999999998</v>
      </c>
      <c r="C639" s="423">
        <v>2625.06</v>
      </c>
      <c r="D639"/>
    </row>
    <row r="640" spans="1:4" ht="16.149999999999999" customHeight="1" x14ac:dyDescent="0.25">
      <c r="A640" s="424">
        <v>200208</v>
      </c>
      <c r="B640" s="425">
        <v>2647.22</v>
      </c>
      <c r="C640" s="426">
        <v>2703.55</v>
      </c>
      <c r="D640"/>
    </row>
    <row r="641" spans="1:4" ht="16.149999999999999" customHeight="1" x14ac:dyDescent="0.25">
      <c r="A641" s="421">
        <v>200209</v>
      </c>
      <c r="B641" s="422">
        <v>2751.23</v>
      </c>
      <c r="C641" s="423">
        <v>2828.08</v>
      </c>
      <c r="D641"/>
    </row>
    <row r="642" spans="1:4" ht="16.149999999999999" customHeight="1" x14ac:dyDescent="0.25">
      <c r="A642" s="424">
        <v>200210</v>
      </c>
      <c r="B642" s="425">
        <v>2827.86</v>
      </c>
      <c r="C642" s="426">
        <v>2773.73</v>
      </c>
      <c r="D642"/>
    </row>
    <row r="643" spans="1:4" ht="16.149999999999999" customHeight="1" x14ac:dyDescent="0.25">
      <c r="A643" s="421">
        <v>200211</v>
      </c>
      <c r="B643" s="422">
        <v>2726.66</v>
      </c>
      <c r="C643" s="423">
        <v>2784.21</v>
      </c>
      <c r="D643"/>
    </row>
    <row r="644" spans="1:4" ht="16.149999999999999" customHeight="1" x14ac:dyDescent="0.25">
      <c r="A644" s="424">
        <v>200212</v>
      </c>
      <c r="B644" s="425">
        <v>2814.89</v>
      </c>
      <c r="C644" s="426">
        <v>2864.79</v>
      </c>
      <c r="D644"/>
    </row>
    <row r="645" spans="1:4" ht="16.149999999999999" customHeight="1" x14ac:dyDescent="0.25">
      <c r="A645" s="421">
        <v>200301</v>
      </c>
      <c r="B645" s="422">
        <v>2913</v>
      </c>
      <c r="C645" s="423">
        <v>2926.46</v>
      </c>
      <c r="D645"/>
    </row>
    <row r="646" spans="1:4" ht="16.149999999999999" customHeight="1" x14ac:dyDescent="0.25">
      <c r="A646" s="424">
        <v>200302</v>
      </c>
      <c r="B646" s="425">
        <v>2951.86</v>
      </c>
      <c r="C646" s="426">
        <v>2956.31</v>
      </c>
      <c r="D646"/>
    </row>
    <row r="647" spans="1:4" ht="16.149999999999999" customHeight="1" x14ac:dyDescent="0.25">
      <c r="A647" s="421">
        <v>200303</v>
      </c>
      <c r="B647" s="422">
        <v>2959.01</v>
      </c>
      <c r="C647" s="423">
        <v>2958.25</v>
      </c>
      <c r="D647"/>
    </row>
    <row r="648" spans="1:4" ht="16.149999999999999" customHeight="1" x14ac:dyDescent="0.25">
      <c r="A648" s="424">
        <v>200304</v>
      </c>
      <c r="B648" s="425">
        <v>2926.62</v>
      </c>
      <c r="C648" s="426">
        <v>2887.82</v>
      </c>
      <c r="D648"/>
    </row>
    <row r="649" spans="1:4" ht="16.149999999999999" customHeight="1" x14ac:dyDescent="0.25">
      <c r="A649" s="421">
        <v>200305</v>
      </c>
      <c r="B649" s="422">
        <v>2858.94</v>
      </c>
      <c r="C649" s="423">
        <v>2853.33</v>
      </c>
      <c r="D649"/>
    </row>
    <row r="650" spans="1:4" ht="16.149999999999999" customHeight="1" x14ac:dyDescent="0.25">
      <c r="A650" s="424">
        <v>200306</v>
      </c>
      <c r="B650" s="425">
        <v>2826.95</v>
      </c>
      <c r="C650" s="426">
        <v>2817.32</v>
      </c>
      <c r="D650"/>
    </row>
    <row r="651" spans="1:4" ht="16.149999999999999" customHeight="1" x14ac:dyDescent="0.25">
      <c r="A651" s="421">
        <v>200307</v>
      </c>
      <c r="B651" s="422">
        <v>2858.82</v>
      </c>
      <c r="C651" s="423">
        <v>2880.4</v>
      </c>
      <c r="D651"/>
    </row>
    <row r="652" spans="1:4" ht="16.149999999999999" customHeight="1" x14ac:dyDescent="0.25">
      <c r="A652" s="424">
        <v>200308</v>
      </c>
      <c r="B652" s="425">
        <v>2867.29</v>
      </c>
      <c r="C652" s="426">
        <v>2832.94</v>
      </c>
      <c r="D652"/>
    </row>
    <row r="653" spans="1:4" ht="16.149999999999999" customHeight="1" x14ac:dyDescent="0.25">
      <c r="A653" s="421">
        <v>200309</v>
      </c>
      <c r="B653" s="422">
        <v>2840.08</v>
      </c>
      <c r="C653" s="423">
        <v>2889.39</v>
      </c>
      <c r="D653"/>
    </row>
    <row r="654" spans="1:4" ht="16.149999999999999" customHeight="1" x14ac:dyDescent="0.25">
      <c r="A654" s="424">
        <v>200310</v>
      </c>
      <c r="B654" s="425">
        <v>2876.2</v>
      </c>
      <c r="C654" s="426">
        <v>2884.17</v>
      </c>
      <c r="D654"/>
    </row>
    <row r="655" spans="1:4" ht="16.149999999999999" customHeight="1" x14ac:dyDescent="0.25">
      <c r="A655" s="421">
        <v>200311</v>
      </c>
      <c r="B655" s="422">
        <v>2844.55</v>
      </c>
      <c r="C655" s="423">
        <v>2836.05</v>
      </c>
      <c r="D655"/>
    </row>
    <row r="656" spans="1:4" ht="16.149999999999999" customHeight="1" x14ac:dyDescent="0.25">
      <c r="A656" s="424">
        <v>200312</v>
      </c>
      <c r="B656" s="425">
        <v>2807.2</v>
      </c>
      <c r="C656" s="426">
        <v>2778.21</v>
      </c>
      <c r="D656"/>
    </row>
    <row r="657" spans="1:4" ht="16.149999999999999" customHeight="1" x14ac:dyDescent="0.25">
      <c r="A657" s="421">
        <v>200401</v>
      </c>
      <c r="B657" s="422">
        <v>2749.14</v>
      </c>
      <c r="C657" s="423">
        <v>2742.47</v>
      </c>
      <c r="D657"/>
    </row>
    <row r="658" spans="1:4" ht="16.149999999999999" customHeight="1" x14ac:dyDescent="0.25">
      <c r="A658" s="424">
        <v>200402</v>
      </c>
      <c r="B658" s="425">
        <v>2717.94</v>
      </c>
      <c r="C658" s="426">
        <v>2682.34</v>
      </c>
      <c r="D658"/>
    </row>
    <row r="659" spans="1:4" ht="16.149999999999999" customHeight="1" x14ac:dyDescent="0.25">
      <c r="A659" s="421">
        <v>200403</v>
      </c>
      <c r="B659" s="422">
        <v>2670.8</v>
      </c>
      <c r="C659" s="423">
        <v>2678.16</v>
      </c>
      <c r="D659"/>
    </row>
    <row r="660" spans="1:4" ht="16.149999999999999" customHeight="1" x14ac:dyDescent="0.25">
      <c r="A660" s="424">
        <v>200404</v>
      </c>
      <c r="B660" s="425">
        <v>2639.6</v>
      </c>
      <c r="C660" s="426">
        <v>2646.99</v>
      </c>
      <c r="D660"/>
    </row>
    <row r="661" spans="1:4" ht="16.149999999999999" customHeight="1" x14ac:dyDescent="0.25">
      <c r="A661" s="421">
        <v>200405</v>
      </c>
      <c r="B661" s="422">
        <v>2719.43</v>
      </c>
      <c r="C661" s="423">
        <v>2724.92</v>
      </c>
      <c r="D661"/>
    </row>
    <row r="662" spans="1:4" ht="16.149999999999999" customHeight="1" x14ac:dyDescent="0.25">
      <c r="A662" s="424">
        <v>200406</v>
      </c>
      <c r="B662" s="425">
        <v>2716.56</v>
      </c>
      <c r="C662" s="426">
        <v>2699.58</v>
      </c>
      <c r="D662"/>
    </row>
    <row r="663" spans="1:4" ht="16.149999999999999" customHeight="1" x14ac:dyDescent="0.25">
      <c r="A663" s="421">
        <v>200407</v>
      </c>
      <c r="B663" s="422">
        <v>2653.32</v>
      </c>
      <c r="C663" s="423">
        <v>2612.44</v>
      </c>
      <c r="D663"/>
    </row>
    <row r="664" spans="1:4" ht="16.149999999999999" customHeight="1" x14ac:dyDescent="0.25">
      <c r="A664" s="424">
        <v>200408</v>
      </c>
      <c r="B664" s="425">
        <v>2598.59</v>
      </c>
      <c r="C664" s="426">
        <v>2551.4299999999998</v>
      </c>
      <c r="D664"/>
    </row>
    <row r="665" spans="1:4" ht="16.149999999999999" customHeight="1" x14ac:dyDescent="0.25">
      <c r="A665" s="421">
        <v>200409</v>
      </c>
      <c r="B665" s="422">
        <v>2552.7800000000002</v>
      </c>
      <c r="C665" s="423">
        <v>2595.17</v>
      </c>
      <c r="D665"/>
    </row>
    <row r="666" spans="1:4" ht="16.149999999999999" customHeight="1" x14ac:dyDescent="0.25">
      <c r="A666" s="424">
        <v>200410</v>
      </c>
      <c r="B666" s="425">
        <v>2580.6999999999998</v>
      </c>
      <c r="C666" s="426">
        <v>2575.19</v>
      </c>
      <c r="D666"/>
    </row>
    <row r="667" spans="1:4" ht="16.149999999999999" customHeight="1" x14ac:dyDescent="0.25">
      <c r="A667" s="421">
        <v>200411</v>
      </c>
      <c r="B667" s="422">
        <v>2530.19</v>
      </c>
      <c r="C667" s="423">
        <v>2479.1</v>
      </c>
      <c r="D667"/>
    </row>
    <row r="668" spans="1:4" ht="16.149999999999999" customHeight="1" x14ac:dyDescent="0.25">
      <c r="A668" s="424">
        <v>200412</v>
      </c>
      <c r="B668" s="425">
        <v>2411.37</v>
      </c>
      <c r="C668" s="426">
        <v>2389.75</v>
      </c>
      <c r="D668"/>
    </row>
    <row r="669" spans="1:4" ht="16.149999999999999" customHeight="1" x14ac:dyDescent="0.25">
      <c r="A669" s="421">
        <v>200501</v>
      </c>
      <c r="B669" s="422">
        <v>2362.96</v>
      </c>
      <c r="C669" s="423">
        <v>2367.7600000000002</v>
      </c>
      <c r="D669"/>
    </row>
    <row r="670" spans="1:4" ht="16.149999999999999" customHeight="1" x14ac:dyDescent="0.25">
      <c r="A670" s="424">
        <v>200502</v>
      </c>
      <c r="B670" s="425">
        <v>2340.4899999999998</v>
      </c>
      <c r="C670" s="426">
        <v>2323.77</v>
      </c>
      <c r="D670"/>
    </row>
    <row r="671" spans="1:4" ht="16.149999999999999" customHeight="1" x14ac:dyDescent="0.25">
      <c r="A671" s="421">
        <v>200503</v>
      </c>
      <c r="B671" s="422">
        <v>2353.71</v>
      </c>
      <c r="C671" s="423">
        <v>2376.48</v>
      </c>
      <c r="D671"/>
    </row>
    <row r="672" spans="1:4" ht="16.149999999999999" customHeight="1" x14ac:dyDescent="0.25">
      <c r="A672" s="424">
        <v>200504</v>
      </c>
      <c r="B672" s="425">
        <v>2350.0100000000002</v>
      </c>
      <c r="C672" s="426">
        <v>2348.3200000000002</v>
      </c>
      <c r="D672"/>
    </row>
    <row r="673" spans="1:4" ht="16.149999999999999" customHeight="1" x14ac:dyDescent="0.25">
      <c r="A673" s="421">
        <v>200505</v>
      </c>
      <c r="B673" s="422">
        <v>2339.2199999999998</v>
      </c>
      <c r="C673" s="423">
        <v>2332.79</v>
      </c>
      <c r="D673"/>
    </row>
    <row r="674" spans="1:4" ht="16.149999999999999" customHeight="1" x14ac:dyDescent="0.25">
      <c r="A674" s="424">
        <v>200506</v>
      </c>
      <c r="B674" s="425">
        <v>2331.79</v>
      </c>
      <c r="C674" s="426">
        <v>2331.81</v>
      </c>
      <c r="D674"/>
    </row>
    <row r="675" spans="1:4" ht="16.149999999999999" customHeight="1" x14ac:dyDescent="0.25">
      <c r="A675" s="421">
        <v>200507</v>
      </c>
      <c r="B675" s="422">
        <v>2323.38</v>
      </c>
      <c r="C675" s="423">
        <v>2308.4899999999998</v>
      </c>
      <c r="D675"/>
    </row>
    <row r="676" spans="1:4" ht="16.149999999999999" customHeight="1" x14ac:dyDescent="0.25">
      <c r="A676" s="424">
        <v>200508</v>
      </c>
      <c r="B676" s="425">
        <v>2306.19</v>
      </c>
      <c r="C676" s="426">
        <v>2304.3000000000002</v>
      </c>
      <c r="D676"/>
    </row>
    <row r="677" spans="1:4" ht="16.149999999999999" customHeight="1" x14ac:dyDescent="0.25">
      <c r="A677" s="421">
        <v>200509</v>
      </c>
      <c r="B677" s="422">
        <v>2294.52</v>
      </c>
      <c r="C677" s="423">
        <v>2289.61</v>
      </c>
      <c r="D677"/>
    </row>
    <row r="678" spans="1:4" ht="16.149999999999999" customHeight="1" x14ac:dyDescent="0.25">
      <c r="A678" s="424">
        <v>200510</v>
      </c>
      <c r="B678" s="425">
        <v>2292.5500000000002</v>
      </c>
      <c r="C678" s="426">
        <v>2289.5700000000002</v>
      </c>
      <c r="D678"/>
    </row>
    <row r="679" spans="1:4" ht="16.149999999999999" customHeight="1" x14ac:dyDescent="0.25">
      <c r="A679" s="421">
        <v>200511</v>
      </c>
      <c r="B679" s="422">
        <v>2279.85</v>
      </c>
      <c r="C679" s="423">
        <v>2274.04</v>
      </c>
      <c r="D679"/>
    </row>
    <row r="680" spans="1:4" ht="16.149999999999999" customHeight="1" x14ac:dyDescent="0.25">
      <c r="A680" s="424">
        <v>200512</v>
      </c>
      <c r="B680" s="425">
        <v>2278.91</v>
      </c>
      <c r="C680" s="426">
        <v>2284.2199999999998</v>
      </c>
      <c r="D680"/>
    </row>
    <row r="681" spans="1:4" ht="16.149999999999999" customHeight="1" x14ac:dyDescent="0.25">
      <c r="A681" s="421">
        <v>200601</v>
      </c>
      <c r="B681" s="422">
        <v>2273.66</v>
      </c>
      <c r="C681" s="423">
        <v>2265.65</v>
      </c>
      <c r="D681"/>
    </row>
    <row r="682" spans="1:4" ht="16.149999999999999" customHeight="1" x14ac:dyDescent="0.25">
      <c r="A682" s="424">
        <v>200602</v>
      </c>
      <c r="B682" s="425">
        <v>2256.2399999999998</v>
      </c>
      <c r="C682" s="426">
        <v>2247.3200000000002</v>
      </c>
      <c r="D682"/>
    </row>
    <row r="683" spans="1:4" ht="16.149999999999999" customHeight="1" x14ac:dyDescent="0.25">
      <c r="A683" s="421">
        <v>200603</v>
      </c>
      <c r="B683" s="422">
        <v>2262.36</v>
      </c>
      <c r="C683" s="423">
        <v>2289.98</v>
      </c>
      <c r="D683"/>
    </row>
    <row r="684" spans="1:4" ht="16.149999999999999" customHeight="1" x14ac:dyDescent="0.25">
      <c r="A684" s="424">
        <v>200604</v>
      </c>
      <c r="B684" s="425">
        <v>2334.29</v>
      </c>
      <c r="C684" s="426">
        <v>2375.0300000000002</v>
      </c>
      <c r="D684"/>
    </row>
    <row r="685" spans="1:4" ht="16.149999999999999" customHeight="1" x14ac:dyDescent="0.25">
      <c r="A685" s="421">
        <v>200605</v>
      </c>
      <c r="B685" s="422">
        <v>2417.9899999999998</v>
      </c>
      <c r="C685" s="423">
        <v>2482.41</v>
      </c>
      <c r="D685"/>
    </row>
    <row r="686" spans="1:4" ht="16.149999999999999" customHeight="1" x14ac:dyDescent="0.25">
      <c r="A686" s="424">
        <v>200606</v>
      </c>
      <c r="B686" s="425">
        <v>2542.2399999999998</v>
      </c>
      <c r="C686" s="426">
        <v>2633.12</v>
      </c>
      <c r="D686"/>
    </row>
    <row r="687" spans="1:4" ht="16.149999999999999" customHeight="1" x14ac:dyDescent="0.25">
      <c r="A687" s="421">
        <v>200607</v>
      </c>
      <c r="B687" s="422">
        <v>2511.7399999999998</v>
      </c>
      <c r="C687" s="423">
        <v>2426</v>
      </c>
      <c r="D687"/>
    </row>
    <row r="688" spans="1:4" ht="16.149999999999999" customHeight="1" x14ac:dyDescent="0.25">
      <c r="A688" s="424">
        <v>200608</v>
      </c>
      <c r="B688" s="425">
        <v>2389.65</v>
      </c>
      <c r="C688" s="426">
        <v>2396.63</v>
      </c>
      <c r="D688"/>
    </row>
    <row r="689" spans="1:4" ht="16.149999999999999" customHeight="1" x14ac:dyDescent="0.25">
      <c r="A689" s="421">
        <v>200609</v>
      </c>
      <c r="B689" s="422">
        <v>2398.88</v>
      </c>
      <c r="C689" s="423">
        <v>2394.31</v>
      </c>
      <c r="D689"/>
    </row>
    <row r="690" spans="1:4" ht="16.149999999999999" customHeight="1" x14ac:dyDescent="0.25">
      <c r="A690" s="424">
        <v>200610</v>
      </c>
      <c r="B690" s="425">
        <v>2364.29</v>
      </c>
      <c r="C690" s="426">
        <v>2315.38</v>
      </c>
      <c r="D690"/>
    </row>
    <row r="691" spans="1:4" ht="16.149999999999999" customHeight="1" x14ac:dyDescent="0.25">
      <c r="A691" s="421">
        <v>200611</v>
      </c>
      <c r="B691" s="422">
        <v>2290.46</v>
      </c>
      <c r="C691" s="423">
        <v>2300.42</v>
      </c>
      <c r="D691"/>
    </row>
    <row r="692" spans="1:4" ht="16.149999999999999" customHeight="1" x14ac:dyDescent="0.25">
      <c r="A692" s="424">
        <v>200612</v>
      </c>
      <c r="B692" s="425">
        <v>2261.33526315789</v>
      </c>
      <c r="C692" s="426">
        <v>2238.79</v>
      </c>
      <c r="D692"/>
    </row>
    <row r="693" spans="1:4" ht="16.149999999999999" customHeight="1" x14ac:dyDescent="0.25">
      <c r="A693" s="421">
        <v>200701</v>
      </c>
      <c r="B693" s="422">
        <v>2237.06</v>
      </c>
      <c r="C693" s="423">
        <v>2259.7199999999998</v>
      </c>
      <c r="D693"/>
    </row>
    <row r="694" spans="1:4" ht="16.149999999999999" customHeight="1" x14ac:dyDescent="0.25">
      <c r="A694" s="424">
        <v>200702</v>
      </c>
      <c r="B694" s="425">
        <v>2227.63</v>
      </c>
      <c r="C694" s="426">
        <v>2224.12</v>
      </c>
      <c r="D694"/>
    </row>
    <row r="695" spans="1:4" ht="16.149999999999999" customHeight="1" x14ac:dyDescent="0.25">
      <c r="A695" s="421">
        <v>200703</v>
      </c>
      <c r="B695" s="422">
        <v>2201.39</v>
      </c>
      <c r="C695" s="423">
        <v>2190.3000000000002</v>
      </c>
      <c r="D695"/>
    </row>
    <row r="696" spans="1:4" ht="16.149999999999999" customHeight="1" x14ac:dyDescent="0.25">
      <c r="A696" s="424">
        <v>200704</v>
      </c>
      <c r="B696" s="425">
        <v>2144.6</v>
      </c>
      <c r="C696" s="426">
        <v>2110.67</v>
      </c>
      <c r="D696"/>
    </row>
    <row r="697" spans="1:4" ht="16.149999999999999" customHeight="1" x14ac:dyDescent="0.25">
      <c r="A697" s="421">
        <v>200705</v>
      </c>
      <c r="B697" s="422">
        <v>2007.91</v>
      </c>
      <c r="C697" s="423">
        <v>1930.64</v>
      </c>
      <c r="D697"/>
    </row>
    <row r="698" spans="1:4" ht="16.149999999999999" customHeight="1" x14ac:dyDescent="0.25">
      <c r="A698" s="424">
        <v>200706</v>
      </c>
      <c r="B698" s="425">
        <v>1923.76</v>
      </c>
      <c r="C698" s="426">
        <v>1960.61</v>
      </c>
      <c r="D698"/>
    </row>
    <row r="699" spans="1:4" ht="16.149999999999999" customHeight="1" x14ac:dyDescent="0.25">
      <c r="A699" s="421">
        <v>200707</v>
      </c>
      <c r="B699" s="422">
        <v>1950.87</v>
      </c>
      <c r="C699" s="423">
        <v>1971.8</v>
      </c>
      <c r="D699"/>
    </row>
    <row r="700" spans="1:4" ht="16.149999999999999" customHeight="1" x14ac:dyDescent="0.25">
      <c r="A700" s="424">
        <v>200708</v>
      </c>
      <c r="B700" s="425">
        <v>2058.2800000000002</v>
      </c>
      <c r="C700" s="426">
        <v>2173.17</v>
      </c>
      <c r="D700"/>
    </row>
    <row r="701" spans="1:4" ht="16.149999999999999" customHeight="1" x14ac:dyDescent="0.25">
      <c r="A701" s="421">
        <v>200709</v>
      </c>
      <c r="B701" s="422">
        <v>2117.0500000000002</v>
      </c>
      <c r="C701" s="423">
        <v>2023.19</v>
      </c>
      <c r="D701"/>
    </row>
    <row r="702" spans="1:4" ht="16.149999999999999" customHeight="1" x14ac:dyDescent="0.25">
      <c r="A702" s="424">
        <v>200710</v>
      </c>
      <c r="B702" s="425">
        <v>2003.26</v>
      </c>
      <c r="C702" s="426">
        <v>1999.44</v>
      </c>
      <c r="D702"/>
    </row>
    <row r="703" spans="1:4" ht="16.149999999999999" customHeight="1" x14ac:dyDescent="0.25">
      <c r="A703" s="421">
        <v>200711</v>
      </c>
      <c r="B703" s="422">
        <v>2047.72</v>
      </c>
      <c r="C703" s="423">
        <v>2060.42</v>
      </c>
      <c r="D703"/>
    </row>
    <row r="704" spans="1:4" ht="16.149999999999999" customHeight="1" x14ac:dyDescent="0.25">
      <c r="A704" s="424">
        <v>200712</v>
      </c>
      <c r="B704" s="425">
        <v>2014.2014999999999</v>
      </c>
      <c r="C704" s="426">
        <v>2014.76</v>
      </c>
      <c r="D704"/>
    </row>
    <row r="705" spans="1:4" ht="16.149999999999999" customHeight="1" x14ac:dyDescent="0.25">
      <c r="A705" s="421">
        <v>200801</v>
      </c>
      <c r="B705" s="422">
        <v>1980.59</v>
      </c>
      <c r="C705" s="423">
        <v>1939.6</v>
      </c>
      <c r="D705"/>
    </row>
    <row r="706" spans="1:4" ht="16.149999999999999" customHeight="1" x14ac:dyDescent="0.25">
      <c r="A706" s="424">
        <v>200802</v>
      </c>
      <c r="B706" s="425">
        <v>1903.27</v>
      </c>
      <c r="C706" s="426">
        <v>1843.59</v>
      </c>
      <c r="D706"/>
    </row>
    <row r="707" spans="1:4" ht="16.149999999999999" customHeight="1" x14ac:dyDescent="0.25">
      <c r="A707" s="421">
        <v>200803</v>
      </c>
      <c r="B707" s="422">
        <v>1846.9</v>
      </c>
      <c r="C707" s="423">
        <v>1821.6</v>
      </c>
      <c r="D707"/>
    </row>
    <row r="708" spans="1:4" ht="16.149999999999999" customHeight="1" x14ac:dyDescent="0.25">
      <c r="A708" s="424">
        <v>200804</v>
      </c>
      <c r="B708" s="425">
        <v>1796.13</v>
      </c>
      <c r="C708" s="426">
        <v>1780.21</v>
      </c>
      <c r="D708"/>
    </row>
    <row r="709" spans="1:4" ht="16.149999999999999" customHeight="1" x14ac:dyDescent="0.25">
      <c r="A709" s="421">
        <v>200805</v>
      </c>
      <c r="B709" s="422">
        <v>1778.01</v>
      </c>
      <c r="C709" s="423">
        <v>1744.01</v>
      </c>
      <c r="D709"/>
    </row>
    <row r="710" spans="1:4" ht="16.149999999999999" customHeight="1" x14ac:dyDescent="0.25">
      <c r="A710" s="424">
        <v>200806</v>
      </c>
      <c r="B710" s="425">
        <v>1712.28</v>
      </c>
      <c r="C710" s="426">
        <v>1923.02</v>
      </c>
      <c r="D710"/>
    </row>
    <row r="711" spans="1:4" ht="16.149999999999999" customHeight="1" x14ac:dyDescent="0.25">
      <c r="A711" s="421">
        <v>200807</v>
      </c>
      <c r="B711" s="422">
        <v>1783.09</v>
      </c>
      <c r="C711" s="423">
        <v>1792.24</v>
      </c>
      <c r="D711"/>
    </row>
    <row r="712" spans="1:4" ht="16.149999999999999" customHeight="1" x14ac:dyDescent="0.25">
      <c r="A712" s="424">
        <v>200808</v>
      </c>
      <c r="B712" s="425">
        <v>1844.29</v>
      </c>
      <c r="C712" s="426">
        <v>1932.2</v>
      </c>
      <c r="D712"/>
    </row>
    <row r="713" spans="1:4" ht="16.149999999999999" customHeight="1" x14ac:dyDescent="0.25">
      <c r="A713" s="421">
        <v>200809</v>
      </c>
      <c r="B713" s="422">
        <v>2066.04</v>
      </c>
      <c r="C713" s="423">
        <v>2174.62</v>
      </c>
      <c r="D713"/>
    </row>
    <row r="714" spans="1:4" ht="16.149999999999999" customHeight="1" x14ac:dyDescent="0.25">
      <c r="A714" s="424">
        <v>200810</v>
      </c>
      <c r="B714" s="425">
        <v>2289.17</v>
      </c>
      <c r="C714" s="426">
        <v>2359.52</v>
      </c>
      <c r="D714"/>
    </row>
    <row r="715" spans="1:4" ht="16.149999999999999" customHeight="1" x14ac:dyDescent="0.25">
      <c r="A715" s="421">
        <v>200811</v>
      </c>
      <c r="B715" s="422">
        <v>2329.16</v>
      </c>
      <c r="C715" s="423">
        <v>2318</v>
      </c>
      <c r="D715"/>
    </row>
    <row r="716" spans="1:4" ht="16.149999999999999" customHeight="1" x14ac:dyDescent="0.25">
      <c r="A716" s="424">
        <v>200812</v>
      </c>
      <c r="B716" s="425">
        <v>2252.7199999999998</v>
      </c>
      <c r="C716" s="426">
        <v>2243.59</v>
      </c>
      <c r="D716"/>
    </row>
    <row r="717" spans="1:4" ht="16.149999999999999" customHeight="1" x14ac:dyDescent="0.25">
      <c r="A717" s="421">
        <v>200901</v>
      </c>
      <c r="B717" s="422">
        <v>2252.98</v>
      </c>
      <c r="C717" s="423">
        <v>2420.2600000000002</v>
      </c>
      <c r="D717"/>
    </row>
    <row r="718" spans="1:4" ht="16.149999999999999" customHeight="1" x14ac:dyDescent="0.25">
      <c r="A718" s="424">
        <v>200902</v>
      </c>
      <c r="B718" s="425">
        <v>2513.7399999999998</v>
      </c>
      <c r="C718" s="426">
        <v>2555.89</v>
      </c>
      <c r="D718"/>
    </row>
    <row r="719" spans="1:4" ht="16.149999999999999" customHeight="1" x14ac:dyDescent="0.25">
      <c r="A719" s="421">
        <v>200903</v>
      </c>
      <c r="B719" s="422">
        <v>2477.21</v>
      </c>
      <c r="C719" s="423">
        <v>2561.21</v>
      </c>
      <c r="D719"/>
    </row>
    <row r="720" spans="1:4" ht="16.149999999999999" customHeight="1" x14ac:dyDescent="0.25">
      <c r="A720" s="424">
        <v>200904</v>
      </c>
      <c r="B720" s="425">
        <v>2379.36</v>
      </c>
      <c r="C720" s="426">
        <v>2289.73</v>
      </c>
      <c r="D720"/>
    </row>
    <row r="721" spans="1:4" ht="16.149999999999999" customHeight="1" x14ac:dyDescent="0.25">
      <c r="A721" s="421">
        <v>200905</v>
      </c>
      <c r="B721" s="422">
        <v>2229.9499999999998</v>
      </c>
      <c r="C721" s="423">
        <v>2140.66</v>
      </c>
      <c r="D721"/>
    </row>
    <row r="722" spans="1:4" ht="16.149999999999999" customHeight="1" x14ac:dyDescent="0.25">
      <c r="A722" s="424">
        <v>200906</v>
      </c>
      <c r="B722" s="425">
        <v>2090.04</v>
      </c>
      <c r="C722" s="426">
        <v>2158.67</v>
      </c>
      <c r="D722"/>
    </row>
    <row r="723" spans="1:4" ht="16.149999999999999" customHeight="1" x14ac:dyDescent="0.25">
      <c r="A723" s="421">
        <v>200907</v>
      </c>
      <c r="B723" s="422">
        <v>2052.6799999999998</v>
      </c>
      <c r="C723" s="423">
        <v>2043.37</v>
      </c>
      <c r="D723"/>
    </row>
    <row r="724" spans="1:4" ht="16.149999999999999" customHeight="1" x14ac:dyDescent="0.25">
      <c r="A724" s="424">
        <v>200908</v>
      </c>
      <c r="B724" s="425">
        <v>2018.97</v>
      </c>
      <c r="C724" s="426">
        <v>2035</v>
      </c>
      <c r="D724"/>
    </row>
    <row r="725" spans="1:4" ht="16.149999999999999" customHeight="1" x14ac:dyDescent="0.25">
      <c r="A725" s="421">
        <v>200909</v>
      </c>
      <c r="B725" s="422">
        <v>1980.77</v>
      </c>
      <c r="C725" s="423">
        <v>1922</v>
      </c>
      <c r="D725"/>
    </row>
    <row r="726" spans="1:4" ht="16.149999999999999" customHeight="1" x14ac:dyDescent="0.25">
      <c r="A726" s="424">
        <v>200910</v>
      </c>
      <c r="B726" s="425">
        <v>1904.86</v>
      </c>
      <c r="C726" s="426">
        <v>1993.8</v>
      </c>
      <c r="D726"/>
    </row>
    <row r="727" spans="1:4" ht="16.149999999999999" customHeight="1" x14ac:dyDescent="0.25">
      <c r="A727" s="421">
        <v>200911</v>
      </c>
      <c r="B727" s="422">
        <v>1973.57</v>
      </c>
      <c r="C727" s="423">
        <v>1997.47</v>
      </c>
      <c r="D727"/>
    </row>
    <row r="728" spans="1:4" ht="16.149999999999999" customHeight="1" x14ac:dyDescent="0.25">
      <c r="A728" s="424">
        <v>200912</v>
      </c>
      <c r="B728" s="425">
        <v>2017.05</v>
      </c>
      <c r="C728" s="426">
        <v>2044.23</v>
      </c>
      <c r="D728"/>
    </row>
    <row r="729" spans="1:4" ht="16.149999999999999" customHeight="1" x14ac:dyDescent="0.25">
      <c r="A729" s="421">
        <v>201001</v>
      </c>
      <c r="B729" s="422">
        <v>1978.19</v>
      </c>
      <c r="C729" s="423">
        <v>1982.29</v>
      </c>
      <c r="D729"/>
    </row>
    <row r="730" spans="1:4" ht="16.149999999999999" customHeight="1" x14ac:dyDescent="0.25">
      <c r="A730" s="424">
        <v>201002</v>
      </c>
      <c r="B730" s="425">
        <v>1952.89</v>
      </c>
      <c r="C730" s="426">
        <v>1932.32</v>
      </c>
      <c r="D730"/>
    </row>
    <row r="731" spans="1:4" ht="16.149999999999999" customHeight="1" x14ac:dyDescent="0.25">
      <c r="A731" s="421">
        <v>201003</v>
      </c>
      <c r="B731" s="422">
        <v>1909.1</v>
      </c>
      <c r="C731" s="423">
        <v>1928.59</v>
      </c>
      <c r="D731"/>
    </row>
    <row r="732" spans="1:4" ht="16.149999999999999" customHeight="1" x14ac:dyDescent="0.25">
      <c r="A732" s="424">
        <v>201004</v>
      </c>
      <c r="B732" s="425">
        <v>1940.36</v>
      </c>
      <c r="C732" s="426">
        <v>1969.75</v>
      </c>
      <c r="D732"/>
    </row>
    <row r="733" spans="1:4" ht="16.149999999999999" customHeight="1" x14ac:dyDescent="0.25">
      <c r="A733" s="421">
        <v>201005</v>
      </c>
      <c r="B733" s="422">
        <v>1984.36</v>
      </c>
      <c r="C733" s="423">
        <v>1971.55</v>
      </c>
      <c r="D733"/>
    </row>
    <row r="734" spans="1:4" ht="16.149999999999999" customHeight="1" x14ac:dyDescent="0.25">
      <c r="A734" s="424">
        <v>201006</v>
      </c>
      <c r="B734" s="425">
        <v>1925.9</v>
      </c>
      <c r="C734" s="426">
        <v>1916.46</v>
      </c>
      <c r="D734"/>
    </row>
    <row r="735" spans="1:4" ht="16.149999999999999" customHeight="1" x14ac:dyDescent="0.25">
      <c r="A735" s="421">
        <v>201007</v>
      </c>
      <c r="B735" s="422">
        <v>1874.52</v>
      </c>
      <c r="C735" s="423">
        <v>1842.79</v>
      </c>
      <c r="D735"/>
    </row>
    <row r="736" spans="1:4" ht="16.149999999999999" customHeight="1" x14ac:dyDescent="0.25">
      <c r="A736" s="424">
        <v>201008</v>
      </c>
      <c r="B736" s="425">
        <v>1819.06</v>
      </c>
      <c r="C736" s="426">
        <v>1823.74</v>
      </c>
      <c r="D736"/>
    </row>
    <row r="737" spans="1:4" ht="16.149999999999999" customHeight="1" x14ac:dyDescent="0.25">
      <c r="A737" s="421">
        <v>201009</v>
      </c>
      <c r="B737" s="422">
        <v>1805.6</v>
      </c>
      <c r="C737" s="423">
        <v>1799.89</v>
      </c>
      <c r="D737"/>
    </row>
    <row r="738" spans="1:4" ht="16.149999999999999" customHeight="1" x14ac:dyDescent="0.25">
      <c r="A738" s="424">
        <v>201010</v>
      </c>
      <c r="B738" s="425">
        <v>1808.46</v>
      </c>
      <c r="C738" s="426">
        <v>1831.64</v>
      </c>
      <c r="D738"/>
    </row>
    <row r="739" spans="1:4" ht="16.149999999999999" customHeight="1" x14ac:dyDescent="0.25">
      <c r="A739" s="421">
        <v>201011</v>
      </c>
      <c r="B739" s="422">
        <v>1863.67</v>
      </c>
      <c r="C739" s="423">
        <v>1916.96</v>
      </c>
      <c r="D739"/>
    </row>
    <row r="740" spans="1:4" ht="16.149999999999999" customHeight="1" x14ac:dyDescent="0.25">
      <c r="A740" s="424">
        <v>201012</v>
      </c>
      <c r="B740" s="425">
        <v>1925.86</v>
      </c>
      <c r="C740" s="426">
        <v>1913.98</v>
      </c>
      <c r="D740"/>
    </row>
    <row r="741" spans="1:4" ht="16.149999999999999" customHeight="1" x14ac:dyDescent="0.25">
      <c r="A741" s="421">
        <v>201101</v>
      </c>
      <c r="B741" s="422">
        <v>1866.64</v>
      </c>
      <c r="C741" s="423">
        <v>1857.98</v>
      </c>
      <c r="D741"/>
    </row>
    <row r="742" spans="1:4" ht="16.149999999999999" customHeight="1" x14ac:dyDescent="0.25">
      <c r="A742" s="424">
        <v>201102</v>
      </c>
      <c r="B742" s="425">
        <v>1882.61</v>
      </c>
      <c r="C742" s="426">
        <v>1895.56</v>
      </c>
      <c r="D742"/>
    </row>
    <row r="743" spans="1:4" ht="16.149999999999999" customHeight="1" x14ac:dyDescent="0.25">
      <c r="A743" s="421">
        <v>201103</v>
      </c>
      <c r="B743" s="422">
        <v>1884.38</v>
      </c>
      <c r="C743" s="423">
        <v>1879.47</v>
      </c>
      <c r="D743"/>
    </row>
    <row r="744" spans="1:4" ht="16.149999999999999" customHeight="1" x14ac:dyDescent="0.25">
      <c r="A744" s="424">
        <v>201104</v>
      </c>
      <c r="B744" s="425">
        <v>1812.77</v>
      </c>
      <c r="C744" s="426">
        <v>1768.19</v>
      </c>
      <c r="D744"/>
    </row>
    <row r="745" spans="1:4" ht="16.149999999999999" customHeight="1" x14ac:dyDescent="0.25">
      <c r="A745" s="421">
        <v>201105</v>
      </c>
      <c r="B745" s="422">
        <v>1801.65</v>
      </c>
      <c r="C745" s="423">
        <v>1817.34</v>
      </c>
      <c r="D745"/>
    </row>
    <row r="746" spans="1:4" ht="16.149999999999999" customHeight="1" x14ac:dyDescent="0.25">
      <c r="A746" s="424">
        <v>201106</v>
      </c>
      <c r="B746" s="425">
        <v>1782.54</v>
      </c>
      <c r="C746" s="426">
        <v>1780.16</v>
      </c>
      <c r="D746"/>
    </row>
    <row r="747" spans="1:4" ht="16.149999999999999" customHeight="1" x14ac:dyDescent="0.25">
      <c r="A747" s="421">
        <v>201107</v>
      </c>
      <c r="B747" s="422">
        <v>1761.75</v>
      </c>
      <c r="C747" s="423">
        <v>1777.82</v>
      </c>
      <c r="D747"/>
    </row>
    <row r="748" spans="1:4" ht="16.149999999999999" customHeight="1" x14ac:dyDescent="0.25">
      <c r="A748" s="424">
        <v>201108</v>
      </c>
      <c r="B748" s="425">
        <v>1785.04</v>
      </c>
      <c r="C748" s="426">
        <v>1783.66</v>
      </c>
      <c r="D748"/>
    </row>
    <row r="749" spans="1:4" ht="16.149999999999999" customHeight="1" x14ac:dyDescent="0.25">
      <c r="A749" s="421">
        <v>201109</v>
      </c>
      <c r="B749" s="422">
        <v>1836.15</v>
      </c>
      <c r="C749" s="423">
        <v>1915.1</v>
      </c>
      <c r="D749"/>
    </row>
    <row r="750" spans="1:4" ht="16.149999999999999" customHeight="1" x14ac:dyDescent="0.25">
      <c r="A750" s="424">
        <v>201110</v>
      </c>
      <c r="B750" s="425">
        <v>1910.38</v>
      </c>
      <c r="C750" s="426">
        <v>1863.06</v>
      </c>
      <c r="D750"/>
    </row>
    <row r="751" spans="1:4" ht="16.149999999999999" customHeight="1" x14ac:dyDescent="0.25">
      <c r="A751" s="421">
        <v>201111</v>
      </c>
      <c r="B751" s="422">
        <v>1918.21</v>
      </c>
      <c r="C751" s="423">
        <v>1967.18</v>
      </c>
      <c r="D751"/>
    </row>
    <row r="752" spans="1:4" ht="16.149999999999999" customHeight="1" x14ac:dyDescent="0.25">
      <c r="A752" s="424">
        <v>201112</v>
      </c>
      <c r="B752" s="425">
        <v>1934.08</v>
      </c>
      <c r="C752" s="426">
        <v>1942.7</v>
      </c>
      <c r="D752"/>
    </row>
    <row r="753" spans="1:4" ht="16.149999999999999" customHeight="1" x14ac:dyDescent="0.25">
      <c r="A753" s="421">
        <v>201201</v>
      </c>
      <c r="B753" s="422">
        <v>1852.12</v>
      </c>
      <c r="C753" s="423">
        <v>1815.08</v>
      </c>
      <c r="D753"/>
    </row>
    <row r="754" spans="1:4" ht="16.149999999999999" customHeight="1" x14ac:dyDescent="0.25">
      <c r="A754" s="424">
        <v>201202</v>
      </c>
      <c r="B754" s="425">
        <v>1783.56</v>
      </c>
      <c r="C754" s="426">
        <v>1767.83</v>
      </c>
      <c r="D754"/>
    </row>
    <row r="755" spans="1:4" ht="16.149999999999999" customHeight="1" x14ac:dyDescent="0.25">
      <c r="A755" s="421">
        <v>201203</v>
      </c>
      <c r="B755" s="422">
        <v>1766.34</v>
      </c>
      <c r="C755" s="423">
        <v>1792.07</v>
      </c>
      <c r="D755"/>
    </row>
    <row r="756" spans="1:4" ht="16.149999999999999" customHeight="1" x14ac:dyDescent="0.25">
      <c r="A756" s="424">
        <v>201204</v>
      </c>
      <c r="B756" s="425">
        <v>1775.06</v>
      </c>
      <c r="C756" s="426">
        <v>1761.2</v>
      </c>
      <c r="D756"/>
    </row>
    <row r="757" spans="1:4" ht="16.149999999999999" customHeight="1" x14ac:dyDescent="0.25">
      <c r="A757" s="421">
        <v>201205</v>
      </c>
      <c r="B757" s="422">
        <v>1793.28</v>
      </c>
      <c r="C757" s="423">
        <v>1827.83</v>
      </c>
      <c r="D757"/>
    </row>
    <row r="758" spans="1:4" ht="16.149999999999999" customHeight="1" x14ac:dyDescent="0.25">
      <c r="A758" s="424">
        <v>201206</v>
      </c>
      <c r="B758" s="425">
        <v>1792.63</v>
      </c>
      <c r="C758" s="426">
        <v>1784.6</v>
      </c>
      <c r="D758"/>
    </row>
    <row r="759" spans="1:4" ht="16.149999999999999" customHeight="1" x14ac:dyDescent="0.25">
      <c r="A759" s="421">
        <v>201207</v>
      </c>
      <c r="B759" s="422">
        <v>1784.43</v>
      </c>
      <c r="C759" s="423">
        <v>1789.02</v>
      </c>
      <c r="D759"/>
    </row>
    <row r="760" spans="1:4" ht="16.149999999999999" customHeight="1" x14ac:dyDescent="0.25">
      <c r="A760" s="424">
        <v>201208</v>
      </c>
      <c r="B760" s="425">
        <v>1806.34</v>
      </c>
      <c r="C760" s="426">
        <v>1830.5</v>
      </c>
      <c r="D760"/>
    </row>
    <row r="761" spans="1:4" ht="16.149999999999999" customHeight="1" x14ac:dyDescent="0.25">
      <c r="A761" s="421">
        <v>201209</v>
      </c>
      <c r="B761" s="422">
        <v>1803.18</v>
      </c>
      <c r="C761" s="423">
        <v>1800.52</v>
      </c>
      <c r="D761"/>
    </row>
    <row r="762" spans="1:4" ht="16.149999999999999" customHeight="1" x14ac:dyDescent="0.25">
      <c r="A762" s="424">
        <v>201210</v>
      </c>
      <c r="B762" s="425">
        <v>1804.97</v>
      </c>
      <c r="C762" s="426">
        <v>1829.89</v>
      </c>
      <c r="D762"/>
    </row>
    <row r="763" spans="1:4" ht="16.149999999999999" customHeight="1" x14ac:dyDescent="0.25">
      <c r="A763" s="421">
        <v>201211</v>
      </c>
      <c r="B763" s="422">
        <v>1820.29</v>
      </c>
      <c r="C763" s="423">
        <v>1817.93</v>
      </c>
      <c r="D763"/>
    </row>
    <row r="764" spans="1:4" ht="16.149999999999999" customHeight="1" x14ac:dyDescent="0.25">
      <c r="A764" s="424">
        <v>201212</v>
      </c>
      <c r="B764" s="425">
        <v>1793.94</v>
      </c>
      <c r="C764" s="426">
        <v>1768.23</v>
      </c>
      <c r="D764"/>
    </row>
    <row r="765" spans="1:4" ht="16.149999999999999" customHeight="1" x14ac:dyDescent="0.25">
      <c r="A765" s="421">
        <v>201301</v>
      </c>
      <c r="B765" s="422">
        <v>1770.01</v>
      </c>
      <c r="C765" s="423">
        <v>1773.24</v>
      </c>
      <c r="D765"/>
    </row>
    <row r="766" spans="1:4" ht="16.149999999999999" customHeight="1" x14ac:dyDescent="0.25">
      <c r="A766" s="424">
        <v>201302</v>
      </c>
      <c r="B766" s="425">
        <v>1791.48</v>
      </c>
      <c r="C766" s="426">
        <v>1816.42</v>
      </c>
      <c r="D766"/>
    </row>
    <row r="767" spans="1:4" ht="16.149999999999999" customHeight="1" x14ac:dyDescent="0.25">
      <c r="A767" s="421">
        <v>201303</v>
      </c>
      <c r="B767" s="422">
        <v>1809.89</v>
      </c>
      <c r="C767" s="423">
        <v>1832.2</v>
      </c>
      <c r="D767"/>
    </row>
    <row r="768" spans="1:4" ht="16.149999999999999" customHeight="1" x14ac:dyDescent="0.25">
      <c r="A768" s="424">
        <v>201304</v>
      </c>
      <c r="B768" s="425">
        <v>1829.96</v>
      </c>
      <c r="C768" s="426">
        <v>1828.79</v>
      </c>
      <c r="D768"/>
    </row>
    <row r="769" spans="1:4" ht="16.149999999999999" customHeight="1" x14ac:dyDescent="0.25">
      <c r="A769" s="421">
        <v>201305</v>
      </c>
      <c r="B769" s="422">
        <v>1850.12</v>
      </c>
      <c r="C769" s="423">
        <v>1891.48</v>
      </c>
      <c r="D769"/>
    </row>
    <row r="770" spans="1:4" ht="16.149999999999999" customHeight="1" x14ac:dyDescent="0.25">
      <c r="A770" s="424">
        <v>201306</v>
      </c>
      <c r="B770" s="425">
        <v>1909.5</v>
      </c>
      <c r="C770" s="426">
        <v>1929</v>
      </c>
      <c r="D770"/>
    </row>
    <row r="771" spans="1:4" ht="16.149999999999999" customHeight="1" x14ac:dyDescent="0.25">
      <c r="A771" s="421">
        <v>201307</v>
      </c>
      <c r="B771" s="422">
        <v>1900.59</v>
      </c>
      <c r="C771" s="423">
        <v>1890.33</v>
      </c>
      <c r="D771"/>
    </row>
    <row r="772" spans="1:4" ht="16.149999999999999" customHeight="1" x14ac:dyDescent="0.25">
      <c r="A772" s="424">
        <v>201308</v>
      </c>
      <c r="B772" s="425">
        <v>1903.66</v>
      </c>
      <c r="C772" s="426">
        <v>1935.43</v>
      </c>
      <c r="D772"/>
    </row>
    <row r="773" spans="1:4" ht="16.149999999999999" customHeight="1" x14ac:dyDescent="0.25">
      <c r="A773" s="421">
        <v>201309</v>
      </c>
      <c r="B773" s="422">
        <v>1919.4</v>
      </c>
      <c r="C773" s="423">
        <v>1914.65</v>
      </c>
      <c r="D773"/>
    </row>
    <row r="774" spans="1:4" ht="16.149999999999999" customHeight="1" x14ac:dyDescent="0.25">
      <c r="A774" s="424">
        <v>201310</v>
      </c>
      <c r="B774" s="425">
        <v>1885.91</v>
      </c>
      <c r="C774" s="426">
        <v>1884.06</v>
      </c>
      <c r="D774"/>
    </row>
    <row r="775" spans="1:4" ht="16.149999999999999" customHeight="1" x14ac:dyDescent="0.25">
      <c r="A775" s="421">
        <v>201311</v>
      </c>
      <c r="B775" s="422">
        <v>1922.14</v>
      </c>
      <c r="C775" s="423">
        <v>1931.88</v>
      </c>
      <c r="D775"/>
    </row>
    <row r="776" spans="1:4" ht="16.149999999999999" customHeight="1" x14ac:dyDescent="0.25">
      <c r="A776" s="424">
        <v>201312</v>
      </c>
      <c r="B776" s="425">
        <v>1934.08</v>
      </c>
      <c r="C776" s="426">
        <v>1926.83</v>
      </c>
      <c r="D776"/>
    </row>
    <row r="777" spans="1:4" ht="16.149999999999999" customHeight="1" x14ac:dyDescent="0.25">
      <c r="A777" s="421">
        <v>201401</v>
      </c>
      <c r="B777" s="422">
        <v>1960.41</v>
      </c>
      <c r="C777" s="423">
        <v>2008.26</v>
      </c>
      <c r="D777"/>
    </row>
    <row r="778" spans="1:4" ht="16.149999999999999" customHeight="1" x14ac:dyDescent="0.25">
      <c r="A778" s="424">
        <v>201402</v>
      </c>
      <c r="B778" s="425">
        <v>2040.51</v>
      </c>
      <c r="C778" s="426">
        <v>2054.9</v>
      </c>
      <c r="D778"/>
    </row>
    <row r="779" spans="1:4" ht="16.149999999999999" customHeight="1" x14ac:dyDescent="0.25">
      <c r="A779" s="421">
        <v>201403</v>
      </c>
      <c r="B779" s="422">
        <v>2022.19</v>
      </c>
      <c r="C779" s="423">
        <v>1965.32</v>
      </c>
      <c r="D779"/>
    </row>
    <row r="780" spans="1:4" ht="16.149999999999999" customHeight="1" x14ac:dyDescent="0.25">
      <c r="A780" s="424">
        <v>201404</v>
      </c>
      <c r="B780" s="425">
        <v>1939.27</v>
      </c>
      <c r="C780" s="426">
        <v>1935.14</v>
      </c>
      <c r="D780"/>
    </row>
    <row r="781" spans="1:4" ht="16.149999999999999" customHeight="1" x14ac:dyDescent="0.25">
      <c r="A781" s="421">
        <v>201405</v>
      </c>
      <c r="B781" s="422">
        <v>1915.46</v>
      </c>
      <c r="C781" s="423">
        <v>1900.64</v>
      </c>
      <c r="D781"/>
    </row>
    <row r="782" spans="1:4" ht="16.149999999999999" customHeight="1" x14ac:dyDescent="0.25">
      <c r="A782" s="424">
        <v>201406</v>
      </c>
      <c r="B782" s="425">
        <v>1888.1</v>
      </c>
      <c r="C782" s="426">
        <v>1881.19</v>
      </c>
      <c r="D782"/>
    </row>
    <row r="783" spans="1:4" ht="16.149999999999999" customHeight="1" x14ac:dyDescent="0.25">
      <c r="A783" s="421">
        <v>201407</v>
      </c>
      <c r="B783" s="422">
        <v>1858.4</v>
      </c>
      <c r="C783" s="423">
        <v>1872.43</v>
      </c>
      <c r="D783"/>
    </row>
    <row r="784" spans="1:4" ht="16.149999999999999" customHeight="1" x14ac:dyDescent="0.25">
      <c r="A784" s="424">
        <v>201408</v>
      </c>
      <c r="B784" s="425">
        <v>1899.07</v>
      </c>
      <c r="C784" s="426">
        <v>1918.62</v>
      </c>
      <c r="D784"/>
    </row>
    <row r="785" spans="1:4" ht="16.149999999999999" customHeight="1" x14ac:dyDescent="0.25">
      <c r="A785" s="421">
        <v>201409</v>
      </c>
      <c r="B785" s="422">
        <v>1971.34</v>
      </c>
      <c r="C785" s="423">
        <v>2028.48</v>
      </c>
      <c r="D785"/>
    </row>
    <row r="786" spans="1:4" ht="16.149999999999999" customHeight="1" x14ac:dyDescent="0.25">
      <c r="A786" s="424">
        <v>201410</v>
      </c>
      <c r="B786" s="425">
        <v>2047.03</v>
      </c>
      <c r="C786" s="426">
        <v>2050.52</v>
      </c>
      <c r="D786"/>
    </row>
    <row r="787" spans="1:4" ht="16.149999999999999" customHeight="1" x14ac:dyDescent="0.25">
      <c r="A787" s="421">
        <v>201411</v>
      </c>
      <c r="B787" s="422">
        <v>2127.25</v>
      </c>
      <c r="C787" s="423">
        <v>2206.19</v>
      </c>
      <c r="D787"/>
    </row>
    <row r="788" spans="1:4" ht="16.149999999999999" customHeight="1" x14ac:dyDescent="0.25">
      <c r="A788" s="424">
        <v>201412</v>
      </c>
      <c r="B788" s="425">
        <v>2344.23</v>
      </c>
      <c r="C788" s="426">
        <v>2392.46</v>
      </c>
      <c r="D788"/>
    </row>
    <row r="789" spans="1:4" ht="16.149999999999999" customHeight="1" x14ac:dyDescent="0.25">
      <c r="A789" s="421">
        <v>201501</v>
      </c>
      <c r="B789" s="422">
        <v>2397.69</v>
      </c>
      <c r="C789" s="423">
        <v>2441.1</v>
      </c>
      <c r="D789"/>
    </row>
    <row r="790" spans="1:4" ht="16.149999999999999" customHeight="1" x14ac:dyDescent="0.25">
      <c r="A790" s="424">
        <v>201502</v>
      </c>
      <c r="B790" s="425">
        <v>2420.38</v>
      </c>
      <c r="C790" s="426">
        <v>2496.9899999999998</v>
      </c>
      <c r="D790"/>
    </row>
    <row r="791" spans="1:4" ht="16.149999999999999" customHeight="1" x14ac:dyDescent="0.25">
      <c r="A791" s="421">
        <v>201503</v>
      </c>
      <c r="B791" s="422">
        <v>2586.58</v>
      </c>
      <c r="C791" s="423">
        <v>2576.0500000000002</v>
      </c>
      <c r="D791"/>
    </row>
    <row r="792" spans="1:4" ht="16.149999999999999" customHeight="1" x14ac:dyDescent="0.25">
      <c r="A792" s="424">
        <v>201504</v>
      </c>
      <c r="B792" s="425">
        <v>2495.36</v>
      </c>
      <c r="C792" s="426">
        <v>2388.06</v>
      </c>
      <c r="D792"/>
    </row>
    <row r="793" spans="1:4" ht="16.149999999999999" customHeight="1" x14ac:dyDescent="0.25">
      <c r="A793" s="421">
        <v>201505</v>
      </c>
      <c r="B793" s="422">
        <v>2439.09</v>
      </c>
      <c r="C793" s="423">
        <v>2533.79</v>
      </c>
      <c r="D793"/>
    </row>
    <row r="794" spans="1:4" ht="16.149999999999999" customHeight="1" x14ac:dyDescent="0.25">
      <c r="A794" s="424">
        <v>201506</v>
      </c>
      <c r="B794" s="425">
        <v>2554.94</v>
      </c>
      <c r="C794" s="426">
        <v>2585.11</v>
      </c>
      <c r="D794"/>
    </row>
    <row r="795" spans="1:4" ht="16.149999999999999" customHeight="1" x14ac:dyDescent="0.25">
      <c r="A795" s="421">
        <v>201507</v>
      </c>
      <c r="B795" s="422">
        <v>2731.9</v>
      </c>
      <c r="C795" s="423">
        <v>2866.04</v>
      </c>
      <c r="D795"/>
    </row>
    <row r="796" spans="1:4" ht="16.149999999999999" customHeight="1" x14ac:dyDescent="0.25">
      <c r="A796" s="424">
        <v>201508</v>
      </c>
      <c r="B796" s="425">
        <v>3023.29</v>
      </c>
      <c r="C796" s="426">
        <v>3101.1</v>
      </c>
      <c r="D796"/>
    </row>
    <row r="797" spans="1:4" ht="16.149999999999999" customHeight="1" x14ac:dyDescent="0.25">
      <c r="A797" s="421">
        <v>201509</v>
      </c>
      <c r="B797" s="422">
        <v>3073.12</v>
      </c>
      <c r="C797" s="423">
        <v>3121.94</v>
      </c>
      <c r="D797"/>
    </row>
    <row r="798" spans="1:4" ht="16.149999999999999" customHeight="1" x14ac:dyDescent="0.25">
      <c r="A798" s="424">
        <v>201510</v>
      </c>
      <c r="B798" s="425">
        <v>2937.85</v>
      </c>
      <c r="C798" s="426">
        <v>2897.83</v>
      </c>
      <c r="D798"/>
    </row>
    <row r="799" spans="1:4" ht="16.149999999999999" customHeight="1" x14ac:dyDescent="0.25">
      <c r="A799" s="421">
        <v>201511</v>
      </c>
      <c r="B799" s="422">
        <v>2996.67</v>
      </c>
      <c r="C799" s="423">
        <v>3101.1</v>
      </c>
      <c r="D799"/>
    </row>
    <row r="800" spans="1:4" ht="16.149999999999999" customHeight="1" x14ac:dyDescent="0.25">
      <c r="A800" s="424">
        <v>201512</v>
      </c>
      <c r="B800" s="425">
        <v>3244.51</v>
      </c>
      <c r="C800" s="426">
        <v>3149.47</v>
      </c>
      <c r="D800"/>
    </row>
    <row r="801" spans="1:4" ht="16.149999999999999" customHeight="1" x14ac:dyDescent="0.25">
      <c r="A801" s="421">
        <v>201601</v>
      </c>
      <c r="B801" s="422">
        <v>3284.03</v>
      </c>
      <c r="C801" s="423">
        <v>3287.31</v>
      </c>
      <c r="D801"/>
    </row>
    <row r="802" spans="1:4" ht="16.149999999999999" customHeight="1" x14ac:dyDescent="0.25">
      <c r="A802" s="424">
        <v>201602</v>
      </c>
      <c r="B802" s="425">
        <v>3357.5</v>
      </c>
      <c r="C802" s="426">
        <v>3306</v>
      </c>
      <c r="D802"/>
    </row>
    <row r="803" spans="1:4" ht="16.7" customHeight="1" x14ac:dyDescent="0.25">
      <c r="A803" s="421">
        <v>201603</v>
      </c>
      <c r="B803" s="422">
        <v>3145.26</v>
      </c>
      <c r="C803" s="423">
        <v>3022.35</v>
      </c>
      <c r="D803"/>
    </row>
    <row r="804" spans="1:4" ht="15.75" x14ac:dyDescent="0.25">
      <c r="A804" s="424">
        <v>201604</v>
      </c>
      <c r="B804" s="425">
        <v>2998.71</v>
      </c>
      <c r="C804" s="426">
        <v>2851.14</v>
      </c>
      <c r="D804"/>
    </row>
    <row r="805" spans="1:4" ht="15" customHeight="1" x14ac:dyDescent="0.25">
      <c r="A805" s="421">
        <v>201605</v>
      </c>
      <c r="B805" s="422">
        <v>2988.38</v>
      </c>
      <c r="C805" s="423">
        <v>3069.17</v>
      </c>
      <c r="D805"/>
    </row>
    <row r="806" spans="1:4" ht="15.75" x14ac:dyDescent="0.25">
      <c r="A806" s="424">
        <v>201606</v>
      </c>
      <c r="B806" s="425">
        <v>2991.68</v>
      </c>
      <c r="C806" s="426">
        <v>2916.15</v>
      </c>
      <c r="D806"/>
    </row>
    <row r="807" spans="1:4" ht="15" customHeight="1" x14ac:dyDescent="0.25">
      <c r="A807" s="421">
        <v>201607</v>
      </c>
      <c r="B807" s="422">
        <v>2963.99</v>
      </c>
      <c r="C807" s="423">
        <v>3081.75</v>
      </c>
      <c r="D807"/>
    </row>
    <row r="808" spans="1:4" ht="15.75" x14ac:dyDescent="0.25">
      <c r="A808" s="424">
        <v>201608</v>
      </c>
      <c r="B808" s="425">
        <v>2963.82</v>
      </c>
      <c r="C808" s="426">
        <v>2933.82</v>
      </c>
      <c r="D808"/>
    </row>
    <row r="809" spans="1:4" ht="15.75" x14ac:dyDescent="0.25">
      <c r="A809" s="421">
        <v>201609</v>
      </c>
      <c r="B809" s="422">
        <v>2921.15</v>
      </c>
      <c r="C809" s="423">
        <v>2879.95</v>
      </c>
      <c r="D809"/>
    </row>
    <row r="810" spans="1:4" ht="15.75" x14ac:dyDescent="0.25">
      <c r="A810" s="424">
        <v>201610</v>
      </c>
      <c r="B810" s="425">
        <v>2932.61</v>
      </c>
      <c r="C810" s="426">
        <v>2967.66</v>
      </c>
      <c r="D810"/>
    </row>
    <row r="811" spans="1:4" ht="15.75" x14ac:dyDescent="0.25">
      <c r="A811" s="421">
        <v>201611</v>
      </c>
      <c r="B811" s="422">
        <v>3106.4</v>
      </c>
      <c r="C811" s="423">
        <v>3165.09</v>
      </c>
      <c r="D811"/>
    </row>
    <row r="812" spans="1:4" ht="15.75" x14ac:dyDescent="0.25">
      <c r="A812" s="424">
        <v>201612</v>
      </c>
      <c r="B812" s="425">
        <v>3009.53</v>
      </c>
      <c r="C812" s="426">
        <v>3000.71</v>
      </c>
      <c r="D812"/>
    </row>
    <row r="813" spans="1:4" ht="15.75" x14ac:dyDescent="0.25">
      <c r="A813" s="421">
        <v>201701</v>
      </c>
      <c r="B813" s="422">
        <v>2944.65</v>
      </c>
      <c r="C813" s="423">
        <v>2936.66</v>
      </c>
      <c r="D813"/>
    </row>
    <row r="814" spans="1:4" ht="15.75" x14ac:dyDescent="0.25">
      <c r="A814" s="427">
        <v>201702</v>
      </c>
      <c r="B814" s="428">
        <v>2881.68</v>
      </c>
      <c r="C814" s="429">
        <v>2896.27</v>
      </c>
      <c r="D814"/>
    </row>
    <row r="815" spans="1:4" ht="15.75" x14ac:dyDescent="0.25">
      <c r="A815" s="421" t="s">
        <v>293</v>
      </c>
      <c r="B815" s="422">
        <v>2942.2861290322589</v>
      </c>
      <c r="C815" s="423">
        <v>2880.24</v>
      </c>
      <c r="D815"/>
    </row>
    <row r="816" spans="1:4" ht="15.75" x14ac:dyDescent="0.25">
      <c r="A816" s="424" t="s">
        <v>294</v>
      </c>
      <c r="B816" s="425">
        <v>2877.8216666666681</v>
      </c>
      <c r="C816" s="426">
        <v>2947.85</v>
      </c>
      <c r="D816"/>
    </row>
    <row r="817" spans="1:4" ht="15.75" x14ac:dyDescent="0.25">
      <c r="A817" s="421" t="s">
        <v>295</v>
      </c>
      <c r="B817" s="422">
        <v>2923.6129032258059</v>
      </c>
      <c r="C817" s="423">
        <v>2920.42</v>
      </c>
      <c r="D817"/>
    </row>
    <row r="818" spans="1:4" ht="15.75" x14ac:dyDescent="0.25">
      <c r="A818" s="424" t="s">
        <v>296</v>
      </c>
      <c r="B818" s="425">
        <v>2957.0983333333324</v>
      </c>
      <c r="C818" s="426">
        <v>3038.26</v>
      </c>
      <c r="D818"/>
    </row>
    <row r="819" spans="1:4" ht="15.75" x14ac:dyDescent="0.25">
      <c r="A819" s="421" t="s">
        <v>297</v>
      </c>
      <c r="B819" s="422">
        <v>3036.5838709677423</v>
      </c>
      <c r="C819" s="423">
        <v>2995.23</v>
      </c>
      <c r="D819"/>
    </row>
    <row r="820" spans="1:4" ht="15.75" x14ac:dyDescent="0.25">
      <c r="A820" s="424" t="s">
        <v>298</v>
      </c>
      <c r="B820" s="425">
        <v>2973.2048387096775</v>
      </c>
      <c r="C820" s="426">
        <v>2937.09</v>
      </c>
      <c r="D820"/>
    </row>
    <row r="821" spans="1:4" ht="15.75" x14ac:dyDescent="0.25">
      <c r="A821" s="421" t="s">
        <v>299</v>
      </c>
      <c r="B821" s="422">
        <v>2917.085</v>
      </c>
      <c r="C821" s="423">
        <v>2936.67</v>
      </c>
      <c r="D821"/>
    </row>
    <row r="822" spans="1:4" ht="15.75" x14ac:dyDescent="0.25">
      <c r="A822" s="424" t="s">
        <v>300</v>
      </c>
      <c r="B822" s="425">
        <v>2953.7558064516143</v>
      </c>
      <c r="C822" s="426">
        <v>3011.44</v>
      </c>
      <c r="D822"/>
    </row>
    <row r="823" spans="1:4" ht="15.75" x14ac:dyDescent="0.25">
      <c r="A823" s="421" t="s">
        <v>301</v>
      </c>
      <c r="B823" s="422">
        <v>3013.4666666666662</v>
      </c>
      <c r="C823" s="423">
        <v>3006.09</v>
      </c>
      <c r="D823"/>
    </row>
    <row r="824" spans="1:4" ht="15.75" x14ac:dyDescent="0.25">
      <c r="A824" s="424" t="s">
        <v>302</v>
      </c>
      <c r="B824" s="425">
        <v>2991.7619354838707</v>
      </c>
      <c r="C824" s="426">
        <v>2984</v>
      </c>
      <c r="D824"/>
    </row>
    <row r="825" spans="1:4" ht="15.75" x14ac:dyDescent="0.25">
      <c r="A825" s="421" t="s">
        <v>303</v>
      </c>
      <c r="B825" s="422">
        <v>2868.5722580645152</v>
      </c>
      <c r="C825" s="423">
        <v>2844.14</v>
      </c>
      <c r="D825"/>
    </row>
    <row r="826" spans="1:4" ht="15.75" x14ac:dyDescent="0.25">
      <c r="A826" s="427" t="s">
        <v>304</v>
      </c>
      <c r="B826" s="428">
        <v>2860.252857142857</v>
      </c>
      <c r="C826" s="429">
        <v>2855.93</v>
      </c>
      <c r="D826"/>
    </row>
    <row r="827" spans="1:4" ht="15.75" x14ac:dyDescent="0.25">
      <c r="A827" s="413" t="s">
        <v>98</v>
      </c>
      <c r="B827"/>
      <c r="C827"/>
      <c r="D827"/>
    </row>
    <row r="828" spans="1:4" ht="38.25" customHeight="1" x14ac:dyDescent="0.25">
      <c r="A828" s="1331" t="s">
        <v>110</v>
      </c>
      <c r="B828" s="1331"/>
      <c r="C828" s="1331"/>
      <c r="D828" s="1331"/>
    </row>
    <row r="829" spans="1:4" ht="15.75" x14ac:dyDescent="0.25">
      <c r="A829" s="1331" t="s">
        <v>98</v>
      </c>
      <c r="B829" s="1331"/>
      <c r="C829" s="1331"/>
      <c r="D829" s="1331"/>
    </row>
    <row r="830" spans="1:4" ht="15.75" x14ac:dyDescent="0.25">
      <c r="A830" s="1331" t="s">
        <v>266</v>
      </c>
      <c r="B830" s="1331"/>
      <c r="C830" s="1331"/>
      <c r="D830" s="1331"/>
    </row>
    <row r="831" spans="1:4" ht="15.75" x14ac:dyDescent="0.25">
      <c r="A831" s="413" t="s">
        <v>98</v>
      </c>
      <c r="B831"/>
      <c r="C831"/>
      <c r="D831"/>
    </row>
  </sheetData>
  <mergeCells count="8">
    <mergeCell ref="A828:D828"/>
    <mergeCell ref="A829:D829"/>
    <mergeCell ref="A830:D830"/>
    <mergeCell ref="A1:D1"/>
    <mergeCell ref="A2:D2"/>
    <mergeCell ref="A4:D4"/>
    <mergeCell ref="A5:D5"/>
    <mergeCell ref="A6:D6"/>
  </mergeCells>
  <hyperlinks>
    <hyperlink ref="A828" r:id="rId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tabColor rgb="FF0070C0"/>
  </sheetPr>
  <dimension ref="A1:B7033"/>
  <sheetViews>
    <sheetView workbookViewId="0">
      <selection activeCell="A6" sqref="A6"/>
    </sheetView>
  </sheetViews>
  <sheetFormatPr baseColWidth="10" defaultRowHeight="15" x14ac:dyDescent="0.25"/>
  <cols>
    <col min="1" max="1" width="18.5" style="277" customWidth="1"/>
    <col min="2" max="2" width="17.125" style="277" customWidth="1"/>
    <col min="3" max="16384" width="11" style="277"/>
  </cols>
  <sheetData>
    <row r="1" spans="1:2" x14ac:dyDescent="0.25">
      <c r="A1" s="1334" t="s">
        <v>267</v>
      </c>
      <c r="B1" s="1334"/>
    </row>
    <row r="2" spans="1:2" x14ac:dyDescent="0.25">
      <c r="A2" s="1335" t="s">
        <v>186</v>
      </c>
      <c r="B2" s="1336"/>
    </row>
    <row r="3" spans="1:2" ht="15.75" x14ac:dyDescent="0.25">
      <c r="A3" s="211"/>
      <c r="B3" s="211"/>
    </row>
    <row r="4" spans="1:2" ht="15.75" x14ac:dyDescent="0.25">
      <c r="A4" s="211"/>
      <c r="B4" s="211"/>
    </row>
    <row r="5" spans="1:2" x14ac:dyDescent="0.25">
      <c r="A5" s="278" t="s">
        <v>187</v>
      </c>
      <c r="B5" s="278" t="s">
        <v>188</v>
      </c>
    </row>
    <row r="6" spans="1:2" x14ac:dyDescent="0.25">
      <c r="A6" s="360">
        <v>43167</v>
      </c>
      <c r="B6" s="430">
        <v>1.23671</v>
      </c>
    </row>
    <row r="7" spans="1:2" x14ac:dyDescent="0.25">
      <c r="A7" s="360">
        <v>43166</v>
      </c>
      <c r="B7" s="430">
        <v>1.2412719999999999</v>
      </c>
    </row>
    <row r="8" spans="1:2" x14ac:dyDescent="0.25">
      <c r="A8" s="360">
        <v>43165</v>
      </c>
      <c r="B8" s="430">
        <v>1.2376180000000001</v>
      </c>
    </row>
    <row r="9" spans="1:2" x14ac:dyDescent="0.25">
      <c r="A9" s="360">
        <v>43164</v>
      </c>
      <c r="B9" s="430">
        <v>1.231986</v>
      </c>
    </row>
    <row r="10" spans="1:2" x14ac:dyDescent="0.25">
      <c r="A10" s="360">
        <v>43163</v>
      </c>
      <c r="B10" s="430">
        <v>1.231668</v>
      </c>
    </row>
    <row r="11" spans="1:2" x14ac:dyDescent="0.25">
      <c r="A11" s="360">
        <v>43162</v>
      </c>
      <c r="B11" s="430">
        <v>1.2315199999999999</v>
      </c>
    </row>
    <row r="12" spans="1:2" x14ac:dyDescent="0.25">
      <c r="A12" s="360">
        <v>43161</v>
      </c>
      <c r="B12" s="430">
        <v>1.229622</v>
      </c>
    </row>
    <row r="13" spans="1:2" x14ac:dyDescent="0.25">
      <c r="A13" s="360">
        <v>43160</v>
      </c>
      <c r="B13" s="430">
        <v>1.220407</v>
      </c>
    </row>
    <row r="14" spans="1:2" x14ac:dyDescent="0.25">
      <c r="A14" s="360">
        <v>43159</v>
      </c>
      <c r="B14" s="430">
        <v>1.221419</v>
      </c>
    </row>
    <row r="15" spans="1:2" x14ac:dyDescent="0.25">
      <c r="A15" s="360">
        <v>43158</v>
      </c>
      <c r="B15" s="430">
        <v>1.2291479999999999</v>
      </c>
    </row>
    <row r="16" spans="1:2" x14ac:dyDescent="0.25">
      <c r="A16" s="360">
        <v>43157</v>
      </c>
      <c r="B16" s="430">
        <v>1.231438</v>
      </c>
    </row>
    <row r="17" spans="1:2" x14ac:dyDescent="0.25">
      <c r="A17" s="360">
        <v>43156</v>
      </c>
      <c r="B17" s="430">
        <v>1.2291350000000001</v>
      </c>
    </row>
    <row r="18" spans="1:2" x14ac:dyDescent="0.25">
      <c r="A18" s="360">
        <v>43155</v>
      </c>
      <c r="B18" s="430">
        <v>1.22916</v>
      </c>
    </row>
    <row r="19" spans="1:2" x14ac:dyDescent="0.25">
      <c r="A19" s="360">
        <v>43154</v>
      </c>
      <c r="B19" s="430">
        <v>1.230264</v>
      </c>
    </row>
    <row r="20" spans="1:2" x14ac:dyDescent="0.25">
      <c r="A20" s="360">
        <v>43153</v>
      </c>
      <c r="B20" s="430">
        <v>1.2299389999999999</v>
      </c>
    </row>
    <row r="21" spans="1:2" x14ac:dyDescent="0.25">
      <c r="A21" s="360">
        <v>43152</v>
      </c>
      <c r="B21" s="430">
        <v>1.2317640000000001</v>
      </c>
    </row>
    <row r="22" spans="1:2" x14ac:dyDescent="0.25">
      <c r="A22" s="360">
        <v>43151</v>
      </c>
      <c r="B22" s="430">
        <v>1.2356879999999999</v>
      </c>
    </row>
    <row r="23" spans="1:2" x14ac:dyDescent="0.25">
      <c r="A23" s="360">
        <v>43150</v>
      </c>
      <c r="B23" s="430">
        <v>1.2408429999999999</v>
      </c>
    </row>
    <row r="24" spans="1:2" x14ac:dyDescent="0.25">
      <c r="A24" s="360">
        <v>43149</v>
      </c>
      <c r="B24" s="430">
        <v>1.2407429999999999</v>
      </c>
    </row>
    <row r="25" spans="1:2" x14ac:dyDescent="0.25">
      <c r="A25" s="360">
        <v>43148</v>
      </c>
      <c r="B25" s="430">
        <v>1.2406900000000001</v>
      </c>
    </row>
    <row r="26" spans="1:2" x14ac:dyDescent="0.25">
      <c r="A26" s="360">
        <v>43147</v>
      </c>
      <c r="B26" s="430">
        <v>1.2478149999999999</v>
      </c>
    </row>
    <row r="27" spans="1:2" x14ac:dyDescent="0.25">
      <c r="A27" s="360">
        <v>43146</v>
      </c>
      <c r="B27" s="430">
        <v>1.2479789999999999</v>
      </c>
    </row>
    <row r="28" spans="1:2" x14ac:dyDescent="0.25">
      <c r="A28" s="360">
        <v>43145</v>
      </c>
      <c r="B28" s="430">
        <v>1.2383999999999999</v>
      </c>
    </row>
    <row r="29" spans="1:2" x14ac:dyDescent="0.25">
      <c r="A29" s="360">
        <v>43144</v>
      </c>
      <c r="B29" s="430">
        <v>1.23312</v>
      </c>
    </row>
    <row r="30" spans="1:2" x14ac:dyDescent="0.25">
      <c r="A30" s="360">
        <v>43143</v>
      </c>
      <c r="B30" s="430">
        <v>1.227474</v>
      </c>
    </row>
    <row r="31" spans="1:2" x14ac:dyDescent="0.25">
      <c r="A31" s="360">
        <v>43142</v>
      </c>
      <c r="B31" s="430">
        <v>1.224839</v>
      </c>
    </row>
    <row r="32" spans="1:2" x14ac:dyDescent="0.25">
      <c r="A32" s="360">
        <v>43141</v>
      </c>
      <c r="B32" s="430">
        <v>1.22485</v>
      </c>
    </row>
    <row r="33" spans="1:2" x14ac:dyDescent="0.25">
      <c r="A33" s="360">
        <v>43140</v>
      </c>
      <c r="B33" s="430">
        <v>1.2249669999999999</v>
      </c>
    </row>
    <row r="34" spans="1:2" x14ac:dyDescent="0.25">
      <c r="A34" s="360">
        <v>43139</v>
      </c>
      <c r="B34" s="430">
        <v>1.2257899999999999</v>
      </c>
    </row>
    <row r="35" spans="1:2" x14ac:dyDescent="0.25">
      <c r="A35" s="360">
        <v>43138</v>
      </c>
      <c r="B35" s="430">
        <v>1.233293</v>
      </c>
    </row>
    <row r="36" spans="1:2" x14ac:dyDescent="0.25">
      <c r="A36" s="360">
        <v>43137</v>
      </c>
      <c r="B36" s="430">
        <v>1.237609</v>
      </c>
    </row>
    <row r="37" spans="1:2" x14ac:dyDescent="0.25">
      <c r="A37" s="360">
        <v>43136</v>
      </c>
      <c r="B37" s="430">
        <v>1.2432859999999999</v>
      </c>
    </row>
    <row r="38" spans="1:2" x14ac:dyDescent="0.25">
      <c r="A38" s="360">
        <v>43135</v>
      </c>
      <c r="B38" s="430">
        <v>1.245182</v>
      </c>
    </row>
    <row r="39" spans="1:2" x14ac:dyDescent="0.25">
      <c r="A39" s="360">
        <v>43134</v>
      </c>
      <c r="B39" s="430">
        <v>1.24532</v>
      </c>
    </row>
    <row r="40" spans="1:2" x14ac:dyDescent="0.25">
      <c r="A40" s="360">
        <v>43133</v>
      </c>
      <c r="B40" s="430">
        <v>1.2477009999999999</v>
      </c>
    </row>
    <row r="41" spans="1:2" x14ac:dyDescent="0.25">
      <c r="A41" s="360">
        <v>43132</v>
      </c>
      <c r="B41" s="430">
        <v>1.245158</v>
      </c>
    </row>
    <row r="42" spans="1:2" x14ac:dyDescent="0.25">
      <c r="A42" s="360">
        <v>43131</v>
      </c>
      <c r="B42" s="430">
        <v>1.2430680000000001</v>
      </c>
    </row>
    <row r="43" spans="1:2" x14ac:dyDescent="0.25">
      <c r="A43" s="360">
        <v>43130</v>
      </c>
      <c r="B43" s="430">
        <v>1.2393460000000001</v>
      </c>
    </row>
    <row r="44" spans="1:2" x14ac:dyDescent="0.25">
      <c r="A44" s="360">
        <v>43129</v>
      </c>
      <c r="B44" s="430">
        <v>1.239066</v>
      </c>
    </row>
    <row r="45" spans="1:2" x14ac:dyDescent="0.25">
      <c r="A45" s="360">
        <v>43128</v>
      </c>
      <c r="B45" s="430">
        <v>1.2427239999999999</v>
      </c>
    </row>
    <row r="46" spans="1:2" x14ac:dyDescent="0.25">
      <c r="A46" s="360">
        <v>43127</v>
      </c>
      <c r="B46" s="430">
        <v>1.2427999999999999</v>
      </c>
    </row>
    <row r="47" spans="1:2" x14ac:dyDescent="0.25">
      <c r="A47" s="360">
        <v>43126</v>
      </c>
      <c r="B47" s="430">
        <v>1.243317</v>
      </c>
    </row>
    <row r="48" spans="1:2" x14ac:dyDescent="0.25">
      <c r="A48" s="360">
        <v>43125</v>
      </c>
      <c r="B48" s="430">
        <v>1.2430019999999999</v>
      </c>
    </row>
    <row r="49" spans="1:2" x14ac:dyDescent="0.25">
      <c r="A49" s="360">
        <v>43124</v>
      </c>
      <c r="B49" s="430">
        <v>1.235358</v>
      </c>
    </row>
    <row r="50" spans="1:2" x14ac:dyDescent="0.25">
      <c r="A50" s="360">
        <v>43123</v>
      </c>
      <c r="B50" s="430">
        <v>1.226694</v>
      </c>
    </row>
    <row r="51" spans="1:2" x14ac:dyDescent="0.25">
      <c r="A51" s="360">
        <v>43122</v>
      </c>
      <c r="B51" s="430">
        <v>1.224334</v>
      </c>
    </row>
    <row r="52" spans="1:2" x14ac:dyDescent="0.25">
      <c r="A52" s="360">
        <v>43121</v>
      </c>
      <c r="B52" s="430">
        <v>1.221851</v>
      </c>
    </row>
    <row r="53" spans="1:2" x14ac:dyDescent="0.25">
      <c r="A53" s="360">
        <v>43120</v>
      </c>
      <c r="B53" s="430">
        <v>1.2215199999999999</v>
      </c>
    </row>
    <row r="54" spans="1:2" x14ac:dyDescent="0.25">
      <c r="A54" s="360">
        <v>43119</v>
      </c>
      <c r="B54" s="430">
        <v>1.224677</v>
      </c>
    </row>
    <row r="55" spans="1:2" x14ac:dyDescent="0.25">
      <c r="A55" s="360">
        <v>43118</v>
      </c>
      <c r="B55" s="430">
        <v>1.2220770000000001</v>
      </c>
    </row>
    <row r="56" spans="1:2" x14ac:dyDescent="0.25">
      <c r="A56" s="360">
        <v>43117</v>
      </c>
      <c r="B56" s="430">
        <v>1.223625</v>
      </c>
    </row>
    <row r="57" spans="1:2" x14ac:dyDescent="0.25">
      <c r="A57" s="360">
        <v>43116</v>
      </c>
      <c r="B57" s="430">
        <v>1.2246999999999999</v>
      </c>
    </row>
    <row r="58" spans="1:2" x14ac:dyDescent="0.25">
      <c r="A58" s="360">
        <v>43115</v>
      </c>
      <c r="B58" s="430">
        <v>1.22438</v>
      </c>
    </row>
    <row r="59" spans="1:2" x14ac:dyDescent="0.25">
      <c r="A59" s="360">
        <v>43114</v>
      </c>
      <c r="B59" s="430">
        <v>1.219743</v>
      </c>
    </row>
    <row r="60" spans="1:2" x14ac:dyDescent="0.25">
      <c r="A60" s="360">
        <v>43113</v>
      </c>
      <c r="B60" s="430">
        <v>1.211463</v>
      </c>
    </row>
    <row r="61" spans="1:2" x14ac:dyDescent="0.25">
      <c r="A61" s="360">
        <v>43112</v>
      </c>
      <c r="B61" s="430">
        <v>1.211463</v>
      </c>
    </row>
    <row r="62" spans="1:2" x14ac:dyDescent="0.25">
      <c r="A62" s="360">
        <v>43111</v>
      </c>
      <c r="B62" s="430">
        <v>1.198912</v>
      </c>
    </row>
    <row r="63" spans="1:2" x14ac:dyDescent="0.25">
      <c r="A63" s="360">
        <v>43110</v>
      </c>
      <c r="B63" s="430">
        <v>1.1957450000000001</v>
      </c>
    </row>
    <row r="64" spans="1:2" x14ac:dyDescent="0.25">
      <c r="A64" s="360">
        <v>43109</v>
      </c>
      <c r="B64" s="430">
        <v>1.1942109999999999</v>
      </c>
    </row>
    <row r="65" spans="1:2" x14ac:dyDescent="0.25">
      <c r="A65" s="360">
        <v>43108</v>
      </c>
      <c r="B65" s="430">
        <v>1.1993050000000001</v>
      </c>
    </row>
    <row r="66" spans="1:2" x14ac:dyDescent="0.25">
      <c r="A66" s="360">
        <v>43107</v>
      </c>
      <c r="B66" s="430">
        <v>1.202717</v>
      </c>
    </row>
    <row r="67" spans="1:2" x14ac:dyDescent="0.25">
      <c r="A67" s="360">
        <v>43106</v>
      </c>
      <c r="B67" s="430">
        <v>1.205149</v>
      </c>
    </row>
    <row r="68" spans="1:2" x14ac:dyDescent="0.25">
      <c r="A68" s="360">
        <v>43105</v>
      </c>
      <c r="B68" s="430">
        <v>1.205149</v>
      </c>
    </row>
    <row r="69" spans="1:2" x14ac:dyDescent="0.25">
      <c r="A69" s="360">
        <v>43104</v>
      </c>
      <c r="B69" s="430">
        <v>1.204682</v>
      </c>
    </row>
    <row r="70" spans="1:2" x14ac:dyDescent="0.25">
      <c r="A70" s="360">
        <v>43103</v>
      </c>
      <c r="B70" s="430">
        <v>1.2030829999999999</v>
      </c>
    </row>
    <row r="71" spans="1:2" x14ac:dyDescent="0.25">
      <c r="A71" s="360">
        <v>43102</v>
      </c>
      <c r="B71" s="430">
        <v>1.20418</v>
      </c>
    </row>
    <row r="72" spans="1:2" x14ac:dyDescent="0.25">
      <c r="A72" s="360">
        <v>43101</v>
      </c>
      <c r="B72" s="430">
        <v>1.200034</v>
      </c>
    </row>
    <row r="73" spans="1:2" x14ac:dyDescent="0.25">
      <c r="A73" s="360">
        <v>43100</v>
      </c>
      <c r="B73" s="430">
        <v>1.197864</v>
      </c>
    </row>
    <row r="74" spans="1:2" x14ac:dyDescent="0.25">
      <c r="A74" s="360">
        <v>43099</v>
      </c>
      <c r="B74" s="430">
        <v>1.197864</v>
      </c>
    </row>
    <row r="75" spans="1:2" x14ac:dyDescent="0.25">
      <c r="A75" s="360">
        <v>43098</v>
      </c>
      <c r="B75" s="430">
        <v>1.197864</v>
      </c>
    </row>
    <row r="76" spans="1:2" x14ac:dyDescent="0.25">
      <c r="A76" s="360">
        <v>43097</v>
      </c>
      <c r="B76" s="430">
        <v>1.1932860000000001</v>
      </c>
    </row>
    <row r="77" spans="1:2" x14ac:dyDescent="0.25">
      <c r="A77" s="360">
        <v>43096</v>
      </c>
      <c r="B77" s="430">
        <v>1.1884490000000001</v>
      </c>
    </row>
    <row r="78" spans="1:2" x14ac:dyDescent="0.25">
      <c r="A78" s="360">
        <v>43095</v>
      </c>
      <c r="B78" s="430">
        <v>1.186401</v>
      </c>
    </row>
    <row r="79" spans="1:2" x14ac:dyDescent="0.25">
      <c r="A79" s="360">
        <v>43094</v>
      </c>
      <c r="B79" s="430">
        <v>1.1859690000000001</v>
      </c>
    </row>
    <row r="80" spans="1:2" x14ac:dyDescent="0.25">
      <c r="A80" s="360">
        <v>43093</v>
      </c>
      <c r="B80" s="430">
        <v>1.184987</v>
      </c>
    </row>
    <row r="81" spans="1:2" x14ac:dyDescent="0.25">
      <c r="A81" s="360">
        <v>43092</v>
      </c>
      <c r="B81" s="430">
        <v>1.184987</v>
      </c>
    </row>
    <row r="82" spans="1:2" x14ac:dyDescent="0.25">
      <c r="A82" s="360">
        <v>43091</v>
      </c>
      <c r="B82" s="430">
        <v>1.184987</v>
      </c>
    </row>
    <row r="83" spans="1:2" x14ac:dyDescent="0.25">
      <c r="A83" s="360">
        <v>43090</v>
      </c>
      <c r="B83" s="430">
        <v>1.186925</v>
      </c>
    </row>
    <row r="84" spans="1:2" x14ac:dyDescent="0.25">
      <c r="A84" s="360">
        <v>43089</v>
      </c>
      <c r="B84" s="430">
        <v>1.1855530000000001</v>
      </c>
    </row>
    <row r="85" spans="1:2" x14ac:dyDescent="0.25">
      <c r="A85" s="360">
        <v>43088</v>
      </c>
      <c r="B85" s="430">
        <v>1.181189</v>
      </c>
    </row>
    <row r="86" spans="1:2" x14ac:dyDescent="0.25">
      <c r="A86" s="360">
        <v>43087</v>
      </c>
      <c r="B86" s="430">
        <v>1.178067</v>
      </c>
    </row>
    <row r="87" spans="1:2" x14ac:dyDescent="0.25">
      <c r="A87" s="360">
        <v>43086</v>
      </c>
      <c r="B87" s="430">
        <v>1.1747719999999999</v>
      </c>
    </row>
    <row r="88" spans="1:2" x14ac:dyDescent="0.25">
      <c r="A88" s="360">
        <v>43085</v>
      </c>
      <c r="B88" s="430">
        <v>1.177773</v>
      </c>
    </row>
    <row r="89" spans="1:2" x14ac:dyDescent="0.25">
      <c r="A89" s="360">
        <v>43084</v>
      </c>
      <c r="B89" s="430">
        <v>1.177773</v>
      </c>
    </row>
    <row r="90" spans="1:2" x14ac:dyDescent="0.25">
      <c r="A90" s="360">
        <v>43083</v>
      </c>
      <c r="B90" s="430">
        <v>1.1811210000000001</v>
      </c>
    </row>
    <row r="91" spans="1:2" x14ac:dyDescent="0.25">
      <c r="A91" s="360">
        <v>43082</v>
      </c>
      <c r="B91" s="430">
        <v>1.1765159999999999</v>
      </c>
    </row>
    <row r="92" spans="1:2" x14ac:dyDescent="0.25">
      <c r="A92" s="360">
        <v>43081</v>
      </c>
      <c r="B92" s="430">
        <v>1.175745</v>
      </c>
    </row>
    <row r="93" spans="1:2" x14ac:dyDescent="0.25">
      <c r="A93" s="360">
        <v>43080</v>
      </c>
      <c r="B93" s="430">
        <v>1.1784600000000001</v>
      </c>
    </row>
    <row r="94" spans="1:2" x14ac:dyDescent="0.25">
      <c r="A94" s="360">
        <v>43079</v>
      </c>
      <c r="B94" s="430">
        <v>1.1768400000000001</v>
      </c>
    </row>
    <row r="95" spans="1:2" x14ac:dyDescent="0.25">
      <c r="A95" s="360">
        <v>43078</v>
      </c>
      <c r="B95" s="430">
        <v>1.1757200000000001</v>
      </c>
    </row>
    <row r="96" spans="1:2" x14ac:dyDescent="0.25">
      <c r="A96" s="360">
        <v>43077</v>
      </c>
      <c r="B96" s="430">
        <v>1.1757200000000001</v>
      </c>
    </row>
    <row r="97" spans="1:2" x14ac:dyDescent="0.25">
      <c r="A97" s="360">
        <v>43076</v>
      </c>
      <c r="B97" s="430">
        <v>1.1789160000000001</v>
      </c>
    </row>
    <row r="98" spans="1:2" x14ac:dyDescent="0.25">
      <c r="A98" s="360">
        <v>43075</v>
      </c>
      <c r="B98" s="430">
        <v>1.1812800000000001</v>
      </c>
    </row>
    <row r="99" spans="1:2" x14ac:dyDescent="0.25">
      <c r="A99" s="360">
        <v>43074</v>
      </c>
      <c r="B99" s="430">
        <v>1.1846110000000001</v>
      </c>
    </row>
    <row r="100" spans="1:2" x14ac:dyDescent="0.25">
      <c r="A100" s="360">
        <v>43073</v>
      </c>
      <c r="B100" s="430">
        <v>1.1858040000000001</v>
      </c>
    </row>
    <row r="101" spans="1:2" x14ac:dyDescent="0.25">
      <c r="A101" s="360">
        <v>43072</v>
      </c>
      <c r="B101" s="430">
        <v>1.1889909999999999</v>
      </c>
    </row>
    <row r="102" spans="1:2" x14ac:dyDescent="0.25">
      <c r="A102" s="360">
        <v>43071</v>
      </c>
      <c r="B102" s="430">
        <v>1.1891970000000001</v>
      </c>
    </row>
    <row r="103" spans="1:2" x14ac:dyDescent="0.25">
      <c r="A103" s="360">
        <v>43070</v>
      </c>
      <c r="B103" s="430">
        <v>1.1900580000000001</v>
      </c>
    </row>
    <row r="104" spans="1:2" x14ac:dyDescent="0.25">
      <c r="A104" s="360">
        <v>43069</v>
      </c>
      <c r="B104" s="430">
        <v>1.1872450000000001</v>
      </c>
    </row>
    <row r="105" spans="1:2" x14ac:dyDescent="0.25">
      <c r="A105" s="360">
        <v>43068</v>
      </c>
      <c r="B105" s="430">
        <v>1.1850849999999999</v>
      </c>
    </row>
    <row r="106" spans="1:2" x14ac:dyDescent="0.25">
      <c r="A106" s="360">
        <v>43067</v>
      </c>
      <c r="B106" s="430">
        <v>1.1881969999999999</v>
      </c>
    </row>
    <row r="107" spans="1:2" x14ac:dyDescent="0.25">
      <c r="A107" s="360">
        <v>43066</v>
      </c>
      <c r="B107" s="430">
        <v>1.1920869999999999</v>
      </c>
    </row>
    <row r="108" spans="1:2" x14ac:dyDescent="0.25">
      <c r="A108" s="360">
        <v>43065</v>
      </c>
      <c r="B108" s="430">
        <v>1.192636</v>
      </c>
    </row>
    <row r="109" spans="1:2" x14ac:dyDescent="0.25">
      <c r="A109" s="360">
        <v>43064</v>
      </c>
      <c r="B109" s="430">
        <v>1.1885600000000001</v>
      </c>
    </row>
    <row r="110" spans="1:2" x14ac:dyDescent="0.25">
      <c r="A110" s="360">
        <v>43063</v>
      </c>
      <c r="B110" s="430">
        <v>1.1885600000000001</v>
      </c>
    </row>
    <row r="111" spans="1:2" x14ac:dyDescent="0.25">
      <c r="A111" s="360">
        <v>43062</v>
      </c>
      <c r="B111" s="430">
        <v>1.1839759999999999</v>
      </c>
    </row>
    <row r="112" spans="1:2" x14ac:dyDescent="0.25">
      <c r="A112" s="360">
        <v>43061</v>
      </c>
      <c r="B112" s="430">
        <v>1.1769909999999999</v>
      </c>
    </row>
    <row r="113" spans="1:2" x14ac:dyDescent="0.25">
      <c r="A113" s="360">
        <v>43060</v>
      </c>
      <c r="B113" s="430">
        <v>1.1735640000000001</v>
      </c>
    </row>
    <row r="114" spans="1:2" x14ac:dyDescent="0.25">
      <c r="A114" s="360">
        <v>43059</v>
      </c>
      <c r="B114" s="430">
        <v>1.1750750000000001</v>
      </c>
    </row>
    <row r="115" spans="1:2" x14ac:dyDescent="0.25">
      <c r="A115" s="360">
        <v>43058</v>
      </c>
      <c r="B115" s="430">
        <v>1.17937</v>
      </c>
    </row>
    <row r="116" spans="1:2" x14ac:dyDescent="0.25">
      <c r="A116" s="360">
        <v>43057</v>
      </c>
      <c r="B116" s="430">
        <v>1.1796169999999999</v>
      </c>
    </row>
    <row r="117" spans="1:2" x14ac:dyDescent="0.25">
      <c r="A117" s="360">
        <v>43056</v>
      </c>
      <c r="B117" s="430">
        <v>1.179659</v>
      </c>
    </row>
    <row r="118" spans="1:2" x14ac:dyDescent="0.25">
      <c r="A118" s="360">
        <v>43055</v>
      </c>
      <c r="B118" s="430">
        <v>1.177457</v>
      </c>
    </row>
    <row r="119" spans="1:2" x14ac:dyDescent="0.25">
      <c r="A119" s="360">
        <v>43054</v>
      </c>
      <c r="B119" s="430">
        <v>1.1805859999999999</v>
      </c>
    </row>
    <row r="120" spans="1:2" x14ac:dyDescent="0.25">
      <c r="A120" s="360">
        <v>43053</v>
      </c>
      <c r="B120" s="430">
        <v>1.1729620000000001</v>
      </c>
    </row>
    <row r="121" spans="1:2" x14ac:dyDescent="0.25">
      <c r="A121" s="360">
        <v>43052</v>
      </c>
      <c r="B121" s="430">
        <v>1.165613</v>
      </c>
    </row>
    <row r="122" spans="1:2" x14ac:dyDescent="0.25">
      <c r="A122" s="360">
        <v>43051</v>
      </c>
      <c r="B122" s="430">
        <v>1.1664490000000001</v>
      </c>
    </row>
    <row r="123" spans="1:2" x14ac:dyDescent="0.25">
      <c r="A123" s="360">
        <v>43050</v>
      </c>
      <c r="B123" s="430">
        <v>1.166499</v>
      </c>
    </row>
    <row r="124" spans="1:2" x14ac:dyDescent="0.25">
      <c r="A124" s="360">
        <v>43049</v>
      </c>
      <c r="B124" s="430">
        <v>1.1651629999999999</v>
      </c>
    </row>
    <row r="125" spans="1:2" x14ac:dyDescent="0.25">
      <c r="A125" s="360">
        <v>43048</v>
      </c>
      <c r="B125" s="430">
        <v>1.161813</v>
      </c>
    </row>
    <row r="126" spans="1:2" x14ac:dyDescent="0.25">
      <c r="A126" s="360">
        <v>43047</v>
      </c>
      <c r="B126" s="430">
        <v>1.159476</v>
      </c>
    </row>
    <row r="127" spans="1:2" x14ac:dyDescent="0.25">
      <c r="A127" s="360">
        <v>43046</v>
      </c>
      <c r="B127" s="430">
        <v>1.1586650000000001</v>
      </c>
    </row>
    <row r="128" spans="1:2" x14ac:dyDescent="0.25">
      <c r="A128" s="360">
        <v>43045</v>
      </c>
      <c r="B128" s="430">
        <v>1.160417</v>
      </c>
    </row>
    <row r="129" spans="1:2" x14ac:dyDescent="0.25">
      <c r="A129" s="360">
        <v>43044</v>
      </c>
      <c r="B129" s="430">
        <v>1.161753</v>
      </c>
    </row>
    <row r="130" spans="1:2" x14ac:dyDescent="0.25">
      <c r="A130" s="360">
        <v>43043</v>
      </c>
      <c r="B130" s="430">
        <v>1.1607730000000001</v>
      </c>
    </row>
    <row r="131" spans="1:2" x14ac:dyDescent="0.25">
      <c r="A131" s="360">
        <v>43042</v>
      </c>
      <c r="B131" s="430">
        <v>1.1635009999999999</v>
      </c>
    </row>
    <row r="132" spans="1:2" x14ac:dyDescent="0.25">
      <c r="A132" s="360">
        <v>43041</v>
      </c>
      <c r="B132" s="430">
        <v>1.1653180000000001</v>
      </c>
    </row>
    <row r="133" spans="1:2" x14ac:dyDescent="0.25">
      <c r="A133" s="360">
        <v>43040</v>
      </c>
      <c r="B133" s="430">
        <v>1.16292</v>
      </c>
    </row>
    <row r="134" spans="1:2" x14ac:dyDescent="0.25">
      <c r="A134" s="360">
        <v>43039</v>
      </c>
      <c r="B134" s="430">
        <v>1.1641049999999999</v>
      </c>
    </row>
    <row r="135" spans="1:2" x14ac:dyDescent="0.25">
      <c r="A135" s="360">
        <v>43038</v>
      </c>
      <c r="B135" s="430">
        <v>1.1626069999999999</v>
      </c>
    </row>
    <row r="136" spans="1:2" x14ac:dyDescent="0.25">
      <c r="A136" s="360">
        <v>43037</v>
      </c>
      <c r="B136" s="430">
        <v>1.160736</v>
      </c>
    </row>
    <row r="137" spans="1:2" x14ac:dyDescent="0.25">
      <c r="A137" s="360">
        <v>43036</v>
      </c>
      <c r="B137" s="430">
        <v>1.1608000000000001</v>
      </c>
    </row>
    <row r="138" spans="1:2" x14ac:dyDescent="0.25">
      <c r="A138" s="360">
        <v>43035</v>
      </c>
      <c r="B138" s="430">
        <v>1.161303</v>
      </c>
    </row>
    <row r="139" spans="1:2" x14ac:dyDescent="0.25">
      <c r="A139" s="360">
        <v>43034</v>
      </c>
      <c r="B139" s="430">
        <v>1.175003</v>
      </c>
    </row>
    <row r="140" spans="1:2" x14ac:dyDescent="0.25">
      <c r="A140" s="360">
        <v>43033</v>
      </c>
      <c r="B140" s="430">
        <v>1.1783790000000001</v>
      </c>
    </row>
    <row r="141" spans="1:2" x14ac:dyDescent="0.25">
      <c r="A141" s="360">
        <v>43032</v>
      </c>
      <c r="B141" s="430">
        <v>1.1761269999999999</v>
      </c>
    </row>
    <row r="142" spans="1:2" x14ac:dyDescent="0.25">
      <c r="A142" s="360">
        <v>43031</v>
      </c>
      <c r="B142" s="430">
        <v>1.1751640000000001</v>
      </c>
    </row>
    <row r="143" spans="1:2" x14ac:dyDescent="0.25">
      <c r="A143" s="360">
        <v>43030</v>
      </c>
      <c r="B143" s="430">
        <v>1.177902</v>
      </c>
    </row>
    <row r="144" spans="1:2" x14ac:dyDescent="0.25">
      <c r="A144" s="360">
        <v>43029</v>
      </c>
      <c r="B144" s="430">
        <v>1.177913</v>
      </c>
    </row>
    <row r="145" spans="1:2" x14ac:dyDescent="0.25">
      <c r="A145" s="360">
        <v>43028</v>
      </c>
      <c r="B145" s="430">
        <v>1.179918</v>
      </c>
    </row>
    <row r="146" spans="1:2" x14ac:dyDescent="0.25">
      <c r="A146" s="360">
        <v>43027</v>
      </c>
      <c r="B146" s="430">
        <v>1.182312</v>
      </c>
    </row>
    <row r="147" spans="1:2" x14ac:dyDescent="0.25">
      <c r="A147" s="360">
        <v>43026</v>
      </c>
      <c r="B147" s="430">
        <v>1.1772199999999999</v>
      </c>
    </row>
    <row r="148" spans="1:2" x14ac:dyDescent="0.25">
      <c r="A148" s="360">
        <v>43025</v>
      </c>
      <c r="B148" s="430">
        <v>1.1765509999999999</v>
      </c>
    </row>
    <row r="149" spans="1:2" x14ac:dyDescent="0.25">
      <c r="A149" s="360">
        <v>43024</v>
      </c>
      <c r="B149" s="430">
        <v>1.1800010000000001</v>
      </c>
    </row>
    <row r="150" spans="1:2" x14ac:dyDescent="0.25">
      <c r="A150" s="360">
        <v>43023</v>
      </c>
      <c r="B150" s="430">
        <v>1.1817880000000001</v>
      </c>
    </row>
    <row r="151" spans="1:2" x14ac:dyDescent="0.25">
      <c r="A151" s="360">
        <v>43022</v>
      </c>
      <c r="B151" s="430">
        <v>1.181996</v>
      </c>
    </row>
    <row r="152" spans="1:2" x14ac:dyDescent="0.25">
      <c r="A152" s="360">
        <v>43021</v>
      </c>
      <c r="B152" s="430">
        <v>1.1832659999999999</v>
      </c>
    </row>
    <row r="153" spans="1:2" x14ac:dyDescent="0.25">
      <c r="A153" s="360">
        <v>43020</v>
      </c>
      <c r="B153" s="430">
        <v>1.185184</v>
      </c>
    </row>
    <row r="154" spans="1:2" x14ac:dyDescent="0.25">
      <c r="A154" s="360">
        <v>43019</v>
      </c>
      <c r="B154" s="430">
        <v>1.1834370000000001</v>
      </c>
    </row>
    <row r="155" spans="1:2" x14ac:dyDescent="0.25">
      <c r="A155" s="360">
        <v>43018</v>
      </c>
      <c r="B155" s="430">
        <v>1.1788810000000001</v>
      </c>
    </row>
    <row r="156" spans="1:2" x14ac:dyDescent="0.25">
      <c r="A156" s="360">
        <v>43017</v>
      </c>
      <c r="B156" s="430">
        <v>1.173975</v>
      </c>
    </row>
    <row r="157" spans="1:2" x14ac:dyDescent="0.25">
      <c r="A157" s="360">
        <v>43016</v>
      </c>
      <c r="B157" s="430">
        <v>1.1732579999999999</v>
      </c>
    </row>
    <row r="158" spans="1:2" x14ac:dyDescent="0.25">
      <c r="A158" s="360">
        <v>43015</v>
      </c>
      <c r="B158" s="430">
        <v>1.173181</v>
      </c>
    </row>
    <row r="159" spans="1:2" x14ac:dyDescent="0.25">
      <c r="A159" s="360">
        <v>43014</v>
      </c>
      <c r="B159" s="430">
        <v>1.1711560000000001</v>
      </c>
    </row>
    <row r="160" spans="1:2" x14ac:dyDescent="0.25">
      <c r="A160" s="360">
        <v>43013</v>
      </c>
      <c r="B160" s="430">
        <v>1.1735469999999999</v>
      </c>
    </row>
    <row r="161" spans="1:2" x14ac:dyDescent="0.25">
      <c r="A161" s="360">
        <v>43012</v>
      </c>
      <c r="B161" s="430">
        <v>1.17635</v>
      </c>
    </row>
    <row r="162" spans="1:2" x14ac:dyDescent="0.25">
      <c r="A162" s="360">
        <v>43011</v>
      </c>
      <c r="B162" s="430">
        <v>1.17367</v>
      </c>
    </row>
    <row r="163" spans="1:2" x14ac:dyDescent="0.25">
      <c r="A163" s="360">
        <v>43010</v>
      </c>
      <c r="B163" s="430">
        <v>1.1751689999999999</v>
      </c>
    </row>
    <row r="164" spans="1:2" x14ac:dyDescent="0.25">
      <c r="A164" s="360">
        <v>43009</v>
      </c>
      <c r="B164" s="430">
        <v>1.1811799999999999</v>
      </c>
    </row>
    <row r="165" spans="1:2" x14ac:dyDescent="0.25">
      <c r="A165" s="360">
        <v>43008</v>
      </c>
      <c r="B165" s="430">
        <v>1.1812800000000001</v>
      </c>
    </row>
    <row r="166" spans="1:2" x14ac:dyDescent="0.25">
      <c r="A166" s="360">
        <v>43007</v>
      </c>
      <c r="B166" s="430">
        <v>1.1800850000000001</v>
      </c>
    </row>
    <row r="167" spans="1:2" x14ac:dyDescent="0.25">
      <c r="A167" s="360">
        <v>43006</v>
      </c>
      <c r="B167" s="430">
        <v>1.176599</v>
      </c>
    </row>
    <row r="168" spans="1:2" x14ac:dyDescent="0.25">
      <c r="A168" s="360">
        <v>43005</v>
      </c>
      <c r="B168" s="430">
        <v>1.1755610000000001</v>
      </c>
    </row>
    <row r="169" spans="1:2" x14ac:dyDescent="0.25">
      <c r="A169" s="360">
        <v>43004</v>
      </c>
      <c r="B169" s="430">
        <v>1.1811480000000001</v>
      </c>
    </row>
    <row r="170" spans="1:2" x14ac:dyDescent="0.25">
      <c r="A170" s="360">
        <v>43003</v>
      </c>
      <c r="B170" s="430">
        <v>1.188437</v>
      </c>
    </row>
    <row r="171" spans="1:2" x14ac:dyDescent="0.25">
      <c r="A171" s="360">
        <v>43002</v>
      </c>
      <c r="B171" s="430">
        <v>1.191616</v>
      </c>
    </row>
    <row r="172" spans="1:2" x14ac:dyDescent="0.25">
      <c r="A172" s="360">
        <v>43001</v>
      </c>
      <c r="B172" s="430">
        <v>1.1949000000000001</v>
      </c>
    </row>
    <row r="173" spans="1:2" x14ac:dyDescent="0.25">
      <c r="A173" s="360">
        <v>43000</v>
      </c>
      <c r="B173" s="430">
        <v>1.1959169999999999</v>
      </c>
    </row>
    <row r="174" spans="1:2" x14ac:dyDescent="0.25">
      <c r="A174" s="360">
        <v>42999</v>
      </c>
      <c r="B174" s="430">
        <v>1.1910780000000001</v>
      </c>
    </row>
    <row r="175" spans="1:2" x14ac:dyDescent="0.25">
      <c r="A175" s="360">
        <v>42998</v>
      </c>
      <c r="B175" s="430">
        <v>1.19746</v>
      </c>
    </row>
    <row r="176" spans="1:2" x14ac:dyDescent="0.25">
      <c r="A176" s="360">
        <v>42997</v>
      </c>
      <c r="B176" s="430">
        <v>1.198242</v>
      </c>
    </row>
    <row r="177" spans="1:2" x14ac:dyDescent="0.25">
      <c r="A177" s="360">
        <v>42996</v>
      </c>
      <c r="B177" s="430">
        <v>1.1946110000000001</v>
      </c>
    </row>
    <row r="178" spans="1:2" x14ac:dyDescent="0.25">
      <c r="A178" s="360">
        <v>42995</v>
      </c>
      <c r="B178" s="430">
        <v>1.1938260000000001</v>
      </c>
    </row>
    <row r="179" spans="1:2" x14ac:dyDescent="0.25">
      <c r="A179" s="360">
        <v>42994</v>
      </c>
      <c r="B179" s="430">
        <v>1.1943999999999999</v>
      </c>
    </row>
    <row r="180" spans="1:2" x14ac:dyDescent="0.25">
      <c r="A180" s="360">
        <v>42993</v>
      </c>
      <c r="B180" s="430">
        <v>1.193675</v>
      </c>
    </row>
    <row r="181" spans="1:2" x14ac:dyDescent="0.25">
      <c r="A181" s="360">
        <v>42992</v>
      </c>
      <c r="B181" s="430">
        <v>1.1891929999999999</v>
      </c>
    </row>
    <row r="182" spans="1:2" x14ac:dyDescent="0.25">
      <c r="A182" s="360">
        <v>42991</v>
      </c>
      <c r="B182" s="430">
        <v>1.1941109999999999</v>
      </c>
    </row>
    <row r="183" spans="1:2" x14ac:dyDescent="0.25">
      <c r="A183" s="360">
        <v>42990</v>
      </c>
      <c r="B183" s="430">
        <v>1.1957580000000001</v>
      </c>
    </row>
    <row r="184" spans="1:2" x14ac:dyDescent="0.25">
      <c r="A184" s="360">
        <v>42989</v>
      </c>
      <c r="B184" s="430">
        <v>1.1989259999999999</v>
      </c>
    </row>
    <row r="185" spans="1:2" x14ac:dyDescent="0.25">
      <c r="A185" s="360">
        <v>42988</v>
      </c>
      <c r="B185" s="430">
        <v>1.201819</v>
      </c>
    </row>
    <row r="186" spans="1:2" x14ac:dyDescent="0.25">
      <c r="A186" s="360">
        <v>42987</v>
      </c>
      <c r="B186" s="430">
        <v>1.203584</v>
      </c>
    </row>
    <row r="187" spans="1:2" x14ac:dyDescent="0.25">
      <c r="A187" s="360">
        <v>42986</v>
      </c>
      <c r="B187" s="430">
        <v>1.2045300000000001</v>
      </c>
    </row>
    <row r="188" spans="1:2" x14ac:dyDescent="0.25">
      <c r="A188" s="360">
        <v>42985</v>
      </c>
      <c r="B188" s="430">
        <v>1.1975849999999999</v>
      </c>
    </row>
    <row r="189" spans="1:2" x14ac:dyDescent="0.25">
      <c r="A189" s="360">
        <v>42984</v>
      </c>
      <c r="B189" s="430">
        <v>1.1923550000000001</v>
      </c>
    </row>
    <row r="190" spans="1:2" x14ac:dyDescent="0.25">
      <c r="A190" s="360">
        <v>42983</v>
      </c>
      <c r="B190" s="430">
        <v>1.190329</v>
      </c>
    </row>
    <row r="191" spans="1:2" x14ac:dyDescent="0.25">
      <c r="A191" s="360">
        <v>42982</v>
      </c>
      <c r="B191" s="430">
        <v>1.189649</v>
      </c>
    </row>
    <row r="192" spans="1:2" x14ac:dyDescent="0.25">
      <c r="A192" s="360">
        <v>42981</v>
      </c>
      <c r="B192" s="430">
        <v>1.1879</v>
      </c>
    </row>
    <row r="193" spans="1:2" x14ac:dyDescent="0.25">
      <c r="A193" s="360">
        <v>42980</v>
      </c>
      <c r="B193" s="430">
        <v>1.1860809999999999</v>
      </c>
    </row>
    <row r="194" spans="1:2" x14ac:dyDescent="0.25">
      <c r="A194" s="360">
        <v>42979</v>
      </c>
      <c r="B194" s="430">
        <v>1.1887019999999999</v>
      </c>
    </row>
    <row r="195" spans="1:2" x14ac:dyDescent="0.25">
      <c r="A195" s="360">
        <v>42978</v>
      </c>
      <c r="B195" s="430">
        <v>1.1882280000000001</v>
      </c>
    </row>
    <row r="196" spans="1:2" x14ac:dyDescent="0.25">
      <c r="A196" s="360">
        <v>42977</v>
      </c>
      <c r="B196" s="430">
        <v>1.193125</v>
      </c>
    </row>
    <row r="197" spans="1:2" x14ac:dyDescent="0.25">
      <c r="A197" s="360">
        <v>42976</v>
      </c>
      <c r="B197" s="430">
        <v>1.20007</v>
      </c>
    </row>
    <row r="198" spans="1:2" x14ac:dyDescent="0.25">
      <c r="A198" s="360">
        <v>42975</v>
      </c>
      <c r="B198" s="430">
        <v>1.194599</v>
      </c>
    </row>
    <row r="199" spans="1:2" x14ac:dyDescent="0.25">
      <c r="A199" s="360">
        <v>42974</v>
      </c>
      <c r="B199" s="430">
        <v>1.1947479999999999</v>
      </c>
    </row>
    <row r="200" spans="1:2" x14ac:dyDescent="0.25">
      <c r="A200" s="360">
        <v>42973</v>
      </c>
      <c r="B200" s="430">
        <v>1.1923680000000001</v>
      </c>
    </row>
    <row r="201" spans="1:2" x14ac:dyDescent="0.25">
      <c r="A201" s="360">
        <v>42972</v>
      </c>
      <c r="B201" s="430">
        <v>1.1839440000000001</v>
      </c>
    </row>
    <row r="202" spans="1:2" x14ac:dyDescent="0.25">
      <c r="A202" s="360">
        <v>42971</v>
      </c>
      <c r="B202" s="430">
        <v>1.179994</v>
      </c>
    </row>
    <row r="203" spans="1:2" x14ac:dyDescent="0.25">
      <c r="A203" s="360">
        <v>42970</v>
      </c>
      <c r="B203" s="430">
        <v>1.1787240000000001</v>
      </c>
    </row>
    <row r="204" spans="1:2" x14ac:dyDescent="0.25">
      <c r="A204" s="360">
        <v>42969</v>
      </c>
      <c r="B204" s="430">
        <v>1.177529</v>
      </c>
    </row>
    <row r="205" spans="1:2" x14ac:dyDescent="0.25">
      <c r="A205" s="360">
        <v>42968</v>
      </c>
      <c r="B205" s="430">
        <v>1.1777869999999999</v>
      </c>
    </row>
    <row r="206" spans="1:2" x14ac:dyDescent="0.25">
      <c r="A206" s="360">
        <v>42967</v>
      </c>
      <c r="B206" s="430">
        <v>1.175522</v>
      </c>
    </row>
    <row r="207" spans="1:2" x14ac:dyDescent="0.25">
      <c r="A207" s="360">
        <v>42966</v>
      </c>
      <c r="B207" s="430">
        <v>1.1759139999999999</v>
      </c>
    </row>
    <row r="208" spans="1:2" x14ac:dyDescent="0.25">
      <c r="A208" s="360">
        <v>42965</v>
      </c>
      <c r="B208" s="430">
        <v>1.1743980000000001</v>
      </c>
    </row>
    <row r="209" spans="1:2" x14ac:dyDescent="0.25">
      <c r="A209" s="360">
        <v>42964</v>
      </c>
      <c r="B209" s="430">
        <v>1.1741090000000001</v>
      </c>
    </row>
    <row r="210" spans="1:2" x14ac:dyDescent="0.25">
      <c r="A210" s="360">
        <v>42963</v>
      </c>
      <c r="B210" s="430">
        <v>1.173419</v>
      </c>
    </row>
    <row r="211" spans="1:2" x14ac:dyDescent="0.25">
      <c r="A211" s="360">
        <v>42962</v>
      </c>
      <c r="B211" s="430">
        <v>1.174731</v>
      </c>
    </row>
    <row r="212" spans="1:2" x14ac:dyDescent="0.25">
      <c r="A212" s="360">
        <v>42961</v>
      </c>
      <c r="B212" s="430">
        <v>1.1798679999999999</v>
      </c>
    </row>
    <row r="213" spans="1:2" x14ac:dyDescent="0.25">
      <c r="A213" s="360">
        <v>42960</v>
      </c>
      <c r="B213" s="430">
        <v>1.182145</v>
      </c>
    </row>
    <row r="214" spans="1:2" x14ac:dyDescent="0.25">
      <c r="A214" s="360">
        <v>42959</v>
      </c>
      <c r="B214" s="430">
        <v>1.1820550000000001</v>
      </c>
    </row>
    <row r="215" spans="1:2" x14ac:dyDescent="0.25">
      <c r="A215" s="360">
        <v>42958</v>
      </c>
      <c r="B215" s="430">
        <v>1.1789419999999999</v>
      </c>
    </row>
    <row r="216" spans="1:2" x14ac:dyDescent="0.25">
      <c r="A216" s="360">
        <v>42957</v>
      </c>
      <c r="B216" s="430">
        <v>1.174472</v>
      </c>
    </row>
    <row r="217" spans="1:2" x14ac:dyDescent="0.25">
      <c r="A217" s="360">
        <v>42956</v>
      </c>
      <c r="B217" s="430">
        <v>1.174256</v>
      </c>
    </row>
    <row r="218" spans="1:2" x14ac:dyDescent="0.25">
      <c r="A218" s="360">
        <v>42955</v>
      </c>
      <c r="B218" s="430">
        <v>1.17855</v>
      </c>
    </row>
    <row r="219" spans="1:2" x14ac:dyDescent="0.25">
      <c r="A219" s="360">
        <v>42954</v>
      </c>
      <c r="B219" s="430">
        <v>1.1792990000000001</v>
      </c>
    </row>
    <row r="220" spans="1:2" x14ac:dyDescent="0.25">
      <c r="A220" s="360">
        <v>42953</v>
      </c>
      <c r="B220" s="430">
        <v>1.177924</v>
      </c>
    </row>
    <row r="221" spans="1:2" x14ac:dyDescent="0.25">
      <c r="A221" s="360">
        <v>42952</v>
      </c>
      <c r="B221" s="430">
        <v>1.1773</v>
      </c>
    </row>
    <row r="222" spans="1:2" x14ac:dyDescent="0.25">
      <c r="A222" s="360">
        <v>42951</v>
      </c>
      <c r="B222" s="430">
        <v>1.1827559999999999</v>
      </c>
    </row>
    <row r="223" spans="1:2" x14ac:dyDescent="0.25">
      <c r="A223" s="360">
        <v>42950</v>
      </c>
      <c r="B223" s="430">
        <v>1.185662</v>
      </c>
    </row>
    <row r="224" spans="1:2" x14ac:dyDescent="0.25">
      <c r="A224" s="360">
        <v>42949</v>
      </c>
      <c r="B224" s="430">
        <v>1.1838789999999999</v>
      </c>
    </row>
    <row r="225" spans="1:2" x14ac:dyDescent="0.25">
      <c r="A225" s="360">
        <v>42948</v>
      </c>
      <c r="B225" s="430">
        <v>1.1814480000000001</v>
      </c>
    </row>
    <row r="226" spans="1:2" x14ac:dyDescent="0.25">
      <c r="A226" s="360">
        <v>42947</v>
      </c>
      <c r="B226" s="430">
        <v>1.1768689999999999</v>
      </c>
    </row>
    <row r="227" spans="1:2" x14ac:dyDescent="0.25">
      <c r="A227" s="360">
        <v>42946</v>
      </c>
      <c r="B227" s="430">
        <v>1.1751480000000001</v>
      </c>
    </row>
    <row r="228" spans="1:2" x14ac:dyDescent="0.25">
      <c r="A228" s="360">
        <v>42945</v>
      </c>
      <c r="B228" s="430">
        <v>1.17448</v>
      </c>
    </row>
    <row r="229" spans="1:2" x14ac:dyDescent="0.25">
      <c r="A229" s="360">
        <v>42944</v>
      </c>
      <c r="B229" s="430">
        <v>1.1719679999999999</v>
      </c>
    </row>
    <row r="230" spans="1:2" x14ac:dyDescent="0.25">
      <c r="A230" s="360">
        <v>42943</v>
      </c>
      <c r="B230" s="430">
        <v>1.170453</v>
      </c>
    </row>
    <row r="231" spans="1:2" x14ac:dyDescent="0.25">
      <c r="A231" s="360">
        <v>42942</v>
      </c>
      <c r="B231" s="430">
        <v>1.16591</v>
      </c>
    </row>
    <row r="232" spans="1:2" x14ac:dyDescent="0.25">
      <c r="A232" s="360">
        <v>42941</v>
      </c>
      <c r="B232" s="430">
        <v>1.165546</v>
      </c>
    </row>
    <row r="233" spans="1:2" x14ac:dyDescent="0.25">
      <c r="A233" s="360">
        <v>42940</v>
      </c>
      <c r="B233" s="430">
        <v>1.1650370000000001</v>
      </c>
    </row>
    <row r="234" spans="1:2" x14ac:dyDescent="0.25">
      <c r="A234" s="360">
        <v>42939</v>
      </c>
      <c r="B234" s="430">
        <v>1.16696</v>
      </c>
    </row>
    <row r="235" spans="1:2" x14ac:dyDescent="0.25">
      <c r="A235" s="360">
        <v>42938</v>
      </c>
      <c r="B235" s="430">
        <v>1.1664540000000001</v>
      </c>
    </row>
    <row r="236" spans="1:2" x14ac:dyDescent="0.25">
      <c r="A236" s="360">
        <v>42937</v>
      </c>
      <c r="B236" s="430">
        <v>1.1648529999999999</v>
      </c>
    </row>
    <row r="237" spans="1:2" x14ac:dyDescent="0.25">
      <c r="A237" s="360">
        <v>42936</v>
      </c>
      <c r="B237" s="430">
        <v>1.1561300000000001</v>
      </c>
    </row>
    <row r="238" spans="1:2" x14ac:dyDescent="0.25">
      <c r="A238" s="360">
        <v>42935</v>
      </c>
      <c r="B238" s="430">
        <v>1.1527849999999999</v>
      </c>
    </row>
    <row r="239" spans="1:2" x14ac:dyDescent="0.25">
      <c r="A239" s="360">
        <v>42934</v>
      </c>
      <c r="B239" s="430">
        <v>1.154407</v>
      </c>
    </row>
    <row r="240" spans="1:2" x14ac:dyDescent="0.25">
      <c r="A240" s="360">
        <v>42933</v>
      </c>
      <c r="B240" s="430">
        <v>1.146606</v>
      </c>
    </row>
    <row r="241" spans="1:2" x14ac:dyDescent="0.25">
      <c r="A241" s="360">
        <v>42932</v>
      </c>
      <c r="B241" s="430">
        <v>1.1469199999999999</v>
      </c>
    </row>
    <row r="242" spans="1:2" x14ac:dyDescent="0.25">
      <c r="A242" s="360">
        <v>42931</v>
      </c>
      <c r="B242" s="430">
        <v>1.1467000000000001</v>
      </c>
    </row>
    <row r="243" spans="1:2" x14ac:dyDescent="0.25">
      <c r="A243" s="360">
        <v>42930</v>
      </c>
      <c r="B243" s="430">
        <v>1.143375</v>
      </c>
    </row>
    <row r="244" spans="1:2" x14ac:dyDescent="0.25">
      <c r="A244" s="360">
        <v>42929</v>
      </c>
      <c r="B244" s="430">
        <v>1.141205</v>
      </c>
    </row>
    <row r="245" spans="1:2" x14ac:dyDescent="0.25">
      <c r="A245" s="360">
        <v>42928</v>
      </c>
      <c r="B245" s="430">
        <v>1.144328</v>
      </c>
    </row>
    <row r="246" spans="1:2" x14ac:dyDescent="0.25">
      <c r="A246" s="360">
        <v>42927</v>
      </c>
      <c r="B246" s="430">
        <v>1.1418509999999999</v>
      </c>
    </row>
    <row r="247" spans="1:2" x14ac:dyDescent="0.25">
      <c r="A247" s="360">
        <v>42926</v>
      </c>
      <c r="B247" s="430">
        <v>1.139788</v>
      </c>
    </row>
    <row r="248" spans="1:2" x14ac:dyDescent="0.25">
      <c r="A248" s="360">
        <v>42925</v>
      </c>
      <c r="B248" s="430">
        <v>1.13951</v>
      </c>
    </row>
    <row r="249" spans="1:2" x14ac:dyDescent="0.25">
      <c r="A249" s="360">
        <v>42924</v>
      </c>
      <c r="B249" s="430">
        <v>1.13951</v>
      </c>
    </row>
    <row r="250" spans="1:2" x14ac:dyDescent="0.25">
      <c r="A250" s="360">
        <v>42923</v>
      </c>
      <c r="B250" s="430">
        <v>1.14103</v>
      </c>
    </row>
    <row r="251" spans="1:2" x14ac:dyDescent="0.25">
      <c r="A251" s="360">
        <v>42922</v>
      </c>
      <c r="B251" s="430">
        <v>1.137</v>
      </c>
    </row>
    <row r="252" spans="1:2" x14ac:dyDescent="0.25">
      <c r="A252" s="360">
        <v>42921</v>
      </c>
      <c r="B252" s="430">
        <v>1.13442</v>
      </c>
    </row>
    <row r="253" spans="1:2" x14ac:dyDescent="0.25">
      <c r="A253" s="360">
        <v>42920</v>
      </c>
      <c r="B253" s="430">
        <v>1.13558</v>
      </c>
    </row>
    <row r="254" spans="1:2" x14ac:dyDescent="0.25">
      <c r="A254" s="360">
        <v>42919</v>
      </c>
      <c r="B254" s="430">
        <v>1.13886</v>
      </c>
    </row>
    <row r="255" spans="1:2" x14ac:dyDescent="0.25">
      <c r="A255" s="360">
        <v>42918</v>
      </c>
      <c r="B255" s="430">
        <v>1.14211</v>
      </c>
    </row>
    <row r="256" spans="1:2" x14ac:dyDescent="0.25">
      <c r="A256" s="360">
        <v>42917</v>
      </c>
      <c r="B256" s="430">
        <v>1.14211</v>
      </c>
    </row>
    <row r="257" spans="1:2" x14ac:dyDescent="0.25">
      <c r="A257" s="360">
        <v>42916</v>
      </c>
      <c r="B257" s="430">
        <v>1.1422699999999999</v>
      </c>
    </row>
    <row r="258" spans="1:2" x14ac:dyDescent="0.25">
      <c r="A258" s="360">
        <v>42915</v>
      </c>
      <c r="B258" s="430">
        <v>1.14093</v>
      </c>
    </row>
    <row r="259" spans="1:2" x14ac:dyDescent="0.25">
      <c r="A259" s="360">
        <v>42914</v>
      </c>
      <c r="B259" s="430">
        <v>1.1358200000000001</v>
      </c>
    </row>
    <row r="260" spans="1:2" x14ac:dyDescent="0.25">
      <c r="A260" s="360">
        <v>42913</v>
      </c>
      <c r="B260" s="430">
        <v>1.12442</v>
      </c>
    </row>
    <row r="261" spans="1:2" x14ac:dyDescent="0.25">
      <c r="A261" s="360">
        <v>42912</v>
      </c>
      <c r="B261" s="430">
        <v>1.1191800000000001</v>
      </c>
    </row>
    <row r="262" spans="1:2" x14ac:dyDescent="0.25">
      <c r="A262" s="360">
        <v>42911</v>
      </c>
      <c r="B262" s="430">
        <v>1.11914</v>
      </c>
    </row>
    <row r="263" spans="1:2" x14ac:dyDescent="0.25">
      <c r="A263" s="360">
        <v>42910</v>
      </c>
      <c r="B263" s="430">
        <v>1.11914</v>
      </c>
    </row>
    <row r="264" spans="1:2" x14ac:dyDescent="0.25">
      <c r="A264" s="360">
        <v>42909</v>
      </c>
      <c r="B264" s="430">
        <v>1.1172899999999999</v>
      </c>
    </row>
    <row r="265" spans="1:2" x14ac:dyDescent="0.25">
      <c r="A265" s="360">
        <v>42908</v>
      </c>
      <c r="B265" s="430">
        <v>1.1161399999999999</v>
      </c>
    </row>
    <row r="266" spans="1:2" x14ac:dyDescent="0.25">
      <c r="A266" s="360">
        <v>42907</v>
      </c>
      <c r="B266" s="430">
        <v>1.11409</v>
      </c>
    </row>
    <row r="267" spans="1:2" x14ac:dyDescent="0.25">
      <c r="A267" s="360">
        <v>42906</v>
      </c>
      <c r="B267" s="430">
        <v>1.1145</v>
      </c>
    </row>
    <row r="268" spans="1:2" x14ac:dyDescent="0.25">
      <c r="A268" s="360">
        <v>42905</v>
      </c>
      <c r="B268" s="430">
        <v>1.1184000000000001</v>
      </c>
    </row>
    <row r="269" spans="1:2" x14ac:dyDescent="0.25">
      <c r="A269" s="360">
        <v>42904</v>
      </c>
      <c r="B269" s="430">
        <v>1.1194200000000001</v>
      </c>
    </row>
    <row r="270" spans="1:2" x14ac:dyDescent="0.25">
      <c r="A270" s="360">
        <v>42903</v>
      </c>
      <c r="B270" s="430">
        <v>1.1194200000000001</v>
      </c>
    </row>
    <row r="271" spans="1:2" x14ac:dyDescent="0.25">
      <c r="A271" s="360">
        <v>42902</v>
      </c>
      <c r="B271" s="430">
        <v>1.1167400000000001</v>
      </c>
    </row>
    <row r="272" spans="1:2" x14ac:dyDescent="0.25">
      <c r="A272" s="360">
        <v>42901</v>
      </c>
      <c r="B272" s="430">
        <v>1.11825</v>
      </c>
    </row>
    <row r="273" spans="1:2" x14ac:dyDescent="0.25">
      <c r="A273" s="360">
        <v>42900</v>
      </c>
      <c r="B273" s="430">
        <v>1.1226499999999999</v>
      </c>
    </row>
    <row r="274" spans="1:2" x14ac:dyDescent="0.25">
      <c r="A274" s="360">
        <v>42899</v>
      </c>
      <c r="B274" s="430">
        <v>1.1202399999999999</v>
      </c>
    </row>
    <row r="275" spans="1:2" x14ac:dyDescent="0.25">
      <c r="A275" s="360">
        <v>42898</v>
      </c>
      <c r="B275" s="430">
        <v>1.12079</v>
      </c>
    </row>
    <row r="276" spans="1:2" x14ac:dyDescent="0.25">
      <c r="A276" s="360">
        <v>42897</v>
      </c>
      <c r="B276" s="430">
        <v>1.1193299999999999</v>
      </c>
    </row>
    <row r="277" spans="1:2" x14ac:dyDescent="0.25">
      <c r="A277" s="360">
        <v>42896</v>
      </c>
      <c r="B277" s="430">
        <v>1.1193299999999999</v>
      </c>
    </row>
    <row r="278" spans="1:2" x14ac:dyDescent="0.25">
      <c r="A278" s="360">
        <v>42895</v>
      </c>
      <c r="B278" s="430">
        <v>1.1191199999999999</v>
      </c>
    </row>
    <row r="279" spans="1:2" x14ac:dyDescent="0.25">
      <c r="A279" s="360">
        <v>42894</v>
      </c>
      <c r="B279" s="430">
        <v>1.12382</v>
      </c>
    </row>
    <row r="280" spans="1:2" x14ac:dyDescent="0.25">
      <c r="A280" s="360">
        <v>42893</v>
      </c>
      <c r="B280" s="430">
        <v>1.12578</v>
      </c>
    </row>
    <row r="281" spans="1:2" x14ac:dyDescent="0.25">
      <c r="A281" s="360">
        <v>42892</v>
      </c>
      <c r="B281" s="430">
        <v>1.12632</v>
      </c>
    </row>
    <row r="282" spans="1:2" x14ac:dyDescent="0.25">
      <c r="A282" s="360">
        <v>42891</v>
      </c>
      <c r="B282" s="430">
        <v>1.12612</v>
      </c>
    </row>
    <row r="283" spans="1:2" x14ac:dyDescent="0.25">
      <c r="A283" s="360">
        <v>42890</v>
      </c>
      <c r="B283" s="430">
        <v>1.12798</v>
      </c>
    </row>
    <row r="284" spans="1:2" x14ac:dyDescent="0.25">
      <c r="A284" s="360">
        <v>42889</v>
      </c>
      <c r="B284" s="430">
        <v>1.12798</v>
      </c>
    </row>
    <row r="285" spans="1:2" x14ac:dyDescent="0.25">
      <c r="A285" s="360">
        <v>42888</v>
      </c>
      <c r="B285" s="430">
        <v>1.12368</v>
      </c>
    </row>
    <row r="286" spans="1:2" x14ac:dyDescent="0.25">
      <c r="A286" s="360">
        <v>42887</v>
      </c>
      <c r="B286" s="430">
        <v>1.12286</v>
      </c>
    </row>
    <row r="287" spans="1:2" x14ac:dyDescent="0.25">
      <c r="A287" s="360">
        <v>42886</v>
      </c>
      <c r="B287" s="430">
        <v>1.12005</v>
      </c>
    </row>
    <row r="288" spans="1:2" x14ac:dyDescent="0.25">
      <c r="A288" s="360">
        <v>42885</v>
      </c>
      <c r="B288" s="430">
        <v>1.1153900000000001</v>
      </c>
    </row>
    <row r="289" spans="1:2" x14ac:dyDescent="0.25">
      <c r="A289" s="360">
        <v>42884</v>
      </c>
      <c r="B289" s="430">
        <v>1.1173999999999999</v>
      </c>
    </row>
    <row r="290" spans="1:2" x14ac:dyDescent="0.25">
      <c r="A290" s="360">
        <v>42883</v>
      </c>
      <c r="B290" s="430">
        <v>1.1176299999999999</v>
      </c>
    </row>
    <row r="291" spans="1:2" x14ac:dyDescent="0.25">
      <c r="A291" s="360">
        <v>42882</v>
      </c>
      <c r="B291" s="430">
        <v>1.1176299999999999</v>
      </c>
    </row>
    <row r="292" spans="1:2" x14ac:dyDescent="0.25">
      <c r="A292" s="360">
        <v>42881</v>
      </c>
      <c r="B292" s="430">
        <v>1.11958</v>
      </c>
    </row>
    <row r="293" spans="1:2" x14ac:dyDescent="0.25">
      <c r="A293" s="360">
        <v>42880</v>
      </c>
      <c r="B293" s="430">
        <v>1.1221300000000001</v>
      </c>
    </row>
    <row r="294" spans="1:2" x14ac:dyDescent="0.25">
      <c r="A294" s="360">
        <v>42879</v>
      </c>
      <c r="B294" s="430">
        <v>1.11866</v>
      </c>
    </row>
    <row r="295" spans="1:2" x14ac:dyDescent="0.25">
      <c r="A295" s="360">
        <v>42878</v>
      </c>
      <c r="B295" s="430">
        <v>1.1229100000000001</v>
      </c>
    </row>
    <row r="296" spans="1:2" x14ac:dyDescent="0.25">
      <c r="A296" s="360">
        <v>42877</v>
      </c>
      <c r="B296" s="430">
        <v>1.12117</v>
      </c>
    </row>
    <row r="297" spans="1:2" x14ac:dyDescent="0.25">
      <c r="A297" s="360">
        <v>42876</v>
      </c>
      <c r="B297" s="430">
        <v>1.1202799999999999</v>
      </c>
    </row>
    <row r="298" spans="1:2" x14ac:dyDescent="0.25">
      <c r="A298" s="360">
        <v>42875</v>
      </c>
      <c r="B298" s="430">
        <v>1.1202799999999999</v>
      </c>
    </row>
    <row r="299" spans="1:2" x14ac:dyDescent="0.25">
      <c r="A299" s="360">
        <v>42874</v>
      </c>
      <c r="B299" s="430">
        <v>1.1150199999999999</v>
      </c>
    </row>
    <row r="300" spans="1:2" x14ac:dyDescent="0.25">
      <c r="A300" s="360">
        <v>42873</v>
      </c>
      <c r="B300" s="430">
        <v>1.1133900000000001</v>
      </c>
    </row>
    <row r="301" spans="1:2" x14ac:dyDescent="0.25">
      <c r="A301" s="360">
        <v>42872</v>
      </c>
      <c r="B301" s="430">
        <v>1.11134</v>
      </c>
    </row>
    <row r="302" spans="1:2" x14ac:dyDescent="0.25">
      <c r="A302" s="360">
        <v>42871</v>
      </c>
      <c r="B302" s="430">
        <v>1.1032500000000001</v>
      </c>
    </row>
    <row r="303" spans="1:2" x14ac:dyDescent="0.25">
      <c r="A303" s="360">
        <v>42870</v>
      </c>
      <c r="B303" s="430">
        <v>1.09514</v>
      </c>
    </row>
    <row r="304" spans="1:2" x14ac:dyDescent="0.25">
      <c r="A304" s="360">
        <v>42869</v>
      </c>
      <c r="B304" s="430">
        <v>1.0927800000000001</v>
      </c>
    </row>
    <row r="305" spans="1:2" x14ac:dyDescent="0.25">
      <c r="A305" s="360">
        <v>42868</v>
      </c>
      <c r="B305" s="430">
        <v>1.0927800000000001</v>
      </c>
    </row>
    <row r="306" spans="1:2" x14ac:dyDescent="0.25">
      <c r="A306" s="360">
        <v>42867</v>
      </c>
      <c r="B306" s="430">
        <v>1.0886400000000001</v>
      </c>
    </row>
    <row r="307" spans="1:2" x14ac:dyDescent="0.25">
      <c r="A307" s="360">
        <v>42866</v>
      </c>
      <c r="B307" s="430">
        <v>1.0869</v>
      </c>
    </row>
    <row r="308" spans="1:2" x14ac:dyDescent="0.25">
      <c r="A308" s="360">
        <v>42865</v>
      </c>
      <c r="B308" s="430">
        <v>1.0878099999999999</v>
      </c>
    </row>
    <row r="309" spans="1:2" x14ac:dyDescent="0.25">
      <c r="A309" s="360">
        <v>42864</v>
      </c>
      <c r="B309" s="430">
        <v>1.09043</v>
      </c>
    </row>
    <row r="310" spans="1:2" x14ac:dyDescent="0.25">
      <c r="A310" s="360">
        <v>42863</v>
      </c>
      <c r="B310" s="430">
        <v>1.0956699999999999</v>
      </c>
    </row>
    <row r="311" spans="1:2" x14ac:dyDescent="0.25">
      <c r="A311" s="360">
        <v>42862</v>
      </c>
      <c r="B311" s="430">
        <v>1.0993900000000001</v>
      </c>
    </row>
    <row r="312" spans="1:2" x14ac:dyDescent="0.25">
      <c r="A312" s="360">
        <v>42861</v>
      </c>
      <c r="B312" s="430">
        <v>1.0993900000000001</v>
      </c>
    </row>
    <row r="313" spans="1:2" x14ac:dyDescent="0.25">
      <c r="A313" s="360">
        <v>42860</v>
      </c>
      <c r="B313" s="430">
        <v>1.09788</v>
      </c>
    </row>
    <row r="314" spans="1:2" x14ac:dyDescent="0.25">
      <c r="A314" s="360">
        <v>42859</v>
      </c>
      <c r="B314" s="430">
        <v>1.09216</v>
      </c>
    </row>
    <row r="315" spans="1:2" x14ac:dyDescent="0.25">
      <c r="A315" s="360">
        <v>42858</v>
      </c>
      <c r="B315" s="430">
        <v>1.0918000000000001</v>
      </c>
    </row>
    <row r="316" spans="1:2" x14ac:dyDescent="0.25">
      <c r="A316" s="360">
        <v>42857</v>
      </c>
      <c r="B316" s="430">
        <v>1.0911500000000001</v>
      </c>
    </row>
    <row r="317" spans="1:2" x14ac:dyDescent="0.25">
      <c r="A317" s="360">
        <v>42856</v>
      </c>
      <c r="B317" s="430">
        <v>1.0899799999999999</v>
      </c>
    </row>
    <row r="318" spans="1:2" x14ac:dyDescent="0.25">
      <c r="A318" s="360">
        <v>42855</v>
      </c>
      <c r="B318" s="430">
        <v>1.0891200000000001</v>
      </c>
    </row>
    <row r="319" spans="1:2" x14ac:dyDescent="0.25">
      <c r="A319" s="360">
        <v>42854</v>
      </c>
      <c r="B319" s="430">
        <v>1.0891200000000001</v>
      </c>
    </row>
    <row r="320" spans="1:2" x14ac:dyDescent="0.25">
      <c r="A320" s="360">
        <v>42853</v>
      </c>
      <c r="B320" s="430">
        <v>1.0890599999999999</v>
      </c>
    </row>
    <row r="321" spans="1:2" x14ac:dyDescent="0.25">
      <c r="A321" s="360">
        <v>42852</v>
      </c>
      <c r="B321" s="430">
        <v>1.0893999999999999</v>
      </c>
    </row>
    <row r="322" spans="1:2" x14ac:dyDescent="0.25">
      <c r="A322" s="360">
        <v>42851</v>
      </c>
      <c r="B322" s="430">
        <v>1.09101</v>
      </c>
    </row>
    <row r="323" spans="1:2" x14ac:dyDescent="0.25">
      <c r="A323" s="360">
        <v>42850</v>
      </c>
      <c r="B323" s="430">
        <v>1.08907</v>
      </c>
    </row>
    <row r="324" spans="1:2" x14ac:dyDescent="0.25">
      <c r="A324" s="360">
        <v>42849</v>
      </c>
      <c r="B324" s="430">
        <v>1.08571</v>
      </c>
    </row>
    <row r="325" spans="1:2" x14ac:dyDescent="0.25">
      <c r="A325" s="360">
        <v>42848</v>
      </c>
      <c r="B325" s="430">
        <v>1.07216</v>
      </c>
    </row>
    <row r="326" spans="1:2" x14ac:dyDescent="0.25">
      <c r="A326" s="360">
        <v>42847</v>
      </c>
      <c r="B326" s="430">
        <v>1.07216</v>
      </c>
    </row>
    <row r="327" spans="1:2" x14ac:dyDescent="0.25">
      <c r="A327" s="360">
        <v>42846</v>
      </c>
      <c r="B327" s="430">
        <v>1.0707800000000001</v>
      </c>
    </row>
    <row r="328" spans="1:2" x14ac:dyDescent="0.25">
      <c r="A328" s="360">
        <v>42845</v>
      </c>
      <c r="B328" s="430">
        <v>1.0733600000000001</v>
      </c>
    </row>
    <row r="329" spans="1:2" x14ac:dyDescent="0.25">
      <c r="A329" s="360">
        <v>42844</v>
      </c>
      <c r="B329" s="430">
        <v>1.0720000000000001</v>
      </c>
    </row>
    <row r="330" spans="1:2" x14ac:dyDescent="0.25">
      <c r="A330" s="360">
        <v>42843</v>
      </c>
      <c r="B330" s="430">
        <v>1.0670599999999999</v>
      </c>
    </row>
    <row r="331" spans="1:2" x14ac:dyDescent="0.25">
      <c r="A331" s="360">
        <v>42842</v>
      </c>
      <c r="B331" s="430">
        <v>1.06318</v>
      </c>
    </row>
    <row r="332" spans="1:2" x14ac:dyDescent="0.25">
      <c r="A332" s="360">
        <v>42841</v>
      </c>
      <c r="B332" s="430">
        <v>1.0608900000000001</v>
      </c>
    </row>
    <row r="333" spans="1:2" x14ac:dyDescent="0.25">
      <c r="A333" s="360">
        <v>42840</v>
      </c>
      <c r="B333" s="430">
        <v>1.0608900000000001</v>
      </c>
    </row>
    <row r="334" spans="1:2" x14ac:dyDescent="0.25">
      <c r="A334" s="360">
        <v>42839</v>
      </c>
      <c r="B334" s="430">
        <v>1.06172</v>
      </c>
    </row>
    <row r="335" spans="1:2" x14ac:dyDescent="0.25">
      <c r="A335" s="360">
        <v>42838</v>
      </c>
      <c r="B335" s="430">
        <v>1.0644800000000001</v>
      </c>
    </row>
    <row r="336" spans="1:2" x14ac:dyDescent="0.25">
      <c r="A336" s="360">
        <v>42837</v>
      </c>
      <c r="B336" s="430">
        <v>1.06104</v>
      </c>
    </row>
    <row r="337" spans="1:2" x14ac:dyDescent="0.25">
      <c r="A337" s="360">
        <v>42836</v>
      </c>
      <c r="B337" s="430">
        <v>1.06003</v>
      </c>
    </row>
    <row r="338" spans="1:2" x14ac:dyDescent="0.25">
      <c r="A338" s="360">
        <v>42835</v>
      </c>
      <c r="B338" s="430">
        <v>1.0586100000000001</v>
      </c>
    </row>
    <row r="339" spans="1:2" x14ac:dyDescent="0.25">
      <c r="A339" s="360">
        <v>42834</v>
      </c>
      <c r="B339" s="430">
        <v>1.0587200000000001</v>
      </c>
    </row>
    <row r="340" spans="1:2" x14ac:dyDescent="0.25">
      <c r="A340" s="360">
        <v>42833</v>
      </c>
      <c r="B340" s="430">
        <v>1.0587200000000001</v>
      </c>
    </row>
    <row r="341" spans="1:2" x14ac:dyDescent="0.25">
      <c r="A341" s="360">
        <v>42832</v>
      </c>
      <c r="B341" s="430">
        <v>1.06287</v>
      </c>
    </row>
    <row r="342" spans="1:2" x14ac:dyDescent="0.25">
      <c r="A342" s="360">
        <v>42831</v>
      </c>
      <c r="B342" s="430">
        <v>1.0661400000000001</v>
      </c>
    </row>
    <row r="343" spans="1:2" x14ac:dyDescent="0.25">
      <c r="A343" s="360">
        <v>42830</v>
      </c>
      <c r="B343" s="430">
        <v>1.0670200000000001</v>
      </c>
    </row>
    <row r="344" spans="1:2" x14ac:dyDescent="0.25">
      <c r="A344" s="360">
        <v>42829</v>
      </c>
      <c r="B344" s="430">
        <v>1.0661400000000001</v>
      </c>
    </row>
    <row r="345" spans="1:2" x14ac:dyDescent="0.25">
      <c r="A345" s="360">
        <v>42828</v>
      </c>
      <c r="B345" s="430">
        <v>1.0667199999999999</v>
      </c>
    </row>
    <row r="346" spans="1:2" x14ac:dyDescent="0.25">
      <c r="A346" s="360">
        <v>42827</v>
      </c>
      <c r="B346" s="430">
        <v>1.06498</v>
      </c>
    </row>
    <row r="347" spans="1:2" x14ac:dyDescent="0.25">
      <c r="A347" s="360">
        <v>42826</v>
      </c>
      <c r="B347" s="430">
        <v>1.06498</v>
      </c>
    </row>
    <row r="348" spans="1:2" x14ac:dyDescent="0.25">
      <c r="A348" s="360">
        <v>42825</v>
      </c>
      <c r="B348" s="430">
        <v>1.06816</v>
      </c>
    </row>
    <row r="349" spans="1:2" x14ac:dyDescent="0.25">
      <c r="A349" s="360">
        <v>42824</v>
      </c>
      <c r="B349" s="430">
        <v>1.0735699999999999</v>
      </c>
    </row>
    <row r="350" spans="1:2" x14ac:dyDescent="0.25">
      <c r="A350" s="360">
        <v>42823</v>
      </c>
      <c r="B350" s="430">
        <v>1.07866</v>
      </c>
    </row>
    <row r="351" spans="1:2" x14ac:dyDescent="0.25">
      <c r="A351" s="360">
        <v>42822</v>
      </c>
      <c r="B351" s="430">
        <v>1.08518</v>
      </c>
    </row>
    <row r="352" spans="1:2" x14ac:dyDescent="0.25">
      <c r="A352" s="360">
        <v>42821</v>
      </c>
      <c r="B352" s="430">
        <v>1.0860300000000001</v>
      </c>
    </row>
    <row r="353" spans="1:2" x14ac:dyDescent="0.25">
      <c r="A353" s="360">
        <v>42820</v>
      </c>
      <c r="B353" s="430">
        <v>1.0793299999999999</v>
      </c>
    </row>
    <row r="354" spans="1:2" x14ac:dyDescent="0.25">
      <c r="A354" s="360">
        <v>42819</v>
      </c>
      <c r="B354" s="430">
        <v>1.0793299999999999</v>
      </c>
    </row>
    <row r="355" spans="1:2" x14ac:dyDescent="0.25">
      <c r="A355" s="360">
        <v>42818</v>
      </c>
      <c r="B355" s="430">
        <v>1.0787599999999999</v>
      </c>
    </row>
    <row r="356" spans="1:2" x14ac:dyDescent="0.25">
      <c r="A356" s="360">
        <v>42817</v>
      </c>
      <c r="B356" s="430">
        <v>1.0786500000000001</v>
      </c>
    </row>
    <row r="357" spans="1:2" x14ac:dyDescent="0.25">
      <c r="A357" s="360">
        <v>42816</v>
      </c>
      <c r="B357" s="430">
        <v>1.08</v>
      </c>
    </row>
    <row r="358" spans="1:2" x14ac:dyDescent="0.25">
      <c r="A358" s="360">
        <v>42815</v>
      </c>
      <c r="B358" s="430">
        <v>1.07816</v>
      </c>
    </row>
    <row r="359" spans="1:2" x14ac:dyDescent="0.25">
      <c r="A359" s="360">
        <v>42814</v>
      </c>
      <c r="B359" s="430">
        <v>1.0751599999999999</v>
      </c>
    </row>
    <row r="360" spans="1:2" x14ac:dyDescent="0.25">
      <c r="A360" s="360">
        <v>42813</v>
      </c>
      <c r="B360" s="430">
        <v>1.0736699999999999</v>
      </c>
    </row>
    <row r="361" spans="1:2" x14ac:dyDescent="0.25">
      <c r="A361" s="360">
        <v>42812</v>
      </c>
      <c r="B361" s="430">
        <v>1.0736699999999999</v>
      </c>
    </row>
    <row r="362" spans="1:2" x14ac:dyDescent="0.25">
      <c r="A362" s="360">
        <v>42811</v>
      </c>
      <c r="B362" s="430">
        <v>1.0758300000000001</v>
      </c>
    </row>
    <row r="363" spans="1:2" x14ac:dyDescent="0.25">
      <c r="A363" s="360">
        <v>42810</v>
      </c>
      <c r="B363" s="430">
        <v>1.0730299999999999</v>
      </c>
    </row>
    <row r="364" spans="1:2" x14ac:dyDescent="0.25">
      <c r="A364" s="360">
        <v>42809</v>
      </c>
      <c r="B364" s="430">
        <v>1.0630999999999999</v>
      </c>
    </row>
    <row r="365" spans="1:2" x14ac:dyDescent="0.25">
      <c r="A365" s="360">
        <v>42808</v>
      </c>
      <c r="B365" s="430">
        <v>1.06399</v>
      </c>
    </row>
    <row r="366" spans="1:2" x14ac:dyDescent="0.25">
      <c r="A366" s="360">
        <v>42807</v>
      </c>
      <c r="B366" s="430">
        <v>1.06778</v>
      </c>
    </row>
    <row r="367" spans="1:2" x14ac:dyDescent="0.25">
      <c r="A367" s="360">
        <v>42806</v>
      </c>
      <c r="B367" s="430">
        <v>1.06694</v>
      </c>
    </row>
    <row r="368" spans="1:2" x14ac:dyDescent="0.25">
      <c r="A368" s="360">
        <v>42805</v>
      </c>
      <c r="B368" s="430">
        <v>1.06691</v>
      </c>
    </row>
    <row r="369" spans="1:2" x14ac:dyDescent="0.25">
      <c r="A369" s="360">
        <v>42804</v>
      </c>
      <c r="B369" s="430">
        <v>1.06165</v>
      </c>
    </row>
    <row r="370" spans="1:2" x14ac:dyDescent="0.25">
      <c r="A370" s="360">
        <v>42803</v>
      </c>
      <c r="B370" s="430">
        <v>1.05559</v>
      </c>
    </row>
    <row r="371" spans="1:2" x14ac:dyDescent="0.25">
      <c r="A371" s="360">
        <v>42802</v>
      </c>
      <c r="B371" s="430">
        <v>1.05579</v>
      </c>
    </row>
    <row r="372" spans="1:2" x14ac:dyDescent="0.25">
      <c r="A372" s="360">
        <v>42801</v>
      </c>
      <c r="B372" s="430">
        <v>1.0577700000000001</v>
      </c>
    </row>
    <row r="373" spans="1:2" x14ac:dyDescent="0.25">
      <c r="A373" s="360">
        <v>42800</v>
      </c>
      <c r="B373" s="430">
        <v>1.0599799999999999</v>
      </c>
    </row>
    <row r="374" spans="1:2" x14ac:dyDescent="0.25">
      <c r="A374" s="360">
        <v>42799</v>
      </c>
      <c r="B374" s="430">
        <v>1.0617099999999999</v>
      </c>
    </row>
    <row r="375" spans="1:2" x14ac:dyDescent="0.25">
      <c r="A375" s="360">
        <v>42798</v>
      </c>
      <c r="B375" s="430">
        <v>1.0617099999999999</v>
      </c>
    </row>
    <row r="376" spans="1:2" x14ac:dyDescent="0.25">
      <c r="A376" s="360">
        <v>42797</v>
      </c>
      <c r="B376" s="430">
        <v>1.05359</v>
      </c>
    </row>
    <row r="377" spans="1:2" x14ac:dyDescent="0.25">
      <c r="A377" s="360">
        <v>42796</v>
      </c>
      <c r="B377" s="430">
        <v>1.0525100000000001</v>
      </c>
    </row>
    <row r="378" spans="1:2" x14ac:dyDescent="0.25">
      <c r="A378" s="360">
        <v>42795</v>
      </c>
      <c r="B378" s="430">
        <v>1.0593900000000001</v>
      </c>
    </row>
    <row r="379" spans="1:2" x14ac:dyDescent="0.25">
      <c r="A379" s="360">
        <v>42794</v>
      </c>
      <c r="B379" s="430">
        <v>1.05796</v>
      </c>
    </row>
    <row r="380" spans="1:2" x14ac:dyDescent="0.25">
      <c r="A380" s="360">
        <v>42793</v>
      </c>
      <c r="B380" s="430">
        <v>1.0556300000000001</v>
      </c>
    </row>
    <row r="381" spans="1:2" x14ac:dyDescent="0.25">
      <c r="A381" s="360">
        <v>42792</v>
      </c>
      <c r="B381" s="430">
        <v>1.0556399999999999</v>
      </c>
    </row>
    <row r="382" spans="1:2" x14ac:dyDescent="0.25">
      <c r="A382" s="360">
        <v>42791</v>
      </c>
      <c r="B382" s="430">
        <v>1.0582400000000001</v>
      </c>
    </row>
    <row r="383" spans="1:2" x14ac:dyDescent="0.25">
      <c r="A383" s="360">
        <v>42790</v>
      </c>
      <c r="B383" s="430">
        <v>1.0562100000000001</v>
      </c>
    </row>
    <row r="384" spans="1:2" x14ac:dyDescent="0.25">
      <c r="A384" s="360">
        <v>42789</v>
      </c>
      <c r="B384" s="430">
        <v>1.05324</v>
      </c>
    </row>
    <row r="385" spans="1:2" x14ac:dyDescent="0.25">
      <c r="A385" s="360">
        <v>42788</v>
      </c>
      <c r="B385" s="430">
        <v>1.05654</v>
      </c>
    </row>
    <row r="386" spans="1:2" x14ac:dyDescent="0.25">
      <c r="A386" s="360">
        <v>42787</v>
      </c>
      <c r="B386" s="430">
        <v>1.06162</v>
      </c>
    </row>
    <row r="387" spans="1:2" x14ac:dyDescent="0.25">
      <c r="A387" s="360">
        <v>42786</v>
      </c>
      <c r="B387" s="430">
        <v>1.0611200000000001</v>
      </c>
    </row>
    <row r="388" spans="1:2" x14ac:dyDescent="0.25">
      <c r="A388" s="360">
        <v>42785</v>
      </c>
      <c r="B388" s="430">
        <v>1.0611200000000001</v>
      </c>
    </row>
    <row r="389" spans="1:2" x14ac:dyDescent="0.25">
      <c r="A389" s="360">
        <v>42784</v>
      </c>
      <c r="B389" s="430">
        <v>1.06507</v>
      </c>
    </row>
    <row r="390" spans="1:2" x14ac:dyDescent="0.25">
      <c r="A390" s="360">
        <v>42783</v>
      </c>
      <c r="B390" s="430">
        <v>1.06311</v>
      </c>
    </row>
    <row r="391" spans="1:2" x14ac:dyDescent="0.25">
      <c r="A391" s="360">
        <v>42782</v>
      </c>
      <c r="B391" s="430">
        <v>1.05715</v>
      </c>
    </row>
    <row r="392" spans="1:2" x14ac:dyDescent="0.25">
      <c r="A392" s="360">
        <v>42781</v>
      </c>
      <c r="B392" s="430">
        <v>1.0600099999999999</v>
      </c>
    </row>
    <row r="393" spans="1:2" x14ac:dyDescent="0.25">
      <c r="A393" s="360">
        <v>42780</v>
      </c>
      <c r="B393" s="430">
        <v>1.0621799999999999</v>
      </c>
    </row>
    <row r="394" spans="1:2" x14ac:dyDescent="0.25">
      <c r="A394" s="360">
        <v>42779</v>
      </c>
      <c r="B394" s="430">
        <v>1.0637700000000001</v>
      </c>
    </row>
    <row r="395" spans="1:2" x14ac:dyDescent="0.25">
      <c r="A395" s="360">
        <v>42778</v>
      </c>
      <c r="B395" s="430">
        <v>1.06376</v>
      </c>
    </row>
    <row r="396" spans="1:2" x14ac:dyDescent="0.25">
      <c r="A396" s="360">
        <v>42777</v>
      </c>
      <c r="B396" s="430">
        <v>1.06453</v>
      </c>
    </row>
    <row r="397" spans="1:2" x14ac:dyDescent="0.25">
      <c r="A397" s="360">
        <v>42776</v>
      </c>
      <c r="B397" s="430">
        <v>1.0680499999999999</v>
      </c>
    </row>
    <row r="398" spans="1:2" x14ac:dyDescent="0.25">
      <c r="A398" s="360">
        <v>42775</v>
      </c>
      <c r="B398" s="430">
        <v>1.0675600000000001</v>
      </c>
    </row>
    <row r="399" spans="1:2" x14ac:dyDescent="0.25">
      <c r="A399" s="360">
        <v>42774</v>
      </c>
      <c r="B399" s="430">
        <v>1.0699399999999999</v>
      </c>
    </row>
    <row r="400" spans="1:2" x14ac:dyDescent="0.25">
      <c r="A400" s="360">
        <v>42773</v>
      </c>
      <c r="B400" s="430">
        <v>1.07555</v>
      </c>
    </row>
    <row r="401" spans="1:2" x14ac:dyDescent="0.25">
      <c r="A401" s="360">
        <v>42772</v>
      </c>
      <c r="B401" s="430">
        <v>1.07806</v>
      </c>
    </row>
    <row r="402" spans="1:2" x14ac:dyDescent="0.25">
      <c r="A402" s="360">
        <v>42771</v>
      </c>
      <c r="B402" s="430">
        <v>1.07806</v>
      </c>
    </row>
    <row r="403" spans="1:2" x14ac:dyDescent="0.25">
      <c r="A403" s="360">
        <v>42770</v>
      </c>
      <c r="B403" s="430">
        <v>1.0759399999999999</v>
      </c>
    </row>
    <row r="404" spans="1:2" x14ac:dyDescent="0.25">
      <c r="A404" s="360">
        <v>42769</v>
      </c>
      <c r="B404" s="430">
        <v>1.0789800000000001</v>
      </c>
    </row>
    <row r="405" spans="1:2" x14ac:dyDescent="0.25">
      <c r="A405" s="360">
        <v>42768</v>
      </c>
      <c r="B405" s="430">
        <v>1.0780700000000001</v>
      </c>
    </row>
    <row r="406" spans="1:2" x14ac:dyDescent="0.25">
      <c r="A406" s="360">
        <v>42767</v>
      </c>
      <c r="B406" s="430">
        <v>1.07307</v>
      </c>
    </row>
    <row r="407" spans="1:2" x14ac:dyDescent="0.25">
      <c r="A407" s="360">
        <v>42766</v>
      </c>
      <c r="B407" s="430">
        <v>1.0697399999999999</v>
      </c>
    </row>
    <row r="408" spans="1:2" x14ac:dyDescent="0.25">
      <c r="A408" s="360">
        <v>42765</v>
      </c>
      <c r="B408" s="430">
        <v>1.06928</v>
      </c>
    </row>
    <row r="409" spans="1:2" x14ac:dyDescent="0.25">
      <c r="A409" s="360">
        <v>42764</v>
      </c>
      <c r="B409" s="430">
        <v>1.0692900000000001</v>
      </c>
    </row>
    <row r="410" spans="1:2" x14ac:dyDescent="0.25">
      <c r="A410" s="360">
        <v>42763</v>
      </c>
      <c r="B410" s="430">
        <v>1.06837</v>
      </c>
    </row>
    <row r="411" spans="1:2" x14ac:dyDescent="0.25">
      <c r="A411" s="360">
        <v>42762</v>
      </c>
      <c r="B411" s="430">
        <v>1.0724800000000001</v>
      </c>
    </row>
    <row r="412" spans="1:2" x14ac:dyDescent="0.25">
      <c r="A412" s="360">
        <v>42761</v>
      </c>
      <c r="B412" s="430">
        <v>1.0733999999999999</v>
      </c>
    </row>
    <row r="413" spans="1:2" x14ac:dyDescent="0.25">
      <c r="A413" s="360">
        <v>42760</v>
      </c>
      <c r="B413" s="430">
        <v>1.0748800000000001</v>
      </c>
    </row>
    <row r="414" spans="1:2" x14ac:dyDescent="0.25">
      <c r="A414" s="360">
        <v>42759</v>
      </c>
      <c r="B414" s="430">
        <v>1.07315</v>
      </c>
    </row>
    <row r="415" spans="1:2" x14ac:dyDescent="0.25">
      <c r="A415" s="360">
        <v>42758</v>
      </c>
      <c r="B415" s="430">
        <v>1.0697300000000001</v>
      </c>
    </row>
    <row r="416" spans="1:2" x14ac:dyDescent="0.25">
      <c r="A416" s="360">
        <v>42757</v>
      </c>
      <c r="B416" s="430">
        <v>1.06972</v>
      </c>
    </row>
    <row r="417" spans="1:2" x14ac:dyDescent="0.25">
      <c r="A417" s="360">
        <v>42756</v>
      </c>
      <c r="B417" s="430">
        <v>1.0667199999999999</v>
      </c>
    </row>
    <row r="418" spans="1:2" x14ac:dyDescent="0.25">
      <c r="A418" s="360">
        <v>42755</v>
      </c>
      <c r="B418" s="430">
        <v>1.0637799999999999</v>
      </c>
    </row>
    <row r="419" spans="1:2" x14ac:dyDescent="0.25">
      <c r="A419" s="360">
        <v>42754</v>
      </c>
      <c r="B419" s="430">
        <v>1.06864</v>
      </c>
    </row>
    <row r="420" spans="1:2" x14ac:dyDescent="0.25">
      <c r="A420" s="360">
        <v>42753</v>
      </c>
      <c r="B420" s="430">
        <v>1.0659000000000001</v>
      </c>
    </row>
    <row r="421" spans="1:2" x14ac:dyDescent="0.25">
      <c r="A421" s="360">
        <v>42752</v>
      </c>
      <c r="B421" s="430">
        <v>1.0607800000000001</v>
      </c>
    </row>
    <row r="422" spans="1:2" x14ac:dyDescent="0.25">
      <c r="A422" s="360">
        <v>42751</v>
      </c>
      <c r="B422" s="430">
        <v>1.0638300000000001</v>
      </c>
    </row>
    <row r="423" spans="1:2" x14ac:dyDescent="0.25">
      <c r="A423" s="360">
        <v>42750</v>
      </c>
      <c r="B423" s="430">
        <v>1.0638399999999999</v>
      </c>
    </row>
    <row r="424" spans="1:2" x14ac:dyDescent="0.25">
      <c r="A424" s="360">
        <v>42749</v>
      </c>
      <c r="B424" s="430">
        <v>1.0627</v>
      </c>
    </row>
    <row r="425" spans="1:2" x14ac:dyDescent="0.25">
      <c r="A425" s="360">
        <v>42748</v>
      </c>
      <c r="B425" s="430">
        <v>1.06233</v>
      </c>
    </row>
    <row r="426" spans="1:2" x14ac:dyDescent="0.25">
      <c r="A426" s="360">
        <v>42747</v>
      </c>
      <c r="B426" s="430">
        <v>1.05406</v>
      </c>
    </row>
    <row r="427" spans="1:2" x14ac:dyDescent="0.25">
      <c r="A427" s="360">
        <v>42746</v>
      </c>
      <c r="B427" s="430">
        <v>1.0584899999999999</v>
      </c>
    </row>
    <row r="428" spans="1:2" x14ac:dyDescent="0.25">
      <c r="A428" s="360">
        <v>42745</v>
      </c>
      <c r="B428" s="430">
        <v>1.0538700000000001</v>
      </c>
    </row>
    <row r="429" spans="1:2" x14ac:dyDescent="0.25">
      <c r="A429" s="360">
        <v>42744</v>
      </c>
      <c r="B429" s="430">
        <v>1.05267</v>
      </c>
    </row>
    <row r="430" spans="1:2" x14ac:dyDescent="0.25">
      <c r="A430" s="360">
        <v>42743</v>
      </c>
      <c r="B430" s="430">
        <v>1.0526899999999999</v>
      </c>
    </row>
    <row r="431" spans="1:2" x14ac:dyDescent="0.25">
      <c r="A431" s="360">
        <v>42742</v>
      </c>
      <c r="B431" s="430">
        <v>1.0576700000000001</v>
      </c>
    </row>
    <row r="432" spans="1:2" x14ac:dyDescent="0.25">
      <c r="A432" s="360">
        <v>42741</v>
      </c>
      <c r="B432" s="430">
        <v>1.0536099999999999</v>
      </c>
    </row>
    <row r="433" spans="1:2" x14ac:dyDescent="0.25">
      <c r="A433" s="360">
        <v>42740</v>
      </c>
      <c r="B433" s="430">
        <v>1.04308</v>
      </c>
    </row>
    <row r="434" spans="1:2" x14ac:dyDescent="0.25">
      <c r="A434" s="360">
        <v>42739</v>
      </c>
      <c r="B434" s="430">
        <v>1.04396</v>
      </c>
    </row>
    <row r="435" spans="1:2" x14ac:dyDescent="0.25">
      <c r="A435" s="360">
        <v>42738</v>
      </c>
      <c r="B435" s="430">
        <v>1.0515399999999999</v>
      </c>
    </row>
    <row r="436" spans="1:2" x14ac:dyDescent="0.25">
      <c r="A436" s="360">
        <v>42737</v>
      </c>
      <c r="B436" s="430">
        <v>1.0515399999999999</v>
      </c>
    </row>
    <row r="437" spans="1:2" x14ac:dyDescent="0.25">
      <c r="A437" s="360">
        <v>42736</v>
      </c>
      <c r="B437" s="430">
        <v>1.05155</v>
      </c>
    </row>
    <row r="438" spans="1:2" x14ac:dyDescent="0.25">
      <c r="A438" s="360">
        <v>42735</v>
      </c>
      <c r="B438" s="430">
        <v>1.0535600000000001</v>
      </c>
    </row>
    <row r="439" spans="1:2" x14ac:dyDescent="0.25">
      <c r="A439" s="360">
        <v>42734</v>
      </c>
      <c r="B439" s="430">
        <v>1.0453300000000001</v>
      </c>
    </row>
    <row r="440" spans="1:2" x14ac:dyDescent="0.25">
      <c r="A440" s="360">
        <v>42733</v>
      </c>
      <c r="B440" s="430">
        <v>1.04348</v>
      </c>
    </row>
    <row r="441" spans="1:2" x14ac:dyDescent="0.25">
      <c r="A441" s="360">
        <v>42732</v>
      </c>
      <c r="B441" s="430">
        <v>1.0448</v>
      </c>
    </row>
    <row r="442" spans="1:2" x14ac:dyDescent="0.25">
      <c r="A442" s="360">
        <v>42731</v>
      </c>
      <c r="B442" s="430">
        <v>1.0450200000000001</v>
      </c>
    </row>
    <row r="443" spans="1:2" x14ac:dyDescent="0.25">
      <c r="A443" s="360">
        <v>42730</v>
      </c>
      <c r="B443" s="430">
        <v>1.0450200000000001</v>
      </c>
    </row>
    <row r="444" spans="1:2" x14ac:dyDescent="0.25">
      <c r="A444" s="360">
        <v>42729</v>
      </c>
      <c r="B444" s="430">
        <v>1.0450200000000001</v>
      </c>
    </row>
    <row r="445" spans="1:2" x14ac:dyDescent="0.25">
      <c r="A445" s="360">
        <v>42728</v>
      </c>
      <c r="B445" s="430">
        <v>1.0444100000000001</v>
      </c>
    </row>
    <row r="446" spans="1:2" x14ac:dyDescent="0.25">
      <c r="A446" s="360">
        <v>42727</v>
      </c>
      <c r="B446" s="430">
        <v>1.0442499999999999</v>
      </c>
    </row>
    <row r="447" spans="1:2" x14ac:dyDescent="0.25">
      <c r="A447" s="360">
        <v>42726</v>
      </c>
      <c r="B447" s="430">
        <v>1.04118</v>
      </c>
    </row>
    <row r="448" spans="1:2" x14ac:dyDescent="0.25">
      <c r="A448" s="360">
        <v>42725</v>
      </c>
      <c r="B448" s="430">
        <v>1.0389900000000001</v>
      </c>
    </row>
    <row r="449" spans="1:2" x14ac:dyDescent="0.25">
      <c r="A449" s="360">
        <v>42724</v>
      </c>
      <c r="B449" s="430">
        <v>1.0444800000000001</v>
      </c>
    </row>
    <row r="450" spans="1:2" x14ac:dyDescent="0.25">
      <c r="A450" s="360">
        <v>42723</v>
      </c>
      <c r="B450" s="430">
        <v>1.0446200000000001</v>
      </c>
    </row>
    <row r="451" spans="1:2" x14ac:dyDescent="0.25">
      <c r="A451" s="360">
        <v>42722</v>
      </c>
      <c r="B451" s="430">
        <v>1.0446200000000001</v>
      </c>
    </row>
    <row r="452" spans="1:2" x14ac:dyDescent="0.25">
      <c r="A452" s="360">
        <v>42721</v>
      </c>
      <c r="B452" s="430">
        <v>1.04342</v>
      </c>
    </row>
    <row r="453" spans="1:2" x14ac:dyDescent="0.25">
      <c r="A453" s="360">
        <v>42720</v>
      </c>
      <c r="B453" s="430">
        <v>1.04674</v>
      </c>
    </row>
    <row r="454" spans="1:2" x14ac:dyDescent="0.25">
      <c r="A454" s="360">
        <v>42719</v>
      </c>
      <c r="B454" s="430">
        <v>1.0631600000000001</v>
      </c>
    </row>
    <row r="455" spans="1:2" x14ac:dyDescent="0.25">
      <c r="A455" s="360">
        <v>42718</v>
      </c>
      <c r="B455" s="430">
        <v>1.06287</v>
      </c>
    </row>
    <row r="456" spans="1:2" x14ac:dyDescent="0.25">
      <c r="A456" s="360">
        <v>42717</v>
      </c>
      <c r="B456" s="430">
        <v>1.0583899999999999</v>
      </c>
    </row>
    <row r="457" spans="1:2" x14ac:dyDescent="0.25">
      <c r="A457" s="360">
        <v>42716</v>
      </c>
      <c r="B457" s="430">
        <v>1.0558099999999999</v>
      </c>
    </row>
    <row r="458" spans="1:2" x14ac:dyDescent="0.25">
      <c r="A458" s="360">
        <v>42715</v>
      </c>
      <c r="B458" s="430">
        <v>1.0558000000000001</v>
      </c>
    </row>
    <row r="459" spans="1:2" x14ac:dyDescent="0.25">
      <c r="A459" s="360">
        <v>42714</v>
      </c>
      <c r="B459" s="430">
        <v>1.0588299999999999</v>
      </c>
    </row>
    <row r="460" spans="1:2" x14ac:dyDescent="0.25">
      <c r="A460" s="360">
        <v>42713</v>
      </c>
      <c r="B460" s="430">
        <v>1.0724800000000001</v>
      </c>
    </row>
    <row r="461" spans="1:2" x14ac:dyDescent="0.25">
      <c r="A461" s="360">
        <v>42712</v>
      </c>
      <c r="B461" s="430">
        <v>1.0730200000000001</v>
      </c>
    </row>
    <row r="462" spans="1:2" x14ac:dyDescent="0.25">
      <c r="A462" s="360">
        <v>42711</v>
      </c>
      <c r="B462" s="430">
        <v>1.07464</v>
      </c>
    </row>
    <row r="463" spans="1:2" x14ac:dyDescent="0.25">
      <c r="A463" s="360">
        <v>42710</v>
      </c>
      <c r="B463" s="430">
        <v>1.0645800000000001</v>
      </c>
    </row>
    <row r="464" spans="1:2" x14ac:dyDescent="0.25">
      <c r="A464" s="360">
        <v>42709</v>
      </c>
      <c r="B464" s="430">
        <v>1.06613</v>
      </c>
    </row>
    <row r="465" spans="1:2" x14ac:dyDescent="0.25">
      <c r="A465" s="360">
        <v>42708</v>
      </c>
      <c r="B465" s="430">
        <v>1.06616</v>
      </c>
    </row>
    <row r="466" spans="1:2" x14ac:dyDescent="0.25">
      <c r="A466" s="360">
        <v>42707</v>
      </c>
      <c r="B466" s="430">
        <v>1.0663199999999999</v>
      </c>
    </row>
    <row r="467" spans="1:2" x14ac:dyDescent="0.25">
      <c r="A467" s="360">
        <v>42706</v>
      </c>
      <c r="B467" s="430">
        <v>1.06131</v>
      </c>
    </row>
    <row r="468" spans="1:2" x14ac:dyDescent="0.25">
      <c r="A468" s="360">
        <v>42705</v>
      </c>
      <c r="B468" s="361">
        <v>1.06273</v>
      </c>
    </row>
    <row r="469" spans="1:2" x14ac:dyDescent="0.25">
      <c r="A469" s="360">
        <v>42704</v>
      </c>
      <c r="B469" s="361">
        <v>1.0607899999999999</v>
      </c>
    </row>
    <row r="470" spans="1:2" x14ac:dyDescent="0.25">
      <c r="A470" s="360">
        <v>42703</v>
      </c>
      <c r="B470" s="361">
        <v>1.06179</v>
      </c>
    </row>
    <row r="471" spans="1:2" x14ac:dyDescent="0.25">
      <c r="A471" s="360">
        <v>42702</v>
      </c>
      <c r="B471" s="361">
        <v>1.0588599999999999</v>
      </c>
    </row>
    <row r="472" spans="1:2" x14ac:dyDescent="0.25">
      <c r="A472" s="360">
        <v>42701</v>
      </c>
      <c r="B472" s="361">
        <v>1.0588599999999999</v>
      </c>
    </row>
    <row r="473" spans="1:2" x14ac:dyDescent="0.25">
      <c r="A473" s="360">
        <v>42700</v>
      </c>
      <c r="B473" s="361">
        <v>1.0581499999999999</v>
      </c>
    </row>
    <row r="474" spans="1:2" x14ac:dyDescent="0.25">
      <c r="A474" s="360">
        <v>42699</v>
      </c>
      <c r="B474" s="361">
        <v>1.0550999999999999</v>
      </c>
    </row>
    <row r="475" spans="1:2" x14ac:dyDescent="0.25">
      <c r="A475" s="360">
        <v>42698</v>
      </c>
      <c r="B475" s="361">
        <v>1.06013</v>
      </c>
    </row>
    <row r="476" spans="1:2" x14ac:dyDescent="0.25">
      <c r="A476" s="360">
        <v>42697</v>
      </c>
      <c r="B476" s="361">
        <v>1.06257</v>
      </c>
    </row>
    <row r="477" spans="1:2" x14ac:dyDescent="0.25">
      <c r="A477" s="360">
        <v>42696</v>
      </c>
      <c r="B477" s="361">
        <v>1.06107</v>
      </c>
    </row>
    <row r="478" spans="1:2" x14ac:dyDescent="0.25">
      <c r="A478" s="360">
        <v>42695</v>
      </c>
      <c r="B478" s="361">
        <v>1.0586800000000001</v>
      </c>
    </row>
    <row r="479" spans="1:2" x14ac:dyDescent="0.25">
      <c r="A479" s="360">
        <v>42694</v>
      </c>
      <c r="B479" s="361">
        <v>1.0587</v>
      </c>
    </row>
    <row r="480" spans="1:2" x14ac:dyDescent="0.25">
      <c r="A480" s="360">
        <v>42693</v>
      </c>
      <c r="B480" s="361">
        <v>1.0605100000000001</v>
      </c>
    </row>
    <row r="481" spans="1:2" x14ac:dyDescent="0.25">
      <c r="A481" s="360">
        <v>42692</v>
      </c>
      <c r="B481" s="361">
        <v>1.0691299999999999</v>
      </c>
    </row>
    <row r="482" spans="1:2" x14ac:dyDescent="0.25">
      <c r="A482" s="360">
        <v>42691</v>
      </c>
      <c r="B482" s="361">
        <v>1.0716399999999999</v>
      </c>
    </row>
    <row r="483" spans="1:2" x14ac:dyDescent="0.25">
      <c r="A483" s="360">
        <v>42690</v>
      </c>
      <c r="B483" s="361">
        <v>1.0751599999999999</v>
      </c>
    </row>
    <row r="484" spans="1:2" x14ac:dyDescent="0.25">
      <c r="A484" s="360">
        <v>42689</v>
      </c>
      <c r="B484" s="361">
        <v>1.0774300000000001</v>
      </c>
    </row>
    <row r="485" spans="1:2" x14ac:dyDescent="0.25">
      <c r="A485" s="360">
        <v>42688</v>
      </c>
      <c r="B485" s="361">
        <v>1.0851599999999999</v>
      </c>
    </row>
    <row r="486" spans="1:2" x14ac:dyDescent="0.25">
      <c r="A486" s="360">
        <v>42687</v>
      </c>
      <c r="B486" s="361">
        <v>1.08517</v>
      </c>
    </row>
    <row r="487" spans="1:2" x14ac:dyDescent="0.25">
      <c r="A487" s="360">
        <v>42686</v>
      </c>
      <c r="B487" s="361">
        <v>1.08813</v>
      </c>
    </row>
    <row r="488" spans="1:2" x14ac:dyDescent="0.25">
      <c r="A488" s="360">
        <v>42685</v>
      </c>
      <c r="B488" s="361">
        <v>1.091</v>
      </c>
    </row>
    <row r="489" spans="1:2" x14ac:dyDescent="0.25">
      <c r="A489" s="360">
        <v>42684</v>
      </c>
      <c r="B489" s="361">
        <v>1.1057999999999999</v>
      </c>
    </row>
    <row r="490" spans="1:2" x14ac:dyDescent="0.25">
      <c r="A490" s="360">
        <v>42683</v>
      </c>
      <c r="B490" s="361">
        <v>1.10402</v>
      </c>
    </row>
    <row r="491" spans="1:2" x14ac:dyDescent="0.25">
      <c r="A491" s="360">
        <v>42682</v>
      </c>
      <c r="B491" s="361">
        <v>1.1066499999999999</v>
      </c>
    </row>
    <row r="492" spans="1:2" x14ac:dyDescent="0.25">
      <c r="A492" s="360">
        <v>42681</v>
      </c>
      <c r="B492" s="361">
        <v>1.1135200000000001</v>
      </c>
    </row>
    <row r="493" spans="1:2" x14ac:dyDescent="0.25">
      <c r="A493" s="360">
        <v>42680</v>
      </c>
      <c r="B493" s="361">
        <v>1.1135200000000001</v>
      </c>
    </row>
    <row r="494" spans="1:2" x14ac:dyDescent="0.25">
      <c r="A494" s="360">
        <v>42679</v>
      </c>
      <c r="B494" s="361">
        <v>1.1104400000000001</v>
      </c>
    </row>
    <row r="495" spans="1:2" x14ac:dyDescent="0.25">
      <c r="A495" s="360">
        <v>42678</v>
      </c>
      <c r="B495" s="361">
        <v>1.1098699999999999</v>
      </c>
    </row>
    <row r="496" spans="1:2" x14ac:dyDescent="0.25">
      <c r="A496" s="360">
        <v>42677</v>
      </c>
      <c r="B496" s="361">
        <v>1.1080000000000001</v>
      </c>
    </row>
    <row r="497" spans="1:2" x14ac:dyDescent="0.25">
      <c r="A497" s="360">
        <v>42676</v>
      </c>
      <c r="B497" s="361">
        <v>1.10019</v>
      </c>
    </row>
    <row r="498" spans="1:2" x14ac:dyDescent="0.25">
      <c r="A498" s="360">
        <v>42675</v>
      </c>
      <c r="B498" s="361">
        <v>1.0963400000000001</v>
      </c>
    </row>
    <row r="499" spans="1:2" x14ac:dyDescent="0.25">
      <c r="A499" s="360">
        <v>42674</v>
      </c>
      <c r="B499" s="361">
        <v>1.0983499999999999</v>
      </c>
    </row>
    <row r="500" spans="1:2" x14ac:dyDescent="0.25">
      <c r="A500" s="360">
        <v>42673</v>
      </c>
      <c r="B500" s="361">
        <v>1.0983499999999999</v>
      </c>
    </row>
    <row r="501" spans="1:2" x14ac:dyDescent="0.25">
      <c r="A501" s="360">
        <v>42672</v>
      </c>
      <c r="B501" s="361">
        <v>1.09226</v>
      </c>
    </row>
    <row r="502" spans="1:2" x14ac:dyDescent="0.25">
      <c r="A502" s="360">
        <v>42671</v>
      </c>
      <c r="B502" s="361">
        <v>1.0907199999999999</v>
      </c>
    </row>
    <row r="503" spans="1:2" x14ac:dyDescent="0.25">
      <c r="A503" s="360">
        <v>42670</v>
      </c>
      <c r="B503" s="361">
        <v>1.0903799999999999</v>
      </c>
    </row>
    <row r="504" spans="1:2" x14ac:dyDescent="0.25">
      <c r="A504" s="360">
        <v>42669</v>
      </c>
      <c r="B504" s="361">
        <v>1.0878300000000001</v>
      </c>
    </row>
    <row r="505" spans="1:2" x14ac:dyDescent="0.25">
      <c r="A505" s="360">
        <v>42668</v>
      </c>
      <c r="B505" s="361">
        <v>1.0879300000000001</v>
      </c>
    </row>
    <row r="506" spans="1:2" x14ac:dyDescent="0.25">
      <c r="A506" s="360">
        <v>42667</v>
      </c>
      <c r="B506" s="361">
        <v>1.08789</v>
      </c>
    </row>
    <row r="507" spans="1:2" x14ac:dyDescent="0.25">
      <c r="A507" s="360">
        <v>42666</v>
      </c>
      <c r="B507" s="361">
        <v>1.08789</v>
      </c>
    </row>
    <row r="508" spans="1:2" x14ac:dyDescent="0.25">
      <c r="A508" s="360">
        <v>42665</v>
      </c>
      <c r="B508" s="361">
        <v>1.08934</v>
      </c>
    </row>
    <row r="509" spans="1:2" x14ac:dyDescent="0.25">
      <c r="A509" s="360">
        <v>42664</v>
      </c>
      <c r="B509" s="361">
        <v>1.0959000000000001</v>
      </c>
    </row>
    <row r="510" spans="1:2" x14ac:dyDescent="0.25">
      <c r="A510" s="360">
        <v>42663</v>
      </c>
      <c r="B510" s="361">
        <v>1.0978000000000001</v>
      </c>
    </row>
    <row r="511" spans="1:2" x14ac:dyDescent="0.25">
      <c r="A511" s="360">
        <v>42662</v>
      </c>
      <c r="B511" s="361">
        <v>1.1001799999999999</v>
      </c>
    </row>
    <row r="512" spans="1:2" x14ac:dyDescent="0.25">
      <c r="A512" s="360">
        <v>42661</v>
      </c>
      <c r="B512" s="361">
        <v>1.09863</v>
      </c>
    </row>
    <row r="513" spans="1:2" x14ac:dyDescent="0.25">
      <c r="A513" s="360">
        <v>42660</v>
      </c>
      <c r="B513" s="361">
        <v>1.0968800000000001</v>
      </c>
    </row>
    <row r="514" spans="1:2" x14ac:dyDescent="0.25">
      <c r="A514" s="360">
        <v>42659</v>
      </c>
      <c r="B514" s="361">
        <v>1.0968800000000001</v>
      </c>
    </row>
    <row r="515" spans="1:2" x14ac:dyDescent="0.25">
      <c r="A515" s="360">
        <v>42658</v>
      </c>
      <c r="B515" s="361">
        <v>1.10185</v>
      </c>
    </row>
    <row r="516" spans="1:2" x14ac:dyDescent="0.25">
      <c r="A516" s="360">
        <v>42657</v>
      </c>
      <c r="B516" s="361">
        <v>1.1024</v>
      </c>
    </row>
    <row r="517" spans="1:2" x14ac:dyDescent="0.25">
      <c r="A517" s="360">
        <v>42656</v>
      </c>
      <c r="B517" s="361">
        <v>1.1033599999999999</v>
      </c>
    </row>
    <row r="518" spans="1:2" x14ac:dyDescent="0.25">
      <c r="A518" s="360">
        <v>42655</v>
      </c>
      <c r="B518" s="361">
        <v>1.11005</v>
      </c>
    </row>
    <row r="519" spans="1:2" x14ac:dyDescent="0.25">
      <c r="A519" s="360">
        <v>42654</v>
      </c>
      <c r="B519" s="361">
        <v>1.1169800000000001</v>
      </c>
    </row>
    <row r="520" spans="1:2" x14ac:dyDescent="0.25">
      <c r="A520" s="360">
        <v>42653</v>
      </c>
      <c r="B520" s="361">
        <v>1.1197699999999999</v>
      </c>
    </row>
    <row r="521" spans="1:2" x14ac:dyDescent="0.25">
      <c r="A521" s="360">
        <v>42652</v>
      </c>
      <c r="B521" s="361">
        <v>1.1197699999999999</v>
      </c>
    </row>
    <row r="522" spans="1:2" x14ac:dyDescent="0.25">
      <c r="A522" s="360">
        <v>42651</v>
      </c>
      <c r="B522" s="361">
        <v>1.1145099999999999</v>
      </c>
    </row>
    <row r="523" spans="1:2" x14ac:dyDescent="0.25">
      <c r="A523" s="360">
        <v>42650</v>
      </c>
      <c r="B523" s="361">
        <v>1.1184799999999999</v>
      </c>
    </row>
    <row r="524" spans="1:2" x14ac:dyDescent="0.25">
      <c r="A524" s="360">
        <v>42649</v>
      </c>
      <c r="B524" s="361">
        <v>1.1212299999999999</v>
      </c>
    </row>
    <row r="525" spans="1:2" x14ac:dyDescent="0.25">
      <c r="A525" s="360">
        <v>42648</v>
      </c>
      <c r="B525" s="361">
        <v>1.1188</v>
      </c>
    </row>
    <row r="526" spans="1:2" x14ac:dyDescent="0.25">
      <c r="A526" s="360">
        <v>42647</v>
      </c>
      <c r="B526" s="361">
        <v>1.1227</v>
      </c>
    </row>
    <row r="527" spans="1:2" x14ac:dyDescent="0.25">
      <c r="A527" s="360">
        <v>42646</v>
      </c>
      <c r="B527" s="361">
        <v>1.1237299999999999</v>
      </c>
    </row>
    <row r="528" spans="1:2" x14ac:dyDescent="0.25">
      <c r="A528" s="360">
        <v>42645</v>
      </c>
      <c r="B528" s="361">
        <v>1.1237299999999999</v>
      </c>
    </row>
    <row r="529" spans="1:2" x14ac:dyDescent="0.25">
      <c r="A529" s="360">
        <v>42644</v>
      </c>
      <c r="B529" s="361">
        <v>1.1210500000000001</v>
      </c>
    </row>
    <row r="530" spans="1:2" x14ac:dyDescent="0.25">
      <c r="A530" s="360">
        <v>42643</v>
      </c>
      <c r="B530" s="361">
        <v>1.12218</v>
      </c>
    </row>
    <row r="531" spans="1:2" x14ac:dyDescent="0.25">
      <c r="A531" s="360">
        <v>42642</v>
      </c>
      <c r="B531" s="361">
        <v>1.1209800000000001</v>
      </c>
    </row>
    <row r="532" spans="1:2" x14ac:dyDescent="0.25">
      <c r="A532" s="360">
        <v>42641</v>
      </c>
      <c r="B532" s="361">
        <v>1.12331</v>
      </c>
    </row>
    <row r="533" spans="1:2" x14ac:dyDescent="0.25">
      <c r="A533" s="360">
        <v>42640</v>
      </c>
      <c r="B533" s="361">
        <v>1.12429</v>
      </c>
    </row>
    <row r="534" spans="1:2" x14ac:dyDescent="0.25">
      <c r="A534" s="360">
        <v>42639</v>
      </c>
      <c r="B534" s="361">
        <v>1.1221399999999999</v>
      </c>
    </row>
    <row r="535" spans="1:2" x14ac:dyDescent="0.25">
      <c r="A535" s="360">
        <v>42638</v>
      </c>
      <c r="B535" s="361">
        <v>1.1221399999999999</v>
      </c>
    </row>
    <row r="536" spans="1:2" x14ac:dyDescent="0.25">
      <c r="A536" s="360">
        <v>42637</v>
      </c>
      <c r="B536" s="361">
        <v>1.1212500000000001</v>
      </c>
    </row>
    <row r="537" spans="1:2" x14ac:dyDescent="0.25">
      <c r="A537" s="360">
        <v>42636</v>
      </c>
      <c r="B537" s="361">
        <v>1.1214599999999999</v>
      </c>
    </row>
    <row r="538" spans="1:2" x14ac:dyDescent="0.25">
      <c r="A538" s="360">
        <v>42635</v>
      </c>
      <c r="B538" s="361">
        <v>1.1151899999999999</v>
      </c>
    </row>
    <row r="539" spans="1:2" x14ac:dyDescent="0.25">
      <c r="A539" s="360">
        <v>42634</v>
      </c>
      <c r="B539" s="361">
        <v>1.11744</v>
      </c>
    </row>
    <row r="540" spans="1:2" x14ac:dyDescent="0.25">
      <c r="A540" s="360">
        <v>42633</v>
      </c>
      <c r="B540" s="361">
        <v>1.1167</v>
      </c>
    </row>
    <row r="541" spans="1:2" x14ac:dyDescent="0.25">
      <c r="A541" s="360">
        <v>42632</v>
      </c>
      <c r="B541" s="361">
        <v>1.1153900000000001</v>
      </c>
    </row>
    <row r="542" spans="1:2" x14ac:dyDescent="0.25">
      <c r="A542" s="360">
        <v>42631</v>
      </c>
      <c r="B542" s="361">
        <v>1.1153900000000001</v>
      </c>
    </row>
    <row r="543" spans="1:2" x14ac:dyDescent="0.25">
      <c r="A543" s="360">
        <v>42630</v>
      </c>
      <c r="B543" s="361">
        <v>1.1210599999999999</v>
      </c>
    </row>
    <row r="544" spans="1:2" x14ac:dyDescent="0.25">
      <c r="A544" s="360">
        <v>42629</v>
      </c>
      <c r="B544" s="361">
        <v>1.1242300000000001</v>
      </c>
    </row>
    <row r="545" spans="1:2" x14ac:dyDescent="0.25">
      <c r="A545" s="360">
        <v>42628</v>
      </c>
      <c r="B545" s="361">
        <v>1.1230500000000001</v>
      </c>
    </row>
    <row r="546" spans="1:2" x14ac:dyDescent="0.25">
      <c r="A546" s="360">
        <v>42627</v>
      </c>
      <c r="B546" s="361">
        <v>1.12307</v>
      </c>
    </row>
    <row r="547" spans="1:2" x14ac:dyDescent="0.25">
      <c r="A547" s="360">
        <v>42626</v>
      </c>
      <c r="B547" s="361">
        <v>1.1235599999999999</v>
      </c>
    </row>
    <row r="548" spans="1:2" x14ac:dyDescent="0.25">
      <c r="A548" s="360">
        <v>42625</v>
      </c>
      <c r="B548" s="361">
        <v>1.1228400000000001</v>
      </c>
    </row>
    <row r="549" spans="1:2" x14ac:dyDescent="0.25">
      <c r="A549" s="360">
        <v>42624</v>
      </c>
      <c r="B549" s="361">
        <v>1.1228400000000001</v>
      </c>
    </row>
    <row r="550" spans="1:2" x14ac:dyDescent="0.25">
      <c r="A550" s="360">
        <v>42623</v>
      </c>
      <c r="B550" s="361">
        <v>1.1252800000000001</v>
      </c>
    </row>
    <row r="551" spans="1:2" x14ac:dyDescent="0.25">
      <c r="A551" s="360">
        <v>42622</v>
      </c>
      <c r="B551" s="361">
        <v>1.1261000000000001</v>
      </c>
    </row>
    <row r="552" spans="1:2" x14ac:dyDescent="0.25">
      <c r="A552" s="360">
        <v>42621</v>
      </c>
      <c r="B552" s="361">
        <v>1.1245000000000001</v>
      </c>
    </row>
    <row r="553" spans="1:2" x14ac:dyDescent="0.25">
      <c r="A553" s="360">
        <v>42620</v>
      </c>
      <c r="B553" s="361">
        <v>1.1180600000000001</v>
      </c>
    </row>
    <row r="554" spans="1:2" x14ac:dyDescent="0.25">
      <c r="A554" s="360">
        <v>42619</v>
      </c>
      <c r="B554" s="361">
        <v>1.11591</v>
      </c>
    </row>
    <row r="555" spans="1:2" x14ac:dyDescent="0.25">
      <c r="A555" s="360">
        <v>42618</v>
      </c>
      <c r="B555" s="361">
        <v>1.1152</v>
      </c>
    </row>
    <row r="556" spans="1:2" x14ac:dyDescent="0.25">
      <c r="A556" s="360">
        <v>42617</v>
      </c>
      <c r="B556" s="361">
        <v>1.1152</v>
      </c>
    </row>
    <row r="557" spans="1:2" x14ac:dyDescent="0.25">
      <c r="A557" s="360">
        <v>42616</v>
      </c>
      <c r="B557" s="361">
        <v>1.1184799999999999</v>
      </c>
    </row>
    <row r="558" spans="1:2" x14ac:dyDescent="0.25">
      <c r="A558" s="360">
        <v>42615</v>
      </c>
      <c r="B558" s="361">
        <v>1.11625</v>
      </c>
    </row>
    <row r="559" spans="1:2" x14ac:dyDescent="0.25">
      <c r="A559" s="360">
        <v>42614</v>
      </c>
      <c r="B559" s="361">
        <v>1.1146499999999999</v>
      </c>
    </row>
    <row r="560" spans="1:2" x14ac:dyDescent="0.25">
      <c r="A560" s="360">
        <v>42613</v>
      </c>
      <c r="B560" s="361">
        <v>1.11643</v>
      </c>
    </row>
    <row r="561" spans="1:2" x14ac:dyDescent="0.25">
      <c r="A561" s="360">
        <v>42612</v>
      </c>
      <c r="B561" s="361">
        <v>1.11866</v>
      </c>
    </row>
    <row r="562" spans="1:2" x14ac:dyDescent="0.25">
      <c r="A562" s="360">
        <v>42611</v>
      </c>
      <c r="B562" s="361">
        <v>1.1192</v>
      </c>
    </row>
    <row r="563" spans="1:2" x14ac:dyDescent="0.25">
      <c r="A563" s="360">
        <v>42610</v>
      </c>
      <c r="B563" s="361">
        <v>1.1192</v>
      </c>
    </row>
    <row r="564" spans="1:2" x14ac:dyDescent="0.25">
      <c r="A564" s="360">
        <v>42609</v>
      </c>
      <c r="B564" s="361">
        <v>1.1271599999999999</v>
      </c>
    </row>
    <row r="565" spans="1:2" x14ac:dyDescent="0.25">
      <c r="A565" s="360">
        <v>42608</v>
      </c>
      <c r="B565" s="361">
        <v>1.1276999999999999</v>
      </c>
    </row>
    <row r="566" spans="1:2" x14ac:dyDescent="0.25">
      <c r="A566" s="360">
        <v>42607</v>
      </c>
      <c r="B566" s="361">
        <v>1.12815</v>
      </c>
    </row>
    <row r="567" spans="1:2" x14ac:dyDescent="0.25">
      <c r="A567" s="360">
        <v>42606</v>
      </c>
      <c r="B567" s="361">
        <v>1.1325799999999999</v>
      </c>
    </row>
    <row r="568" spans="1:2" x14ac:dyDescent="0.25">
      <c r="A568" s="360">
        <v>42605</v>
      </c>
      <c r="B568" s="361">
        <v>1.13012</v>
      </c>
    </row>
    <row r="569" spans="1:2" x14ac:dyDescent="0.25">
      <c r="A569" s="360">
        <v>42604</v>
      </c>
      <c r="B569" s="361">
        <v>1.1320300000000001</v>
      </c>
    </row>
    <row r="570" spans="1:2" x14ac:dyDescent="0.25">
      <c r="A570" s="360">
        <v>42603</v>
      </c>
      <c r="B570" s="361">
        <v>1.1320300000000001</v>
      </c>
    </row>
    <row r="571" spans="1:2" x14ac:dyDescent="0.25">
      <c r="A571" s="360">
        <v>42602</v>
      </c>
      <c r="B571" s="361">
        <v>1.1329100000000001</v>
      </c>
    </row>
    <row r="572" spans="1:2" x14ac:dyDescent="0.25">
      <c r="A572" s="360">
        <v>42601</v>
      </c>
      <c r="B572" s="361">
        <v>1.1317999999999999</v>
      </c>
    </row>
    <row r="573" spans="1:2" x14ac:dyDescent="0.25">
      <c r="A573" s="360">
        <v>42600</v>
      </c>
      <c r="B573" s="361">
        <v>1.12727</v>
      </c>
    </row>
    <row r="574" spans="1:2" x14ac:dyDescent="0.25">
      <c r="A574" s="360">
        <v>42599</v>
      </c>
      <c r="B574" s="361">
        <v>1.1238600000000001</v>
      </c>
    </row>
    <row r="575" spans="1:2" x14ac:dyDescent="0.25">
      <c r="A575" s="360">
        <v>42598</v>
      </c>
      <c r="B575" s="361">
        <v>1.1171800000000001</v>
      </c>
    </row>
    <row r="576" spans="1:2" x14ac:dyDescent="0.25">
      <c r="A576" s="360">
        <v>42597</v>
      </c>
      <c r="B576" s="361">
        <v>1.11571</v>
      </c>
    </row>
    <row r="577" spans="1:2" x14ac:dyDescent="0.25">
      <c r="A577" s="360">
        <v>42596</v>
      </c>
      <c r="B577" s="361">
        <v>1.11571</v>
      </c>
    </row>
    <row r="578" spans="1:2" x14ac:dyDescent="0.25">
      <c r="A578" s="360">
        <v>42595</v>
      </c>
      <c r="B578" s="361">
        <v>1.11537</v>
      </c>
    </row>
    <row r="579" spans="1:2" x14ac:dyDescent="0.25">
      <c r="A579" s="360">
        <v>42594</v>
      </c>
      <c r="B579" s="361">
        <v>1.11616</v>
      </c>
    </row>
    <row r="580" spans="1:2" x14ac:dyDescent="0.25">
      <c r="A580" s="360">
        <v>42593</v>
      </c>
      <c r="B580" s="361">
        <v>1.11565</v>
      </c>
    </row>
    <row r="581" spans="1:2" x14ac:dyDescent="0.25">
      <c r="A581" s="360">
        <v>42592</v>
      </c>
      <c r="B581" s="361">
        <v>1.10904</v>
      </c>
    </row>
    <row r="582" spans="1:2" x14ac:dyDescent="0.25">
      <c r="A582" s="360">
        <v>42591</v>
      </c>
      <c r="B582" s="361">
        <v>1.1086199999999999</v>
      </c>
    </row>
    <row r="583" spans="1:2" x14ac:dyDescent="0.25">
      <c r="A583" s="360">
        <v>42590</v>
      </c>
      <c r="B583" s="361">
        <v>1.10832</v>
      </c>
    </row>
    <row r="584" spans="1:2" x14ac:dyDescent="0.25">
      <c r="A584" s="360">
        <v>42589</v>
      </c>
      <c r="B584" s="361">
        <v>1.10832</v>
      </c>
    </row>
    <row r="585" spans="1:2" x14ac:dyDescent="0.25">
      <c r="A585" s="360">
        <v>42588</v>
      </c>
      <c r="B585" s="361">
        <v>1.11175</v>
      </c>
    </row>
    <row r="586" spans="1:2" x14ac:dyDescent="0.25">
      <c r="A586" s="360">
        <v>42587</v>
      </c>
      <c r="B586" s="361">
        <v>1.11385</v>
      </c>
    </row>
    <row r="587" spans="1:2" x14ac:dyDescent="0.25">
      <c r="A587" s="360">
        <v>42586</v>
      </c>
      <c r="B587" s="361">
        <v>1.1193299999999999</v>
      </c>
    </row>
    <row r="588" spans="1:2" x14ac:dyDescent="0.25">
      <c r="A588" s="360">
        <v>42585</v>
      </c>
      <c r="B588" s="361">
        <v>1.11938</v>
      </c>
    </row>
    <row r="589" spans="1:2" x14ac:dyDescent="0.25">
      <c r="A589" s="360">
        <v>42584</v>
      </c>
      <c r="B589" s="361">
        <v>1.1168800000000001</v>
      </c>
    </row>
    <row r="590" spans="1:2" x14ac:dyDescent="0.25">
      <c r="A590" s="360">
        <v>42583</v>
      </c>
      <c r="B590" s="361">
        <v>1.11696</v>
      </c>
    </row>
    <row r="591" spans="1:2" x14ac:dyDescent="0.25">
      <c r="A591" s="360">
        <v>42582</v>
      </c>
      <c r="B591" s="361">
        <v>1.11696</v>
      </c>
    </row>
    <row r="592" spans="1:2" x14ac:dyDescent="0.25">
      <c r="A592" s="360">
        <v>42581</v>
      </c>
      <c r="B592" s="361">
        <v>1.11165</v>
      </c>
    </row>
    <row r="593" spans="1:2" x14ac:dyDescent="0.25">
      <c r="A593" s="360">
        <v>42580</v>
      </c>
      <c r="B593" s="361">
        <v>1.1079399999999999</v>
      </c>
    </row>
    <row r="594" spans="1:2" x14ac:dyDescent="0.25">
      <c r="A594" s="360">
        <v>42579</v>
      </c>
      <c r="B594" s="361">
        <v>1.09981</v>
      </c>
    </row>
    <row r="595" spans="1:2" x14ac:dyDescent="0.25">
      <c r="A595" s="360">
        <v>42578</v>
      </c>
      <c r="B595" s="361">
        <v>1.09945</v>
      </c>
    </row>
    <row r="596" spans="1:2" x14ac:dyDescent="0.25">
      <c r="A596" s="360">
        <v>42577</v>
      </c>
      <c r="B596" s="361">
        <v>1.0976600000000001</v>
      </c>
    </row>
    <row r="597" spans="1:2" x14ac:dyDescent="0.25">
      <c r="A597" s="360">
        <v>42576</v>
      </c>
      <c r="B597" s="361">
        <v>1.09714</v>
      </c>
    </row>
    <row r="598" spans="1:2" x14ac:dyDescent="0.25">
      <c r="A598" s="360">
        <v>42575</v>
      </c>
      <c r="B598" s="361">
        <v>1.09714</v>
      </c>
    </row>
    <row r="599" spans="1:2" x14ac:dyDescent="0.25">
      <c r="A599" s="360">
        <v>42574</v>
      </c>
      <c r="B599" s="361">
        <v>1.1008899999999999</v>
      </c>
    </row>
    <row r="600" spans="1:2" x14ac:dyDescent="0.25">
      <c r="A600" s="360">
        <v>42573</v>
      </c>
      <c r="B600" s="361">
        <v>1.10189</v>
      </c>
    </row>
    <row r="601" spans="1:2" x14ac:dyDescent="0.25">
      <c r="A601" s="360">
        <v>42572</v>
      </c>
      <c r="B601" s="361">
        <v>1.1008100000000001</v>
      </c>
    </row>
    <row r="602" spans="1:2" x14ac:dyDescent="0.25">
      <c r="A602" s="360">
        <v>42571</v>
      </c>
      <c r="B602" s="361">
        <v>1.1049</v>
      </c>
    </row>
    <row r="603" spans="1:2" x14ac:dyDescent="0.25">
      <c r="A603" s="360">
        <v>42570</v>
      </c>
      <c r="B603" s="361">
        <v>1.1060700000000001</v>
      </c>
    </row>
    <row r="604" spans="1:2" x14ac:dyDescent="0.25">
      <c r="A604" s="360">
        <v>42569</v>
      </c>
      <c r="B604" s="361">
        <v>1.10303</v>
      </c>
    </row>
    <row r="605" spans="1:2" x14ac:dyDescent="0.25">
      <c r="A605" s="360">
        <v>42568</v>
      </c>
      <c r="B605" s="361">
        <v>1.10303</v>
      </c>
    </row>
    <row r="606" spans="1:2" x14ac:dyDescent="0.25">
      <c r="A606" s="360">
        <v>42567</v>
      </c>
      <c r="B606" s="361">
        <v>1.1105400000000001</v>
      </c>
    </row>
    <row r="607" spans="1:2" x14ac:dyDescent="0.25">
      <c r="A607" s="360">
        <v>42566</v>
      </c>
      <c r="B607" s="361">
        <v>1.11103</v>
      </c>
    </row>
    <row r="608" spans="1:2" x14ac:dyDescent="0.25">
      <c r="A608" s="360">
        <v>42565</v>
      </c>
      <c r="B608" s="361">
        <v>1.1075999999999999</v>
      </c>
    </row>
    <row r="609" spans="1:2" x14ac:dyDescent="0.25">
      <c r="A609" s="360">
        <v>42564</v>
      </c>
      <c r="B609" s="361">
        <v>1.1079300000000001</v>
      </c>
    </row>
    <row r="610" spans="1:2" x14ac:dyDescent="0.25">
      <c r="A610" s="360">
        <v>42563</v>
      </c>
      <c r="B610" s="361">
        <v>1.1046499999999999</v>
      </c>
    </row>
    <row r="611" spans="1:2" x14ac:dyDescent="0.25">
      <c r="A611" s="360">
        <v>42562</v>
      </c>
      <c r="B611" s="361">
        <v>1.10459</v>
      </c>
    </row>
    <row r="612" spans="1:2" x14ac:dyDescent="0.25">
      <c r="A612" s="360">
        <v>42561</v>
      </c>
      <c r="B612" s="361">
        <v>1.10459</v>
      </c>
    </row>
    <row r="613" spans="1:2" x14ac:dyDescent="0.25">
      <c r="A613" s="360">
        <v>42560</v>
      </c>
      <c r="B613" s="361">
        <v>1.10623</v>
      </c>
    </row>
    <row r="614" spans="1:2" x14ac:dyDescent="0.25">
      <c r="A614" s="360">
        <v>42559</v>
      </c>
      <c r="B614" s="361">
        <v>1.10802</v>
      </c>
    </row>
    <row r="615" spans="1:2" x14ac:dyDescent="0.25">
      <c r="A615" s="360">
        <v>42558</v>
      </c>
      <c r="B615" s="361">
        <v>1.10667</v>
      </c>
    </row>
    <row r="616" spans="1:2" x14ac:dyDescent="0.25">
      <c r="A616" s="360">
        <v>42557</v>
      </c>
      <c r="B616" s="361">
        <v>1.11256</v>
      </c>
    </row>
    <row r="617" spans="1:2" x14ac:dyDescent="0.25">
      <c r="A617" s="360">
        <v>42556</v>
      </c>
      <c r="B617" s="361">
        <v>1.11361</v>
      </c>
    </row>
    <row r="618" spans="1:2" x14ac:dyDescent="0.25">
      <c r="A618" s="360">
        <v>42555</v>
      </c>
      <c r="B618" s="361">
        <v>1.1128400000000001</v>
      </c>
    </row>
    <row r="619" spans="1:2" x14ac:dyDescent="0.25">
      <c r="A619" s="360">
        <v>42554</v>
      </c>
      <c r="B619" s="361">
        <v>1.1128400000000001</v>
      </c>
    </row>
    <row r="620" spans="1:2" x14ac:dyDescent="0.25">
      <c r="A620" s="360">
        <v>42553</v>
      </c>
      <c r="B620" s="361">
        <v>1.1115299999999999</v>
      </c>
    </row>
    <row r="621" spans="1:2" x14ac:dyDescent="0.25">
      <c r="A621" s="360">
        <v>42552</v>
      </c>
      <c r="B621" s="361">
        <v>1.1103799999999999</v>
      </c>
    </row>
    <row r="622" spans="1:2" x14ac:dyDescent="0.25">
      <c r="A622" s="360">
        <v>42551</v>
      </c>
      <c r="B622" s="361">
        <v>1.10825</v>
      </c>
    </row>
    <row r="623" spans="1:2" x14ac:dyDescent="0.25">
      <c r="A623" s="360">
        <v>42550</v>
      </c>
      <c r="B623" s="361">
        <v>1.10534</v>
      </c>
    </row>
    <row r="624" spans="1:2" x14ac:dyDescent="0.25">
      <c r="A624" s="360">
        <v>42549</v>
      </c>
      <c r="B624" s="361">
        <v>1.10209</v>
      </c>
    </row>
    <row r="625" spans="1:2" x14ac:dyDescent="0.25">
      <c r="A625" s="360">
        <v>42548</v>
      </c>
      <c r="B625" s="361">
        <v>1.1098600000000001</v>
      </c>
    </row>
    <row r="626" spans="1:2" x14ac:dyDescent="0.25">
      <c r="A626" s="360">
        <v>42547</v>
      </c>
      <c r="B626" s="361">
        <v>1.1098600000000001</v>
      </c>
    </row>
    <row r="627" spans="1:2" x14ac:dyDescent="0.25">
      <c r="A627" s="360">
        <v>42546</v>
      </c>
      <c r="B627" s="361">
        <v>1.11395</v>
      </c>
    </row>
    <row r="628" spans="1:2" x14ac:dyDescent="0.25">
      <c r="A628" s="360">
        <v>42545</v>
      </c>
      <c r="B628" s="361">
        <v>1.13531</v>
      </c>
    </row>
    <row r="629" spans="1:2" x14ac:dyDescent="0.25">
      <c r="A629" s="360">
        <v>42544</v>
      </c>
      <c r="B629" s="361">
        <v>1.12768</v>
      </c>
    </row>
    <row r="630" spans="1:2" x14ac:dyDescent="0.25">
      <c r="A630" s="360">
        <v>42543</v>
      </c>
      <c r="B630" s="361">
        <v>1.13056</v>
      </c>
    </row>
    <row r="631" spans="1:2" x14ac:dyDescent="0.25">
      <c r="A631" s="360">
        <v>42542</v>
      </c>
      <c r="B631" s="361">
        <v>1.1335999999999999</v>
      </c>
    </row>
    <row r="632" spans="1:2" x14ac:dyDescent="0.25">
      <c r="A632" s="360">
        <v>42541</v>
      </c>
      <c r="B632" s="361">
        <v>1.1272200000000001</v>
      </c>
    </row>
    <row r="633" spans="1:2" x14ac:dyDescent="0.25">
      <c r="A633" s="360">
        <v>42540</v>
      </c>
      <c r="B633" s="361">
        <v>1.1272200000000001</v>
      </c>
    </row>
    <row r="634" spans="1:2" x14ac:dyDescent="0.25">
      <c r="A634" s="360">
        <v>42539</v>
      </c>
      <c r="B634" s="361">
        <v>1.12568</v>
      </c>
    </row>
    <row r="635" spans="1:2" x14ac:dyDescent="0.25">
      <c r="A635" s="360">
        <v>42538</v>
      </c>
      <c r="B635" s="361">
        <v>1.1233900000000001</v>
      </c>
    </row>
    <row r="636" spans="1:2" x14ac:dyDescent="0.25">
      <c r="A636" s="360">
        <v>42537</v>
      </c>
      <c r="B636" s="361">
        <v>1.12239</v>
      </c>
    </row>
    <row r="637" spans="1:2" x14ac:dyDescent="0.25">
      <c r="A637" s="360">
        <v>42536</v>
      </c>
      <c r="B637" s="361">
        <v>1.1248</v>
      </c>
    </row>
    <row r="638" spans="1:2" x14ac:dyDescent="0.25">
      <c r="A638" s="360">
        <v>42535</v>
      </c>
      <c r="B638" s="361">
        <v>1.12646</v>
      </c>
    </row>
    <row r="639" spans="1:2" x14ac:dyDescent="0.25">
      <c r="A639" s="360">
        <v>42534</v>
      </c>
      <c r="B639" s="361">
        <v>1.12493</v>
      </c>
    </row>
    <row r="640" spans="1:2" x14ac:dyDescent="0.25">
      <c r="A640" s="360">
        <v>42533</v>
      </c>
      <c r="B640" s="361">
        <v>1.12493</v>
      </c>
    </row>
    <row r="641" spans="1:2" x14ac:dyDescent="0.25">
      <c r="A641" s="360">
        <v>42532</v>
      </c>
      <c r="B641" s="361">
        <v>1.1293200000000001</v>
      </c>
    </row>
    <row r="642" spans="1:2" x14ac:dyDescent="0.25">
      <c r="A642" s="360">
        <v>42531</v>
      </c>
      <c r="B642" s="361">
        <v>1.1364000000000001</v>
      </c>
    </row>
    <row r="643" spans="1:2" x14ac:dyDescent="0.25">
      <c r="A643" s="360">
        <v>42530</v>
      </c>
      <c r="B643" s="361">
        <v>1.13774</v>
      </c>
    </row>
    <row r="644" spans="1:2" x14ac:dyDescent="0.25">
      <c r="A644" s="360">
        <v>42529</v>
      </c>
      <c r="B644" s="361">
        <v>1.1357299999999999</v>
      </c>
    </row>
    <row r="645" spans="1:2" x14ac:dyDescent="0.25">
      <c r="A645" s="360">
        <v>42528</v>
      </c>
      <c r="B645" s="361">
        <v>1.13524</v>
      </c>
    </row>
    <row r="646" spans="1:2" x14ac:dyDescent="0.25">
      <c r="A646" s="360">
        <v>42527</v>
      </c>
      <c r="B646" s="361">
        <v>1.1365099999999999</v>
      </c>
    </row>
    <row r="647" spans="1:2" x14ac:dyDescent="0.25">
      <c r="A647" s="360">
        <v>42526</v>
      </c>
      <c r="B647" s="361">
        <v>1.1365099999999999</v>
      </c>
    </row>
    <row r="648" spans="1:2" x14ac:dyDescent="0.25">
      <c r="A648" s="360">
        <v>42525</v>
      </c>
      <c r="B648" s="361">
        <v>1.12144</v>
      </c>
    </row>
    <row r="649" spans="1:2" x14ac:dyDescent="0.25">
      <c r="A649" s="360">
        <v>42524</v>
      </c>
      <c r="B649" s="361">
        <v>1.1184099999999999</v>
      </c>
    </row>
    <row r="650" spans="1:2" x14ac:dyDescent="0.25">
      <c r="A650" s="360">
        <v>42523</v>
      </c>
      <c r="B650" s="361">
        <v>1.11503</v>
      </c>
    </row>
    <row r="651" spans="1:2" x14ac:dyDescent="0.25">
      <c r="A651" s="360">
        <v>42522</v>
      </c>
      <c r="B651" s="361">
        <v>1.11412</v>
      </c>
    </row>
    <row r="652" spans="1:2" x14ac:dyDescent="0.25">
      <c r="A652" s="360">
        <v>42521</v>
      </c>
      <c r="B652" s="361">
        <v>1.11232</v>
      </c>
    </row>
    <row r="653" spans="1:2" x14ac:dyDescent="0.25">
      <c r="A653" s="360">
        <v>42520</v>
      </c>
      <c r="B653" s="361">
        <v>1.11107</v>
      </c>
    </row>
    <row r="654" spans="1:2" x14ac:dyDescent="0.25">
      <c r="A654" s="360">
        <v>42519</v>
      </c>
      <c r="B654" s="361">
        <v>1.11107</v>
      </c>
    </row>
    <row r="655" spans="1:2" x14ac:dyDescent="0.25">
      <c r="A655" s="360">
        <v>42518</v>
      </c>
      <c r="B655" s="361">
        <v>1.1166</v>
      </c>
    </row>
    <row r="656" spans="1:2" x14ac:dyDescent="0.25">
      <c r="A656" s="360">
        <v>42517</v>
      </c>
      <c r="B656" s="361">
        <v>1.11775</v>
      </c>
    </row>
    <row r="657" spans="1:2" x14ac:dyDescent="0.25">
      <c r="A657" s="360">
        <v>42516</v>
      </c>
      <c r="B657" s="361">
        <v>1.1147800000000001</v>
      </c>
    </row>
    <row r="658" spans="1:2" x14ac:dyDescent="0.25">
      <c r="A658" s="360">
        <v>42515</v>
      </c>
      <c r="B658" s="361">
        <v>1.1182300000000001</v>
      </c>
    </row>
    <row r="659" spans="1:2" x14ac:dyDescent="0.25">
      <c r="A659" s="360">
        <v>42514</v>
      </c>
      <c r="B659" s="361">
        <v>1.12164</v>
      </c>
    </row>
    <row r="660" spans="1:2" x14ac:dyDescent="0.25">
      <c r="A660" s="360">
        <v>42513</v>
      </c>
      <c r="B660" s="361">
        <v>1.12201</v>
      </c>
    </row>
    <row r="661" spans="1:2" x14ac:dyDescent="0.25">
      <c r="A661" s="360">
        <v>42512</v>
      </c>
      <c r="B661" s="361">
        <v>1.12201</v>
      </c>
    </row>
    <row r="662" spans="1:2" x14ac:dyDescent="0.25">
      <c r="A662" s="360">
        <v>42511</v>
      </c>
      <c r="B662" s="361">
        <v>1.1211199999999999</v>
      </c>
    </row>
    <row r="663" spans="1:2" x14ac:dyDescent="0.25">
      <c r="A663" s="360">
        <v>42510</v>
      </c>
      <c r="B663" s="361">
        <v>1.12117</v>
      </c>
    </row>
    <row r="664" spans="1:2" x14ac:dyDescent="0.25">
      <c r="A664" s="360">
        <v>42509</v>
      </c>
      <c r="B664" s="361">
        <v>1.12781</v>
      </c>
    </row>
    <row r="665" spans="1:2" x14ac:dyDescent="0.25">
      <c r="A665" s="360">
        <v>42508</v>
      </c>
      <c r="B665" s="361">
        <v>1.13215</v>
      </c>
    </row>
    <row r="666" spans="1:2" x14ac:dyDescent="0.25">
      <c r="A666" s="360">
        <v>42507</v>
      </c>
      <c r="B666" s="361">
        <v>1.1317200000000001</v>
      </c>
    </row>
    <row r="667" spans="1:2" x14ac:dyDescent="0.25">
      <c r="A667" s="360">
        <v>42506</v>
      </c>
      <c r="B667" s="361">
        <v>1.1303099999999999</v>
      </c>
    </row>
    <row r="668" spans="1:2" x14ac:dyDescent="0.25">
      <c r="A668" s="360">
        <v>42505</v>
      </c>
      <c r="B668" s="361">
        <v>1.1303099999999999</v>
      </c>
    </row>
    <row r="669" spans="1:2" x14ac:dyDescent="0.25">
      <c r="A669" s="360">
        <v>42504</v>
      </c>
      <c r="B669" s="361">
        <v>1.1341300000000001</v>
      </c>
    </row>
    <row r="670" spans="1:2" x14ac:dyDescent="0.25">
      <c r="A670" s="360">
        <v>42503</v>
      </c>
      <c r="B670" s="361">
        <v>1.14055</v>
      </c>
    </row>
    <row r="671" spans="1:2" x14ac:dyDescent="0.25">
      <c r="A671" s="360">
        <v>42502</v>
      </c>
      <c r="B671" s="361">
        <v>1.13992</v>
      </c>
    </row>
    <row r="672" spans="1:2" x14ac:dyDescent="0.25">
      <c r="A672" s="360">
        <v>42501</v>
      </c>
      <c r="B672" s="361">
        <v>1.1380399999999999</v>
      </c>
    </row>
    <row r="673" spans="1:2" x14ac:dyDescent="0.25">
      <c r="A673" s="360">
        <v>42500</v>
      </c>
      <c r="B673" s="361">
        <v>1.1393800000000001</v>
      </c>
    </row>
    <row r="674" spans="1:2" x14ac:dyDescent="0.25">
      <c r="A674" s="360">
        <v>42499</v>
      </c>
      <c r="B674" s="361">
        <v>1.14028</v>
      </c>
    </row>
    <row r="675" spans="1:2" x14ac:dyDescent="0.25">
      <c r="A675" s="360">
        <v>42498</v>
      </c>
      <c r="B675" s="361">
        <v>1.14028</v>
      </c>
    </row>
    <row r="676" spans="1:2" x14ac:dyDescent="0.25">
      <c r="A676" s="360">
        <v>42497</v>
      </c>
      <c r="B676" s="361">
        <v>1.14113</v>
      </c>
    </row>
    <row r="677" spans="1:2" x14ac:dyDescent="0.25">
      <c r="A677" s="360">
        <v>42496</v>
      </c>
      <c r="B677" s="361">
        <v>1.14479</v>
      </c>
    </row>
    <row r="678" spans="1:2" x14ac:dyDescent="0.25">
      <c r="A678" s="360">
        <v>42495</v>
      </c>
      <c r="B678" s="361">
        <v>1.14913</v>
      </c>
    </row>
    <row r="679" spans="1:2" x14ac:dyDescent="0.25">
      <c r="A679" s="360">
        <v>42494</v>
      </c>
      <c r="B679" s="361">
        <v>1.1541399999999999</v>
      </c>
    </row>
    <row r="680" spans="1:2" x14ac:dyDescent="0.25">
      <c r="A680" s="360">
        <v>42493</v>
      </c>
      <c r="B680" s="361">
        <v>1.1484399999999999</v>
      </c>
    </row>
    <row r="681" spans="1:2" x14ac:dyDescent="0.25">
      <c r="A681" s="360">
        <v>42492</v>
      </c>
      <c r="B681" s="361">
        <v>1.14438</v>
      </c>
    </row>
    <row r="682" spans="1:2" x14ac:dyDescent="0.25">
      <c r="A682" s="360">
        <v>42491</v>
      </c>
      <c r="B682" s="361">
        <v>1.14438</v>
      </c>
    </row>
    <row r="683" spans="1:2" x14ac:dyDescent="0.25">
      <c r="A683" s="360">
        <v>42490</v>
      </c>
      <c r="B683" s="361">
        <v>1.14012</v>
      </c>
    </row>
    <row r="684" spans="1:2" x14ac:dyDescent="0.25">
      <c r="A684" s="360">
        <v>42489</v>
      </c>
      <c r="B684" s="361">
        <v>1.1335999999999999</v>
      </c>
    </row>
    <row r="685" spans="1:2" x14ac:dyDescent="0.25">
      <c r="A685" s="360">
        <v>42488</v>
      </c>
      <c r="B685" s="361">
        <v>1.1309800000000001</v>
      </c>
    </row>
    <row r="686" spans="1:2" x14ac:dyDescent="0.25">
      <c r="A686" s="360">
        <v>42487</v>
      </c>
      <c r="B686" s="361">
        <v>1.12825</v>
      </c>
    </row>
    <row r="687" spans="1:2" x14ac:dyDescent="0.25">
      <c r="A687" s="360">
        <v>42486</v>
      </c>
      <c r="B687" s="361">
        <v>1.1249800000000001</v>
      </c>
    </row>
    <row r="688" spans="1:2" x14ac:dyDescent="0.25">
      <c r="A688" s="360">
        <v>42485</v>
      </c>
      <c r="B688" s="361">
        <v>1.12195</v>
      </c>
    </row>
    <row r="689" spans="1:2" x14ac:dyDescent="0.25">
      <c r="A689" s="360">
        <v>42484</v>
      </c>
      <c r="B689" s="361">
        <v>1.12195</v>
      </c>
    </row>
    <row r="690" spans="1:2" x14ac:dyDescent="0.25">
      <c r="A690" s="360">
        <v>42483</v>
      </c>
      <c r="B690" s="361">
        <v>1.1269499999999999</v>
      </c>
    </row>
    <row r="691" spans="1:2" x14ac:dyDescent="0.25">
      <c r="A691" s="360">
        <v>42482</v>
      </c>
      <c r="B691" s="361">
        <v>1.1301399999999999</v>
      </c>
    </row>
    <row r="692" spans="1:2" x14ac:dyDescent="0.25">
      <c r="A692" s="360">
        <v>42481</v>
      </c>
      <c r="B692" s="361">
        <v>1.13486</v>
      </c>
    </row>
    <row r="693" spans="1:2" x14ac:dyDescent="0.25">
      <c r="A693" s="360">
        <v>42480</v>
      </c>
      <c r="B693" s="361">
        <v>1.13392</v>
      </c>
    </row>
    <row r="694" spans="1:2" x14ac:dyDescent="0.25">
      <c r="A694" s="360">
        <v>42479</v>
      </c>
      <c r="B694" s="361">
        <v>1.13012</v>
      </c>
    </row>
    <row r="695" spans="1:2" x14ac:dyDescent="0.25">
      <c r="A695" s="360">
        <v>42478</v>
      </c>
      <c r="B695" s="361">
        <v>1.12785</v>
      </c>
    </row>
    <row r="696" spans="1:2" x14ac:dyDescent="0.25">
      <c r="A696" s="360">
        <v>42477</v>
      </c>
      <c r="B696" s="361">
        <v>1.12785</v>
      </c>
    </row>
    <row r="697" spans="1:2" x14ac:dyDescent="0.25">
      <c r="A697" s="360">
        <v>42476</v>
      </c>
      <c r="B697" s="361">
        <v>1.1273</v>
      </c>
    </row>
    <row r="698" spans="1:2" x14ac:dyDescent="0.25">
      <c r="A698" s="360">
        <v>42475</v>
      </c>
      <c r="B698" s="361">
        <v>1.1264400000000001</v>
      </c>
    </row>
    <row r="699" spans="1:2" x14ac:dyDescent="0.25">
      <c r="A699" s="360">
        <v>42474</v>
      </c>
      <c r="B699" s="361">
        <v>1.1331100000000001</v>
      </c>
    </row>
    <row r="700" spans="1:2" x14ac:dyDescent="0.25">
      <c r="A700" s="360">
        <v>42473</v>
      </c>
      <c r="B700" s="361">
        <v>1.14028</v>
      </c>
    </row>
    <row r="701" spans="1:2" x14ac:dyDescent="0.25">
      <c r="A701" s="360">
        <v>42472</v>
      </c>
      <c r="B701" s="361">
        <v>1.14069</v>
      </c>
    </row>
    <row r="702" spans="1:2" x14ac:dyDescent="0.25">
      <c r="A702" s="360">
        <v>42471</v>
      </c>
      <c r="B702" s="361">
        <v>1.1392899999999999</v>
      </c>
    </row>
    <row r="703" spans="1:2" x14ac:dyDescent="0.25">
      <c r="A703" s="360">
        <v>42470</v>
      </c>
      <c r="B703" s="361">
        <v>1.1392899999999999</v>
      </c>
    </row>
    <row r="704" spans="1:2" x14ac:dyDescent="0.25">
      <c r="A704" s="360">
        <v>42469</v>
      </c>
      <c r="B704" s="361">
        <v>1.1378900000000001</v>
      </c>
    </row>
    <row r="705" spans="1:2" x14ac:dyDescent="0.25">
      <c r="A705" s="360">
        <v>42468</v>
      </c>
      <c r="B705" s="361">
        <v>1.1389400000000001</v>
      </c>
    </row>
    <row r="706" spans="1:2" x14ac:dyDescent="0.25">
      <c r="A706" s="360">
        <v>42467</v>
      </c>
      <c r="B706" s="361">
        <v>1.13767</v>
      </c>
    </row>
    <row r="707" spans="1:2" x14ac:dyDescent="0.25">
      <c r="A707" s="360">
        <v>42466</v>
      </c>
      <c r="B707" s="361">
        <v>1.13802</v>
      </c>
    </row>
    <row r="708" spans="1:2" x14ac:dyDescent="0.25">
      <c r="A708" s="360">
        <v>42465</v>
      </c>
      <c r="B708" s="361">
        <v>1.1388400000000001</v>
      </c>
    </row>
    <row r="709" spans="1:2" x14ac:dyDescent="0.25">
      <c r="A709" s="360">
        <v>42464</v>
      </c>
      <c r="B709" s="361">
        <v>1.1386700000000001</v>
      </c>
    </row>
    <row r="710" spans="1:2" x14ac:dyDescent="0.25">
      <c r="A710" s="360">
        <v>42463</v>
      </c>
      <c r="B710" s="361">
        <v>1.1386700000000001</v>
      </c>
    </row>
    <row r="711" spans="1:2" x14ac:dyDescent="0.25">
      <c r="A711" s="360">
        <v>42462</v>
      </c>
      <c r="B711" s="361">
        <v>1.13853</v>
      </c>
    </row>
    <row r="712" spans="1:2" x14ac:dyDescent="0.25">
      <c r="A712" s="360">
        <v>42461</v>
      </c>
      <c r="B712" s="361">
        <v>1.1355299999999999</v>
      </c>
    </row>
    <row r="713" spans="1:2" x14ac:dyDescent="0.25">
      <c r="A713" s="360">
        <v>42460</v>
      </c>
      <c r="B713" s="361">
        <v>1.13123</v>
      </c>
    </row>
    <row r="714" spans="1:2" x14ac:dyDescent="0.25">
      <c r="A714" s="360">
        <v>42459</v>
      </c>
      <c r="B714" s="361">
        <v>1.1211500000000001</v>
      </c>
    </row>
    <row r="715" spans="1:2" x14ac:dyDescent="0.25">
      <c r="A715" s="360">
        <v>42458</v>
      </c>
      <c r="B715" s="361">
        <v>1.11755</v>
      </c>
    </row>
    <row r="716" spans="1:2" x14ac:dyDescent="0.25">
      <c r="A716" s="360">
        <v>42457</v>
      </c>
      <c r="B716" s="361">
        <v>1.1162300000000001</v>
      </c>
    </row>
    <row r="717" spans="1:2" x14ac:dyDescent="0.25">
      <c r="A717" s="360">
        <v>42456</v>
      </c>
      <c r="B717" s="361">
        <v>1.1162300000000001</v>
      </c>
    </row>
    <row r="718" spans="1:2" x14ac:dyDescent="0.25">
      <c r="A718" s="360">
        <v>42455</v>
      </c>
      <c r="B718" s="361">
        <v>1.1165099999999999</v>
      </c>
    </row>
    <row r="719" spans="1:2" x14ac:dyDescent="0.25">
      <c r="A719" s="360">
        <v>42454</v>
      </c>
      <c r="B719" s="361">
        <v>1.1170500000000001</v>
      </c>
    </row>
    <row r="720" spans="1:2" x14ac:dyDescent="0.25">
      <c r="A720" s="360">
        <v>42453</v>
      </c>
      <c r="B720" s="361">
        <v>1.11947</v>
      </c>
    </row>
    <row r="721" spans="1:2" x14ac:dyDescent="0.25">
      <c r="A721" s="360">
        <v>42452</v>
      </c>
      <c r="B721" s="361">
        <v>1.1229199999999999</v>
      </c>
    </row>
    <row r="722" spans="1:2" x14ac:dyDescent="0.25">
      <c r="A722" s="360">
        <v>42451</v>
      </c>
      <c r="B722" s="361">
        <v>1.1263099999999999</v>
      </c>
    </row>
    <row r="723" spans="1:2" x14ac:dyDescent="0.25">
      <c r="A723" s="360">
        <v>42450</v>
      </c>
      <c r="B723" s="361">
        <v>1.1268199999999999</v>
      </c>
    </row>
    <row r="724" spans="1:2" x14ac:dyDescent="0.25">
      <c r="A724" s="360">
        <v>42449</v>
      </c>
      <c r="B724" s="361">
        <v>1.1268199999999999</v>
      </c>
    </row>
    <row r="725" spans="1:2" x14ac:dyDescent="0.25">
      <c r="A725" s="360">
        <v>42448</v>
      </c>
      <c r="B725" s="361">
        <v>1.12941</v>
      </c>
    </row>
    <row r="726" spans="1:2" x14ac:dyDescent="0.25">
      <c r="A726" s="360">
        <v>42447</v>
      </c>
      <c r="B726" s="361">
        <v>1.1269199999999999</v>
      </c>
    </row>
    <row r="727" spans="1:2" x14ac:dyDescent="0.25">
      <c r="A727" s="360">
        <v>42446</v>
      </c>
      <c r="B727" s="361">
        <v>1.11052</v>
      </c>
    </row>
    <row r="728" spans="1:2" x14ac:dyDescent="0.25">
      <c r="A728" s="360">
        <v>42445</v>
      </c>
      <c r="B728" s="361">
        <v>1.1103099999999999</v>
      </c>
    </row>
    <row r="729" spans="1:2" x14ac:dyDescent="0.25">
      <c r="A729" s="360">
        <v>42444</v>
      </c>
      <c r="B729" s="361">
        <v>1.11297</v>
      </c>
    </row>
    <row r="730" spans="1:2" x14ac:dyDescent="0.25">
      <c r="A730" s="360">
        <v>42443</v>
      </c>
      <c r="B730" s="361">
        <v>1.11459</v>
      </c>
    </row>
    <row r="731" spans="1:2" x14ac:dyDescent="0.25">
      <c r="A731" s="360">
        <v>42442</v>
      </c>
      <c r="B731" s="361">
        <v>1.1146</v>
      </c>
    </row>
    <row r="732" spans="1:2" x14ac:dyDescent="0.25">
      <c r="A732" s="360">
        <v>42441</v>
      </c>
      <c r="B732" s="361">
        <v>1.1152299999999999</v>
      </c>
    </row>
    <row r="733" spans="1:2" x14ac:dyDescent="0.25">
      <c r="A733" s="360">
        <v>42440</v>
      </c>
      <c r="B733" s="361">
        <v>1.1024</v>
      </c>
    </row>
    <row r="734" spans="1:2" x14ac:dyDescent="0.25">
      <c r="A734" s="360">
        <v>42439</v>
      </c>
      <c r="B734" s="361">
        <v>1.09867</v>
      </c>
    </row>
    <row r="735" spans="1:2" x14ac:dyDescent="0.25">
      <c r="A735" s="360">
        <v>42438</v>
      </c>
      <c r="B735" s="361">
        <v>1.1019600000000001</v>
      </c>
    </row>
    <row r="736" spans="1:2" x14ac:dyDescent="0.25">
      <c r="A736" s="360">
        <v>42437</v>
      </c>
      <c r="B736" s="361">
        <v>1.0982499999999999</v>
      </c>
    </row>
    <row r="737" spans="1:2" x14ac:dyDescent="0.25">
      <c r="A737" s="360">
        <v>42436</v>
      </c>
      <c r="B737" s="361">
        <v>1.10005</v>
      </c>
    </row>
    <row r="738" spans="1:2" x14ac:dyDescent="0.25">
      <c r="A738" s="360">
        <v>42435</v>
      </c>
      <c r="B738" s="361">
        <v>1.1000700000000001</v>
      </c>
    </row>
    <row r="739" spans="1:2" x14ac:dyDescent="0.25">
      <c r="A739" s="360">
        <v>42434</v>
      </c>
      <c r="B739" s="361">
        <v>1.0967199999999999</v>
      </c>
    </row>
    <row r="740" spans="1:2" x14ac:dyDescent="0.25">
      <c r="A740" s="360">
        <v>42433</v>
      </c>
      <c r="B740" s="361">
        <v>1.0891200000000001</v>
      </c>
    </row>
    <row r="741" spans="1:2" x14ac:dyDescent="0.25">
      <c r="A741" s="360">
        <v>42432</v>
      </c>
      <c r="B741" s="361">
        <v>1.08585</v>
      </c>
    </row>
    <row r="742" spans="1:2" x14ac:dyDescent="0.25">
      <c r="A742" s="360">
        <v>42431</v>
      </c>
      <c r="B742" s="361">
        <v>1.0871900000000001</v>
      </c>
    </row>
    <row r="743" spans="1:2" x14ac:dyDescent="0.25">
      <c r="A743" s="360">
        <v>42430</v>
      </c>
      <c r="B743" s="361">
        <v>1.0907199999999999</v>
      </c>
    </row>
    <row r="744" spans="1:2" x14ac:dyDescent="0.25">
      <c r="A744" s="360">
        <v>42429</v>
      </c>
      <c r="B744" s="361">
        <v>1.09283</v>
      </c>
    </row>
    <row r="745" spans="1:2" x14ac:dyDescent="0.25">
      <c r="A745" s="360">
        <v>42428</v>
      </c>
      <c r="B745" s="361">
        <v>1.0928599999999999</v>
      </c>
    </row>
    <row r="746" spans="1:2" x14ac:dyDescent="0.25">
      <c r="A746" s="360">
        <v>42427</v>
      </c>
      <c r="B746" s="361">
        <v>1.1006199999999999</v>
      </c>
    </row>
    <row r="747" spans="1:2" x14ac:dyDescent="0.25">
      <c r="A747" s="360">
        <v>42426</v>
      </c>
      <c r="B747" s="361">
        <v>1.1022400000000001</v>
      </c>
    </row>
    <row r="748" spans="1:2" x14ac:dyDescent="0.25">
      <c r="A748" s="360">
        <v>42425</v>
      </c>
      <c r="B748" s="361">
        <v>1.1006899999999999</v>
      </c>
    </row>
    <row r="749" spans="1:2" x14ac:dyDescent="0.25">
      <c r="A749" s="360">
        <v>42424</v>
      </c>
      <c r="B749" s="361">
        <v>1.1022799999999999</v>
      </c>
    </row>
    <row r="750" spans="1:2" x14ac:dyDescent="0.25">
      <c r="A750" s="360">
        <v>42423</v>
      </c>
      <c r="B750" s="361">
        <v>1.10721</v>
      </c>
    </row>
    <row r="751" spans="1:2" x14ac:dyDescent="0.25">
      <c r="A751" s="360">
        <v>42422</v>
      </c>
      <c r="B751" s="361">
        <v>1.1127</v>
      </c>
    </row>
    <row r="752" spans="1:2" x14ac:dyDescent="0.25">
      <c r="A752" s="360">
        <v>42421</v>
      </c>
      <c r="B752" s="361">
        <v>1.1127100000000001</v>
      </c>
    </row>
    <row r="753" spans="1:2" x14ac:dyDescent="0.25">
      <c r="A753" s="360">
        <v>42420</v>
      </c>
      <c r="B753" s="361">
        <v>1.1113200000000001</v>
      </c>
    </row>
    <row r="754" spans="1:2" x14ac:dyDescent="0.25">
      <c r="A754" s="360">
        <v>42419</v>
      </c>
      <c r="B754" s="361">
        <v>1.11181</v>
      </c>
    </row>
    <row r="755" spans="1:2" x14ac:dyDescent="0.25">
      <c r="A755" s="360">
        <v>42418</v>
      </c>
      <c r="B755" s="361">
        <v>1.11426</v>
      </c>
    </row>
    <row r="756" spans="1:2" x14ac:dyDescent="0.25">
      <c r="A756" s="360">
        <v>42417</v>
      </c>
      <c r="B756" s="361">
        <v>1.1157900000000001</v>
      </c>
    </row>
    <row r="757" spans="1:2" x14ac:dyDescent="0.25">
      <c r="A757" s="360">
        <v>42416</v>
      </c>
      <c r="B757" s="361">
        <v>1.11958</v>
      </c>
    </row>
    <row r="758" spans="1:2" x14ac:dyDescent="0.25">
      <c r="A758" s="360">
        <v>42415</v>
      </c>
      <c r="B758" s="361">
        <v>1.1252500000000001</v>
      </c>
    </row>
    <row r="759" spans="1:2" x14ac:dyDescent="0.25">
      <c r="A759" s="360">
        <v>42414</v>
      </c>
      <c r="B759" s="361">
        <v>1.1252500000000001</v>
      </c>
    </row>
    <row r="760" spans="1:2" x14ac:dyDescent="0.25">
      <c r="A760" s="360">
        <v>42413</v>
      </c>
      <c r="B760" s="361">
        <v>1.12818</v>
      </c>
    </row>
    <row r="761" spans="1:2" x14ac:dyDescent="0.25">
      <c r="A761" s="360">
        <v>42412</v>
      </c>
      <c r="B761" s="361">
        <v>1.13121</v>
      </c>
    </row>
    <row r="762" spans="1:2" x14ac:dyDescent="0.25">
      <c r="A762" s="360">
        <v>42411</v>
      </c>
      <c r="B762" s="361">
        <v>1.12683</v>
      </c>
    </row>
    <row r="763" spans="1:2" x14ac:dyDescent="0.25">
      <c r="A763" s="360">
        <v>42410</v>
      </c>
      <c r="B763" s="361">
        <v>1.12313</v>
      </c>
    </row>
    <row r="764" spans="1:2" x14ac:dyDescent="0.25">
      <c r="A764" s="360">
        <v>42409</v>
      </c>
      <c r="B764" s="361">
        <v>1.1147800000000001</v>
      </c>
    </row>
    <row r="765" spans="1:2" x14ac:dyDescent="0.25">
      <c r="A765" s="360">
        <v>42408</v>
      </c>
      <c r="B765" s="361">
        <v>1.1153200000000001</v>
      </c>
    </row>
    <row r="766" spans="1:2" x14ac:dyDescent="0.25">
      <c r="A766" s="360">
        <v>42407</v>
      </c>
      <c r="B766" s="361">
        <v>1.1153500000000001</v>
      </c>
    </row>
    <row r="767" spans="1:2" x14ac:dyDescent="0.25">
      <c r="A767" s="360">
        <v>42406</v>
      </c>
      <c r="B767" s="361">
        <v>1.1178900000000001</v>
      </c>
    </row>
    <row r="768" spans="1:2" x14ac:dyDescent="0.25">
      <c r="A768" s="360">
        <v>42405</v>
      </c>
      <c r="B768" s="361">
        <v>1.1140300000000001</v>
      </c>
    </row>
    <row r="769" spans="1:2" x14ac:dyDescent="0.25">
      <c r="A769" s="360">
        <v>42404</v>
      </c>
      <c r="B769" s="361">
        <v>1.09626</v>
      </c>
    </row>
    <row r="770" spans="1:2" x14ac:dyDescent="0.25">
      <c r="A770" s="360">
        <v>42403</v>
      </c>
      <c r="B770" s="361">
        <v>1.09074</v>
      </c>
    </row>
    <row r="771" spans="1:2" x14ac:dyDescent="0.25">
      <c r="A771" s="360">
        <v>42402</v>
      </c>
      <c r="B771" s="361">
        <v>1.08602</v>
      </c>
    </row>
    <row r="772" spans="1:2" x14ac:dyDescent="0.25">
      <c r="A772" s="360">
        <v>42401</v>
      </c>
      <c r="B772" s="361">
        <v>1.08284</v>
      </c>
    </row>
    <row r="773" spans="1:2" x14ac:dyDescent="0.25">
      <c r="A773" s="360">
        <v>42400</v>
      </c>
      <c r="B773" s="361">
        <v>1.0828599999999999</v>
      </c>
    </row>
    <row r="774" spans="1:2" x14ac:dyDescent="0.25">
      <c r="A774" s="360">
        <v>42399</v>
      </c>
      <c r="B774" s="361">
        <v>1.08938</v>
      </c>
    </row>
    <row r="775" spans="1:2" x14ac:dyDescent="0.25">
      <c r="A775" s="360">
        <v>42398</v>
      </c>
      <c r="B775" s="361">
        <v>1.0909599999999999</v>
      </c>
    </row>
    <row r="776" spans="1:2" x14ac:dyDescent="0.25">
      <c r="A776" s="360">
        <v>42397</v>
      </c>
      <c r="B776" s="361">
        <v>1.08704</v>
      </c>
    </row>
    <row r="777" spans="1:2" x14ac:dyDescent="0.25">
      <c r="A777" s="360">
        <v>42396</v>
      </c>
      <c r="B777" s="361">
        <v>1.0845</v>
      </c>
    </row>
    <row r="778" spans="1:2" x14ac:dyDescent="0.25">
      <c r="A778" s="360">
        <v>42395</v>
      </c>
      <c r="B778" s="361">
        <v>1.0817300000000001</v>
      </c>
    </row>
    <row r="779" spans="1:2" x14ac:dyDescent="0.25">
      <c r="A779" s="360">
        <v>42394</v>
      </c>
      <c r="B779" s="361">
        <v>1.07965</v>
      </c>
    </row>
    <row r="780" spans="1:2" x14ac:dyDescent="0.25">
      <c r="A780" s="360">
        <v>42393</v>
      </c>
      <c r="B780" s="361">
        <v>1.07965</v>
      </c>
    </row>
    <row r="781" spans="1:2" x14ac:dyDescent="0.25">
      <c r="A781" s="360">
        <v>42392</v>
      </c>
      <c r="B781" s="361">
        <v>1.0831299999999999</v>
      </c>
    </row>
    <row r="782" spans="1:2" x14ac:dyDescent="0.25">
      <c r="A782" s="360">
        <v>42391</v>
      </c>
      <c r="B782" s="361">
        <v>1.0875600000000001</v>
      </c>
    </row>
    <row r="783" spans="1:2" x14ac:dyDescent="0.25">
      <c r="A783" s="360">
        <v>42390</v>
      </c>
      <c r="B783" s="361">
        <v>1.0922400000000001</v>
      </c>
    </row>
    <row r="784" spans="1:2" x14ac:dyDescent="0.25">
      <c r="A784" s="360">
        <v>42389</v>
      </c>
      <c r="B784" s="361">
        <v>1.0889200000000001</v>
      </c>
    </row>
    <row r="785" spans="1:2" x14ac:dyDescent="0.25">
      <c r="A785" s="360">
        <v>42388</v>
      </c>
      <c r="B785" s="361">
        <v>1.0896600000000001</v>
      </c>
    </row>
    <row r="786" spans="1:2" x14ac:dyDescent="0.25">
      <c r="A786" s="360">
        <v>42387</v>
      </c>
      <c r="B786" s="361">
        <v>1.0910299999999999</v>
      </c>
    </row>
    <row r="787" spans="1:2" x14ac:dyDescent="0.25">
      <c r="A787" s="360">
        <v>42386</v>
      </c>
      <c r="B787" s="361">
        <v>1.09104</v>
      </c>
    </row>
    <row r="788" spans="1:2" x14ac:dyDescent="0.25">
      <c r="A788" s="360">
        <v>42385</v>
      </c>
      <c r="B788" s="361">
        <v>1.09023</v>
      </c>
    </row>
    <row r="789" spans="1:2" x14ac:dyDescent="0.25">
      <c r="A789" s="360">
        <v>42384</v>
      </c>
      <c r="B789" s="361">
        <v>1.08826</v>
      </c>
    </row>
    <row r="790" spans="1:2" x14ac:dyDescent="0.25">
      <c r="A790" s="360">
        <v>42383</v>
      </c>
      <c r="B790" s="361">
        <v>1.08369</v>
      </c>
    </row>
    <row r="791" spans="1:2" x14ac:dyDescent="0.25">
      <c r="A791" s="360">
        <v>42382</v>
      </c>
      <c r="B791" s="361">
        <v>1.08592</v>
      </c>
    </row>
    <row r="792" spans="1:2" x14ac:dyDescent="0.25">
      <c r="A792" s="360">
        <v>42381</v>
      </c>
      <c r="B792" s="361">
        <v>1.09023</v>
      </c>
    </row>
    <row r="793" spans="1:2" x14ac:dyDescent="0.25">
      <c r="A793" s="360">
        <v>42380</v>
      </c>
      <c r="B793" s="361">
        <v>1.0921400000000001</v>
      </c>
    </row>
    <row r="794" spans="1:2" x14ac:dyDescent="0.25">
      <c r="A794" s="360">
        <v>42379</v>
      </c>
      <c r="B794" s="361">
        <v>1.0921400000000001</v>
      </c>
    </row>
    <row r="795" spans="1:2" x14ac:dyDescent="0.25">
      <c r="A795" s="360">
        <v>42378</v>
      </c>
      <c r="B795" s="361">
        <v>1.08876</v>
      </c>
    </row>
    <row r="796" spans="1:2" x14ac:dyDescent="0.25">
      <c r="A796" s="360">
        <v>42377</v>
      </c>
      <c r="B796" s="361">
        <v>1.08328</v>
      </c>
    </row>
    <row r="797" spans="1:2" x14ac:dyDescent="0.25">
      <c r="A797" s="360">
        <v>42376</v>
      </c>
      <c r="B797" s="361">
        <v>1.07501</v>
      </c>
    </row>
    <row r="798" spans="1:2" x14ac:dyDescent="0.25">
      <c r="A798" s="360">
        <v>42375</v>
      </c>
      <c r="B798" s="361">
        <v>1.0786100000000001</v>
      </c>
    </row>
    <row r="799" spans="1:2" x14ac:dyDescent="0.25">
      <c r="A799" s="360">
        <v>42374</v>
      </c>
      <c r="B799" s="361">
        <v>1.0865499999999999</v>
      </c>
    </row>
    <row r="800" spans="1:2" x14ac:dyDescent="0.25">
      <c r="A800" s="360">
        <v>42373</v>
      </c>
      <c r="B800" s="361">
        <v>1.0868500000000001</v>
      </c>
    </row>
    <row r="801" spans="1:2" x14ac:dyDescent="0.25">
      <c r="A801" s="360">
        <v>42372</v>
      </c>
      <c r="B801" s="361">
        <v>1.0868500000000001</v>
      </c>
    </row>
    <row r="802" spans="1:2" x14ac:dyDescent="0.25">
      <c r="A802" s="360">
        <v>42371</v>
      </c>
      <c r="B802" s="361">
        <v>1.0868500000000001</v>
      </c>
    </row>
    <row r="803" spans="1:2" x14ac:dyDescent="0.25">
      <c r="A803" s="360">
        <v>42370</v>
      </c>
      <c r="B803" s="361">
        <v>1.0906100000000001</v>
      </c>
    </row>
    <row r="804" spans="1:2" x14ac:dyDescent="0.25">
      <c r="A804" s="360">
        <v>42369</v>
      </c>
      <c r="B804" s="361">
        <v>1.0925400000000001</v>
      </c>
    </row>
    <row r="805" spans="1:2" x14ac:dyDescent="0.25">
      <c r="A805" s="360">
        <v>42368</v>
      </c>
      <c r="B805" s="361">
        <v>1.09589</v>
      </c>
    </row>
    <row r="806" spans="1:2" x14ac:dyDescent="0.25">
      <c r="A806" s="360">
        <v>42367</v>
      </c>
      <c r="B806" s="361">
        <v>1.09724</v>
      </c>
    </row>
    <row r="807" spans="1:2" x14ac:dyDescent="0.25">
      <c r="A807" s="360">
        <v>42366</v>
      </c>
      <c r="B807" s="361">
        <v>1.09623</v>
      </c>
    </row>
    <row r="808" spans="1:2" x14ac:dyDescent="0.25">
      <c r="A808" s="360">
        <v>42365</v>
      </c>
      <c r="B808" s="361">
        <v>1.09623</v>
      </c>
    </row>
    <row r="809" spans="1:2" x14ac:dyDescent="0.25">
      <c r="A809" s="360">
        <v>42364</v>
      </c>
      <c r="B809" s="361">
        <v>1.09623</v>
      </c>
    </row>
    <row r="810" spans="1:2" x14ac:dyDescent="0.25">
      <c r="A810" s="360">
        <v>42363</v>
      </c>
      <c r="B810" s="361">
        <v>1.0939000000000001</v>
      </c>
    </row>
    <row r="811" spans="1:2" x14ac:dyDescent="0.25">
      <c r="A811" s="360">
        <v>42362</v>
      </c>
      <c r="B811" s="361">
        <v>1.0924400000000001</v>
      </c>
    </row>
    <row r="812" spans="1:2" x14ac:dyDescent="0.25">
      <c r="A812" s="360">
        <v>42361</v>
      </c>
      <c r="B812" s="361">
        <v>1.09334</v>
      </c>
    </row>
    <row r="813" spans="1:2" x14ac:dyDescent="0.25">
      <c r="A813" s="360">
        <v>42360</v>
      </c>
      <c r="B813" s="361">
        <v>1.0880399999999999</v>
      </c>
    </row>
    <row r="814" spans="1:2" x14ac:dyDescent="0.25">
      <c r="A814" s="360">
        <v>42359</v>
      </c>
      <c r="B814" s="361">
        <v>1.0860700000000001</v>
      </c>
    </row>
    <row r="815" spans="1:2" x14ac:dyDescent="0.25">
      <c r="A815" s="360">
        <v>42358</v>
      </c>
      <c r="B815" s="361">
        <v>1.08609</v>
      </c>
    </row>
    <row r="816" spans="1:2" x14ac:dyDescent="0.25">
      <c r="A816" s="360">
        <v>42357</v>
      </c>
      <c r="B816" s="361">
        <v>1.0837399999999999</v>
      </c>
    </row>
    <row r="817" spans="1:2" x14ac:dyDescent="0.25">
      <c r="A817" s="360">
        <v>42356</v>
      </c>
      <c r="B817" s="361">
        <v>1.0849800000000001</v>
      </c>
    </row>
    <row r="818" spans="1:2" x14ac:dyDescent="0.25">
      <c r="A818" s="360">
        <v>42355</v>
      </c>
      <c r="B818" s="361">
        <v>1.0933999999999999</v>
      </c>
    </row>
    <row r="819" spans="1:2" x14ac:dyDescent="0.25">
      <c r="A819" s="360">
        <v>42354</v>
      </c>
      <c r="B819" s="361">
        <v>1.09863</v>
      </c>
    </row>
    <row r="820" spans="1:2" x14ac:dyDescent="0.25">
      <c r="A820" s="360">
        <v>42353</v>
      </c>
      <c r="B820" s="361">
        <v>1.09812</v>
      </c>
    </row>
    <row r="821" spans="1:2" x14ac:dyDescent="0.25">
      <c r="A821" s="360">
        <v>42352</v>
      </c>
      <c r="B821" s="361">
        <v>1.0987499999999999</v>
      </c>
    </row>
    <row r="822" spans="1:2" x14ac:dyDescent="0.25">
      <c r="A822" s="360">
        <v>42351</v>
      </c>
      <c r="B822" s="361">
        <v>1.0987499999999999</v>
      </c>
    </row>
    <row r="823" spans="1:2" x14ac:dyDescent="0.25">
      <c r="A823" s="360">
        <v>42350</v>
      </c>
      <c r="B823" s="361">
        <v>1.0958399999999999</v>
      </c>
    </row>
    <row r="824" spans="1:2" x14ac:dyDescent="0.25">
      <c r="A824" s="360">
        <v>42349</v>
      </c>
      <c r="B824" s="361">
        <v>1.09781</v>
      </c>
    </row>
    <row r="825" spans="1:2" x14ac:dyDescent="0.25">
      <c r="A825" s="360">
        <v>42348</v>
      </c>
      <c r="B825" s="361">
        <v>1.09362</v>
      </c>
    </row>
    <row r="826" spans="1:2" x14ac:dyDescent="0.25">
      <c r="A826" s="360">
        <v>42347</v>
      </c>
      <c r="B826" s="361">
        <v>1.08612</v>
      </c>
    </row>
    <row r="827" spans="1:2" x14ac:dyDescent="0.25">
      <c r="A827" s="360">
        <v>42346</v>
      </c>
      <c r="B827" s="361">
        <v>1.08467</v>
      </c>
    </row>
    <row r="828" spans="1:2" x14ac:dyDescent="0.25">
      <c r="A828" s="360">
        <v>42345</v>
      </c>
      <c r="B828" s="361">
        <v>1.0876300000000001</v>
      </c>
    </row>
    <row r="829" spans="1:2" x14ac:dyDescent="0.25">
      <c r="A829" s="360">
        <v>42344</v>
      </c>
      <c r="B829" s="361">
        <v>1.08761</v>
      </c>
    </row>
    <row r="830" spans="1:2" x14ac:dyDescent="0.25">
      <c r="A830" s="360">
        <v>42343</v>
      </c>
      <c r="B830" s="361">
        <v>1.0903400000000001</v>
      </c>
    </row>
    <row r="831" spans="1:2" x14ac:dyDescent="0.25">
      <c r="A831" s="360">
        <v>42342</v>
      </c>
      <c r="B831" s="361">
        <v>1.06853</v>
      </c>
    </row>
    <row r="832" spans="1:2" x14ac:dyDescent="0.25">
      <c r="A832" s="360">
        <v>42341</v>
      </c>
      <c r="B832" s="361">
        <v>1.06067</v>
      </c>
    </row>
    <row r="833" spans="1:2" x14ac:dyDescent="0.25">
      <c r="A833" s="360">
        <v>42340</v>
      </c>
      <c r="B833" s="361">
        <v>1.0594699999999999</v>
      </c>
    </row>
    <row r="834" spans="1:2" x14ac:dyDescent="0.25">
      <c r="A834" s="360">
        <v>42339</v>
      </c>
      <c r="B834" s="361">
        <v>1.0577799999999999</v>
      </c>
    </row>
    <row r="835" spans="1:2" x14ac:dyDescent="0.25">
      <c r="A835" s="360">
        <v>42338</v>
      </c>
      <c r="B835" s="361">
        <v>1.0588500000000001</v>
      </c>
    </row>
    <row r="836" spans="1:2" x14ac:dyDescent="0.25">
      <c r="A836" s="360">
        <v>42337</v>
      </c>
      <c r="B836" s="361">
        <v>1.05887</v>
      </c>
    </row>
    <row r="837" spans="1:2" x14ac:dyDescent="0.25">
      <c r="A837" s="360">
        <v>42336</v>
      </c>
      <c r="B837" s="361">
        <v>1.0600400000000001</v>
      </c>
    </row>
    <row r="838" spans="1:2" x14ac:dyDescent="0.25">
      <c r="A838" s="360">
        <v>42335</v>
      </c>
      <c r="B838" s="361">
        <v>1.06148</v>
      </c>
    </row>
    <row r="839" spans="1:2" x14ac:dyDescent="0.25">
      <c r="A839" s="360">
        <v>42334</v>
      </c>
      <c r="B839" s="361">
        <v>1.0631999999999999</v>
      </c>
    </row>
    <row r="840" spans="1:2" x14ac:dyDescent="0.25">
      <c r="A840" s="360">
        <v>42333</v>
      </c>
      <c r="B840" s="361">
        <v>1.0641</v>
      </c>
    </row>
    <row r="841" spans="1:2" x14ac:dyDescent="0.25">
      <c r="A841" s="360">
        <v>42332</v>
      </c>
      <c r="B841" s="361">
        <v>1.06243</v>
      </c>
    </row>
    <row r="842" spans="1:2" x14ac:dyDescent="0.25">
      <c r="A842" s="360">
        <v>42331</v>
      </c>
      <c r="B842" s="361">
        <v>1.0643100000000001</v>
      </c>
    </row>
    <row r="843" spans="1:2" x14ac:dyDescent="0.25">
      <c r="A843" s="360">
        <v>42330</v>
      </c>
      <c r="B843" s="361">
        <v>1.0643100000000001</v>
      </c>
    </row>
    <row r="844" spans="1:2" x14ac:dyDescent="0.25">
      <c r="A844" s="360">
        <v>42329</v>
      </c>
      <c r="B844" s="361">
        <v>1.06942</v>
      </c>
    </row>
    <row r="845" spans="1:2" x14ac:dyDescent="0.25">
      <c r="A845" s="360">
        <v>42328</v>
      </c>
      <c r="B845" s="361">
        <v>1.06996</v>
      </c>
    </row>
    <row r="846" spans="1:2" x14ac:dyDescent="0.25">
      <c r="A846" s="360">
        <v>42327</v>
      </c>
      <c r="B846" s="361">
        <v>1.0650200000000001</v>
      </c>
    </row>
    <row r="847" spans="1:2" x14ac:dyDescent="0.25">
      <c r="A847" s="360">
        <v>42326</v>
      </c>
      <c r="B847" s="361">
        <v>1.0662</v>
      </c>
    </row>
    <row r="848" spans="1:2" x14ac:dyDescent="0.25">
      <c r="A848" s="360">
        <v>42325</v>
      </c>
      <c r="B848" s="361">
        <v>1.0720099999999999</v>
      </c>
    </row>
    <row r="849" spans="1:2" x14ac:dyDescent="0.25">
      <c r="A849" s="360">
        <v>42324</v>
      </c>
      <c r="B849" s="361">
        <v>1.07677</v>
      </c>
    </row>
    <row r="850" spans="1:2" x14ac:dyDescent="0.25">
      <c r="A850" s="360">
        <v>42323</v>
      </c>
      <c r="B850" s="361">
        <v>1.0767100000000001</v>
      </c>
    </row>
    <row r="851" spans="1:2" x14ac:dyDescent="0.25">
      <c r="A851" s="360">
        <v>42322</v>
      </c>
      <c r="B851" s="361">
        <v>1.0770500000000001</v>
      </c>
    </row>
    <row r="852" spans="1:2" x14ac:dyDescent="0.25">
      <c r="A852" s="360">
        <v>42321</v>
      </c>
      <c r="B852" s="361">
        <v>1.07528</v>
      </c>
    </row>
    <row r="853" spans="1:2" x14ac:dyDescent="0.25">
      <c r="A853" s="360">
        <v>42320</v>
      </c>
      <c r="B853" s="361">
        <v>1.07382</v>
      </c>
    </row>
    <row r="854" spans="1:2" x14ac:dyDescent="0.25">
      <c r="A854" s="360">
        <v>42319</v>
      </c>
      <c r="B854" s="361">
        <v>1.073</v>
      </c>
    </row>
    <row r="855" spans="1:2" x14ac:dyDescent="0.25">
      <c r="A855" s="360">
        <v>42318</v>
      </c>
      <c r="B855" s="361">
        <v>1.0756399999999999</v>
      </c>
    </row>
    <row r="856" spans="1:2" x14ac:dyDescent="0.25">
      <c r="A856" s="360">
        <v>42317</v>
      </c>
      <c r="B856" s="361">
        <v>1.07368</v>
      </c>
    </row>
    <row r="857" spans="1:2" x14ac:dyDescent="0.25">
      <c r="A857" s="360">
        <v>42316</v>
      </c>
      <c r="B857" s="361">
        <v>1.0736300000000001</v>
      </c>
    </row>
    <row r="858" spans="1:2" x14ac:dyDescent="0.25">
      <c r="A858" s="360">
        <v>42315</v>
      </c>
      <c r="B858" s="361">
        <v>1.0834299999999999</v>
      </c>
    </row>
    <row r="859" spans="1:2" x14ac:dyDescent="0.25">
      <c r="A859" s="360">
        <v>42314</v>
      </c>
      <c r="B859" s="361">
        <v>1.0868599999999999</v>
      </c>
    </row>
    <row r="860" spans="1:2" x14ac:dyDescent="0.25">
      <c r="A860" s="360">
        <v>42313</v>
      </c>
      <c r="B860" s="361">
        <v>1.09192</v>
      </c>
    </row>
    <row r="861" spans="1:2" x14ac:dyDescent="0.25">
      <c r="A861" s="360">
        <v>42312</v>
      </c>
      <c r="B861" s="361">
        <v>1.0989199999999999</v>
      </c>
    </row>
    <row r="862" spans="1:2" x14ac:dyDescent="0.25">
      <c r="A862" s="360">
        <v>42311</v>
      </c>
      <c r="B862" s="361">
        <v>1.1024799999999999</v>
      </c>
    </row>
    <row r="863" spans="1:2" x14ac:dyDescent="0.25">
      <c r="A863" s="360">
        <v>42310</v>
      </c>
      <c r="B863" s="361">
        <v>1.1001300000000001</v>
      </c>
    </row>
    <row r="864" spans="1:2" x14ac:dyDescent="0.25">
      <c r="A864" s="360">
        <v>42309</v>
      </c>
      <c r="B864" s="361">
        <v>1.1001300000000001</v>
      </c>
    </row>
    <row r="865" spans="1:2" x14ac:dyDescent="0.25">
      <c r="A865" s="360">
        <v>42308</v>
      </c>
      <c r="B865" s="361">
        <v>1.1001099999999999</v>
      </c>
    </row>
    <row r="866" spans="1:2" x14ac:dyDescent="0.25">
      <c r="A866" s="360">
        <v>42307</v>
      </c>
      <c r="B866" s="361">
        <v>1.0944100000000001</v>
      </c>
    </row>
    <row r="867" spans="1:2" x14ac:dyDescent="0.25">
      <c r="A867" s="360">
        <v>42306</v>
      </c>
      <c r="B867" s="361">
        <v>1.1034200000000001</v>
      </c>
    </row>
    <row r="868" spans="1:2" x14ac:dyDescent="0.25">
      <c r="A868" s="360">
        <v>42305</v>
      </c>
      <c r="B868" s="361">
        <v>1.1051200000000001</v>
      </c>
    </row>
    <row r="869" spans="1:2" x14ac:dyDescent="0.25">
      <c r="A869" s="360">
        <v>42304</v>
      </c>
      <c r="B869" s="361">
        <v>1.1033200000000001</v>
      </c>
    </row>
    <row r="870" spans="1:2" x14ac:dyDescent="0.25">
      <c r="A870" s="360">
        <v>42303</v>
      </c>
      <c r="B870" s="361">
        <v>1.10155</v>
      </c>
    </row>
    <row r="871" spans="1:2" x14ac:dyDescent="0.25">
      <c r="A871" s="360">
        <v>42302</v>
      </c>
      <c r="B871" s="361">
        <v>1.10155</v>
      </c>
    </row>
    <row r="872" spans="1:2" x14ac:dyDescent="0.25">
      <c r="A872" s="360">
        <v>42301</v>
      </c>
      <c r="B872" s="361">
        <v>1.1081700000000001</v>
      </c>
    </row>
    <row r="873" spans="1:2" x14ac:dyDescent="0.25">
      <c r="A873" s="360">
        <v>42300</v>
      </c>
      <c r="B873" s="361">
        <v>1.12646</v>
      </c>
    </row>
    <row r="874" spans="1:2" x14ac:dyDescent="0.25">
      <c r="A874" s="360">
        <v>42299</v>
      </c>
      <c r="B874" s="361">
        <v>1.13514</v>
      </c>
    </row>
    <row r="875" spans="1:2" x14ac:dyDescent="0.25">
      <c r="A875" s="360">
        <v>42298</v>
      </c>
      <c r="B875" s="361">
        <v>1.13442</v>
      </c>
    </row>
    <row r="876" spans="1:2" x14ac:dyDescent="0.25">
      <c r="A876" s="360">
        <v>42297</v>
      </c>
      <c r="B876" s="361">
        <v>1.13432</v>
      </c>
    </row>
    <row r="877" spans="1:2" x14ac:dyDescent="0.25">
      <c r="A877" s="360">
        <v>42296</v>
      </c>
      <c r="B877" s="361">
        <v>1.13429</v>
      </c>
    </row>
    <row r="878" spans="1:2" x14ac:dyDescent="0.25">
      <c r="A878" s="360">
        <v>42295</v>
      </c>
      <c r="B878" s="361">
        <v>1.13429</v>
      </c>
    </row>
    <row r="879" spans="1:2" x14ac:dyDescent="0.25">
      <c r="A879" s="360">
        <v>42294</v>
      </c>
      <c r="B879" s="361">
        <v>1.1369</v>
      </c>
    </row>
    <row r="880" spans="1:2" x14ac:dyDescent="0.25">
      <c r="A880" s="360">
        <v>42293</v>
      </c>
      <c r="B880" s="361">
        <v>1.14374</v>
      </c>
    </row>
    <row r="881" spans="1:2" x14ac:dyDescent="0.25">
      <c r="A881" s="360">
        <v>42292</v>
      </c>
      <c r="B881" s="361">
        <v>1.1414800000000001</v>
      </c>
    </row>
    <row r="882" spans="1:2" x14ac:dyDescent="0.25">
      <c r="A882" s="360">
        <v>42291</v>
      </c>
      <c r="B882" s="361">
        <v>1.13724</v>
      </c>
    </row>
    <row r="883" spans="1:2" x14ac:dyDescent="0.25">
      <c r="A883" s="360">
        <v>42290</v>
      </c>
      <c r="B883" s="361">
        <v>1.1370100000000001</v>
      </c>
    </row>
    <row r="884" spans="1:2" x14ac:dyDescent="0.25">
      <c r="A884" s="360">
        <v>42289</v>
      </c>
      <c r="B884" s="361">
        <v>1.1356900000000001</v>
      </c>
    </row>
    <row r="885" spans="1:2" x14ac:dyDescent="0.25">
      <c r="A885" s="360">
        <v>42288</v>
      </c>
      <c r="B885" s="361">
        <v>1.1356900000000001</v>
      </c>
    </row>
    <row r="886" spans="1:2" x14ac:dyDescent="0.25">
      <c r="A886" s="360">
        <v>42287</v>
      </c>
      <c r="B886" s="361">
        <v>1.1322300000000001</v>
      </c>
    </row>
    <row r="887" spans="1:2" x14ac:dyDescent="0.25">
      <c r="A887" s="360">
        <v>42286</v>
      </c>
      <c r="B887" s="361">
        <v>1.1266099999999999</v>
      </c>
    </row>
    <row r="888" spans="1:2" x14ac:dyDescent="0.25">
      <c r="A888" s="360">
        <v>42285</v>
      </c>
      <c r="B888" s="361">
        <v>1.1253899999999999</v>
      </c>
    </row>
    <row r="889" spans="1:2" x14ac:dyDescent="0.25">
      <c r="A889" s="360">
        <v>42284</v>
      </c>
      <c r="B889" s="361">
        <v>1.1216200000000001</v>
      </c>
    </row>
    <row r="890" spans="1:2" x14ac:dyDescent="0.25">
      <c r="A890" s="360">
        <v>42283</v>
      </c>
      <c r="B890" s="361">
        <v>1.12209</v>
      </c>
    </row>
    <row r="891" spans="1:2" x14ac:dyDescent="0.25">
      <c r="A891" s="360">
        <v>42282</v>
      </c>
      <c r="B891" s="361">
        <v>1.1208400000000001</v>
      </c>
    </row>
    <row r="892" spans="1:2" x14ac:dyDescent="0.25">
      <c r="A892" s="360">
        <v>42281</v>
      </c>
      <c r="B892" s="361">
        <v>1.1208400000000001</v>
      </c>
    </row>
    <row r="893" spans="1:2" x14ac:dyDescent="0.25">
      <c r="A893" s="360">
        <v>42280</v>
      </c>
      <c r="B893" s="361">
        <v>1.1203099999999999</v>
      </c>
    </row>
    <row r="894" spans="1:2" x14ac:dyDescent="0.25">
      <c r="A894" s="360">
        <v>42279</v>
      </c>
      <c r="B894" s="361">
        <v>1.11677</v>
      </c>
    </row>
    <row r="895" spans="1:2" x14ac:dyDescent="0.25">
      <c r="A895" s="360">
        <v>42278</v>
      </c>
      <c r="B895" s="361">
        <v>1.12157</v>
      </c>
    </row>
    <row r="896" spans="1:2" x14ac:dyDescent="0.25">
      <c r="A896" s="360">
        <v>42277</v>
      </c>
      <c r="B896" s="361">
        <v>1.12432</v>
      </c>
    </row>
    <row r="897" spans="1:2" x14ac:dyDescent="0.25">
      <c r="A897" s="360">
        <v>42276</v>
      </c>
      <c r="B897" s="361">
        <v>1.1195900000000001</v>
      </c>
    </row>
    <row r="898" spans="1:2" x14ac:dyDescent="0.25">
      <c r="A898" s="360">
        <v>42275</v>
      </c>
      <c r="B898" s="361">
        <v>1.11914</v>
      </c>
    </row>
    <row r="899" spans="1:2" x14ac:dyDescent="0.25">
      <c r="A899" s="360">
        <v>42274</v>
      </c>
      <c r="B899" s="361">
        <v>1.11914</v>
      </c>
    </row>
    <row r="900" spans="1:2" x14ac:dyDescent="0.25">
      <c r="A900" s="360">
        <v>42273</v>
      </c>
      <c r="B900" s="361">
        <v>1.11721</v>
      </c>
    </row>
    <row r="901" spans="1:2" x14ac:dyDescent="0.25">
      <c r="A901" s="360">
        <v>42272</v>
      </c>
      <c r="B901" s="361">
        <v>1.12134</v>
      </c>
    </row>
    <row r="902" spans="1:2" x14ac:dyDescent="0.25">
      <c r="A902" s="360">
        <v>42271</v>
      </c>
      <c r="B902" s="361">
        <v>1.11446</v>
      </c>
    </row>
    <row r="903" spans="1:2" x14ac:dyDescent="0.25">
      <c r="A903" s="360">
        <v>42270</v>
      </c>
      <c r="B903" s="361">
        <v>1.1166799999999999</v>
      </c>
    </row>
    <row r="904" spans="1:2" x14ac:dyDescent="0.25">
      <c r="A904" s="360">
        <v>42269</v>
      </c>
      <c r="B904" s="361">
        <v>1.1264700000000001</v>
      </c>
    </row>
    <row r="905" spans="1:2" x14ac:dyDescent="0.25">
      <c r="A905" s="360">
        <v>42268</v>
      </c>
      <c r="B905" s="361">
        <v>1.1294900000000001</v>
      </c>
    </row>
    <row r="906" spans="1:2" x14ac:dyDescent="0.25">
      <c r="A906" s="360">
        <v>42267</v>
      </c>
      <c r="B906" s="361">
        <v>1.1294900000000001</v>
      </c>
    </row>
    <row r="907" spans="1:2" x14ac:dyDescent="0.25">
      <c r="A907" s="360">
        <v>42266</v>
      </c>
      <c r="B907" s="361">
        <v>1.13967</v>
      </c>
    </row>
    <row r="908" spans="1:2" x14ac:dyDescent="0.25">
      <c r="A908" s="360">
        <v>42265</v>
      </c>
      <c r="B908" s="361">
        <v>1.13198</v>
      </c>
    </row>
    <row r="909" spans="1:2" x14ac:dyDescent="0.25">
      <c r="A909" s="360">
        <v>42264</v>
      </c>
      <c r="B909" s="361">
        <v>1.1274299999999999</v>
      </c>
    </row>
    <row r="910" spans="1:2" x14ac:dyDescent="0.25">
      <c r="A910" s="360">
        <v>42263</v>
      </c>
      <c r="B910" s="361">
        <v>1.1299999999999999</v>
      </c>
    </row>
    <row r="911" spans="1:2" x14ac:dyDescent="0.25">
      <c r="A911" s="360">
        <v>42262</v>
      </c>
      <c r="B911" s="361">
        <v>1.1328199999999999</v>
      </c>
    </row>
    <row r="912" spans="1:2" x14ac:dyDescent="0.25">
      <c r="A912" s="360">
        <v>42261</v>
      </c>
      <c r="B912" s="361">
        <v>1.1333800000000001</v>
      </c>
    </row>
    <row r="913" spans="1:2" x14ac:dyDescent="0.25">
      <c r="A913" s="360">
        <v>42260</v>
      </c>
      <c r="B913" s="361">
        <v>1.1333800000000001</v>
      </c>
    </row>
    <row r="914" spans="1:2" x14ac:dyDescent="0.25">
      <c r="A914" s="360">
        <v>42259</v>
      </c>
      <c r="B914" s="361">
        <v>1.12944</v>
      </c>
    </row>
    <row r="915" spans="1:2" x14ac:dyDescent="0.25">
      <c r="A915" s="360">
        <v>42258</v>
      </c>
      <c r="B915" s="361">
        <v>1.12243</v>
      </c>
    </row>
    <row r="916" spans="1:2" x14ac:dyDescent="0.25">
      <c r="A916" s="360">
        <v>42257</v>
      </c>
      <c r="B916" s="361">
        <v>1.1175299999999999</v>
      </c>
    </row>
    <row r="917" spans="1:2" x14ac:dyDescent="0.25">
      <c r="A917" s="360">
        <v>42256</v>
      </c>
      <c r="B917" s="361">
        <v>1.1179600000000001</v>
      </c>
    </row>
    <row r="918" spans="1:2" x14ac:dyDescent="0.25">
      <c r="A918" s="360">
        <v>42255</v>
      </c>
      <c r="B918" s="361">
        <v>1.1155600000000001</v>
      </c>
    </row>
    <row r="919" spans="1:2" x14ac:dyDescent="0.25">
      <c r="A919" s="360">
        <v>42254</v>
      </c>
      <c r="B919" s="361">
        <v>1.11415</v>
      </c>
    </row>
    <row r="920" spans="1:2" x14ac:dyDescent="0.25">
      <c r="A920" s="360">
        <v>42253</v>
      </c>
      <c r="B920" s="361">
        <v>1.11415</v>
      </c>
    </row>
    <row r="921" spans="1:2" x14ac:dyDescent="0.25">
      <c r="A921" s="360">
        <v>42252</v>
      </c>
      <c r="B921" s="361">
        <v>1.11321</v>
      </c>
    </row>
    <row r="922" spans="1:2" x14ac:dyDescent="0.25">
      <c r="A922" s="360">
        <v>42251</v>
      </c>
      <c r="B922" s="361">
        <v>1.1187199999999999</v>
      </c>
    </row>
    <row r="923" spans="1:2" x14ac:dyDescent="0.25">
      <c r="A923" s="360">
        <v>42250</v>
      </c>
      <c r="B923" s="361">
        <v>1.12635</v>
      </c>
    </row>
    <row r="924" spans="1:2" x14ac:dyDescent="0.25">
      <c r="A924" s="360">
        <v>42249</v>
      </c>
      <c r="B924" s="361">
        <v>1.1264799999999999</v>
      </c>
    </row>
    <row r="925" spans="1:2" x14ac:dyDescent="0.25">
      <c r="A925" s="360">
        <v>42248</v>
      </c>
      <c r="B925" s="361">
        <v>1.1217900000000001</v>
      </c>
    </row>
    <row r="926" spans="1:2" x14ac:dyDescent="0.25">
      <c r="A926" s="360">
        <v>42247</v>
      </c>
      <c r="B926" s="361">
        <v>1.1181000000000001</v>
      </c>
    </row>
    <row r="927" spans="1:2" x14ac:dyDescent="0.25">
      <c r="A927" s="360">
        <v>42246</v>
      </c>
      <c r="B927" s="361">
        <v>1.1181000000000001</v>
      </c>
    </row>
    <row r="928" spans="1:2" x14ac:dyDescent="0.25">
      <c r="A928" s="360">
        <v>42245</v>
      </c>
      <c r="B928" s="361">
        <v>1.12408</v>
      </c>
    </row>
    <row r="929" spans="1:2" x14ac:dyDescent="0.25">
      <c r="A929" s="360">
        <v>42244</v>
      </c>
      <c r="B929" s="361">
        <v>1.1293299999999999</v>
      </c>
    </row>
    <row r="930" spans="1:2" x14ac:dyDescent="0.25">
      <c r="A930" s="360">
        <v>42243</v>
      </c>
      <c r="B930" s="361">
        <v>1.1449100000000001</v>
      </c>
    </row>
    <row r="931" spans="1:2" x14ac:dyDescent="0.25">
      <c r="A931" s="360">
        <v>42242</v>
      </c>
      <c r="B931" s="361">
        <v>1.1513500000000001</v>
      </c>
    </row>
    <row r="932" spans="1:2" x14ac:dyDescent="0.25">
      <c r="A932" s="360">
        <v>42241</v>
      </c>
      <c r="B932" s="361">
        <v>1.1493199999999999</v>
      </c>
    </row>
    <row r="933" spans="1:2" x14ac:dyDescent="0.25">
      <c r="A933" s="360">
        <v>42240</v>
      </c>
      <c r="B933" s="361">
        <v>1.13832</v>
      </c>
    </row>
    <row r="934" spans="1:2" x14ac:dyDescent="0.25">
      <c r="A934" s="360">
        <v>42239</v>
      </c>
      <c r="B934" s="361">
        <v>1.13832</v>
      </c>
    </row>
    <row r="935" spans="1:2" x14ac:dyDescent="0.25">
      <c r="A935" s="360">
        <v>42238</v>
      </c>
      <c r="B935" s="361">
        <v>1.1289</v>
      </c>
    </row>
    <row r="936" spans="1:2" x14ac:dyDescent="0.25">
      <c r="A936" s="360">
        <v>42237</v>
      </c>
      <c r="B936" s="361">
        <v>1.11574</v>
      </c>
    </row>
    <row r="937" spans="1:2" x14ac:dyDescent="0.25">
      <c r="A937" s="360">
        <v>42236</v>
      </c>
      <c r="B937" s="361">
        <v>1.10541</v>
      </c>
    </row>
    <row r="938" spans="1:2" x14ac:dyDescent="0.25">
      <c r="A938" s="360">
        <v>42235</v>
      </c>
      <c r="B938" s="361">
        <v>1.1056600000000001</v>
      </c>
    </row>
    <row r="939" spans="1:2" x14ac:dyDescent="0.25">
      <c r="A939" s="360">
        <v>42234</v>
      </c>
      <c r="B939" s="361">
        <v>1.1090800000000001</v>
      </c>
    </row>
    <row r="940" spans="1:2" x14ac:dyDescent="0.25">
      <c r="A940" s="360">
        <v>42233</v>
      </c>
      <c r="B940" s="361">
        <v>1.1105700000000001</v>
      </c>
    </row>
    <row r="941" spans="1:2" x14ac:dyDescent="0.25">
      <c r="A941" s="360">
        <v>42232</v>
      </c>
      <c r="B941" s="361">
        <v>1.1105700000000001</v>
      </c>
    </row>
    <row r="942" spans="1:2" x14ac:dyDescent="0.25">
      <c r="A942" s="360">
        <v>42231</v>
      </c>
      <c r="B942" s="361">
        <v>1.11416</v>
      </c>
    </row>
    <row r="943" spans="1:2" x14ac:dyDescent="0.25">
      <c r="A943" s="360">
        <v>42230</v>
      </c>
      <c r="B943" s="361">
        <v>1.11341</v>
      </c>
    </row>
    <row r="944" spans="1:2" x14ac:dyDescent="0.25">
      <c r="A944" s="360">
        <v>42229</v>
      </c>
      <c r="B944" s="361">
        <v>1.11147</v>
      </c>
    </row>
    <row r="945" spans="1:2" x14ac:dyDescent="0.25">
      <c r="A945" s="360">
        <v>42228</v>
      </c>
      <c r="B945" s="361">
        <v>1.1020799999999999</v>
      </c>
    </row>
    <row r="946" spans="1:2" x14ac:dyDescent="0.25">
      <c r="A946" s="360">
        <v>42227</v>
      </c>
      <c r="B946" s="361">
        <v>1.09728</v>
      </c>
    </row>
    <row r="947" spans="1:2" x14ac:dyDescent="0.25">
      <c r="A947" s="360">
        <v>42226</v>
      </c>
      <c r="B947" s="361">
        <v>1.09632</v>
      </c>
    </row>
    <row r="948" spans="1:2" x14ac:dyDescent="0.25">
      <c r="A948" s="360">
        <v>42225</v>
      </c>
      <c r="B948" s="361">
        <v>1.09632</v>
      </c>
    </row>
    <row r="949" spans="1:2" x14ac:dyDescent="0.25">
      <c r="A949" s="360">
        <v>42224</v>
      </c>
      <c r="B949" s="361">
        <v>1.0929500000000001</v>
      </c>
    </row>
    <row r="950" spans="1:2" x14ac:dyDescent="0.25">
      <c r="A950" s="360">
        <v>42223</v>
      </c>
      <c r="B950" s="361">
        <v>1.09087</v>
      </c>
    </row>
    <row r="951" spans="1:2" x14ac:dyDescent="0.25">
      <c r="A951" s="360">
        <v>42222</v>
      </c>
      <c r="B951" s="361">
        <v>1.0876300000000001</v>
      </c>
    </row>
    <row r="952" spans="1:2" x14ac:dyDescent="0.25">
      <c r="A952" s="360">
        <v>42221</v>
      </c>
      <c r="B952" s="361">
        <v>1.0948</v>
      </c>
    </row>
    <row r="953" spans="1:2" x14ac:dyDescent="0.25">
      <c r="A953" s="360">
        <v>42220</v>
      </c>
      <c r="B953" s="361">
        <v>1.09676</v>
      </c>
    </row>
    <row r="954" spans="1:2" x14ac:dyDescent="0.25">
      <c r="A954" s="360">
        <v>42219</v>
      </c>
      <c r="B954" s="361">
        <v>1.09829</v>
      </c>
    </row>
    <row r="955" spans="1:2" x14ac:dyDescent="0.25">
      <c r="A955" s="360">
        <v>42218</v>
      </c>
      <c r="B955" s="361">
        <v>1.09829</v>
      </c>
    </row>
    <row r="956" spans="1:2" x14ac:dyDescent="0.25">
      <c r="A956" s="360">
        <v>42217</v>
      </c>
      <c r="B956" s="361">
        <v>1.0974299999999999</v>
      </c>
    </row>
    <row r="957" spans="1:2" x14ac:dyDescent="0.25">
      <c r="A957" s="360">
        <v>42216</v>
      </c>
      <c r="B957" s="361">
        <v>1.09524</v>
      </c>
    </row>
    <row r="958" spans="1:2" x14ac:dyDescent="0.25">
      <c r="A958" s="360">
        <v>42215</v>
      </c>
      <c r="B958" s="361">
        <v>1.1046400000000001</v>
      </c>
    </row>
    <row r="959" spans="1:2" x14ac:dyDescent="0.25">
      <c r="A959" s="360">
        <v>42214</v>
      </c>
      <c r="B959" s="361">
        <v>1.1062700000000001</v>
      </c>
    </row>
    <row r="960" spans="1:2" x14ac:dyDescent="0.25">
      <c r="A960" s="360">
        <v>42213</v>
      </c>
      <c r="B960" s="361">
        <v>1.1047800000000001</v>
      </c>
    </row>
    <row r="961" spans="1:2" x14ac:dyDescent="0.25">
      <c r="A961" s="360">
        <v>42212</v>
      </c>
      <c r="B961" s="361">
        <v>1.0974999999999999</v>
      </c>
    </row>
    <row r="962" spans="1:2" x14ac:dyDescent="0.25">
      <c r="A962" s="360">
        <v>42211</v>
      </c>
      <c r="B962" s="361">
        <v>1.0974999999999999</v>
      </c>
    </row>
    <row r="963" spans="1:2" x14ac:dyDescent="0.25">
      <c r="A963" s="360">
        <v>42210</v>
      </c>
      <c r="B963" s="361">
        <v>1.0968</v>
      </c>
    </row>
    <row r="964" spans="1:2" x14ac:dyDescent="0.25">
      <c r="A964" s="360">
        <v>42209</v>
      </c>
      <c r="B964" s="361">
        <v>1.0965100000000001</v>
      </c>
    </row>
    <row r="965" spans="1:2" x14ac:dyDescent="0.25">
      <c r="A965" s="360">
        <v>42208</v>
      </c>
      <c r="B965" s="361">
        <v>1.09239</v>
      </c>
    </row>
    <row r="966" spans="1:2" x14ac:dyDescent="0.25">
      <c r="A966" s="360">
        <v>42207</v>
      </c>
      <c r="B966" s="361">
        <v>1.0867100000000001</v>
      </c>
    </row>
    <row r="967" spans="1:2" x14ac:dyDescent="0.25">
      <c r="A967" s="360">
        <v>42206</v>
      </c>
      <c r="B967" s="361">
        <v>1.08372</v>
      </c>
    </row>
    <row r="968" spans="1:2" x14ac:dyDescent="0.25">
      <c r="A968" s="360">
        <v>42205</v>
      </c>
      <c r="B968" s="361">
        <v>1.0827800000000001</v>
      </c>
    </row>
    <row r="969" spans="1:2" x14ac:dyDescent="0.25">
      <c r="A969" s="360">
        <v>42204</v>
      </c>
      <c r="B969" s="361">
        <v>1.0827800000000001</v>
      </c>
    </row>
    <row r="970" spans="1:2" x14ac:dyDescent="0.25">
      <c r="A970" s="360">
        <v>42203</v>
      </c>
      <c r="B970" s="361">
        <v>1.0873699999999999</v>
      </c>
    </row>
    <row r="971" spans="1:2" x14ac:dyDescent="0.25">
      <c r="A971" s="360">
        <v>42202</v>
      </c>
      <c r="B971" s="361">
        <v>1.0909599999999999</v>
      </c>
    </row>
    <row r="972" spans="1:2" x14ac:dyDescent="0.25">
      <c r="A972" s="360">
        <v>42201</v>
      </c>
      <c r="B972" s="361">
        <v>1.0988599999999999</v>
      </c>
    </row>
    <row r="973" spans="1:2" x14ac:dyDescent="0.25">
      <c r="A973" s="360">
        <v>42200</v>
      </c>
      <c r="B973" s="361">
        <v>1.1008899999999999</v>
      </c>
    </row>
    <row r="974" spans="1:2" x14ac:dyDescent="0.25">
      <c r="A974" s="360">
        <v>42199</v>
      </c>
      <c r="B974" s="361">
        <v>1.1080700000000001</v>
      </c>
    </row>
    <row r="975" spans="1:2" x14ac:dyDescent="0.25">
      <c r="A975" s="360">
        <v>42198</v>
      </c>
      <c r="B975" s="361">
        <v>1.11477</v>
      </c>
    </row>
    <row r="976" spans="1:2" x14ac:dyDescent="0.25">
      <c r="A976" s="360">
        <v>42197</v>
      </c>
      <c r="B976" s="361">
        <v>1.11477</v>
      </c>
    </row>
    <row r="977" spans="1:2" x14ac:dyDescent="0.25">
      <c r="A977" s="360">
        <v>42196</v>
      </c>
      <c r="B977" s="361">
        <v>1.11219</v>
      </c>
    </row>
    <row r="978" spans="1:2" x14ac:dyDescent="0.25">
      <c r="A978" s="360">
        <v>42195</v>
      </c>
      <c r="B978" s="361">
        <v>1.10521</v>
      </c>
    </row>
    <row r="979" spans="1:2" x14ac:dyDescent="0.25">
      <c r="A979" s="360">
        <v>42194</v>
      </c>
      <c r="B979" s="361">
        <v>1.1027</v>
      </c>
    </row>
    <row r="980" spans="1:2" x14ac:dyDescent="0.25">
      <c r="A980" s="360">
        <v>42193</v>
      </c>
      <c r="B980" s="361">
        <v>1.09985</v>
      </c>
    </row>
    <row r="981" spans="1:2" x14ac:dyDescent="0.25">
      <c r="A981" s="360">
        <v>42192</v>
      </c>
      <c r="B981" s="361">
        <v>1.10422</v>
      </c>
    </row>
    <row r="982" spans="1:2" x14ac:dyDescent="0.25">
      <c r="A982" s="360">
        <v>42191</v>
      </c>
      <c r="B982" s="361">
        <v>1.11063</v>
      </c>
    </row>
    <row r="983" spans="1:2" x14ac:dyDescent="0.25">
      <c r="A983" s="360">
        <v>42190</v>
      </c>
      <c r="B983" s="361">
        <v>1.11063</v>
      </c>
    </row>
    <row r="984" spans="1:2" x14ac:dyDescent="0.25">
      <c r="A984" s="360">
        <v>42189</v>
      </c>
      <c r="B984" s="361">
        <v>1.1095600000000001</v>
      </c>
    </row>
    <row r="985" spans="1:2" x14ac:dyDescent="0.25">
      <c r="A985" s="360">
        <v>42188</v>
      </c>
      <c r="B985" s="361">
        <v>1.1071500000000001</v>
      </c>
    </row>
    <row r="986" spans="1:2" x14ac:dyDescent="0.25">
      <c r="A986" s="360">
        <v>42187</v>
      </c>
      <c r="B986" s="361">
        <v>1.11067</v>
      </c>
    </row>
    <row r="987" spans="1:2" x14ac:dyDescent="0.25">
      <c r="A987" s="360">
        <v>42186</v>
      </c>
      <c r="B987" s="361">
        <v>1.11808</v>
      </c>
    </row>
    <row r="988" spans="1:2" x14ac:dyDescent="0.25">
      <c r="A988" s="360">
        <v>42185</v>
      </c>
      <c r="B988" s="361">
        <v>1.10944</v>
      </c>
    </row>
    <row r="989" spans="1:2" x14ac:dyDescent="0.25">
      <c r="A989" s="360">
        <v>42184</v>
      </c>
      <c r="B989" s="361">
        <v>1.1165700000000001</v>
      </c>
    </row>
    <row r="990" spans="1:2" x14ac:dyDescent="0.25">
      <c r="A990" s="360">
        <v>42183</v>
      </c>
      <c r="B990" s="361">
        <v>1.1165700000000001</v>
      </c>
    </row>
    <row r="991" spans="1:2" x14ac:dyDescent="0.25">
      <c r="A991" s="360">
        <v>42182</v>
      </c>
      <c r="B991" s="361">
        <v>1.1184400000000001</v>
      </c>
    </row>
    <row r="992" spans="1:2" x14ac:dyDescent="0.25">
      <c r="A992" s="360">
        <v>42181</v>
      </c>
      <c r="B992" s="361">
        <v>1.1201300000000001</v>
      </c>
    </row>
    <row r="993" spans="1:2" x14ac:dyDescent="0.25">
      <c r="A993" s="360">
        <v>42180</v>
      </c>
      <c r="B993" s="361">
        <v>1.1189</v>
      </c>
    </row>
    <row r="994" spans="1:2" x14ac:dyDescent="0.25">
      <c r="A994" s="360">
        <v>42179</v>
      </c>
      <c r="B994" s="361">
        <v>1.1241300000000001</v>
      </c>
    </row>
    <row r="995" spans="1:2" x14ac:dyDescent="0.25">
      <c r="A995" s="360">
        <v>42178</v>
      </c>
      <c r="B995" s="361">
        <v>1.13632</v>
      </c>
    </row>
    <row r="996" spans="1:2" x14ac:dyDescent="0.25">
      <c r="A996" s="360">
        <v>42177</v>
      </c>
      <c r="B996" s="361">
        <v>1.13469</v>
      </c>
    </row>
    <row r="997" spans="1:2" x14ac:dyDescent="0.25">
      <c r="A997" s="360">
        <v>42176</v>
      </c>
      <c r="B997" s="361">
        <v>1.13469</v>
      </c>
    </row>
    <row r="998" spans="1:2" x14ac:dyDescent="0.25">
      <c r="A998" s="360">
        <v>42175</v>
      </c>
      <c r="B998" s="361">
        <v>1.1345099999999999</v>
      </c>
    </row>
    <row r="999" spans="1:2" x14ac:dyDescent="0.25">
      <c r="A999" s="360">
        <v>42174</v>
      </c>
      <c r="B999" s="361">
        <v>1.1373599999999999</v>
      </c>
    </row>
    <row r="1000" spans="1:2" x14ac:dyDescent="0.25">
      <c r="A1000" s="360">
        <v>42173</v>
      </c>
      <c r="B1000" s="361">
        <v>1.12646</v>
      </c>
    </row>
    <row r="1001" spans="1:2" x14ac:dyDescent="0.25">
      <c r="A1001" s="360">
        <v>42172</v>
      </c>
      <c r="B1001" s="361">
        <v>1.1259399999999999</v>
      </c>
    </row>
    <row r="1002" spans="1:2" x14ac:dyDescent="0.25">
      <c r="A1002" s="360">
        <v>42171</v>
      </c>
      <c r="B1002" s="361">
        <v>1.12331</v>
      </c>
    </row>
    <row r="1003" spans="1:2" x14ac:dyDescent="0.25">
      <c r="A1003" s="360">
        <v>42170</v>
      </c>
      <c r="B1003" s="361">
        <v>1.1263099999999999</v>
      </c>
    </row>
    <row r="1004" spans="1:2" x14ac:dyDescent="0.25">
      <c r="A1004" s="360">
        <v>42169</v>
      </c>
      <c r="B1004" s="361">
        <v>1.1263099999999999</v>
      </c>
    </row>
    <row r="1005" spans="1:2" x14ac:dyDescent="0.25">
      <c r="A1005" s="360">
        <v>42168</v>
      </c>
      <c r="B1005" s="361">
        <v>1.1238699999999999</v>
      </c>
    </row>
    <row r="1006" spans="1:2" x14ac:dyDescent="0.25">
      <c r="A1006" s="360">
        <v>42167</v>
      </c>
      <c r="B1006" s="361">
        <v>1.1273</v>
      </c>
    </row>
    <row r="1007" spans="1:2" x14ac:dyDescent="0.25">
      <c r="A1007" s="360">
        <v>42166</v>
      </c>
      <c r="B1007" s="361">
        <v>1.13018</v>
      </c>
    </row>
    <row r="1008" spans="1:2" x14ac:dyDescent="0.25">
      <c r="A1008" s="360">
        <v>42165</v>
      </c>
      <c r="B1008" s="361">
        <v>1.1281399999999999</v>
      </c>
    </row>
    <row r="1009" spans="1:2" x14ac:dyDescent="0.25">
      <c r="A1009" s="360">
        <v>42164</v>
      </c>
      <c r="B1009" s="361">
        <v>1.1160699999999999</v>
      </c>
    </row>
    <row r="1010" spans="1:2" x14ac:dyDescent="0.25">
      <c r="A1010" s="360">
        <v>42163</v>
      </c>
      <c r="B1010" s="361">
        <v>1.1109199999999999</v>
      </c>
    </row>
    <row r="1011" spans="1:2" x14ac:dyDescent="0.25">
      <c r="A1011" s="360">
        <v>42162</v>
      </c>
      <c r="B1011" s="361">
        <v>1.1109199999999999</v>
      </c>
    </row>
    <row r="1012" spans="1:2" x14ac:dyDescent="0.25">
      <c r="A1012" s="360">
        <v>42161</v>
      </c>
      <c r="B1012" s="361">
        <v>1.11849</v>
      </c>
    </row>
    <row r="1013" spans="1:2" x14ac:dyDescent="0.25">
      <c r="A1013" s="360">
        <v>42160</v>
      </c>
      <c r="B1013" s="361">
        <v>1.1276900000000001</v>
      </c>
    </row>
    <row r="1014" spans="1:2" x14ac:dyDescent="0.25">
      <c r="A1014" s="360">
        <v>42159</v>
      </c>
      <c r="B1014" s="361">
        <v>1.11809</v>
      </c>
    </row>
    <row r="1015" spans="1:2" x14ac:dyDescent="0.25">
      <c r="A1015" s="360">
        <v>42158</v>
      </c>
      <c r="B1015" s="361">
        <v>1.10182</v>
      </c>
    </row>
    <row r="1016" spans="1:2" x14ac:dyDescent="0.25">
      <c r="A1016" s="360">
        <v>42157</v>
      </c>
      <c r="B1016" s="361">
        <v>1.0936900000000001</v>
      </c>
    </row>
    <row r="1017" spans="1:2" x14ac:dyDescent="0.25">
      <c r="A1017" s="360">
        <v>42156</v>
      </c>
      <c r="B1017" s="361">
        <v>1.0987800000000001</v>
      </c>
    </row>
    <row r="1018" spans="1:2" x14ac:dyDescent="0.25">
      <c r="A1018" s="360">
        <v>42155</v>
      </c>
      <c r="B1018" s="361">
        <v>1.0987800000000001</v>
      </c>
    </row>
    <row r="1019" spans="1:2" x14ac:dyDescent="0.25">
      <c r="A1019" s="360">
        <v>42154</v>
      </c>
      <c r="B1019" s="361">
        <v>1.09676</v>
      </c>
    </row>
    <row r="1020" spans="1:2" x14ac:dyDescent="0.25">
      <c r="A1020" s="360">
        <v>42153</v>
      </c>
      <c r="B1020" s="361">
        <v>1.0916300000000001</v>
      </c>
    </row>
    <row r="1021" spans="1:2" x14ac:dyDescent="0.25">
      <c r="A1021" s="360">
        <v>42152</v>
      </c>
      <c r="B1021" s="361">
        <v>1.0885800000000001</v>
      </c>
    </row>
    <row r="1022" spans="1:2" x14ac:dyDescent="0.25">
      <c r="A1022" s="360">
        <v>42151</v>
      </c>
      <c r="B1022" s="361">
        <v>1.0917300000000001</v>
      </c>
    </row>
    <row r="1023" spans="1:2" x14ac:dyDescent="0.25">
      <c r="A1023" s="360">
        <v>42150</v>
      </c>
      <c r="B1023" s="361">
        <v>1.0982000000000001</v>
      </c>
    </row>
    <row r="1024" spans="1:2" x14ac:dyDescent="0.25">
      <c r="A1024" s="360">
        <v>42149</v>
      </c>
      <c r="B1024" s="361">
        <v>1.1007100000000001</v>
      </c>
    </row>
    <row r="1025" spans="1:2" x14ac:dyDescent="0.25">
      <c r="A1025" s="360">
        <v>42148</v>
      </c>
      <c r="B1025" s="361">
        <v>1.1007100000000001</v>
      </c>
    </row>
    <row r="1026" spans="1:2" x14ac:dyDescent="0.25">
      <c r="A1026" s="360">
        <v>42147</v>
      </c>
      <c r="B1026" s="361">
        <v>1.11015</v>
      </c>
    </row>
    <row r="1027" spans="1:2" x14ac:dyDescent="0.25">
      <c r="A1027" s="360">
        <v>42146</v>
      </c>
      <c r="B1027" s="361">
        <v>1.1122399999999999</v>
      </c>
    </row>
    <row r="1028" spans="1:2" x14ac:dyDescent="0.25">
      <c r="A1028" s="360">
        <v>42145</v>
      </c>
      <c r="B1028" s="361">
        <v>1.1117600000000001</v>
      </c>
    </row>
    <row r="1029" spans="1:2" x14ac:dyDescent="0.25">
      <c r="A1029" s="360">
        <v>42144</v>
      </c>
      <c r="B1029" s="361">
        <v>1.1223700000000001</v>
      </c>
    </row>
    <row r="1030" spans="1:2" x14ac:dyDescent="0.25">
      <c r="A1030" s="360">
        <v>42143</v>
      </c>
      <c r="B1030" s="361">
        <v>1.13916</v>
      </c>
    </row>
    <row r="1031" spans="1:2" x14ac:dyDescent="0.25">
      <c r="A1031" s="360">
        <v>42142</v>
      </c>
      <c r="B1031" s="361">
        <v>1.14439</v>
      </c>
    </row>
    <row r="1032" spans="1:2" x14ac:dyDescent="0.25">
      <c r="A1032" s="360">
        <v>42141</v>
      </c>
      <c r="B1032" s="361">
        <v>1.14439</v>
      </c>
    </row>
    <row r="1033" spans="1:2" x14ac:dyDescent="0.25">
      <c r="A1033" s="360">
        <v>42140</v>
      </c>
      <c r="B1033" s="361">
        <v>1.14001</v>
      </c>
    </row>
    <row r="1034" spans="1:2" x14ac:dyDescent="0.25">
      <c r="A1034" s="360">
        <v>42139</v>
      </c>
      <c r="B1034" s="361">
        <v>1.13825</v>
      </c>
    </row>
    <row r="1035" spans="1:2" x14ac:dyDescent="0.25">
      <c r="A1035" s="360">
        <v>42138</v>
      </c>
      <c r="B1035" s="361">
        <v>1.12717</v>
      </c>
    </row>
    <row r="1036" spans="1:2" x14ac:dyDescent="0.25">
      <c r="A1036" s="360">
        <v>42137</v>
      </c>
      <c r="B1036" s="361">
        <v>1.1203399999999999</v>
      </c>
    </row>
    <row r="1037" spans="1:2" x14ac:dyDescent="0.25">
      <c r="A1037" s="360">
        <v>42136</v>
      </c>
      <c r="B1037" s="361">
        <v>1.1161300000000001</v>
      </c>
    </row>
    <row r="1038" spans="1:2" x14ac:dyDescent="0.25">
      <c r="A1038" s="360">
        <v>42135</v>
      </c>
      <c r="B1038" s="361">
        <v>1.1197699999999999</v>
      </c>
    </row>
    <row r="1039" spans="1:2" x14ac:dyDescent="0.25">
      <c r="A1039" s="360">
        <v>42134</v>
      </c>
      <c r="B1039" s="361">
        <v>1.1197699999999999</v>
      </c>
    </row>
    <row r="1040" spans="1:2" x14ac:dyDescent="0.25">
      <c r="A1040" s="360">
        <v>42133</v>
      </c>
      <c r="B1040" s="361">
        <v>1.12253</v>
      </c>
    </row>
    <row r="1041" spans="1:2" x14ac:dyDescent="0.25">
      <c r="A1041" s="360">
        <v>42132</v>
      </c>
      <c r="B1041" s="361">
        <v>1.1318600000000001</v>
      </c>
    </row>
    <row r="1042" spans="1:2" x14ac:dyDescent="0.25">
      <c r="A1042" s="360">
        <v>42131</v>
      </c>
      <c r="B1042" s="361">
        <v>1.12561</v>
      </c>
    </row>
    <row r="1043" spans="1:2" x14ac:dyDescent="0.25">
      <c r="A1043" s="360">
        <v>42130</v>
      </c>
      <c r="B1043" s="361">
        <v>1.1146199999999999</v>
      </c>
    </row>
    <row r="1044" spans="1:2" x14ac:dyDescent="0.25">
      <c r="A1044" s="360">
        <v>42129</v>
      </c>
      <c r="B1044" s="361">
        <v>1.1167100000000001</v>
      </c>
    </row>
    <row r="1045" spans="1:2" x14ac:dyDescent="0.25">
      <c r="A1045" s="360">
        <v>42128</v>
      </c>
      <c r="B1045" s="361">
        <v>1.1193200000000001</v>
      </c>
    </row>
    <row r="1046" spans="1:2" x14ac:dyDescent="0.25">
      <c r="A1046" s="360">
        <v>42127</v>
      </c>
      <c r="B1046" s="361">
        <v>1.1193200000000001</v>
      </c>
    </row>
    <row r="1047" spans="1:2" x14ac:dyDescent="0.25">
      <c r="A1047" s="360">
        <v>42126</v>
      </c>
      <c r="B1047" s="361">
        <v>1.12215</v>
      </c>
    </row>
    <row r="1048" spans="1:2" x14ac:dyDescent="0.25">
      <c r="A1048" s="360">
        <v>42125</v>
      </c>
      <c r="B1048" s="361">
        <v>1.1156900000000001</v>
      </c>
    </row>
    <row r="1049" spans="1:2" x14ac:dyDescent="0.25">
      <c r="A1049" s="360">
        <v>42124</v>
      </c>
      <c r="B1049" s="361">
        <v>1.10284</v>
      </c>
    </row>
    <row r="1050" spans="1:2" x14ac:dyDescent="0.25">
      <c r="A1050" s="360">
        <v>42123</v>
      </c>
      <c r="B1050" s="361">
        <v>1.0915999999999999</v>
      </c>
    </row>
    <row r="1051" spans="1:2" x14ac:dyDescent="0.25">
      <c r="A1051" s="360">
        <v>42122</v>
      </c>
      <c r="B1051" s="361">
        <v>1.0864499999999999</v>
      </c>
    </row>
    <row r="1052" spans="1:2" x14ac:dyDescent="0.25">
      <c r="A1052" s="360">
        <v>42121</v>
      </c>
      <c r="B1052" s="361">
        <v>1.08724</v>
      </c>
    </row>
    <row r="1053" spans="1:2" x14ac:dyDescent="0.25">
      <c r="A1053" s="360">
        <v>42120</v>
      </c>
      <c r="B1053" s="361">
        <v>1.08724</v>
      </c>
    </row>
    <row r="1054" spans="1:2" x14ac:dyDescent="0.25">
      <c r="A1054" s="360">
        <v>42119</v>
      </c>
      <c r="B1054" s="361">
        <v>1.0838300000000001</v>
      </c>
    </row>
    <row r="1055" spans="1:2" x14ac:dyDescent="0.25">
      <c r="A1055" s="360">
        <v>42118</v>
      </c>
      <c r="B1055" s="361">
        <v>1.07473</v>
      </c>
    </row>
    <row r="1056" spans="1:2" x14ac:dyDescent="0.25">
      <c r="A1056" s="360">
        <v>42117</v>
      </c>
      <c r="B1056" s="361">
        <v>1.0739700000000001</v>
      </c>
    </row>
    <row r="1057" spans="1:2" x14ac:dyDescent="0.25">
      <c r="A1057" s="360">
        <v>42116</v>
      </c>
      <c r="B1057" s="361">
        <v>1.07202</v>
      </c>
    </row>
    <row r="1058" spans="1:2" x14ac:dyDescent="0.25">
      <c r="A1058" s="360">
        <v>42115</v>
      </c>
      <c r="B1058" s="361">
        <v>1.0767500000000001</v>
      </c>
    </row>
    <row r="1059" spans="1:2" x14ac:dyDescent="0.25">
      <c r="A1059" s="360">
        <v>42114</v>
      </c>
      <c r="B1059" s="361">
        <v>1.08012</v>
      </c>
    </row>
    <row r="1060" spans="1:2" x14ac:dyDescent="0.25">
      <c r="A1060" s="360">
        <v>42113</v>
      </c>
      <c r="B1060" s="361">
        <v>1.08012</v>
      </c>
    </row>
    <row r="1061" spans="1:2" x14ac:dyDescent="0.25">
      <c r="A1061" s="360">
        <v>42112</v>
      </c>
      <c r="B1061" s="361">
        <v>1.0783</v>
      </c>
    </row>
    <row r="1062" spans="1:2" x14ac:dyDescent="0.25">
      <c r="A1062" s="360">
        <v>42111</v>
      </c>
      <c r="B1062" s="361">
        <v>1.0708800000000001</v>
      </c>
    </row>
    <row r="1063" spans="1:2" x14ac:dyDescent="0.25">
      <c r="A1063" s="360">
        <v>42110</v>
      </c>
      <c r="B1063" s="361">
        <v>1.0630999999999999</v>
      </c>
    </row>
    <row r="1064" spans="1:2" x14ac:dyDescent="0.25">
      <c r="A1064" s="360">
        <v>42109</v>
      </c>
      <c r="B1064" s="361">
        <v>1.0598700000000001</v>
      </c>
    </row>
    <row r="1065" spans="1:2" x14ac:dyDescent="0.25">
      <c r="A1065" s="360">
        <v>42108</v>
      </c>
      <c r="B1065" s="361">
        <v>1.05803</v>
      </c>
    </row>
    <row r="1066" spans="1:2" x14ac:dyDescent="0.25">
      <c r="A1066" s="360">
        <v>42107</v>
      </c>
      <c r="B1066" s="361">
        <v>1.0597399999999999</v>
      </c>
    </row>
    <row r="1067" spans="1:2" x14ac:dyDescent="0.25">
      <c r="A1067" s="360">
        <v>42106</v>
      </c>
      <c r="B1067" s="361">
        <v>1.0597399999999999</v>
      </c>
    </row>
    <row r="1068" spans="1:2" x14ac:dyDescent="0.25">
      <c r="A1068" s="360">
        <v>42105</v>
      </c>
      <c r="B1068" s="361">
        <v>1.06298</v>
      </c>
    </row>
    <row r="1069" spans="1:2" x14ac:dyDescent="0.25">
      <c r="A1069" s="360">
        <v>42104</v>
      </c>
      <c r="B1069" s="361">
        <v>1.07351</v>
      </c>
    </row>
    <row r="1070" spans="1:2" x14ac:dyDescent="0.25">
      <c r="A1070" s="360">
        <v>42103</v>
      </c>
      <c r="B1070" s="361">
        <v>1.0831900000000001</v>
      </c>
    </row>
    <row r="1071" spans="1:2" x14ac:dyDescent="0.25">
      <c r="A1071" s="360">
        <v>42102</v>
      </c>
      <c r="B1071" s="361">
        <v>1.0888100000000001</v>
      </c>
    </row>
    <row r="1072" spans="1:2" x14ac:dyDescent="0.25">
      <c r="A1072" s="360">
        <v>42101</v>
      </c>
      <c r="B1072" s="361">
        <v>1.0986100000000001</v>
      </c>
    </row>
    <row r="1073" spans="1:2" x14ac:dyDescent="0.25">
      <c r="A1073" s="360">
        <v>42100</v>
      </c>
      <c r="B1073" s="361">
        <v>1.09663</v>
      </c>
    </row>
    <row r="1074" spans="1:2" x14ac:dyDescent="0.25">
      <c r="A1074" s="360">
        <v>42099</v>
      </c>
      <c r="B1074" s="361">
        <v>1.09663</v>
      </c>
    </row>
    <row r="1075" spans="1:2" x14ac:dyDescent="0.25">
      <c r="A1075" s="360">
        <v>42098</v>
      </c>
      <c r="B1075" s="361">
        <v>1.09148</v>
      </c>
    </row>
    <row r="1076" spans="1:2" x14ac:dyDescent="0.25">
      <c r="A1076" s="360">
        <v>42097</v>
      </c>
      <c r="B1076" s="361">
        <v>1.08203</v>
      </c>
    </row>
    <row r="1077" spans="1:2" x14ac:dyDescent="0.25">
      <c r="A1077" s="360">
        <v>42096</v>
      </c>
      <c r="B1077" s="361">
        <v>1.07609</v>
      </c>
    </row>
    <row r="1078" spans="1:2" x14ac:dyDescent="0.25">
      <c r="A1078" s="360">
        <v>42095</v>
      </c>
      <c r="B1078" s="361">
        <v>1.0771999999999999</v>
      </c>
    </row>
    <row r="1079" spans="1:2" x14ac:dyDescent="0.25">
      <c r="A1079" s="360">
        <v>42094</v>
      </c>
      <c r="B1079" s="361">
        <v>1.08501</v>
      </c>
    </row>
    <row r="1080" spans="1:2" x14ac:dyDescent="0.25">
      <c r="A1080" s="360">
        <v>42093</v>
      </c>
      <c r="B1080" s="361">
        <v>1.08874</v>
      </c>
    </row>
    <row r="1081" spans="1:2" x14ac:dyDescent="0.25">
      <c r="A1081" s="360">
        <v>42092</v>
      </c>
      <c r="B1081" s="361">
        <v>1.08874</v>
      </c>
    </row>
    <row r="1082" spans="1:2" x14ac:dyDescent="0.25">
      <c r="A1082" s="360">
        <v>42091</v>
      </c>
      <c r="B1082" s="361">
        <v>1.0872900000000001</v>
      </c>
    </row>
    <row r="1083" spans="1:2" x14ac:dyDescent="0.25">
      <c r="A1083" s="360">
        <v>42090</v>
      </c>
      <c r="B1083" s="361">
        <v>1.09612</v>
      </c>
    </row>
    <row r="1084" spans="1:2" x14ac:dyDescent="0.25">
      <c r="A1084" s="360">
        <v>42089</v>
      </c>
      <c r="B1084" s="361">
        <v>1.09473</v>
      </c>
    </row>
    <row r="1085" spans="1:2" x14ac:dyDescent="0.25">
      <c r="A1085" s="360">
        <v>42088</v>
      </c>
      <c r="B1085" s="361">
        <v>1.0938300000000001</v>
      </c>
    </row>
    <row r="1086" spans="1:2" x14ac:dyDescent="0.25">
      <c r="A1086" s="360">
        <v>42087</v>
      </c>
      <c r="B1086" s="361">
        <v>1.0860300000000001</v>
      </c>
    </row>
    <row r="1087" spans="1:2" x14ac:dyDescent="0.25">
      <c r="A1087" s="360">
        <v>42086</v>
      </c>
      <c r="B1087" s="361">
        <v>1.0817399999999999</v>
      </c>
    </row>
    <row r="1088" spans="1:2" x14ac:dyDescent="0.25">
      <c r="A1088" s="360">
        <v>42085</v>
      </c>
      <c r="B1088" s="361">
        <v>1.0817399999999999</v>
      </c>
    </row>
    <row r="1089" spans="1:2" x14ac:dyDescent="0.25">
      <c r="A1089" s="360">
        <v>42084</v>
      </c>
      <c r="B1089" s="361">
        <v>1.0722499999999999</v>
      </c>
    </row>
    <row r="1090" spans="1:2" x14ac:dyDescent="0.25">
      <c r="A1090" s="360">
        <v>42083</v>
      </c>
      <c r="B1090" s="361">
        <v>1.07283</v>
      </c>
    </row>
    <row r="1091" spans="1:2" x14ac:dyDescent="0.25">
      <c r="A1091" s="360">
        <v>42082</v>
      </c>
      <c r="B1091" s="361">
        <v>1.06332</v>
      </c>
    </row>
    <row r="1092" spans="1:2" x14ac:dyDescent="0.25">
      <c r="A1092" s="360">
        <v>42081</v>
      </c>
      <c r="B1092" s="361">
        <v>1.0587599999999999</v>
      </c>
    </row>
    <row r="1093" spans="1:2" x14ac:dyDescent="0.25">
      <c r="A1093" s="360">
        <v>42080</v>
      </c>
      <c r="B1093" s="361">
        <v>1.0539099999999999</v>
      </c>
    </row>
    <row r="1094" spans="1:2" x14ac:dyDescent="0.25">
      <c r="A1094" s="360">
        <v>42079</v>
      </c>
      <c r="B1094" s="361">
        <v>1.0492699999999999</v>
      </c>
    </row>
    <row r="1095" spans="1:2" x14ac:dyDescent="0.25">
      <c r="A1095" s="360">
        <v>42078</v>
      </c>
      <c r="B1095" s="361">
        <v>1.0492699999999999</v>
      </c>
    </row>
    <row r="1096" spans="1:2" x14ac:dyDescent="0.25">
      <c r="A1096" s="360">
        <v>42077</v>
      </c>
      <c r="B1096" s="361">
        <v>1.0571999999999999</v>
      </c>
    </row>
    <row r="1097" spans="1:2" x14ac:dyDescent="0.25">
      <c r="A1097" s="360">
        <v>42076</v>
      </c>
      <c r="B1097" s="361">
        <v>1.05796</v>
      </c>
    </row>
    <row r="1098" spans="1:2" x14ac:dyDescent="0.25">
      <c r="A1098" s="360">
        <v>42075</v>
      </c>
      <c r="B1098" s="361">
        <v>1.0630999999999999</v>
      </c>
    </row>
    <row r="1099" spans="1:2" x14ac:dyDescent="0.25">
      <c r="A1099" s="360">
        <v>42074</v>
      </c>
      <c r="B1099" s="361">
        <v>1.07738</v>
      </c>
    </row>
    <row r="1100" spans="1:2" x14ac:dyDescent="0.25">
      <c r="A1100" s="360">
        <v>42073</v>
      </c>
      <c r="B1100" s="361">
        <v>1.0853999999999999</v>
      </c>
    </row>
    <row r="1101" spans="1:2" x14ac:dyDescent="0.25">
      <c r="A1101" s="360">
        <v>42072</v>
      </c>
      <c r="B1101" s="361">
        <v>1.08382</v>
      </c>
    </row>
    <row r="1102" spans="1:2" x14ac:dyDescent="0.25">
      <c r="A1102" s="360">
        <v>42071</v>
      </c>
      <c r="B1102" s="361">
        <v>1.08385</v>
      </c>
    </row>
    <row r="1103" spans="1:2" x14ac:dyDescent="0.25">
      <c r="A1103" s="360">
        <v>42070</v>
      </c>
      <c r="B1103" s="361">
        <v>1.0962099999999999</v>
      </c>
    </row>
    <row r="1104" spans="1:2" x14ac:dyDescent="0.25">
      <c r="A1104" s="360">
        <v>42069</v>
      </c>
      <c r="B1104" s="361">
        <v>1.105</v>
      </c>
    </row>
    <row r="1105" spans="1:2" x14ac:dyDescent="0.25">
      <c r="A1105" s="360">
        <v>42068</v>
      </c>
      <c r="B1105" s="361">
        <v>1.1135699999999999</v>
      </c>
    </row>
    <row r="1106" spans="1:2" x14ac:dyDescent="0.25">
      <c r="A1106" s="360">
        <v>42067</v>
      </c>
      <c r="B1106" s="361">
        <v>1.11853</v>
      </c>
    </row>
    <row r="1107" spans="1:2" x14ac:dyDescent="0.25">
      <c r="A1107" s="360">
        <v>42066</v>
      </c>
      <c r="B1107" s="361">
        <v>1.11903</v>
      </c>
    </row>
    <row r="1108" spans="1:2" x14ac:dyDescent="0.25">
      <c r="A1108" s="360">
        <v>42065</v>
      </c>
      <c r="B1108" s="361">
        <v>1.1191199999999999</v>
      </c>
    </row>
    <row r="1109" spans="1:2" x14ac:dyDescent="0.25">
      <c r="A1109" s="360">
        <v>42064</v>
      </c>
      <c r="B1109" s="361">
        <v>1.1191199999999999</v>
      </c>
    </row>
    <row r="1110" spans="1:2" x14ac:dyDescent="0.25">
      <c r="A1110" s="360">
        <v>42063</v>
      </c>
      <c r="B1110" s="361">
        <v>1.1208400000000001</v>
      </c>
    </row>
    <row r="1111" spans="1:2" x14ac:dyDescent="0.25">
      <c r="A1111" s="360">
        <v>42062</v>
      </c>
      <c r="B1111" s="361">
        <v>1.1313899999999999</v>
      </c>
    </row>
    <row r="1112" spans="1:2" x14ac:dyDescent="0.25">
      <c r="A1112" s="360">
        <v>42061</v>
      </c>
      <c r="B1112" s="361">
        <v>1.13517</v>
      </c>
    </row>
    <row r="1113" spans="1:2" x14ac:dyDescent="0.25">
      <c r="A1113" s="360">
        <v>42060</v>
      </c>
      <c r="B1113" s="361">
        <v>1.1328800000000001</v>
      </c>
    </row>
    <row r="1114" spans="1:2" x14ac:dyDescent="0.25">
      <c r="A1114" s="360">
        <v>42059</v>
      </c>
      <c r="B1114" s="361">
        <v>1.135</v>
      </c>
    </row>
    <row r="1115" spans="1:2" x14ac:dyDescent="0.25">
      <c r="A1115" s="360">
        <v>42058</v>
      </c>
      <c r="B1115" s="361">
        <v>1.1375</v>
      </c>
    </row>
    <row r="1116" spans="1:2" x14ac:dyDescent="0.25">
      <c r="A1116" s="360">
        <v>42057</v>
      </c>
      <c r="B1116" s="361">
        <v>1.13751</v>
      </c>
    </row>
    <row r="1117" spans="1:2" x14ac:dyDescent="0.25">
      <c r="A1117" s="360">
        <v>42056</v>
      </c>
      <c r="B1117" s="361">
        <v>1.1352800000000001</v>
      </c>
    </row>
    <row r="1118" spans="1:2" x14ac:dyDescent="0.25">
      <c r="A1118" s="360">
        <v>42055</v>
      </c>
      <c r="B1118" s="361">
        <v>1.1396999999999999</v>
      </c>
    </row>
    <row r="1119" spans="1:2" x14ac:dyDescent="0.25">
      <c r="A1119" s="360">
        <v>42054</v>
      </c>
      <c r="B1119" s="361">
        <v>1.1387100000000001</v>
      </c>
    </row>
    <row r="1120" spans="1:2" x14ac:dyDescent="0.25">
      <c r="A1120" s="360">
        <v>42053</v>
      </c>
      <c r="B1120" s="361">
        <v>1.1376299999999999</v>
      </c>
    </row>
    <row r="1121" spans="1:2" x14ac:dyDescent="0.25">
      <c r="A1121" s="360">
        <v>42052</v>
      </c>
      <c r="B1121" s="361">
        <v>1.1397200000000001</v>
      </c>
    </row>
    <row r="1122" spans="1:2" x14ac:dyDescent="0.25">
      <c r="A1122" s="360">
        <v>42051</v>
      </c>
      <c r="B1122" s="361">
        <v>1.1384000000000001</v>
      </c>
    </row>
    <row r="1123" spans="1:2" x14ac:dyDescent="0.25">
      <c r="A1123" s="360">
        <v>42050</v>
      </c>
      <c r="B1123" s="361">
        <v>1.1384300000000001</v>
      </c>
    </row>
    <row r="1124" spans="1:2" x14ac:dyDescent="0.25">
      <c r="A1124" s="360">
        <v>42049</v>
      </c>
      <c r="B1124" s="361">
        <v>1.1408799999999999</v>
      </c>
    </row>
    <row r="1125" spans="1:2" x14ac:dyDescent="0.25">
      <c r="A1125" s="360">
        <v>42048</v>
      </c>
      <c r="B1125" s="361">
        <v>1.1342699999999999</v>
      </c>
    </row>
    <row r="1126" spans="1:2" x14ac:dyDescent="0.25">
      <c r="A1126" s="360">
        <v>42047</v>
      </c>
      <c r="B1126" s="361">
        <v>1.1310800000000001</v>
      </c>
    </row>
    <row r="1127" spans="1:2" x14ac:dyDescent="0.25">
      <c r="A1127" s="360">
        <v>42046</v>
      </c>
      <c r="B1127" s="361">
        <v>1.1317999999999999</v>
      </c>
    </row>
    <row r="1128" spans="1:2" x14ac:dyDescent="0.25">
      <c r="A1128" s="360">
        <v>42045</v>
      </c>
      <c r="B1128" s="361">
        <v>1.1324799999999999</v>
      </c>
    </row>
    <row r="1129" spans="1:2" x14ac:dyDescent="0.25">
      <c r="A1129" s="360">
        <v>42044</v>
      </c>
      <c r="B1129" s="361">
        <v>1.1311899999999999</v>
      </c>
    </row>
    <row r="1130" spans="1:2" x14ac:dyDescent="0.25">
      <c r="A1130" s="360">
        <v>42043</v>
      </c>
      <c r="B1130" s="361">
        <v>1.1312199999999999</v>
      </c>
    </row>
    <row r="1131" spans="1:2" x14ac:dyDescent="0.25">
      <c r="A1131" s="360">
        <v>42042</v>
      </c>
      <c r="B1131" s="361">
        <v>1.14212</v>
      </c>
    </row>
    <row r="1132" spans="1:2" x14ac:dyDescent="0.25">
      <c r="A1132" s="360">
        <v>42041</v>
      </c>
      <c r="B1132" s="361">
        <v>1.13906</v>
      </c>
    </row>
    <row r="1133" spans="1:2" x14ac:dyDescent="0.25">
      <c r="A1133" s="360">
        <v>42040</v>
      </c>
      <c r="B1133" s="361">
        <v>1.1449199999999999</v>
      </c>
    </row>
    <row r="1134" spans="1:2" x14ac:dyDescent="0.25">
      <c r="A1134" s="360">
        <v>42039</v>
      </c>
      <c r="B1134" s="361">
        <v>1.1377999999999999</v>
      </c>
    </row>
    <row r="1135" spans="1:2" x14ac:dyDescent="0.25">
      <c r="A1135" s="360">
        <v>42038</v>
      </c>
      <c r="B1135" s="361">
        <v>1.13208</v>
      </c>
    </row>
    <row r="1136" spans="1:2" x14ac:dyDescent="0.25">
      <c r="A1136" s="360">
        <v>42037</v>
      </c>
      <c r="B1136" s="361">
        <v>1.12778</v>
      </c>
    </row>
    <row r="1137" spans="1:2" x14ac:dyDescent="0.25">
      <c r="A1137" s="360">
        <v>42036</v>
      </c>
      <c r="B1137" s="361">
        <v>1.12782</v>
      </c>
    </row>
    <row r="1138" spans="1:2" x14ac:dyDescent="0.25">
      <c r="A1138" s="360">
        <v>42035</v>
      </c>
      <c r="B1138" s="361">
        <v>1.1320300000000001</v>
      </c>
    </row>
    <row r="1139" spans="1:2" x14ac:dyDescent="0.25">
      <c r="A1139" s="360">
        <v>42034</v>
      </c>
      <c r="B1139" s="361">
        <v>1.1296900000000001</v>
      </c>
    </row>
    <row r="1140" spans="1:2" x14ac:dyDescent="0.25">
      <c r="A1140" s="360">
        <v>42033</v>
      </c>
      <c r="B1140" s="361">
        <v>1.1347100000000001</v>
      </c>
    </row>
    <row r="1141" spans="1:2" x14ac:dyDescent="0.25">
      <c r="A1141" s="360">
        <v>42032</v>
      </c>
      <c r="B1141" s="361">
        <v>1.1291800000000001</v>
      </c>
    </row>
    <row r="1142" spans="1:2" x14ac:dyDescent="0.25">
      <c r="A1142" s="360">
        <v>42031</v>
      </c>
      <c r="B1142" s="361">
        <v>1.1218699999999999</v>
      </c>
    </row>
    <row r="1143" spans="1:2" x14ac:dyDescent="0.25">
      <c r="A1143" s="360">
        <v>42030</v>
      </c>
      <c r="B1143" s="361">
        <v>1.12039</v>
      </c>
    </row>
    <row r="1144" spans="1:2" x14ac:dyDescent="0.25">
      <c r="A1144" s="360">
        <v>42029</v>
      </c>
      <c r="B1144" s="361">
        <v>1.12042</v>
      </c>
    </row>
    <row r="1145" spans="1:2" x14ac:dyDescent="0.25">
      <c r="A1145" s="360">
        <v>42028</v>
      </c>
      <c r="B1145" s="361">
        <v>1.12924</v>
      </c>
    </row>
    <row r="1146" spans="1:2" x14ac:dyDescent="0.25">
      <c r="A1146" s="360">
        <v>42027</v>
      </c>
      <c r="B1146" s="361">
        <v>1.1549100000000001</v>
      </c>
    </row>
    <row r="1147" spans="1:2" x14ac:dyDescent="0.25">
      <c r="A1147" s="360">
        <v>42026</v>
      </c>
      <c r="B1147" s="361">
        <v>1.1574599999999999</v>
      </c>
    </row>
    <row r="1148" spans="1:2" x14ac:dyDescent="0.25">
      <c r="A1148" s="360">
        <v>42025</v>
      </c>
      <c r="B1148" s="361">
        <v>1.1580600000000001</v>
      </c>
    </row>
    <row r="1149" spans="1:2" x14ac:dyDescent="0.25">
      <c r="A1149" s="360">
        <v>42024</v>
      </c>
      <c r="B1149" s="361">
        <v>1.1586399999999999</v>
      </c>
    </row>
    <row r="1150" spans="1:2" x14ac:dyDescent="0.25">
      <c r="A1150" s="360">
        <v>42023</v>
      </c>
      <c r="B1150" s="361">
        <v>1.15604</v>
      </c>
    </row>
    <row r="1151" spans="1:2" x14ac:dyDescent="0.25">
      <c r="A1151" s="360">
        <v>42022</v>
      </c>
      <c r="B1151" s="361">
        <v>1.15605</v>
      </c>
    </row>
    <row r="1152" spans="1:2" x14ac:dyDescent="0.25">
      <c r="A1152" s="360">
        <v>42021</v>
      </c>
      <c r="B1152" s="361">
        <v>1.1598200000000001</v>
      </c>
    </row>
    <row r="1153" spans="1:2" x14ac:dyDescent="0.25">
      <c r="A1153" s="360">
        <v>42020</v>
      </c>
      <c r="B1153" s="361">
        <v>1.17161</v>
      </c>
    </row>
    <row r="1154" spans="1:2" x14ac:dyDescent="0.25">
      <c r="A1154" s="360">
        <v>42019</v>
      </c>
      <c r="B1154" s="361">
        <v>1.1779900000000001</v>
      </c>
    </row>
    <row r="1155" spans="1:2" x14ac:dyDescent="0.25">
      <c r="A1155" s="360">
        <v>42018</v>
      </c>
      <c r="B1155" s="361">
        <v>1.18093</v>
      </c>
    </row>
    <row r="1156" spans="1:2" x14ac:dyDescent="0.25">
      <c r="A1156" s="360">
        <v>42017</v>
      </c>
      <c r="B1156" s="361">
        <v>1.1836500000000001</v>
      </c>
    </row>
    <row r="1157" spans="1:2" x14ac:dyDescent="0.25">
      <c r="A1157" s="360">
        <v>42016</v>
      </c>
      <c r="B1157" s="361">
        <v>1.18377</v>
      </c>
    </row>
    <row r="1158" spans="1:2" x14ac:dyDescent="0.25">
      <c r="A1158" s="360">
        <v>42015</v>
      </c>
      <c r="B1158" s="361">
        <v>1.18377</v>
      </c>
    </row>
    <row r="1159" spans="1:2" x14ac:dyDescent="0.25">
      <c r="A1159" s="360">
        <v>42014</v>
      </c>
      <c r="B1159" s="361">
        <v>1.18093</v>
      </c>
    </row>
    <row r="1160" spans="1:2" x14ac:dyDescent="0.25">
      <c r="A1160" s="360">
        <v>42013</v>
      </c>
      <c r="B1160" s="361">
        <v>1.18065</v>
      </c>
    </row>
    <row r="1161" spans="1:2" x14ac:dyDescent="0.25">
      <c r="A1161" s="360">
        <v>42012</v>
      </c>
      <c r="B1161" s="361">
        <v>1.18547</v>
      </c>
    </row>
    <row r="1162" spans="1:2" x14ac:dyDescent="0.25">
      <c r="A1162" s="360">
        <v>42011</v>
      </c>
      <c r="B1162" s="361">
        <v>1.1928099999999999</v>
      </c>
    </row>
    <row r="1163" spans="1:2" x14ac:dyDescent="0.25">
      <c r="A1163" s="360">
        <v>42010</v>
      </c>
      <c r="B1163" s="361">
        <v>1.19398</v>
      </c>
    </row>
    <row r="1164" spans="1:2" x14ac:dyDescent="0.25">
      <c r="A1164" s="360">
        <v>42009</v>
      </c>
      <c r="B1164" s="361">
        <v>1.2000500000000001</v>
      </c>
    </row>
    <row r="1165" spans="1:2" x14ac:dyDescent="0.25">
      <c r="A1165" s="360">
        <v>42008</v>
      </c>
      <c r="B1165" s="361">
        <v>1.2000599999999999</v>
      </c>
    </row>
    <row r="1166" spans="1:2" x14ac:dyDescent="0.25">
      <c r="A1166" s="360">
        <v>42007</v>
      </c>
      <c r="B1166" s="361">
        <v>1.2047300000000001</v>
      </c>
    </row>
    <row r="1167" spans="1:2" x14ac:dyDescent="0.25">
      <c r="A1167" s="360">
        <v>42006</v>
      </c>
      <c r="B1167" s="361">
        <v>1.2100200000000001</v>
      </c>
    </row>
    <row r="1168" spans="1:2" x14ac:dyDescent="0.25">
      <c r="A1168" s="360">
        <v>42005</v>
      </c>
      <c r="B1168" s="361">
        <v>1.2141599999999999</v>
      </c>
    </row>
    <row r="1169" spans="1:2" x14ac:dyDescent="0.25">
      <c r="A1169" s="360">
        <v>42004</v>
      </c>
      <c r="B1169" s="361">
        <v>1.2154799999999999</v>
      </c>
    </row>
    <row r="1170" spans="1:2" x14ac:dyDescent="0.25">
      <c r="A1170" s="360">
        <v>42003</v>
      </c>
      <c r="B1170" s="361">
        <v>1.2183299999999999</v>
      </c>
    </row>
    <row r="1171" spans="1:2" x14ac:dyDescent="0.25">
      <c r="A1171" s="360">
        <v>42002</v>
      </c>
      <c r="B1171" s="361">
        <v>1.21777</v>
      </c>
    </row>
    <row r="1172" spans="1:2" x14ac:dyDescent="0.25">
      <c r="A1172" s="360">
        <v>42001</v>
      </c>
      <c r="B1172" s="361">
        <v>1.21777</v>
      </c>
    </row>
    <row r="1173" spans="1:2" x14ac:dyDescent="0.25">
      <c r="A1173" s="360">
        <v>42000</v>
      </c>
      <c r="B1173" s="361">
        <v>1.2195499999999999</v>
      </c>
    </row>
    <row r="1174" spans="1:2" x14ac:dyDescent="0.25">
      <c r="A1174" s="360">
        <v>41999</v>
      </c>
      <c r="B1174" s="361">
        <v>1.21926</v>
      </c>
    </row>
    <row r="1175" spans="1:2" x14ac:dyDescent="0.25">
      <c r="A1175" s="360">
        <v>41998</v>
      </c>
      <c r="B1175" s="361">
        <v>1.2186300000000001</v>
      </c>
    </row>
    <row r="1176" spans="1:2" x14ac:dyDescent="0.25">
      <c r="A1176" s="360">
        <v>41997</v>
      </c>
      <c r="B1176" s="361">
        <v>1.22122</v>
      </c>
    </row>
    <row r="1177" spans="1:2" x14ac:dyDescent="0.25">
      <c r="A1177" s="360">
        <v>41996</v>
      </c>
      <c r="B1177" s="361">
        <v>1.22454</v>
      </c>
    </row>
    <row r="1178" spans="1:2" x14ac:dyDescent="0.25">
      <c r="A1178" s="360">
        <v>41995</v>
      </c>
      <c r="B1178" s="361">
        <v>1.22251</v>
      </c>
    </row>
    <row r="1179" spans="1:2" x14ac:dyDescent="0.25">
      <c r="A1179" s="360">
        <v>41994</v>
      </c>
      <c r="B1179" s="361">
        <v>1.2225299999999999</v>
      </c>
    </row>
    <row r="1180" spans="1:2" x14ac:dyDescent="0.25">
      <c r="A1180" s="360">
        <v>41993</v>
      </c>
      <c r="B1180" s="361">
        <v>1.2270000000000001</v>
      </c>
    </row>
    <row r="1181" spans="1:2" x14ac:dyDescent="0.25">
      <c r="A1181" s="360">
        <v>41992</v>
      </c>
      <c r="B1181" s="361">
        <v>1.23132</v>
      </c>
    </row>
    <row r="1182" spans="1:2" x14ac:dyDescent="0.25">
      <c r="A1182" s="360">
        <v>41991</v>
      </c>
      <c r="B1182" s="361">
        <v>1.2462500000000001</v>
      </c>
    </row>
    <row r="1183" spans="1:2" x14ac:dyDescent="0.25">
      <c r="A1183" s="360">
        <v>41990</v>
      </c>
      <c r="B1183" s="361">
        <v>1.2479499999999999</v>
      </c>
    </row>
    <row r="1184" spans="1:2" x14ac:dyDescent="0.25">
      <c r="A1184" s="360">
        <v>41989</v>
      </c>
      <c r="B1184" s="361">
        <v>1.24434</v>
      </c>
    </row>
    <row r="1185" spans="1:2" x14ac:dyDescent="0.25">
      <c r="A1185" s="360">
        <v>41988</v>
      </c>
      <c r="B1185" s="361">
        <v>1.24576</v>
      </c>
    </row>
    <row r="1186" spans="1:2" x14ac:dyDescent="0.25">
      <c r="A1186" s="360">
        <v>41987</v>
      </c>
      <c r="B1186" s="361">
        <v>1.2457499999999999</v>
      </c>
    </row>
    <row r="1187" spans="1:2" x14ac:dyDescent="0.25">
      <c r="A1187" s="360">
        <v>41986</v>
      </c>
      <c r="B1187" s="361">
        <v>1.24248</v>
      </c>
    </row>
    <row r="1188" spans="1:2" x14ac:dyDescent="0.25">
      <c r="A1188" s="360">
        <v>41985</v>
      </c>
      <c r="B1188" s="361">
        <v>1.24322</v>
      </c>
    </row>
    <row r="1189" spans="1:2" x14ac:dyDescent="0.25">
      <c r="A1189" s="360">
        <v>41984</v>
      </c>
      <c r="B1189" s="361">
        <v>1.23936</v>
      </c>
    </row>
    <row r="1190" spans="1:2" x14ac:dyDescent="0.25">
      <c r="A1190" s="360">
        <v>41983</v>
      </c>
      <c r="B1190" s="361">
        <v>1.2348399999999999</v>
      </c>
    </row>
    <row r="1191" spans="1:2" x14ac:dyDescent="0.25">
      <c r="A1191" s="360">
        <v>41982</v>
      </c>
      <c r="B1191" s="361">
        <v>1.2285900000000001</v>
      </c>
    </row>
    <row r="1192" spans="1:2" x14ac:dyDescent="0.25">
      <c r="A1192" s="360">
        <v>41981</v>
      </c>
      <c r="B1192" s="361">
        <v>1.22827</v>
      </c>
    </row>
    <row r="1193" spans="1:2" x14ac:dyDescent="0.25">
      <c r="A1193" s="360">
        <v>41980</v>
      </c>
      <c r="B1193" s="361">
        <v>1.22828</v>
      </c>
    </row>
    <row r="1194" spans="1:2" x14ac:dyDescent="0.25">
      <c r="A1194" s="360">
        <v>41979</v>
      </c>
      <c r="B1194" s="361">
        <v>1.23485</v>
      </c>
    </row>
    <row r="1195" spans="1:2" x14ac:dyDescent="0.25">
      <c r="A1195" s="360">
        <v>41978</v>
      </c>
      <c r="B1195" s="361">
        <v>1.2334700000000001</v>
      </c>
    </row>
    <row r="1196" spans="1:2" x14ac:dyDescent="0.25">
      <c r="A1196" s="360">
        <v>41977</v>
      </c>
      <c r="B1196" s="361">
        <v>1.23489</v>
      </c>
    </row>
    <row r="1197" spans="1:2" x14ac:dyDescent="0.25">
      <c r="A1197" s="360">
        <v>41976</v>
      </c>
      <c r="B1197" s="361">
        <v>1.2437199999999999</v>
      </c>
    </row>
    <row r="1198" spans="1:2" x14ac:dyDescent="0.25">
      <c r="A1198" s="360">
        <v>41975</v>
      </c>
      <c r="B1198" s="361">
        <v>1.2460100000000001</v>
      </c>
    </row>
    <row r="1199" spans="1:2" x14ac:dyDescent="0.25">
      <c r="A1199" s="360">
        <v>41974</v>
      </c>
      <c r="B1199" s="361">
        <v>1.2446699999999999</v>
      </c>
    </row>
    <row r="1200" spans="1:2" x14ac:dyDescent="0.25">
      <c r="A1200" s="360">
        <v>41973</v>
      </c>
      <c r="B1200" s="361">
        <v>1.2446600000000001</v>
      </c>
    </row>
    <row r="1201" spans="1:2" x14ac:dyDescent="0.25">
      <c r="A1201" s="360">
        <v>41972</v>
      </c>
      <c r="B1201" s="361">
        <v>1.2454400000000001</v>
      </c>
    </row>
    <row r="1202" spans="1:2" x14ac:dyDescent="0.25">
      <c r="A1202" s="360">
        <v>41971</v>
      </c>
      <c r="B1202" s="361">
        <v>1.24902</v>
      </c>
    </row>
    <row r="1203" spans="1:2" x14ac:dyDescent="0.25">
      <c r="A1203" s="360">
        <v>41970</v>
      </c>
      <c r="B1203" s="361">
        <v>1.2481</v>
      </c>
    </row>
    <row r="1204" spans="1:2" x14ac:dyDescent="0.25">
      <c r="A1204" s="360">
        <v>41969</v>
      </c>
      <c r="B1204" s="361">
        <v>1.2439899999999999</v>
      </c>
    </row>
    <row r="1205" spans="1:2" x14ac:dyDescent="0.25">
      <c r="A1205" s="360">
        <v>41968</v>
      </c>
      <c r="B1205" s="361">
        <v>1.2403299999999999</v>
      </c>
    </row>
    <row r="1206" spans="1:2" x14ac:dyDescent="0.25">
      <c r="A1206" s="360">
        <v>41967</v>
      </c>
      <c r="B1206" s="361">
        <v>1.23851</v>
      </c>
    </row>
    <row r="1207" spans="1:2" x14ac:dyDescent="0.25">
      <c r="A1207" s="360">
        <v>41966</v>
      </c>
      <c r="B1207" s="361">
        <v>1.2385299999999999</v>
      </c>
    </row>
    <row r="1208" spans="1:2" x14ac:dyDescent="0.25">
      <c r="A1208" s="360">
        <v>41965</v>
      </c>
      <c r="B1208" s="361">
        <v>1.2479899999999999</v>
      </c>
    </row>
    <row r="1209" spans="1:2" x14ac:dyDescent="0.25">
      <c r="A1209" s="360">
        <v>41964</v>
      </c>
      <c r="B1209" s="361">
        <v>1.25396</v>
      </c>
    </row>
    <row r="1210" spans="1:2" x14ac:dyDescent="0.25">
      <c r="A1210" s="360">
        <v>41963</v>
      </c>
      <c r="B1210" s="361">
        <v>1.25339</v>
      </c>
    </row>
    <row r="1211" spans="1:2" x14ac:dyDescent="0.25">
      <c r="A1211" s="360">
        <v>41962</v>
      </c>
      <c r="B1211" s="361">
        <v>1.2495000000000001</v>
      </c>
    </row>
    <row r="1212" spans="1:2" x14ac:dyDescent="0.25">
      <c r="A1212" s="360">
        <v>41961</v>
      </c>
      <c r="B1212" s="361">
        <v>1.25051</v>
      </c>
    </row>
    <row r="1213" spans="1:2" x14ac:dyDescent="0.25">
      <c r="A1213" s="360">
        <v>41960</v>
      </c>
      <c r="B1213" s="361">
        <v>1.2520899999999999</v>
      </c>
    </row>
    <row r="1214" spans="1:2" x14ac:dyDescent="0.25">
      <c r="A1214" s="360">
        <v>41959</v>
      </c>
      <c r="B1214" s="361">
        <v>1.2521</v>
      </c>
    </row>
    <row r="1215" spans="1:2" x14ac:dyDescent="0.25">
      <c r="A1215" s="360">
        <v>41958</v>
      </c>
      <c r="B1215" s="361">
        <v>1.2465999999999999</v>
      </c>
    </row>
    <row r="1216" spans="1:2" x14ac:dyDescent="0.25">
      <c r="A1216" s="360">
        <v>41957</v>
      </c>
      <c r="B1216" s="361">
        <v>1.24552</v>
      </c>
    </row>
    <row r="1217" spans="1:2" x14ac:dyDescent="0.25">
      <c r="A1217" s="360">
        <v>41956</v>
      </c>
      <c r="B1217" s="361">
        <v>1.2461899999999999</v>
      </c>
    </row>
    <row r="1218" spans="1:2" x14ac:dyDescent="0.25">
      <c r="A1218" s="360">
        <v>41955</v>
      </c>
      <c r="B1218" s="361">
        <v>1.2431399999999999</v>
      </c>
    </row>
    <row r="1219" spans="1:2" x14ac:dyDescent="0.25">
      <c r="A1219" s="360">
        <v>41954</v>
      </c>
      <c r="B1219" s="361">
        <v>1.2463200000000001</v>
      </c>
    </row>
    <row r="1220" spans="1:2" x14ac:dyDescent="0.25">
      <c r="A1220" s="360">
        <v>41953</v>
      </c>
      <c r="B1220" s="361">
        <v>1.24529</v>
      </c>
    </row>
    <row r="1221" spans="1:2" x14ac:dyDescent="0.25">
      <c r="A1221" s="360">
        <v>41952</v>
      </c>
      <c r="B1221" s="361">
        <v>1.2453099999999999</v>
      </c>
    </row>
    <row r="1222" spans="1:2" x14ac:dyDescent="0.25">
      <c r="A1222" s="360">
        <v>41951</v>
      </c>
      <c r="B1222" s="361">
        <v>1.2397400000000001</v>
      </c>
    </row>
    <row r="1223" spans="1:2" x14ac:dyDescent="0.25">
      <c r="A1223" s="360">
        <v>41950</v>
      </c>
      <c r="B1223" s="361">
        <v>1.2471300000000001</v>
      </c>
    </row>
    <row r="1224" spans="1:2" x14ac:dyDescent="0.25">
      <c r="A1224" s="360">
        <v>41949</v>
      </c>
      <c r="B1224" s="361">
        <v>1.25152</v>
      </c>
    </row>
    <row r="1225" spans="1:2" x14ac:dyDescent="0.25">
      <c r="A1225" s="360">
        <v>41948</v>
      </c>
      <c r="B1225" s="361">
        <v>1.2518100000000001</v>
      </c>
    </row>
    <row r="1226" spans="1:2" x14ac:dyDescent="0.25">
      <c r="A1226" s="360">
        <v>41947</v>
      </c>
      <c r="B1226" s="361">
        <v>1.2491000000000001</v>
      </c>
    </row>
    <row r="1227" spans="1:2" x14ac:dyDescent="0.25">
      <c r="A1227" s="360">
        <v>41946</v>
      </c>
      <c r="B1227" s="361">
        <v>1.25221</v>
      </c>
    </row>
    <row r="1228" spans="1:2" x14ac:dyDescent="0.25">
      <c r="A1228" s="360">
        <v>41945</v>
      </c>
      <c r="B1228" s="361">
        <v>1.25221</v>
      </c>
    </row>
    <row r="1229" spans="1:2" x14ac:dyDescent="0.25">
      <c r="A1229" s="360">
        <v>41944</v>
      </c>
      <c r="B1229" s="361">
        <v>1.2565500000000001</v>
      </c>
    </row>
    <row r="1230" spans="1:2" x14ac:dyDescent="0.25">
      <c r="A1230" s="360">
        <v>41943</v>
      </c>
      <c r="B1230" s="361">
        <v>1.26085</v>
      </c>
    </row>
    <row r="1231" spans="1:2" x14ac:dyDescent="0.25">
      <c r="A1231" s="360">
        <v>41942</v>
      </c>
      <c r="B1231" s="361">
        <v>1.27271</v>
      </c>
    </row>
    <row r="1232" spans="1:2" x14ac:dyDescent="0.25">
      <c r="A1232" s="360">
        <v>41941</v>
      </c>
      <c r="B1232" s="361">
        <v>1.2716099999999999</v>
      </c>
    </row>
    <row r="1233" spans="1:2" x14ac:dyDescent="0.25">
      <c r="A1233" s="360">
        <v>41940</v>
      </c>
      <c r="B1233" s="361">
        <v>1.26936</v>
      </c>
    </row>
    <row r="1234" spans="1:2" x14ac:dyDescent="0.25">
      <c r="A1234" s="360">
        <v>41939</v>
      </c>
      <c r="B1234" s="361">
        <v>1.26677</v>
      </c>
    </row>
    <row r="1235" spans="1:2" x14ac:dyDescent="0.25">
      <c r="A1235" s="360">
        <v>41938</v>
      </c>
      <c r="B1235" s="361">
        <v>1.26677</v>
      </c>
    </row>
    <row r="1236" spans="1:2" x14ac:dyDescent="0.25">
      <c r="A1236" s="360">
        <v>41937</v>
      </c>
      <c r="B1236" s="361">
        <v>1.26579</v>
      </c>
    </row>
    <row r="1237" spans="1:2" x14ac:dyDescent="0.25">
      <c r="A1237" s="360">
        <v>41936</v>
      </c>
      <c r="B1237" s="361">
        <v>1.2647200000000001</v>
      </c>
    </row>
    <row r="1238" spans="1:2" x14ac:dyDescent="0.25">
      <c r="A1238" s="360">
        <v>41935</v>
      </c>
      <c r="B1238" s="361">
        <v>1.26928</v>
      </c>
    </row>
    <row r="1239" spans="1:2" x14ac:dyDescent="0.25">
      <c r="A1239" s="360">
        <v>41934</v>
      </c>
      <c r="B1239" s="361">
        <v>1.2774399999999999</v>
      </c>
    </row>
    <row r="1240" spans="1:2" x14ac:dyDescent="0.25">
      <c r="A1240" s="360">
        <v>41933</v>
      </c>
      <c r="B1240" s="361">
        <v>1.27688</v>
      </c>
    </row>
    <row r="1241" spans="1:2" x14ac:dyDescent="0.25">
      <c r="A1241" s="360">
        <v>41932</v>
      </c>
      <c r="B1241" s="361">
        <v>1.2756099999999999</v>
      </c>
    </row>
    <row r="1242" spans="1:2" x14ac:dyDescent="0.25">
      <c r="A1242" s="360">
        <v>41931</v>
      </c>
      <c r="B1242" s="361">
        <v>1.2756099999999999</v>
      </c>
    </row>
    <row r="1243" spans="1:2" x14ac:dyDescent="0.25">
      <c r="A1243" s="360">
        <v>41930</v>
      </c>
      <c r="B1243" s="361">
        <v>1.27921</v>
      </c>
    </row>
    <row r="1244" spans="1:2" x14ac:dyDescent="0.25">
      <c r="A1244" s="360">
        <v>41929</v>
      </c>
      <c r="B1244" s="361">
        <v>1.27993</v>
      </c>
    </row>
    <row r="1245" spans="1:2" x14ac:dyDescent="0.25">
      <c r="A1245" s="360">
        <v>41928</v>
      </c>
      <c r="B1245" s="361">
        <v>1.26939</v>
      </c>
    </row>
    <row r="1246" spans="1:2" x14ac:dyDescent="0.25">
      <c r="A1246" s="360">
        <v>41927</v>
      </c>
      <c r="B1246" s="361">
        <v>1.26885</v>
      </c>
    </row>
    <row r="1247" spans="1:2" x14ac:dyDescent="0.25">
      <c r="A1247" s="360">
        <v>41926</v>
      </c>
      <c r="B1247" s="361">
        <v>1.2674099999999999</v>
      </c>
    </row>
    <row r="1248" spans="1:2" x14ac:dyDescent="0.25">
      <c r="A1248" s="360">
        <v>41925</v>
      </c>
      <c r="B1248" s="361">
        <v>1.26278</v>
      </c>
    </row>
    <row r="1249" spans="1:2" x14ac:dyDescent="0.25">
      <c r="A1249" s="360">
        <v>41924</v>
      </c>
      <c r="B1249" s="361">
        <v>1.26278</v>
      </c>
    </row>
    <row r="1250" spans="1:2" x14ac:dyDescent="0.25">
      <c r="A1250" s="360">
        <v>41923</v>
      </c>
      <c r="B1250" s="361">
        <v>1.2663899999999999</v>
      </c>
    </row>
    <row r="1251" spans="1:2" x14ac:dyDescent="0.25">
      <c r="A1251" s="360">
        <v>41922</v>
      </c>
      <c r="B1251" s="361">
        <v>1.2728999999999999</v>
      </c>
    </row>
    <row r="1252" spans="1:2" x14ac:dyDescent="0.25">
      <c r="A1252" s="360">
        <v>41921</v>
      </c>
      <c r="B1252" s="361">
        <v>1.2664899999999999</v>
      </c>
    </row>
    <row r="1253" spans="1:2" x14ac:dyDescent="0.25">
      <c r="A1253" s="360">
        <v>41920</v>
      </c>
      <c r="B1253" s="361">
        <v>1.26322</v>
      </c>
    </row>
    <row r="1254" spans="1:2" x14ac:dyDescent="0.25">
      <c r="A1254" s="360">
        <v>41919</v>
      </c>
      <c r="B1254" s="361">
        <v>1.2550699999999999</v>
      </c>
    </row>
    <row r="1255" spans="1:2" x14ac:dyDescent="0.25">
      <c r="A1255" s="360">
        <v>41918</v>
      </c>
      <c r="B1255" s="361">
        <v>1.25116</v>
      </c>
    </row>
    <row r="1256" spans="1:2" x14ac:dyDescent="0.25">
      <c r="A1256" s="360">
        <v>41917</v>
      </c>
      <c r="B1256" s="361">
        <v>1.25116</v>
      </c>
    </row>
    <row r="1257" spans="1:2" x14ac:dyDescent="0.25">
      <c r="A1257" s="360">
        <v>41916</v>
      </c>
      <c r="B1257" s="361">
        <v>1.2600800000000001</v>
      </c>
    </row>
    <row r="1258" spans="1:2" x14ac:dyDescent="0.25">
      <c r="A1258" s="360">
        <v>41915</v>
      </c>
      <c r="B1258" s="361">
        <v>1.26441</v>
      </c>
    </row>
    <row r="1259" spans="1:2" x14ac:dyDescent="0.25">
      <c r="A1259" s="360">
        <v>41914</v>
      </c>
      <c r="B1259" s="361">
        <v>1.26126</v>
      </c>
    </row>
    <row r="1260" spans="1:2" x14ac:dyDescent="0.25">
      <c r="A1260" s="360">
        <v>41913</v>
      </c>
      <c r="B1260" s="361">
        <v>1.2650999999999999</v>
      </c>
    </row>
    <row r="1261" spans="1:2" x14ac:dyDescent="0.25">
      <c r="A1261" s="360">
        <v>41912</v>
      </c>
      <c r="B1261" s="361">
        <v>1.2685200000000001</v>
      </c>
    </row>
    <row r="1262" spans="1:2" x14ac:dyDescent="0.25">
      <c r="A1262" s="360">
        <v>41911</v>
      </c>
      <c r="B1262" s="361">
        <v>1.2681500000000001</v>
      </c>
    </row>
    <row r="1263" spans="1:2" x14ac:dyDescent="0.25">
      <c r="A1263" s="360">
        <v>41910</v>
      </c>
      <c r="B1263" s="361">
        <v>1.2681500000000001</v>
      </c>
    </row>
    <row r="1264" spans="1:2" x14ac:dyDescent="0.25">
      <c r="A1264" s="360">
        <v>41909</v>
      </c>
      <c r="B1264" s="361">
        <v>1.2727299999999999</v>
      </c>
    </row>
    <row r="1265" spans="1:2" x14ac:dyDescent="0.25">
      <c r="A1265" s="360">
        <v>41908</v>
      </c>
      <c r="B1265" s="361">
        <v>1.2749699999999999</v>
      </c>
    </row>
    <row r="1266" spans="1:2" x14ac:dyDescent="0.25">
      <c r="A1266" s="360">
        <v>41907</v>
      </c>
      <c r="B1266" s="361">
        <v>1.2827200000000001</v>
      </c>
    </row>
    <row r="1267" spans="1:2" x14ac:dyDescent="0.25">
      <c r="A1267" s="360">
        <v>41906</v>
      </c>
      <c r="B1267" s="361">
        <v>1.2860799999999999</v>
      </c>
    </row>
    <row r="1268" spans="1:2" x14ac:dyDescent="0.25">
      <c r="A1268" s="360">
        <v>41905</v>
      </c>
      <c r="B1268" s="361">
        <v>1.28447</v>
      </c>
    </row>
    <row r="1269" spans="1:2" x14ac:dyDescent="0.25">
      <c r="A1269" s="360">
        <v>41904</v>
      </c>
      <c r="B1269" s="361">
        <v>1.28284</v>
      </c>
    </row>
    <row r="1270" spans="1:2" x14ac:dyDescent="0.25">
      <c r="A1270" s="360">
        <v>41903</v>
      </c>
      <c r="B1270" s="361">
        <v>1.28284</v>
      </c>
    </row>
    <row r="1271" spans="1:2" x14ac:dyDescent="0.25">
      <c r="A1271" s="360">
        <v>41902</v>
      </c>
      <c r="B1271" s="361">
        <v>1.2878799999999999</v>
      </c>
    </row>
    <row r="1272" spans="1:2" x14ac:dyDescent="0.25">
      <c r="A1272" s="360">
        <v>41901</v>
      </c>
      <c r="B1272" s="361">
        <v>1.2881199999999999</v>
      </c>
    </row>
    <row r="1273" spans="1:2" x14ac:dyDescent="0.25">
      <c r="A1273" s="360">
        <v>41900</v>
      </c>
      <c r="B1273" s="361">
        <v>1.2948200000000001</v>
      </c>
    </row>
    <row r="1274" spans="1:2" x14ac:dyDescent="0.25">
      <c r="A1274" s="360">
        <v>41899</v>
      </c>
      <c r="B1274" s="361">
        <v>1.2947200000000001</v>
      </c>
    </row>
    <row r="1275" spans="1:2" x14ac:dyDescent="0.25">
      <c r="A1275" s="360">
        <v>41898</v>
      </c>
      <c r="B1275" s="361">
        <v>1.2944199999999999</v>
      </c>
    </row>
    <row r="1276" spans="1:2" x14ac:dyDescent="0.25">
      <c r="A1276" s="360">
        <v>41897</v>
      </c>
      <c r="B1276" s="361">
        <v>1.2961199999999999</v>
      </c>
    </row>
    <row r="1277" spans="1:2" x14ac:dyDescent="0.25">
      <c r="A1277" s="360">
        <v>41896</v>
      </c>
      <c r="B1277" s="361">
        <v>1.2961199999999999</v>
      </c>
    </row>
    <row r="1278" spans="1:2" x14ac:dyDescent="0.25">
      <c r="A1278" s="360">
        <v>41895</v>
      </c>
      <c r="B1278" s="361">
        <v>1.29315</v>
      </c>
    </row>
    <row r="1279" spans="1:2" x14ac:dyDescent="0.25">
      <c r="A1279" s="360">
        <v>41894</v>
      </c>
      <c r="B1279" s="361">
        <v>1.2922499999999999</v>
      </c>
    </row>
    <row r="1280" spans="1:2" x14ac:dyDescent="0.25">
      <c r="A1280" s="360">
        <v>41893</v>
      </c>
      <c r="B1280" s="361">
        <v>1.2926599999999999</v>
      </c>
    </row>
    <row r="1281" spans="1:2" x14ac:dyDescent="0.25">
      <c r="A1281" s="360">
        <v>41892</v>
      </c>
      <c r="B1281" s="361">
        <v>1.2895700000000001</v>
      </c>
    </row>
    <row r="1282" spans="1:2" x14ac:dyDescent="0.25">
      <c r="A1282" s="360">
        <v>41891</v>
      </c>
      <c r="B1282" s="361">
        <v>1.2938799999999999</v>
      </c>
    </row>
    <row r="1283" spans="1:2" x14ac:dyDescent="0.25">
      <c r="A1283" s="360">
        <v>41890</v>
      </c>
      <c r="B1283" s="361">
        <v>1.2947900000000001</v>
      </c>
    </row>
    <row r="1284" spans="1:2" x14ac:dyDescent="0.25">
      <c r="A1284" s="360">
        <v>41889</v>
      </c>
      <c r="B1284" s="361">
        <v>1.2947900000000001</v>
      </c>
    </row>
    <row r="1285" spans="1:2" x14ac:dyDescent="0.25">
      <c r="A1285" s="360">
        <v>41888</v>
      </c>
      <c r="B1285" s="361">
        <v>1.2946299999999999</v>
      </c>
    </row>
    <row r="1286" spans="1:2" x14ac:dyDescent="0.25">
      <c r="A1286" s="360">
        <v>41887</v>
      </c>
      <c r="B1286" s="361">
        <v>1.3077700000000001</v>
      </c>
    </row>
    <row r="1287" spans="1:2" x14ac:dyDescent="0.25">
      <c r="A1287" s="360">
        <v>41886</v>
      </c>
      <c r="B1287" s="361">
        <v>1.3138099999999999</v>
      </c>
    </row>
    <row r="1288" spans="1:2" x14ac:dyDescent="0.25">
      <c r="A1288" s="360">
        <v>41885</v>
      </c>
      <c r="B1288" s="361">
        <v>1.3123499999999999</v>
      </c>
    </row>
    <row r="1289" spans="1:2" x14ac:dyDescent="0.25">
      <c r="A1289" s="360">
        <v>41884</v>
      </c>
      <c r="B1289" s="361">
        <v>1.3130599999999999</v>
      </c>
    </row>
    <row r="1290" spans="1:2" x14ac:dyDescent="0.25">
      <c r="A1290" s="360">
        <v>41883</v>
      </c>
      <c r="B1290" s="361">
        <v>1.3131200000000001</v>
      </c>
    </row>
    <row r="1291" spans="1:2" x14ac:dyDescent="0.25">
      <c r="A1291" s="360">
        <v>41882</v>
      </c>
      <c r="B1291" s="361">
        <v>1.31311</v>
      </c>
    </row>
    <row r="1292" spans="1:2" x14ac:dyDescent="0.25">
      <c r="A1292" s="360">
        <v>41881</v>
      </c>
      <c r="B1292" s="361">
        <v>1.3170299999999999</v>
      </c>
    </row>
    <row r="1293" spans="1:2" x14ac:dyDescent="0.25">
      <c r="A1293" s="360">
        <v>41880</v>
      </c>
      <c r="B1293" s="361">
        <v>1.31921</v>
      </c>
    </row>
    <row r="1294" spans="1:2" x14ac:dyDescent="0.25">
      <c r="A1294" s="360">
        <v>41879</v>
      </c>
      <c r="B1294" s="361">
        <v>1.3178099999999999</v>
      </c>
    </row>
    <row r="1295" spans="1:2" x14ac:dyDescent="0.25">
      <c r="A1295" s="360">
        <v>41878</v>
      </c>
      <c r="B1295" s="361">
        <v>1.3192699999999999</v>
      </c>
    </row>
    <row r="1296" spans="1:2" x14ac:dyDescent="0.25">
      <c r="A1296" s="360">
        <v>41877</v>
      </c>
      <c r="B1296" s="361">
        <v>1.3197700000000001</v>
      </c>
    </row>
    <row r="1297" spans="1:2" x14ac:dyDescent="0.25">
      <c r="A1297" s="360">
        <v>41876</v>
      </c>
      <c r="B1297" s="361">
        <v>1.32396</v>
      </c>
    </row>
    <row r="1298" spans="1:2" x14ac:dyDescent="0.25">
      <c r="A1298" s="360">
        <v>41875</v>
      </c>
      <c r="B1298" s="361">
        <v>1.32396</v>
      </c>
    </row>
    <row r="1299" spans="1:2" x14ac:dyDescent="0.25">
      <c r="A1299" s="360">
        <v>41874</v>
      </c>
      <c r="B1299" s="361">
        <v>1.3267800000000001</v>
      </c>
    </row>
    <row r="1300" spans="1:2" x14ac:dyDescent="0.25">
      <c r="A1300" s="360">
        <v>41873</v>
      </c>
      <c r="B1300" s="361">
        <v>1.3264400000000001</v>
      </c>
    </row>
    <row r="1301" spans="1:2" x14ac:dyDescent="0.25">
      <c r="A1301" s="360">
        <v>41872</v>
      </c>
      <c r="B1301" s="361">
        <v>1.32955</v>
      </c>
    </row>
    <row r="1302" spans="1:2" x14ac:dyDescent="0.25">
      <c r="A1302" s="360">
        <v>41871</v>
      </c>
      <c r="B1302" s="361">
        <v>1.3342000000000001</v>
      </c>
    </row>
    <row r="1303" spans="1:2" x14ac:dyDescent="0.25">
      <c r="A1303" s="360">
        <v>41870</v>
      </c>
      <c r="B1303" s="361">
        <v>1.33815</v>
      </c>
    </row>
    <row r="1304" spans="1:2" x14ac:dyDescent="0.25">
      <c r="A1304" s="360">
        <v>41869</v>
      </c>
      <c r="B1304" s="361">
        <v>1.33962</v>
      </c>
    </row>
    <row r="1305" spans="1:2" x14ac:dyDescent="0.25">
      <c r="A1305" s="360">
        <v>41868</v>
      </c>
      <c r="B1305" s="361">
        <v>1.33962</v>
      </c>
    </row>
    <row r="1306" spans="1:2" x14ac:dyDescent="0.25">
      <c r="A1306" s="360">
        <v>41867</v>
      </c>
      <c r="B1306" s="361">
        <v>1.3376699999999999</v>
      </c>
    </row>
    <row r="1307" spans="1:2" x14ac:dyDescent="0.25">
      <c r="A1307" s="360">
        <v>41866</v>
      </c>
      <c r="B1307" s="361">
        <v>1.3368599999999999</v>
      </c>
    </row>
    <row r="1308" spans="1:2" x14ac:dyDescent="0.25">
      <c r="A1308" s="360">
        <v>41865</v>
      </c>
      <c r="B1308" s="361">
        <v>1.3366100000000001</v>
      </c>
    </row>
    <row r="1309" spans="1:2" x14ac:dyDescent="0.25">
      <c r="A1309" s="360">
        <v>41864</v>
      </c>
      <c r="B1309" s="361">
        <v>1.3364100000000001</v>
      </c>
    </row>
    <row r="1310" spans="1:2" x14ac:dyDescent="0.25">
      <c r="A1310" s="360">
        <v>41863</v>
      </c>
      <c r="B1310" s="361">
        <v>1.3392999999999999</v>
      </c>
    </row>
    <row r="1311" spans="1:2" x14ac:dyDescent="0.25">
      <c r="A1311" s="360">
        <v>41862</v>
      </c>
      <c r="B1311" s="361">
        <v>1.3409599999999999</v>
      </c>
    </row>
    <row r="1312" spans="1:2" x14ac:dyDescent="0.25">
      <c r="A1312" s="360">
        <v>41861</v>
      </c>
      <c r="B1312" s="361">
        <v>1.3409</v>
      </c>
    </row>
    <row r="1313" spans="1:2" x14ac:dyDescent="0.25">
      <c r="A1313" s="360">
        <v>41860</v>
      </c>
      <c r="B1313" s="361">
        <v>1.3383799999999999</v>
      </c>
    </row>
    <row r="1314" spans="1:2" x14ac:dyDescent="0.25">
      <c r="A1314" s="360">
        <v>41859</v>
      </c>
      <c r="B1314" s="361">
        <v>1.33725</v>
      </c>
    </row>
    <row r="1315" spans="1:2" x14ac:dyDescent="0.25">
      <c r="A1315" s="360">
        <v>41858</v>
      </c>
      <c r="B1315" s="361">
        <v>1.3364100000000001</v>
      </c>
    </row>
    <row r="1316" spans="1:2" x14ac:dyDescent="0.25">
      <c r="A1316" s="360">
        <v>41857</v>
      </c>
      <c r="B1316" s="361">
        <v>1.3397699999999999</v>
      </c>
    </row>
    <row r="1317" spans="1:2" x14ac:dyDescent="0.25">
      <c r="A1317" s="360">
        <v>41856</v>
      </c>
      <c r="B1317" s="361">
        <v>1.34215</v>
      </c>
    </row>
    <row r="1318" spans="1:2" x14ac:dyDescent="0.25">
      <c r="A1318" s="360">
        <v>41855</v>
      </c>
      <c r="B1318" s="361">
        <v>1.3429</v>
      </c>
    </row>
    <row r="1319" spans="1:2" x14ac:dyDescent="0.25">
      <c r="A1319" s="360">
        <v>41854</v>
      </c>
      <c r="B1319" s="361">
        <v>1.3429</v>
      </c>
    </row>
    <row r="1320" spans="1:2" x14ac:dyDescent="0.25">
      <c r="A1320" s="360">
        <v>41853</v>
      </c>
      <c r="B1320" s="361">
        <v>1.34013</v>
      </c>
    </row>
    <row r="1321" spans="1:2" x14ac:dyDescent="0.25">
      <c r="A1321" s="360">
        <v>41852</v>
      </c>
      <c r="B1321" s="361">
        <v>1.33908</v>
      </c>
    </row>
    <row r="1322" spans="1:2" x14ac:dyDescent="0.25">
      <c r="A1322" s="360">
        <v>41851</v>
      </c>
      <c r="B1322" s="361">
        <v>1.3398000000000001</v>
      </c>
    </row>
    <row r="1323" spans="1:2" x14ac:dyDescent="0.25">
      <c r="A1323" s="360">
        <v>41850</v>
      </c>
      <c r="B1323" s="361">
        <v>1.3426499999999999</v>
      </c>
    </row>
    <row r="1324" spans="1:2" x14ac:dyDescent="0.25">
      <c r="A1324" s="360">
        <v>41849</v>
      </c>
      <c r="B1324" s="361">
        <v>1.3433900000000001</v>
      </c>
    </row>
    <row r="1325" spans="1:2" x14ac:dyDescent="0.25">
      <c r="A1325" s="360">
        <v>41848</v>
      </c>
      <c r="B1325" s="361">
        <v>1.3427500000000001</v>
      </c>
    </row>
    <row r="1326" spans="1:2" x14ac:dyDescent="0.25">
      <c r="A1326" s="360">
        <v>41847</v>
      </c>
      <c r="B1326" s="361">
        <v>1.3427500000000001</v>
      </c>
    </row>
    <row r="1327" spans="1:2" x14ac:dyDescent="0.25">
      <c r="A1327" s="360">
        <v>41846</v>
      </c>
      <c r="B1327" s="361">
        <v>1.3450299999999999</v>
      </c>
    </row>
    <row r="1328" spans="1:2" x14ac:dyDescent="0.25">
      <c r="A1328" s="360">
        <v>41845</v>
      </c>
      <c r="B1328" s="361">
        <v>1.3464100000000001</v>
      </c>
    </row>
    <row r="1329" spans="1:2" x14ac:dyDescent="0.25">
      <c r="A1329" s="360">
        <v>41844</v>
      </c>
      <c r="B1329" s="361">
        <v>1.34643</v>
      </c>
    </row>
    <row r="1330" spans="1:2" x14ac:dyDescent="0.25">
      <c r="A1330" s="360">
        <v>41843</v>
      </c>
      <c r="B1330" s="361">
        <v>1.3496699999999999</v>
      </c>
    </row>
    <row r="1331" spans="1:2" x14ac:dyDescent="0.25">
      <c r="A1331" s="360">
        <v>41842</v>
      </c>
      <c r="B1331" s="361">
        <v>1.35266</v>
      </c>
    </row>
    <row r="1332" spans="1:2" x14ac:dyDescent="0.25">
      <c r="A1332" s="360">
        <v>41841</v>
      </c>
      <c r="B1332" s="361">
        <v>1.3520399999999999</v>
      </c>
    </row>
    <row r="1333" spans="1:2" x14ac:dyDescent="0.25">
      <c r="A1333" s="360">
        <v>41840</v>
      </c>
      <c r="B1333" s="361">
        <v>1.3523000000000001</v>
      </c>
    </row>
    <row r="1334" spans="1:2" x14ac:dyDescent="0.25">
      <c r="A1334" s="360">
        <v>41839</v>
      </c>
      <c r="B1334" s="361">
        <v>1.3521700000000001</v>
      </c>
    </row>
    <row r="1335" spans="1:2" x14ac:dyDescent="0.25">
      <c r="A1335" s="360">
        <v>41838</v>
      </c>
      <c r="B1335" s="361">
        <v>1.3527100000000001</v>
      </c>
    </row>
    <row r="1336" spans="1:2" x14ac:dyDescent="0.25">
      <c r="A1336" s="360">
        <v>41837</v>
      </c>
      <c r="B1336" s="361">
        <v>1.3546199999999999</v>
      </c>
    </row>
    <row r="1337" spans="1:2" x14ac:dyDescent="0.25">
      <c r="A1337" s="360">
        <v>41836</v>
      </c>
      <c r="B1337" s="361">
        <v>1.3600699999999999</v>
      </c>
    </row>
    <row r="1338" spans="1:2" x14ac:dyDescent="0.25">
      <c r="A1338" s="360">
        <v>41835</v>
      </c>
      <c r="B1338" s="361">
        <v>1.36137</v>
      </c>
    </row>
    <row r="1339" spans="1:2" x14ac:dyDescent="0.25">
      <c r="A1339" s="360">
        <v>41834</v>
      </c>
      <c r="B1339" s="361">
        <v>1.3602099999999999</v>
      </c>
    </row>
    <row r="1340" spans="1:2" x14ac:dyDescent="0.25">
      <c r="A1340" s="360">
        <v>41833</v>
      </c>
      <c r="B1340" s="361">
        <v>1.3602099999999999</v>
      </c>
    </row>
    <row r="1341" spans="1:2" x14ac:dyDescent="0.25">
      <c r="A1341" s="360">
        <v>41832</v>
      </c>
      <c r="B1341" s="361">
        <v>1.36036</v>
      </c>
    </row>
    <row r="1342" spans="1:2" x14ac:dyDescent="0.25">
      <c r="A1342" s="360">
        <v>41831</v>
      </c>
      <c r="B1342" s="361">
        <v>1.3624400000000001</v>
      </c>
    </row>
    <row r="1343" spans="1:2" x14ac:dyDescent="0.25">
      <c r="A1343" s="360">
        <v>41830</v>
      </c>
      <c r="B1343" s="361">
        <v>1.36189</v>
      </c>
    </row>
    <row r="1344" spans="1:2" x14ac:dyDescent="0.25">
      <c r="A1344" s="360">
        <v>41829</v>
      </c>
      <c r="B1344" s="361">
        <v>1.3603799999999999</v>
      </c>
    </row>
    <row r="1345" spans="1:2" x14ac:dyDescent="0.25">
      <c r="A1345" s="360">
        <v>41828</v>
      </c>
      <c r="B1345" s="361">
        <v>1.3592900000000001</v>
      </c>
    </row>
    <row r="1346" spans="1:2" x14ac:dyDescent="0.25">
      <c r="A1346" s="360">
        <v>41827</v>
      </c>
      <c r="B1346" s="361">
        <v>1.3592299999999999</v>
      </c>
    </row>
    <row r="1347" spans="1:2" x14ac:dyDescent="0.25">
      <c r="A1347" s="360">
        <v>41826</v>
      </c>
      <c r="B1347" s="361">
        <v>1.3595999999999999</v>
      </c>
    </row>
    <row r="1348" spans="1:2" x14ac:dyDescent="0.25">
      <c r="A1348" s="360">
        <v>41825</v>
      </c>
      <c r="B1348" s="361">
        <v>1.3597900000000001</v>
      </c>
    </row>
    <row r="1349" spans="1:2" x14ac:dyDescent="0.25">
      <c r="A1349" s="360">
        <v>41824</v>
      </c>
      <c r="B1349" s="361">
        <v>1.36372</v>
      </c>
    </row>
    <row r="1350" spans="1:2" x14ac:dyDescent="0.25">
      <c r="A1350" s="360">
        <v>41823</v>
      </c>
      <c r="B1350" s="361">
        <v>1.36652</v>
      </c>
    </row>
    <row r="1351" spans="1:2" x14ac:dyDescent="0.25">
      <c r="A1351" s="360">
        <v>41822</v>
      </c>
      <c r="B1351" s="361">
        <v>1.36866</v>
      </c>
    </row>
    <row r="1352" spans="1:2" x14ac:dyDescent="0.25">
      <c r="A1352" s="360">
        <v>41821</v>
      </c>
      <c r="B1352" s="361">
        <v>1.3659600000000001</v>
      </c>
    </row>
    <row r="1353" spans="1:2" x14ac:dyDescent="0.25">
      <c r="A1353" s="360">
        <v>41820</v>
      </c>
      <c r="B1353" s="361">
        <v>1.36452</v>
      </c>
    </row>
    <row r="1354" spans="1:2" x14ac:dyDescent="0.25">
      <c r="A1354" s="360">
        <v>41819</v>
      </c>
      <c r="B1354" s="361">
        <v>1.36452</v>
      </c>
    </row>
    <row r="1355" spans="1:2" x14ac:dyDescent="0.25">
      <c r="A1355" s="360">
        <v>41818</v>
      </c>
      <c r="B1355" s="361">
        <v>1.3625</v>
      </c>
    </row>
    <row r="1356" spans="1:2" x14ac:dyDescent="0.25">
      <c r="A1356" s="360">
        <v>41817</v>
      </c>
      <c r="B1356" s="361">
        <v>1.36188</v>
      </c>
    </row>
    <row r="1357" spans="1:2" x14ac:dyDescent="0.25">
      <c r="A1357" s="360">
        <v>41816</v>
      </c>
      <c r="B1357" s="361">
        <v>1.36164</v>
      </c>
    </row>
    <row r="1358" spans="1:2" x14ac:dyDescent="0.25">
      <c r="A1358" s="360">
        <v>41815</v>
      </c>
      <c r="B1358" s="361">
        <v>1.3603700000000001</v>
      </c>
    </row>
    <row r="1359" spans="1:2" x14ac:dyDescent="0.25">
      <c r="A1359" s="360">
        <v>41814</v>
      </c>
      <c r="B1359" s="361">
        <v>1.3594999999999999</v>
      </c>
    </row>
    <row r="1360" spans="1:2" x14ac:dyDescent="0.25">
      <c r="A1360" s="360">
        <v>41813</v>
      </c>
      <c r="B1360" s="361">
        <v>1.3597999999999999</v>
      </c>
    </row>
    <row r="1361" spans="1:2" x14ac:dyDescent="0.25">
      <c r="A1361" s="360">
        <v>41812</v>
      </c>
      <c r="B1361" s="361">
        <v>1.3597999999999999</v>
      </c>
    </row>
    <row r="1362" spans="1:2" x14ac:dyDescent="0.25">
      <c r="A1362" s="360">
        <v>41811</v>
      </c>
      <c r="B1362" s="361">
        <v>1.3602000000000001</v>
      </c>
    </row>
    <row r="1363" spans="1:2" x14ac:dyDescent="0.25">
      <c r="A1363" s="360">
        <v>41810</v>
      </c>
      <c r="B1363" s="361">
        <v>1.36084</v>
      </c>
    </row>
    <row r="1364" spans="1:2" x14ac:dyDescent="0.25">
      <c r="A1364" s="360">
        <v>41809</v>
      </c>
      <c r="B1364" s="361">
        <v>1.3558699999999999</v>
      </c>
    </row>
    <row r="1365" spans="1:2" x14ac:dyDescent="0.25">
      <c r="A1365" s="360">
        <v>41808</v>
      </c>
      <c r="B1365" s="361">
        <v>1.3558399999999999</v>
      </c>
    </row>
    <row r="1366" spans="1:2" x14ac:dyDescent="0.25">
      <c r="A1366" s="360">
        <v>41807</v>
      </c>
      <c r="B1366" s="361">
        <v>1.35466</v>
      </c>
    </row>
    <row r="1367" spans="1:2" x14ac:dyDescent="0.25">
      <c r="A1367" s="360">
        <v>41806</v>
      </c>
      <c r="B1367" s="361">
        <v>1.3538300000000001</v>
      </c>
    </row>
    <row r="1368" spans="1:2" x14ac:dyDescent="0.25">
      <c r="A1368" s="360">
        <v>41805</v>
      </c>
      <c r="B1368" s="361">
        <v>1.3538300000000001</v>
      </c>
    </row>
    <row r="1369" spans="1:2" x14ac:dyDescent="0.25">
      <c r="A1369" s="360">
        <v>41804</v>
      </c>
      <c r="B1369" s="361">
        <v>1.3548899999999999</v>
      </c>
    </row>
    <row r="1370" spans="1:2" x14ac:dyDescent="0.25">
      <c r="A1370" s="360">
        <v>41803</v>
      </c>
      <c r="B1370" s="361">
        <v>1.35398</v>
      </c>
    </row>
    <row r="1371" spans="1:2" x14ac:dyDescent="0.25">
      <c r="A1371" s="360">
        <v>41802</v>
      </c>
      <c r="B1371" s="361">
        <v>1.3535200000000001</v>
      </c>
    </row>
    <row r="1372" spans="1:2" x14ac:dyDescent="0.25">
      <c r="A1372" s="360">
        <v>41801</v>
      </c>
      <c r="B1372" s="361">
        <v>1.3567400000000001</v>
      </c>
    </row>
    <row r="1373" spans="1:2" x14ac:dyDescent="0.25">
      <c r="A1373" s="360">
        <v>41800</v>
      </c>
      <c r="B1373" s="361">
        <v>1.36225</v>
      </c>
    </row>
    <row r="1374" spans="1:2" x14ac:dyDescent="0.25">
      <c r="A1374" s="360">
        <v>41799</v>
      </c>
      <c r="B1374" s="361">
        <v>1.3639399999999999</v>
      </c>
    </row>
    <row r="1375" spans="1:2" x14ac:dyDescent="0.25">
      <c r="A1375" s="360">
        <v>41798</v>
      </c>
      <c r="B1375" s="361">
        <v>1.3639399999999999</v>
      </c>
    </row>
    <row r="1376" spans="1:2" x14ac:dyDescent="0.25">
      <c r="A1376" s="360">
        <v>41797</v>
      </c>
      <c r="B1376" s="361">
        <v>1.3647499999999999</v>
      </c>
    </row>
    <row r="1377" spans="1:2" x14ac:dyDescent="0.25">
      <c r="A1377" s="360">
        <v>41796</v>
      </c>
      <c r="B1377" s="361">
        <v>1.36086</v>
      </c>
    </row>
    <row r="1378" spans="1:2" x14ac:dyDescent="0.25">
      <c r="A1378" s="360">
        <v>41795</v>
      </c>
      <c r="B1378" s="361">
        <v>1.36137</v>
      </c>
    </row>
    <row r="1379" spans="1:2" x14ac:dyDescent="0.25">
      <c r="A1379" s="360">
        <v>41794</v>
      </c>
      <c r="B1379" s="361">
        <v>1.36124</v>
      </c>
    </row>
    <row r="1380" spans="1:2" x14ac:dyDescent="0.25">
      <c r="A1380" s="360">
        <v>41793</v>
      </c>
      <c r="B1380" s="361">
        <v>1.3613900000000001</v>
      </c>
    </row>
    <row r="1381" spans="1:2" x14ac:dyDescent="0.25">
      <c r="A1381" s="360">
        <v>41792</v>
      </c>
      <c r="B1381" s="361">
        <v>1.3629</v>
      </c>
    </row>
    <row r="1382" spans="1:2" x14ac:dyDescent="0.25">
      <c r="A1382" s="360">
        <v>41791</v>
      </c>
      <c r="B1382" s="361">
        <v>1.3629</v>
      </c>
    </row>
    <row r="1383" spans="1:2" x14ac:dyDescent="0.25">
      <c r="A1383" s="360">
        <v>41790</v>
      </c>
      <c r="B1383" s="361">
        <v>1.36155</v>
      </c>
    </row>
    <row r="1384" spans="1:2" x14ac:dyDescent="0.25">
      <c r="A1384" s="360">
        <v>41789</v>
      </c>
      <c r="B1384" s="361">
        <v>1.36036</v>
      </c>
    </row>
    <row r="1385" spans="1:2" x14ac:dyDescent="0.25">
      <c r="A1385" s="360">
        <v>41788</v>
      </c>
      <c r="B1385" s="361">
        <v>1.3616999999999999</v>
      </c>
    </row>
    <row r="1386" spans="1:2" x14ac:dyDescent="0.25">
      <c r="A1386" s="360">
        <v>41787</v>
      </c>
      <c r="B1386" s="361">
        <v>1.3642399999999999</v>
      </c>
    </row>
    <row r="1387" spans="1:2" x14ac:dyDescent="0.25">
      <c r="A1387" s="360">
        <v>41786</v>
      </c>
      <c r="B1387" s="361">
        <v>1.36338</v>
      </c>
    </row>
    <row r="1388" spans="1:2" x14ac:dyDescent="0.25">
      <c r="A1388" s="360">
        <v>41785</v>
      </c>
      <c r="B1388" s="361">
        <v>1.3623799999999999</v>
      </c>
    </row>
    <row r="1389" spans="1:2" x14ac:dyDescent="0.25">
      <c r="A1389" s="360">
        <v>41784</v>
      </c>
      <c r="B1389" s="361">
        <v>1.3623799999999999</v>
      </c>
    </row>
    <row r="1390" spans="1:2" x14ac:dyDescent="0.25">
      <c r="A1390" s="360">
        <v>41783</v>
      </c>
      <c r="B1390" s="361">
        <v>1.3637699999999999</v>
      </c>
    </row>
    <row r="1391" spans="1:2" x14ac:dyDescent="0.25">
      <c r="A1391" s="360">
        <v>41782</v>
      </c>
      <c r="B1391" s="361">
        <v>1.3668499999999999</v>
      </c>
    </row>
    <row r="1392" spans="1:2" x14ac:dyDescent="0.25">
      <c r="A1392" s="360">
        <v>41781</v>
      </c>
      <c r="B1392" s="361">
        <v>1.36896</v>
      </c>
    </row>
    <row r="1393" spans="1:2" x14ac:dyDescent="0.25">
      <c r="A1393" s="360">
        <v>41780</v>
      </c>
      <c r="B1393" s="361">
        <v>1.3701700000000001</v>
      </c>
    </row>
    <row r="1394" spans="1:2" x14ac:dyDescent="0.25">
      <c r="A1394" s="360">
        <v>41779</v>
      </c>
      <c r="B1394" s="361">
        <v>1.3710100000000001</v>
      </c>
    </row>
    <row r="1395" spans="1:2" x14ac:dyDescent="0.25">
      <c r="A1395" s="360">
        <v>41778</v>
      </c>
      <c r="B1395" s="361">
        <v>1.3692800000000001</v>
      </c>
    </row>
    <row r="1396" spans="1:2" x14ac:dyDescent="0.25">
      <c r="A1396" s="360">
        <v>41777</v>
      </c>
      <c r="B1396" s="361">
        <v>1.3692800000000001</v>
      </c>
    </row>
    <row r="1397" spans="1:2" x14ac:dyDescent="0.25">
      <c r="A1397" s="360">
        <v>41776</v>
      </c>
      <c r="B1397" s="361">
        <v>1.3708199999999999</v>
      </c>
    </row>
    <row r="1398" spans="1:2" x14ac:dyDescent="0.25">
      <c r="A1398" s="360">
        <v>41775</v>
      </c>
      <c r="B1398" s="361">
        <v>1.37002</v>
      </c>
    </row>
    <row r="1399" spans="1:2" x14ac:dyDescent="0.25">
      <c r="A1399" s="360">
        <v>41774</v>
      </c>
      <c r="B1399" s="361">
        <v>1.37114</v>
      </c>
    </row>
    <row r="1400" spans="1:2" x14ac:dyDescent="0.25">
      <c r="A1400" s="360">
        <v>41773</v>
      </c>
      <c r="B1400" s="361">
        <v>1.3735299999999999</v>
      </c>
    </row>
    <row r="1401" spans="1:2" x14ac:dyDescent="0.25">
      <c r="A1401" s="360">
        <v>41772</v>
      </c>
      <c r="B1401" s="361">
        <v>1.37601</v>
      </c>
    </row>
    <row r="1402" spans="1:2" x14ac:dyDescent="0.25">
      <c r="A1402" s="360">
        <v>41771</v>
      </c>
      <c r="B1402" s="361">
        <v>1.37574</v>
      </c>
    </row>
    <row r="1403" spans="1:2" x14ac:dyDescent="0.25">
      <c r="A1403" s="360">
        <v>41770</v>
      </c>
      <c r="B1403" s="361">
        <v>1.37574</v>
      </c>
    </row>
    <row r="1404" spans="1:2" x14ac:dyDescent="0.25">
      <c r="A1404" s="360">
        <v>41769</v>
      </c>
      <c r="B1404" s="361">
        <v>1.38053</v>
      </c>
    </row>
    <row r="1405" spans="1:2" x14ac:dyDescent="0.25">
      <c r="A1405" s="360">
        <v>41768</v>
      </c>
      <c r="B1405" s="361">
        <v>1.3901600000000001</v>
      </c>
    </row>
    <row r="1406" spans="1:2" x14ac:dyDescent="0.25">
      <c r="A1406" s="360">
        <v>41767</v>
      </c>
      <c r="B1406" s="361">
        <v>1.3923300000000001</v>
      </c>
    </row>
    <row r="1407" spans="1:2" x14ac:dyDescent="0.25">
      <c r="A1407" s="360">
        <v>41766</v>
      </c>
      <c r="B1407" s="361">
        <v>1.3907</v>
      </c>
    </row>
    <row r="1408" spans="1:2" x14ac:dyDescent="0.25">
      <c r="A1408" s="360">
        <v>41765</v>
      </c>
      <c r="B1408" s="361">
        <v>1.38747</v>
      </c>
    </row>
    <row r="1409" spans="1:2" x14ac:dyDescent="0.25">
      <c r="A1409" s="360">
        <v>41764</v>
      </c>
      <c r="B1409" s="361">
        <v>1.3868499999999999</v>
      </c>
    </row>
    <row r="1410" spans="1:2" x14ac:dyDescent="0.25">
      <c r="A1410" s="360">
        <v>41763</v>
      </c>
      <c r="B1410" s="361">
        <v>1.3868499999999999</v>
      </c>
    </row>
    <row r="1411" spans="1:2" x14ac:dyDescent="0.25">
      <c r="A1411" s="360">
        <v>41762</v>
      </c>
      <c r="B1411" s="361">
        <v>1.3859699999999999</v>
      </c>
    </row>
    <row r="1412" spans="1:2" x14ac:dyDescent="0.25">
      <c r="A1412" s="360">
        <v>41761</v>
      </c>
      <c r="B1412" s="361">
        <v>1.3871800000000001</v>
      </c>
    </row>
    <row r="1413" spans="1:2" x14ac:dyDescent="0.25">
      <c r="A1413" s="360">
        <v>41760</v>
      </c>
      <c r="B1413" s="361">
        <v>1.3832</v>
      </c>
    </row>
    <row r="1414" spans="1:2" x14ac:dyDescent="0.25">
      <c r="A1414" s="360">
        <v>41759</v>
      </c>
      <c r="B1414" s="361">
        <v>1.38429</v>
      </c>
    </row>
    <row r="1415" spans="1:2" x14ac:dyDescent="0.25">
      <c r="A1415" s="360">
        <v>41758</v>
      </c>
      <c r="B1415" s="361">
        <v>1.3845400000000001</v>
      </c>
    </row>
    <row r="1416" spans="1:2" x14ac:dyDescent="0.25">
      <c r="A1416" s="360">
        <v>41757</v>
      </c>
      <c r="B1416" s="361">
        <v>1.38304</v>
      </c>
    </row>
    <row r="1417" spans="1:2" x14ac:dyDescent="0.25">
      <c r="A1417" s="360">
        <v>41756</v>
      </c>
      <c r="B1417" s="361">
        <v>1.38304</v>
      </c>
    </row>
    <row r="1418" spans="1:2" x14ac:dyDescent="0.25">
      <c r="A1418" s="360">
        <v>41755</v>
      </c>
      <c r="B1418" s="361">
        <v>1.38348</v>
      </c>
    </row>
    <row r="1419" spans="1:2" x14ac:dyDescent="0.25">
      <c r="A1419" s="360">
        <v>41754</v>
      </c>
      <c r="B1419" s="361">
        <v>1.3821600000000001</v>
      </c>
    </row>
    <row r="1420" spans="1:2" x14ac:dyDescent="0.25">
      <c r="A1420" s="360">
        <v>41753</v>
      </c>
      <c r="B1420" s="361">
        <v>1.38205</v>
      </c>
    </row>
    <row r="1421" spans="1:2" x14ac:dyDescent="0.25">
      <c r="A1421" s="360">
        <v>41752</v>
      </c>
      <c r="B1421" s="361">
        <v>1.38005</v>
      </c>
    </row>
    <row r="1422" spans="1:2" x14ac:dyDescent="0.25">
      <c r="A1422" s="360">
        <v>41751</v>
      </c>
      <c r="B1422" s="361">
        <v>1.3809499999999999</v>
      </c>
    </row>
    <row r="1423" spans="1:2" x14ac:dyDescent="0.25">
      <c r="A1423" s="360">
        <v>41750</v>
      </c>
      <c r="B1423" s="361">
        <v>1.38039</v>
      </c>
    </row>
    <row r="1424" spans="1:2" x14ac:dyDescent="0.25">
      <c r="A1424" s="360">
        <v>41749</v>
      </c>
      <c r="B1424" s="361">
        <v>1.38039</v>
      </c>
    </row>
    <row r="1425" spans="1:2" x14ac:dyDescent="0.25">
      <c r="A1425" s="360">
        <v>41748</v>
      </c>
      <c r="B1425" s="361">
        <v>1.3815</v>
      </c>
    </row>
    <row r="1426" spans="1:2" x14ac:dyDescent="0.25">
      <c r="A1426" s="360">
        <v>41747</v>
      </c>
      <c r="B1426" s="361">
        <v>1.3833599999999999</v>
      </c>
    </row>
    <row r="1427" spans="1:2" x14ac:dyDescent="0.25">
      <c r="A1427" s="360">
        <v>41746</v>
      </c>
      <c r="B1427" s="361">
        <v>1.3822399999999999</v>
      </c>
    </row>
    <row r="1428" spans="1:2" x14ac:dyDescent="0.25">
      <c r="A1428" s="360">
        <v>41745</v>
      </c>
      <c r="B1428" s="361">
        <v>1.3811</v>
      </c>
    </row>
    <row r="1429" spans="1:2" x14ac:dyDescent="0.25">
      <c r="A1429" s="360">
        <v>41744</v>
      </c>
      <c r="B1429" s="361">
        <v>1.3835</v>
      </c>
    </row>
    <row r="1430" spans="1:2" x14ac:dyDescent="0.25">
      <c r="A1430" s="360">
        <v>41743</v>
      </c>
      <c r="B1430" s="361">
        <v>1.38826</v>
      </c>
    </row>
    <row r="1431" spans="1:2" x14ac:dyDescent="0.25">
      <c r="A1431" s="360">
        <v>41742</v>
      </c>
      <c r="B1431" s="361">
        <v>1.38826</v>
      </c>
    </row>
    <row r="1432" spans="1:2" x14ac:dyDescent="0.25">
      <c r="A1432" s="360">
        <v>41741</v>
      </c>
      <c r="B1432" s="361">
        <v>1.3889100000000001</v>
      </c>
    </row>
    <row r="1433" spans="1:2" x14ac:dyDescent="0.25">
      <c r="A1433" s="360">
        <v>41740</v>
      </c>
      <c r="B1433" s="361">
        <v>1.3864700000000001</v>
      </c>
    </row>
    <row r="1434" spans="1:2" x14ac:dyDescent="0.25">
      <c r="A1434" s="360">
        <v>41739</v>
      </c>
      <c r="B1434" s="361">
        <v>1.38035</v>
      </c>
    </row>
    <row r="1435" spans="1:2" x14ac:dyDescent="0.25">
      <c r="A1435" s="360">
        <v>41738</v>
      </c>
      <c r="B1435" s="361">
        <v>1.3767400000000001</v>
      </c>
    </row>
    <row r="1436" spans="1:2" x14ac:dyDescent="0.25">
      <c r="A1436" s="360">
        <v>41737</v>
      </c>
      <c r="B1436" s="361">
        <v>1.3718399999999999</v>
      </c>
    </row>
    <row r="1437" spans="1:2" x14ac:dyDescent="0.25">
      <c r="A1437" s="360">
        <v>41736</v>
      </c>
      <c r="B1437" s="361">
        <v>1.3702300000000001</v>
      </c>
    </row>
    <row r="1438" spans="1:2" x14ac:dyDescent="0.25">
      <c r="A1438" s="360">
        <v>41735</v>
      </c>
      <c r="B1438" s="361">
        <v>1.3702300000000001</v>
      </c>
    </row>
    <row r="1439" spans="1:2" x14ac:dyDescent="0.25">
      <c r="A1439" s="360">
        <v>41734</v>
      </c>
      <c r="B1439" s="361">
        <v>1.3706700000000001</v>
      </c>
    </row>
    <row r="1440" spans="1:2" x14ac:dyDescent="0.25">
      <c r="A1440" s="360">
        <v>41733</v>
      </c>
      <c r="B1440" s="361">
        <v>1.37473</v>
      </c>
    </row>
    <row r="1441" spans="1:2" x14ac:dyDescent="0.25">
      <c r="A1441" s="360">
        <v>41732</v>
      </c>
      <c r="B1441" s="361">
        <v>1.37866</v>
      </c>
    </row>
    <row r="1442" spans="1:2" x14ac:dyDescent="0.25">
      <c r="A1442" s="360">
        <v>41731</v>
      </c>
      <c r="B1442" s="361">
        <v>1.37863</v>
      </c>
    </row>
    <row r="1443" spans="1:2" x14ac:dyDescent="0.25">
      <c r="A1443" s="360">
        <v>41730</v>
      </c>
      <c r="B1443" s="361">
        <v>1.3767</v>
      </c>
    </row>
    <row r="1444" spans="1:2" x14ac:dyDescent="0.25">
      <c r="A1444" s="360">
        <v>41729</v>
      </c>
      <c r="B1444" s="361">
        <v>1.3751599999999999</v>
      </c>
    </row>
    <row r="1445" spans="1:2" x14ac:dyDescent="0.25">
      <c r="A1445" s="360">
        <v>41728</v>
      </c>
      <c r="B1445" s="361">
        <v>1.3751599999999999</v>
      </c>
    </row>
    <row r="1446" spans="1:2" x14ac:dyDescent="0.25">
      <c r="A1446" s="360">
        <v>41727</v>
      </c>
      <c r="B1446" s="361">
        <v>1.37432</v>
      </c>
    </row>
    <row r="1447" spans="1:2" x14ac:dyDescent="0.25">
      <c r="A1447" s="360">
        <v>41726</v>
      </c>
      <c r="B1447" s="361">
        <v>1.37679</v>
      </c>
    </row>
    <row r="1448" spans="1:2" x14ac:dyDescent="0.25">
      <c r="A1448" s="360">
        <v>41725</v>
      </c>
      <c r="B1448" s="361">
        <v>1.38036</v>
      </c>
    </row>
    <row r="1449" spans="1:2" x14ac:dyDescent="0.25">
      <c r="A1449" s="360">
        <v>41724</v>
      </c>
      <c r="B1449" s="361">
        <v>1.3821399999999999</v>
      </c>
    </row>
    <row r="1450" spans="1:2" x14ac:dyDescent="0.25">
      <c r="A1450" s="360">
        <v>41723</v>
      </c>
      <c r="B1450" s="361">
        <v>1.37954</v>
      </c>
    </row>
    <row r="1451" spans="1:2" x14ac:dyDescent="0.25">
      <c r="A1451" s="360">
        <v>41722</v>
      </c>
      <c r="B1451" s="361">
        <v>1.37907</v>
      </c>
    </row>
    <row r="1452" spans="1:2" x14ac:dyDescent="0.25">
      <c r="A1452" s="360">
        <v>41721</v>
      </c>
      <c r="B1452" s="361">
        <v>1.37907</v>
      </c>
    </row>
    <row r="1453" spans="1:2" x14ac:dyDescent="0.25">
      <c r="A1453" s="360">
        <v>41720</v>
      </c>
      <c r="B1453" s="361">
        <v>1.37876</v>
      </c>
    </row>
    <row r="1454" spans="1:2" x14ac:dyDescent="0.25">
      <c r="A1454" s="360">
        <v>41719</v>
      </c>
      <c r="B1454" s="361">
        <v>1.38026</v>
      </c>
    </row>
    <row r="1455" spans="1:2" x14ac:dyDescent="0.25">
      <c r="A1455" s="360">
        <v>41718</v>
      </c>
      <c r="B1455" s="361">
        <v>1.3910400000000001</v>
      </c>
    </row>
    <row r="1456" spans="1:2" x14ac:dyDescent="0.25">
      <c r="A1456" s="360">
        <v>41717</v>
      </c>
      <c r="B1456" s="361">
        <v>1.3919900000000001</v>
      </c>
    </row>
    <row r="1457" spans="1:2" x14ac:dyDescent="0.25">
      <c r="A1457" s="360">
        <v>41716</v>
      </c>
      <c r="B1457" s="361">
        <v>1.39093</v>
      </c>
    </row>
    <row r="1458" spans="1:2" x14ac:dyDescent="0.25">
      <c r="A1458" s="360">
        <v>41715</v>
      </c>
      <c r="B1458" s="361">
        <v>1.39072</v>
      </c>
    </row>
    <row r="1459" spans="1:2" x14ac:dyDescent="0.25">
      <c r="A1459" s="360">
        <v>41714</v>
      </c>
      <c r="B1459" s="361">
        <v>1.39072</v>
      </c>
    </row>
    <row r="1460" spans="1:2" x14ac:dyDescent="0.25">
      <c r="A1460" s="360">
        <v>41713</v>
      </c>
      <c r="B1460" s="361">
        <v>1.38818</v>
      </c>
    </row>
    <row r="1461" spans="1:2" x14ac:dyDescent="0.25">
      <c r="A1461" s="360">
        <v>41712</v>
      </c>
      <c r="B1461" s="361">
        <v>1.39174</v>
      </c>
    </row>
    <row r="1462" spans="1:2" x14ac:dyDescent="0.25">
      <c r="A1462" s="360">
        <v>41711</v>
      </c>
      <c r="B1462" s="361">
        <v>1.3872500000000001</v>
      </c>
    </row>
    <row r="1463" spans="1:2" x14ac:dyDescent="0.25">
      <c r="A1463" s="360">
        <v>41710</v>
      </c>
      <c r="B1463" s="361">
        <v>1.3863700000000001</v>
      </c>
    </row>
    <row r="1464" spans="1:2" x14ac:dyDescent="0.25">
      <c r="A1464" s="360">
        <v>41709</v>
      </c>
      <c r="B1464" s="361">
        <v>1.38788</v>
      </c>
    </row>
    <row r="1465" spans="1:2" x14ac:dyDescent="0.25">
      <c r="A1465" s="360">
        <v>41708</v>
      </c>
      <c r="B1465" s="361">
        <v>1.38748</v>
      </c>
    </row>
    <row r="1466" spans="1:2" x14ac:dyDescent="0.25">
      <c r="A1466" s="360">
        <v>41707</v>
      </c>
      <c r="B1466" s="361">
        <v>1.38747</v>
      </c>
    </row>
    <row r="1467" spans="1:2" x14ac:dyDescent="0.25">
      <c r="A1467" s="360">
        <v>41706</v>
      </c>
      <c r="B1467" s="361">
        <v>1.38693</v>
      </c>
    </row>
    <row r="1468" spans="1:2" x14ac:dyDescent="0.25">
      <c r="A1468" s="360">
        <v>41705</v>
      </c>
      <c r="B1468" s="361">
        <v>1.37677</v>
      </c>
    </row>
    <row r="1469" spans="1:2" x14ac:dyDescent="0.25">
      <c r="A1469" s="360">
        <v>41704</v>
      </c>
      <c r="B1469" s="361">
        <v>1.3731599999999999</v>
      </c>
    </row>
    <row r="1470" spans="1:2" x14ac:dyDescent="0.25">
      <c r="A1470" s="360">
        <v>41703</v>
      </c>
      <c r="B1470" s="361">
        <v>1.3742700000000001</v>
      </c>
    </row>
    <row r="1471" spans="1:2" x14ac:dyDescent="0.25">
      <c r="A1471" s="360">
        <v>41702</v>
      </c>
      <c r="B1471" s="361">
        <v>1.37706</v>
      </c>
    </row>
    <row r="1472" spans="1:2" x14ac:dyDescent="0.25">
      <c r="A1472" s="360">
        <v>41701</v>
      </c>
      <c r="B1472" s="361">
        <v>1.3798900000000001</v>
      </c>
    </row>
    <row r="1473" spans="1:2" x14ac:dyDescent="0.25">
      <c r="A1473" s="360">
        <v>41700</v>
      </c>
      <c r="B1473" s="361">
        <v>1.37991</v>
      </c>
    </row>
    <row r="1474" spans="1:2" x14ac:dyDescent="0.25">
      <c r="A1474" s="360">
        <v>41699</v>
      </c>
      <c r="B1474" s="361">
        <v>1.37514</v>
      </c>
    </row>
    <row r="1475" spans="1:2" x14ac:dyDescent="0.25">
      <c r="A1475" s="360">
        <v>41698</v>
      </c>
      <c r="B1475" s="361">
        <v>1.3682399999999999</v>
      </c>
    </row>
    <row r="1476" spans="1:2" x14ac:dyDescent="0.25">
      <c r="A1476" s="360">
        <v>41697</v>
      </c>
      <c r="B1476" s="361">
        <v>1.3721699999999999</v>
      </c>
    </row>
    <row r="1477" spans="1:2" x14ac:dyDescent="0.25">
      <c r="A1477" s="360">
        <v>41696</v>
      </c>
      <c r="B1477" s="361">
        <v>1.3741699999999999</v>
      </c>
    </row>
    <row r="1478" spans="1:2" x14ac:dyDescent="0.25">
      <c r="A1478" s="360">
        <v>41695</v>
      </c>
      <c r="B1478" s="361">
        <v>1.37374</v>
      </c>
    </row>
    <row r="1479" spans="1:2" x14ac:dyDescent="0.25">
      <c r="A1479" s="360">
        <v>41694</v>
      </c>
      <c r="B1479" s="361">
        <v>1.3734500000000001</v>
      </c>
    </row>
    <row r="1480" spans="1:2" x14ac:dyDescent="0.25">
      <c r="A1480" s="360">
        <v>41693</v>
      </c>
      <c r="B1480" s="361">
        <v>1.3734599999999999</v>
      </c>
    </row>
    <row r="1481" spans="1:2" x14ac:dyDescent="0.25">
      <c r="A1481" s="360">
        <v>41692</v>
      </c>
      <c r="B1481" s="361">
        <v>1.3720399999999999</v>
      </c>
    </row>
    <row r="1482" spans="1:2" x14ac:dyDescent="0.25">
      <c r="A1482" s="360">
        <v>41691</v>
      </c>
      <c r="B1482" s="361">
        <v>1.37226</v>
      </c>
    </row>
    <row r="1483" spans="1:2" x14ac:dyDescent="0.25">
      <c r="A1483" s="360">
        <v>41690</v>
      </c>
      <c r="B1483" s="361">
        <v>1.37551</v>
      </c>
    </row>
    <row r="1484" spans="1:2" x14ac:dyDescent="0.25">
      <c r="A1484" s="360">
        <v>41689</v>
      </c>
      <c r="B1484" s="361">
        <v>1.37249</v>
      </c>
    </row>
    <row r="1485" spans="1:2" x14ac:dyDescent="0.25">
      <c r="A1485" s="360">
        <v>41688</v>
      </c>
      <c r="B1485" s="361">
        <v>1.3704700000000001</v>
      </c>
    </row>
    <row r="1486" spans="1:2" x14ac:dyDescent="0.25">
      <c r="A1486" s="360">
        <v>41687</v>
      </c>
      <c r="B1486" s="361">
        <v>1.36893</v>
      </c>
    </row>
    <row r="1487" spans="1:2" x14ac:dyDescent="0.25">
      <c r="A1487" s="360">
        <v>41686</v>
      </c>
      <c r="B1487" s="361">
        <v>1.36896</v>
      </c>
    </row>
    <row r="1488" spans="1:2" x14ac:dyDescent="0.25">
      <c r="A1488" s="360">
        <v>41685</v>
      </c>
      <c r="B1488" s="361">
        <v>1.36887</v>
      </c>
    </row>
    <row r="1489" spans="1:2" x14ac:dyDescent="0.25">
      <c r="A1489" s="360">
        <v>41684</v>
      </c>
      <c r="B1489" s="361">
        <v>1.3638399999999999</v>
      </c>
    </row>
    <row r="1490" spans="1:2" x14ac:dyDescent="0.25">
      <c r="A1490" s="360">
        <v>41683</v>
      </c>
      <c r="B1490" s="361">
        <v>1.36151</v>
      </c>
    </row>
    <row r="1491" spans="1:2" x14ac:dyDescent="0.25">
      <c r="A1491" s="360">
        <v>41682</v>
      </c>
      <c r="B1491" s="361">
        <v>1.3658300000000001</v>
      </c>
    </row>
    <row r="1492" spans="1:2" x14ac:dyDescent="0.25">
      <c r="A1492" s="360">
        <v>41681</v>
      </c>
      <c r="B1492" s="361">
        <v>1.3631899999999999</v>
      </c>
    </row>
    <row r="1493" spans="1:2" x14ac:dyDescent="0.25">
      <c r="A1493" s="360">
        <v>41680</v>
      </c>
      <c r="B1493" s="361">
        <v>1.36334</v>
      </c>
    </row>
    <row r="1494" spans="1:2" x14ac:dyDescent="0.25">
      <c r="A1494" s="360">
        <v>41679</v>
      </c>
      <c r="B1494" s="361">
        <v>1.3633500000000001</v>
      </c>
    </row>
    <row r="1495" spans="1:2" x14ac:dyDescent="0.25">
      <c r="A1495" s="360">
        <v>41678</v>
      </c>
      <c r="B1495" s="361">
        <v>1.3592200000000001</v>
      </c>
    </row>
    <row r="1496" spans="1:2" x14ac:dyDescent="0.25">
      <c r="A1496" s="360">
        <v>41677</v>
      </c>
      <c r="B1496" s="361">
        <v>1.3547199999999999</v>
      </c>
    </row>
    <row r="1497" spans="1:2" x14ac:dyDescent="0.25">
      <c r="A1497" s="360">
        <v>41676</v>
      </c>
      <c r="B1497" s="361">
        <v>1.3519099999999999</v>
      </c>
    </row>
    <row r="1498" spans="1:2" x14ac:dyDescent="0.25">
      <c r="A1498" s="360">
        <v>41675</v>
      </c>
      <c r="B1498" s="361">
        <v>1.35161</v>
      </c>
    </row>
    <row r="1499" spans="1:2" x14ac:dyDescent="0.25">
      <c r="A1499" s="360">
        <v>41674</v>
      </c>
      <c r="B1499" s="361">
        <v>1.34981</v>
      </c>
    </row>
    <row r="1500" spans="1:2" x14ac:dyDescent="0.25">
      <c r="A1500" s="360">
        <v>41673</v>
      </c>
      <c r="B1500" s="361">
        <v>1.34812</v>
      </c>
    </row>
    <row r="1501" spans="1:2" x14ac:dyDescent="0.25">
      <c r="A1501" s="360">
        <v>41672</v>
      </c>
      <c r="B1501" s="361">
        <v>1.3481399999999999</v>
      </c>
    </row>
    <row r="1502" spans="1:2" x14ac:dyDescent="0.25">
      <c r="A1502" s="360">
        <v>41671</v>
      </c>
      <c r="B1502" s="361">
        <v>1.3531599999999999</v>
      </c>
    </row>
    <row r="1503" spans="1:2" x14ac:dyDescent="0.25">
      <c r="A1503" s="360">
        <v>41670</v>
      </c>
      <c r="B1503" s="361">
        <v>1.36111</v>
      </c>
    </row>
    <row r="1504" spans="1:2" x14ac:dyDescent="0.25">
      <c r="A1504" s="360">
        <v>41669</v>
      </c>
      <c r="B1504" s="361">
        <v>1.36581</v>
      </c>
    </row>
    <row r="1505" spans="1:2" x14ac:dyDescent="0.25">
      <c r="A1505" s="360">
        <v>41668</v>
      </c>
      <c r="B1505" s="361">
        <v>1.3664499999999999</v>
      </c>
    </row>
    <row r="1506" spans="1:2" x14ac:dyDescent="0.25">
      <c r="A1506" s="360">
        <v>41667</v>
      </c>
      <c r="B1506" s="361">
        <v>1.3678399999999999</v>
      </c>
    </row>
    <row r="1507" spans="1:2" x14ac:dyDescent="0.25">
      <c r="A1507" s="360">
        <v>41666</v>
      </c>
      <c r="B1507" s="361">
        <v>1.3675299999999999</v>
      </c>
    </row>
    <row r="1508" spans="1:2" x14ac:dyDescent="0.25">
      <c r="A1508" s="360">
        <v>41665</v>
      </c>
      <c r="B1508" s="361">
        <v>1.36754</v>
      </c>
    </row>
    <row r="1509" spans="1:2" x14ac:dyDescent="0.25">
      <c r="A1509" s="360">
        <v>41664</v>
      </c>
      <c r="B1509" s="361">
        <v>1.36856</v>
      </c>
    </row>
    <row r="1510" spans="1:2" x14ac:dyDescent="0.25">
      <c r="A1510" s="360">
        <v>41663</v>
      </c>
      <c r="B1510" s="361">
        <v>1.3606199999999999</v>
      </c>
    </row>
    <row r="1511" spans="1:2" x14ac:dyDescent="0.25">
      <c r="A1511" s="360">
        <v>41662</v>
      </c>
      <c r="B1511" s="361">
        <v>1.35562</v>
      </c>
    </row>
    <row r="1512" spans="1:2" x14ac:dyDescent="0.25">
      <c r="A1512" s="360">
        <v>41661</v>
      </c>
      <c r="B1512" s="361">
        <v>1.35446</v>
      </c>
    </row>
    <row r="1513" spans="1:2" x14ac:dyDescent="0.25">
      <c r="A1513" s="360">
        <v>41660</v>
      </c>
      <c r="B1513" s="361">
        <v>1.3545199999999999</v>
      </c>
    </row>
    <row r="1514" spans="1:2" x14ac:dyDescent="0.25">
      <c r="A1514" s="360">
        <v>41659</v>
      </c>
      <c r="B1514" s="361">
        <v>1.35399</v>
      </c>
    </row>
    <row r="1515" spans="1:2" x14ac:dyDescent="0.25">
      <c r="A1515" s="360">
        <v>41658</v>
      </c>
      <c r="B1515" s="361">
        <v>1.3539600000000001</v>
      </c>
    </row>
    <row r="1516" spans="1:2" x14ac:dyDescent="0.25">
      <c r="A1516" s="360">
        <v>41657</v>
      </c>
      <c r="B1516" s="361">
        <v>1.35894</v>
      </c>
    </row>
    <row r="1517" spans="1:2" x14ac:dyDescent="0.25">
      <c r="A1517" s="360">
        <v>41656</v>
      </c>
      <c r="B1517" s="361">
        <v>1.3610800000000001</v>
      </c>
    </row>
    <row r="1518" spans="1:2" x14ac:dyDescent="0.25">
      <c r="A1518" s="360">
        <v>41655</v>
      </c>
      <c r="B1518" s="361">
        <v>1.36269</v>
      </c>
    </row>
    <row r="1519" spans="1:2" x14ac:dyDescent="0.25">
      <c r="A1519" s="360">
        <v>41654</v>
      </c>
      <c r="B1519" s="361">
        <v>1.3671</v>
      </c>
    </row>
    <row r="1520" spans="1:2" x14ac:dyDescent="0.25">
      <c r="A1520" s="360">
        <v>41653</v>
      </c>
      <c r="B1520" s="361">
        <v>1.3664499999999999</v>
      </c>
    </row>
    <row r="1521" spans="1:2" x14ac:dyDescent="0.25">
      <c r="A1521" s="360">
        <v>41652</v>
      </c>
      <c r="B1521" s="361">
        <v>1.3667899999999999</v>
      </c>
    </row>
    <row r="1522" spans="1:2" x14ac:dyDescent="0.25">
      <c r="A1522" s="360">
        <v>41651</v>
      </c>
      <c r="B1522" s="361">
        <v>1.3667800000000001</v>
      </c>
    </row>
    <row r="1523" spans="1:2" x14ac:dyDescent="0.25">
      <c r="A1523" s="360">
        <v>41650</v>
      </c>
      <c r="B1523" s="361">
        <v>1.36226</v>
      </c>
    </row>
    <row r="1524" spans="1:2" x14ac:dyDescent="0.25">
      <c r="A1524" s="360">
        <v>41649</v>
      </c>
      <c r="B1524" s="361">
        <v>1.3587899999999999</v>
      </c>
    </row>
    <row r="1525" spans="1:2" x14ac:dyDescent="0.25">
      <c r="A1525" s="360">
        <v>41648</v>
      </c>
      <c r="B1525" s="361">
        <v>1.3602700000000001</v>
      </c>
    </row>
    <row r="1526" spans="1:2" x14ac:dyDescent="0.25">
      <c r="A1526" s="360">
        <v>41647</v>
      </c>
      <c r="B1526" s="361">
        <v>1.3625100000000001</v>
      </c>
    </row>
    <row r="1527" spans="1:2" x14ac:dyDescent="0.25">
      <c r="A1527" s="360">
        <v>41646</v>
      </c>
      <c r="B1527" s="361">
        <v>1.36043</v>
      </c>
    </row>
    <row r="1528" spans="1:2" x14ac:dyDescent="0.25">
      <c r="A1528" s="360">
        <v>41645</v>
      </c>
      <c r="B1528" s="361">
        <v>1.3586800000000001</v>
      </c>
    </row>
    <row r="1529" spans="1:2" x14ac:dyDescent="0.25">
      <c r="A1529" s="360">
        <v>41644</v>
      </c>
      <c r="B1529" s="361">
        <v>1.3586800000000001</v>
      </c>
    </row>
    <row r="1530" spans="1:2" x14ac:dyDescent="0.25">
      <c r="A1530" s="360">
        <v>41643</v>
      </c>
      <c r="B1530" s="361">
        <v>1.36391</v>
      </c>
    </row>
    <row r="1531" spans="1:2" x14ac:dyDescent="0.25">
      <c r="A1531" s="360">
        <v>41642</v>
      </c>
      <c r="B1531" s="361">
        <v>1.37148</v>
      </c>
    </row>
    <row r="1532" spans="1:2" x14ac:dyDescent="0.25">
      <c r="A1532" s="360">
        <v>41641</v>
      </c>
      <c r="B1532" s="361">
        <v>1.37869</v>
      </c>
    </row>
    <row r="1533" spans="1:2" x14ac:dyDescent="0.25">
      <c r="A1533" s="360">
        <v>41640</v>
      </c>
      <c r="B1533" s="361">
        <v>1.37856</v>
      </c>
    </row>
    <row r="1534" spans="1:2" x14ac:dyDescent="0.25">
      <c r="A1534" s="360">
        <v>41639</v>
      </c>
      <c r="B1534" s="361">
        <v>1.3766</v>
      </c>
    </row>
    <row r="1535" spans="1:2" x14ac:dyDescent="0.25">
      <c r="A1535" s="360">
        <v>41638</v>
      </c>
      <c r="B1535" s="361">
        <v>1.3742700000000001</v>
      </c>
    </row>
    <row r="1536" spans="1:2" x14ac:dyDescent="0.25">
      <c r="A1536" s="360">
        <v>41637</v>
      </c>
      <c r="B1536" s="361">
        <v>1.37425</v>
      </c>
    </row>
    <row r="1537" spans="1:2" x14ac:dyDescent="0.25">
      <c r="A1537" s="360">
        <v>41636</v>
      </c>
      <c r="B1537" s="361">
        <v>1.37581</v>
      </c>
    </row>
    <row r="1538" spans="1:2" x14ac:dyDescent="0.25">
      <c r="A1538" s="360">
        <v>41635</v>
      </c>
      <c r="B1538" s="361">
        <v>1.3684099999999999</v>
      </c>
    </row>
    <row r="1539" spans="1:2" x14ac:dyDescent="0.25">
      <c r="A1539" s="360">
        <v>41634</v>
      </c>
      <c r="B1539" s="361">
        <v>1.36808</v>
      </c>
    </row>
    <row r="1540" spans="1:2" x14ac:dyDescent="0.25">
      <c r="A1540" s="360">
        <v>41633</v>
      </c>
      <c r="B1540" s="361">
        <v>1.36808</v>
      </c>
    </row>
    <row r="1541" spans="1:2" x14ac:dyDescent="0.25">
      <c r="A1541" s="360">
        <v>41632</v>
      </c>
      <c r="B1541" s="361">
        <v>1.3685700000000001</v>
      </c>
    </row>
    <row r="1542" spans="1:2" x14ac:dyDescent="0.25">
      <c r="A1542" s="360">
        <v>41631</v>
      </c>
      <c r="B1542" s="361">
        <v>1.3670599999999999</v>
      </c>
    </row>
    <row r="1543" spans="1:2" x14ac:dyDescent="0.25">
      <c r="A1543" s="360">
        <v>41630</v>
      </c>
      <c r="B1543" s="361">
        <v>1.3670800000000001</v>
      </c>
    </row>
    <row r="1544" spans="1:2" x14ac:dyDescent="0.25">
      <c r="A1544" s="360">
        <v>41629</v>
      </c>
      <c r="B1544" s="361">
        <v>1.36527</v>
      </c>
    </row>
    <row r="1545" spans="1:2" x14ac:dyDescent="0.25">
      <c r="A1545" s="360">
        <v>41628</v>
      </c>
      <c r="B1545" s="361">
        <v>1.36703</v>
      </c>
    </row>
    <row r="1546" spans="1:2" x14ac:dyDescent="0.25">
      <c r="A1546" s="360">
        <v>41627</v>
      </c>
      <c r="B1546" s="361">
        <v>1.3761399999999999</v>
      </c>
    </row>
    <row r="1547" spans="1:2" x14ac:dyDescent="0.25">
      <c r="A1547" s="360">
        <v>41626</v>
      </c>
      <c r="B1547" s="361">
        <v>1.37612</v>
      </c>
    </row>
    <row r="1548" spans="1:2" x14ac:dyDescent="0.25">
      <c r="A1548" s="360">
        <v>41625</v>
      </c>
      <c r="B1548" s="361">
        <v>1.37578</v>
      </c>
    </row>
    <row r="1549" spans="1:2" x14ac:dyDescent="0.25">
      <c r="A1549" s="360">
        <v>41624</v>
      </c>
      <c r="B1549" s="361">
        <v>1.3737900000000001</v>
      </c>
    </row>
    <row r="1550" spans="1:2" x14ac:dyDescent="0.25">
      <c r="A1550" s="360">
        <v>41623</v>
      </c>
      <c r="B1550" s="361">
        <v>1.3737900000000001</v>
      </c>
    </row>
    <row r="1551" spans="1:2" x14ac:dyDescent="0.25">
      <c r="A1551" s="360">
        <v>41622</v>
      </c>
      <c r="B1551" s="361">
        <v>1.37405</v>
      </c>
    </row>
    <row r="1552" spans="1:2" x14ac:dyDescent="0.25">
      <c r="A1552" s="360">
        <v>41621</v>
      </c>
      <c r="B1552" s="361">
        <v>1.3774200000000001</v>
      </c>
    </row>
    <row r="1553" spans="1:2" x14ac:dyDescent="0.25">
      <c r="A1553" s="360">
        <v>41620</v>
      </c>
      <c r="B1553" s="361">
        <v>1.3769400000000001</v>
      </c>
    </row>
    <row r="1554" spans="1:2" x14ac:dyDescent="0.25">
      <c r="A1554" s="360">
        <v>41619</v>
      </c>
      <c r="B1554" s="361">
        <v>1.3753299999999999</v>
      </c>
    </row>
    <row r="1555" spans="1:2" x14ac:dyDescent="0.25">
      <c r="A1555" s="360">
        <v>41618</v>
      </c>
      <c r="B1555" s="361">
        <v>1.37147</v>
      </c>
    </row>
    <row r="1556" spans="1:2" x14ac:dyDescent="0.25">
      <c r="A1556" s="360">
        <v>41617</v>
      </c>
      <c r="B1556" s="361">
        <v>1.37036</v>
      </c>
    </row>
    <row r="1557" spans="1:2" x14ac:dyDescent="0.25">
      <c r="A1557" s="360">
        <v>41616</v>
      </c>
      <c r="B1557" s="361">
        <v>1.37035</v>
      </c>
    </row>
    <row r="1558" spans="1:2" x14ac:dyDescent="0.25">
      <c r="A1558" s="360">
        <v>41615</v>
      </c>
      <c r="B1558" s="361">
        <v>1.36717</v>
      </c>
    </row>
    <row r="1559" spans="1:2" x14ac:dyDescent="0.25">
      <c r="A1559" s="360">
        <v>41614</v>
      </c>
      <c r="B1559" s="361">
        <v>1.3613999999999999</v>
      </c>
    </row>
    <row r="1560" spans="1:2" x14ac:dyDescent="0.25">
      <c r="A1560" s="360">
        <v>41613</v>
      </c>
      <c r="B1560" s="361">
        <v>1.3581700000000001</v>
      </c>
    </row>
    <row r="1561" spans="1:2" x14ac:dyDescent="0.25">
      <c r="A1561" s="360">
        <v>41612</v>
      </c>
      <c r="B1561" s="361">
        <v>1.35622</v>
      </c>
    </row>
    <row r="1562" spans="1:2" x14ac:dyDescent="0.25">
      <c r="A1562" s="360">
        <v>41611</v>
      </c>
      <c r="B1562" s="361">
        <v>1.3570599999999999</v>
      </c>
    </row>
    <row r="1563" spans="1:2" x14ac:dyDescent="0.25">
      <c r="A1563" s="360">
        <v>41610</v>
      </c>
      <c r="B1563" s="361">
        <v>1.3589500000000001</v>
      </c>
    </row>
    <row r="1564" spans="1:2" x14ac:dyDescent="0.25">
      <c r="A1564" s="360">
        <v>41609</v>
      </c>
      <c r="B1564" s="361">
        <v>1.35893</v>
      </c>
    </row>
    <row r="1565" spans="1:2" x14ac:dyDescent="0.25">
      <c r="A1565" s="360">
        <v>41608</v>
      </c>
      <c r="B1565" s="361">
        <v>1.3605799999999999</v>
      </c>
    </row>
    <row r="1566" spans="1:2" x14ac:dyDescent="0.25">
      <c r="A1566" s="360">
        <v>41607</v>
      </c>
      <c r="B1566" s="361">
        <v>1.3588499999999999</v>
      </c>
    </row>
    <row r="1567" spans="1:2" x14ac:dyDescent="0.25">
      <c r="A1567" s="360">
        <v>41606</v>
      </c>
      <c r="B1567" s="361">
        <v>1.35799</v>
      </c>
    </row>
    <row r="1568" spans="1:2" x14ac:dyDescent="0.25">
      <c r="A1568" s="360">
        <v>41605</v>
      </c>
      <c r="B1568" s="361">
        <v>1.3541099999999999</v>
      </c>
    </row>
    <row r="1569" spans="1:2" x14ac:dyDescent="0.25">
      <c r="A1569" s="360">
        <v>41604</v>
      </c>
      <c r="B1569" s="361">
        <v>1.35286</v>
      </c>
    </row>
    <row r="1570" spans="1:2" x14ac:dyDescent="0.25">
      <c r="A1570" s="360">
        <v>41603</v>
      </c>
      <c r="B1570" s="361">
        <v>1.3555999999999999</v>
      </c>
    </row>
    <row r="1571" spans="1:2" x14ac:dyDescent="0.25">
      <c r="A1571" s="360">
        <v>41602</v>
      </c>
      <c r="B1571" s="361">
        <v>1.35558</v>
      </c>
    </row>
    <row r="1572" spans="1:2" x14ac:dyDescent="0.25">
      <c r="A1572" s="360">
        <v>41601</v>
      </c>
      <c r="B1572" s="361">
        <v>1.3502400000000001</v>
      </c>
    </row>
    <row r="1573" spans="1:2" x14ac:dyDescent="0.25">
      <c r="A1573" s="360">
        <v>41600</v>
      </c>
      <c r="B1573" s="361">
        <v>1.3441399999999999</v>
      </c>
    </row>
    <row r="1574" spans="1:2" x14ac:dyDescent="0.25">
      <c r="A1574" s="360">
        <v>41599</v>
      </c>
      <c r="B1574" s="361">
        <v>1.3517699999999999</v>
      </c>
    </row>
    <row r="1575" spans="1:2" x14ac:dyDescent="0.25">
      <c r="A1575" s="360">
        <v>41598</v>
      </c>
      <c r="B1575" s="361">
        <v>1.35137</v>
      </c>
    </row>
    <row r="1576" spans="1:2" x14ac:dyDescent="0.25">
      <c r="A1576" s="360">
        <v>41597</v>
      </c>
      <c r="B1576" s="361">
        <v>1.3502000000000001</v>
      </c>
    </row>
    <row r="1577" spans="1:2" x14ac:dyDescent="0.25">
      <c r="A1577" s="360">
        <v>41596</v>
      </c>
      <c r="B1577" s="361">
        <v>1.3494900000000001</v>
      </c>
    </row>
    <row r="1578" spans="1:2" x14ac:dyDescent="0.25">
      <c r="A1578" s="360">
        <v>41595</v>
      </c>
      <c r="B1578" s="361">
        <v>1.3494900000000001</v>
      </c>
    </row>
    <row r="1579" spans="1:2" x14ac:dyDescent="0.25">
      <c r="A1579" s="360">
        <v>41594</v>
      </c>
      <c r="B1579" s="361">
        <v>1.3462400000000001</v>
      </c>
    </row>
    <row r="1580" spans="1:2" x14ac:dyDescent="0.25">
      <c r="A1580" s="360">
        <v>41593</v>
      </c>
      <c r="B1580" s="361">
        <v>1.34619</v>
      </c>
    </row>
    <row r="1581" spans="1:2" x14ac:dyDescent="0.25">
      <c r="A1581" s="360">
        <v>41592</v>
      </c>
      <c r="B1581" s="361">
        <v>1.34355</v>
      </c>
    </row>
    <row r="1582" spans="1:2" x14ac:dyDescent="0.25">
      <c r="A1582" s="360">
        <v>41591</v>
      </c>
      <c r="B1582" s="361">
        <v>1.3408199999999999</v>
      </c>
    </row>
    <row r="1583" spans="1:2" x14ac:dyDescent="0.25">
      <c r="A1583" s="360">
        <v>41590</v>
      </c>
      <c r="B1583" s="361">
        <v>1.3381099999999999</v>
      </c>
    </row>
    <row r="1584" spans="1:2" x14ac:dyDescent="0.25">
      <c r="A1584" s="360">
        <v>41589</v>
      </c>
      <c r="B1584" s="361">
        <v>1.3361799999999999</v>
      </c>
    </row>
    <row r="1585" spans="1:2" x14ac:dyDescent="0.25">
      <c r="A1585" s="360">
        <v>41588</v>
      </c>
      <c r="B1585" s="361">
        <v>1.3362000000000001</v>
      </c>
    </row>
    <row r="1586" spans="1:2" x14ac:dyDescent="0.25">
      <c r="A1586" s="360">
        <v>41587</v>
      </c>
      <c r="B1586" s="361">
        <v>1.3395900000000001</v>
      </c>
    </row>
    <row r="1587" spans="1:2" x14ac:dyDescent="0.25">
      <c r="A1587" s="360">
        <v>41586</v>
      </c>
      <c r="B1587" s="361">
        <v>1.3473200000000001</v>
      </c>
    </row>
    <row r="1588" spans="1:2" x14ac:dyDescent="0.25">
      <c r="A1588" s="360">
        <v>41585</v>
      </c>
      <c r="B1588" s="361">
        <v>1.3503700000000001</v>
      </c>
    </row>
    <row r="1589" spans="1:2" x14ac:dyDescent="0.25">
      <c r="A1589" s="360">
        <v>41584</v>
      </c>
      <c r="B1589" s="361">
        <v>1.3492</v>
      </c>
    </row>
    <row r="1590" spans="1:2" x14ac:dyDescent="0.25">
      <c r="A1590" s="360">
        <v>41583</v>
      </c>
      <c r="B1590" s="361">
        <v>1.34989</v>
      </c>
    </row>
    <row r="1591" spans="1:2" x14ac:dyDescent="0.25">
      <c r="A1591" s="360">
        <v>41582</v>
      </c>
      <c r="B1591" s="361">
        <v>1.34857</v>
      </c>
    </row>
    <row r="1592" spans="1:2" x14ac:dyDescent="0.25">
      <c r="A1592" s="360">
        <v>41581</v>
      </c>
      <c r="B1592" s="361">
        <v>1.34857</v>
      </c>
    </row>
    <row r="1593" spans="1:2" x14ac:dyDescent="0.25">
      <c r="A1593" s="360">
        <v>41580</v>
      </c>
      <c r="B1593" s="361">
        <v>1.3530599999999999</v>
      </c>
    </row>
    <row r="1594" spans="1:2" x14ac:dyDescent="0.25">
      <c r="A1594" s="360">
        <v>41579</v>
      </c>
      <c r="B1594" s="361">
        <v>1.3670500000000001</v>
      </c>
    </row>
    <row r="1595" spans="1:2" x14ac:dyDescent="0.25">
      <c r="A1595" s="360">
        <v>41578</v>
      </c>
      <c r="B1595" s="361">
        <v>1.37477</v>
      </c>
    </row>
    <row r="1596" spans="1:2" x14ac:dyDescent="0.25">
      <c r="A1596" s="360">
        <v>41577</v>
      </c>
      <c r="B1596" s="361">
        <v>1.3770500000000001</v>
      </c>
    </row>
    <row r="1597" spans="1:2" x14ac:dyDescent="0.25">
      <c r="A1597" s="360">
        <v>41576</v>
      </c>
      <c r="B1597" s="361">
        <v>1.3800300000000001</v>
      </c>
    </row>
    <row r="1598" spans="1:2" x14ac:dyDescent="0.25">
      <c r="A1598" s="360">
        <v>41575</v>
      </c>
      <c r="B1598" s="361">
        <v>1.38012</v>
      </c>
    </row>
    <row r="1599" spans="1:2" x14ac:dyDescent="0.25">
      <c r="A1599" s="360">
        <v>41574</v>
      </c>
      <c r="B1599" s="361">
        <v>1.38012</v>
      </c>
    </row>
    <row r="1600" spans="1:2" x14ac:dyDescent="0.25">
      <c r="A1600" s="360">
        <v>41573</v>
      </c>
      <c r="B1600" s="361">
        <v>1.38018</v>
      </c>
    </row>
    <row r="1601" spans="1:2" x14ac:dyDescent="0.25">
      <c r="A1601" s="360">
        <v>41572</v>
      </c>
      <c r="B1601" s="361">
        <v>1.3794299999999999</v>
      </c>
    </row>
    <row r="1602" spans="1:2" x14ac:dyDescent="0.25">
      <c r="A1602" s="360">
        <v>41571</v>
      </c>
      <c r="B1602" s="361">
        <v>1.3773599999999999</v>
      </c>
    </row>
    <row r="1603" spans="1:2" x14ac:dyDescent="0.25">
      <c r="A1603" s="360">
        <v>41570</v>
      </c>
      <c r="B1603" s="361">
        <v>1.3707199999999999</v>
      </c>
    </row>
    <row r="1604" spans="1:2" x14ac:dyDescent="0.25">
      <c r="A1604" s="360">
        <v>41569</v>
      </c>
      <c r="B1604" s="361">
        <v>1.3675299999999999</v>
      </c>
    </row>
    <row r="1605" spans="1:2" x14ac:dyDescent="0.25">
      <c r="A1605" s="360">
        <v>41568</v>
      </c>
      <c r="B1605" s="361">
        <v>1.36839</v>
      </c>
    </row>
    <row r="1606" spans="1:2" x14ac:dyDescent="0.25">
      <c r="A1606" s="360">
        <v>41567</v>
      </c>
      <c r="B1606" s="361">
        <v>1.36839</v>
      </c>
    </row>
    <row r="1607" spans="1:2" x14ac:dyDescent="0.25">
      <c r="A1607" s="360">
        <v>41566</v>
      </c>
      <c r="B1607" s="361">
        <v>1.36772</v>
      </c>
    </row>
    <row r="1608" spans="1:2" x14ac:dyDescent="0.25">
      <c r="A1608" s="360">
        <v>41565</v>
      </c>
      <c r="B1608" s="361">
        <v>1.3603499999999999</v>
      </c>
    </row>
    <row r="1609" spans="1:2" x14ac:dyDescent="0.25">
      <c r="A1609" s="360">
        <v>41564</v>
      </c>
      <c r="B1609" s="361">
        <v>1.3523799999999999</v>
      </c>
    </row>
    <row r="1610" spans="1:2" x14ac:dyDescent="0.25">
      <c r="A1610" s="360">
        <v>41563</v>
      </c>
      <c r="B1610" s="361">
        <v>1.35303</v>
      </c>
    </row>
    <row r="1611" spans="1:2" x14ac:dyDescent="0.25">
      <c r="A1611" s="360">
        <v>41562</v>
      </c>
      <c r="B1611" s="361">
        <v>1.35653</v>
      </c>
    </row>
    <row r="1612" spans="1:2" x14ac:dyDescent="0.25">
      <c r="A1612" s="360">
        <v>41561</v>
      </c>
      <c r="B1612" s="361">
        <v>1.3534900000000001</v>
      </c>
    </row>
    <row r="1613" spans="1:2" x14ac:dyDescent="0.25">
      <c r="A1613" s="360">
        <v>41560</v>
      </c>
      <c r="B1613" s="361">
        <v>1.3534900000000001</v>
      </c>
    </row>
    <row r="1614" spans="1:2" x14ac:dyDescent="0.25">
      <c r="A1614" s="360">
        <v>41559</v>
      </c>
      <c r="B1614" s="361">
        <v>1.3544700000000001</v>
      </c>
    </row>
    <row r="1615" spans="1:2" x14ac:dyDescent="0.25">
      <c r="A1615" s="360">
        <v>41558</v>
      </c>
      <c r="B1615" s="361">
        <v>1.3516600000000001</v>
      </c>
    </row>
    <row r="1616" spans="1:2" x14ac:dyDescent="0.25">
      <c r="A1616" s="360">
        <v>41557</v>
      </c>
      <c r="B1616" s="361">
        <v>1.35399</v>
      </c>
    </row>
    <row r="1617" spans="1:2" x14ac:dyDescent="0.25">
      <c r="A1617" s="360">
        <v>41556</v>
      </c>
      <c r="B1617" s="361">
        <v>1.35737</v>
      </c>
    </row>
    <row r="1618" spans="1:2" x14ac:dyDescent="0.25">
      <c r="A1618" s="360">
        <v>41555</v>
      </c>
      <c r="B1618" s="361">
        <v>1.3571</v>
      </c>
    </row>
    <row r="1619" spans="1:2" x14ac:dyDescent="0.25">
      <c r="A1619" s="360">
        <v>41554</v>
      </c>
      <c r="B1619" s="361">
        <v>1.35537</v>
      </c>
    </row>
    <row r="1620" spans="1:2" x14ac:dyDescent="0.25">
      <c r="A1620" s="360">
        <v>41553</v>
      </c>
      <c r="B1620" s="361">
        <v>1.35537</v>
      </c>
    </row>
    <row r="1621" spans="1:2" x14ac:dyDescent="0.25">
      <c r="A1621" s="360">
        <v>41552</v>
      </c>
      <c r="B1621" s="361">
        <v>1.36002</v>
      </c>
    </row>
    <row r="1622" spans="1:2" x14ac:dyDescent="0.25">
      <c r="A1622" s="360">
        <v>41551</v>
      </c>
      <c r="B1622" s="361">
        <v>1.36042</v>
      </c>
    </row>
    <row r="1623" spans="1:2" x14ac:dyDescent="0.25">
      <c r="A1623" s="360">
        <v>41550</v>
      </c>
      <c r="B1623" s="361">
        <v>1.3543499999999999</v>
      </c>
    </row>
    <row r="1624" spans="1:2" x14ac:dyDescent="0.25">
      <c r="A1624" s="360">
        <v>41549</v>
      </c>
      <c r="B1624" s="361">
        <v>1.35372</v>
      </c>
    </row>
    <row r="1625" spans="1:2" x14ac:dyDescent="0.25">
      <c r="A1625" s="360">
        <v>41548</v>
      </c>
      <c r="B1625" s="361">
        <v>1.3508100000000001</v>
      </c>
    </row>
    <row r="1626" spans="1:2" x14ac:dyDescent="0.25">
      <c r="A1626" s="360">
        <v>41547</v>
      </c>
      <c r="B1626" s="361">
        <v>1.35199</v>
      </c>
    </row>
    <row r="1627" spans="1:2" x14ac:dyDescent="0.25">
      <c r="A1627" s="360">
        <v>41546</v>
      </c>
      <c r="B1627" s="361">
        <v>1.35199</v>
      </c>
    </row>
    <row r="1628" spans="1:2" x14ac:dyDescent="0.25">
      <c r="A1628" s="360">
        <v>41545</v>
      </c>
      <c r="B1628" s="361">
        <v>1.3506800000000001</v>
      </c>
    </row>
    <row r="1629" spans="1:2" x14ac:dyDescent="0.25">
      <c r="A1629" s="360">
        <v>41544</v>
      </c>
      <c r="B1629" s="361">
        <v>1.3504100000000001</v>
      </c>
    </row>
    <row r="1630" spans="1:2" x14ac:dyDescent="0.25">
      <c r="A1630" s="360">
        <v>41543</v>
      </c>
      <c r="B1630" s="361">
        <v>1.3494299999999999</v>
      </c>
    </row>
    <row r="1631" spans="1:2" x14ac:dyDescent="0.25">
      <c r="A1631" s="360">
        <v>41542</v>
      </c>
      <c r="B1631" s="361">
        <v>1.3489100000000001</v>
      </c>
    </row>
    <row r="1632" spans="1:2" x14ac:dyDescent="0.25">
      <c r="A1632" s="360">
        <v>41541</v>
      </c>
      <c r="B1632" s="361">
        <v>1.35154</v>
      </c>
    </row>
    <row r="1633" spans="1:2" x14ac:dyDescent="0.25">
      <c r="A1633" s="360">
        <v>41540</v>
      </c>
      <c r="B1633" s="361">
        <v>1.3521099999999999</v>
      </c>
    </row>
    <row r="1634" spans="1:2" x14ac:dyDescent="0.25">
      <c r="A1634" s="360">
        <v>41539</v>
      </c>
      <c r="B1634" s="361">
        <v>1.3521099999999999</v>
      </c>
    </row>
    <row r="1635" spans="1:2" x14ac:dyDescent="0.25">
      <c r="A1635" s="360">
        <v>41538</v>
      </c>
      <c r="B1635" s="361">
        <v>1.3529199999999999</v>
      </c>
    </row>
    <row r="1636" spans="1:2" x14ac:dyDescent="0.25">
      <c r="A1636" s="360">
        <v>41537</v>
      </c>
      <c r="B1636" s="361">
        <v>1.3532500000000001</v>
      </c>
    </row>
    <row r="1637" spans="1:2" x14ac:dyDescent="0.25">
      <c r="A1637" s="360">
        <v>41536</v>
      </c>
      <c r="B1637" s="361">
        <v>1.3371599999999999</v>
      </c>
    </row>
    <row r="1638" spans="1:2" x14ac:dyDescent="0.25">
      <c r="A1638" s="360">
        <v>41535</v>
      </c>
      <c r="B1638" s="361">
        <v>1.3346499999999999</v>
      </c>
    </row>
    <row r="1639" spans="1:2" x14ac:dyDescent="0.25">
      <c r="A1639" s="360">
        <v>41534</v>
      </c>
      <c r="B1639" s="361">
        <v>1.3357300000000001</v>
      </c>
    </row>
    <row r="1640" spans="1:2" x14ac:dyDescent="0.25">
      <c r="A1640" s="360">
        <v>41533</v>
      </c>
      <c r="B1640" s="361">
        <v>1.3291900000000001</v>
      </c>
    </row>
    <row r="1641" spans="1:2" x14ac:dyDescent="0.25">
      <c r="A1641" s="360">
        <v>41532</v>
      </c>
      <c r="B1641" s="361">
        <v>1.3291900000000001</v>
      </c>
    </row>
    <row r="1642" spans="1:2" x14ac:dyDescent="0.25">
      <c r="A1642" s="360">
        <v>41531</v>
      </c>
      <c r="B1642" s="361">
        <v>1.3287800000000001</v>
      </c>
    </row>
    <row r="1643" spans="1:2" x14ac:dyDescent="0.25">
      <c r="A1643" s="360">
        <v>41530</v>
      </c>
      <c r="B1643" s="361">
        <v>1.3304100000000001</v>
      </c>
    </row>
    <row r="1644" spans="1:2" x14ac:dyDescent="0.25">
      <c r="A1644" s="360">
        <v>41529</v>
      </c>
      <c r="B1644" s="361">
        <v>1.3275699999999999</v>
      </c>
    </row>
    <row r="1645" spans="1:2" x14ac:dyDescent="0.25">
      <c r="A1645" s="360">
        <v>41528</v>
      </c>
      <c r="B1645" s="361">
        <v>1.32565</v>
      </c>
    </row>
    <row r="1646" spans="1:2" x14ac:dyDescent="0.25">
      <c r="A1646" s="360">
        <v>41527</v>
      </c>
      <c r="B1646" s="361">
        <v>1.3203100000000001</v>
      </c>
    </row>
    <row r="1647" spans="1:2" x14ac:dyDescent="0.25">
      <c r="A1647" s="360">
        <v>41526</v>
      </c>
      <c r="B1647" s="361">
        <v>1.31779</v>
      </c>
    </row>
    <row r="1648" spans="1:2" x14ac:dyDescent="0.25">
      <c r="A1648" s="360">
        <v>41525</v>
      </c>
      <c r="B1648" s="361">
        <v>1.31779</v>
      </c>
    </row>
    <row r="1649" spans="1:2" x14ac:dyDescent="0.25">
      <c r="A1649" s="360">
        <v>41524</v>
      </c>
      <c r="B1649" s="361">
        <v>1.31376</v>
      </c>
    </row>
    <row r="1650" spans="1:2" x14ac:dyDescent="0.25">
      <c r="A1650" s="360">
        <v>41523</v>
      </c>
      <c r="B1650" s="361">
        <v>1.3169999999999999</v>
      </c>
    </row>
    <row r="1651" spans="1:2" x14ac:dyDescent="0.25">
      <c r="A1651" s="360">
        <v>41522</v>
      </c>
      <c r="B1651" s="361">
        <v>1.31795</v>
      </c>
    </row>
    <row r="1652" spans="1:2" x14ac:dyDescent="0.25">
      <c r="A1652" s="360">
        <v>41521</v>
      </c>
      <c r="B1652" s="361">
        <v>1.31765</v>
      </c>
    </row>
    <row r="1653" spans="1:2" x14ac:dyDescent="0.25">
      <c r="A1653" s="360">
        <v>41520</v>
      </c>
      <c r="B1653" s="361">
        <v>1.3204400000000001</v>
      </c>
    </row>
    <row r="1654" spans="1:2" x14ac:dyDescent="0.25">
      <c r="A1654" s="360">
        <v>41519</v>
      </c>
      <c r="B1654" s="361">
        <v>1.3218300000000001</v>
      </c>
    </row>
    <row r="1655" spans="1:2" x14ac:dyDescent="0.25">
      <c r="A1655" s="360">
        <v>41518</v>
      </c>
      <c r="B1655" s="361">
        <v>1.3218300000000001</v>
      </c>
    </row>
    <row r="1656" spans="1:2" x14ac:dyDescent="0.25">
      <c r="A1656" s="360">
        <v>41517</v>
      </c>
      <c r="B1656" s="361">
        <v>1.3229200000000001</v>
      </c>
    </row>
    <row r="1657" spans="1:2" x14ac:dyDescent="0.25">
      <c r="A1657" s="360">
        <v>41516</v>
      </c>
      <c r="B1657" s="361">
        <v>1.3281000000000001</v>
      </c>
    </row>
    <row r="1658" spans="1:2" x14ac:dyDescent="0.25">
      <c r="A1658" s="360">
        <v>41515</v>
      </c>
      <c r="B1658" s="361">
        <v>1.33616</v>
      </c>
    </row>
    <row r="1659" spans="1:2" x14ac:dyDescent="0.25">
      <c r="A1659" s="360">
        <v>41514</v>
      </c>
      <c r="B1659" s="361">
        <v>1.3369899999999999</v>
      </c>
    </row>
    <row r="1660" spans="1:2" x14ac:dyDescent="0.25">
      <c r="A1660" s="360">
        <v>41513</v>
      </c>
      <c r="B1660" s="361">
        <v>1.33758</v>
      </c>
    </row>
    <row r="1661" spans="1:2" x14ac:dyDescent="0.25">
      <c r="A1661" s="360">
        <v>41512</v>
      </c>
      <c r="B1661" s="361">
        <v>1.33769</v>
      </c>
    </row>
    <row r="1662" spans="1:2" x14ac:dyDescent="0.25">
      <c r="A1662" s="360">
        <v>41511</v>
      </c>
      <c r="B1662" s="361">
        <v>1.33769</v>
      </c>
    </row>
    <row r="1663" spans="1:2" x14ac:dyDescent="0.25">
      <c r="A1663" s="360">
        <v>41510</v>
      </c>
      <c r="B1663" s="361">
        <v>1.33606</v>
      </c>
    </row>
    <row r="1664" spans="1:2" x14ac:dyDescent="0.25">
      <c r="A1664" s="360">
        <v>41509</v>
      </c>
      <c r="B1664" s="361">
        <v>1.33422</v>
      </c>
    </row>
    <row r="1665" spans="1:2" x14ac:dyDescent="0.25">
      <c r="A1665" s="360">
        <v>41508</v>
      </c>
      <c r="B1665" s="361">
        <v>1.3395999999999999</v>
      </c>
    </row>
    <row r="1666" spans="1:2" x14ac:dyDescent="0.25">
      <c r="A1666" s="360">
        <v>41507</v>
      </c>
      <c r="B1666" s="361">
        <v>1.3376999999999999</v>
      </c>
    </row>
    <row r="1667" spans="1:2" x14ac:dyDescent="0.25">
      <c r="A1667" s="360">
        <v>41506</v>
      </c>
      <c r="B1667" s="361">
        <v>1.3336699999999999</v>
      </c>
    </row>
    <row r="1668" spans="1:2" x14ac:dyDescent="0.25">
      <c r="A1668" s="360">
        <v>41505</v>
      </c>
      <c r="B1668" s="361">
        <v>1.3324100000000001</v>
      </c>
    </row>
    <row r="1669" spans="1:2" x14ac:dyDescent="0.25">
      <c r="A1669" s="360">
        <v>41504</v>
      </c>
      <c r="B1669" s="361">
        <v>1.3324100000000001</v>
      </c>
    </row>
    <row r="1670" spans="1:2" x14ac:dyDescent="0.25">
      <c r="A1670" s="360">
        <v>41503</v>
      </c>
      <c r="B1670" s="361">
        <v>1.33403</v>
      </c>
    </row>
    <row r="1671" spans="1:2" x14ac:dyDescent="0.25">
      <c r="A1671" s="360">
        <v>41502</v>
      </c>
      <c r="B1671" s="361">
        <v>1.3283100000000001</v>
      </c>
    </row>
    <row r="1672" spans="1:2" x14ac:dyDescent="0.25">
      <c r="A1672" s="360">
        <v>41501</v>
      </c>
      <c r="B1672" s="361">
        <v>1.3258300000000001</v>
      </c>
    </row>
    <row r="1673" spans="1:2" x14ac:dyDescent="0.25">
      <c r="A1673" s="360">
        <v>41500</v>
      </c>
      <c r="B1673" s="361">
        <v>1.3283100000000001</v>
      </c>
    </row>
    <row r="1674" spans="1:2" x14ac:dyDescent="0.25">
      <c r="A1674" s="360">
        <v>41499</v>
      </c>
      <c r="B1674" s="361">
        <v>1.3311599999999999</v>
      </c>
    </row>
    <row r="1675" spans="1:2" x14ac:dyDescent="0.25">
      <c r="A1675" s="360">
        <v>41498</v>
      </c>
      <c r="B1675" s="361">
        <v>1.33365</v>
      </c>
    </row>
    <row r="1676" spans="1:2" x14ac:dyDescent="0.25">
      <c r="A1676" s="360">
        <v>41497</v>
      </c>
      <c r="B1676" s="361">
        <v>1.33365</v>
      </c>
    </row>
    <row r="1677" spans="1:2" x14ac:dyDescent="0.25">
      <c r="A1677" s="360">
        <v>41496</v>
      </c>
      <c r="B1677" s="361">
        <v>1.3367899999999999</v>
      </c>
    </row>
    <row r="1678" spans="1:2" x14ac:dyDescent="0.25">
      <c r="A1678" s="360">
        <v>41495</v>
      </c>
      <c r="B1678" s="361">
        <v>1.33571</v>
      </c>
    </row>
    <row r="1679" spans="1:2" x14ac:dyDescent="0.25">
      <c r="A1679" s="360">
        <v>41494</v>
      </c>
      <c r="B1679" s="361">
        <v>1.33073</v>
      </c>
    </row>
    <row r="1680" spans="1:2" x14ac:dyDescent="0.25">
      <c r="A1680" s="360">
        <v>41493</v>
      </c>
      <c r="B1680" s="361">
        <v>1.3277300000000001</v>
      </c>
    </row>
    <row r="1681" spans="1:2" x14ac:dyDescent="0.25">
      <c r="A1681" s="360">
        <v>41492</v>
      </c>
      <c r="B1681" s="361">
        <v>1.32681</v>
      </c>
    </row>
    <row r="1682" spans="1:2" x14ac:dyDescent="0.25">
      <c r="A1682" s="360">
        <v>41491</v>
      </c>
      <c r="B1682" s="361">
        <v>1.3277699999999999</v>
      </c>
    </row>
    <row r="1683" spans="1:2" x14ac:dyDescent="0.25">
      <c r="A1683" s="360">
        <v>41490</v>
      </c>
      <c r="B1683" s="361">
        <v>1.3277699999999999</v>
      </c>
    </row>
    <row r="1684" spans="1:2" x14ac:dyDescent="0.25">
      <c r="A1684" s="360">
        <v>41489</v>
      </c>
      <c r="B1684" s="361">
        <v>1.3233699999999999</v>
      </c>
    </row>
    <row r="1685" spans="1:2" x14ac:dyDescent="0.25">
      <c r="A1685" s="360">
        <v>41488</v>
      </c>
      <c r="B1685" s="361">
        <v>1.32524</v>
      </c>
    </row>
    <row r="1686" spans="1:2" x14ac:dyDescent="0.25">
      <c r="A1686" s="360">
        <v>41487</v>
      </c>
      <c r="B1686" s="361">
        <v>1.32677</v>
      </c>
    </row>
    <row r="1687" spans="1:2" x14ac:dyDescent="0.25">
      <c r="A1687" s="360">
        <v>41486</v>
      </c>
      <c r="B1687" s="361">
        <v>1.3262400000000001</v>
      </c>
    </row>
    <row r="1688" spans="1:2" x14ac:dyDescent="0.25">
      <c r="A1688" s="360">
        <v>41485</v>
      </c>
      <c r="B1688" s="361">
        <v>1.32734</v>
      </c>
    </row>
    <row r="1689" spans="1:2" x14ac:dyDescent="0.25">
      <c r="A1689" s="360">
        <v>41484</v>
      </c>
      <c r="B1689" s="361">
        <v>1.3276399999999999</v>
      </c>
    </row>
    <row r="1690" spans="1:2" x14ac:dyDescent="0.25">
      <c r="A1690" s="360">
        <v>41483</v>
      </c>
      <c r="B1690" s="361">
        <v>1.3276399999999999</v>
      </c>
    </row>
    <row r="1691" spans="1:2" x14ac:dyDescent="0.25">
      <c r="A1691" s="360">
        <v>41482</v>
      </c>
      <c r="B1691" s="361">
        <v>1.3276300000000001</v>
      </c>
    </row>
    <row r="1692" spans="1:2" x14ac:dyDescent="0.25">
      <c r="A1692" s="360">
        <v>41481</v>
      </c>
      <c r="B1692" s="361">
        <v>1.32148</v>
      </c>
    </row>
    <row r="1693" spans="1:2" x14ac:dyDescent="0.25">
      <c r="A1693" s="360">
        <v>41480</v>
      </c>
      <c r="B1693" s="361">
        <v>1.3216399999999999</v>
      </c>
    </row>
    <row r="1694" spans="1:2" x14ac:dyDescent="0.25">
      <c r="A1694" s="360">
        <v>41479</v>
      </c>
      <c r="B1694" s="361">
        <v>1.3196399999999999</v>
      </c>
    </row>
    <row r="1695" spans="1:2" x14ac:dyDescent="0.25">
      <c r="A1695" s="360">
        <v>41478</v>
      </c>
      <c r="B1695" s="361">
        <v>1.31684</v>
      </c>
    </row>
    <row r="1696" spans="1:2" x14ac:dyDescent="0.25">
      <c r="A1696" s="360">
        <v>41477</v>
      </c>
      <c r="B1696" s="361">
        <v>1.3139400000000001</v>
      </c>
    </row>
    <row r="1697" spans="1:2" x14ac:dyDescent="0.25">
      <c r="A1697" s="360">
        <v>41476</v>
      </c>
      <c r="B1697" s="361">
        <v>1.3139400000000001</v>
      </c>
    </row>
    <row r="1698" spans="1:2" x14ac:dyDescent="0.25">
      <c r="A1698" s="360">
        <v>41475</v>
      </c>
      <c r="B1698" s="361">
        <v>1.3124499999999999</v>
      </c>
    </row>
    <row r="1699" spans="1:2" x14ac:dyDescent="0.25">
      <c r="A1699" s="360">
        <v>41474</v>
      </c>
      <c r="B1699" s="361">
        <v>1.31026</v>
      </c>
    </row>
    <row r="1700" spans="1:2" x14ac:dyDescent="0.25">
      <c r="A1700" s="360">
        <v>41473</v>
      </c>
      <c r="B1700" s="361">
        <v>1.3137300000000001</v>
      </c>
    </row>
    <row r="1701" spans="1:2" x14ac:dyDescent="0.25">
      <c r="A1701" s="360">
        <v>41472</v>
      </c>
      <c r="B1701" s="361">
        <v>1.3099499999999999</v>
      </c>
    </row>
    <row r="1702" spans="1:2" x14ac:dyDescent="0.25">
      <c r="A1702" s="360">
        <v>41471</v>
      </c>
      <c r="B1702" s="361">
        <v>1.3053300000000001</v>
      </c>
    </row>
    <row r="1703" spans="1:2" x14ac:dyDescent="0.25">
      <c r="A1703" s="360">
        <v>41470</v>
      </c>
      <c r="B1703" s="361">
        <v>1.30637</v>
      </c>
    </row>
    <row r="1704" spans="1:2" x14ac:dyDescent="0.25">
      <c r="A1704" s="360">
        <v>41469</v>
      </c>
      <c r="B1704" s="361">
        <v>1.30637</v>
      </c>
    </row>
    <row r="1705" spans="1:2" x14ac:dyDescent="0.25">
      <c r="A1705" s="360">
        <v>41468</v>
      </c>
      <c r="B1705" s="361">
        <v>1.30646</v>
      </c>
    </row>
    <row r="1706" spans="1:2" x14ac:dyDescent="0.25">
      <c r="A1706" s="360">
        <v>41467</v>
      </c>
      <c r="B1706" s="361">
        <v>1.3068299999999999</v>
      </c>
    </row>
    <row r="1707" spans="1:2" x14ac:dyDescent="0.25">
      <c r="A1707" s="360">
        <v>41466</v>
      </c>
      <c r="B1707" s="361">
        <v>1.2816099999999999</v>
      </c>
    </row>
    <row r="1708" spans="1:2" x14ac:dyDescent="0.25">
      <c r="A1708" s="360">
        <v>41465</v>
      </c>
      <c r="B1708" s="361">
        <v>1.28417</v>
      </c>
    </row>
    <row r="1709" spans="1:2" x14ac:dyDescent="0.25">
      <c r="A1709" s="360">
        <v>41464</v>
      </c>
      <c r="B1709" s="361">
        <v>1.28416</v>
      </c>
    </row>
    <row r="1710" spans="1:2" x14ac:dyDescent="0.25">
      <c r="A1710" s="360">
        <v>41463</v>
      </c>
      <c r="B1710" s="361">
        <v>1.28251</v>
      </c>
    </row>
    <row r="1711" spans="1:2" x14ac:dyDescent="0.25">
      <c r="A1711" s="360">
        <v>41462</v>
      </c>
      <c r="B1711" s="361">
        <v>1.28251</v>
      </c>
    </row>
    <row r="1712" spans="1:2" x14ac:dyDescent="0.25">
      <c r="A1712" s="360">
        <v>41461</v>
      </c>
      <c r="B1712" s="361">
        <v>1.28712</v>
      </c>
    </row>
    <row r="1713" spans="1:2" x14ac:dyDescent="0.25">
      <c r="A1713" s="360">
        <v>41460</v>
      </c>
      <c r="B1713" s="361">
        <v>1.29695</v>
      </c>
    </row>
    <row r="1714" spans="1:2" x14ac:dyDescent="0.25">
      <c r="A1714" s="360">
        <v>41459</v>
      </c>
      <c r="B1714" s="361">
        <v>1.29772</v>
      </c>
    </row>
    <row r="1715" spans="1:2" x14ac:dyDescent="0.25">
      <c r="A1715" s="360">
        <v>41458</v>
      </c>
      <c r="B1715" s="361">
        <v>1.30345</v>
      </c>
    </row>
    <row r="1716" spans="1:2" x14ac:dyDescent="0.25">
      <c r="A1716" s="360">
        <v>41457</v>
      </c>
      <c r="B1716" s="361">
        <v>1.30349</v>
      </c>
    </row>
    <row r="1717" spans="1:2" x14ac:dyDescent="0.25">
      <c r="A1717" s="360">
        <v>41456</v>
      </c>
      <c r="B1717" s="361">
        <v>1.30071</v>
      </c>
    </row>
    <row r="1718" spans="1:2" x14ac:dyDescent="0.25">
      <c r="A1718" s="360">
        <v>41455</v>
      </c>
      <c r="B1718" s="361">
        <v>1.30071</v>
      </c>
    </row>
    <row r="1719" spans="1:2" x14ac:dyDescent="0.25">
      <c r="A1719" s="360">
        <v>41454</v>
      </c>
      <c r="B1719" s="361">
        <v>1.3041400000000001</v>
      </c>
    </row>
    <row r="1720" spans="1:2" x14ac:dyDescent="0.25">
      <c r="A1720" s="360">
        <v>41453</v>
      </c>
      <c r="B1720" s="361">
        <v>1.3026899999999999</v>
      </c>
    </row>
    <row r="1721" spans="1:2" x14ac:dyDescent="0.25">
      <c r="A1721" s="360">
        <v>41452</v>
      </c>
      <c r="B1721" s="361">
        <v>1.3045</v>
      </c>
    </row>
    <row r="1722" spans="1:2" x14ac:dyDescent="0.25">
      <c r="A1722" s="360">
        <v>41451</v>
      </c>
      <c r="B1722" s="361">
        <v>1.3111600000000001</v>
      </c>
    </row>
    <row r="1723" spans="1:2" x14ac:dyDescent="0.25">
      <c r="A1723" s="360">
        <v>41450</v>
      </c>
      <c r="B1723" s="361">
        <v>1.3103899999999999</v>
      </c>
    </row>
    <row r="1724" spans="1:2" x14ac:dyDescent="0.25">
      <c r="A1724" s="360">
        <v>41449</v>
      </c>
      <c r="B1724" s="361">
        <v>1.3117300000000001</v>
      </c>
    </row>
    <row r="1725" spans="1:2" x14ac:dyDescent="0.25">
      <c r="A1725" s="360">
        <v>41448</v>
      </c>
      <c r="B1725" s="361">
        <v>1.3117300000000001</v>
      </c>
    </row>
    <row r="1726" spans="1:2" x14ac:dyDescent="0.25">
      <c r="A1726" s="360">
        <v>41447</v>
      </c>
      <c r="B1726" s="361">
        <v>1.3194300000000001</v>
      </c>
    </row>
    <row r="1727" spans="1:2" x14ac:dyDescent="0.25">
      <c r="A1727" s="360">
        <v>41446</v>
      </c>
      <c r="B1727" s="361">
        <v>1.3236000000000001</v>
      </c>
    </row>
    <row r="1728" spans="1:2" x14ac:dyDescent="0.25">
      <c r="A1728" s="360">
        <v>41445</v>
      </c>
      <c r="B1728" s="361">
        <v>1.33823</v>
      </c>
    </row>
    <row r="1729" spans="1:2" x14ac:dyDescent="0.25">
      <c r="A1729" s="360">
        <v>41444</v>
      </c>
      <c r="B1729" s="361">
        <v>1.3372999999999999</v>
      </c>
    </row>
    <row r="1730" spans="1:2" x14ac:dyDescent="0.25">
      <c r="A1730" s="360">
        <v>41443</v>
      </c>
      <c r="B1730" s="361">
        <v>1.33388</v>
      </c>
    </row>
    <row r="1731" spans="1:2" x14ac:dyDescent="0.25">
      <c r="A1731" s="360">
        <v>41442</v>
      </c>
      <c r="B1731" s="361">
        <v>1.33422</v>
      </c>
    </row>
    <row r="1732" spans="1:2" x14ac:dyDescent="0.25">
      <c r="A1732" s="360">
        <v>41441</v>
      </c>
      <c r="B1732" s="361">
        <v>1.33422</v>
      </c>
    </row>
    <row r="1733" spans="1:2" x14ac:dyDescent="0.25">
      <c r="A1733" s="360">
        <v>41440</v>
      </c>
      <c r="B1733" s="361">
        <v>1.33395</v>
      </c>
    </row>
    <row r="1734" spans="1:2" x14ac:dyDescent="0.25">
      <c r="A1734" s="360">
        <v>41439</v>
      </c>
      <c r="B1734" s="361">
        <v>1.3340000000000001</v>
      </c>
    </row>
    <row r="1735" spans="1:2" x14ac:dyDescent="0.25">
      <c r="A1735" s="360">
        <v>41438</v>
      </c>
      <c r="B1735" s="361">
        <v>1.33104</v>
      </c>
    </row>
    <row r="1736" spans="1:2" x14ac:dyDescent="0.25">
      <c r="A1736" s="360">
        <v>41437</v>
      </c>
      <c r="B1736" s="361">
        <v>1.3272900000000001</v>
      </c>
    </row>
    <row r="1737" spans="1:2" x14ac:dyDescent="0.25">
      <c r="A1737" s="360">
        <v>41436</v>
      </c>
      <c r="B1737" s="361">
        <v>1.3214399999999999</v>
      </c>
    </row>
    <row r="1738" spans="1:2" x14ac:dyDescent="0.25">
      <c r="A1738" s="360">
        <v>41435</v>
      </c>
      <c r="B1738" s="361">
        <v>1.3214600000000001</v>
      </c>
    </row>
    <row r="1739" spans="1:2" x14ac:dyDescent="0.25">
      <c r="A1739" s="360">
        <v>41434</v>
      </c>
      <c r="B1739" s="361">
        <v>1.3214600000000001</v>
      </c>
    </row>
    <row r="1740" spans="1:2" x14ac:dyDescent="0.25">
      <c r="A1740" s="360">
        <v>41433</v>
      </c>
      <c r="B1740" s="361">
        <v>1.32365</v>
      </c>
    </row>
    <row r="1741" spans="1:2" x14ac:dyDescent="0.25">
      <c r="A1741" s="360">
        <v>41432</v>
      </c>
      <c r="B1741" s="361">
        <v>1.3142199999999999</v>
      </c>
    </row>
    <row r="1742" spans="1:2" x14ac:dyDescent="0.25">
      <c r="A1742" s="360">
        <v>41431</v>
      </c>
      <c r="B1742" s="361">
        <v>1.30799</v>
      </c>
    </row>
    <row r="1743" spans="1:2" x14ac:dyDescent="0.25">
      <c r="A1743" s="360">
        <v>41430</v>
      </c>
      <c r="B1743" s="361">
        <v>1.30708</v>
      </c>
    </row>
    <row r="1744" spans="1:2" x14ac:dyDescent="0.25">
      <c r="A1744" s="360">
        <v>41429</v>
      </c>
      <c r="B1744" s="361">
        <v>1.3024800000000001</v>
      </c>
    </row>
    <row r="1745" spans="1:2" x14ac:dyDescent="0.25">
      <c r="A1745" s="360">
        <v>41428</v>
      </c>
      <c r="B1745" s="361">
        <v>1.2993600000000001</v>
      </c>
    </row>
    <row r="1746" spans="1:2" x14ac:dyDescent="0.25">
      <c r="A1746" s="360">
        <v>41427</v>
      </c>
      <c r="B1746" s="361">
        <v>1.2993600000000001</v>
      </c>
    </row>
    <row r="1747" spans="1:2" x14ac:dyDescent="0.25">
      <c r="A1747" s="360">
        <v>41426</v>
      </c>
      <c r="B1747" s="361">
        <v>1.30098</v>
      </c>
    </row>
    <row r="1748" spans="1:2" x14ac:dyDescent="0.25">
      <c r="A1748" s="360">
        <v>41425</v>
      </c>
      <c r="B1748" s="361">
        <v>1.2986800000000001</v>
      </c>
    </row>
    <row r="1749" spans="1:2" x14ac:dyDescent="0.25">
      <c r="A1749" s="360">
        <v>41424</v>
      </c>
      <c r="B1749" s="361">
        <v>1.28948</v>
      </c>
    </row>
    <row r="1750" spans="1:2" x14ac:dyDescent="0.25">
      <c r="A1750" s="360">
        <v>41423</v>
      </c>
      <c r="B1750" s="361">
        <v>1.2902800000000001</v>
      </c>
    </row>
    <row r="1751" spans="1:2" x14ac:dyDescent="0.25">
      <c r="A1751" s="360">
        <v>41422</v>
      </c>
      <c r="B1751" s="361">
        <v>1.2933399999999999</v>
      </c>
    </row>
    <row r="1752" spans="1:2" x14ac:dyDescent="0.25">
      <c r="A1752" s="360">
        <v>41421</v>
      </c>
      <c r="B1752" s="361">
        <v>1.2927500000000001</v>
      </c>
    </row>
    <row r="1753" spans="1:2" x14ac:dyDescent="0.25">
      <c r="A1753" s="360">
        <v>41420</v>
      </c>
      <c r="B1753" s="361">
        <v>1.2927500000000001</v>
      </c>
    </row>
    <row r="1754" spans="1:2" x14ac:dyDescent="0.25">
      <c r="A1754" s="360">
        <v>41419</v>
      </c>
      <c r="B1754" s="361">
        <v>1.29338</v>
      </c>
    </row>
    <row r="1755" spans="1:2" x14ac:dyDescent="0.25">
      <c r="A1755" s="360">
        <v>41418</v>
      </c>
      <c r="B1755" s="361">
        <v>1.2880400000000001</v>
      </c>
    </row>
    <row r="1756" spans="1:2" x14ac:dyDescent="0.25">
      <c r="A1756" s="360">
        <v>41417</v>
      </c>
      <c r="B1756" s="361">
        <v>1.2907900000000001</v>
      </c>
    </row>
    <row r="1757" spans="1:2" x14ac:dyDescent="0.25">
      <c r="A1757" s="360">
        <v>41416</v>
      </c>
      <c r="B1757" s="361">
        <v>1.2884599999999999</v>
      </c>
    </row>
    <row r="1758" spans="1:2" x14ac:dyDescent="0.25">
      <c r="A1758" s="360">
        <v>41415</v>
      </c>
      <c r="B1758" s="361">
        <v>1.28545</v>
      </c>
    </row>
    <row r="1759" spans="1:2" x14ac:dyDescent="0.25">
      <c r="A1759" s="360">
        <v>41414</v>
      </c>
      <c r="B1759" s="361">
        <v>1.2836000000000001</v>
      </c>
    </row>
    <row r="1760" spans="1:2" x14ac:dyDescent="0.25">
      <c r="A1760" s="360">
        <v>41413</v>
      </c>
      <c r="B1760" s="361">
        <v>1.2836000000000001</v>
      </c>
    </row>
    <row r="1761" spans="1:2" x14ac:dyDescent="0.25">
      <c r="A1761" s="360">
        <v>41412</v>
      </c>
      <c r="B1761" s="361">
        <v>1.28546</v>
      </c>
    </row>
    <row r="1762" spans="1:2" x14ac:dyDescent="0.25">
      <c r="A1762" s="360">
        <v>41411</v>
      </c>
      <c r="B1762" s="361">
        <v>1.2881199999999999</v>
      </c>
    </row>
    <row r="1763" spans="1:2" x14ac:dyDescent="0.25">
      <c r="A1763" s="360">
        <v>41410</v>
      </c>
      <c r="B1763" s="361">
        <v>1.28975</v>
      </c>
    </row>
    <row r="1764" spans="1:2" x14ac:dyDescent="0.25">
      <c r="A1764" s="360">
        <v>41409</v>
      </c>
      <c r="B1764" s="361">
        <v>1.29813</v>
      </c>
    </row>
    <row r="1765" spans="1:2" x14ac:dyDescent="0.25">
      <c r="A1765" s="360">
        <v>41408</v>
      </c>
      <c r="B1765" s="361">
        <v>1.29735</v>
      </c>
    </row>
    <row r="1766" spans="1:2" x14ac:dyDescent="0.25">
      <c r="A1766" s="360">
        <v>41407</v>
      </c>
      <c r="B1766" s="361">
        <v>1.2985800000000001</v>
      </c>
    </row>
    <row r="1767" spans="1:2" x14ac:dyDescent="0.25">
      <c r="A1767" s="360">
        <v>41406</v>
      </c>
      <c r="B1767" s="361">
        <v>1.2985800000000001</v>
      </c>
    </row>
    <row r="1768" spans="1:2" x14ac:dyDescent="0.25">
      <c r="A1768" s="360">
        <v>41405</v>
      </c>
      <c r="B1768" s="361">
        <v>1.3010699999999999</v>
      </c>
    </row>
    <row r="1769" spans="1:2" x14ac:dyDescent="0.25">
      <c r="A1769" s="360">
        <v>41404</v>
      </c>
      <c r="B1769" s="361">
        <v>1.31298</v>
      </c>
    </row>
    <row r="1770" spans="1:2" x14ac:dyDescent="0.25">
      <c r="A1770" s="360">
        <v>41403</v>
      </c>
      <c r="B1770" s="361">
        <v>1.31216</v>
      </c>
    </row>
    <row r="1771" spans="1:2" x14ac:dyDescent="0.25">
      <c r="A1771" s="360">
        <v>41402</v>
      </c>
      <c r="B1771" s="361">
        <v>1.30853</v>
      </c>
    </row>
    <row r="1772" spans="1:2" x14ac:dyDescent="0.25">
      <c r="A1772" s="360">
        <v>41401</v>
      </c>
      <c r="B1772" s="361">
        <v>1.3102499999999999</v>
      </c>
    </row>
    <row r="1773" spans="1:2" x14ac:dyDescent="0.25">
      <c r="A1773" s="360">
        <v>41400</v>
      </c>
      <c r="B1773" s="361">
        <v>1.31125</v>
      </c>
    </row>
    <row r="1774" spans="1:2" x14ac:dyDescent="0.25">
      <c r="A1774" s="360">
        <v>41399</v>
      </c>
      <c r="B1774" s="361">
        <v>1.31125</v>
      </c>
    </row>
    <row r="1775" spans="1:2" x14ac:dyDescent="0.25">
      <c r="A1775" s="360">
        <v>41398</v>
      </c>
      <c r="B1775" s="361">
        <v>1.30931</v>
      </c>
    </row>
    <row r="1776" spans="1:2" x14ac:dyDescent="0.25">
      <c r="A1776" s="360">
        <v>41397</v>
      </c>
      <c r="B1776" s="361">
        <v>1.31372</v>
      </c>
    </row>
    <row r="1777" spans="1:2" x14ac:dyDescent="0.25">
      <c r="A1777" s="360">
        <v>41396</v>
      </c>
      <c r="B1777" s="361">
        <v>1.3183800000000001</v>
      </c>
    </row>
    <row r="1778" spans="1:2" x14ac:dyDescent="0.25">
      <c r="A1778" s="360">
        <v>41395</v>
      </c>
      <c r="B1778" s="361">
        <v>1.3109500000000001</v>
      </c>
    </row>
    <row r="1779" spans="1:2" x14ac:dyDescent="0.25">
      <c r="A1779" s="360">
        <v>41394</v>
      </c>
      <c r="B1779" s="361">
        <v>1.30728</v>
      </c>
    </row>
    <row r="1780" spans="1:2" x14ac:dyDescent="0.25">
      <c r="A1780" s="360">
        <v>41393</v>
      </c>
      <c r="B1780" s="361">
        <v>1.3025599999999999</v>
      </c>
    </row>
    <row r="1781" spans="1:2" x14ac:dyDescent="0.25">
      <c r="A1781" s="360">
        <v>41392</v>
      </c>
      <c r="B1781" s="361">
        <v>1.3025599999999999</v>
      </c>
    </row>
    <row r="1782" spans="1:2" x14ac:dyDescent="0.25">
      <c r="A1782" s="360">
        <v>41391</v>
      </c>
      <c r="B1782" s="361">
        <v>1.3021</v>
      </c>
    </row>
    <row r="1783" spans="1:2" x14ac:dyDescent="0.25">
      <c r="A1783" s="360">
        <v>41390</v>
      </c>
      <c r="B1783" s="361">
        <v>1.30328</v>
      </c>
    </row>
    <row r="1784" spans="1:2" x14ac:dyDescent="0.25">
      <c r="A1784" s="360">
        <v>41389</v>
      </c>
      <c r="B1784" s="361">
        <v>1.3001499999999999</v>
      </c>
    </row>
    <row r="1785" spans="1:2" x14ac:dyDescent="0.25">
      <c r="A1785" s="360">
        <v>41388</v>
      </c>
      <c r="B1785" s="361">
        <v>1.3021499999999999</v>
      </c>
    </row>
    <row r="1786" spans="1:2" x14ac:dyDescent="0.25">
      <c r="A1786" s="360">
        <v>41387</v>
      </c>
      <c r="B1786" s="361">
        <v>1.30545</v>
      </c>
    </row>
    <row r="1787" spans="1:2" x14ac:dyDescent="0.25">
      <c r="A1787" s="360">
        <v>41386</v>
      </c>
      <c r="B1787" s="361">
        <v>1.30488</v>
      </c>
    </row>
    <row r="1788" spans="1:2" x14ac:dyDescent="0.25">
      <c r="A1788" s="360">
        <v>41385</v>
      </c>
      <c r="B1788" s="361">
        <v>1.30488</v>
      </c>
    </row>
    <row r="1789" spans="1:2" x14ac:dyDescent="0.25">
      <c r="A1789" s="360">
        <v>41384</v>
      </c>
      <c r="B1789" s="361">
        <v>1.3069999999999999</v>
      </c>
    </row>
    <row r="1790" spans="1:2" x14ac:dyDescent="0.25">
      <c r="A1790" s="360">
        <v>41383</v>
      </c>
      <c r="B1790" s="361">
        <v>1.3050600000000001</v>
      </c>
    </row>
    <row r="1791" spans="1:2" x14ac:dyDescent="0.25">
      <c r="A1791" s="360">
        <v>41382</v>
      </c>
      <c r="B1791" s="361">
        <v>1.3128899999999999</v>
      </c>
    </row>
    <row r="1792" spans="1:2" x14ac:dyDescent="0.25">
      <c r="A1792" s="360">
        <v>41381</v>
      </c>
      <c r="B1792" s="361">
        <v>1.3098399999999999</v>
      </c>
    </row>
    <row r="1793" spans="1:2" x14ac:dyDescent="0.25">
      <c r="A1793" s="360">
        <v>41380</v>
      </c>
      <c r="B1793" s="361">
        <v>1.30782</v>
      </c>
    </row>
    <row r="1794" spans="1:2" x14ac:dyDescent="0.25">
      <c r="A1794" s="360">
        <v>41379</v>
      </c>
      <c r="B1794" s="361">
        <v>1.3108200000000001</v>
      </c>
    </row>
    <row r="1795" spans="1:2" x14ac:dyDescent="0.25">
      <c r="A1795" s="360">
        <v>41378</v>
      </c>
      <c r="B1795" s="361">
        <v>1.3108200000000001</v>
      </c>
    </row>
    <row r="1796" spans="1:2" x14ac:dyDescent="0.25">
      <c r="A1796" s="360">
        <v>41377</v>
      </c>
      <c r="B1796" s="361">
        <v>1.3091299999999999</v>
      </c>
    </row>
    <row r="1797" spans="1:2" x14ac:dyDescent="0.25">
      <c r="A1797" s="360">
        <v>41376</v>
      </c>
      <c r="B1797" s="361">
        <v>1.3088599999999999</v>
      </c>
    </row>
    <row r="1798" spans="1:2" x14ac:dyDescent="0.25">
      <c r="A1798" s="360">
        <v>41375</v>
      </c>
      <c r="B1798" s="361">
        <v>1.3081400000000001</v>
      </c>
    </row>
    <row r="1799" spans="1:2" x14ac:dyDescent="0.25">
      <c r="A1799" s="360">
        <v>41374</v>
      </c>
      <c r="B1799" s="361">
        <v>1.30518</v>
      </c>
    </row>
    <row r="1800" spans="1:2" x14ac:dyDescent="0.25">
      <c r="A1800" s="360">
        <v>41373</v>
      </c>
      <c r="B1800" s="361">
        <v>1.30017</v>
      </c>
    </row>
    <row r="1801" spans="1:2" x14ac:dyDescent="0.25">
      <c r="A1801" s="360">
        <v>41372</v>
      </c>
      <c r="B1801" s="361">
        <v>1.29854</v>
      </c>
    </row>
    <row r="1802" spans="1:2" x14ac:dyDescent="0.25">
      <c r="A1802" s="360">
        <v>41371</v>
      </c>
      <c r="B1802" s="361">
        <v>1.29854</v>
      </c>
    </row>
    <row r="1803" spans="1:2" x14ac:dyDescent="0.25">
      <c r="A1803" s="360">
        <v>41370</v>
      </c>
      <c r="B1803" s="361">
        <v>1.2956000000000001</v>
      </c>
    </row>
    <row r="1804" spans="1:2" x14ac:dyDescent="0.25">
      <c r="A1804" s="360">
        <v>41369</v>
      </c>
      <c r="B1804" s="361">
        <v>1.28474</v>
      </c>
    </row>
    <row r="1805" spans="1:2" x14ac:dyDescent="0.25">
      <c r="A1805" s="360">
        <v>41368</v>
      </c>
      <c r="B1805" s="361">
        <v>1.2823199999999999</v>
      </c>
    </row>
    <row r="1806" spans="1:2" x14ac:dyDescent="0.25">
      <c r="A1806" s="360">
        <v>41367</v>
      </c>
      <c r="B1806" s="361">
        <v>1.2842</v>
      </c>
    </row>
    <row r="1807" spans="1:2" x14ac:dyDescent="0.25">
      <c r="A1807" s="360">
        <v>41366</v>
      </c>
      <c r="B1807" s="361">
        <v>1.2815099999999999</v>
      </c>
    </row>
    <row r="1808" spans="1:2" x14ac:dyDescent="0.25">
      <c r="A1808" s="360">
        <v>41365</v>
      </c>
      <c r="B1808" s="361">
        <v>1.28163</v>
      </c>
    </row>
    <row r="1809" spans="1:2" x14ac:dyDescent="0.25">
      <c r="A1809" s="360">
        <v>41364</v>
      </c>
      <c r="B1809" s="361">
        <v>1.28163</v>
      </c>
    </row>
    <row r="1810" spans="1:2" x14ac:dyDescent="0.25">
      <c r="A1810" s="360">
        <v>41363</v>
      </c>
      <c r="B1810" s="361">
        <v>1.28179</v>
      </c>
    </row>
    <row r="1811" spans="1:2" x14ac:dyDescent="0.25">
      <c r="A1811" s="360">
        <v>41362</v>
      </c>
      <c r="B1811" s="361">
        <v>1.27979</v>
      </c>
    </row>
    <row r="1812" spans="1:2" x14ac:dyDescent="0.25">
      <c r="A1812" s="360">
        <v>41361</v>
      </c>
      <c r="B1812" s="361">
        <v>1.28152</v>
      </c>
    </row>
    <row r="1813" spans="1:2" x14ac:dyDescent="0.25">
      <c r="A1813" s="360">
        <v>41360</v>
      </c>
      <c r="B1813" s="361">
        <v>1.28623</v>
      </c>
    </row>
    <row r="1814" spans="1:2" x14ac:dyDescent="0.25">
      <c r="A1814" s="360">
        <v>41359</v>
      </c>
      <c r="B1814" s="361">
        <v>1.2964599999999999</v>
      </c>
    </row>
    <row r="1815" spans="1:2" x14ac:dyDescent="0.25">
      <c r="A1815" s="360">
        <v>41358</v>
      </c>
      <c r="B1815" s="361">
        <v>1.2985500000000001</v>
      </c>
    </row>
    <row r="1816" spans="1:2" x14ac:dyDescent="0.25">
      <c r="A1816" s="360">
        <v>41357</v>
      </c>
      <c r="B1816" s="361">
        <v>1.2985500000000001</v>
      </c>
    </row>
    <row r="1817" spans="1:2" x14ac:dyDescent="0.25">
      <c r="A1817" s="360">
        <v>41356</v>
      </c>
      <c r="B1817" s="361">
        <v>1.29355</v>
      </c>
    </row>
    <row r="1818" spans="1:2" x14ac:dyDescent="0.25">
      <c r="A1818" s="360">
        <v>41355</v>
      </c>
      <c r="B1818" s="361">
        <v>1.2923</v>
      </c>
    </row>
    <row r="1819" spans="1:2" x14ac:dyDescent="0.25">
      <c r="A1819" s="360">
        <v>41354</v>
      </c>
      <c r="B1819" s="361">
        <v>1.2906599999999999</v>
      </c>
    </row>
    <row r="1820" spans="1:2" x14ac:dyDescent="0.25">
      <c r="A1820" s="360">
        <v>41353</v>
      </c>
      <c r="B1820" s="361">
        <v>1.29312</v>
      </c>
    </row>
    <row r="1821" spans="1:2" x14ac:dyDescent="0.25">
      <c r="A1821" s="360">
        <v>41352</v>
      </c>
      <c r="B1821" s="361">
        <v>1.2930299999999999</v>
      </c>
    </row>
    <row r="1822" spans="1:2" x14ac:dyDescent="0.25">
      <c r="A1822" s="360">
        <v>41351</v>
      </c>
      <c r="B1822" s="361">
        <v>1.30738</v>
      </c>
    </row>
    <row r="1823" spans="1:2" x14ac:dyDescent="0.25">
      <c r="A1823" s="360">
        <v>41350</v>
      </c>
      <c r="B1823" s="361">
        <v>1.30738</v>
      </c>
    </row>
    <row r="1824" spans="1:2" x14ac:dyDescent="0.25">
      <c r="A1824" s="360">
        <v>41349</v>
      </c>
      <c r="B1824" s="361">
        <v>1.3038700000000001</v>
      </c>
    </row>
    <row r="1825" spans="1:2" x14ac:dyDescent="0.25">
      <c r="A1825" s="360">
        <v>41348</v>
      </c>
      <c r="B1825" s="361">
        <v>1.29637</v>
      </c>
    </row>
    <row r="1826" spans="1:2" x14ac:dyDescent="0.25">
      <c r="A1826" s="360">
        <v>41347</v>
      </c>
      <c r="B1826" s="361">
        <v>1.3003800000000001</v>
      </c>
    </row>
    <row r="1827" spans="1:2" x14ac:dyDescent="0.25">
      <c r="A1827" s="360">
        <v>41346</v>
      </c>
      <c r="B1827" s="361">
        <v>1.30278</v>
      </c>
    </row>
    <row r="1828" spans="1:2" x14ac:dyDescent="0.25">
      <c r="A1828" s="360">
        <v>41345</v>
      </c>
      <c r="B1828" s="361">
        <v>1.3005800000000001</v>
      </c>
    </row>
    <row r="1829" spans="1:2" x14ac:dyDescent="0.25">
      <c r="A1829" s="360">
        <v>41344</v>
      </c>
      <c r="B1829" s="361">
        <v>1.3003100000000001</v>
      </c>
    </row>
    <row r="1830" spans="1:2" x14ac:dyDescent="0.25">
      <c r="A1830" s="360">
        <v>41343</v>
      </c>
      <c r="B1830" s="361">
        <v>1.3003</v>
      </c>
    </row>
    <row r="1831" spans="1:2" x14ac:dyDescent="0.25">
      <c r="A1831" s="360">
        <v>41342</v>
      </c>
      <c r="B1831" s="361">
        <v>1.30646</v>
      </c>
    </row>
    <row r="1832" spans="1:2" x14ac:dyDescent="0.25">
      <c r="A1832" s="360">
        <v>41341</v>
      </c>
      <c r="B1832" s="361">
        <v>1.3028299999999999</v>
      </c>
    </row>
    <row r="1833" spans="1:2" x14ac:dyDescent="0.25">
      <c r="A1833" s="360">
        <v>41340</v>
      </c>
      <c r="B1833" s="361">
        <v>1.3034600000000001</v>
      </c>
    </row>
    <row r="1834" spans="1:2" x14ac:dyDescent="0.25">
      <c r="A1834" s="360">
        <v>41339</v>
      </c>
      <c r="B1834" s="361">
        <v>1.30342</v>
      </c>
    </row>
    <row r="1835" spans="1:2" x14ac:dyDescent="0.25">
      <c r="A1835" s="360">
        <v>41338</v>
      </c>
      <c r="B1835" s="361">
        <v>1.30084</v>
      </c>
    </row>
    <row r="1836" spans="1:2" x14ac:dyDescent="0.25">
      <c r="A1836" s="360">
        <v>41337</v>
      </c>
      <c r="B1836" s="361">
        <v>1.3018400000000001</v>
      </c>
    </row>
    <row r="1837" spans="1:2" x14ac:dyDescent="0.25">
      <c r="A1837" s="360">
        <v>41336</v>
      </c>
      <c r="B1837" s="361">
        <v>1.3018400000000001</v>
      </c>
    </row>
    <row r="1838" spans="1:2" x14ac:dyDescent="0.25">
      <c r="A1838" s="360">
        <v>41335</v>
      </c>
      <c r="B1838" s="361">
        <v>1.3041499999999999</v>
      </c>
    </row>
    <row r="1839" spans="1:2" x14ac:dyDescent="0.25">
      <c r="A1839" s="360">
        <v>41334</v>
      </c>
      <c r="B1839" s="361">
        <v>1.31199</v>
      </c>
    </row>
    <row r="1840" spans="1:2" x14ac:dyDescent="0.25">
      <c r="A1840" s="360">
        <v>41333</v>
      </c>
      <c r="B1840" s="361">
        <v>1.3082499999999999</v>
      </c>
    </row>
    <row r="1841" spans="1:2" x14ac:dyDescent="0.25">
      <c r="A1841" s="360">
        <v>41332</v>
      </c>
      <c r="B1841" s="361">
        <v>1.30691</v>
      </c>
    </row>
    <row r="1842" spans="1:2" x14ac:dyDescent="0.25">
      <c r="A1842" s="360">
        <v>41331</v>
      </c>
      <c r="B1842" s="361">
        <v>1.3207</v>
      </c>
    </row>
    <row r="1843" spans="1:2" x14ac:dyDescent="0.25">
      <c r="A1843" s="360">
        <v>41330</v>
      </c>
      <c r="B1843" s="361">
        <v>1.31887</v>
      </c>
    </row>
    <row r="1844" spans="1:2" x14ac:dyDescent="0.25">
      <c r="A1844" s="360">
        <v>41329</v>
      </c>
      <c r="B1844" s="361">
        <v>1.3188500000000001</v>
      </c>
    </row>
    <row r="1845" spans="1:2" x14ac:dyDescent="0.25">
      <c r="A1845" s="360">
        <v>41328</v>
      </c>
      <c r="B1845" s="361">
        <v>1.31918</v>
      </c>
    </row>
    <row r="1846" spans="1:2" x14ac:dyDescent="0.25">
      <c r="A1846" s="360">
        <v>41327</v>
      </c>
      <c r="B1846" s="361">
        <v>1.32304</v>
      </c>
    </row>
    <row r="1847" spans="1:2" x14ac:dyDescent="0.25">
      <c r="A1847" s="360">
        <v>41326</v>
      </c>
      <c r="B1847" s="361">
        <v>1.33847</v>
      </c>
    </row>
    <row r="1848" spans="1:2" x14ac:dyDescent="0.25">
      <c r="A1848" s="360">
        <v>41325</v>
      </c>
      <c r="B1848" s="361">
        <v>1.33562</v>
      </c>
    </row>
    <row r="1849" spans="1:2" x14ac:dyDescent="0.25">
      <c r="A1849" s="360">
        <v>41324</v>
      </c>
      <c r="B1849" s="361">
        <v>1.3345899999999999</v>
      </c>
    </row>
    <row r="1850" spans="1:2" x14ac:dyDescent="0.25">
      <c r="A1850" s="360">
        <v>41323</v>
      </c>
      <c r="B1850" s="361">
        <v>1.33585</v>
      </c>
    </row>
    <row r="1851" spans="1:2" x14ac:dyDescent="0.25">
      <c r="A1851" s="360">
        <v>41322</v>
      </c>
      <c r="B1851" s="361">
        <v>1.3358699999999999</v>
      </c>
    </row>
    <row r="1852" spans="1:2" x14ac:dyDescent="0.25">
      <c r="A1852" s="360">
        <v>41321</v>
      </c>
      <c r="B1852" s="361">
        <v>1.33511</v>
      </c>
    </row>
    <row r="1853" spans="1:2" x14ac:dyDescent="0.25">
      <c r="A1853" s="360">
        <v>41320</v>
      </c>
      <c r="B1853" s="361">
        <v>1.3388500000000001</v>
      </c>
    </row>
    <row r="1854" spans="1:2" x14ac:dyDescent="0.25">
      <c r="A1854" s="360">
        <v>41319</v>
      </c>
      <c r="B1854" s="361">
        <v>1.34572</v>
      </c>
    </row>
    <row r="1855" spans="1:2" x14ac:dyDescent="0.25">
      <c r="A1855" s="360">
        <v>41318</v>
      </c>
      <c r="B1855" s="361">
        <v>1.3415699999999999</v>
      </c>
    </row>
    <row r="1856" spans="1:2" x14ac:dyDescent="0.25">
      <c r="A1856" s="360">
        <v>41317</v>
      </c>
      <c r="B1856" s="361">
        <v>1.3383100000000001</v>
      </c>
    </row>
    <row r="1857" spans="1:2" x14ac:dyDescent="0.25">
      <c r="A1857" s="360">
        <v>41316</v>
      </c>
      <c r="B1857" s="361">
        <v>1.33606</v>
      </c>
    </row>
    <row r="1858" spans="1:2" x14ac:dyDescent="0.25">
      <c r="A1858" s="360">
        <v>41315</v>
      </c>
      <c r="B1858" s="361">
        <v>1.3360799999999999</v>
      </c>
    </row>
    <row r="1859" spans="1:2" x14ac:dyDescent="0.25">
      <c r="A1859" s="360">
        <v>41314</v>
      </c>
      <c r="B1859" s="361">
        <v>1.3392299999999999</v>
      </c>
    </row>
    <row r="1860" spans="1:2" x14ac:dyDescent="0.25">
      <c r="A1860" s="360">
        <v>41313</v>
      </c>
      <c r="B1860" s="361">
        <v>1.3494299999999999</v>
      </c>
    </row>
    <row r="1861" spans="1:2" x14ac:dyDescent="0.25">
      <c r="A1861" s="360">
        <v>41312</v>
      </c>
      <c r="B1861" s="361">
        <v>1.35487</v>
      </c>
    </row>
    <row r="1862" spans="1:2" x14ac:dyDescent="0.25">
      <c r="A1862" s="360">
        <v>41311</v>
      </c>
      <c r="B1862" s="361">
        <v>1.3524799999999999</v>
      </c>
    </row>
    <row r="1863" spans="1:2" x14ac:dyDescent="0.25">
      <c r="A1863" s="360">
        <v>41310</v>
      </c>
      <c r="B1863" s="361">
        <v>1.3591899999999999</v>
      </c>
    </row>
    <row r="1864" spans="1:2" x14ac:dyDescent="0.25">
      <c r="A1864" s="360">
        <v>41309</v>
      </c>
      <c r="B1864" s="361">
        <v>1.36391</v>
      </c>
    </row>
    <row r="1865" spans="1:2" x14ac:dyDescent="0.25">
      <c r="A1865" s="360">
        <v>41308</v>
      </c>
      <c r="B1865" s="361">
        <v>1.3639300000000001</v>
      </c>
    </row>
    <row r="1866" spans="1:2" x14ac:dyDescent="0.25">
      <c r="A1866" s="360">
        <v>41307</v>
      </c>
      <c r="B1866" s="361">
        <v>1.36331</v>
      </c>
    </row>
    <row r="1867" spans="1:2" x14ac:dyDescent="0.25">
      <c r="A1867" s="360">
        <v>41306</v>
      </c>
      <c r="B1867" s="361">
        <v>1.3566400000000001</v>
      </c>
    </row>
    <row r="1868" spans="1:2" x14ac:dyDescent="0.25">
      <c r="A1868" s="360">
        <v>41305</v>
      </c>
      <c r="B1868" s="361">
        <v>1.3522700000000001</v>
      </c>
    </row>
    <row r="1869" spans="1:2" x14ac:dyDescent="0.25">
      <c r="A1869" s="360">
        <v>41304</v>
      </c>
      <c r="B1869" s="361">
        <v>1.3455600000000001</v>
      </c>
    </row>
    <row r="1870" spans="1:2" x14ac:dyDescent="0.25">
      <c r="A1870" s="360">
        <v>41303</v>
      </c>
      <c r="B1870" s="361">
        <v>1.3452</v>
      </c>
    </row>
    <row r="1871" spans="1:2" x14ac:dyDescent="0.25">
      <c r="A1871" s="360">
        <v>41302</v>
      </c>
      <c r="B1871" s="361">
        <v>1.3461700000000001</v>
      </c>
    </row>
    <row r="1872" spans="1:2" x14ac:dyDescent="0.25">
      <c r="A1872" s="360">
        <v>41301</v>
      </c>
      <c r="B1872" s="361">
        <v>1.3462000000000001</v>
      </c>
    </row>
    <row r="1873" spans="1:2" x14ac:dyDescent="0.25">
      <c r="A1873" s="360">
        <v>41300</v>
      </c>
      <c r="B1873" s="361">
        <v>1.34138</v>
      </c>
    </row>
    <row r="1874" spans="1:2" x14ac:dyDescent="0.25">
      <c r="A1874" s="360">
        <v>41299</v>
      </c>
      <c r="B1874" s="361">
        <v>1.3332900000000001</v>
      </c>
    </row>
    <row r="1875" spans="1:2" x14ac:dyDescent="0.25">
      <c r="A1875" s="360">
        <v>41298</v>
      </c>
      <c r="B1875" s="361">
        <v>1.3316399999999999</v>
      </c>
    </row>
    <row r="1876" spans="1:2" x14ac:dyDescent="0.25">
      <c r="A1876" s="360">
        <v>41297</v>
      </c>
      <c r="B1876" s="361">
        <v>1.3322099999999999</v>
      </c>
    </row>
    <row r="1877" spans="1:2" x14ac:dyDescent="0.25">
      <c r="A1877" s="360">
        <v>41296</v>
      </c>
      <c r="B1877" s="361">
        <v>1.3314900000000001</v>
      </c>
    </row>
    <row r="1878" spans="1:2" x14ac:dyDescent="0.25">
      <c r="A1878" s="360">
        <v>41295</v>
      </c>
      <c r="B1878" s="361">
        <v>1.3318000000000001</v>
      </c>
    </row>
    <row r="1879" spans="1:2" x14ac:dyDescent="0.25">
      <c r="A1879" s="360">
        <v>41294</v>
      </c>
      <c r="B1879" s="361">
        <v>1.3318399999999999</v>
      </c>
    </row>
    <row r="1880" spans="1:2" x14ac:dyDescent="0.25">
      <c r="A1880" s="360">
        <v>41293</v>
      </c>
      <c r="B1880" s="361">
        <v>1.33521</v>
      </c>
    </row>
    <row r="1881" spans="1:2" x14ac:dyDescent="0.25">
      <c r="A1881" s="360">
        <v>41292</v>
      </c>
      <c r="B1881" s="361">
        <v>1.3326499999999999</v>
      </c>
    </row>
    <row r="1882" spans="1:2" x14ac:dyDescent="0.25">
      <c r="A1882" s="360">
        <v>41291</v>
      </c>
      <c r="B1882" s="361">
        <v>1.32907</v>
      </c>
    </row>
    <row r="1883" spans="1:2" x14ac:dyDescent="0.25">
      <c r="A1883" s="360">
        <v>41290</v>
      </c>
      <c r="B1883" s="361">
        <v>1.3351599999999999</v>
      </c>
    </row>
    <row r="1884" spans="1:2" x14ac:dyDescent="0.25">
      <c r="A1884" s="360">
        <v>41289</v>
      </c>
      <c r="B1884" s="361">
        <v>1.3369</v>
      </c>
    </row>
    <row r="1885" spans="1:2" x14ac:dyDescent="0.25">
      <c r="A1885" s="360">
        <v>41288</v>
      </c>
      <c r="B1885" s="361">
        <v>1.3341700000000001</v>
      </c>
    </row>
    <row r="1886" spans="1:2" x14ac:dyDescent="0.25">
      <c r="A1886" s="360">
        <v>41287</v>
      </c>
      <c r="B1886" s="361">
        <v>1.3341099999999999</v>
      </c>
    </row>
    <row r="1887" spans="1:2" x14ac:dyDescent="0.25">
      <c r="A1887" s="360">
        <v>41286</v>
      </c>
      <c r="B1887" s="361">
        <v>1.3288800000000001</v>
      </c>
    </row>
    <row r="1888" spans="1:2" x14ac:dyDescent="0.25">
      <c r="A1888" s="360">
        <v>41285</v>
      </c>
      <c r="B1888" s="361">
        <v>1.31145</v>
      </c>
    </row>
    <row r="1889" spans="1:2" x14ac:dyDescent="0.25">
      <c r="A1889" s="360">
        <v>41284</v>
      </c>
      <c r="B1889" s="361">
        <v>1.3069299999999999</v>
      </c>
    </row>
    <row r="1890" spans="1:2" x14ac:dyDescent="0.25">
      <c r="A1890" s="360">
        <v>41283</v>
      </c>
      <c r="B1890" s="361">
        <v>1.3105100000000001</v>
      </c>
    </row>
    <row r="1891" spans="1:2" x14ac:dyDescent="0.25">
      <c r="A1891" s="360">
        <v>41282</v>
      </c>
      <c r="B1891" s="361">
        <v>1.3062100000000001</v>
      </c>
    </row>
    <row r="1892" spans="1:2" x14ac:dyDescent="0.25">
      <c r="A1892" s="360">
        <v>41281</v>
      </c>
      <c r="B1892" s="361">
        <v>1.3068200000000001</v>
      </c>
    </row>
    <row r="1893" spans="1:2" x14ac:dyDescent="0.25">
      <c r="A1893" s="360">
        <v>41280</v>
      </c>
      <c r="B1893" s="361">
        <v>1.3067800000000001</v>
      </c>
    </row>
    <row r="1894" spans="1:2" x14ac:dyDescent="0.25">
      <c r="A1894" s="360">
        <v>41279</v>
      </c>
      <c r="B1894" s="361">
        <v>1.3034699999999999</v>
      </c>
    </row>
    <row r="1895" spans="1:2" x14ac:dyDescent="0.25">
      <c r="A1895" s="360">
        <v>41278</v>
      </c>
      <c r="B1895" s="361">
        <v>1.31315</v>
      </c>
    </row>
    <row r="1896" spans="1:2" x14ac:dyDescent="0.25">
      <c r="A1896" s="360">
        <v>41277</v>
      </c>
      <c r="B1896" s="361">
        <v>1.3234300000000001</v>
      </c>
    </row>
    <row r="1897" spans="1:2" x14ac:dyDescent="0.25">
      <c r="A1897" s="360">
        <v>41276</v>
      </c>
      <c r="B1897" s="361">
        <v>1.3196099999999999</v>
      </c>
    </row>
    <row r="1898" spans="1:2" x14ac:dyDescent="0.25">
      <c r="A1898" s="360">
        <v>41275</v>
      </c>
      <c r="B1898" s="361">
        <v>1.3202700000000001</v>
      </c>
    </row>
    <row r="1899" spans="1:2" x14ac:dyDescent="0.25">
      <c r="A1899" s="360">
        <v>41274</v>
      </c>
      <c r="B1899" s="361">
        <v>1.32148</v>
      </c>
    </row>
    <row r="1900" spans="1:2" x14ac:dyDescent="0.25">
      <c r="A1900" s="360">
        <v>41273</v>
      </c>
      <c r="B1900" s="361">
        <v>1.32152</v>
      </c>
    </row>
    <row r="1901" spans="1:2" x14ac:dyDescent="0.25">
      <c r="A1901" s="360">
        <v>41272</v>
      </c>
      <c r="B1901" s="361">
        <v>1.32236</v>
      </c>
    </row>
    <row r="1902" spans="1:2" x14ac:dyDescent="0.25">
      <c r="A1902" s="360">
        <v>41271</v>
      </c>
      <c r="B1902" s="361">
        <v>1.32412</v>
      </c>
    </row>
    <row r="1903" spans="1:2" x14ac:dyDescent="0.25">
      <c r="A1903" s="360">
        <v>41270</v>
      </c>
      <c r="B1903" s="361">
        <v>1.3198000000000001</v>
      </c>
    </row>
    <row r="1904" spans="1:2" x14ac:dyDescent="0.25">
      <c r="A1904" s="360">
        <v>41269</v>
      </c>
      <c r="B1904" s="361">
        <v>1.31867</v>
      </c>
    </row>
    <row r="1905" spans="1:2" x14ac:dyDescent="0.25">
      <c r="A1905" s="360">
        <v>41268</v>
      </c>
      <c r="B1905" s="361">
        <v>1.31924</v>
      </c>
    </row>
    <row r="1906" spans="1:2" x14ac:dyDescent="0.25">
      <c r="A1906" s="360">
        <v>41267</v>
      </c>
      <c r="B1906" s="361">
        <v>1.3185800000000001</v>
      </c>
    </row>
    <row r="1907" spans="1:2" x14ac:dyDescent="0.25">
      <c r="A1907" s="360">
        <v>41266</v>
      </c>
      <c r="B1907" s="361">
        <v>1.3186199999999999</v>
      </c>
    </row>
    <row r="1908" spans="1:2" x14ac:dyDescent="0.25">
      <c r="A1908" s="360">
        <v>41265</v>
      </c>
      <c r="B1908" s="361">
        <v>1.32006</v>
      </c>
    </row>
    <row r="1909" spans="1:2" x14ac:dyDescent="0.25">
      <c r="A1909" s="360">
        <v>41264</v>
      </c>
      <c r="B1909" s="361">
        <v>1.32325</v>
      </c>
    </row>
    <row r="1910" spans="1:2" x14ac:dyDescent="0.25">
      <c r="A1910" s="360">
        <v>41263</v>
      </c>
      <c r="B1910" s="361">
        <v>1.32508</v>
      </c>
    </row>
    <row r="1911" spans="1:2" x14ac:dyDescent="0.25">
      <c r="A1911" s="360">
        <v>41262</v>
      </c>
      <c r="B1911" s="361">
        <v>1.3183199999999999</v>
      </c>
    </row>
    <row r="1912" spans="1:2" x14ac:dyDescent="0.25">
      <c r="A1912" s="360">
        <v>41261</v>
      </c>
      <c r="B1912" s="361">
        <v>1.31609</v>
      </c>
    </row>
    <row r="1913" spans="1:2" x14ac:dyDescent="0.25">
      <c r="A1913" s="360">
        <v>41260</v>
      </c>
      <c r="B1913" s="361">
        <v>1.3161</v>
      </c>
    </row>
    <row r="1914" spans="1:2" x14ac:dyDescent="0.25">
      <c r="A1914" s="360">
        <v>41259</v>
      </c>
      <c r="B1914" s="361">
        <v>1.3160499999999999</v>
      </c>
    </row>
    <row r="1915" spans="1:2" x14ac:dyDescent="0.25">
      <c r="A1915" s="360">
        <v>41258</v>
      </c>
      <c r="B1915" s="361">
        <v>1.31003</v>
      </c>
    </row>
    <row r="1916" spans="1:2" x14ac:dyDescent="0.25">
      <c r="A1916" s="360">
        <v>41257</v>
      </c>
      <c r="B1916" s="361">
        <v>1.30724</v>
      </c>
    </row>
    <row r="1917" spans="1:2" x14ac:dyDescent="0.25">
      <c r="A1917" s="360">
        <v>41256</v>
      </c>
      <c r="B1917" s="361">
        <v>1.3025100000000001</v>
      </c>
    </row>
    <row r="1918" spans="1:2" x14ac:dyDescent="0.25">
      <c r="A1918" s="360">
        <v>41255</v>
      </c>
      <c r="B1918" s="361">
        <v>1.29657</v>
      </c>
    </row>
    <row r="1919" spans="1:2" x14ac:dyDescent="0.25">
      <c r="A1919" s="360">
        <v>41254</v>
      </c>
      <c r="B1919" s="361">
        <v>1.2914300000000001</v>
      </c>
    </row>
    <row r="1920" spans="1:2" x14ac:dyDescent="0.25">
      <c r="A1920" s="360">
        <v>41253</v>
      </c>
      <c r="B1920" s="361">
        <v>1.29247</v>
      </c>
    </row>
    <row r="1921" spans="1:2" x14ac:dyDescent="0.25">
      <c r="A1921" s="360">
        <v>41252</v>
      </c>
      <c r="B1921" s="361">
        <v>1.29247</v>
      </c>
    </row>
    <row r="1922" spans="1:2" x14ac:dyDescent="0.25">
      <c r="A1922" s="360">
        <v>41251</v>
      </c>
      <c r="B1922" s="361">
        <v>1.2942899999999999</v>
      </c>
    </row>
    <row r="1923" spans="1:2" x14ac:dyDescent="0.25">
      <c r="A1923" s="360">
        <v>41250</v>
      </c>
      <c r="B1923" s="361">
        <v>1.30369</v>
      </c>
    </row>
    <row r="1924" spans="1:2" x14ac:dyDescent="0.25">
      <c r="A1924" s="360">
        <v>41249</v>
      </c>
      <c r="B1924" s="361">
        <v>1.3092600000000001</v>
      </c>
    </row>
    <row r="1925" spans="1:2" x14ac:dyDescent="0.25">
      <c r="A1925" s="360">
        <v>41248</v>
      </c>
      <c r="B1925" s="361">
        <v>1.3070900000000001</v>
      </c>
    </row>
    <row r="1926" spans="1:2" x14ac:dyDescent="0.25">
      <c r="A1926" s="360">
        <v>41247</v>
      </c>
      <c r="B1926" s="361">
        <v>1.30339</v>
      </c>
    </row>
    <row r="1927" spans="1:2" x14ac:dyDescent="0.25">
      <c r="A1927" s="360">
        <v>41246</v>
      </c>
      <c r="B1927" s="361">
        <v>1.29826</v>
      </c>
    </row>
    <row r="1928" spans="1:2" x14ac:dyDescent="0.25">
      <c r="A1928" s="360">
        <v>41245</v>
      </c>
      <c r="B1928" s="361">
        <v>1.2983100000000001</v>
      </c>
    </row>
    <row r="1929" spans="1:2" x14ac:dyDescent="0.25">
      <c r="A1929" s="360">
        <v>41244</v>
      </c>
      <c r="B1929" s="361">
        <v>1.2996300000000001</v>
      </c>
    </row>
    <row r="1930" spans="1:2" x14ac:dyDescent="0.25">
      <c r="A1930" s="360">
        <v>41243</v>
      </c>
      <c r="B1930" s="361">
        <v>1.2965500000000001</v>
      </c>
    </row>
    <row r="1931" spans="1:2" x14ac:dyDescent="0.25">
      <c r="A1931" s="360">
        <v>41242</v>
      </c>
      <c r="B1931" s="361">
        <v>1.2923500000000001</v>
      </c>
    </row>
    <row r="1932" spans="1:2" x14ac:dyDescent="0.25">
      <c r="A1932" s="360">
        <v>41241</v>
      </c>
      <c r="B1932" s="361">
        <v>1.29636</v>
      </c>
    </row>
    <row r="1933" spans="1:2" x14ac:dyDescent="0.25">
      <c r="A1933" s="360">
        <v>41240</v>
      </c>
      <c r="B1933" s="361">
        <v>1.29627</v>
      </c>
    </row>
    <row r="1934" spans="1:2" x14ac:dyDescent="0.25">
      <c r="A1934" s="360">
        <v>41239</v>
      </c>
      <c r="B1934" s="361">
        <v>1.2972699999999999</v>
      </c>
    </row>
    <row r="1935" spans="1:2" x14ac:dyDescent="0.25">
      <c r="A1935" s="360">
        <v>41238</v>
      </c>
      <c r="B1935" s="361">
        <v>1.29731</v>
      </c>
    </row>
    <row r="1936" spans="1:2" x14ac:dyDescent="0.25">
      <c r="A1936" s="360">
        <v>41237</v>
      </c>
      <c r="B1936" s="361">
        <v>1.29111</v>
      </c>
    </row>
    <row r="1937" spans="1:2" x14ac:dyDescent="0.25">
      <c r="A1937" s="360">
        <v>41236</v>
      </c>
      <c r="B1937" s="361">
        <v>1.2859</v>
      </c>
    </row>
    <row r="1938" spans="1:2" x14ac:dyDescent="0.25">
      <c r="A1938" s="360">
        <v>41235</v>
      </c>
      <c r="B1938" s="361">
        <v>1.2798799999999999</v>
      </c>
    </row>
    <row r="1939" spans="1:2" x14ac:dyDescent="0.25">
      <c r="A1939" s="360">
        <v>41234</v>
      </c>
      <c r="B1939" s="361">
        <v>1.27989</v>
      </c>
    </row>
    <row r="1940" spans="1:2" x14ac:dyDescent="0.25">
      <c r="A1940" s="360">
        <v>41233</v>
      </c>
      <c r="B1940" s="361">
        <v>1.2772399999999999</v>
      </c>
    </row>
    <row r="1941" spans="1:2" x14ac:dyDescent="0.25">
      <c r="A1941" s="360">
        <v>41232</v>
      </c>
      <c r="B1941" s="361">
        <v>1.27403</v>
      </c>
    </row>
    <row r="1942" spans="1:2" x14ac:dyDescent="0.25">
      <c r="A1942" s="360">
        <v>41231</v>
      </c>
      <c r="B1942" s="361">
        <v>1.2740199999999999</v>
      </c>
    </row>
    <row r="1943" spans="1:2" x14ac:dyDescent="0.25">
      <c r="A1943" s="360">
        <v>41230</v>
      </c>
      <c r="B1943" s="361">
        <v>1.2749200000000001</v>
      </c>
    </row>
    <row r="1944" spans="1:2" x14ac:dyDescent="0.25">
      <c r="A1944" s="360">
        <v>41229</v>
      </c>
      <c r="B1944" s="361">
        <v>1.27535</v>
      </c>
    </row>
    <row r="1945" spans="1:2" x14ac:dyDescent="0.25">
      <c r="A1945" s="360">
        <v>41228</v>
      </c>
      <c r="B1945" s="361">
        <v>1.27278</v>
      </c>
    </row>
    <row r="1946" spans="1:2" x14ac:dyDescent="0.25">
      <c r="A1946" s="360">
        <v>41227</v>
      </c>
      <c r="B1946" s="361">
        <v>1.2694700000000001</v>
      </c>
    </row>
    <row r="1947" spans="1:2" x14ac:dyDescent="0.25">
      <c r="A1947" s="360">
        <v>41226</v>
      </c>
      <c r="B1947" s="361">
        <v>1.2717400000000001</v>
      </c>
    </row>
    <row r="1948" spans="1:2" x14ac:dyDescent="0.25">
      <c r="A1948" s="360">
        <v>41225</v>
      </c>
      <c r="B1948" s="361">
        <v>1.27095</v>
      </c>
    </row>
    <row r="1949" spans="1:2" x14ac:dyDescent="0.25">
      <c r="A1949" s="360">
        <v>41224</v>
      </c>
      <c r="B1949" s="361">
        <v>1.27098</v>
      </c>
    </row>
    <row r="1950" spans="1:2" x14ac:dyDescent="0.25">
      <c r="A1950" s="360">
        <v>41223</v>
      </c>
      <c r="B1950" s="361">
        <v>1.27363</v>
      </c>
    </row>
    <row r="1951" spans="1:2" x14ac:dyDescent="0.25">
      <c r="A1951" s="360">
        <v>41222</v>
      </c>
      <c r="B1951" s="361">
        <v>1.2750300000000001</v>
      </c>
    </row>
    <row r="1952" spans="1:2" x14ac:dyDescent="0.25">
      <c r="A1952" s="360">
        <v>41221</v>
      </c>
      <c r="B1952" s="361">
        <v>1.2805</v>
      </c>
    </row>
    <row r="1953" spans="1:2" x14ac:dyDescent="0.25">
      <c r="A1953" s="360">
        <v>41220</v>
      </c>
      <c r="B1953" s="361">
        <v>1.27972</v>
      </c>
    </row>
    <row r="1954" spans="1:2" x14ac:dyDescent="0.25">
      <c r="A1954" s="360">
        <v>41219</v>
      </c>
      <c r="B1954" s="361">
        <v>1.2804899999999999</v>
      </c>
    </row>
    <row r="1955" spans="1:2" x14ac:dyDescent="0.25">
      <c r="A1955" s="360">
        <v>41218</v>
      </c>
      <c r="B1955" s="361">
        <v>1.28345</v>
      </c>
    </row>
    <row r="1956" spans="1:2" x14ac:dyDescent="0.25">
      <c r="A1956" s="360">
        <v>41217</v>
      </c>
      <c r="B1956" s="361">
        <v>1.28352</v>
      </c>
    </row>
    <row r="1957" spans="1:2" x14ac:dyDescent="0.25">
      <c r="A1957" s="360">
        <v>41216</v>
      </c>
      <c r="B1957" s="361">
        <v>1.28895</v>
      </c>
    </row>
    <row r="1958" spans="1:2" x14ac:dyDescent="0.25">
      <c r="A1958" s="360">
        <v>41215</v>
      </c>
      <c r="B1958" s="361">
        <v>1.2952999999999999</v>
      </c>
    </row>
    <row r="1959" spans="1:2" x14ac:dyDescent="0.25">
      <c r="A1959" s="360">
        <v>41214</v>
      </c>
      <c r="B1959" s="361">
        <v>1.29722</v>
      </c>
    </row>
    <row r="1960" spans="1:2" x14ac:dyDescent="0.25">
      <c r="A1960" s="360">
        <v>41213</v>
      </c>
      <c r="B1960" s="361">
        <v>1.2935700000000001</v>
      </c>
    </row>
    <row r="1961" spans="1:2" x14ac:dyDescent="0.25">
      <c r="A1961" s="360">
        <v>41212</v>
      </c>
      <c r="B1961" s="361">
        <v>1.2912999999999999</v>
      </c>
    </row>
    <row r="1962" spans="1:2" x14ac:dyDescent="0.25">
      <c r="A1962" s="360">
        <v>41211</v>
      </c>
      <c r="B1962" s="361">
        <v>1.29355</v>
      </c>
    </row>
    <row r="1963" spans="1:2" x14ac:dyDescent="0.25">
      <c r="A1963" s="360">
        <v>41210</v>
      </c>
      <c r="B1963" s="361">
        <v>1.2934600000000001</v>
      </c>
    </row>
    <row r="1964" spans="1:2" x14ac:dyDescent="0.25">
      <c r="A1964" s="360">
        <v>41209</v>
      </c>
      <c r="B1964" s="361">
        <v>1.29314</v>
      </c>
    </row>
    <row r="1965" spans="1:2" x14ac:dyDescent="0.25">
      <c r="A1965" s="360">
        <v>41208</v>
      </c>
      <c r="B1965" s="361">
        <v>1.29756</v>
      </c>
    </row>
    <row r="1966" spans="1:2" x14ac:dyDescent="0.25">
      <c r="A1966" s="360">
        <v>41207</v>
      </c>
      <c r="B1966" s="361">
        <v>1.2966299999999999</v>
      </c>
    </row>
    <row r="1967" spans="1:2" x14ac:dyDescent="0.25">
      <c r="A1967" s="360">
        <v>41206</v>
      </c>
      <c r="B1967" s="361">
        <v>1.30192</v>
      </c>
    </row>
    <row r="1968" spans="1:2" x14ac:dyDescent="0.25">
      <c r="A1968" s="360">
        <v>41205</v>
      </c>
      <c r="B1968" s="361">
        <v>1.3047899999999999</v>
      </c>
    </row>
    <row r="1969" spans="1:2" x14ac:dyDescent="0.25">
      <c r="A1969" s="360">
        <v>41204</v>
      </c>
      <c r="B1969" s="361">
        <v>1.3021499999999999</v>
      </c>
    </row>
    <row r="1970" spans="1:2" x14ac:dyDescent="0.25">
      <c r="A1970" s="360">
        <v>41203</v>
      </c>
      <c r="B1970" s="361">
        <v>1.30219</v>
      </c>
    </row>
    <row r="1971" spans="1:2" x14ac:dyDescent="0.25">
      <c r="A1971" s="360">
        <v>41202</v>
      </c>
      <c r="B1971" s="361">
        <v>1.3051299999999999</v>
      </c>
    </row>
    <row r="1972" spans="1:2" x14ac:dyDescent="0.25">
      <c r="A1972" s="360">
        <v>41201</v>
      </c>
      <c r="B1972" s="361">
        <v>1.3099499999999999</v>
      </c>
    </row>
    <row r="1973" spans="1:2" x14ac:dyDescent="0.25">
      <c r="A1973" s="360">
        <v>41200</v>
      </c>
      <c r="B1973" s="361">
        <v>1.31091</v>
      </c>
    </row>
    <row r="1974" spans="1:2" x14ac:dyDescent="0.25">
      <c r="A1974" s="360">
        <v>41199</v>
      </c>
      <c r="B1974" s="361">
        <v>1.30019</v>
      </c>
    </row>
    <row r="1975" spans="1:2" x14ac:dyDescent="0.25">
      <c r="A1975" s="360">
        <v>41198</v>
      </c>
      <c r="B1975" s="361">
        <v>1.2938099999999999</v>
      </c>
    </row>
    <row r="1976" spans="1:2" x14ac:dyDescent="0.25">
      <c r="A1976" s="360">
        <v>41197</v>
      </c>
      <c r="B1976" s="361">
        <v>1.29504</v>
      </c>
    </row>
    <row r="1977" spans="1:2" x14ac:dyDescent="0.25">
      <c r="A1977" s="360">
        <v>41196</v>
      </c>
      <c r="B1977" s="361">
        <v>1.29504</v>
      </c>
    </row>
    <row r="1978" spans="1:2" x14ac:dyDescent="0.25">
      <c r="A1978" s="360">
        <v>41195</v>
      </c>
      <c r="B1978" s="361">
        <v>1.29498</v>
      </c>
    </row>
    <row r="1979" spans="1:2" x14ac:dyDescent="0.25">
      <c r="A1979" s="360">
        <v>41194</v>
      </c>
      <c r="B1979" s="361">
        <v>1.2890900000000001</v>
      </c>
    </row>
    <row r="1980" spans="1:2" x14ac:dyDescent="0.25">
      <c r="A1980" s="360">
        <v>41193</v>
      </c>
      <c r="B1980" s="361">
        <v>1.28748</v>
      </c>
    </row>
    <row r="1981" spans="1:2" x14ac:dyDescent="0.25">
      <c r="A1981" s="360">
        <v>41192</v>
      </c>
      <c r="B1981" s="361">
        <v>1.29373</v>
      </c>
    </row>
    <row r="1982" spans="1:2" x14ac:dyDescent="0.25">
      <c r="A1982" s="360">
        <v>41191</v>
      </c>
      <c r="B1982" s="361">
        <v>1.29817</v>
      </c>
    </row>
    <row r="1983" spans="1:2" x14ac:dyDescent="0.25">
      <c r="A1983" s="360">
        <v>41190</v>
      </c>
      <c r="B1983" s="361">
        <v>1.3034600000000001</v>
      </c>
    </row>
    <row r="1984" spans="1:2" x14ac:dyDescent="0.25">
      <c r="A1984" s="360">
        <v>41189</v>
      </c>
      <c r="B1984" s="361">
        <v>1.3036399999999999</v>
      </c>
    </row>
    <row r="1985" spans="1:2" x14ac:dyDescent="0.25">
      <c r="A1985" s="360">
        <v>41188</v>
      </c>
      <c r="B1985" s="361">
        <v>1.3021799999999999</v>
      </c>
    </row>
    <row r="1986" spans="1:2" x14ac:dyDescent="0.25">
      <c r="A1986" s="360">
        <v>41187</v>
      </c>
      <c r="B1986" s="361">
        <v>1.29558</v>
      </c>
    </row>
    <row r="1987" spans="1:2" x14ac:dyDescent="0.25">
      <c r="A1987" s="360">
        <v>41186</v>
      </c>
      <c r="B1987" s="361">
        <v>1.29067</v>
      </c>
    </row>
    <row r="1988" spans="1:2" x14ac:dyDescent="0.25">
      <c r="A1988" s="360">
        <v>41185</v>
      </c>
      <c r="B1988" s="361">
        <v>1.29118</v>
      </c>
    </row>
    <row r="1989" spans="1:2" x14ac:dyDescent="0.25">
      <c r="A1989" s="360">
        <v>41184</v>
      </c>
      <c r="B1989" s="361">
        <v>1.28647</v>
      </c>
    </row>
    <row r="1990" spans="1:2" x14ac:dyDescent="0.25">
      <c r="A1990" s="360">
        <v>41183</v>
      </c>
      <c r="B1990" s="361">
        <v>1.2854399999999999</v>
      </c>
    </row>
    <row r="1991" spans="1:2" x14ac:dyDescent="0.25">
      <c r="A1991" s="360">
        <v>41182</v>
      </c>
      <c r="B1991" s="361">
        <v>1.2855399999999999</v>
      </c>
    </row>
    <row r="1992" spans="1:2" x14ac:dyDescent="0.25">
      <c r="A1992" s="360">
        <v>41181</v>
      </c>
      <c r="B1992" s="361">
        <v>1.2906500000000001</v>
      </c>
    </row>
    <row r="1993" spans="1:2" x14ac:dyDescent="0.25">
      <c r="A1993" s="360">
        <v>41180</v>
      </c>
      <c r="B1993" s="361">
        <v>1.2879799999999999</v>
      </c>
    </row>
    <row r="1994" spans="1:2" x14ac:dyDescent="0.25">
      <c r="A1994" s="360">
        <v>41179</v>
      </c>
      <c r="B1994" s="361">
        <v>1.28735</v>
      </c>
    </row>
    <row r="1995" spans="1:2" x14ac:dyDescent="0.25">
      <c r="A1995" s="360">
        <v>41178</v>
      </c>
      <c r="B1995" s="361">
        <v>1.2930200000000001</v>
      </c>
    </row>
    <row r="1996" spans="1:2" x14ac:dyDescent="0.25">
      <c r="A1996" s="360">
        <v>41177</v>
      </c>
      <c r="B1996" s="361">
        <v>1.29342</v>
      </c>
    </row>
    <row r="1997" spans="1:2" x14ac:dyDescent="0.25">
      <c r="A1997" s="360">
        <v>41176</v>
      </c>
      <c r="B1997" s="361">
        <v>1.2977000000000001</v>
      </c>
    </row>
    <row r="1998" spans="1:2" x14ac:dyDescent="0.25">
      <c r="A1998" s="360">
        <v>41175</v>
      </c>
      <c r="B1998" s="361">
        <v>1.2977700000000001</v>
      </c>
    </row>
    <row r="1999" spans="1:2" x14ac:dyDescent="0.25">
      <c r="A1999" s="360">
        <v>41174</v>
      </c>
      <c r="B1999" s="361">
        <v>1.2988999999999999</v>
      </c>
    </row>
    <row r="2000" spans="1:2" x14ac:dyDescent="0.25">
      <c r="A2000" s="360">
        <v>41173</v>
      </c>
      <c r="B2000" s="361">
        <v>1.29836</v>
      </c>
    </row>
    <row r="2001" spans="1:2" x14ac:dyDescent="0.25">
      <c r="A2001" s="360">
        <v>41172</v>
      </c>
      <c r="B2001" s="361">
        <v>1.30464</v>
      </c>
    </row>
    <row r="2002" spans="1:2" x14ac:dyDescent="0.25">
      <c r="A2002" s="360">
        <v>41171</v>
      </c>
      <c r="B2002" s="361">
        <v>1.30759</v>
      </c>
    </row>
    <row r="2003" spans="1:2" x14ac:dyDescent="0.25">
      <c r="A2003" s="360">
        <v>41170</v>
      </c>
      <c r="B2003" s="361">
        <v>1.3118099999999999</v>
      </c>
    </row>
    <row r="2004" spans="1:2" x14ac:dyDescent="0.25">
      <c r="A2004" s="360">
        <v>41169</v>
      </c>
      <c r="B2004" s="361">
        <v>1.3124800000000001</v>
      </c>
    </row>
    <row r="2005" spans="1:2" x14ac:dyDescent="0.25">
      <c r="A2005" s="360">
        <v>41168</v>
      </c>
      <c r="B2005" s="361">
        <v>1.31257</v>
      </c>
    </row>
    <row r="2006" spans="1:2" x14ac:dyDescent="0.25">
      <c r="A2006" s="360">
        <v>41167</v>
      </c>
      <c r="B2006" s="361">
        <v>1.306</v>
      </c>
    </row>
    <row r="2007" spans="1:2" x14ac:dyDescent="0.25">
      <c r="A2007" s="360">
        <v>41166</v>
      </c>
      <c r="B2007" s="361">
        <v>1.2920799999999999</v>
      </c>
    </row>
    <row r="2008" spans="1:2" x14ac:dyDescent="0.25">
      <c r="A2008" s="360">
        <v>41165</v>
      </c>
      <c r="B2008" s="361">
        <v>1.2879799999999999</v>
      </c>
    </row>
    <row r="2009" spans="1:2" x14ac:dyDescent="0.25">
      <c r="A2009" s="360">
        <v>41164</v>
      </c>
      <c r="B2009" s="361">
        <v>1.2802</v>
      </c>
    </row>
    <row r="2010" spans="1:2" x14ac:dyDescent="0.25">
      <c r="A2010" s="360">
        <v>41163</v>
      </c>
      <c r="B2010" s="361">
        <v>1.27854</v>
      </c>
    </row>
    <row r="2011" spans="1:2" x14ac:dyDescent="0.25">
      <c r="A2011" s="360">
        <v>41162</v>
      </c>
      <c r="B2011" s="361">
        <v>1.2813000000000001</v>
      </c>
    </row>
    <row r="2012" spans="1:2" x14ac:dyDescent="0.25">
      <c r="A2012" s="360">
        <v>41161</v>
      </c>
      <c r="B2012" s="361">
        <v>1.2813600000000001</v>
      </c>
    </row>
    <row r="2013" spans="1:2" x14ac:dyDescent="0.25">
      <c r="A2013" s="360">
        <v>41160</v>
      </c>
      <c r="B2013" s="361">
        <v>1.2698700000000001</v>
      </c>
    </row>
    <row r="2014" spans="1:2" x14ac:dyDescent="0.25">
      <c r="A2014" s="360">
        <v>41159</v>
      </c>
      <c r="B2014" s="361">
        <v>1.2614099999999999</v>
      </c>
    </row>
    <row r="2015" spans="1:2" x14ac:dyDescent="0.25">
      <c r="A2015" s="360">
        <v>41158</v>
      </c>
      <c r="B2015" s="361">
        <v>1.2561199999999999</v>
      </c>
    </row>
    <row r="2016" spans="1:2" x14ac:dyDescent="0.25">
      <c r="A2016" s="360">
        <v>41157</v>
      </c>
      <c r="B2016" s="361">
        <v>1.2589900000000001</v>
      </c>
    </row>
    <row r="2017" spans="1:2" x14ac:dyDescent="0.25">
      <c r="A2017" s="360">
        <v>41156</v>
      </c>
      <c r="B2017" s="361">
        <v>1.25783</v>
      </c>
    </row>
    <row r="2018" spans="1:2" x14ac:dyDescent="0.25">
      <c r="A2018" s="360">
        <v>41155</v>
      </c>
      <c r="B2018" s="361">
        <v>1.25725</v>
      </c>
    </row>
    <row r="2019" spans="1:2" x14ac:dyDescent="0.25">
      <c r="A2019" s="360">
        <v>41154</v>
      </c>
      <c r="B2019" s="361">
        <v>1.2573399999999999</v>
      </c>
    </row>
    <row r="2020" spans="1:2" x14ac:dyDescent="0.25">
      <c r="A2020" s="360">
        <v>41153</v>
      </c>
      <c r="B2020" s="361">
        <v>1.2546900000000001</v>
      </c>
    </row>
    <row r="2021" spans="1:2" x14ac:dyDescent="0.25">
      <c r="A2021" s="360">
        <v>41152</v>
      </c>
      <c r="B2021" s="361">
        <v>1.25308</v>
      </c>
    </row>
    <row r="2022" spans="1:2" x14ac:dyDescent="0.25">
      <c r="A2022" s="360">
        <v>41151</v>
      </c>
      <c r="B2022" s="361">
        <v>1.2548600000000001</v>
      </c>
    </row>
    <row r="2023" spans="1:2" x14ac:dyDescent="0.25">
      <c r="A2023" s="360">
        <v>41150</v>
      </c>
      <c r="B2023" s="361">
        <v>1.25244</v>
      </c>
    </row>
    <row r="2024" spans="1:2" x14ac:dyDescent="0.25">
      <c r="A2024" s="360">
        <v>41149</v>
      </c>
      <c r="B2024" s="361">
        <v>1.2512700000000001</v>
      </c>
    </row>
    <row r="2025" spans="1:2" x14ac:dyDescent="0.25">
      <c r="A2025" s="360">
        <v>41148</v>
      </c>
      <c r="B2025" s="361">
        <v>1.2509600000000001</v>
      </c>
    </row>
    <row r="2026" spans="1:2" x14ac:dyDescent="0.25">
      <c r="A2026" s="360">
        <v>41147</v>
      </c>
      <c r="B2026" s="361">
        <v>1.2509600000000001</v>
      </c>
    </row>
    <row r="2027" spans="1:2" x14ac:dyDescent="0.25">
      <c r="A2027" s="360">
        <v>41146</v>
      </c>
      <c r="B2027" s="361">
        <v>1.2538100000000001</v>
      </c>
    </row>
    <row r="2028" spans="1:2" x14ac:dyDescent="0.25">
      <c r="A2028" s="360">
        <v>41145</v>
      </c>
      <c r="B2028" s="361">
        <v>1.25498</v>
      </c>
    </row>
    <row r="2029" spans="1:2" x14ac:dyDescent="0.25">
      <c r="A2029" s="360">
        <v>41144</v>
      </c>
      <c r="B2029" s="361">
        <v>1.24705</v>
      </c>
    </row>
    <row r="2030" spans="1:2" x14ac:dyDescent="0.25">
      <c r="A2030" s="360">
        <v>41143</v>
      </c>
      <c r="B2030" s="361">
        <v>1.24074</v>
      </c>
    </row>
    <row r="2031" spans="1:2" x14ac:dyDescent="0.25">
      <c r="A2031" s="360">
        <v>41142</v>
      </c>
      <c r="B2031" s="361">
        <v>1.2334799999999999</v>
      </c>
    </row>
    <row r="2032" spans="1:2" x14ac:dyDescent="0.25">
      <c r="A2032" s="360">
        <v>41141</v>
      </c>
      <c r="B2032" s="361">
        <v>1.2332399999999999</v>
      </c>
    </row>
    <row r="2033" spans="1:2" x14ac:dyDescent="0.25">
      <c r="A2033" s="360">
        <v>41140</v>
      </c>
      <c r="B2033" s="361">
        <v>1.23312</v>
      </c>
    </row>
    <row r="2034" spans="1:2" x14ac:dyDescent="0.25">
      <c r="A2034" s="360">
        <v>41139</v>
      </c>
      <c r="B2034" s="361">
        <v>1.2343599999999999</v>
      </c>
    </row>
    <row r="2035" spans="1:2" x14ac:dyDescent="0.25">
      <c r="A2035" s="360">
        <v>41138</v>
      </c>
      <c r="B2035" s="361">
        <v>1.23068</v>
      </c>
    </row>
    <row r="2036" spans="1:2" x14ac:dyDescent="0.25">
      <c r="A2036" s="360">
        <v>41137</v>
      </c>
      <c r="B2036" s="361">
        <v>1.2306299999999999</v>
      </c>
    </row>
    <row r="2037" spans="1:2" x14ac:dyDescent="0.25">
      <c r="A2037" s="360">
        <v>41136</v>
      </c>
      <c r="B2037" s="361">
        <v>1.23427</v>
      </c>
    </row>
    <row r="2038" spans="1:2" x14ac:dyDescent="0.25">
      <c r="A2038" s="360">
        <v>41135</v>
      </c>
      <c r="B2038" s="361">
        <v>1.2312099999999999</v>
      </c>
    </row>
    <row r="2039" spans="1:2" x14ac:dyDescent="0.25">
      <c r="A2039" s="360">
        <v>41134</v>
      </c>
      <c r="B2039" s="361">
        <v>1.22865</v>
      </c>
    </row>
    <row r="2040" spans="1:2" x14ac:dyDescent="0.25">
      <c r="A2040" s="360">
        <v>41133</v>
      </c>
      <c r="B2040" s="361">
        <v>1.22864</v>
      </c>
    </row>
    <row r="2041" spans="1:2" x14ac:dyDescent="0.25">
      <c r="A2041" s="360">
        <v>41132</v>
      </c>
      <c r="B2041" s="361">
        <v>1.22872</v>
      </c>
    </row>
    <row r="2042" spans="1:2" x14ac:dyDescent="0.25">
      <c r="A2042" s="360">
        <v>41131</v>
      </c>
      <c r="B2042" s="361">
        <v>1.2335400000000001</v>
      </c>
    </row>
    <row r="2043" spans="1:2" x14ac:dyDescent="0.25">
      <c r="A2043" s="360">
        <v>41130</v>
      </c>
      <c r="B2043" s="361">
        <v>1.2372399999999999</v>
      </c>
    </row>
    <row r="2044" spans="1:2" x14ac:dyDescent="0.25">
      <c r="A2044" s="360">
        <v>41129</v>
      </c>
      <c r="B2044" s="361">
        <v>1.2406699999999999</v>
      </c>
    </row>
    <row r="2045" spans="1:2" x14ac:dyDescent="0.25">
      <c r="A2045" s="360">
        <v>41128</v>
      </c>
      <c r="B2045" s="361">
        <v>1.2390300000000001</v>
      </c>
    </row>
    <row r="2046" spans="1:2" x14ac:dyDescent="0.25">
      <c r="A2046" s="360">
        <v>41127</v>
      </c>
      <c r="B2046" s="361">
        <v>1.23841</v>
      </c>
    </row>
    <row r="2047" spans="1:2" x14ac:dyDescent="0.25">
      <c r="A2047" s="360">
        <v>41126</v>
      </c>
      <c r="B2047" s="361">
        <v>1.23838</v>
      </c>
    </row>
    <row r="2048" spans="1:2" x14ac:dyDescent="0.25">
      <c r="A2048" s="360">
        <v>41125</v>
      </c>
      <c r="B2048" s="361">
        <v>1.22526</v>
      </c>
    </row>
    <row r="2049" spans="1:2" x14ac:dyDescent="0.25">
      <c r="A2049" s="360">
        <v>41124</v>
      </c>
      <c r="B2049" s="361">
        <v>1.2226300000000001</v>
      </c>
    </row>
    <row r="2050" spans="1:2" x14ac:dyDescent="0.25">
      <c r="A2050" s="360">
        <v>41123</v>
      </c>
      <c r="B2050" s="361">
        <v>1.2293700000000001</v>
      </c>
    </row>
    <row r="2051" spans="1:2" x14ac:dyDescent="0.25">
      <c r="A2051" s="360">
        <v>41122</v>
      </c>
      <c r="B2051" s="361">
        <v>1.22821</v>
      </c>
    </row>
    <row r="2052" spans="1:2" x14ac:dyDescent="0.25">
      <c r="A2052" s="360">
        <v>41121</v>
      </c>
      <c r="B2052" s="361">
        <v>1.2273499999999999</v>
      </c>
    </row>
    <row r="2053" spans="1:2" x14ac:dyDescent="0.25">
      <c r="A2053" s="360">
        <v>41120</v>
      </c>
      <c r="B2053" s="361">
        <v>1.2317100000000001</v>
      </c>
    </row>
    <row r="2054" spans="1:2" x14ac:dyDescent="0.25">
      <c r="A2054" s="360">
        <v>41119</v>
      </c>
      <c r="B2054" s="361">
        <v>1.23176</v>
      </c>
    </row>
    <row r="2055" spans="1:2" x14ac:dyDescent="0.25">
      <c r="A2055" s="360">
        <v>41118</v>
      </c>
      <c r="B2055" s="361">
        <v>1.22997</v>
      </c>
    </row>
    <row r="2056" spans="1:2" x14ac:dyDescent="0.25">
      <c r="A2056" s="360">
        <v>41117</v>
      </c>
      <c r="B2056" s="361">
        <v>1.22011</v>
      </c>
    </row>
    <row r="2057" spans="1:2" x14ac:dyDescent="0.25">
      <c r="A2057" s="360">
        <v>41116</v>
      </c>
      <c r="B2057" s="361">
        <v>1.21068</v>
      </c>
    </row>
    <row r="2058" spans="1:2" x14ac:dyDescent="0.25">
      <c r="A2058" s="360">
        <v>41115</v>
      </c>
      <c r="B2058" s="361">
        <v>1.20991</v>
      </c>
    </row>
    <row r="2059" spans="1:2" x14ac:dyDescent="0.25">
      <c r="A2059" s="360">
        <v>41114</v>
      </c>
      <c r="B2059" s="361">
        <v>1.21146</v>
      </c>
    </row>
    <row r="2060" spans="1:2" x14ac:dyDescent="0.25">
      <c r="A2060" s="360">
        <v>41113</v>
      </c>
      <c r="B2060" s="361">
        <v>1.2151000000000001</v>
      </c>
    </row>
    <row r="2061" spans="1:2" x14ac:dyDescent="0.25">
      <c r="A2061" s="360">
        <v>41112</v>
      </c>
      <c r="B2061" s="361">
        <v>1.2154199999999999</v>
      </c>
    </row>
    <row r="2062" spans="1:2" x14ac:dyDescent="0.25">
      <c r="A2062" s="360">
        <v>41111</v>
      </c>
      <c r="B2062" s="361">
        <v>1.2224600000000001</v>
      </c>
    </row>
    <row r="2063" spans="1:2" x14ac:dyDescent="0.25">
      <c r="A2063" s="360">
        <v>41110</v>
      </c>
      <c r="B2063" s="361">
        <v>1.228</v>
      </c>
    </row>
    <row r="2064" spans="1:2" x14ac:dyDescent="0.25">
      <c r="A2064" s="360">
        <v>41109</v>
      </c>
      <c r="B2064" s="361">
        <v>1.2271000000000001</v>
      </c>
    </row>
    <row r="2065" spans="1:2" x14ac:dyDescent="0.25">
      <c r="A2065" s="360">
        <v>41108</v>
      </c>
      <c r="B2065" s="361">
        <v>1.2277199999999999</v>
      </c>
    </row>
    <row r="2066" spans="1:2" x14ac:dyDescent="0.25">
      <c r="A2066" s="360">
        <v>41107</v>
      </c>
      <c r="B2066" s="361">
        <v>1.2238199999999999</v>
      </c>
    </row>
    <row r="2067" spans="1:2" x14ac:dyDescent="0.25">
      <c r="A2067" s="360">
        <v>41106</v>
      </c>
      <c r="B2067" s="361">
        <v>1.2248000000000001</v>
      </c>
    </row>
    <row r="2068" spans="1:2" x14ac:dyDescent="0.25">
      <c r="A2068" s="360">
        <v>41105</v>
      </c>
      <c r="B2068" s="361">
        <v>1.2246699999999999</v>
      </c>
    </row>
    <row r="2069" spans="1:2" x14ac:dyDescent="0.25">
      <c r="A2069" s="360">
        <v>41104</v>
      </c>
      <c r="B2069" s="361">
        <v>1.2210099999999999</v>
      </c>
    </row>
    <row r="2070" spans="1:2" x14ac:dyDescent="0.25">
      <c r="A2070" s="360">
        <v>41103</v>
      </c>
      <c r="B2070" s="361">
        <v>1.22139</v>
      </c>
    </row>
    <row r="2071" spans="1:2" x14ac:dyDescent="0.25">
      <c r="A2071" s="360">
        <v>41102</v>
      </c>
      <c r="B2071" s="361">
        <v>1.22573</v>
      </c>
    </row>
    <row r="2072" spans="1:2" x14ac:dyDescent="0.25">
      <c r="A2072" s="360">
        <v>41101</v>
      </c>
      <c r="B2072" s="361">
        <v>1.2286900000000001</v>
      </c>
    </row>
    <row r="2073" spans="1:2" x14ac:dyDescent="0.25">
      <c r="A2073" s="360">
        <v>41100</v>
      </c>
      <c r="B2073" s="361">
        <v>1.22923</v>
      </c>
    </row>
    <row r="2074" spans="1:2" x14ac:dyDescent="0.25">
      <c r="A2074" s="360">
        <v>41099</v>
      </c>
      <c r="B2074" s="361">
        <v>1.22814</v>
      </c>
    </row>
    <row r="2075" spans="1:2" x14ac:dyDescent="0.25">
      <c r="A2075" s="360">
        <v>41098</v>
      </c>
      <c r="B2075" s="361">
        <v>1.2283999999999999</v>
      </c>
    </row>
    <row r="2076" spans="1:2" x14ac:dyDescent="0.25">
      <c r="A2076" s="360">
        <v>41097</v>
      </c>
      <c r="B2076" s="361">
        <v>1.23516</v>
      </c>
    </row>
    <row r="2077" spans="1:2" x14ac:dyDescent="0.25">
      <c r="A2077" s="360">
        <v>41096</v>
      </c>
      <c r="B2077" s="361">
        <v>1.2471300000000001</v>
      </c>
    </row>
    <row r="2078" spans="1:2" x14ac:dyDescent="0.25">
      <c r="A2078" s="360">
        <v>41095</v>
      </c>
      <c r="B2078" s="361">
        <v>1.2570300000000001</v>
      </c>
    </row>
    <row r="2079" spans="1:2" x14ac:dyDescent="0.25">
      <c r="A2079" s="360">
        <v>41094</v>
      </c>
      <c r="B2079" s="361">
        <v>1.25922</v>
      </c>
    </row>
    <row r="2080" spans="1:2" x14ac:dyDescent="0.25">
      <c r="A2080" s="360">
        <v>41093</v>
      </c>
      <c r="B2080" s="361">
        <v>1.2616499999999999</v>
      </c>
    </row>
    <row r="2081" spans="1:2" x14ac:dyDescent="0.25">
      <c r="A2081" s="360">
        <v>41092</v>
      </c>
      <c r="B2081" s="361">
        <v>1.2660100000000001</v>
      </c>
    </row>
    <row r="2082" spans="1:2" x14ac:dyDescent="0.25">
      <c r="A2082" s="360">
        <v>41091</v>
      </c>
      <c r="B2082" s="361">
        <v>1.26596</v>
      </c>
    </row>
    <row r="2083" spans="1:2" x14ac:dyDescent="0.25">
      <c r="A2083" s="360">
        <v>41090</v>
      </c>
      <c r="B2083" s="361">
        <v>1.2576499999999999</v>
      </c>
    </row>
    <row r="2084" spans="1:2" x14ac:dyDescent="0.25">
      <c r="A2084" s="360">
        <v>41089</v>
      </c>
      <c r="B2084" s="361">
        <v>1.24587</v>
      </c>
    </row>
    <row r="2085" spans="1:2" x14ac:dyDescent="0.25">
      <c r="A2085" s="360">
        <v>41088</v>
      </c>
      <c r="B2085" s="361">
        <v>1.2483299999999999</v>
      </c>
    </row>
    <row r="2086" spans="1:2" x14ac:dyDescent="0.25">
      <c r="A2086" s="360">
        <v>41087</v>
      </c>
      <c r="B2086" s="361">
        <v>1.24979</v>
      </c>
    </row>
    <row r="2087" spans="1:2" x14ac:dyDescent="0.25">
      <c r="A2087" s="360">
        <v>41086</v>
      </c>
      <c r="B2087" s="361">
        <v>1.2510600000000001</v>
      </c>
    </row>
    <row r="2088" spans="1:2" x14ac:dyDescent="0.25">
      <c r="A2088" s="360">
        <v>41085</v>
      </c>
      <c r="B2088" s="361">
        <v>1.2563200000000001</v>
      </c>
    </row>
    <row r="2089" spans="1:2" x14ac:dyDescent="0.25">
      <c r="A2089" s="360">
        <v>41084</v>
      </c>
      <c r="B2089" s="361">
        <v>1.25648</v>
      </c>
    </row>
    <row r="2090" spans="1:2" x14ac:dyDescent="0.25">
      <c r="A2090" s="360">
        <v>41083</v>
      </c>
      <c r="B2090" s="361">
        <v>1.25518</v>
      </c>
    </row>
    <row r="2091" spans="1:2" x14ac:dyDescent="0.25">
      <c r="A2091" s="360">
        <v>41082</v>
      </c>
      <c r="B2091" s="361">
        <v>1.2642800000000001</v>
      </c>
    </row>
    <row r="2092" spans="1:2" x14ac:dyDescent="0.25">
      <c r="A2092" s="360">
        <v>41081</v>
      </c>
      <c r="B2092" s="361">
        <v>1.26881</v>
      </c>
    </row>
    <row r="2093" spans="1:2" x14ac:dyDescent="0.25">
      <c r="A2093" s="360">
        <v>41080</v>
      </c>
      <c r="B2093" s="361">
        <v>1.26291</v>
      </c>
    </row>
    <row r="2094" spans="1:2" x14ac:dyDescent="0.25">
      <c r="A2094" s="360">
        <v>41079</v>
      </c>
      <c r="B2094" s="361">
        <v>1.2648200000000001</v>
      </c>
    </row>
    <row r="2095" spans="1:2" x14ac:dyDescent="0.25">
      <c r="A2095" s="360">
        <v>41078</v>
      </c>
      <c r="B2095" s="361">
        <v>1.26387</v>
      </c>
    </row>
    <row r="2096" spans="1:2" x14ac:dyDescent="0.25">
      <c r="A2096" s="360">
        <v>41077</v>
      </c>
      <c r="B2096" s="361">
        <v>1.2633300000000001</v>
      </c>
    </row>
    <row r="2097" spans="1:2" x14ac:dyDescent="0.25">
      <c r="A2097" s="360">
        <v>41076</v>
      </c>
      <c r="B2097" s="361">
        <v>1.2628200000000001</v>
      </c>
    </row>
    <row r="2098" spans="1:2" x14ac:dyDescent="0.25">
      <c r="A2098" s="360">
        <v>41075</v>
      </c>
      <c r="B2098" s="361">
        <v>1.25787</v>
      </c>
    </row>
    <row r="2099" spans="1:2" x14ac:dyDescent="0.25">
      <c r="A2099" s="360">
        <v>41074</v>
      </c>
      <c r="B2099" s="361">
        <v>1.25309</v>
      </c>
    </row>
    <row r="2100" spans="1:2" x14ac:dyDescent="0.25">
      <c r="A2100" s="360">
        <v>41073</v>
      </c>
      <c r="B2100" s="361">
        <v>1.2489699999999999</v>
      </c>
    </row>
    <row r="2101" spans="1:2" x14ac:dyDescent="0.25">
      <c r="A2101" s="360">
        <v>41072</v>
      </c>
      <c r="B2101" s="361">
        <v>1.2579499999999999</v>
      </c>
    </row>
    <row r="2102" spans="1:2" x14ac:dyDescent="0.25">
      <c r="A2102" s="360">
        <v>41071</v>
      </c>
      <c r="B2102" s="361">
        <v>1.2534400000000001</v>
      </c>
    </row>
    <row r="2103" spans="1:2" x14ac:dyDescent="0.25">
      <c r="A2103" s="360">
        <v>41070</v>
      </c>
      <c r="B2103" s="361">
        <v>1.25057</v>
      </c>
    </row>
    <row r="2104" spans="1:2" x14ac:dyDescent="0.25">
      <c r="A2104" s="360">
        <v>41069</v>
      </c>
      <c r="B2104" s="361">
        <v>1.25023</v>
      </c>
    </row>
    <row r="2105" spans="1:2" x14ac:dyDescent="0.25">
      <c r="A2105" s="360">
        <v>41068</v>
      </c>
      <c r="B2105" s="361">
        <v>1.25739</v>
      </c>
    </row>
    <row r="2106" spans="1:2" x14ac:dyDescent="0.25">
      <c r="A2106" s="360">
        <v>41067</v>
      </c>
      <c r="B2106" s="361">
        <v>1.2501</v>
      </c>
    </row>
    <row r="2107" spans="1:2" x14ac:dyDescent="0.25">
      <c r="A2107" s="360">
        <v>41066</v>
      </c>
      <c r="B2107" s="361">
        <v>1.2472700000000001</v>
      </c>
    </row>
    <row r="2108" spans="1:2" x14ac:dyDescent="0.25">
      <c r="A2108" s="360">
        <v>41065</v>
      </c>
      <c r="B2108" s="361">
        <v>1.2439199999999999</v>
      </c>
    </row>
    <row r="2109" spans="1:2" x14ac:dyDescent="0.25">
      <c r="A2109" s="360">
        <v>41064</v>
      </c>
      <c r="B2109" s="361">
        <v>1.2414000000000001</v>
      </c>
    </row>
    <row r="2110" spans="1:2" x14ac:dyDescent="0.25">
      <c r="A2110" s="360">
        <v>41063</v>
      </c>
      <c r="B2110" s="361">
        <v>1.2429399999999999</v>
      </c>
    </row>
    <row r="2111" spans="1:2" x14ac:dyDescent="0.25">
      <c r="A2111" s="360">
        <v>41062</v>
      </c>
      <c r="B2111" s="361">
        <v>1.2363299999999999</v>
      </c>
    </row>
    <row r="2112" spans="1:2" x14ac:dyDescent="0.25">
      <c r="A2112" s="360">
        <v>41061</v>
      </c>
      <c r="B2112" s="361">
        <v>1.23814</v>
      </c>
    </row>
    <row r="2113" spans="1:2" x14ac:dyDescent="0.25">
      <c r="A2113" s="360">
        <v>41060</v>
      </c>
      <c r="B2113" s="361">
        <v>1.2440199999999999</v>
      </c>
    </row>
    <row r="2114" spans="1:2" x14ac:dyDescent="0.25">
      <c r="A2114" s="360">
        <v>41059</v>
      </c>
      <c r="B2114" s="361">
        <v>1.2524500000000001</v>
      </c>
    </row>
    <row r="2115" spans="1:2" x14ac:dyDescent="0.25">
      <c r="A2115" s="360">
        <v>41058</v>
      </c>
      <c r="B2115" s="361">
        <v>1.25675</v>
      </c>
    </row>
    <row r="2116" spans="1:2" x14ac:dyDescent="0.25">
      <c r="A2116" s="360">
        <v>41057</v>
      </c>
      <c r="B2116" s="361">
        <v>1.2527200000000001</v>
      </c>
    </row>
    <row r="2117" spans="1:2" x14ac:dyDescent="0.25">
      <c r="A2117" s="360">
        <v>41056</v>
      </c>
      <c r="B2117" s="361">
        <v>1.2514400000000001</v>
      </c>
    </row>
    <row r="2118" spans="1:2" x14ac:dyDescent="0.25">
      <c r="A2118" s="360">
        <v>41055</v>
      </c>
      <c r="B2118" s="361">
        <v>1.2538800000000001</v>
      </c>
    </row>
    <row r="2119" spans="1:2" x14ac:dyDescent="0.25">
      <c r="A2119" s="360">
        <v>41054</v>
      </c>
      <c r="B2119" s="361">
        <v>1.25678</v>
      </c>
    </row>
    <row r="2120" spans="1:2" x14ac:dyDescent="0.25">
      <c r="A2120" s="360">
        <v>41053</v>
      </c>
      <c r="B2120" s="361">
        <v>1.2638199999999999</v>
      </c>
    </row>
    <row r="2121" spans="1:2" x14ac:dyDescent="0.25">
      <c r="A2121" s="360">
        <v>41052</v>
      </c>
      <c r="B2121" s="361">
        <v>1.27678</v>
      </c>
    </row>
    <row r="2122" spans="1:2" x14ac:dyDescent="0.25">
      <c r="A2122" s="360">
        <v>41051</v>
      </c>
      <c r="B2122" s="361">
        <v>1.27772</v>
      </c>
    </row>
    <row r="2123" spans="1:2" x14ac:dyDescent="0.25">
      <c r="A2123" s="360">
        <v>41050</v>
      </c>
      <c r="B2123" s="361">
        <v>1.2763599999999999</v>
      </c>
    </row>
    <row r="2124" spans="1:2" x14ac:dyDescent="0.25">
      <c r="A2124" s="360">
        <v>41049</v>
      </c>
      <c r="B2124" s="361">
        <v>1.2766200000000001</v>
      </c>
    </row>
    <row r="2125" spans="1:2" x14ac:dyDescent="0.25">
      <c r="A2125" s="360">
        <v>41048</v>
      </c>
      <c r="B2125" s="361">
        <v>1.27016</v>
      </c>
    </row>
    <row r="2126" spans="1:2" x14ac:dyDescent="0.25">
      <c r="A2126" s="360">
        <v>41047</v>
      </c>
      <c r="B2126" s="361">
        <v>1.2718100000000001</v>
      </c>
    </row>
    <row r="2127" spans="1:2" x14ac:dyDescent="0.25">
      <c r="A2127" s="360">
        <v>41046</v>
      </c>
      <c r="B2127" s="361">
        <v>1.2724</v>
      </c>
    </row>
    <row r="2128" spans="1:2" x14ac:dyDescent="0.25">
      <c r="A2128" s="360">
        <v>41045</v>
      </c>
      <c r="B2128" s="361">
        <v>1.28111</v>
      </c>
    </row>
    <row r="2129" spans="1:2" x14ac:dyDescent="0.25">
      <c r="A2129" s="360">
        <v>41044</v>
      </c>
      <c r="B2129" s="361">
        <v>1.2868599999999999</v>
      </c>
    </row>
    <row r="2130" spans="1:2" x14ac:dyDescent="0.25">
      <c r="A2130" s="360">
        <v>41043</v>
      </c>
      <c r="B2130" s="361">
        <v>1.29125</v>
      </c>
    </row>
    <row r="2131" spans="1:2" x14ac:dyDescent="0.25">
      <c r="A2131" s="360">
        <v>41042</v>
      </c>
      <c r="B2131" s="361">
        <v>1.29129</v>
      </c>
    </row>
    <row r="2132" spans="1:2" x14ac:dyDescent="0.25">
      <c r="A2132" s="360">
        <v>41041</v>
      </c>
      <c r="B2132" s="361">
        <v>1.2929999999999999</v>
      </c>
    </row>
    <row r="2133" spans="1:2" x14ac:dyDescent="0.25">
      <c r="A2133" s="360">
        <v>41040</v>
      </c>
      <c r="B2133" s="361">
        <v>1.2948</v>
      </c>
    </row>
    <row r="2134" spans="1:2" x14ac:dyDescent="0.25">
      <c r="A2134" s="360">
        <v>41039</v>
      </c>
      <c r="B2134" s="361">
        <v>1.29678</v>
      </c>
    </row>
    <row r="2135" spans="1:2" x14ac:dyDescent="0.25">
      <c r="A2135" s="360">
        <v>41038</v>
      </c>
      <c r="B2135" s="361">
        <v>1.3024899999999999</v>
      </c>
    </row>
    <row r="2136" spans="1:2" x14ac:dyDescent="0.25">
      <c r="A2136" s="360">
        <v>41037</v>
      </c>
      <c r="B2136" s="361">
        <v>1.30169</v>
      </c>
    </row>
    <row r="2137" spans="1:2" x14ac:dyDescent="0.25">
      <c r="A2137" s="360">
        <v>41036</v>
      </c>
      <c r="B2137" s="361">
        <v>1.30718</v>
      </c>
    </row>
    <row r="2138" spans="1:2" x14ac:dyDescent="0.25">
      <c r="A2138" s="360">
        <v>41035</v>
      </c>
      <c r="B2138" s="361">
        <v>1.3078700000000001</v>
      </c>
    </row>
    <row r="2139" spans="1:2" x14ac:dyDescent="0.25">
      <c r="A2139" s="360">
        <v>41034</v>
      </c>
      <c r="B2139" s="361">
        <v>1.3131299999999999</v>
      </c>
    </row>
    <row r="2140" spans="1:2" x14ac:dyDescent="0.25">
      <c r="A2140" s="360">
        <v>41033</v>
      </c>
      <c r="B2140" s="361">
        <v>1.31463</v>
      </c>
    </row>
    <row r="2141" spans="1:2" x14ac:dyDescent="0.25">
      <c r="A2141" s="360">
        <v>41032</v>
      </c>
      <c r="B2141" s="361">
        <v>1.31857</v>
      </c>
    </row>
    <row r="2142" spans="1:2" x14ac:dyDescent="0.25">
      <c r="A2142" s="360">
        <v>41031</v>
      </c>
      <c r="B2142" s="361">
        <v>1.3243799999999999</v>
      </c>
    </row>
    <row r="2143" spans="1:2" x14ac:dyDescent="0.25">
      <c r="A2143" s="360">
        <v>41030</v>
      </c>
      <c r="B2143" s="361">
        <v>1.3235300000000001</v>
      </c>
    </row>
    <row r="2144" spans="1:2" x14ac:dyDescent="0.25">
      <c r="A2144" s="360">
        <v>41029</v>
      </c>
      <c r="B2144" s="361">
        <v>1.32463</v>
      </c>
    </row>
    <row r="2145" spans="1:2" x14ac:dyDescent="0.25">
      <c r="A2145" s="360">
        <v>41028</v>
      </c>
      <c r="B2145" s="361">
        <v>1.32497</v>
      </c>
    </row>
    <row r="2146" spans="1:2" x14ac:dyDescent="0.25">
      <c r="A2146" s="360">
        <v>41027</v>
      </c>
      <c r="B2146" s="361">
        <v>1.32176</v>
      </c>
    </row>
    <row r="2147" spans="1:2" x14ac:dyDescent="0.25">
      <c r="A2147" s="360">
        <v>41026</v>
      </c>
      <c r="B2147" s="361">
        <v>1.3227100000000001</v>
      </c>
    </row>
    <row r="2148" spans="1:2" x14ac:dyDescent="0.25">
      <c r="A2148" s="360">
        <v>41025</v>
      </c>
      <c r="B2148" s="361">
        <v>1.32039</v>
      </c>
    </row>
    <row r="2149" spans="1:2" x14ac:dyDescent="0.25">
      <c r="A2149" s="360">
        <v>41024</v>
      </c>
      <c r="B2149" s="361">
        <v>1.3170599999999999</v>
      </c>
    </row>
    <row r="2150" spans="1:2" x14ac:dyDescent="0.25">
      <c r="A2150" s="360">
        <v>41023</v>
      </c>
      <c r="B2150" s="361">
        <v>1.31613</v>
      </c>
    </row>
    <row r="2151" spans="1:2" x14ac:dyDescent="0.25">
      <c r="A2151" s="360">
        <v>41022</v>
      </c>
      <c r="B2151" s="361">
        <v>1.3202499999999999</v>
      </c>
    </row>
    <row r="2152" spans="1:2" x14ac:dyDescent="0.25">
      <c r="A2152" s="360">
        <v>41021</v>
      </c>
      <c r="B2152" s="361">
        <v>1.3211999999999999</v>
      </c>
    </row>
    <row r="2153" spans="1:2" x14ac:dyDescent="0.25">
      <c r="A2153" s="360">
        <v>41020</v>
      </c>
      <c r="B2153" s="361">
        <v>1.31721</v>
      </c>
    </row>
    <row r="2154" spans="1:2" x14ac:dyDescent="0.25">
      <c r="A2154" s="360">
        <v>41019</v>
      </c>
      <c r="B2154" s="361">
        <v>1.3121400000000001</v>
      </c>
    </row>
    <row r="2155" spans="1:2" x14ac:dyDescent="0.25">
      <c r="A2155" s="360">
        <v>41018</v>
      </c>
      <c r="B2155" s="361">
        <v>1.31101</v>
      </c>
    </row>
    <row r="2156" spans="1:2" x14ac:dyDescent="0.25">
      <c r="A2156" s="360">
        <v>41017</v>
      </c>
      <c r="B2156" s="361">
        <v>1.31277</v>
      </c>
    </row>
    <row r="2157" spans="1:2" x14ac:dyDescent="0.25">
      <c r="A2157" s="360">
        <v>41016</v>
      </c>
      <c r="B2157" s="361">
        <v>1.30515</v>
      </c>
    </row>
    <row r="2158" spans="1:2" x14ac:dyDescent="0.25">
      <c r="A2158" s="360">
        <v>41015</v>
      </c>
      <c r="B2158" s="361">
        <v>1.30721</v>
      </c>
    </row>
    <row r="2159" spans="1:2" x14ac:dyDescent="0.25">
      <c r="A2159" s="360">
        <v>41014</v>
      </c>
      <c r="B2159" s="361">
        <v>1.3073300000000001</v>
      </c>
    </row>
    <row r="2160" spans="1:2" x14ac:dyDescent="0.25">
      <c r="A2160" s="360">
        <v>41013</v>
      </c>
      <c r="B2160" s="361">
        <v>1.3141700000000001</v>
      </c>
    </row>
    <row r="2161" spans="1:2" x14ac:dyDescent="0.25">
      <c r="A2161" s="360">
        <v>41012</v>
      </c>
      <c r="B2161" s="361">
        <v>1.3145</v>
      </c>
    </row>
    <row r="2162" spans="1:2" x14ac:dyDescent="0.25">
      <c r="A2162" s="360">
        <v>41011</v>
      </c>
      <c r="B2162" s="361">
        <v>1.3105100000000001</v>
      </c>
    </row>
    <row r="2163" spans="1:2" x14ac:dyDescent="0.25">
      <c r="A2163" s="360">
        <v>41010</v>
      </c>
      <c r="B2163" s="361">
        <v>1.30993</v>
      </c>
    </row>
    <row r="2164" spans="1:2" x14ac:dyDescent="0.25">
      <c r="A2164" s="360">
        <v>41009</v>
      </c>
      <c r="B2164" s="361">
        <v>1.3079400000000001</v>
      </c>
    </row>
    <row r="2165" spans="1:2" x14ac:dyDescent="0.25">
      <c r="A2165" s="360">
        <v>41008</v>
      </c>
      <c r="B2165" s="361">
        <v>1.30905</v>
      </c>
    </row>
    <row r="2166" spans="1:2" x14ac:dyDescent="0.25">
      <c r="A2166" s="360">
        <v>41007</v>
      </c>
      <c r="B2166" s="361">
        <v>1.30901</v>
      </c>
    </row>
    <row r="2167" spans="1:2" x14ac:dyDescent="0.25">
      <c r="A2167" s="360">
        <v>41006</v>
      </c>
      <c r="B2167" s="361">
        <v>1.3074600000000001</v>
      </c>
    </row>
    <row r="2168" spans="1:2" x14ac:dyDescent="0.25">
      <c r="A2168" s="360">
        <v>41005</v>
      </c>
      <c r="B2168" s="361">
        <v>1.3104899999999999</v>
      </c>
    </row>
    <row r="2169" spans="1:2" x14ac:dyDescent="0.25">
      <c r="A2169" s="360">
        <v>41004</v>
      </c>
      <c r="B2169" s="361">
        <v>1.31742</v>
      </c>
    </row>
    <row r="2170" spans="1:2" x14ac:dyDescent="0.25">
      <c r="A2170" s="360">
        <v>41003</v>
      </c>
      <c r="B2170" s="361">
        <v>1.3320799999999999</v>
      </c>
    </row>
    <row r="2171" spans="1:2" x14ac:dyDescent="0.25">
      <c r="A2171" s="360">
        <v>41002</v>
      </c>
      <c r="B2171" s="361">
        <v>1.3337000000000001</v>
      </c>
    </row>
    <row r="2172" spans="1:2" x14ac:dyDescent="0.25">
      <c r="A2172" s="360">
        <v>41001</v>
      </c>
      <c r="B2172" s="361">
        <v>1.3339300000000001</v>
      </c>
    </row>
    <row r="2173" spans="1:2" x14ac:dyDescent="0.25">
      <c r="A2173" s="360">
        <v>41000</v>
      </c>
      <c r="B2173" s="361">
        <v>1.3337399999999999</v>
      </c>
    </row>
    <row r="2174" spans="1:2" x14ac:dyDescent="0.25">
      <c r="A2174" s="360">
        <v>40999</v>
      </c>
      <c r="B2174" s="361">
        <v>1.33378</v>
      </c>
    </row>
    <row r="2175" spans="1:2" x14ac:dyDescent="0.25">
      <c r="A2175" s="360">
        <v>40998</v>
      </c>
      <c r="B2175" s="361">
        <v>1.33009</v>
      </c>
    </row>
    <row r="2176" spans="1:2" x14ac:dyDescent="0.25">
      <c r="A2176" s="360">
        <v>40997</v>
      </c>
      <c r="B2176" s="361">
        <v>1.3325199999999999</v>
      </c>
    </row>
    <row r="2177" spans="1:2" x14ac:dyDescent="0.25">
      <c r="A2177" s="360">
        <v>40996</v>
      </c>
      <c r="B2177" s="361">
        <v>1.3345400000000001</v>
      </c>
    </row>
    <row r="2178" spans="1:2" x14ac:dyDescent="0.25">
      <c r="A2178" s="360">
        <v>40995</v>
      </c>
      <c r="B2178" s="361">
        <v>1.3283199999999999</v>
      </c>
    </row>
    <row r="2179" spans="1:2" x14ac:dyDescent="0.25">
      <c r="A2179" s="360">
        <v>40994</v>
      </c>
      <c r="B2179" s="361">
        <v>1.32646</v>
      </c>
    </row>
    <row r="2180" spans="1:2" x14ac:dyDescent="0.25">
      <c r="A2180" s="360">
        <v>40993</v>
      </c>
      <c r="B2180" s="361">
        <v>1.32647</v>
      </c>
    </row>
    <row r="2181" spans="1:2" x14ac:dyDescent="0.25">
      <c r="A2181" s="360">
        <v>40992</v>
      </c>
      <c r="B2181" s="361">
        <v>1.32315</v>
      </c>
    </row>
    <row r="2182" spans="1:2" x14ac:dyDescent="0.25">
      <c r="A2182" s="360">
        <v>40991</v>
      </c>
      <c r="B2182" s="361">
        <v>1.3198099999999999</v>
      </c>
    </row>
    <row r="2183" spans="1:2" x14ac:dyDescent="0.25">
      <c r="A2183" s="360">
        <v>40990</v>
      </c>
      <c r="B2183" s="361">
        <v>1.32399</v>
      </c>
    </row>
    <row r="2184" spans="1:2" x14ac:dyDescent="0.25">
      <c r="A2184" s="360">
        <v>40989</v>
      </c>
      <c r="B2184" s="361">
        <v>1.32239</v>
      </c>
    </row>
    <row r="2185" spans="1:2" x14ac:dyDescent="0.25">
      <c r="A2185" s="360">
        <v>40988</v>
      </c>
      <c r="B2185" s="361">
        <v>1.31843</v>
      </c>
    </row>
    <row r="2186" spans="1:2" x14ac:dyDescent="0.25">
      <c r="A2186" s="360">
        <v>40987</v>
      </c>
      <c r="B2186" s="361">
        <v>1.3170500000000001</v>
      </c>
    </row>
    <row r="2187" spans="1:2" x14ac:dyDescent="0.25">
      <c r="A2187" s="360">
        <v>40986</v>
      </c>
      <c r="B2187" s="361">
        <v>1.3170500000000001</v>
      </c>
    </row>
    <row r="2188" spans="1:2" x14ac:dyDescent="0.25">
      <c r="A2188" s="360">
        <v>40985</v>
      </c>
      <c r="B2188" s="361">
        <v>1.3108200000000001</v>
      </c>
    </row>
    <row r="2189" spans="1:2" x14ac:dyDescent="0.25">
      <c r="A2189" s="360">
        <v>40984</v>
      </c>
      <c r="B2189" s="361">
        <v>1.30507</v>
      </c>
    </row>
    <row r="2190" spans="1:2" x14ac:dyDescent="0.25">
      <c r="A2190" s="360">
        <v>40983</v>
      </c>
      <c r="B2190" s="361">
        <v>1.30542</v>
      </c>
    </row>
    <row r="2191" spans="1:2" x14ac:dyDescent="0.25">
      <c r="A2191" s="360">
        <v>40982</v>
      </c>
      <c r="B2191" s="361">
        <v>1.3129599999999999</v>
      </c>
    </row>
    <row r="2192" spans="1:2" x14ac:dyDescent="0.25">
      <c r="A2192" s="360">
        <v>40981</v>
      </c>
      <c r="B2192" s="361">
        <v>1.31168</v>
      </c>
    </row>
    <row r="2193" spans="1:2" x14ac:dyDescent="0.25">
      <c r="A2193" s="360">
        <v>40980</v>
      </c>
      <c r="B2193" s="361">
        <v>1.3117399999999999</v>
      </c>
    </row>
    <row r="2194" spans="1:2" x14ac:dyDescent="0.25">
      <c r="A2194" s="360">
        <v>40979</v>
      </c>
      <c r="B2194" s="361">
        <v>1.31185</v>
      </c>
    </row>
    <row r="2195" spans="1:2" x14ac:dyDescent="0.25">
      <c r="A2195" s="360">
        <v>40978</v>
      </c>
      <c r="B2195" s="361">
        <v>1.3206800000000001</v>
      </c>
    </row>
    <row r="2196" spans="1:2" x14ac:dyDescent="0.25">
      <c r="A2196" s="360">
        <v>40977</v>
      </c>
      <c r="B2196" s="361">
        <v>1.3201099999999999</v>
      </c>
    </row>
    <row r="2197" spans="1:2" x14ac:dyDescent="0.25">
      <c r="A2197" s="360">
        <v>40976</v>
      </c>
      <c r="B2197" s="361">
        <v>1.3133699999999999</v>
      </c>
    </row>
    <row r="2198" spans="1:2" x14ac:dyDescent="0.25">
      <c r="A2198" s="360">
        <v>40975</v>
      </c>
      <c r="B2198" s="361">
        <v>1.31698</v>
      </c>
    </row>
    <row r="2199" spans="1:2" x14ac:dyDescent="0.25">
      <c r="A2199" s="360">
        <v>40974</v>
      </c>
      <c r="B2199" s="361">
        <v>1.32033</v>
      </c>
    </row>
    <row r="2200" spans="1:2" x14ac:dyDescent="0.25">
      <c r="A2200" s="360">
        <v>40973</v>
      </c>
      <c r="B2200" s="361">
        <v>1.3191999999999999</v>
      </c>
    </row>
    <row r="2201" spans="1:2" x14ac:dyDescent="0.25">
      <c r="A2201" s="360">
        <v>40972</v>
      </c>
      <c r="B2201" s="361">
        <v>1.31934</v>
      </c>
    </row>
    <row r="2202" spans="1:2" x14ac:dyDescent="0.25">
      <c r="A2202" s="360">
        <v>40971</v>
      </c>
      <c r="B2202" s="361">
        <v>1.3261000000000001</v>
      </c>
    </row>
    <row r="2203" spans="1:2" x14ac:dyDescent="0.25">
      <c r="A2203" s="360">
        <v>40970</v>
      </c>
      <c r="B2203" s="361">
        <v>1.3325899999999999</v>
      </c>
    </row>
    <row r="2204" spans="1:2" x14ac:dyDescent="0.25">
      <c r="A2204" s="360">
        <v>40969</v>
      </c>
      <c r="B2204" s="361">
        <v>1.3436300000000001</v>
      </c>
    </row>
    <row r="2205" spans="1:2" x14ac:dyDescent="0.25">
      <c r="A2205" s="360">
        <v>40968</v>
      </c>
      <c r="B2205" s="361">
        <v>1.3430899999999999</v>
      </c>
    </row>
    <row r="2206" spans="1:2" x14ac:dyDescent="0.25">
      <c r="A2206" s="360">
        <v>40967</v>
      </c>
      <c r="B2206" s="361">
        <v>1.3427100000000001</v>
      </c>
    </row>
    <row r="2207" spans="1:2" x14ac:dyDescent="0.25">
      <c r="A2207" s="360">
        <v>40966</v>
      </c>
      <c r="B2207" s="361">
        <v>1.3448800000000001</v>
      </c>
    </row>
    <row r="2208" spans="1:2" x14ac:dyDescent="0.25">
      <c r="A2208" s="360">
        <v>40965</v>
      </c>
      <c r="B2208" s="361">
        <v>1.34467</v>
      </c>
    </row>
    <row r="2209" spans="1:2" x14ac:dyDescent="0.25">
      <c r="A2209" s="360">
        <v>40964</v>
      </c>
      <c r="B2209" s="361">
        <v>1.34026</v>
      </c>
    </row>
    <row r="2210" spans="1:2" x14ac:dyDescent="0.25">
      <c r="A2210" s="360">
        <v>40963</v>
      </c>
      <c r="B2210" s="361">
        <v>1.32846</v>
      </c>
    </row>
    <row r="2211" spans="1:2" x14ac:dyDescent="0.25">
      <c r="A2211" s="360">
        <v>40962</v>
      </c>
      <c r="B2211" s="361">
        <v>1.3235600000000001</v>
      </c>
    </row>
    <row r="2212" spans="1:2" x14ac:dyDescent="0.25">
      <c r="A2212" s="360">
        <v>40961</v>
      </c>
      <c r="B2212" s="361">
        <v>1.3242499999999999</v>
      </c>
    </row>
    <row r="2213" spans="1:2" x14ac:dyDescent="0.25">
      <c r="A2213" s="360">
        <v>40960</v>
      </c>
      <c r="B2213" s="361">
        <v>1.3226599999999999</v>
      </c>
    </row>
    <row r="2214" spans="1:2" x14ac:dyDescent="0.25">
      <c r="A2214" s="360">
        <v>40959</v>
      </c>
      <c r="B2214" s="361">
        <v>1.3144499999999999</v>
      </c>
    </row>
    <row r="2215" spans="1:2" x14ac:dyDescent="0.25">
      <c r="A2215" s="360">
        <v>40958</v>
      </c>
      <c r="B2215" s="361">
        <v>1.31379</v>
      </c>
    </row>
    <row r="2216" spans="1:2" x14ac:dyDescent="0.25">
      <c r="A2216" s="360">
        <v>40957</v>
      </c>
      <c r="B2216" s="361">
        <v>1.3142799999999999</v>
      </c>
    </row>
    <row r="2217" spans="1:2" x14ac:dyDescent="0.25">
      <c r="A2217" s="360">
        <v>40956</v>
      </c>
      <c r="B2217" s="361">
        <v>1.30403</v>
      </c>
    </row>
    <row r="2218" spans="1:2" x14ac:dyDescent="0.25">
      <c r="A2218" s="360">
        <v>40955</v>
      </c>
      <c r="B2218" s="361">
        <v>1.3125800000000001</v>
      </c>
    </row>
    <row r="2219" spans="1:2" x14ac:dyDescent="0.25">
      <c r="A2219" s="360">
        <v>40954</v>
      </c>
      <c r="B2219" s="361">
        <v>1.3157300000000001</v>
      </c>
    </row>
    <row r="2220" spans="1:2" x14ac:dyDescent="0.25">
      <c r="A2220" s="360">
        <v>40953</v>
      </c>
      <c r="B2220" s="361">
        <v>1.3234600000000001</v>
      </c>
    </row>
    <row r="2221" spans="1:2" x14ac:dyDescent="0.25">
      <c r="A2221" s="360">
        <v>40952</v>
      </c>
      <c r="B2221" s="361">
        <v>1.3192600000000001</v>
      </c>
    </row>
    <row r="2222" spans="1:2" x14ac:dyDescent="0.25">
      <c r="A2222" s="360">
        <v>40951</v>
      </c>
      <c r="B2222" s="361">
        <v>1.31915</v>
      </c>
    </row>
    <row r="2223" spans="1:2" x14ac:dyDescent="0.25">
      <c r="A2223" s="360">
        <v>40950</v>
      </c>
      <c r="B2223" s="361">
        <v>1.32362</v>
      </c>
    </row>
    <row r="2224" spans="1:2" x14ac:dyDescent="0.25">
      <c r="A2224" s="360">
        <v>40949</v>
      </c>
      <c r="B2224" s="361">
        <v>1.32738</v>
      </c>
    </row>
    <row r="2225" spans="1:2" x14ac:dyDescent="0.25">
      <c r="A2225" s="360">
        <v>40948</v>
      </c>
      <c r="B2225" s="361">
        <v>1.32602</v>
      </c>
    </row>
    <row r="2226" spans="1:2" x14ac:dyDescent="0.25">
      <c r="A2226" s="360">
        <v>40947</v>
      </c>
      <c r="B2226" s="361">
        <v>1.3154699999999999</v>
      </c>
    </row>
    <row r="2227" spans="1:2" x14ac:dyDescent="0.25">
      <c r="A2227" s="360">
        <v>40946</v>
      </c>
      <c r="B2227" s="361">
        <v>1.3089500000000001</v>
      </c>
    </row>
    <row r="2228" spans="1:2" x14ac:dyDescent="0.25">
      <c r="A2228" s="360">
        <v>40945</v>
      </c>
      <c r="B2228" s="361">
        <v>1.31447</v>
      </c>
    </row>
    <row r="2229" spans="1:2" x14ac:dyDescent="0.25">
      <c r="A2229" s="360">
        <v>40944</v>
      </c>
      <c r="B2229" s="361">
        <v>1.3152200000000001</v>
      </c>
    </row>
    <row r="2230" spans="1:2" x14ac:dyDescent="0.25">
      <c r="A2230" s="360">
        <v>40943</v>
      </c>
      <c r="B2230" s="361">
        <v>1.31393</v>
      </c>
    </row>
    <row r="2231" spans="1:2" x14ac:dyDescent="0.25">
      <c r="A2231" s="360">
        <v>40942</v>
      </c>
      <c r="B2231" s="361">
        <v>1.3155399999999999</v>
      </c>
    </row>
    <row r="2232" spans="1:2" x14ac:dyDescent="0.25">
      <c r="A2232" s="360">
        <v>40941</v>
      </c>
      <c r="B2232" s="361">
        <v>1.31158</v>
      </c>
    </row>
    <row r="2233" spans="1:2" x14ac:dyDescent="0.25">
      <c r="A2233" s="360">
        <v>40940</v>
      </c>
      <c r="B2233" s="361">
        <v>1.31494</v>
      </c>
    </row>
    <row r="2234" spans="1:2" x14ac:dyDescent="0.25">
      <c r="A2234" s="360">
        <v>40939</v>
      </c>
      <c r="B2234" s="361">
        <v>1.31515</v>
      </c>
    </row>
    <row r="2235" spans="1:2" x14ac:dyDescent="0.25">
      <c r="A2235" s="360">
        <v>40938</v>
      </c>
      <c r="B2235" s="361">
        <v>1.3213900000000001</v>
      </c>
    </row>
    <row r="2236" spans="1:2" x14ac:dyDescent="0.25">
      <c r="A2236" s="360">
        <v>40937</v>
      </c>
      <c r="B2236" s="361">
        <v>1.32151</v>
      </c>
    </row>
    <row r="2237" spans="1:2" x14ac:dyDescent="0.25">
      <c r="A2237" s="360">
        <v>40936</v>
      </c>
      <c r="B2237" s="361">
        <v>1.3128500000000001</v>
      </c>
    </row>
    <row r="2238" spans="1:2" x14ac:dyDescent="0.25">
      <c r="A2238" s="360">
        <v>40935</v>
      </c>
      <c r="B2238" s="361">
        <v>1.31247</v>
      </c>
    </row>
    <row r="2239" spans="1:2" x14ac:dyDescent="0.25">
      <c r="A2239" s="360">
        <v>40934</v>
      </c>
      <c r="B2239" s="361">
        <v>1.3014699999999999</v>
      </c>
    </row>
    <row r="2240" spans="1:2" x14ac:dyDescent="0.25">
      <c r="A2240" s="360">
        <v>40933</v>
      </c>
      <c r="B2240" s="361">
        <v>1.3008200000000001</v>
      </c>
    </row>
    <row r="2241" spans="1:2" x14ac:dyDescent="0.25">
      <c r="A2241" s="360">
        <v>40932</v>
      </c>
      <c r="B2241" s="361">
        <v>1.2948</v>
      </c>
    </row>
    <row r="2242" spans="1:2" x14ac:dyDescent="0.25">
      <c r="A2242" s="360">
        <v>40931</v>
      </c>
      <c r="B2242" s="361">
        <v>1.2920700000000001</v>
      </c>
    </row>
    <row r="2243" spans="1:2" x14ac:dyDescent="0.25">
      <c r="A2243" s="360">
        <v>40930</v>
      </c>
      <c r="B2243" s="361">
        <v>1.2927900000000001</v>
      </c>
    </row>
    <row r="2244" spans="1:2" x14ac:dyDescent="0.25">
      <c r="A2244" s="360">
        <v>40929</v>
      </c>
      <c r="B2244" s="361">
        <v>1.29417</v>
      </c>
    </row>
    <row r="2245" spans="1:2" x14ac:dyDescent="0.25">
      <c r="A2245" s="360">
        <v>40928</v>
      </c>
      <c r="B2245" s="361">
        <v>1.2884800000000001</v>
      </c>
    </row>
    <row r="2246" spans="1:2" x14ac:dyDescent="0.25">
      <c r="A2246" s="360">
        <v>40927</v>
      </c>
      <c r="B2246" s="361">
        <v>1.27925</v>
      </c>
    </row>
    <row r="2247" spans="1:2" x14ac:dyDescent="0.25">
      <c r="A2247" s="360">
        <v>40926</v>
      </c>
      <c r="B2247" s="361">
        <v>1.2728999999999999</v>
      </c>
    </row>
    <row r="2248" spans="1:2" x14ac:dyDescent="0.25">
      <c r="A2248" s="360">
        <v>40925</v>
      </c>
      <c r="B2248" s="361">
        <v>1.2656700000000001</v>
      </c>
    </row>
    <row r="2249" spans="1:2" x14ac:dyDescent="0.25">
      <c r="A2249" s="360">
        <v>40924</v>
      </c>
      <c r="B2249" s="361">
        <v>1.2670699999999999</v>
      </c>
    </row>
    <row r="2250" spans="1:2" x14ac:dyDescent="0.25">
      <c r="A2250" s="360">
        <v>40923</v>
      </c>
      <c r="B2250" s="361">
        <v>1.26759</v>
      </c>
    </row>
    <row r="2251" spans="1:2" x14ac:dyDescent="0.25">
      <c r="A2251" s="360">
        <v>40922</v>
      </c>
      <c r="B2251" s="361">
        <v>1.27769</v>
      </c>
    </row>
    <row r="2252" spans="1:2" x14ac:dyDescent="0.25">
      <c r="A2252" s="360">
        <v>40921</v>
      </c>
      <c r="B2252" s="361">
        <v>1.2751300000000001</v>
      </c>
    </row>
    <row r="2253" spans="1:2" x14ac:dyDescent="0.25">
      <c r="A2253" s="360">
        <v>40920</v>
      </c>
      <c r="B2253" s="361">
        <v>1.27328</v>
      </c>
    </row>
    <row r="2254" spans="1:2" x14ac:dyDescent="0.25">
      <c r="A2254" s="360">
        <v>40919</v>
      </c>
      <c r="B2254" s="361">
        <v>1.27789</v>
      </c>
    </row>
    <row r="2255" spans="1:2" x14ac:dyDescent="0.25">
      <c r="A2255" s="360">
        <v>40918</v>
      </c>
      <c r="B2255" s="361">
        <v>1.27264</v>
      </c>
    </row>
    <row r="2256" spans="1:2" x14ac:dyDescent="0.25">
      <c r="A2256" s="360">
        <v>40917</v>
      </c>
      <c r="B2256" s="361">
        <v>1.27101</v>
      </c>
    </row>
    <row r="2257" spans="1:2" x14ac:dyDescent="0.25">
      <c r="A2257" s="360">
        <v>40916</v>
      </c>
      <c r="B2257" s="361">
        <v>1.27145</v>
      </c>
    </row>
    <row r="2258" spans="1:2" x14ac:dyDescent="0.25">
      <c r="A2258" s="360">
        <v>40915</v>
      </c>
      <c r="B2258" s="361">
        <v>1.27691</v>
      </c>
    </row>
    <row r="2259" spans="1:2" x14ac:dyDescent="0.25">
      <c r="A2259" s="360">
        <v>40914</v>
      </c>
      <c r="B2259" s="361">
        <v>1.2870999999999999</v>
      </c>
    </row>
    <row r="2260" spans="1:2" x14ac:dyDescent="0.25">
      <c r="A2260" s="360">
        <v>40913</v>
      </c>
      <c r="B2260" s="361">
        <v>1.3003</v>
      </c>
    </row>
    <row r="2261" spans="1:2" x14ac:dyDescent="0.25">
      <c r="A2261" s="360">
        <v>40912</v>
      </c>
      <c r="B2261" s="361">
        <v>1.3003100000000001</v>
      </c>
    </row>
    <row r="2262" spans="1:2" x14ac:dyDescent="0.25">
      <c r="A2262" s="360">
        <v>40911</v>
      </c>
      <c r="B2262" s="361">
        <v>1.2935300000000001</v>
      </c>
    </row>
    <row r="2263" spans="1:2" x14ac:dyDescent="0.25">
      <c r="A2263" s="360">
        <v>40910</v>
      </c>
      <c r="B2263" s="361">
        <v>1.2954000000000001</v>
      </c>
    </row>
    <row r="2264" spans="1:2" x14ac:dyDescent="0.25">
      <c r="A2264" s="360">
        <v>40909</v>
      </c>
      <c r="B2264" s="361">
        <v>1.2956799999999999</v>
      </c>
    </row>
    <row r="2265" spans="1:2" x14ac:dyDescent="0.25">
      <c r="A2265" s="360">
        <v>40908</v>
      </c>
      <c r="B2265" s="361">
        <v>1.2948500000000001</v>
      </c>
    </row>
    <row r="2266" spans="1:2" x14ac:dyDescent="0.25">
      <c r="A2266" s="360">
        <v>40907</v>
      </c>
      <c r="B2266" s="361">
        <v>1.2921199999999999</v>
      </c>
    </row>
    <row r="2267" spans="1:2" x14ac:dyDescent="0.25">
      <c r="A2267" s="360">
        <v>40906</v>
      </c>
      <c r="B2267" s="361">
        <v>1.30349</v>
      </c>
    </row>
    <row r="2268" spans="1:2" x14ac:dyDescent="0.25">
      <c r="A2268" s="360">
        <v>40905</v>
      </c>
      <c r="B2268" s="361">
        <v>1.3066800000000001</v>
      </c>
    </row>
    <row r="2269" spans="1:2" x14ac:dyDescent="0.25">
      <c r="A2269" s="360">
        <v>40904</v>
      </c>
      <c r="B2269" s="361">
        <v>1.30593</v>
      </c>
    </row>
    <row r="2270" spans="1:2" x14ac:dyDescent="0.25">
      <c r="A2270" s="360">
        <v>40903</v>
      </c>
      <c r="B2270" s="361">
        <v>1.30382</v>
      </c>
    </row>
    <row r="2271" spans="1:2" x14ac:dyDescent="0.25">
      <c r="A2271" s="360">
        <v>40902</v>
      </c>
      <c r="B2271" s="361">
        <v>1.30383</v>
      </c>
    </row>
    <row r="2272" spans="1:2" x14ac:dyDescent="0.25">
      <c r="A2272" s="360">
        <v>40901</v>
      </c>
      <c r="B2272" s="361">
        <v>1.30589</v>
      </c>
    </row>
    <row r="2273" spans="1:2" x14ac:dyDescent="0.25">
      <c r="A2273" s="360">
        <v>40900</v>
      </c>
      <c r="B2273" s="361">
        <v>1.3052699999999999</v>
      </c>
    </row>
    <row r="2274" spans="1:2" x14ac:dyDescent="0.25">
      <c r="A2274" s="360">
        <v>40899</v>
      </c>
      <c r="B2274" s="361">
        <v>1.30905</v>
      </c>
    </row>
    <row r="2275" spans="1:2" x14ac:dyDescent="0.25">
      <c r="A2275" s="360">
        <v>40898</v>
      </c>
      <c r="B2275" s="361">
        <v>1.3044</v>
      </c>
    </row>
    <row r="2276" spans="1:2" x14ac:dyDescent="0.25">
      <c r="A2276" s="360">
        <v>40897</v>
      </c>
      <c r="B2276" s="361">
        <v>1.30179</v>
      </c>
    </row>
    <row r="2277" spans="1:2" x14ac:dyDescent="0.25">
      <c r="A2277" s="360">
        <v>40896</v>
      </c>
      <c r="B2277" s="361">
        <v>1.30372</v>
      </c>
    </row>
    <row r="2278" spans="1:2" x14ac:dyDescent="0.25">
      <c r="A2278" s="360">
        <v>40895</v>
      </c>
      <c r="B2278" s="361">
        <v>1.30382</v>
      </c>
    </row>
    <row r="2279" spans="1:2" x14ac:dyDescent="0.25">
      <c r="A2279" s="360">
        <v>40894</v>
      </c>
      <c r="B2279" s="361">
        <v>1.30307</v>
      </c>
    </row>
    <row r="2280" spans="1:2" x14ac:dyDescent="0.25">
      <c r="A2280" s="360">
        <v>40893</v>
      </c>
      <c r="B2280" s="361">
        <v>1.2999400000000001</v>
      </c>
    </row>
    <row r="2281" spans="1:2" x14ac:dyDescent="0.25">
      <c r="A2281" s="360">
        <v>40892</v>
      </c>
      <c r="B2281" s="361">
        <v>1.3013300000000001</v>
      </c>
    </row>
    <row r="2282" spans="1:2" x14ac:dyDescent="0.25">
      <c r="A2282" s="360">
        <v>40891</v>
      </c>
      <c r="B2282" s="361">
        <v>1.3162400000000001</v>
      </c>
    </row>
    <row r="2283" spans="1:2" x14ac:dyDescent="0.25">
      <c r="A2283" s="360">
        <v>40890</v>
      </c>
      <c r="B2283" s="361">
        <v>1.32891</v>
      </c>
    </row>
    <row r="2284" spans="1:2" x14ac:dyDescent="0.25">
      <c r="A2284" s="360">
        <v>40889</v>
      </c>
      <c r="B2284" s="361">
        <v>1.33805</v>
      </c>
    </row>
    <row r="2285" spans="1:2" x14ac:dyDescent="0.25">
      <c r="A2285" s="360">
        <v>40888</v>
      </c>
      <c r="B2285" s="361">
        <v>1.3382000000000001</v>
      </c>
    </row>
    <row r="2286" spans="1:2" x14ac:dyDescent="0.25">
      <c r="A2286" s="360">
        <v>40887</v>
      </c>
      <c r="B2286" s="361">
        <v>1.3351200000000001</v>
      </c>
    </row>
    <row r="2287" spans="1:2" x14ac:dyDescent="0.25">
      <c r="A2287" s="360">
        <v>40886</v>
      </c>
      <c r="B2287" s="361">
        <v>1.3382400000000001</v>
      </c>
    </row>
    <row r="2288" spans="1:2" x14ac:dyDescent="0.25">
      <c r="A2288" s="360">
        <v>40885</v>
      </c>
      <c r="B2288" s="361">
        <v>1.3405499999999999</v>
      </c>
    </row>
    <row r="2289" spans="1:2" x14ac:dyDescent="0.25">
      <c r="A2289" s="360">
        <v>40884</v>
      </c>
      <c r="B2289" s="361">
        <v>1.3384499999999999</v>
      </c>
    </row>
    <row r="2290" spans="1:2" x14ac:dyDescent="0.25">
      <c r="A2290" s="360">
        <v>40883</v>
      </c>
      <c r="B2290" s="361">
        <v>1.34287</v>
      </c>
    </row>
    <row r="2291" spans="1:2" x14ac:dyDescent="0.25">
      <c r="A2291" s="360">
        <v>40882</v>
      </c>
      <c r="B2291" s="361">
        <v>1.33901</v>
      </c>
    </row>
    <row r="2292" spans="1:2" x14ac:dyDescent="0.25">
      <c r="A2292" s="360">
        <v>40881</v>
      </c>
      <c r="B2292" s="361">
        <v>1.3389200000000001</v>
      </c>
    </row>
    <row r="2293" spans="1:2" x14ac:dyDescent="0.25">
      <c r="A2293" s="360">
        <v>40880</v>
      </c>
      <c r="B2293" s="361">
        <v>1.34568</v>
      </c>
    </row>
    <row r="2294" spans="1:2" x14ac:dyDescent="0.25">
      <c r="A2294" s="360">
        <v>40879</v>
      </c>
      <c r="B2294" s="361">
        <v>1.3461399999999999</v>
      </c>
    </row>
    <row r="2295" spans="1:2" x14ac:dyDescent="0.25">
      <c r="A2295" s="360">
        <v>40878</v>
      </c>
      <c r="B2295" s="361">
        <v>1.3360399999999999</v>
      </c>
    </row>
    <row r="2296" spans="1:2" x14ac:dyDescent="0.25">
      <c r="A2296" s="360">
        <v>40877</v>
      </c>
      <c r="B2296" s="361">
        <v>1.3335699999999999</v>
      </c>
    </row>
    <row r="2297" spans="1:2" x14ac:dyDescent="0.25">
      <c r="A2297" s="360">
        <v>40876</v>
      </c>
      <c r="B2297" s="361">
        <v>1.3327100000000001</v>
      </c>
    </row>
    <row r="2298" spans="1:2" x14ac:dyDescent="0.25">
      <c r="A2298" s="360">
        <v>40875</v>
      </c>
      <c r="B2298" s="361">
        <v>1.3241099999999999</v>
      </c>
    </row>
    <row r="2299" spans="1:2" x14ac:dyDescent="0.25">
      <c r="A2299" s="360">
        <v>40874</v>
      </c>
      <c r="B2299" s="361">
        <v>1.3234600000000001</v>
      </c>
    </row>
    <row r="2300" spans="1:2" x14ac:dyDescent="0.25">
      <c r="A2300" s="360">
        <v>40873</v>
      </c>
      <c r="B2300" s="361">
        <v>1.3283400000000001</v>
      </c>
    </row>
    <row r="2301" spans="1:2" x14ac:dyDescent="0.25">
      <c r="A2301" s="360">
        <v>40872</v>
      </c>
      <c r="B2301" s="361">
        <v>1.3358699999999999</v>
      </c>
    </row>
    <row r="2302" spans="1:2" x14ac:dyDescent="0.25">
      <c r="A2302" s="360">
        <v>40871</v>
      </c>
      <c r="B2302" s="361">
        <v>1.3429199999999999</v>
      </c>
    </row>
    <row r="2303" spans="1:2" x14ac:dyDescent="0.25">
      <c r="A2303" s="360">
        <v>40870</v>
      </c>
      <c r="B2303" s="361">
        <v>1.3508199999999999</v>
      </c>
    </row>
    <row r="2304" spans="1:2" x14ac:dyDescent="0.25">
      <c r="A2304" s="360">
        <v>40869</v>
      </c>
      <c r="B2304" s="361">
        <v>1.34964</v>
      </c>
    </row>
    <row r="2305" spans="1:2" x14ac:dyDescent="0.25">
      <c r="A2305" s="360">
        <v>40868</v>
      </c>
      <c r="B2305" s="361">
        <v>1.35188</v>
      </c>
    </row>
    <row r="2306" spans="1:2" x14ac:dyDescent="0.25">
      <c r="A2306" s="360">
        <v>40867</v>
      </c>
      <c r="B2306" s="361">
        <v>1.35205</v>
      </c>
    </row>
    <row r="2307" spans="1:2" x14ac:dyDescent="0.25">
      <c r="A2307" s="360">
        <v>40866</v>
      </c>
      <c r="B2307" s="361">
        <v>1.3506400000000001</v>
      </c>
    </row>
    <row r="2308" spans="1:2" x14ac:dyDescent="0.25">
      <c r="A2308" s="360">
        <v>40865</v>
      </c>
      <c r="B2308" s="361">
        <v>1.34755</v>
      </c>
    </row>
    <row r="2309" spans="1:2" x14ac:dyDescent="0.25">
      <c r="A2309" s="360">
        <v>40864</v>
      </c>
      <c r="B2309" s="361">
        <v>1.3494699999999999</v>
      </c>
    </row>
    <row r="2310" spans="1:2" x14ac:dyDescent="0.25">
      <c r="A2310" s="360">
        <v>40863</v>
      </c>
      <c r="B2310" s="361">
        <v>1.3577900000000001</v>
      </c>
    </row>
    <row r="2311" spans="1:2" x14ac:dyDescent="0.25">
      <c r="A2311" s="360">
        <v>40862</v>
      </c>
      <c r="B2311" s="361">
        <v>1.3706700000000001</v>
      </c>
    </row>
    <row r="2312" spans="1:2" x14ac:dyDescent="0.25">
      <c r="A2312" s="360">
        <v>40861</v>
      </c>
      <c r="B2312" s="361">
        <v>1.37507</v>
      </c>
    </row>
    <row r="2313" spans="1:2" x14ac:dyDescent="0.25">
      <c r="A2313" s="360">
        <v>40860</v>
      </c>
      <c r="B2313" s="361">
        <v>1.37459</v>
      </c>
    </row>
    <row r="2314" spans="1:2" x14ac:dyDescent="0.25">
      <c r="A2314" s="360">
        <v>40859</v>
      </c>
      <c r="B2314" s="361">
        <v>1.3656600000000001</v>
      </c>
    </row>
    <row r="2315" spans="1:2" x14ac:dyDescent="0.25">
      <c r="A2315" s="360">
        <v>40858</v>
      </c>
      <c r="B2315" s="361">
        <v>1.3567</v>
      </c>
    </row>
    <row r="2316" spans="1:2" x14ac:dyDescent="0.25">
      <c r="A2316" s="360">
        <v>40857</v>
      </c>
      <c r="B2316" s="361">
        <v>1.3718900000000001</v>
      </c>
    </row>
    <row r="2317" spans="1:2" x14ac:dyDescent="0.25">
      <c r="A2317" s="360">
        <v>40856</v>
      </c>
      <c r="B2317" s="361">
        <v>1.3775599999999999</v>
      </c>
    </row>
    <row r="2318" spans="1:2" x14ac:dyDescent="0.25">
      <c r="A2318" s="360">
        <v>40855</v>
      </c>
      <c r="B2318" s="361">
        <v>1.3762099999999999</v>
      </c>
    </row>
    <row r="2319" spans="1:2" x14ac:dyDescent="0.25">
      <c r="A2319" s="360">
        <v>40854</v>
      </c>
      <c r="B2319" s="361">
        <v>1.37818</v>
      </c>
    </row>
    <row r="2320" spans="1:2" x14ac:dyDescent="0.25">
      <c r="A2320" s="360">
        <v>40853</v>
      </c>
      <c r="B2320" s="361">
        <v>1.37843</v>
      </c>
    </row>
    <row r="2321" spans="1:2" x14ac:dyDescent="0.25">
      <c r="A2321" s="360">
        <v>40852</v>
      </c>
      <c r="B2321" s="361">
        <v>1.37988</v>
      </c>
    </row>
    <row r="2322" spans="1:2" x14ac:dyDescent="0.25">
      <c r="A2322" s="360">
        <v>40851</v>
      </c>
      <c r="B2322" s="361">
        <v>1.37412</v>
      </c>
    </row>
    <row r="2323" spans="1:2" x14ac:dyDescent="0.25">
      <c r="A2323" s="360">
        <v>40850</v>
      </c>
      <c r="B2323" s="361">
        <v>1.3741099999999999</v>
      </c>
    </row>
    <row r="2324" spans="1:2" x14ac:dyDescent="0.25">
      <c r="A2324" s="360">
        <v>40849</v>
      </c>
      <c r="B2324" s="361">
        <v>1.3756299999999999</v>
      </c>
    </row>
    <row r="2325" spans="1:2" x14ac:dyDescent="0.25">
      <c r="A2325" s="360">
        <v>40848</v>
      </c>
      <c r="B2325" s="361">
        <v>1.4013100000000001</v>
      </c>
    </row>
    <row r="2326" spans="1:2" x14ac:dyDescent="0.25">
      <c r="A2326" s="360">
        <v>40847</v>
      </c>
      <c r="B2326" s="361">
        <v>1.4141900000000001</v>
      </c>
    </row>
    <row r="2327" spans="1:2" x14ac:dyDescent="0.25">
      <c r="A2327" s="360">
        <v>40846</v>
      </c>
      <c r="B2327" s="361">
        <v>1.41435</v>
      </c>
    </row>
    <row r="2328" spans="1:2" x14ac:dyDescent="0.25">
      <c r="A2328" s="360">
        <v>40845</v>
      </c>
      <c r="B2328" s="361">
        <v>1.41682</v>
      </c>
    </row>
    <row r="2329" spans="1:2" x14ac:dyDescent="0.25">
      <c r="A2329" s="360">
        <v>40844</v>
      </c>
      <c r="B2329" s="361">
        <v>1.40387</v>
      </c>
    </row>
    <row r="2330" spans="1:2" x14ac:dyDescent="0.25">
      <c r="A2330" s="360">
        <v>40843</v>
      </c>
      <c r="B2330" s="361">
        <v>1.39055</v>
      </c>
    </row>
    <row r="2331" spans="1:2" x14ac:dyDescent="0.25">
      <c r="A2331" s="360">
        <v>40842</v>
      </c>
      <c r="B2331" s="361">
        <v>1.3914899999999999</v>
      </c>
    </row>
    <row r="2332" spans="1:2" x14ac:dyDescent="0.25">
      <c r="A2332" s="360">
        <v>40841</v>
      </c>
      <c r="B2332" s="361">
        <v>1.38829</v>
      </c>
    </row>
    <row r="2333" spans="1:2" x14ac:dyDescent="0.25">
      <c r="A2333" s="360">
        <v>40840</v>
      </c>
      <c r="B2333" s="361">
        <v>1.38836</v>
      </c>
    </row>
    <row r="2334" spans="1:2" x14ac:dyDescent="0.25">
      <c r="A2334" s="360">
        <v>40839</v>
      </c>
      <c r="B2334" s="361">
        <v>1.389</v>
      </c>
    </row>
    <row r="2335" spans="1:2" x14ac:dyDescent="0.25">
      <c r="A2335" s="360">
        <v>40838</v>
      </c>
      <c r="B2335" s="361">
        <v>1.38066</v>
      </c>
    </row>
    <row r="2336" spans="1:2" x14ac:dyDescent="0.25">
      <c r="A2336" s="360">
        <v>40837</v>
      </c>
      <c r="B2336" s="361">
        <v>1.3744799999999999</v>
      </c>
    </row>
    <row r="2337" spans="1:2" x14ac:dyDescent="0.25">
      <c r="A2337" s="360">
        <v>40836</v>
      </c>
      <c r="B2337" s="361">
        <v>1.37873</v>
      </c>
    </row>
    <row r="2338" spans="1:2" x14ac:dyDescent="0.25">
      <c r="A2338" s="360">
        <v>40835</v>
      </c>
      <c r="B2338" s="361">
        <v>1.3731800000000001</v>
      </c>
    </row>
    <row r="2339" spans="1:2" x14ac:dyDescent="0.25">
      <c r="A2339" s="360">
        <v>40834</v>
      </c>
      <c r="B2339" s="361">
        <v>1.38205</v>
      </c>
    </row>
    <row r="2340" spans="1:2" x14ac:dyDescent="0.25">
      <c r="A2340" s="360">
        <v>40833</v>
      </c>
      <c r="B2340" s="361">
        <v>1.38748</v>
      </c>
    </row>
    <row r="2341" spans="1:2" x14ac:dyDescent="0.25">
      <c r="A2341" s="360">
        <v>40832</v>
      </c>
      <c r="B2341" s="361">
        <v>1.38764</v>
      </c>
    </row>
    <row r="2342" spans="1:2" x14ac:dyDescent="0.25">
      <c r="A2342" s="360">
        <v>40831</v>
      </c>
      <c r="B2342" s="361">
        <v>1.38036</v>
      </c>
    </row>
    <row r="2343" spans="1:2" x14ac:dyDescent="0.25">
      <c r="A2343" s="360">
        <v>40830</v>
      </c>
      <c r="B2343" s="361">
        <v>1.3764099999999999</v>
      </c>
    </row>
    <row r="2344" spans="1:2" x14ac:dyDescent="0.25">
      <c r="A2344" s="360">
        <v>40829</v>
      </c>
      <c r="B2344" s="361">
        <v>1.3715200000000001</v>
      </c>
    </row>
    <row r="2345" spans="1:2" x14ac:dyDescent="0.25">
      <c r="A2345" s="360">
        <v>40828</v>
      </c>
      <c r="B2345" s="361">
        <v>1.3629800000000001</v>
      </c>
    </row>
    <row r="2346" spans="1:2" x14ac:dyDescent="0.25">
      <c r="A2346" s="360">
        <v>40827</v>
      </c>
      <c r="B2346" s="361">
        <v>1.3539399999999999</v>
      </c>
    </row>
    <row r="2347" spans="1:2" x14ac:dyDescent="0.25">
      <c r="A2347" s="360">
        <v>40826</v>
      </c>
      <c r="B2347" s="361">
        <v>1.33704</v>
      </c>
    </row>
    <row r="2348" spans="1:2" x14ac:dyDescent="0.25">
      <c r="A2348" s="360">
        <v>40825</v>
      </c>
      <c r="B2348" s="361">
        <v>1.33721</v>
      </c>
    </row>
    <row r="2349" spans="1:2" x14ac:dyDescent="0.25">
      <c r="A2349" s="360">
        <v>40824</v>
      </c>
      <c r="B2349" s="361">
        <v>1.34321</v>
      </c>
    </row>
    <row r="2350" spans="1:2" x14ac:dyDescent="0.25">
      <c r="A2350" s="360">
        <v>40823</v>
      </c>
      <c r="B2350" s="361">
        <v>1.3358699999999999</v>
      </c>
    </row>
    <row r="2351" spans="1:2" x14ac:dyDescent="0.25">
      <c r="A2351" s="360">
        <v>40822</v>
      </c>
      <c r="B2351" s="361">
        <v>1.3318000000000001</v>
      </c>
    </row>
    <row r="2352" spans="1:2" x14ac:dyDescent="0.25">
      <c r="A2352" s="360">
        <v>40821</v>
      </c>
      <c r="B2352" s="361">
        <v>1.3217000000000001</v>
      </c>
    </row>
    <row r="2353" spans="1:2" x14ac:dyDescent="0.25">
      <c r="A2353" s="360">
        <v>40820</v>
      </c>
      <c r="B2353" s="361">
        <v>1.3314600000000001</v>
      </c>
    </row>
    <row r="2354" spans="1:2" x14ac:dyDescent="0.25">
      <c r="A2354" s="360">
        <v>40819</v>
      </c>
      <c r="B2354" s="361">
        <v>1.3376300000000001</v>
      </c>
    </row>
    <row r="2355" spans="1:2" x14ac:dyDescent="0.25">
      <c r="A2355" s="360">
        <v>40818</v>
      </c>
      <c r="B2355" s="361">
        <v>1.33822</v>
      </c>
    </row>
    <row r="2356" spans="1:2" x14ac:dyDescent="0.25">
      <c r="A2356" s="360">
        <v>40817</v>
      </c>
      <c r="B2356" s="361">
        <v>1.35057</v>
      </c>
    </row>
    <row r="2357" spans="1:2" x14ac:dyDescent="0.25">
      <c r="A2357" s="360">
        <v>40816</v>
      </c>
      <c r="B2357" s="361">
        <v>1.35968</v>
      </c>
    </row>
    <row r="2358" spans="1:2" x14ac:dyDescent="0.25">
      <c r="A2358" s="360">
        <v>40815</v>
      </c>
      <c r="B2358" s="361">
        <v>1.35945</v>
      </c>
    </row>
    <row r="2359" spans="1:2" x14ac:dyDescent="0.25">
      <c r="A2359" s="360">
        <v>40814</v>
      </c>
      <c r="B2359" s="361">
        <v>1.3557399999999999</v>
      </c>
    </row>
    <row r="2360" spans="1:2" x14ac:dyDescent="0.25">
      <c r="A2360" s="360">
        <v>40813</v>
      </c>
      <c r="B2360" s="361">
        <v>1.3463099999999999</v>
      </c>
    </row>
    <row r="2361" spans="1:2" x14ac:dyDescent="0.25">
      <c r="A2361" s="360">
        <v>40812</v>
      </c>
      <c r="B2361" s="361">
        <v>1.34971</v>
      </c>
    </row>
    <row r="2362" spans="1:2" x14ac:dyDescent="0.25">
      <c r="A2362" s="360">
        <v>40811</v>
      </c>
      <c r="B2362" s="361">
        <v>1.3493900000000001</v>
      </c>
    </row>
    <row r="2363" spans="1:2" x14ac:dyDescent="0.25">
      <c r="A2363" s="360">
        <v>40810</v>
      </c>
      <c r="B2363" s="361">
        <v>1.3500700000000001</v>
      </c>
    </row>
    <row r="2364" spans="1:2" x14ac:dyDescent="0.25">
      <c r="A2364" s="360">
        <v>40809</v>
      </c>
      <c r="B2364" s="361">
        <v>1.3509</v>
      </c>
    </row>
    <row r="2365" spans="1:2" x14ac:dyDescent="0.25">
      <c r="A2365" s="360">
        <v>40808</v>
      </c>
      <c r="B2365" s="361">
        <v>1.3689800000000001</v>
      </c>
    </row>
    <row r="2366" spans="1:2" x14ac:dyDescent="0.25">
      <c r="A2366" s="360">
        <v>40807</v>
      </c>
      <c r="B2366" s="361">
        <v>1.3660000000000001</v>
      </c>
    </row>
    <row r="2367" spans="1:2" x14ac:dyDescent="0.25">
      <c r="A2367" s="360">
        <v>40806</v>
      </c>
      <c r="B2367" s="361">
        <v>1.36633</v>
      </c>
    </row>
    <row r="2368" spans="1:2" x14ac:dyDescent="0.25">
      <c r="A2368" s="360">
        <v>40805</v>
      </c>
      <c r="B2368" s="361">
        <v>1.37849</v>
      </c>
    </row>
    <row r="2369" spans="1:2" x14ac:dyDescent="0.25">
      <c r="A2369" s="360">
        <v>40804</v>
      </c>
      <c r="B2369" s="361">
        <v>1.3795500000000001</v>
      </c>
    </row>
    <row r="2370" spans="1:2" x14ac:dyDescent="0.25">
      <c r="A2370" s="360">
        <v>40803</v>
      </c>
      <c r="B2370" s="361">
        <v>1.38228</v>
      </c>
    </row>
    <row r="2371" spans="1:2" x14ac:dyDescent="0.25">
      <c r="A2371" s="360">
        <v>40802</v>
      </c>
      <c r="B2371" s="361">
        <v>1.37921</v>
      </c>
    </row>
    <row r="2372" spans="1:2" x14ac:dyDescent="0.25">
      <c r="A2372" s="360">
        <v>40801</v>
      </c>
      <c r="B2372" s="361">
        <v>1.36877</v>
      </c>
    </row>
    <row r="2373" spans="1:2" x14ac:dyDescent="0.25">
      <c r="A2373" s="360">
        <v>40800</v>
      </c>
      <c r="B2373" s="361">
        <v>1.3666199999999999</v>
      </c>
    </row>
    <row r="2374" spans="1:2" x14ac:dyDescent="0.25">
      <c r="A2374" s="360">
        <v>40799</v>
      </c>
      <c r="B2374" s="361">
        <v>1.36015</v>
      </c>
    </row>
    <row r="2375" spans="1:2" x14ac:dyDescent="0.25">
      <c r="A2375" s="360">
        <v>40798</v>
      </c>
      <c r="B2375" s="361">
        <v>1.3638300000000001</v>
      </c>
    </row>
    <row r="2376" spans="1:2" x14ac:dyDescent="0.25">
      <c r="A2376" s="360">
        <v>40797</v>
      </c>
      <c r="B2376" s="361">
        <v>1.36466</v>
      </c>
    </row>
    <row r="2377" spans="1:2" x14ac:dyDescent="0.25">
      <c r="A2377" s="360">
        <v>40796</v>
      </c>
      <c r="B2377" s="361">
        <v>1.38158</v>
      </c>
    </row>
    <row r="2378" spans="1:2" x14ac:dyDescent="0.25">
      <c r="A2378" s="360">
        <v>40795</v>
      </c>
      <c r="B2378" s="361">
        <v>1.4021999999999999</v>
      </c>
    </row>
    <row r="2379" spans="1:2" x14ac:dyDescent="0.25">
      <c r="A2379" s="360">
        <v>40794</v>
      </c>
      <c r="B2379" s="361">
        <v>1.4051</v>
      </c>
    </row>
    <row r="2380" spans="1:2" x14ac:dyDescent="0.25">
      <c r="A2380" s="360">
        <v>40793</v>
      </c>
      <c r="B2380" s="361">
        <v>1.4070100000000001</v>
      </c>
    </row>
    <row r="2381" spans="1:2" x14ac:dyDescent="0.25">
      <c r="A2381" s="360">
        <v>40792</v>
      </c>
      <c r="B2381" s="361">
        <v>1.413</v>
      </c>
    </row>
    <row r="2382" spans="1:2" x14ac:dyDescent="0.25">
      <c r="A2382" s="360">
        <v>40791</v>
      </c>
      <c r="B2382" s="361">
        <v>1.41971</v>
      </c>
    </row>
    <row r="2383" spans="1:2" x14ac:dyDescent="0.25">
      <c r="A2383" s="360">
        <v>40790</v>
      </c>
      <c r="B2383" s="361">
        <v>1.4200600000000001</v>
      </c>
    </row>
    <row r="2384" spans="1:2" x14ac:dyDescent="0.25">
      <c r="A2384" s="360">
        <v>40789</v>
      </c>
      <c r="B2384" s="361">
        <v>1.4238900000000001</v>
      </c>
    </row>
    <row r="2385" spans="1:2" x14ac:dyDescent="0.25">
      <c r="A2385" s="360">
        <v>40788</v>
      </c>
      <c r="B2385" s="361">
        <v>1.4317</v>
      </c>
    </row>
    <row r="2386" spans="1:2" x14ac:dyDescent="0.25">
      <c r="A2386" s="360">
        <v>40787</v>
      </c>
      <c r="B2386" s="361">
        <v>1.44235</v>
      </c>
    </row>
    <row r="2387" spans="1:2" x14ac:dyDescent="0.25">
      <c r="A2387" s="360">
        <v>40786</v>
      </c>
      <c r="B2387" s="361">
        <v>1.4467699999999999</v>
      </c>
    </row>
    <row r="2388" spans="1:2" x14ac:dyDescent="0.25">
      <c r="A2388" s="360">
        <v>40785</v>
      </c>
      <c r="B2388" s="361">
        <v>1.45058</v>
      </c>
    </row>
    <row r="2389" spans="1:2" x14ac:dyDescent="0.25">
      <c r="A2389" s="360">
        <v>40784</v>
      </c>
      <c r="B2389" s="361">
        <v>1.44939</v>
      </c>
    </row>
    <row r="2390" spans="1:2" x14ac:dyDescent="0.25">
      <c r="A2390" s="360">
        <v>40783</v>
      </c>
      <c r="B2390" s="361">
        <v>1.4494199999999999</v>
      </c>
    </row>
    <row r="2391" spans="1:2" x14ac:dyDescent="0.25">
      <c r="A2391" s="360">
        <v>40782</v>
      </c>
      <c r="B2391" s="361">
        <v>1.4425300000000001</v>
      </c>
    </row>
    <row r="2392" spans="1:2" x14ac:dyDescent="0.25">
      <c r="A2392" s="360">
        <v>40781</v>
      </c>
      <c r="B2392" s="361">
        <v>1.4406699999999999</v>
      </c>
    </row>
    <row r="2393" spans="1:2" x14ac:dyDescent="0.25">
      <c r="A2393" s="360">
        <v>40780</v>
      </c>
      <c r="B2393" s="361">
        <v>1.44251</v>
      </c>
    </row>
    <row r="2394" spans="1:2" x14ac:dyDescent="0.25">
      <c r="A2394" s="360">
        <v>40779</v>
      </c>
      <c r="B2394" s="361">
        <v>1.4410499999999999</v>
      </c>
    </row>
    <row r="2395" spans="1:2" x14ac:dyDescent="0.25">
      <c r="A2395" s="360">
        <v>40778</v>
      </c>
      <c r="B2395" s="361">
        <v>1.43834</v>
      </c>
    </row>
    <row r="2396" spans="1:2" x14ac:dyDescent="0.25">
      <c r="A2396" s="360">
        <v>40777</v>
      </c>
      <c r="B2396" s="361">
        <v>1.4389700000000001</v>
      </c>
    </row>
    <row r="2397" spans="1:2" x14ac:dyDescent="0.25">
      <c r="A2397" s="360">
        <v>40776</v>
      </c>
      <c r="B2397" s="361">
        <v>1.4391</v>
      </c>
    </row>
    <row r="2398" spans="1:2" x14ac:dyDescent="0.25">
      <c r="A2398" s="360">
        <v>40775</v>
      </c>
      <c r="B2398" s="361">
        <v>1.4346000000000001</v>
      </c>
    </row>
    <row r="2399" spans="1:2" x14ac:dyDescent="0.25">
      <c r="A2399" s="360">
        <v>40774</v>
      </c>
      <c r="B2399" s="361">
        <v>1.4375800000000001</v>
      </c>
    </row>
    <row r="2400" spans="1:2" x14ac:dyDescent="0.25">
      <c r="A2400" s="360">
        <v>40773</v>
      </c>
      <c r="B2400" s="361">
        <v>1.4420299999999999</v>
      </c>
    </row>
    <row r="2401" spans="1:2" x14ac:dyDescent="0.25">
      <c r="A2401" s="360">
        <v>40772</v>
      </c>
      <c r="B2401" s="361">
        <v>1.4407799999999999</v>
      </c>
    </row>
    <row r="2402" spans="1:2" x14ac:dyDescent="0.25">
      <c r="A2402" s="360">
        <v>40771</v>
      </c>
      <c r="B2402" s="361">
        <v>1.43451</v>
      </c>
    </row>
    <row r="2403" spans="1:2" x14ac:dyDescent="0.25">
      <c r="A2403" s="360">
        <v>40770</v>
      </c>
      <c r="B2403" s="361">
        <v>1.4244300000000001</v>
      </c>
    </row>
    <row r="2404" spans="1:2" x14ac:dyDescent="0.25">
      <c r="A2404" s="360">
        <v>40769</v>
      </c>
      <c r="B2404" s="361">
        <v>1.42435</v>
      </c>
    </row>
    <row r="2405" spans="1:2" x14ac:dyDescent="0.25">
      <c r="A2405" s="360">
        <v>40768</v>
      </c>
      <c r="B2405" s="361">
        <v>1.4224300000000001</v>
      </c>
    </row>
    <row r="2406" spans="1:2" x14ac:dyDescent="0.25">
      <c r="A2406" s="360">
        <v>40767</v>
      </c>
      <c r="B2406" s="361">
        <v>1.42048</v>
      </c>
    </row>
    <row r="2407" spans="1:2" x14ac:dyDescent="0.25">
      <c r="A2407" s="360">
        <v>40766</v>
      </c>
      <c r="B2407" s="361">
        <v>1.4305300000000001</v>
      </c>
    </row>
    <row r="2408" spans="1:2" x14ac:dyDescent="0.25">
      <c r="A2408" s="360">
        <v>40765</v>
      </c>
      <c r="B2408" s="361">
        <v>1.42313</v>
      </c>
    </row>
    <row r="2409" spans="1:2" x14ac:dyDescent="0.25">
      <c r="A2409" s="360">
        <v>40764</v>
      </c>
      <c r="B2409" s="361">
        <v>1.4277200000000001</v>
      </c>
    </row>
    <row r="2410" spans="1:2" x14ac:dyDescent="0.25">
      <c r="A2410" s="360">
        <v>40763</v>
      </c>
      <c r="B2410" s="361">
        <v>1.42946</v>
      </c>
    </row>
    <row r="2411" spans="1:2" x14ac:dyDescent="0.25">
      <c r="A2411" s="360">
        <v>40762</v>
      </c>
      <c r="B2411" s="361">
        <v>1.4277599999999999</v>
      </c>
    </row>
    <row r="2412" spans="1:2" x14ac:dyDescent="0.25">
      <c r="A2412" s="360">
        <v>40761</v>
      </c>
      <c r="B2412" s="361">
        <v>1.41561</v>
      </c>
    </row>
    <row r="2413" spans="1:2" x14ac:dyDescent="0.25">
      <c r="A2413" s="360">
        <v>40760</v>
      </c>
      <c r="B2413" s="361">
        <v>1.4242600000000001</v>
      </c>
    </row>
    <row r="2414" spans="1:2" x14ac:dyDescent="0.25">
      <c r="A2414" s="360">
        <v>40759</v>
      </c>
      <c r="B2414" s="361">
        <v>1.4255100000000001</v>
      </c>
    </row>
    <row r="2415" spans="1:2" x14ac:dyDescent="0.25">
      <c r="A2415" s="360">
        <v>40758</v>
      </c>
      <c r="B2415" s="361">
        <v>1.42248</v>
      </c>
    </row>
    <row r="2416" spans="1:2" x14ac:dyDescent="0.25">
      <c r="A2416" s="360">
        <v>40757</v>
      </c>
      <c r="B2416" s="361">
        <v>1.43485</v>
      </c>
    </row>
    <row r="2417" spans="1:2" x14ac:dyDescent="0.25">
      <c r="A2417" s="360">
        <v>40756</v>
      </c>
      <c r="B2417" s="361">
        <v>1.43906</v>
      </c>
    </row>
    <row r="2418" spans="1:2" x14ac:dyDescent="0.25">
      <c r="A2418" s="360">
        <v>40755</v>
      </c>
      <c r="B2418" s="361">
        <v>1.4391</v>
      </c>
    </row>
    <row r="2419" spans="1:2" x14ac:dyDescent="0.25">
      <c r="A2419" s="360">
        <v>40754</v>
      </c>
      <c r="B2419" s="361">
        <v>1.4327300000000001</v>
      </c>
    </row>
    <row r="2420" spans="1:2" x14ac:dyDescent="0.25">
      <c r="A2420" s="360">
        <v>40753</v>
      </c>
      <c r="B2420" s="361">
        <v>1.43323</v>
      </c>
    </row>
    <row r="2421" spans="1:2" x14ac:dyDescent="0.25">
      <c r="A2421" s="360">
        <v>40752</v>
      </c>
      <c r="B2421" s="361">
        <v>1.4458299999999999</v>
      </c>
    </row>
    <row r="2422" spans="1:2" x14ac:dyDescent="0.25">
      <c r="A2422" s="360">
        <v>40751</v>
      </c>
      <c r="B2422" s="361">
        <v>1.44642</v>
      </c>
    </row>
    <row r="2423" spans="1:2" x14ac:dyDescent="0.25">
      <c r="A2423" s="360">
        <v>40750</v>
      </c>
      <c r="B2423" s="361">
        <v>1.43729</v>
      </c>
    </row>
    <row r="2424" spans="1:2" x14ac:dyDescent="0.25">
      <c r="A2424" s="360">
        <v>40749</v>
      </c>
      <c r="B2424" s="361">
        <v>1.4357</v>
      </c>
    </row>
    <row r="2425" spans="1:2" x14ac:dyDescent="0.25">
      <c r="A2425" s="360">
        <v>40748</v>
      </c>
      <c r="B2425" s="361">
        <v>1.4354800000000001</v>
      </c>
    </row>
    <row r="2426" spans="1:2" x14ac:dyDescent="0.25">
      <c r="A2426" s="360">
        <v>40747</v>
      </c>
      <c r="B2426" s="361">
        <v>1.43862</v>
      </c>
    </row>
    <row r="2427" spans="1:2" x14ac:dyDescent="0.25">
      <c r="A2427" s="360">
        <v>40746</v>
      </c>
      <c r="B2427" s="361">
        <v>1.42824</v>
      </c>
    </row>
    <row r="2428" spans="1:2" x14ac:dyDescent="0.25">
      <c r="A2428" s="360">
        <v>40745</v>
      </c>
      <c r="B2428" s="361">
        <v>1.4185000000000001</v>
      </c>
    </row>
    <row r="2429" spans="1:2" x14ac:dyDescent="0.25">
      <c r="A2429" s="360">
        <v>40744</v>
      </c>
      <c r="B2429" s="361">
        <v>1.4141699999999999</v>
      </c>
    </row>
    <row r="2430" spans="1:2" x14ac:dyDescent="0.25">
      <c r="A2430" s="360">
        <v>40743</v>
      </c>
      <c r="B2430" s="361">
        <v>1.40709</v>
      </c>
    </row>
    <row r="2431" spans="1:2" x14ac:dyDescent="0.25">
      <c r="A2431" s="360">
        <v>40742</v>
      </c>
      <c r="B2431" s="361">
        <v>1.4151800000000001</v>
      </c>
    </row>
    <row r="2432" spans="1:2" x14ac:dyDescent="0.25">
      <c r="A2432" s="360">
        <v>40741</v>
      </c>
      <c r="B2432" s="361">
        <v>1.4155</v>
      </c>
    </row>
    <row r="2433" spans="1:2" x14ac:dyDescent="0.25">
      <c r="A2433" s="360">
        <v>40740</v>
      </c>
      <c r="B2433" s="361">
        <v>1.4148799999999999</v>
      </c>
    </row>
    <row r="2434" spans="1:2" x14ac:dyDescent="0.25">
      <c r="A2434" s="360">
        <v>40739</v>
      </c>
      <c r="B2434" s="361">
        <v>1.41981</v>
      </c>
    </row>
    <row r="2435" spans="1:2" x14ac:dyDescent="0.25">
      <c r="A2435" s="360">
        <v>40738</v>
      </c>
      <c r="B2435" s="361">
        <v>1.40584</v>
      </c>
    </row>
    <row r="2436" spans="1:2" x14ac:dyDescent="0.25">
      <c r="A2436" s="360">
        <v>40737</v>
      </c>
      <c r="B2436" s="361">
        <v>1.39778</v>
      </c>
    </row>
    <row r="2437" spans="1:2" x14ac:dyDescent="0.25">
      <c r="A2437" s="360">
        <v>40736</v>
      </c>
      <c r="B2437" s="361">
        <v>1.41229</v>
      </c>
    </row>
    <row r="2438" spans="1:2" x14ac:dyDescent="0.25">
      <c r="A2438" s="360">
        <v>40735</v>
      </c>
      <c r="B2438" s="361">
        <v>1.4249799999999999</v>
      </c>
    </row>
    <row r="2439" spans="1:2" x14ac:dyDescent="0.25">
      <c r="A2439" s="360">
        <v>40734</v>
      </c>
      <c r="B2439" s="361">
        <v>1.42527</v>
      </c>
    </row>
    <row r="2440" spans="1:2" x14ac:dyDescent="0.25">
      <c r="A2440" s="360">
        <v>40733</v>
      </c>
      <c r="B2440" s="361">
        <v>1.4305600000000001</v>
      </c>
    </row>
    <row r="2441" spans="1:2" x14ac:dyDescent="0.25">
      <c r="A2441" s="360">
        <v>40732</v>
      </c>
      <c r="B2441" s="361">
        <v>1.43224</v>
      </c>
    </row>
    <row r="2442" spans="1:2" x14ac:dyDescent="0.25">
      <c r="A2442" s="360">
        <v>40731</v>
      </c>
      <c r="B2442" s="361">
        <v>1.43767</v>
      </c>
    </row>
    <row r="2443" spans="1:2" x14ac:dyDescent="0.25">
      <c r="A2443" s="360">
        <v>40730</v>
      </c>
      <c r="B2443" s="361">
        <v>1.4480500000000001</v>
      </c>
    </row>
    <row r="2444" spans="1:2" x14ac:dyDescent="0.25">
      <c r="A2444" s="360">
        <v>40729</v>
      </c>
      <c r="B2444" s="361">
        <v>1.45336</v>
      </c>
    </row>
    <row r="2445" spans="1:2" x14ac:dyDescent="0.25">
      <c r="A2445" s="360">
        <v>40728</v>
      </c>
      <c r="B2445" s="361">
        <v>1.45208</v>
      </c>
    </row>
    <row r="2446" spans="1:2" x14ac:dyDescent="0.25">
      <c r="A2446" s="360">
        <v>40727</v>
      </c>
      <c r="B2446" s="361">
        <v>1.4520299999999999</v>
      </c>
    </row>
    <row r="2447" spans="1:2" x14ac:dyDescent="0.25">
      <c r="A2447" s="360">
        <v>40726</v>
      </c>
      <c r="B2447" s="361">
        <v>1.4502200000000001</v>
      </c>
    </row>
    <row r="2448" spans="1:2" x14ac:dyDescent="0.25">
      <c r="A2448" s="360">
        <v>40725</v>
      </c>
      <c r="B2448" s="361">
        <v>1.44869</v>
      </c>
    </row>
    <row r="2449" spans="1:2" x14ac:dyDescent="0.25">
      <c r="A2449" s="360">
        <v>40724</v>
      </c>
      <c r="B2449" s="361">
        <v>1.43896</v>
      </c>
    </row>
    <row r="2450" spans="1:2" x14ac:dyDescent="0.25">
      <c r="A2450" s="360">
        <v>40723</v>
      </c>
      <c r="B2450" s="361">
        <v>1.4311</v>
      </c>
    </row>
    <row r="2451" spans="1:2" x14ac:dyDescent="0.25">
      <c r="A2451" s="360">
        <v>40722</v>
      </c>
      <c r="B2451" s="361">
        <v>1.4193100000000001</v>
      </c>
    </row>
    <row r="2452" spans="1:2" x14ac:dyDescent="0.25">
      <c r="A2452" s="360">
        <v>40721</v>
      </c>
      <c r="B2452" s="361">
        <v>1.4184099999999999</v>
      </c>
    </row>
    <row r="2453" spans="1:2" x14ac:dyDescent="0.25">
      <c r="A2453" s="360">
        <v>40720</v>
      </c>
      <c r="B2453" s="361">
        <v>1.41828</v>
      </c>
    </row>
    <row r="2454" spans="1:2" x14ac:dyDescent="0.25">
      <c r="A2454" s="360">
        <v>40719</v>
      </c>
      <c r="B2454" s="361">
        <v>1.42279</v>
      </c>
    </row>
    <row r="2455" spans="1:2" x14ac:dyDescent="0.25">
      <c r="A2455" s="360">
        <v>40718</v>
      </c>
      <c r="B2455" s="361">
        <v>1.4252800000000001</v>
      </c>
    </row>
    <row r="2456" spans="1:2" x14ac:dyDescent="0.25">
      <c r="A2456" s="360">
        <v>40717</v>
      </c>
      <c r="B2456" s="361">
        <v>1.4386399999999999</v>
      </c>
    </row>
    <row r="2457" spans="1:2" x14ac:dyDescent="0.25">
      <c r="A2457" s="360">
        <v>40716</v>
      </c>
      <c r="B2457" s="361">
        <v>1.43594</v>
      </c>
    </row>
    <row r="2458" spans="1:2" x14ac:dyDescent="0.25">
      <c r="A2458" s="360">
        <v>40715</v>
      </c>
      <c r="B2458" s="361">
        <v>1.4267099999999999</v>
      </c>
    </row>
    <row r="2459" spans="1:2" x14ac:dyDescent="0.25">
      <c r="A2459" s="360">
        <v>40714</v>
      </c>
      <c r="B2459" s="361">
        <v>1.43001</v>
      </c>
    </row>
    <row r="2460" spans="1:2" x14ac:dyDescent="0.25">
      <c r="A2460" s="360">
        <v>40713</v>
      </c>
      <c r="B2460" s="361">
        <v>1.4302900000000001</v>
      </c>
    </row>
    <row r="2461" spans="1:2" x14ac:dyDescent="0.25">
      <c r="A2461" s="360">
        <v>40712</v>
      </c>
      <c r="B2461" s="361">
        <v>1.42317</v>
      </c>
    </row>
    <row r="2462" spans="1:2" x14ac:dyDescent="0.25">
      <c r="A2462" s="360">
        <v>40711</v>
      </c>
      <c r="B2462" s="361">
        <v>1.4152400000000001</v>
      </c>
    </row>
    <row r="2463" spans="1:2" x14ac:dyDescent="0.25">
      <c r="A2463" s="360">
        <v>40710</v>
      </c>
      <c r="B2463" s="361">
        <v>1.43293</v>
      </c>
    </row>
    <row r="2464" spans="1:2" x14ac:dyDescent="0.25">
      <c r="A2464" s="360">
        <v>40709</v>
      </c>
      <c r="B2464" s="361">
        <v>1.44397</v>
      </c>
    </row>
    <row r="2465" spans="1:2" x14ac:dyDescent="0.25">
      <c r="A2465" s="360">
        <v>40708</v>
      </c>
      <c r="B2465" s="361">
        <v>1.4360900000000001</v>
      </c>
    </row>
    <row r="2466" spans="1:2" x14ac:dyDescent="0.25">
      <c r="A2466" s="360">
        <v>40707</v>
      </c>
      <c r="B2466" s="361">
        <v>1.43401</v>
      </c>
    </row>
    <row r="2467" spans="1:2" x14ac:dyDescent="0.25">
      <c r="A2467" s="360">
        <v>40706</v>
      </c>
      <c r="B2467" s="361">
        <v>1.4341999999999999</v>
      </c>
    </row>
    <row r="2468" spans="1:2" x14ac:dyDescent="0.25">
      <c r="A2468" s="360">
        <v>40705</v>
      </c>
      <c r="B2468" s="361">
        <v>1.44537</v>
      </c>
    </row>
    <row r="2469" spans="1:2" x14ac:dyDescent="0.25">
      <c r="A2469" s="360">
        <v>40704</v>
      </c>
      <c r="B2469" s="361">
        <v>1.4578100000000001</v>
      </c>
    </row>
    <row r="2470" spans="1:2" x14ac:dyDescent="0.25">
      <c r="A2470" s="360">
        <v>40703</v>
      </c>
      <c r="B2470" s="361">
        <v>1.46384</v>
      </c>
    </row>
    <row r="2471" spans="1:2" x14ac:dyDescent="0.25">
      <c r="A2471" s="360">
        <v>40702</v>
      </c>
      <c r="B2471" s="361">
        <v>1.46376</v>
      </c>
    </row>
    <row r="2472" spans="1:2" x14ac:dyDescent="0.25">
      <c r="A2472" s="360">
        <v>40701</v>
      </c>
      <c r="B2472" s="361">
        <v>1.46201</v>
      </c>
    </row>
    <row r="2473" spans="1:2" x14ac:dyDescent="0.25">
      <c r="A2473" s="360">
        <v>40700</v>
      </c>
      <c r="B2473" s="361">
        <v>1.4628699999999999</v>
      </c>
    </row>
    <row r="2474" spans="1:2" x14ac:dyDescent="0.25">
      <c r="A2474" s="360">
        <v>40699</v>
      </c>
      <c r="B2474" s="361">
        <v>1.4630300000000001</v>
      </c>
    </row>
    <row r="2475" spans="1:2" x14ac:dyDescent="0.25">
      <c r="A2475" s="360">
        <v>40698</v>
      </c>
      <c r="B2475" s="361">
        <v>1.45241</v>
      </c>
    </row>
    <row r="2476" spans="1:2" x14ac:dyDescent="0.25">
      <c r="A2476" s="360">
        <v>40697</v>
      </c>
      <c r="B2476" s="361">
        <v>1.4408000000000001</v>
      </c>
    </row>
    <row r="2477" spans="1:2" x14ac:dyDescent="0.25">
      <c r="A2477" s="360">
        <v>40696</v>
      </c>
      <c r="B2477" s="361">
        <v>1.4408700000000001</v>
      </c>
    </row>
    <row r="2478" spans="1:2" x14ac:dyDescent="0.25">
      <c r="A2478" s="360">
        <v>40695</v>
      </c>
      <c r="B2478" s="361">
        <v>1.4377</v>
      </c>
    </row>
    <row r="2479" spans="1:2" x14ac:dyDescent="0.25">
      <c r="A2479" s="360">
        <v>40694</v>
      </c>
      <c r="B2479" s="361">
        <v>1.42824</v>
      </c>
    </row>
    <row r="2480" spans="1:2" x14ac:dyDescent="0.25">
      <c r="A2480" s="360">
        <v>40693</v>
      </c>
      <c r="B2480" s="361">
        <v>1.4313400000000001</v>
      </c>
    </row>
    <row r="2481" spans="1:2" x14ac:dyDescent="0.25">
      <c r="A2481" s="360">
        <v>40692</v>
      </c>
      <c r="B2481" s="361">
        <v>1.43126</v>
      </c>
    </row>
    <row r="2482" spans="1:2" x14ac:dyDescent="0.25">
      <c r="A2482" s="360">
        <v>40691</v>
      </c>
      <c r="B2482" s="361">
        <v>1.4228499999999999</v>
      </c>
    </row>
    <row r="2483" spans="1:2" x14ac:dyDescent="0.25">
      <c r="A2483" s="360">
        <v>40690</v>
      </c>
      <c r="B2483" s="361">
        <v>1.41404</v>
      </c>
    </row>
    <row r="2484" spans="1:2" x14ac:dyDescent="0.25">
      <c r="A2484" s="360">
        <v>40689</v>
      </c>
      <c r="B2484" s="361">
        <v>1.4068799999999999</v>
      </c>
    </row>
    <row r="2485" spans="1:2" x14ac:dyDescent="0.25">
      <c r="A2485" s="360">
        <v>40688</v>
      </c>
      <c r="B2485" s="361">
        <v>1.4076299999999999</v>
      </c>
    </row>
    <row r="2486" spans="1:2" x14ac:dyDescent="0.25">
      <c r="A2486" s="360">
        <v>40687</v>
      </c>
      <c r="B2486" s="361">
        <v>1.4054</v>
      </c>
    </row>
    <row r="2487" spans="1:2" x14ac:dyDescent="0.25">
      <c r="A2487" s="360">
        <v>40686</v>
      </c>
      <c r="B2487" s="361">
        <v>1.4148799999999999</v>
      </c>
    </row>
    <row r="2488" spans="1:2" x14ac:dyDescent="0.25">
      <c r="A2488" s="360">
        <v>40685</v>
      </c>
      <c r="B2488" s="361">
        <v>1.4151400000000001</v>
      </c>
    </row>
    <row r="2489" spans="1:2" x14ac:dyDescent="0.25">
      <c r="A2489" s="360">
        <v>40684</v>
      </c>
      <c r="B2489" s="361">
        <v>1.42642</v>
      </c>
    </row>
    <row r="2490" spans="1:2" x14ac:dyDescent="0.25">
      <c r="A2490" s="360">
        <v>40683</v>
      </c>
      <c r="B2490" s="361">
        <v>1.42719</v>
      </c>
    </row>
    <row r="2491" spans="1:2" x14ac:dyDescent="0.25">
      <c r="A2491" s="360">
        <v>40682</v>
      </c>
      <c r="B2491" s="361">
        <v>1.4251199999999999</v>
      </c>
    </row>
    <row r="2492" spans="1:2" x14ac:dyDescent="0.25">
      <c r="A2492" s="360">
        <v>40681</v>
      </c>
      <c r="B2492" s="361">
        <v>1.4172899999999999</v>
      </c>
    </row>
    <row r="2493" spans="1:2" x14ac:dyDescent="0.25">
      <c r="A2493" s="360">
        <v>40680</v>
      </c>
      <c r="B2493" s="361">
        <v>1.41326</v>
      </c>
    </row>
    <row r="2494" spans="1:2" x14ac:dyDescent="0.25">
      <c r="A2494" s="360">
        <v>40679</v>
      </c>
      <c r="B2494" s="361">
        <v>1.4110400000000001</v>
      </c>
    </row>
    <row r="2495" spans="1:2" x14ac:dyDescent="0.25">
      <c r="A2495" s="360">
        <v>40678</v>
      </c>
      <c r="B2495" s="361">
        <v>1.41134</v>
      </c>
    </row>
    <row r="2496" spans="1:2" x14ac:dyDescent="0.25">
      <c r="A2496" s="360">
        <v>40677</v>
      </c>
      <c r="B2496" s="361">
        <v>1.4214800000000001</v>
      </c>
    </row>
    <row r="2497" spans="1:2" x14ac:dyDescent="0.25">
      <c r="A2497" s="360">
        <v>40676</v>
      </c>
      <c r="B2497" s="361">
        <v>1.42086</v>
      </c>
    </row>
    <row r="2498" spans="1:2" x14ac:dyDescent="0.25">
      <c r="A2498" s="360">
        <v>40675</v>
      </c>
      <c r="B2498" s="361">
        <v>1.43438</v>
      </c>
    </row>
    <row r="2499" spans="1:2" x14ac:dyDescent="0.25">
      <c r="A2499" s="360">
        <v>40674</v>
      </c>
      <c r="B2499" s="361">
        <v>1.4351100000000001</v>
      </c>
    </row>
    <row r="2500" spans="1:2" x14ac:dyDescent="0.25">
      <c r="A2500" s="360">
        <v>40673</v>
      </c>
      <c r="B2500" s="361">
        <v>1.4366699999999999</v>
      </c>
    </row>
    <row r="2501" spans="1:2" x14ac:dyDescent="0.25">
      <c r="A2501" s="360">
        <v>40672</v>
      </c>
      <c r="B2501" s="361">
        <v>1.43147</v>
      </c>
    </row>
    <row r="2502" spans="1:2" x14ac:dyDescent="0.25">
      <c r="A2502" s="360">
        <v>40671</v>
      </c>
      <c r="B2502" s="361">
        <v>1.4309000000000001</v>
      </c>
    </row>
    <row r="2503" spans="1:2" x14ac:dyDescent="0.25">
      <c r="A2503" s="360">
        <v>40670</v>
      </c>
      <c r="B2503" s="361">
        <v>1.4504900000000001</v>
      </c>
    </row>
    <row r="2504" spans="1:2" x14ac:dyDescent="0.25">
      <c r="A2504" s="360">
        <v>40669</v>
      </c>
      <c r="B2504" s="361">
        <v>1.4759</v>
      </c>
    </row>
    <row r="2505" spans="1:2" x14ac:dyDescent="0.25">
      <c r="A2505" s="360">
        <v>40668</v>
      </c>
      <c r="B2505" s="361">
        <v>1.4842200000000001</v>
      </c>
    </row>
    <row r="2506" spans="1:2" x14ac:dyDescent="0.25">
      <c r="A2506" s="360">
        <v>40667</v>
      </c>
      <c r="B2506" s="361">
        <v>1.48133</v>
      </c>
    </row>
    <row r="2507" spans="1:2" x14ac:dyDescent="0.25">
      <c r="A2507" s="360">
        <v>40666</v>
      </c>
      <c r="B2507" s="361">
        <v>1.4829000000000001</v>
      </c>
    </row>
    <row r="2508" spans="1:2" x14ac:dyDescent="0.25">
      <c r="A2508" s="360">
        <v>40665</v>
      </c>
      <c r="B2508" s="361">
        <v>1.48027</v>
      </c>
    </row>
    <row r="2509" spans="1:2" x14ac:dyDescent="0.25">
      <c r="A2509" s="360">
        <v>40664</v>
      </c>
      <c r="B2509" s="361">
        <v>1.4802</v>
      </c>
    </row>
    <row r="2510" spans="1:2" x14ac:dyDescent="0.25">
      <c r="A2510" s="360">
        <v>40663</v>
      </c>
      <c r="B2510" s="361">
        <v>1.4837899999999999</v>
      </c>
    </row>
    <row r="2511" spans="1:2" x14ac:dyDescent="0.25">
      <c r="A2511" s="360">
        <v>40662</v>
      </c>
      <c r="B2511" s="361">
        <v>1.48217</v>
      </c>
    </row>
    <row r="2512" spans="1:2" x14ac:dyDescent="0.25">
      <c r="A2512" s="360">
        <v>40661</v>
      </c>
      <c r="B2512" s="361">
        <v>1.46848</v>
      </c>
    </row>
    <row r="2513" spans="1:2" x14ac:dyDescent="0.25">
      <c r="A2513" s="360">
        <v>40660</v>
      </c>
      <c r="B2513" s="361">
        <v>1.4589799999999999</v>
      </c>
    </row>
    <row r="2514" spans="1:2" x14ac:dyDescent="0.25">
      <c r="A2514" s="360">
        <v>40659</v>
      </c>
      <c r="B2514" s="361">
        <v>1.4575199999999999</v>
      </c>
    </row>
    <row r="2515" spans="1:2" x14ac:dyDescent="0.25">
      <c r="A2515" s="360">
        <v>40658</v>
      </c>
      <c r="B2515" s="361">
        <v>1.4556800000000001</v>
      </c>
    </row>
    <row r="2516" spans="1:2" x14ac:dyDescent="0.25">
      <c r="A2516" s="360">
        <v>40657</v>
      </c>
      <c r="B2516" s="361">
        <v>1.4557</v>
      </c>
    </row>
    <row r="2517" spans="1:2" x14ac:dyDescent="0.25">
      <c r="A2517" s="360">
        <v>40656</v>
      </c>
      <c r="B2517" s="361">
        <v>1.4556899999999999</v>
      </c>
    </row>
    <row r="2518" spans="1:2" x14ac:dyDescent="0.25">
      <c r="A2518" s="360">
        <v>40655</v>
      </c>
      <c r="B2518" s="361">
        <v>1.45736</v>
      </c>
    </row>
    <row r="2519" spans="1:2" x14ac:dyDescent="0.25">
      <c r="A2519" s="360">
        <v>40654</v>
      </c>
      <c r="B2519" s="361">
        <v>1.44469</v>
      </c>
    </row>
    <row r="2520" spans="1:2" x14ac:dyDescent="0.25">
      <c r="A2520" s="360">
        <v>40653</v>
      </c>
      <c r="B2520" s="361">
        <v>1.4269700000000001</v>
      </c>
    </row>
    <row r="2521" spans="1:2" x14ac:dyDescent="0.25">
      <c r="A2521" s="360">
        <v>40652</v>
      </c>
      <c r="B2521" s="361">
        <v>1.4320299999999999</v>
      </c>
    </row>
    <row r="2522" spans="1:2" x14ac:dyDescent="0.25">
      <c r="A2522" s="360">
        <v>40651</v>
      </c>
      <c r="B2522" s="361">
        <v>1.44241</v>
      </c>
    </row>
    <row r="2523" spans="1:2" x14ac:dyDescent="0.25">
      <c r="A2523" s="360">
        <v>40650</v>
      </c>
      <c r="B2523" s="361">
        <v>1.4425300000000001</v>
      </c>
    </row>
    <row r="2524" spans="1:2" x14ac:dyDescent="0.25">
      <c r="A2524" s="360">
        <v>40649</v>
      </c>
      <c r="B2524" s="361">
        <v>1.4458</v>
      </c>
    </row>
    <row r="2525" spans="1:2" x14ac:dyDescent="0.25">
      <c r="A2525" s="360">
        <v>40648</v>
      </c>
      <c r="B2525" s="361">
        <v>1.44556</v>
      </c>
    </row>
    <row r="2526" spans="1:2" x14ac:dyDescent="0.25">
      <c r="A2526" s="360">
        <v>40647</v>
      </c>
      <c r="B2526" s="361">
        <v>1.4477599999999999</v>
      </c>
    </row>
    <row r="2527" spans="1:2" x14ac:dyDescent="0.25">
      <c r="A2527" s="360">
        <v>40646</v>
      </c>
      <c r="B2527" s="361">
        <v>1.44452</v>
      </c>
    </row>
    <row r="2528" spans="1:2" x14ac:dyDescent="0.25">
      <c r="A2528" s="360">
        <v>40645</v>
      </c>
      <c r="B2528" s="361">
        <v>1.4451099999999999</v>
      </c>
    </row>
    <row r="2529" spans="1:2" x14ac:dyDescent="0.25">
      <c r="A2529" s="360">
        <v>40644</v>
      </c>
      <c r="B2529" s="361">
        <v>1.44625</v>
      </c>
    </row>
    <row r="2530" spans="1:2" x14ac:dyDescent="0.25">
      <c r="A2530" s="360">
        <v>40643</v>
      </c>
      <c r="B2530" s="361">
        <v>1.4470499999999999</v>
      </c>
    </row>
    <row r="2531" spans="1:2" x14ac:dyDescent="0.25">
      <c r="A2531" s="360">
        <v>40642</v>
      </c>
      <c r="B2531" s="361">
        <v>1.4391499999999999</v>
      </c>
    </row>
    <row r="2532" spans="1:2" x14ac:dyDescent="0.25">
      <c r="A2532" s="360">
        <v>40641</v>
      </c>
      <c r="B2532" s="361">
        <v>1.4298999999999999</v>
      </c>
    </row>
    <row r="2533" spans="1:2" x14ac:dyDescent="0.25">
      <c r="A2533" s="360">
        <v>40640</v>
      </c>
      <c r="B2533" s="361">
        <v>1.4284300000000001</v>
      </c>
    </row>
    <row r="2534" spans="1:2" x14ac:dyDescent="0.25">
      <c r="A2534" s="360">
        <v>40639</v>
      </c>
      <c r="B2534" s="361">
        <v>1.42001</v>
      </c>
    </row>
    <row r="2535" spans="1:2" x14ac:dyDescent="0.25">
      <c r="A2535" s="360">
        <v>40638</v>
      </c>
      <c r="B2535" s="361">
        <v>1.4223600000000001</v>
      </c>
    </row>
    <row r="2536" spans="1:2" x14ac:dyDescent="0.25">
      <c r="A2536" s="360">
        <v>40637</v>
      </c>
      <c r="B2536" s="361">
        <v>1.4232100000000001</v>
      </c>
    </row>
    <row r="2537" spans="1:2" x14ac:dyDescent="0.25">
      <c r="A2537" s="360">
        <v>40636</v>
      </c>
      <c r="B2537" s="361">
        <v>1.42323</v>
      </c>
    </row>
    <row r="2538" spans="1:2" x14ac:dyDescent="0.25">
      <c r="A2538" s="360">
        <v>40635</v>
      </c>
      <c r="B2538" s="361">
        <v>1.41683</v>
      </c>
    </row>
    <row r="2539" spans="1:2" x14ac:dyDescent="0.25">
      <c r="A2539" s="360">
        <v>40634</v>
      </c>
      <c r="B2539" s="361">
        <v>1.4169400000000001</v>
      </c>
    </row>
    <row r="2540" spans="1:2" x14ac:dyDescent="0.25">
      <c r="A2540" s="360">
        <v>40633</v>
      </c>
      <c r="B2540" s="361">
        <v>1.4097900000000001</v>
      </c>
    </row>
    <row r="2541" spans="1:2" x14ac:dyDescent="0.25">
      <c r="A2541" s="360">
        <v>40632</v>
      </c>
      <c r="B2541" s="361">
        <v>1.4090400000000001</v>
      </c>
    </row>
    <row r="2542" spans="1:2" x14ac:dyDescent="0.25">
      <c r="A2542" s="360">
        <v>40631</v>
      </c>
      <c r="B2542" s="361">
        <v>1.4064099999999999</v>
      </c>
    </row>
    <row r="2543" spans="1:2" x14ac:dyDescent="0.25">
      <c r="A2543" s="360">
        <v>40630</v>
      </c>
      <c r="B2543" s="361">
        <v>1.4076200000000001</v>
      </c>
    </row>
    <row r="2544" spans="1:2" x14ac:dyDescent="0.25">
      <c r="A2544" s="360">
        <v>40629</v>
      </c>
      <c r="B2544" s="361">
        <v>1.40825</v>
      </c>
    </row>
    <row r="2545" spans="1:2" x14ac:dyDescent="0.25">
      <c r="A2545" s="360">
        <v>40628</v>
      </c>
      <c r="B2545" s="361">
        <v>1.41449</v>
      </c>
    </row>
    <row r="2546" spans="1:2" x14ac:dyDescent="0.25">
      <c r="A2546" s="360">
        <v>40627</v>
      </c>
      <c r="B2546" s="361">
        <v>1.41222</v>
      </c>
    </row>
    <row r="2547" spans="1:2" x14ac:dyDescent="0.25">
      <c r="A2547" s="360">
        <v>40626</v>
      </c>
      <c r="B2547" s="361">
        <v>1.4157999999999999</v>
      </c>
    </row>
    <row r="2548" spans="1:2" x14ac:dyDescent="0.25">
      <c r="A2548" s="360">
        <v>40625</v>
      </c>
      <c r="B2548" s="361">
        <v>1.42178</v>
      </c>
    </row>
    <row r="2549" spans="1:2" x14ac:dyDescent="0.25">
      <c r="A2549" s="360">
        <v>40624</v>
      </c>
      <c r="B2549" s="361">
        <v>1.4181299999999999</v>
      </c>
    </row>
    <row r="2550" spans="1:2" x14ac:dyDescent="0.25">
      <c r="A2550" s="360">
        <v>40623</v>
      </c>
      <c r="B2550" s="361">
        <v>1.41778</v>
      </c>
    </row>
    <row r="2551" spans="1:2" x14ac:dyDescent="0.25">
      <c r="A2551" s="360">
        <v>40622</v>
      </c>
      <c r="B2551" s="361">
        <v>1.4176899999999999</v>
      </c>
    </row>
    <row r="2552" spans="1:2" x14ac:dyDescent="0.25">
      <c r="A2552" s="360">
        <v>40621</v>
      </c>
      <c r="B2552" s="361">
        <v>1.4091499999999999</v>
      </c>
    </row>
    <row r="2553" spans="1:2" x14ac:dyDescent="0.25">
      <c r="A2553" s="360">
        <v>40620</v>
      </c>
      <c r="B2553" s="361">
        <v>1.3967799999999999</v>
      </c>
    </row>
    <row r="2554" spans="1:2" x14ac:dyDescent="0.25">
      <c r="A2554" s="360">
        <v>40619</v>
      </c>
      <c r="B2554" s="361">
        <v>1.3951</v>
      </c>
    </row>
    <row r="2555" spans="1:2" x14ac:dyDescent="0.25">
      <c r="A2555" s="360">
        <v>40618</v>
      </c>
      <c r="B2555" s="361">
        <v>1.39472</v>
      </c>
    </row>
    <row r="2556" spans="1:2" x14ac:dyDescent="0.25">
      <c r="A2556" s="360">
        <v>40617</v>
      </c>
      <c r="B2556" s="361">
        <v>1.3953100000000001</v>
      </c>
    </row>
    <row r="2557" spans="1:2" x14ac:dyDescent="0.25">
      <c r="A2557" s="360">
        <v>40616</v>
      </c>
      <c r="B2557" s="361">
        <v>1.3906400000000001</v>
      </c>
    </row>
    <row r="2558" spans="1:2" x14ac:dyDescent="0.25">
      <c r="A2558" s="360">
        <v>40615</v>
      </c>
      <c r="B2558" s="361">
        <v>1.38981</v>
      </c>
    </row>
    <row r="2559" spans="1:2" x14ac:dyDescent="0.25">
      <c r="A2559" s="360">
        <v>40614</v>
      </c>
      <c r="B2559" s="361">
        <v>1.3819900000000001</v>
      </c>
    </row>
    <row r="2560" spans="1:2" x14ac:dyDescent="0.25">
      <c r="A2560" s="360">
        <v>40613</v>
      </c>
      <c r="B2560" s="361">
        <v>1.38504</v>
      </c>
    </row>
    <row r="2561" spans="1:2" x14ac:dyDescent="0.25">
      <c r="A2561" s="360">
        <v>40612</v>
      </c>
      <c r="B2561" s="361">
        <v>1.38981</v>
      </c>
    </row>
    <row r="2562" spans="1:2" x14ac:dyDescent="0.25">
      <c r="A2562" s="360">
        <v>40611</v>
      </c>
      <c r="B2562" s="361">
        <v>1.3937999999999999</v>
      </c>
    </row>
    <row r="2563" spans="1:2" x14ac:dyDescent="0.25">
      <c r="A2563" s="360">
        <v>40610</v>
      </c>
      <c r="B2563" s="361">
        <v>1.3988799999999999</v>
      </c>
    </row>
    <row r="2564" spans="1:2" x14ac:dyDescent="0.25">
      <c r="A2564" s="360">
        <v>40609</v>
      </c>
      <c r="B2564" s="361">
        <v>1.3983000000000001</v>
      </c>
    </row>
    <row r="2565" spans="1:2" x14ac:dyDescent="0.25">
      <c r="A2565" s="360">
        <v>40608</v>
      </c>
      <c r="B2565" s="361">
        <v>1.3983699999999999</v>
      </c>
    </row>
    <row r="2566" spans="1:2" x14ac:dyDescent="0.25">
      <c r="A2566" s="360">
        <v>40607</v>
      </c>
      <c r="B2566" s="361">
        <v>1.3966799999999999</v>
      </c>
    </row>
    <row r="2567" spans="1:2" x14ac:dyDescent="0.25">
      <c r="A2567" s="360">
        <v>40606</v>
      </c>
      <c r="B2567" s="361">
        <v>1.38863</v>
      </c>
    </row>
    <row r="2568" spans="1:2" x14ac:dyDescent="0.25">
      <c r="A2568" s="360">
        <v>40605</v>
      </c>
      <c r="B2568" s="361">
        <v>1.3805099999999999</v>
      </c>
    </row>
    <row r="2569" spans="1:2" x14ac:dyDescent="0.25">
      <c r="A2569" s="360">
        <v>40604</v>
      </c>
      <c r="B2569" s="361">
        <v>1.38134</v>
      </c>
    </row>
    <row r="2570" spans="1:2" x14ac:dyDescent="0.25">
      <c r="A2570" s="360">
        <v>40603</v>
      </c>
      <c r="B2570" s="361">
        <v>1.3783799999999999</v>
      </c>
    </row>
    <row r="2571" spans="1:2" x14ac:dyDescent="0.25">
      <c r="A2571" s="360">
        <v>40602</v>
      </c>
      <c r="B2571" s="361">
        <v>1.37483</v>
      </c>
    </row>
    <row r="2572" spans="1:2" x14ac:dyDescent="0.25">
      <c r="A2572" s="360">
        <v>40601</v>
      </c>
      <c r="B2572" s="361">
        <v>1.3748199999999999</v>
      </c>
    </row>
    <row r="2573" spans="1:2" x14ac:dyDescent="0.25">
      <c r="A2573" s="360">
        <v>40600</v>
      </c>
      <c r="B2573" s="361">
        <v>1.37913</v>
      </c>
    </row>
    <row r="2574" spans="1:2" x14ac:dyDescent="0.25">
      <c r="A2574" s="360">
        <v>40599</v>
      </c>
      <c r="B2574" s="361">
        <v>1.37723</v>
      </c>
    </row>
    <row r="2575" spans="1:2" x14ac:dyDescent="0.25">
      <c r="A2575" s="360">
        <v>40598</v>
      </c>
      <c r="B2575" s="361">
        <v>1.3713299999999999</v>
      </c>
    </row>
    <row r="2576" spans="1:2" x14ac:dyDescent="0.25">
      <c r="A2576" s="360">
        <v>40597</v>
      </c>
      <c r="B2576" s="361">
        <v>1.3631800000000001</v>
      </c>
    </row>
    <row r="2577" spans="1:2" x14ac:dyDescent="0.25">
      <c r="A2577" s="360">
        <v>40596</v>
      </c>
      <c r="B2577" s="361">
        <v>1.36795</v>
      </c>
    </row>
    <row r="2578" spans="1:2" x14ac:dyDescent="0.25">
      <c r="A2578" s="360">
        <v>40595</v>
      </c>
      <c r="B2578" s="361">
        <v>1.36917</v>
      </c>
    </row>
    <row r="2579" spans="1:2" x14ac:dyDescent="0.25">
      <c r="A2579" s="360">
        <v>40594</v>
      </c>
      <c r="B2579" s="361">
        <v>1.3688100000000001</v>
      </c>
    </row>
    <row r="2580" spans="1:2" x14ac:dyDescent="0.25">
      <c r="A2580" s="360">
        <v>40593</v>
      </c>
      <c r="B2580" s="361">
        <v>1.36161</v>
      </c>
    </row>
    <row r="2581" spans="1:2" x14ac:dyDescent="0.25">
      <c r="A2581" s="360">
        <v>40592</v>
      </c>
      <c r="B2581" s="361">
        <v>1.3577999999999999</v>
      </c>
    </row>
    <row r="2582" spans="1:2" x14ac:dyDescent="0.25">
      <c r="A2582" s="360">
        <v>40591</v>
      </c>
      <c r="B2582" s="361">
        <v>1.35249</v>
      </c>
    </row>
    <row r="2583" spans="1:2" x14ac:dyDescent="0.25">
      <c r="A2583" s="360">
        <v>40590</v>
      </c>
      <c r="B2583" s="361">
        <v>1.3506199999999999</v>
      </c>
    </row>
    <row r="2584" spans="1:2" x14ac:dyDescent="0.25">
      <c r="A2584" s="360">
        <v>40589</v>
      </c>
      <c r="B2584" s="361">
        <v>1.34982</v>
      </c>
    </row>
    <row r="2585" spans="1:2" x14ac:dyDescent="0.25">
      <c r="A2585" s="360">
        <v>40588</v>
      </c>
      <c r="B2585" s="361">
        <v>1.35433</v>
      </c>
    </row>
    <row r="2586" spans="1:2" x14ac:dyDescent="0.25">
      <c r="A2586" s="360">
        <v>40587</v>
      </c>
      <c r="B2586" s="361">
        <v>1.3546199999999999</v>
      </c>
    </row>
    <row r="2587" spans="1:2" x14ac:dyDescent="0.25">
      <c r="A2587" s="360">
        <v>40586</v>
      </c>
      <c r="B2587" s="361">
        <v>1.3556299999999999</v>
      </c>
    </row>
    <row r="2588" spans="1:2" x14ac:dyDescent="0.25">
      <c r="A2588" s="360">
        <v>40585</v>
      </c>
      <c r="B2588" s="361">
        <v>1.3660699999999999</v>
      </c>
    </row>
    <row r="2589" spans="1:2" x14ac:dyDescent="0.25">
      <c r="A2589" s="360">
        <v>40584</v>
      </c>
      <c r="B2589" s="361">
        <v>1.36591</v>
      </c>
    </row>
    <row r="2590" spans="1:2" x14ac:dyDescent="0.25">
      <c r="A2590" s="360">
        <v>40583</v>
      </c>
      <c r="B2590" s="361">
        <v>1.3623799999999999</v>
      </c>
    </row>
    <row r="2591" spans="1:2" x14ac:dyDescent="0.25">
      <c r="A2591" s="360">
        <v>40582</v>
      </c>
      <c r="B2591" s="361">
        <v>1.3577300000000001</v>
      </c>
    </row>
    <row r="2592" spans="1:2" x14ac:dyDescent="0.25">
      <c r="A2592" s="360">
        <v>40581</v>
      </c>
      <c r="B2592" s="361">
        <v>1.3573299999999999</v>
      </c>
    </row>
    <row r="2593" spans="1:2" x14ac:dyDescent="0.25">
      <c r="A2593" s="360">
        <v>40580</v>
      </c>
      <c r="B2593" s="361">
        <v>1.35761</v>
      </c>
    </row>
    <row r="2594" spans="1:2" x14ac:dyDescent="0.25">
      <c r="A2594" s="360">
        <v>40579</v>
      </c>
      <c r="B2594" s="361">
        <v>1.3613999999999999</v>
      </c>
    </row>
    <row r="2595" spans="1:2" x14ac:dyDescent="0.25">
      <c r="A2595" s="360">
        <v>40578</v>
      </c>
      <c r="B2595" s="361">
        <v>1.3747400000000001</v>
      </c>
    </row>
    <row r="2596" spans="1:2" x14ac:dyDescent="0.25">
      <c r="A2596" s="360">
        <v>40577</v>
      </c>
      <c r="B2596" s="361">
        <v>1.3820300000000001</v>
      </c>
    </row>
    <row r="2597" spans="1:2" x14ac:dyDescent="0.25">
      <c r="A2597" s="360">
        <v>40576</v>
      </c>
      <c r="B2597" s="361">
        <v>1.37466</v>
      </c>
    </row>
    <row r="2598" spans="1:2" x14ac:dyDescent="0.25">
      <c r="A2598" s="360">
        <v>40575</v>
      </c>
      <c r="B2598" s="361">
        <v>1.3641700000000001</v>
      </c>
    </row>
    <row r="2599" spans="1:2" x14ac:dyDescent="0.25">
      <c r="A2599" s="360">
        <v>40574</v>
      </c>
      <c r="B2599" s="361">
        <v>1.3603400000000001</v>
      </c>
    </row>
    <row r="2600" spans="1:2" x14ac:dyDescent="0.25">
      <c r="A2600" s="360">
        <v>40573</v>
      </c>
      <c r="B2600" s="361">
        <v>1.3606199999999999</v>
      </c>
    </row>
    <row r="2601" spans="1:2" x14ac:dyDescent="0.25">
      <c r="A2601" s="360">
        <v>40572</v>
      </c>
      <c r="B2601" s="361">
        <v>1.369</v>
      </c>
    </row>
    <row r="2602" spans="1:2" x14ac:dyDescent="0.25">
      <c r="A2602" s="360">
        <v>40571</v>
      </c>
      <c r="B2602" s="361">
        <v>1.3708199999999999</v>
      </c>
    </row>
    <row r="2603" spans="1:2" x14ac:dyDescent="0.25">
      <c r="A2603" s="360">
        <v>40570</v>
      </c>
      <c r="B2603" s="361">
        <v>1.3684700000000001</v>
      </c>
    </row>
    <row r="2604" spans="1:2" x14ac:dyDescent="0.25">
      <c r="A2604" s="360">
        <v>40569</v>
      </c>
      <c r="B2604" s="361">
        <v>1.36415</v>
      </c>
    </row>
    <row r="2605" spans="1:2" x14ac:dyDescent="0.25">
      <c r="A2605" s="360">
        <v>40568</v>
      </c>
      <c r="B2605" s="361">
        <v>1.36069</v>
      </c>
    </row>
    <row r="2606" spans="1:2" x14ac:dyDescent="0.25">
      <c r="A2606" s="360">
        <v>40567</v>
      </c>
      <c r="B2606" s="361">
        <v>1.36104</v>
      </c>
    </row>
    <row r="2607" spans="1:2" x14ac:dyDescent="0.25">
      <c r="A2607" s="360">
        <v>40566</v>
      </c>
      <c r="B2607" s="361">
        <v>1.3612899999999999</v>
      </c>
    </row>
    <row r="2608" spans="1:2" x14ac:dyDescent="0.25">
      <c r="A2608" s="360">
        <v>40565</v>
      </c>
      <c r="B2608" s="361">
        <v>1.3524400000000001</v>
      </c>
    </row>
    <row r="2609" spans="1:2" x14ac:dyDescent="0.25">
      <c r="A2609" s="360">
        <v>40564</v>
      </c>
      <c r="B2609" s="361">
        <v>1.3460000000000001</v>
      </c>
    </row>
    <row r="2610" spans="1:2" x14ac:dyDescent="0.25">
      <c r="A2610" s="360">
        <v>40563</v>
      </c>
      <c r="B2610" s="361">
        <v>1.34545</v>
      </c>
    </row>
    <row r="2611" spans="1:2" x14ac:dyDescent="0.25">
      <c r="A2611" s="360">
        <v>40562</v>
      </c>
      <c r="B2611" s="361">
        <v>1.33477</v>
      </c>
    </row>
    <row r="2612" spans="1:2" x14ac:dyDescent="0.25">
      <c r="A2612" s="360">
        <v>40561</v>
      </c>
      <c r="B2612" s="361">
        <v>1.3316699999999999</v>
      </c>
    </row>
    <row r="2613" spans="1:2" x14ac:dyDescent="0.25">
      <c r="A2613" s="360">
        <v>40560</v>
      </c>
      <c r="B2613" s="361">
        <v>1.33823</v>
      </c>
    </row>
    <row r="2614" spans="1:2" x14ac:dyDescent="0.25">
      <c r="A2614" s="360">
        <v>40559</v>
      </c>
      <c r="B2614" s="361">
        <v>1.33812</v>
      </c>
    </row>
    <row r="2615" spans="1:2" x14ac:dyDescent="0.25">
      <c r="A2615" s="360">
        <v>40558</v>
      </c>
      <c r="B2615" s="361">
        <v>1.3356300000000001</v>
      </c>
    </row>
    <row r="2616" spans="1:2" x14ac:dyDescent="0.25">
      <c r="A2616" s="360">
        <v>40557</v>
      </c>
      <c r="B2616" s="361">
        <v>1.3193699999999999</v>
      </c>
    </row>
    <row r="2617" spans="1:2" x14ac:dyDescent="0.25">
      <c r="A2617" s="360">
        <v>40556</v>
      </c>
      <c r="B2617" s="361">
        <v>1.30199</v>
      </c>
    </row>
    <row r="2618" spans="1:2" x14ac:dyDescent="0.25">
      <c r="A2618" s="360">
        <v>40555</v>
      </c>
      <c r="B2618" s="361">
        <v>1.2948200000000001</v>
      </c>
    </row>
    <row r="2619" spans="1:2" x14ac:dyDescent="0.25">
      <c r="A2619" s="360">
        <v>40554</v>
      </c>
      <c r="B2619" s="361">
        <v>1.2913300000000001</v>
      </c>
    </row>
    <row r="2620" spans="1:2" x14ac:dyDescent="0.25">
      <c r="A2620" s="360">
        <v>40553</v>
      </c>
      <c r="B2620" s="361">
        <v>1.2901</v>
      </c>
    </row>
    <row r="2621" spans="1:2" x14ac:dyDescent="0.25">
      <c r="A2621" s="360">
        <v>40552</v>
      </c>
      <c r="B2621" s="361">
        <v>1.29026</v>
      </c>
    </row>
    <row r="2622" spans="1:2" x14ac:dyDescent="0.25">
      <c r="A2622" s="360">
        <v>40551</v>
      </c>
      <c r="B2622" s="361">
        <v>1.29779</v>
      </c>
    </row>
    <row r="2623" spans="1:2" x14ac:dyDescent="0.25">
      <c r="A2623" s="360">
        <v>40550</v>
      </c>
      <c r="B2623" s="361">
        <v>1.31057</v>
      </c>
    </row>
    <row r="2624" spans="1:2" x14ac:dyDescent="0.25">
      <c r="A2624" s="360">
        <v>40549</v>
      </c>
      <c r="B2624" s="361">
        <v>1.32368</v>
      </c>
    </row>
    <row r="2625" spans="1:2" x14ac:dyDescent="0.25">
      <c r="A2625" s="360">
        <v>40548</v>
      </c>
      <c r="B2625" s="361">
        <v>1.33517</v>
      </c>
    </row>
    <row r="2626" spans="1:2" x14ac:dyDescent="0.25">
      <c r="A2626" s="360">
        <v>40547</v>
      </c>
      <c r="B2626" s="361">
        <v>1.3325100000000001</v>
      </c>
    </row>
    <row r="2627" spans="1:2" x14ac:dyDescent="0.25">
      <c r="A2627" s="360">
        <v>40546</v>
      </c>
      <c r="B2627" s="361">
        <v>1.33717</v>
      </c>
    </row>
    <row r="2628" spans="1:2" x14ac:dyDescent="0.25">
      <c r="A2628" s="360">
        <v>40545</v>
      </c>
      <c r="B2628" s="361">
        <v>1.3376399999999999</v>
      </c>
    </row>
    <row r="2629" spans="1:2" x14ac:dyDescent="0.25">
      <c r="A2629" s="360">
        <v>40544</v>
      </c>
      <c r="B2629" s="361">
        <v>1.3339300000000001</v>
      </c>
    </row>
    <row r="2630" spans="1:2" x14ac:dyDescent="0.25">
      <c r="A2630" s="360">
        <v>40543</v>
      </c>
      <c r="B2630" s="361">
        <v>1.3251500000000001</v>
      </c>
    </row>
    <row r="2631" spans="1:2" x14ac:dyDescent="0.25">
      <c r="A2631" s="360">
        <v>40542</v>
      </c>
      <c r="B2631" s="361">
        <v>1.3140499999999999</v>
      </c>
    </row>
    <row r="2632" spans="1:2" x14ac:dyDescent="0.25">
      <c r="A2632" s="360">
        <v>40541</v>
      </c>
      <c r="B2632" s="361">
        <v>1.3194600000000001</v>
      </c>
    </row>
    <row r="2633" spans="1:2" x14ac:dyDescent="0.25">
      <c r="A2633" s="360">
        <v>40540</v>
      </c>
      <c r="B2633" s="361">
        <v>1.31352</v>
      </c>
    </row>
    <row r="2634" spans="1:2" x14ac:dyDescent="0.25">
      <c r="A2634" s="360">
        <v>40539</v>
      </c>
      <c r="B2634" s="361">
        <v>1.3116399999999999</v>
      </c>
    </row>
    <row r="2635" spans="1:2" x14ac:dyDescent="0.25">
      <c r="A2635" s="360">
        <v>40538</v>
      </c>
      <c r="B2635" s="361">
        <v>1.31172</v>
      </c>
    </row>
    <row r="2636" spans="1:2" x14ac:dyDescent="0.25">
      <c r="A2636" s="360">
        <v>40537</v>
      </c>
      <c r="B2636" s="361">
        <v>1.3119499999999999</v>
      </c>
    </row>
    <row r="2637" spans="1:2" x14ac:dyDescent="0.25">
      <c r="A2637" s="360">
        <v>40536</v>
      </c>
      <c r="B2637" s="361">
        <v>1.3104199999999999</v>
      </c>
    </row>
    <row r="2638" spans="1:2" x14ac:dyDescent="0.25">
      <c r="A2638" s="360">
        <v>40535</v>
      </c>
      <c r="B2638" s="361">
        <v>1.31159</v>
      </c>
    </row>
    <row r="2639" spans="1:2" x14ac:dyDescent="0.25">
      <c r="A2639" s="360">
        <v>40534</v>
      </c>
      <c r="B2639" s="361">
        <v>1.3144499999999999</v>
      </c>
    </row>
    <row r="2640" spans="1:2" x14ac:dyDescent="0.25">
      <c r="A2640" s="360">
        <v>40533</v>
      </c>
      <c r="B2640" s="361">
        <v>1.3148</v>
      </c>
    </row>
    <row r="2641" spans="1:2" x14ac:dyDescent="0.25">
      <c r="A2641" s="360">
        <v>40532</v>
      </c>
      <c r="B2641" s="361">
        <v>1.31819</v>
      </c>
    </row>
    <row r="2642" spans="1:2" x14ac:dyDescent="0.25">
      <c r="A2642" s="360">
        <v>40531</v>
      </c>
      <c r="B2642" s="361">
        <v>1.31836</v>
      </c>
    </row>
    <row r="2643" spans="1:2" x14ac:dyDescent="0.25">
      <c r="A2643" s="360">
        <v>40530</v>
      </c>
      <c r="B2643" s="361">
        <v>1.3249599999999999</v>
      </c>
    </row>
    <row r="2644" spans="1:2" x14ac:dyDescent="0.25">
      <c r="A2644" s="360">
        <v>40529</v>
      </c>
      <c r="B2644" s="361">
        <v>1.32236</v>
      </c>
    </row>
    <row r="2645" spans="1:2" x14ac:dyDescent="0.25">
      <c r="A2645" s="360">
        <v>40528</v>
      </c>
      <c r="B2645" s="361">
        <v>1.33253</v>
      </c>
    </row>
    <row r="2646" spans="1:2" x14ac:dyDescent="0.25">
      <c r="A2646" s="360">
        <v>40527</v>
      </c>
      <c r="B2646" s="361">
        <v>1.3408800000000001</v>
      </c>
    </row>
    <row r="2647" spans="1:2" x14ac:dyDescent="0.25">
      <c r="A2647" s="360">
        <v>40526</v>
      </c>
      <c r="B2647" s="361">
        <v>1.32605</v>
      </c>
    </row>
    <row r="2648" spans="1:2" x14ac:dyDescent="0.25">
      <c r="A2648" s="360">
        <v>40525</v>
      </c>
      <c r="B2648" s="361">
        <v>1.3221499999999999</v>
      </c>
    </row>
    <row r="2649" spans="1:2" x14ac:dyDescent="0.25">
      <c r="A2649" s="360">
        <v>40524</v>
      </c>
      <c r="B2649" s="361">
        <v>1.3221700000000001</v>
      </c>
    </row>
    <row r="2650" spans="1:2" x14ac:dyDescent="0.25">
      <c r="A2650" s="360">
        <v>40523</v>
      </c>
      <c r="B2650" s="361">
        <v>1.3239099999999999</v>
      </c>
    </row>
    <row r="2651" spans="1:2" x14ac:dyDescent="0.25">
      <c r="A2651" s="360">
        <v>40522</v>
      </c>
      <c r="B2651" s="361">
        <v>1.32545</v>
      </c>
    </row>
    <row r="2652" spans="1:2" x14ac:dyDescent="0.25">
      <c r="A2652" s="360">
        <v>40521</v>
      </c>
      <c r="B2652" s="361">
        <v>1.32362</v>
      </c>
    </row>
    <row r="2653" spans="1:2" x14ac:dyDescent="0.25">
      <c r="A2653" s="360">
        <v>40520</v>
      </c>
      <c r="B2653" s="361">
        <v>1.3330900000000001</v>
      </c>
    </row>
    <row r="2654" spans="1:2" x14ac:dyDescent="0.25">
      <c r="A2654" s="360">
        <v>40519</v>
      </c>
      <c r="B2654" s="361">
        <v>1.3327800000000001</v>
      </c>
    </row>
    <row r="2655" spans="1:2" x14ac:dyDescent="0.25">
      <c r="A2655" s="360">
        <v>40518</v>
      </c>
      <c r="B2655" s="361">
        <v>1.34117</v>
      </c>
    </row>
    <row r="2656" spans="1:2" x14ac:dyDescent="0.25">
      <c r="A2656" s="360">
        <v>40517</v>
      </c>
      <c r="B2656" s="361">
        <v>1.3411500000000001</v>
      </c>
    </row>
    <row r="2657" spans="1:2" x14ac:dyDescent="0.25">
      <c r="A2657" s="360">
        <v>40516</v>
      </c>
      <c r="B2657" s="361">
        <v>1.3267100000000001</v>
      </c>
    </row>
    <row r="2658" spans="1:2" x14ac:dyDescent="0.25">
      <c r="A2658" s="360">
        <v>40515</v>
      </c>
      <c r="B2658" s="361">
        <v>1.31532</v>
      </c>
    </row>
    <row r="2659" spans="1:2" x14ac:dyDescent="0.25">
      <c r="A2659" s="360">
        <v>40514</v>
      </c>
      <c r="B2659" s="361">
        <v>1.3055300000000001</v>
      </c>
    </row>
    <row r="2660" spans="1:2" x14ac:dyDescent="0.25">
      <c r="A2660" s="360">
        <v>40513</v>
      </c>
      <c r="B2660" s="361">
        <v>1.30633</v>
      </c>
    </row>
    <row r="2661" spans="1:2" x14ac:dyDescent="0.25">
      <c r="A2661" s="360">
        <v>40512</v>
      </c>
      <c r="B2661" s="361">
        <v>1.3191600000000001</v>
      </c>
    </row>
    <row r="2662" spans="1:2" x14ac:dyDescent="0.25">
      <c r="A2662" s="360">
        <v>40511</v>
      </c>
      <c r="B2662" s="361">
        <v>1.3242799999999999</v>
      </c>
    </row>
    <row r="2663" spans="1:2" x14ac:dyDescent="0.25">
      <c r="A2663" s="360">
        <v>40510</v>
      </c>
      <c r="B2663" s="361">
        <v>1.32368</v>
      </c>
    </row>
    <row r="2664" spans="1:2" x14ac:dyDescent="0.25">
      <c r="A2664" s="360">
        <v>40509</v>
      </c>
      <c r="B2664" s="361">
        <v>1.32795</v>
      </c>
    </row>
    <row r="2665" spans="1:2" x14ac:dyDescent="0.25">
      <c r="A2665" s="360">
        <v>40508</v>
      </c>
      <c r="B2665" s="361">
        <v>1.3336600000000001</v>
      </c>
    </row>
    <row r="2666" spans="1:2" x14ac:dyDescent="0.25">
      <c r="A2666" s="360">
        <v>40507</v>
      </c>
      <c r="B2666" s="361">
        <v>1.337</v>
      </c>
    </row>
    <row r="2667" spans="1:2" x14ac:dyDescent="0.25">
      <c r="A2667" s="360">
        <v>40506</v>
      </c>
      <c r="B2667" s="361">
        <v>1.3526400000000001</v>
      </c>
    </row>
    <row r="2668" spans="1:2" x14ac:dyDescent="0.25">
      <c r="A2668" s="360">
        <v>40505</v>
      </c>
      <c r="B2668" s="361">
        <v>1.3698999999999999</v>
      </c>
    </row>
    <row r="2669" spans="1:2" x14ac:dyDescent="0.25">
      <c r="A2669" s="360">
        <v>40504</v>
      </c>
      <c r="B2669" s="361">
        <v>1.3672599999999999</v>
      </c>
    </row>
    <row r="2670" spans="1:2" x14ac:dyDescent="0.25">
      <c r="A2670" s="360">
        <v>40503</v>
      </c>
      <c r="B2670" s="361">
        <v>1.3667899999999999</v>
      </c>
    </row>
    <row r="2671" spans="1:2" x14ac:dyDescent="0.25">
      <c r="A2671" s="360">
        <v>40502</v>
      </c>
      <c r="B2671" s="361">
        <v>1.36612</v>
      </c>
    </row>
    <row r="2672" spans="1:2" x14ac:dyDescent="0.25">
      <c r="A2672" s="360">
        <v>40501</v>
      </c>
      <c r="B2672" s="361">
        <v>1.35982</v>
      </c>
    </row>
    <row r="2673" spans="1:2" x14ac:dyDescent="0.25">
      <c r="A2673" s="360">
        <v>40500</v>
      </c>
      <c r="B2673" s="361">
        <v>1.3505400000000001</v>
      </c>
    </row>
    <row r="2674" spans="1:2" x14ac:dyDescent="0.25">
      <c r="A2674" s="360">
        <v>40499</v>
      </c>
      <c r="B2674" s="361">
        <v>1.35762</v>
      </c>
    </row>
    <row r="2675" spans="1:2" x14ac:dyDescent="0.25">
      <c r="A2675" s="360">
        <v>40498</v>
      </c>
      <c r="B2675" s="361">
        <v>1.36538</v>
      </c>
    </row>
    <row r="2676" spans="1:2" x14ac:dyDescent="0.25">
      <c r="A2676" s="360">
        <v>40497</v>
      </c>
      <c r="B2676" s="361">
        <v>1.3684799999999999</v>
      </c>
    </row>
    <row r="2677" spans="1:2" x14ac:dyDescent="0.25">
      <c r="A2677" s="360">
        <v>40496</v>
      </c>
      <c r="B2677" s="361">
        <v>1.36856</v>
      </c>
    </row>
    <row r="2678" spans="1:2" x14ac:dyDescent="0.25">
      <c r="A2678" s="360">
        <v>40495</v>
      </c>
      <c r="B2678" s="361">
        <v>1.36643</v>
      </c>
    </row>
    <row r="2679" spans="1:2" x14ac:dyDescent="0.25">
      <c r="A2679" s="360">
        <v>40494</v>
      </c>
      <c r="B2679" s="361">
        <v>1.3737600000000001</v>
      </c>
    </row>
    <row r="2680" spans="1:2" x14ac:dyDescent="0.25">
      <c r="A2680" s="360">
        <v>40493</v>
      </c>
      <c r="B2680" s="361">
        <v>1.37646</v>
      </c>
    </row>
    <row r="2681" spans="1:2" x14ac:dyDescent="0.25">
      <c r="A2681" s="360">
        <v>40492</v>
      </c>
      <c r="B2681" s="361">
        <v>1.3884000000000001</v>
      </c>
    </row>
    <row r="2682" spans="1:2" x14ac:dyDescent="0.25">
      <c r="A2682" s="360">
        <v>40491</v>
      </c>
      <c r="B2682" s="361">
        <v>1.3957599999999999</v>
      </c>
    </row>
    <row r="2683" spans="1:2" x14ac:dyDescent="0.25">
      <c r="A2683" s="360">
        <v>40490</v>
      </c>
      <c r="B2683" s="361">
        <v>1.4026400000000001</v>
      </c>
    </row>
    <row r="2684" spans="1:2" x14ac:dyDescent="0.25">
      <c r="A2684" s="360">
        <v>40489</v>
      </c>
      <c r="B2684" s="361">
        <v>1.4026400000000001</v>
      </c>
    </row>
    <row r="2685" spans="1:2" x14ac:dyDescent="0.25">
      <c r="A2685" s="360">
        <v>40488</v>
      </c>
      <c r="B2685" s="361">
        <v>1.4144600000000001</v>
      </c>
    </row>
    <row r="2686" spans="1:2" x14ac:dyDescent="0.25">
      <c r="A2686" s="360">
        <v>40487</v>
      </c>
      <c r="B2686" s="361">
        <v>1.41797</v>
      </c>
    </row>
    <row r="2687" spans="1:2" x14ac:dyDescent="0.25">
      <c r="A2687" s="360">
        <v>40486</v>
      </c>
      <c r="B2687" s="361">
        <v>1.4036500000000001</v>
      </c>
    </row>
    <row r="2688" spans="1:2" x14ac:dyDescent="0.25">
      <c r="A2688" s="360">
        <v>40485</v>
      </c>
      <c r="B2688" s="361">
        <v>1.3964099999999999</v>
      </c>
    </row>
    <row r="2689" spans="1:2" x14ac:dyDescent="0.25">
      <c r="A2689" s="360">
        <v>40484</v>
      </c>
      <c r="B2689" s="361">
        <v>1.3944399999999999</v>
      </c>
    </row>
    <row r="2690" spans="1:2" x14ac:dyDescent="0.25">
      <c r="A2690" s="360">
        <v>40483</v>
      </c>
      <c r="B2690" s="361">
        <v>1.39438</v>
      </c>
    </row>
    <row r="2691" spans="1:2" x14ac:dyDescent="0.25">
      <c r="A2691" s="360">
        <v>40482</v>
      </c>
      <c r="B2691" s="361">
        <v>1.39419</v>
      </c>
    </row>
    <row r="2692" spans="1:2" x14ac:dyDescent="0.25">
      <c r="A2692" s="360">
        <v>40481</v>
      </c>
      <c r="B2692" s="361">
        <v>1.3891899999999999</v>
      </c>
    </row>
    <row r="2693" spans="1:2" x14ac:dyDescent="0.25">
      <c r="A2693" s="360">
        <v>40480</v>
      </c>
      <c r="B2693" s="361">
        <v>1.38731</v>
      </c>
    </row>
    <row r="2694" spans="1:2" x14ac:dyDescent="0.25">
      <c r="A2694" s="360">
        <v>40479</v>
      </c>
      <c r="B2694" s="361">
        <v>1.3793899999999999</v>
      </c>
    </row>
    <row r="2695" spans="1:2" x14ac:dyDescent="0.25">
      <c r="A2695" s="360">
        <v>40478</v>
      </c>
      <c r="B2695" s="361">
        <v>1.39059</v>
      </c>
    </row>
    <row r="2696" spans="1:2" x14ac:dyDescent="0.25">
      <c r="A2696" s="360">
        <v>40477</v>
      </c>
      <c r="B2696" s="361">
        <v>1.4013899999999999</v>
      </c>
    </row>
    <row r="2697" spans="1:2" x14ac:dyDescent="0.25">
      <c r="A2697" s="360">
        <v>40476</v>
      </c>
      <c r="B2697" s="361">
        <v>1.3953100000000001</v>
      </c>
    </row>
    <row r="2698" spans="1:2" x14ac:dyDescent="0.25">
      <c r="A2698" s="360">
        <v>40475</v>
      </c>
      <c r="B2698" s="361">
        <v>1.3950899999999999</v>
      </c>
    </row>
    <row r="2699" spans="1:2" x14ac:dyDescent="0.25">
      <c r="A2699" s="360">
        <v>40474</v>
      </c>
      <c r="B2699" s="361">
        <v>1.39266</v>
      </c>
    </row>
    <row r="2700" spans="1:2" x14ac:dyDescent="0.25">
      <c r="A2700" s="360">
        <v>40473</v>
      </c>
      <c r="B2700" s="361">
        <v>1.3968400000000001</v>
      </c>
    </row>
    <row r="2701" spans="1:2" x14ac:dyDescent="0.25">
      <c r="A2701" s="360">
        <v>40472</v>
      </c>
      <c r="B2701" s="361">
        <v>1.3871899999999999</v>
      </c>
    </row>
    <row r="2702" spans="1:2" x14ac:dyDescent="0.25">
      <c r="A2702" s="360">
        <v>40471</v>
      </c>
      <c r="B2702" s="361">
        <v>1.3845799999999999</v>
      </c>
    </row>
    <row r="2703" spans="1:2" x14ac:dyDescent="0.25">
      <c r="A2703" s="360">
        <v>40470</v>
      </c>
      <c r="B2703" s="361">
        <v>1.3924300000000001</v>
      </c>
    </row>
    <row r="2704" spans="1:2" x14ac:dyDescent="0.25">
      <c r="A2704" s="360">
        <v>40469</v>
      </c>
      <c r="B2704" s="361">
        <v>1.3973899999999999</v>
      </c>
    </row>
    <row r="2705" spans="1:2" x14ac:dyDescent="0.25">
      <c r="A2705" s="360">
        <v>40468</v>
      </c>
      <c r="B2705" s="361">
        <v>1.3972199999999999</v>
      </c>
    </row>
    <row r="2706" spans="1:2" x14ac:dyDescent="0.25">
      <c r="A2706" s="360">
        <v>40467</v>
      </c>
      <c r="B2706" s="361">
        <v>1.4040600000000001</v>
      </c>
    </row>
    <row r="2707" spans="1:2" x14ac:dyDescent="0.25">
      <c r="A2707" s="360">
        <v>40466</v>
      </c>
      <c r="B2707" s="361">
        <v>1.4073599999999999</v>
      </c>
    </row>
    <row r="2708" spans="1:2" x14ac:dyDescent="0.25">
      <c r="A2708" s="360">
        <v>40465</v>
      </c>
      <c r="B2708" s="361">
        <v>1.39632</v>
      </c>
    </row>
    <row r="2709" spans="1:2" x14ac:dyDescent="0.25">
      <c r="A2709" s="360">
        <v>40464</v>
      </c>
      <c r="B2709" s="361">
        <v>1.3847499999999999</v>
      </c>
    </row>
    <row r="2710" spans="1:2" x14ac:dyDescent="0.25">
      <c r="A2710" s="360">
        <v>40463</v>
      </c>
      <c r="B2710" s="361">
        <v>1.3923300000000001</v>
      </c>
    </row>
    <row r="2711" spans="1:2" x14ac:dyDescent="0.25">
      <c r="A2711" s="360">
        <v>40462</v>
      </c>
      <c r="B2711" s="361">
        <v>1.3937299999999999</v>
      </c>
    </row>
    <row r="2712" spans="1:2" x14ac:dyDescent="0.25">
      <c r="A2712" s="360">
        <v>40461</v>
      </c>
      <c r="B2712" s="361">
        <v>1.3932800000000001</v>
      </c>
    </row>
    <row r="2713" spans="1:2" x14ac:dyDescent="0.25">
      <c r="A2713" s="360">
        <v>40460</v>
      </c>
      <c r="B2713" s="361">
        <v>1.3916900000000001</v>
      </c>
    </row>
    <row r="2714" spans="1:2" x14ac:dyDescent="0.25">
      <c r="A2714" s="360">
        <v>40459</v>
      </c>
      <c r="B2714" s="361">
        <v>1.3940600000000001</v>
      </c>
    </row>
    <row r="2715" spans="1:2" x14ac:dyDescent="0.25">
      <c r="A2715" s="360">
        <v>40458</v>
      </c>
      <c r="B2715" s="361">
        <v>1.3877900000000001</v>
      </c>
    </row>
    <row r="2716" spans="1:2" x14ac:dyDescent="0.25">
      <c r="A2716" s="360">
        <v>40457</v>
      </c>
      <c r="B2716" s="361">
        <v>1.37809</v>
      </c>
    </row>
    <row r="2717" spans="1:2" x14ac:dyDescent="0.25">
      <c r="A2717" s="360">
        <v>40456</v>
      </c>
      <c r="B2717" s="361">
        <v>1.3706700000000001</v>
      </c>
    </row>
    <row r="2718" spans="1:2" x14ac:dyDescent="0.25">
      <c r="A2718" s="360">
        <v>40455</v>
      </c>
      <c r="B2718" s="361">
        <v>1.3787199999999999</v>
      </c>
    </row>
    <row r="2719" spans="1:2" x14ac:dyDescent="0.25">
      <c r="A2719" s="360">
        <v>40454</v>
      </c>
      <c r="B2719" s="361">
        <v>1.3786</v>
      </c>
    </row>
    <row r="2720" spans="1:2" x14ac:dyDescent="0.25">
      <c r="A2720" s="360">
        <v>40453</v>
      </c>
      <c r="B2720" s="361">
        <v>1.3724799999999999</v>
      </c>
    </row>
    <row r="2721" spans="1:2" x14ac:dyDescent="0.25">
      <c r="A2721" s="360">
        <v>40452</v>
      </c>
      <c r="B2721" s="361">
        <v>1.3623099999999999</v>
      </c>
    </row>
    <row r="2722" spans="1:2" x14ac:dyDescent="0.25">
      <c r="A2722" s="360">
        <v>40451</v>
      </c>
      <c r="B2722" s="361">
        <v>1.3609500000000001</v>
      </c>
    </row>
    <row r="2723" spans="1:2" x14ac:dyDescent="0.25">
      <c r="A2723" s="360">
        <v>40450</v>
      </c>
      <c r="B2723" s="361">
        <v>1.34975</v>
      </c>
    </row>
    <row r="2724" spans="1:2" x14ac:dyDescent="0.25">
      <c r="A2724" s="360">
        <v>40449</v>
      </c>
      <c r="B2724" s="361">
        <v>1.3467800000000001</v>
      </c>
    </row>
    <row r="2725" spans="1:2" x14ac:dyDescent="0.25">
      <c r="A2725" s="360">
        <v>40448</v>
      </c>
      <c r="B2725" s="361">
        <v>1.3486400000000001</v>
      </c>
    </row>
    <row r="2726" spans="1:2" x14ac:dyDescent="0.25">
      <c r="A2726" s="360">
        <v>40447</v>
      </c>
      <c r="B2726" s="361">
        <v>1.3487100000000001</v>
      </c>
    </row>
    <row r="2727" spans="1:2" x14ac:dyDescent="0.25">
      <c r="A2727" s="360">
        <v>40446</v>
      </c>
      <c r="B2727" s="361">
        <v>1.3418699999999999</v>
      </c>
    </row>
    <row r="2728" spans="1:2" x14ac:dyDescent="0.25">
      <c r="A2728" s="360">
        <v>40445</v>
      </c>
      <c r="B2728" s="361">
        <v>1.33497</v>
      </c>
    </row>
    <row r="2729" spans="1:2" x14ac:dyDescent="0.25">
      <c r="A2729" s="360">
        <v>40444</v>
      </c>
      <c r="B2729" s="361">
        <v>1.33579</v>
      </c>
    </row>
    <row r="2730" spans="1:2" x14ac:dyDescent="0.25">
      <c r="A2730" s="360">
        <v>40443</v>
      </c>
      <c r="B2730" s="361">
        <v>1.31366</v>
      </c>
    </row>
    <row r="2731" spans="1:2" x14ac:dyDescent="0.25">
      <c r="A2731" s="360">
        <v>40442</v>
      </c>
      <c r="B2731" s="361">
        <v>1.3075699999999999</v>
      </c>
    </row>
    <row r="2732" spans="1:2" x14ac:dyDescent="0.25">
      <c r="A2732" s="360">
        <v>40441</v>
      </c>
      <c r="B2732" s="361">
        <v>1.30463</v>
      </c>
    </row>
    <row r="2733" spans="1:2" x14ac:dyDescent="0.25">
      <c r="A2733" s="360">
        <v>40440</v>
      </c>
      <c r="B2733" s="361">
        <v>1.3045599999999999</v>
      </c>
    </row>
    <row r="2734" spans="1:2" x14ac:dyDescent="0.25">
      <c r="A2734" s="360">
        <v>40439</v>
      </c>
      <c r="B2734" s="361">
        <v>1.30836</v>
      </c>
    </row>
    <row r="2735" spans="1:2" x14ac:dyDescent="0.25">
      <c r="A2735" s="360">
        <v>40438</v>
      </c>
      <c r="B2735" s="361">
        <v>1.3056700000000001</v>
      </c>
    </row>
    <row r="2736" spans="1:2" x14ac:dyDescent="0.25">
      <c r="A2736" s="360">
        <v>40437</v>
      </c>
      <c r="B2736" s="361">
        <v>1.2990699999999999</v>
      </c>
    </row>
    <row r="2737" spans="1:2" x14ac:dyDescent="0.25">
      <c r="A2737" s="360">
        <v>40436</v>
      </c>
      <c r="B2737" s="361">
        <v>1.29192</v>
      </c>
    </row>
    <row r="2738" spans="1:2" x14ac:dyDescent="0.25">
      <c r="A2738" s="360">
        <v>40435</v>
      </c>
      <c r="B2738" s="361">
        <v>1.28332</v>
      </c>
    </row>
    <row r="2739" spans="1:2" x14ac:dyDescent="0.25">
      <c r="A2739" s="360">
        <v>40434</v>
      </c>
      <c r="B2739" s="361">
        <v>1.26796</v>
      </c>
    </row>
    <row r="2740" spans="1:2" x14ac:dyDescent="0.25">
      <c r="A2740" s="360">
        <v>40433</v>
      </c>
      <c r="B2740" s="361">
        <v>1.2676499999999999</v>
      </c>
    </row>
    <row r="2741" spans="1:2" x14ac:dyDescent="0.25">
      <c r="A2741" s="360">
        <v>40432</v>
      </c>
      <c r="B2741" s="361">
        <v>1.2710399999999999</v>
      </c>
    </row>
    <row r="2742" spans="1:2" x14ac:dyDescent="0.25">
      <c r="A2742" s="360">
        <v>40431</v>
      </c>
      <c r="B2742" s="361">
        <v>1.2708699999999999</v>
      </c>
    </row>
    <row r="2743" spans="1:2" x14ac:dyDescent="0.25">
      <c r="A2743" s="360">
        <v>40430</v>
      </c>
      <c r="B2743" s="361">
        <v>1.2714099999999999</v>
      </c>
    </row>
    <row r="2744" spans="1:2" x14ac:dyDescent="0.25">
      <c r="A2744" s="360">
        <v>40429</v>
      </c>
      <c r="B2744" s="361">
        <v>1.27475</v>
      </c>
    </row>
    <row r="2745" spans="1:2" x14ac:dyDescent="0.25">
      <c r="A2745" s="360">
        <v>40428</v>
      </c>
      <c r="B2745" s="361">
        <v>1.28843</v>
      </c>
    </row>
    <row r="2746" spans="1:2" x14ac:dyDescent="0.25">
      <c r="A2746" s="360">
        <v>40427</v>
      </c>
      <c r="B2746" s="361">
        <v>1.28904</v>
      </c>
    </row>
    <row r="2747" spans="1:2" x14ac:dyDescent="0.25">
      <c r="A2747" s="360">
        <v>40426</v>
      </c>
      <c r="B2747" s="361">
        <v>1.28905</v>
      </c>
    </row>
    <row r="2748" spans="1:2" x14ac:dyDescent="0.25">
      <c r="A2748" s="360">
        <v>40425</v>
      </c>
      <c r="B2748" s="361">
        <v>1.28518</v>
      </c>
    </row>
    <row r="2749" spans="1:2" x14ac:dyDescent="0.25">
      <c r="A2749" s="360">
        <v>40424</v>
      </c>
      <c r="B2749" s="361">
        <v>1.2812600000000001</v>
      </c>
    </row>
    <row r="2750" spans="1:2" x14ac:dyDescent="0.25">
      <c r="A2750" s="360">
        <v>40423</v>
      </c>
      <c r="B2750" s="361">
        <v>1.2778400000000001</v>
      </c>
    </row>
    <row r="2751" spans="1:2" x14ac:dyDescent="0.25">
      <c r="A2751" s="360">
        <v>40422</v>
      </c>
      <c r="B2751" s="361">
        <v>1.2680499999999999</v>
      </c>
    </row>
    <row r="2752" spans="1:2" x14ac:dyDescent="0.25">
      <c r="A2752" s="360">
        <v>40421</v>
      </c>
      <c r="B2752" s="361">
        <v>1.2700199999999999</v>
      </c>
    </row>
    <row r="2753" spans="1:2" x14ac:dyDescent="0.25">
      <c r="A2753" s="360">
        <v>40420</v>
      </c>
      <c r="B2753" s="361">
        <v>1.27579</v>
      </c>
    </row>
    <row r="2754" spans="1:2" x14ac:dyDescent="0.25">
      <c r="A2754" s="360">
        <v>40419</v>
      </c>
      <c r="B2754" s="361">
        <v>1.2758100000000001</v>
      </c>
    </row>
    <row r="2755" spans="1:2" x14ac:dyDescent="0.25">
      <c r="A2755" s="360">
        <v>40418</v>
      </c>
      <c r="B2755" s="361">
        <v>1.2725200000000001</v>
      </c>
    </row>
    <row r="2756" spans="1:2" x14ac:dyDescent="0.25">
      <c r="A2756" s="360">
        <v>40417</v>
      </c>
      <c r="B2756" s="361">
        <v>1.2708900000000001</v>
      </c>
    </row>
    <row r="2757" spans="1:2" x14ac:dyDescent="0.25">
      <c r="A2757" s="360">
        <v>40416</v>
      </c>
      <c r="B2757" s="361">
        <v>1.2652300000000001</v>
      </c>
    </row>
    <row r="2758" spans="1:2" x14ac:dyDescent="0.25">
      <c r="A2758" s="360">
        <v>40415</v>
      </c>
      <c r="B2758" s="361">
        <v>1.2645599999999999</v>
      </c>
    </row>
    <row r="2759" spans="1:2" x14ac:dyDescent="0.25">
      <c r="A2759" s="360">
        <v>40414</v>
      </c>
      <c r="B2759" s="361">
        <v>1.26912</v>
      </c>
    </row>
    <row r="2760" spans="1:2" x14ac:dyDescent="0.25">
      <c r="A2760" s="360">
        <v>40413</v>
      </c>
      <c r="B2760" s="361">
        <v>1.2704800000000001</v>
      </c>
    </row>
    <row r="2761" spans="1:2" x14ac:dyDescent="0.25">
      <c r="A2761" s="360">
        <v>40412</v>
      </c>
      <c r="B2761" s="361">
        <v>1.2705500000000001</v>
      </c>
    </row>
    <row r="2762" spans="1:2" x14ac:dyDescent="0.25">
      <c r="A2762" s="360">
        <v>40411</v>
      </c>
      <c r="B2762" s="361">
        <v>1.27338</v>
      </c>
    </row>
    <row r="2763" spans="1:2" x14ac:dyDescent="0.25">
      <c r="A2763" s="360">
        <v>40410</v>
      </c>
      <c r="B2763" s="361">
        <v>1.2826599999999999</v>
      </c>
    </row>
    <row r="2764" spans="1:2" x14ac:dyDescent="0.25">
      <c r="A2764" s="360">
        <v>40409</v>
      </c>
      <c r="B2764" s="361">
        <v>1.28657</v>
      </c>
    </row>
    <row r="2765" spans="1:2" x14ac:dyDescent="0.25">
      <c r="A2765" s="360">
        <v>40408</v>
      </c>
      <c r="B2765" s="361">
        <v>1.2871300000000001</v>
      </c>
    </row>
    <row r="2766" spans="1:2" x14ac:dyDescent="0.25">
      <c r="A2766" s="360">
        <v>40407</v>
      </c>
      <c r="B2766" s="361">
        <v>1.2816700000000001</v>
      </c>
    </row>
    <row r="2767" spans="1:2" x14ac:dyDescent="0.25">
      <c r="A2767" s="360">
        <v>40406</v>
      </c>
      <c r="B2767" s="361">
        <v>1.27501</v>
      </c>
    </row>
    <row r="2768" spans="1:2" x14ac:dyDescent="0.25">
      <c r="A2768" s="360">
        <v>40405</v>
      </c>
      <c r="B2768" s="361">
        <v>1.2748999999999999</v>
      </c>
    </row>
    <row r="2769" spans="1:2" x14ac:dyDescent="0.25">
      <c r="A2769" s="360">
        <v>40404</v>
      </c>
      <c r="B2769" s="361">
        <v>1.28105</v>
      </c>
    </row>
    <row r="2770" spans="1:2" x14ac:dyDescent="0.25">
      <c r="A2770" s="360">
        <v>40403</v>
      </c>
      <c r="B2770" s="361">
        <v>1.28505</v>
      </c>
    </row>
    <row r="2771" spans="1:2" x14ac:dyDescent="0.25">
      <c r="A2771" s="360">
        <v>40402</v>
      </c>
      <c r="B2771" s="361">
        <v>1.29796</v>
      </c>
    </row>
    <row r="2772" spans="1:2" x14ac:dyDescent="0.25">
      <c r="A2772" s="360">
        <v>40401</v>
      </c>
      <c r="B2772" s="361">
        <v>1.31446</v>
      </c>
    </row>
    <row r="2773" spans="1:2" x14ac:dyDescent="0.25">
      <c r="A2773" s="360">
        <v>40400</v>
      </c>
      <c r="B2773" s="361">
        <v>1.32542</v>
      </c>
    </row>
    <row r="2774" spans="1:2" x14ac:dyDescent="0.25">
      <c r="A2774" s="360">
        <v>40399</v>
      </c>
      <c r="B2774" s="361">
        <v>1.32758</v>
      </c>
    </row>
    <row r="2775" spans="1:2" x14ac:dyDescent="0.25">
      <c r="A2775" s="360">
        <v>40398</v>
      </c>
      <c r="B2775" s="361">
        <v>1.32745</v>
      </c>
    </row>
    <row r="2776" spans="1:2" x14ac:dyDescent="0.25">
      <c r="A2776" s="360">
        <v>40397</v>
      </c>
      <c r="B2776" s="361">
        <v>1.32314</v>
      </c>
    </row>
    <row r="2777" spans="1:2" x14ac:dyDescent="0.25">
      <c r="A2777" s="360">
        <v>40396</v>
      </c>
      <c r="B2777" s="361">
        <v>1.31714</v>
      </c>
    </row>
    <row r="2778" spans="1:2" x14ac:dyDescent="0.25">
      <c r="A2778" s="360">
        <v>40395</v>
      </c>
      <c r="B2778" s="361">
        <v>1.31871</v>
      </c>
    </row>
    <row r="2779" spans="1:2" x14ac:dyDescent="0.25">
      <c r="A2779" s="360">
        <v>40394</v>
      </c>
      <c r="B2779" s="361">
        <v>1.32141</v>
      </c>
    </row>
    <row r="2780" spans="1:2" x14ac:dyDescent="0.25">
      <c r="A2780" s="360">
        <v>40393</v>
      </c>
      <c r="B2780" s="361">
        <v>1.3117000000000001</v>
      </c>
    </row>
    <row r="2781" spans="1:2" x14ac:dyDescent="0.25">
      <c r="A2781" s="360">
        <v>40392</v>
      </c>
      <c r="B2781" s="361">
        <v>1.3046599999999999</v>
      </c>
    </row>
    <row r="2782" spans="1:2" x14ac:dyDescent="0.25">
      <c r="A2782" s="360">
        <v>40391</v>
      </c>
      <c r="B2782" s="361">
        <v>1.3045599999999999</v>
      </c>
    </row>
    <row r="2783" spans="1:2" x14ac:dyDescent="0.25">
      <c r="A2783" s="360">
        <v>40390</v>
      </c>
      <c r="B2783" s="361">
        <v>1.3041400000000001</v>
      </c>
    </row>
    <row r="2784" spans="1:2" x14ac:dyDescent="0.25">
      <c r="A2784" s="360">
        <v>40389</v>
      </c>
      <c r="B2784" s="361">
        <v>1.3063400000000001</v>
      </c>
    </row>
    <row r="2785" spans="1:2" x14ac:dyDescent="0.25">
      <c r="A2785" s="360">
        <v>40388</v>
      </c>
      <c r="B2785" s="361">
        <v>1.2999700000000001</v>
      </c>
    </row>
    <row r="2786" spans="1:2" x14ac:dyDescent="0.25">
      <c r="A2786" s="360">
        <v>40387</v>
      </c>
      <c r="B2786" s="361">
        <v>1.29956</v>
      </c>
    </row>
    <row r="2787" spans="1:2" x14ac:dyDescent="0.25">
      <c r="A2787" s="360">
        <v>40386</v>
      </c>
      <c r="B2787" s="361">
        <v>1.2946200000000001</v>
      </c>
    </row>
    <row r="2788" spans="1:2" x14ac:dyDescent="0.25">
      <c r="A2788" s="360">
        <v>40385</v>
      </c>
      <c r="B2788" s="361">
        <v>1.29034</v>
      </c>
    </row>
    <row r="2789" spans="1:2" x14ac:dyDescent="0.25">
      <c r="A2789" s="360">
        <v>40384</v>
      </c>
      <c r="B2789" s="361">
        <v>1.2905500000000001</v>
      </c>
    </row>
    <row r="2790" spans="1:2" x14ac:dyDescent="0.25">
      <c r="A2790" s="360">
        <v>40383</v>
      </c>
      <c r="B2790" s="361">
        <v>1.2887900000000001</v>
      </c>
    </row>
    <row r="2791" spans="1:2" x14ac:dyDescent="0.25">
      <c r="A2791" s="360">
        <v>40382</v>
      </c>
      <c r="B2791" s="361">
        <v>1.2850699999999999</v>
      </c>
    </row>
    <row r="2792" spans="1:2" x14ac:dyDescent="0.25">
      <c r="A2792" s="360">
        <v>40381</v>
      </c>
      <c r="B2792" s="361">
        <v>1.28261</v>
      </c>
    </row>
    <row r="2793" spans="1:2" x14ac:dyDescent="0.25">
      <c r="A2793" s="360">
        <v>40380</v>
      </c>
      <c r="B2793" s="361">
        <v>1.2921100000000001</v>
      </c>
    </row>
    <row r="2794" spans="1:2" x14ac:dyDescent="0.25">
      <c r="A2794" s="360">
        <v>40379</v>
      </c>
      <c r="B2794" s="361">
        <v>1.29457</v>
      </c>
    </row>
    <row r="2795" spans="1:2" x14ac:dyDescent="0.25">
      <c r="A2795" s="360">
        <v>40378</v>
      </c>
      <c r="B2795" s="361">
        <v>1.29233</v>
      </c>
    </row>
    <row r="2796" spans="1:2" x14ac:dyDescent="0.25">
      <c r="A2796" s="360">
        <v>40377</v>
      </c>
      <c r="B2796" s="361">
        <v>1.2924899999999999</v>
      </c>
    </row>
    <row r="2797" spans="1:2" x14ac:dyDescent="0.25">
      <c r="A2797" s="360">
        <v>40376</v>
      </c>
      <c r="B2797" s="361">
        <v>1.29413</v>
      </c>
    </row>
    <row r="2798" spans="1:2" x14ac:dyDescent="0.25">
      <c r="A2798" s="360">
        <v>40375</v>
      </c>
      <c r="B2798" s="361">
        <v>1.2830699999999999</v>
      </c>
    </row>
    <row r="2799" spans="1:2" x14ac:dyDescent="0.25">
      <c r="A2799" s="360">
        <v>40374</v>
      </c>
      <c r="B2799" s="361">
        <v>1.27233</v>
      </c>
    </row>
    <row r="2800" spans="1:2" x14ac:dyDescent="0.25">
      <c r="A2800" s="360">
        <v>40373</v>
      </c>
      <c r="B2800" s="361">
        <v>1.2628200000000001</v>
      </c>
    </row>
    <row r="2801" spans="1:2" x14ac:dyDescent="0.25">
      <c r="A2801" s="360">
        <v>40372</v>
      </c>
      <c r="B2801" s="361">
        <v>1.2580800000000001</v>
      </c>
    </row>
    <row r="2802" spans="1:2" x14ac:dyDescent="0.25">
      <c r="A2802" s="360">
        <v>40371</v>
      </c>
      <c r="B2802" s="361">
        <v>1.2634000000000001</v>
      </c>
    </row>
    <row r="2803" spans="1:2" x14ac:dyDescent="0.25">
      <c r="A2803" s="360">
        <v>40370</v>
      </c>
      <c r="B2803" s="361">
        <v>1.26352</v>
      </c>
    </row>
    <row r="2804" spans="1:2" x14ac:dyDescent="0.25">
      <c r="A2804" s="360">
        <v>40369</v>
      </c>
      <c r="B2804" s="361">
        <v>1.2658700000000001</v>
      </c>
    </row>
    <row r="2805" spans="1:2" x14ac:dyDescent="0.25">
      <c r="A2805" s="360">
        <v>40368</v>
      </c>
      <c r="B2805" s="361">
        <v>1.2664</v>
      </c>
    </row>
    <row r="2806" spans="1:2" x14ac:dyDescent="0.25">
      <c r="A2806" s="360">
        <v>40367</v>
      </c>
      <c r="B2806" s="361">
        <v>1.2600499999999999</v>
      </c>
    </row>
    <row r="2807" spans="1:2" x14ac:dyDescent="0.25">
      <c r="A2807" s="360">
        <v>40366</v>
      </c>
      <c r="B2807" s="361">
        <v>1.25962</v>
      </c>
    </row>
    <row r="2808" spans="1:2" x14ac:dyDescent="0.25">
      <c r="A2808" s="360">
        <v>40365</v>
      </c>
      <c r="B2808" s="361">
        <v>1.25326</v>
      </c>
    </row>
    <row r="2809" spans="1:2" x14ac:dyDescent="0.25">
      <c r="A2809" s="360">
        <v>40364</v>
      </c>
      <c r="B2809" s="361">
        <v>1.2560100000000001</v>
      </c>
    </row>
    <row r="2810" spans="1:2" x14ac:dyDescent="0.25">
      <c r="A2810" s="360">
        <v>40363</v>
      </c>
      <c r="B2810" s="361">
        <v>1.2561</v>
      </c>
    </row>
    <row r="2811" spans="1:2" x14ac:dyDescent="0.25">
      <c r="A2811" s="360">
        <v>40362</v>
      </c>
      <c r="B2811" s="361">
        <v>1.25359</v>
      </c>
    </row>
    <row r="2812" spans="1:2" x14ac:dyDescent="0.25">
      <c r="A2812" s="360">
        <v>40361</v>
      </c>
      <c r="B2812" s="361">
        <v>1.23603</v>
      </c>
    </row>
    <row r="2813" spans="1:2" x14ac:dyDescent="0.25">
      <c r="A2813" s="360">
        <v>40360</v>
      </c>
      <c r="B2813" s="361">
        <v>1.2248600000000001</v>
      </c>
    </row>
    <row r="2814" spans="1:2" x14ac:dyDescent="0.25">
      <c r="A2814" s="360">
        <v>40359</v>
      </c>
      <c r="B2814" s="361">
        <v>1.22055</v>
      </c>
    </row>
    <row r="2815" spans="1:2" x14ac:dyDescent="0.25">
      <c r="A2815" s="360">
        <v>40358</v>
      </c>
      <c r="B2815" s="361">
        <v>1.2332099999999999</v>
      </c>
    </row>
    <row r="2816" spans="1:2" x14ac:dyDescent="0.25">
      <c r="A2816" s="360">
        <v>40357</v>
      </c>
      <c r="B2816" s="361">
        <v>1.2364999999999999</v>
      </c>
    </row>
    <row r="2817" spans="1:2" x14ac:dyDescent="0.25">
      <c r="A2817" s="360">
        <v>40356</v>
      </c>
      <c r="B2817" s="361">
        <v>1.23644</v>
      </c>
    </row>
    <row r="2818" spans="1:2" x14ac:dyDescent="0.25">
      <c r="A2818" s="360">
        <v>40355</v>
      </c>
      <c r="B2818" s="361">
        <v>1.2323599999999999</v>
      </c>
    </row>
    <row r="2819" spans="1:2" x14ac:dyDescent="0.25">
      <c r="A2819" s="360">
        <v>40354</v>
      </c>
      <c r="B2819" s="361">
        <v>1.23166</v>
      </c>
    </row>
    <row r="2820" spans="1:2" x14ac:dyDescent="0.25">
      <c r="A2820" s="360">
        <v>40353</v>
      </c>
      <c r="B2820" s="361">
        <v>1.22716</v>
      </c>
    </row>
    <row r="2821" spans="1:2" x14ac:dyDescent="0.25">
      <c r="A2821" s="360">
        <v>40352</v>
      </c>
      <c r="B2821" s="361">
        <v>1.2289699999999999</v>
      </c>
    </row>
    <row r="2822" spans="1:2" x14ac:dyDescent="0.25">
      <c r="A2822" s="360">
        <v>40351</v>
      </c>
      <c r="B2822" s="361">
        <v>1.23847</v>
      </c>
    </row>
    <row r="2823" spans="1:2" x14ac:dyDescent="0.25">
      <c r="A2823" s="360">
        <v>40350</v>
      </c>
      <c r="B2823" s="361">
        <v>1.23882</v>
      </c>
    </row>
    <row r="2824" spans="1:2" x14ac:dyDescent="0.25">
      <c r="A2824" s="360">
        <v>40349</v>
      </c>
      <c r="B2824" s="361">
        <v>1.23695</v>
      </c>
    </row>
    <row r="2825" spans="1:2" x14ac:dyDescent="0.25">
      <c r="A2825" s="360">
        <v>40348</v>
      </c>
      <c r="B2825" s="361">
        <v>1.23773</v>
      </c>
    </row>
    <row r="2826" spans="1:2" x14ac:dyDescent="0.25">
      <c r="A2826" s="360">
        <v>40347</v>
      </c>
      <c r="B2826" s="361">
        <v>1.2344599999999999</v>
      </c>
    </row>
    <row r="2827" spans="1:2" x14ac:dyDescent="0.25">
      <c r="A2827" s="360">
        <v>40346</v>
      </c>
      <c r="B2827" s="361">
        <v>1.2305699999999999</v>
      </c>
    </row>
    <row r="2828" spans="1:2" x14ac:dyDescent="0.25">
      <c r="A2828" s="360">
        <v>40345</v>
      </c>
      <c r="B2828" s="361">
        <v>1.22672</v>
      </c>
    </row>
    <row r="2829" spans="1:2" x14ac:dyDescent="0.25">
      <c r="A2829" s="360">
        <v>40344</v>
      </c>
      <c r="B2829" s="361">
        <v>1.22279</v>
      </c>
    </row>
    <row r="2830" spans="1:2" x14ac:dyDescent="0.25">
      <c r="A2830" s="360">
        <v>40343</v>
      </c>
      <c r="B2830" s="361">
        <v>1.21075</v>
      </c>
    </row>
    <row r="2831" spans="1:2" x14ac:dyDescent="0.25">
      <c r="A2831" s="360">
        <v>40342</v>
      </c>
      <c r="B2831" s="361">
        <v>1.21068</v>
      </c>
    </row>
    <row r="2832" spans="1:2" x14ac:dyDescent="0.25">
      <c r="A2832" s="360">
        <v>40341</v>
      </c>
      <c r="B2832" s="361">
        <v>1.20994</v>
      </c>
    </row>
    <row r="2833" spans="1:2" x14ac:dyDescent="0.25">
      <c r="A2833" s="360">
        <v>40340</v>
      </c>
      <c r="B2833" s="361">
        <v>1.20729</v>
      </c>
    </row>
    <row r="2834" spans="1:2" x14ac:dyDescent="0.25">
      <c r="A2834" s="360">
        <v>40339</v>
      </c>
      <c r="B2834" s="361">
        <v>1.1988799999999999</v>
      </c>
    </row>
    <row r="2835" spans="1:2" x14ac:dyDescent="0.25">
      <c r="A2835" s="360">
        <v>40338</v>
      </c>
      <c r="B2835" s="361">
        <v>1.1945600000000001</v>
      </c>
    </row>
    <row r="2836" spans="1:2" x14ac:dyDescent="0.25">
      <c r="A2836" s="360">
        <v>40337</v>
      </c>
      <c r="B2836" s="361">
        <v>1.19417</v>
      </c>
    </row>
    <row r="2837" spans="1:2" x14ac:dyDescent="0.25">
      <c r="A2837" s="360">
        <v>40336</v>
      </c>
      <c r="B2837" s="361">
        <v>1.19601</v>
      </c>
    </row>
    <row r="2838" spans="1:2" x14ac:dyDescent="0.25">
      <c r="A2838" s="360">
        <v>40335</v>
      </c>
      <c r="B2838" s="361">
        <v>1.19628</v>
      </c>
    </row>
    <row r="2839" spans="1:2" x14ac:dyDescent="0.25">
      <c r="A2839" s="360">
        <v>40334</v>
      </c>
      <c r="B2839" s="361">
        <v>1.2085600000000001</v>
      </c>
    </row>
    <row r="2840" spans="1:2" x14ac:dyDescent="0.25">
      <c r="A2840" s="360">
        <v>40333</v>
      </c>
      <c r="B2840" s="361">
        <v>1.2238</v>
      </c>
    </row>
    <row r="2841" spans="1:2" x14ac:dyDescent="0.25">
      <c r="A2841" s="360">
        <v>40332</v>
      </c>
      <c r="B2841" s="361">
        <v>1.22214</v>
      </c>
    </row>
    <row r="2842" spans="1:2" x14ac:dyDescent="0.25">
      <c r="A2842" s="360">
        <v>40331</v>
      </c>
      <c r="B2842" s="361">
        <v>1.2225699999999999</v>
      </c>
    </row>
    <row r="2843" spans="1:2" x14ac:dyDescent="0.25">
      <c r="A2843" s="360">
        <v>40330</v>
      </c>
      <c r="B2843" s="361">
        <v>1.23004</v>
      </c>
    </row>
    <row r="2844" spans="1:2" x14ac:dyDescent="0.25">
      <c r="A2844" s="360">
        <v>40329</v>
      </c>
      <c r="B2844" s="361">
        <v>1.22664</v>
      </c>
    </row>
    <row r="2845" spans="1:2" x14ac:dyDescent="0.25">
      <c r="A2845" s="360">
        <v>40328</v>
      </c>
      <c r="B2845" s="361">
        <v>1.22681</v>
      </c>
    </row>
    <row r="2846" spans="1:2" x14ac:dyDescent="0.25">
      <c r="A2846" s="360">
        <v>40327</v>
      </c>
      <c r="B2846" s="361">
        <v>1.2342200000000001</v>
      </c>
    </row>
    <row r="2847" spans="1:2" x14ac:dyDescent="0.25">
      <c r="A2847" s="360">
        <v>40326</v>
      </c>
      <c r="B2847" s="361">
        <v>1.22986</v>
      </c>
    </row>
    <row r="2848" spans="1:2" x14ac:dyDescent="0.25">
      <c r="A2848" s="360">
        <v>40325</v>
      </c>
      <c r="B2848" s="361">
        <v>1.2262599999999999</v>
      </c>
    </row>
    <row r="2849" spans="1:2" x14ac:dyDescent="0.25">
      <c r="A2849" s="360">
        <v>40324</v>
      </c>
      <c r="B2849" s="361">
        <v>1.22593</v>
      </c>
    </row>
    <row r="2850" spans="1:2" x14ac:dyDescent="0.25">
      <c r="A2850" s="360">
        <v>40323</v>
      </c>
      <c r="B2850" s="361">
        <v>1.2418800000000001</v>
      </c>
    </row>
    <row r="2851" spans="1:2" x14ac:dyDescent="0.25">
      <c r="A2851" s="360">
        <v>40322</v>
      </c>
      <c r="B2851" s="361">
        <v>1.25715</v>
      </c>
    </row>
    <row r="2852" spans="1:2" x14ac:dyDescent="0.25">
      <c r="A2852" s="360">
        <v>40321</v>
      </c>
      <c r="B2852" s="361">
        <v>1.25684</v>
      </c>
    </row>
    <row r="2853" spans="1:2" x14ac:dyDescent="0.25">
      <c r="A2853" s="360">
        <v>40320</v>
      </c>
      <c r="B2853" s="361">
        <v>1.25552</v>
      </c>
    </row>
    <row r="2854" spans="1:2" x14ac:dyDescent="0.25">
      <c r="A2854" s="360">
        <v>40319</v>
      </c>
      <c r="B2854" s="361">
        <v>1.2393700000000001</v>
      </c>
    </row>
    <row r="2855" spans="1:2" x14ac:dyDescent="0.25">
      <c r="A2855" s="360">
        <v>40318</v>
      </c>
      <c r="B2855" s="361">
        <v>1.2266900000000001</v>
      </c>
    </row>
    <row r="2856" spans="1:2" x14ac:dyDescent="0.25">
      <c r="A2856" s="360">
        <v>40317</v>
      </c>
      <c r="B2856" s="361">
        <v>1.23515</v>
      </c>
    </row>
    <row r="2857" spans="1:2" x14ac:dyDescent="0.25">
      <c r="A2857" s="360">
        <v>40316</v>
      </c>
      <c r="B2857" s="361">
        <v>1.2327999999999999</v>
      </c>
    </row>
    <row r="2858" spans="1:2" x14ac:dyDescent="0.25">
      <c r="A2858" s="360">
        <v>40315</v>
      </c>
      <c r="B2858" s="361">
        <v>1.23492</v>
      </c>
    </row>
    <row r="2859" spans="1:2" x14ac:dyDescent="0.25">
      <c r="A2859" s="360">
        <v>40314</v>
      </c>
      <c r="B2859" s="361">
        <v>1.2354099999999999</v>
      </c>
    </row>
    <row r="2860" spans="1:2" x14ac:dyDescent="0.25">
      <c r="A2860" s="360">
        <v>40313</v>
      </c>
      <c r="B2860" s="361">
        <v>1.2459499999999999</v>
      </c>
    </row>
    <row r="2861" spans="1:2" x14ac:dyDescent="0.25">
      <c r="A2861" s="360">
        <v>40312</v>
      </c>
      <c r="B2861" s="361">
        <v>1.25945</v>
      </c>
    </row>
    <row r="2862" spans="1:2" x14ac:dyDescent="0.25">
      <c r="A2862" s="360">
        <v>40311</v>
      </c>
      <c r="B2862" s="361">
        <v>1.26553</v>
      </c>
    </row>
    <row r="2863" spans="1:2" x14ac:dyDescent="0.25">
      <c r="A2863" s="360">
        <v>40310</v>
      </c>
      <c r="B2863" s="361">
        <v>1.27091</v>
      </c>
    </row>
    <row r="2864" spans="1:2" x14ac:dyDescent="0.25">
      <c r="A2864" s="360">
        <v>40309</v>
      </c>
      <c r="B2864" s="361">
        <v>1.2908599999999999</v>
      </c>
    </row>
    <row r="2865" spans="1:2" x14ac:dyDescent="0.25">
      <c r="A2865" s="360">
        <v>40308</v>
      </c>
      <c r="B2865" s="361">
        <v>1.27704</v>
      </c>
    </row>
    <row r="2866" spans="1:2" x14ac:dyDescent="0.25">
      <c r="A2866" s="360">
        <v>40307</v>
      </c>
      <c r="B2866" s="361">
        <v>1.2752399999999999</v>
      </c>
    </row>
    <row r="2867" spans="1:2" x14ac:dyDescent="0.25">
      <c r="A2867" s="360">
        <v>40306</v>
      </c>
      <c r="B2867" s="361">
        <v>1.27142</v>
      </c>
    </row>
    <row r="2868" spans="1:2" x14ac:dyDescent="0.25">
      <c r="A2868" s="360">
        <v>40305</v>
      </c>
      <c r="B2868" s="361">
        <v>1.2733000000000001</v>
      </c>
    </row>
    <row r="2869" spans="1:2" x14ac:dyDescent="0.25">
      <c r="A2869" s="360">
        <v>40304</v>
      </c>
      <c r="B2869" s="361">
        <v>1.2903100000000001</v>
      </c>
    </row>
    <row r="2870" spans="1:2" x14ac:dyDescent="0.25">
      <c r="A2870" s="360">
        <v>40303</v>
      </c>
      <c r="B2870" s="361">
        <v>1.3090599999999999</v>
      </c>
    </row>
    <row r="2871" spans="1:2" x14ac:dyDescent="0.25">
      <c r="A2871" s="360">
        <v>40302</v>
      </c>
      <c r="B2871" s="361">
        <v>1.32158</v>
      </c>
    </row>
    <row r="2872" spans="1:2" x14ac:dyDescent="0.25">
      <c r="A2872" s="360">
        <v>40301</v>
      </c>
      <c r="B2872" s="361">
        <v>1.3292600000000001</v>
      </c>
    </row>
    <row r="2873" spans="1:2" x14ac:dyDescent="0.25">
      <c r="A2873" s="360">
        <v>40300</v>
      </c>
      <c r="B2873" s="361">
        <v>1.32853</v>
      </c>
    </row>
    <row r="2874" spans="1:2" x14ac:dyDescent="0.25">
      <c r="A2874" s="360">
        <v>40299</v>
      </c>
      <c r="B2874" s="361">
        <v>1.32952</v>
      </c>
    </row>
    <row r="2875" spans="1:2" x14ac:dyDescent="0.25">
      <c r="A2875" s="360">
        <v>40298</v>
      </c>
      <c r="B2875" s="361">
        <v>1.3236300000000001</v>
      </c>
    </row>
    <row r="2876" spans="1:2" x14ac:dyDescent="0.25">
      <c r="A2876" s="360">
        <v>40297</v>
      </c>
      <c r="B2876" s="361">
        <v>1.31897</v>
      </c>
    </row>
    <row r="2877" spans="1:2" x14ac:dyDescent="0.25">
      <c r="A2877" s="360">
        <v>40296</v>
      </c>
      <c r="B2877" s="361">
        <v>1.3297699999999999</v>
      </c>
    </row>
    <row r="2878" spans="1:2" x14ac:dyDescent="0.25">
      <c r="A2878" s="360">
        <v>40295</v>
      </c>
      <c r="B2878" s="361">
        <v>1.33403</v>
      </c>
    </row>
    <row r="2879" spans="1:2" x14ac:dyDescent="0.25">
      <c r="A2879" s="360">
        <v>40294</v>
      </c>
      <c r="B2879" s="361">
        <v>1.33806</v>
      </c>
    </row>
    <row r="2880" spans="1:2" x14ac:dyDescent="0.25">
      <c r="A2880" s="360">
        <v>40293</v>
      </c>
      <c r="B2880" s="361">
        <v>1.3382000000000001</v>
      </c>
    </row>
    <row r="2881" spans="1:2" x14ac:dyDescent="0.25">
      <c r="A2881" s="360">
        <v>40292</v>
      </c>
      <c r="B2881" s="361">
        <v>1.33127</v>
      </c>
    </row>
    <row r="2882" spans="1:2" x14ac:dyDescent="0.25">
      <c r="A2882" s="360">
        <v>40291</v>
      </c>
      <c r="B2882" s="361">
        <v>1.3341499999999999</v>
      </c>
    </row>
    <row r="2883" spans="1:2" x14ac:dyDescent="0.25">
      <c r="A2883" s="360">
        <v>40290</v>
      </c>
      <c r="B2883" s="361">
        <v>1.3405</v>
      </c>
    </row>
    <row r="2884" spans="1:2" x14ac:dyDescent="0.25">
      <c r="A2884" s="360">
        <v>40289</v>
      </c>
      <c r="B2884" s="361">
        <v>1.3466400000000001</v>
      </c>
    </row>
    <row r="2885" spans="1:2" x14ac:dyDescent="0.25">
      <c r="A2885" s="360">
        <v>40288</v>
      </c>
      <c r="B2885" s="361">
        <v>1.34548</v>
      </c>
    </row>
    <row r="2886" spans="1:2" x14ac:dyDescent="0.25">
      <c r="A2886" s="360">
        <v>40287</v>
      </c>
      <c r="B2886" s="361">
        <v>1.34901</v>
      </c>
    </row>
    <row r="2887" spans="1:2" x14ac:dyDescent="0.25">
      <c r="A2887" s="360">
        <v>40286</v>
      </c>
      <c r="B2887" s="361">
        <v>1.34964</v>
      </c>
    </row>
    <row r="2888" spans="1:2" x14ac:dyDescent="0.25">
      <c r="A2888" s="360">
        <v>40285</v>
      </c>
      <c r="B2888" s="361">
        <v>1.35205</v>
      </c>
    </row>
    <row r="2889" spans="1:2" x14ac:dyDescent="0.25">
      <c r="A2889" s="360">
        <v>40284</v>
      </c>
      <c r="B2889" s="361">
        <v>1.35741</v>
      </c>
    </row>
    <row r="2890" spans="1:2" x14ac:dyDescent="0.25">
      <c r="A2890" s="360">
        <v>40283</v>
      </c>
      <c r="B2890" s="361">
        <v>1.36409</v>
      </c>
    </row>
    <row r="2891" spans="1:2" x14ac:dyDescent="0.25">
      <c r="A2891" s="360">
        <v>40282</v>
      </c>
      <c r="B2891" s="361">
        <v>1.3586400000000001</v>
      </c>
    </row>
    <row r="2892" spans="1:2" x14ac:dyDescent="0.25">
      <c r="A2892" s="360">
        <v>40281</v>
      </c>
      <c r="B2892" s="361">
        <v>1.3605100000000001</v>
      </c>
    </row>
    <row r="2893" spans="1:2" x14ac:dyDescent="0.25">
      <c r="A2893" s="360">
        <v>40280</v>
      </c>
      <c r="B2893" s="361">
        <v>1.3497300000000001</v>
      </c>
    </row>
    <row r="2894" spans="1:2" x14ac:dyDescent="0.25">
      <c r="A2894" s="360">
        <v>40279</v>
      </c>
      <c r="B2894" s="361">
        <v>1.34945</v>
      </c>
    </row>
    <row r="2895" spans="1:2" x14ac:dyDescent="0.25">
      <c r="A2895" s="360">
        <v>40278</v>
      </c>
      <c r="B2895" s="361">
        <v>1.34192</v>
      </c>
    </row>
    <row r="2896" spans="1:2" x14ac:dyDescent="0.25">
      <c r="A2896" s="360">
        <v>40277</v>
      </c>
      <c r="B2896" s="361">
        <v>1.3326800000000001</v>
      </c>
    </row>
    <row r="2897" spans="1:2" x14ac:dyDescent="0.25">
      <c r="A2897" s="360">
        <v>40276</v>
      </c>
      <c r="B2897" s="361">
        <v>1.3364</v>
      </c>
    </row>
    <row r="2898" spans="1:2" x14ac:dyDescent="0.25">
      <c r="A2898" s="360">
        <v>40275</v>
      </c>
      <c r="B2898" s="361">
        <v>1.33975</v>
      </c>
    </row>
    <row r="2899" spans="1:2" x14ac:dyDescent="0.25">
      <c r="A2899" s="360">
        <v>40274</v>
      </c>
      <c r="B2899" s="361">
        <v>1.34876</v>
      </c>
    </row>
    <row r="2900" spans="1:2" x14ac:dyDescent="0.25">
      <c r="A2900" s="360">
        <v>40273</v>
      </c>
      <c r="B2900" s="361">
        <v>1.3493299999999999</v>
      </c>
    </row>
    <row r="2901" spans="1:2" x14ac:dyDescent="0.25">
      <c r="A2901" s="360">
        <v>40272</v>
      </c>
      <c r="B2901" s="361">
        <v>1.3492900000000001</v>
      </c>
    </row>
    <row r="2902" spans="1:2" x14ac:dyDescent="0.25">
      <c r="A2902" s="360">
        <v>40271</v>
      </c>
      <c r="B2902" s="361">
        <v>1.3539699999999999</v>
      </c>
    </row>
    <row r="2903" spans="1:2" x14ac:dyDescent="0.25">
      <c r="A2903" s="360">
        <v>40270</v>
      </c>
      <c r="B2903" s="361">
        <v>1.35276</v>
      </c>
    </row>
    <row r="2904" spans="1:2" x14ac:dyDescent="0.25">
      <c r="A2904" s="360">
        <v>40269</v>
      </c>
      <c r="B2904" s="361">
        <v>1.34849</v>
      </c>
    </row>
    <row r="2905" spans="1:2" x14ac:dyDescent="0.25">
      <c r="A2905" s="360">
        <v>40268</v>
      </c>
      <c r="B2905" s="361">
        <v>1.3452999999999999</v>
      </c>
    </row>
    <row r="2906" spans="1:2" x14ac:dyDescent="0.25">
      <c r="A2906" s="360">
        <v>40267</v>
      </c>
      <c r="B2906" s="361">
        <v>1.34649</v>
      </c>
    </row>
    <row r="2907" spans="1:2" x14ac:dyDescent="0.25">
      <c r="A2907" s="360">
        <v>40266</v>
      </c>
      <c r="B2907" s="361">
        <v>1.3413600000000001</v>
      </c>
    </row>
    <row r="2908" spans="1:2" x14ac:dyDescent="0.25">
      <c r="A2908" s="360">
        <v>40265</v>
      </c>
      <c r="B2908" s="361">
        <v>1.3387100000000001</v>
      </c>
    </row>
    <row r="2909" spans="1:2" x14ac:dyDescent="0.25">
      <c r="A2909" s="360">
        <v>40264</v>
      </c>
      <c r="B2909" s="361">
        <v>1.3380399999999999</v>
      </c>
    </row>
    <row r="2910" spans="1:2" x14ac:dyDescent="0.25">
      <c r="A2910" s="360">
        <v>40263</v>
      </c>
      <c r="B2910" s="361">
        <v>1.33236</v>
      </c>
    </row>
    <row r="2911" spans="1:2" x14ac:dyDescent="0.25">
      <c r="A2911" s="360">
        <v>40262</v>
      </c>
      <c r="B2911" s="361">
        <v>1.33626</v>
      </c>
    </row>
    <row r="2912" spans="1:2" x14ac:dyDescent="0.25">
      <c r="A2912" s="360">
        <v>40261</v>
      </c>
      <c r="B2912" s="361">
        <v>1.35144</v>
      </c>
    </row>
    <row r="2913" spans="1:2" x14ac:dyDescent="0.25">
      <c r="A2913" s="360">
        <v>40260</v>
      </c>
      <c r="B2913" s="361">
        <v>1.3525</v>
      </c>
    </row>
    <row r="2914" spans="1:2" x14ac:dyDescent="0.25">
      <c r="A2914" s="360">
        <v>40259</v>
      </c>
      <c r="B2914" s="361">
        <v>1.35253</v>
      </c>
    </row>
    <row r="2915" spans="1:2" x14ac:dyDescent="0.25">
      <c r="A2915" s="360">
        <v>40258</v>
      </c>
      <c r="B2915" s="361">
        <v>1.35311</v>
      </c>
    </row>
    <row r="2916" spans="1:2" x14ac:dyDescent="0.25">
      <c r="A2916" s="360">
        <v>40257</v>
      </c>
      <c r="B2916" s="361">
        <v>1.3559099999999999</v>
      </c>
    </row>
    <row r="2917" spans="1:2" x14ac:dyDescent="0.25">
      <c r="A2917" s="360">
        <v>40256</v>
      </c>
      <c r="B2917" s="361">
        <v>1.3649500000000001</v>
      </c>
    </row>
    <row r="2918" spans="1:2" x14ac:dyDescent="0.25">
      <c r="A2918" s="360">
        <v>40255</v>
      </c>
      <c r="B2918" s="361">
        <v>1.3763700000000001</v>
      </c>
    </row>
    <row r="2919" spans="1:2" x14ac:dyDescent="0.25">
      <c r="A2919" s="360">
        <v>40254</v>
      </c>
      <c r="B2919" s="361">
        <v>1.3722099999999999</v>
      </c>
    </row>
    <row r="2920" spans="1:2" x14ac:dyDescent="0.25">
      <c r="A2920" s="360">
        <v>40253</v>
      </c>
      <c r="B2920" s="361">
        <v>1.3700300000000001</v>
      </c>
    </row>
    <row r="2921" spans="1:2" x14ac:dyDescent="0.25">
      <c r="A2921" s="360">
        <v>40252</v>
      </c>
      <c r="B2921" s="361">
        <v>1.3764700000000001</v>
      </c>
    </row>
    <row r="2922" spans="1:2" x14ac:dyDescent="0.25">
      <c r="A2922" s="360">
        <v>40251</v>
      </c>
      <c r="B2922" s="361">
        <v>1.3763700000000001</v>
      </c>
    </row>
    <row r="2923" spans="1:2" x14ac:dyDescent="0.25">
      <c r="A2923" s="360">
        <v>40250</v>
      </c>
      <c r="B2923" s="361">
        <v>1.3743799999999999</v>
      </c>
    </row>
    <row r="2924" spans="1:2" x14ac:dyDescent="0.25">
      <c r="A2924" s="360">
        <v>40249</v>
      </c>
      <c r="B2924" s="361">
        <v>1.36565</v>
      </c>
    </row>
    <row r="2925" spans="1:2" x14ac:dyDescent="0.25">
      <c r="A2925" s="360">
        <v>40248</v>
      </c>
      <c r="B2925" s="361">
        <v>1.36145</v>
      </c>
    </row>
    <row r="2926" spans="1:2" x14ac:dyDescent="0.25">
      <c r="A2926" s="360">
        <v>40247</v>
      </c>
      <c r="B2926" s="361">
        <v>1.35873</v>
      </c>
    </row>
    <row r="2927" spans="1:2" x14ac:dyDescent="0.25">
      <c r="A2927" s="360">
        <v>40246</v>
      </c>
      <c r="B2927" s="361">
        <v>1.3653</v>
      </c>
    </row>
    <row r="2928" spans="1:2" x14ac:dyDescent="0.25">
      <c r="A2928" s="360">
        <v>40245</v>
      </c>
      <c r="B2928" s="361">
        <v>1.36205</v>
      </c>
    </row>
    <row r="2929" spans="1:2" x14ac:dyDescent="0.25">
      <c r="A2929" s="360">
        <v>40244</v>
      </c>
      <c r="B2929" s="361">
        <v>1.3620300000000001</v>
      </c>
    </row>
    <row r="2930" spans="1:2" x14ac:dyDescent="0.25">
      <c r="A2930" s="360">
        <v>40243</v>
      </c>
      <c r="B2930" s="361">
        <v>1.3593599999999999</v>
      </c>
    </row>
    <row r="2931" spans="1:2" x14ac:dyDescent="0.25">
      <c r="A2931" s="360">
        <v>40242</v>
      </c>
      <c r="B2931" s="361">
        <v>1.36297</v>
      </c>
    </row>
    <row r="2932" spans="1:2" x14ac:dyDescent="0.25">
      <c r="A2932" s="360">
        <v>40241</v>
      </c>
      <c r="B2932" s="361">
        <v>1.3661799999999999</v>
      </c>
    </row>
    <row r="2933" spans="1:2" x14ac:dyDescent="0.25">
      <c r="A2933" s="360">
        <v>40240</v>
      </c>
      <c r="B2933" s="361">
        <v>1.3551599999999999</v>
      </c>
    </row>
    <row r="2934" spans="1:2" x14ac:dyDescent="0.25">
      <c r="A2934" s="360">
        <v>40239</v>
      </c>
      <c r="B2934" s="361">
        <v>1.35643</v>
      </c>
    </row>
    <row r="2935" spans="1:2" x14ac:dyDescent="0.25">
      <c r="A2935" s="360">
        <v>40238</v>
      </c>
      <c r="B2935" s="361">
        <v>1.36269</v>
      </c>
    </row>
    <row r="2936" spans="1:2" x14ac:dyDescent="0.25">
      <c r="A2936" s="360">
        <v>40237</v>
      </c>
      <c r="B2936" s="361">
        <v>1.3623700000000001</v>
      </c>
    </row>
    <row r="2937" spans="1:2" x14ac:dyDescent="0.25">
      <c r="A2937" s="360">
        <v>40236</v>
      </c>
      <c r="B2937" s="361">
        <v>1.35992</v>
      </c>
    </row>
    <row r="2938" spans="1:2" x14ac:dyDescent="0.25">
      <c r="A2938" s="360">
        <v>40235</v>
      </c>
      <c r="B2938" s="361">
        <v>1.3499300000000001</v>
      </c>
    </row>
    <row r="2939" spans="1:2" x14ac:dyDescent="0.25">
      <c r="A2939" s="360">
        <v>40234</v>
      </c>
      <c r="B2939" s="361">
        <v>1.35463</v>
      </c>
    </row>
    <row r="2940" spans="1:2" x14ac:dyDescent="0.25">
      <c r="A2940" s="360">
        <v>40233</v>
      </c>
      <c r="B2940" s="361">
        <v>1.35768</v>
      </c>
    </row>
    <row r="2941" spans="1:2" x14ac:dyDescent="0.25">
      <c r="A2941" s="360">
        <v>40232</v>
      </c>
      <c r="B2941" s="361">
        <v>1.36066</v>
      </c>
    </row>
    <row r="2942" spans="1:2" x14ac:dyDescent="0.25">
      <c r="A2942" s="360">
        <v>40231</v>
      </c>
      <c r="B2942" s="361">
        <v>1.36097</v>
      </c>
    </row>
    <row r="2943" spans="1:2" x14ac:dyDescent="0.25">
      <c r="A2943" s="360">
        <v>40230</v>
      </c>
      <c r="B2943" s="361">
        <v>1.3607</v>
      </c>
    </row>
    <row r="2944" spans="1:2" x14ac:dyDescent="0.25">
      <c r="A2944" s="360">
        <v>40229</v>
      </c>
      <c r="B2944" s="361">
        <v>1.3521700000000001</v>
      </c>
    </row>
    <row r="2945" spans="1:2" x14ac:dyDescent="0.25">
      <c r="A2945" s="360">
        <v>40228</v>
      </c>
      <c r="B2945" s="361">
        <v>1.3582700000000001</v>
      </c>
    </row>
    <row r="2946" spans="1:2" x14ac:dyDescent="0.25">
      <c r="A2946" s="360">
        <v>40227</v>
      </c>
      <c r="B2946" s="361">
        <v>1.3694500000000001</v>
      </c>
    </row>
    <row r="2947" spans="1:2" x14ac:dyDescent="0.25">
      <c r="A2947" s="360">
        <v>40226</v>
      </c>
      <c r="B2947" s="361">
        <v>1.369</v>
      </c>
    </row>
    <row r="2948" spans="1:2" x14ac:dyDescent="0.25">
      <c r="A2948" s="360">
        <v>40225</v>
      </c>
      <c r="B2948" s="361">
        <v>1.36025</v>
      </c>
    </row>
    <row r="2949" spans="1:2" x14ac:dyDescent="0.25">
      <c r="A2949" s="360">
        <v>40224</v>
      </c>
      <c r="B2949" s="361">
        <v>1.3626400000000001</v>
      </c>
    </row>
    <row r="2950" spans="1:2" x14ac:dyDescent="0.25">
      <c r="A2950" s="360">
        <v>40223</v>
      </c>
      <c r="B2950" s="361">
        <v>1.3627899999999999</v>
      </c>
    </row>
    <row r="2951" spans="1:2" x14ac:dyDescent="0.25">
      <c r="A2951" s="360">
        <v>40222</v>
      </c>
      <c r="B2951" s="361">
        <v>1.3633</v>
      </c>
    </row>
    <row r="2952" spans="1:2" x14ac:dyDescent="0.25">
      <c r="A2952" s="360">
        <v>40221</v>
      </c>
      <c r="B2952" s="361">
        <v>1.37304</v>
      </c>
    </row>
    <row r="2953" spans="1:2" x14ac:dyDescent="0.25">
      <c r="A2953" s="360">
        <v>40220</v>
      </c>
      <c r="B2953" s="361">
        <v>1.3760300000000001</v>
      </c>
    </row>
    <row r="2954" spans="1:2" x14ac:dyDescent="0.25">
      <c r="A2954" s="360">
        <v>40219</v>
      </c>
      <c r="B2954" s="361">
        <v>1.3716699999999999</v>
      </c>
    </row>
    <row r="2955" spans="1:2" x14ac:dyDescent="0.25">
      <c r="A2955" s="360">
        <v>40218</v>
      </c>
      <c r="B2955" s="361">
        <v>1.36659</v>
      </c>
    </row>
    <row r="2956" spans="1:2" x14ac:dyDescent="0.25">
      <c r="A2956" s="360">
        <v>40217</v>
      </c>
      <c r="B2956" s="361">
        <v>1.3677699999999999</v>
      </c>
    </row>
    <row r="2957" spans="1:2" x14ac:dyDescent="0.25">
      <c r="A2957" s="360">
        <v>40216</v>
      </c>
      <c r="B2957" s="361">
        <v>1.3673500000000001</v>
      </c>
    </row>
    <row r="2958" spans="1:2" x14ac:dyDescent="0.25">
      <c r="A2958" s="360">
        <v>40215</v>
      </c>
      <c r="B2958" s="361">
        <v>1.3688499999999999</v>
      </c>
    </row>
    <row r="2959" spans="1:2" x14ac:dyDescent="0.25">
      <c r="A2959" s="360">
        <v>40214</v>
      </c>
      <c r="B2959" s="361">
        <v>1.3842099999999999</v>
      </c>
    </row>
    <row r="2960" spans="1:2" x14ac:dyDescent="0.25">
      <c r="A2960" s="360">
        <v>40213</v>
      </c>
      <c r="B2960" s="361">
        <v>1.3958299999999999</v>
      </c>
    </row>
    <row r="2961" spans="1:2" x14ac:dyDescent="0.25">
      <c r="A2961" s="360">
        <v>40212</v>
      </c>
      <c r="B2961" s="361">
        <v>1.39351</v>
      </c>
    </row>
    <row r="2962" spans="1:2" x14ac:dyDescent="0.25">
      <c r="A2962" s="360">
        <v>40211</v>
      </c>
      <c r="B2962" s="361">
        <v>1.38924</v>
      </c>
    </row>
    <row r="2963" spans="1:2" x14ac:dyDescent="0.25">
      <c r="A2963" s="360">
        <v>40210</v>
      </c>
      <c r="B2963" s="361">
        <v>1.3857699999999999</v>
      </c>
    </row>
    <row r="2964" spans="1:2" x14ac:dyDescent="0.25">
      <c r="A2964" s="360">
        <v>40209</v>
      </c>
      <c r="B2964" s="361">
        <v>1.38575</v>
      </c>
    </row>
    <row r="2965" spans="1:2" x14ac:dyDescent="0.25">
      <c r="A2965" s="360">
        <v>40208</v>
      </c>
      <c r="B2965" s="361">
        <v>1.3934899999999999</v>
      </c>
    </row>
    <row r="2966" spans="1:2" x14ac:dyDescent="0.25">
      <c r="A2966" s="360">
        <v>40207</v>
      </c>
      <c r="B2966" s="361">
        <v>1.4001999999999999</v>
      </c>
    </row>
    <row r="2967" spans="1:2" x14ac:dyDescent="0.25">
      <c r="A2967" s="360">
        <v>40206</v>
      </c>
      <c r="B2967" s="361">
        <v>1.4059699999999999</v>
      </c>
    </row>
    <row r="2968" spans="1:2" x14ac:dyDescent="0.25">
      <c r="A2968" s="360">
        <v>40205</v>
      </c>
      <c r="B2968" s="361">
        <v>1.41049</v>
      </c>
    </row>
    <row r="2969" spans="1:2" x14ac:dyDescent="0.25">
      <c r="A2969" s="360">
        <v>40204</v>
      </c>
      <c r="B2969" s="361">
        <v>1.4155</v>
      </c>
    </row>
    <row r="2970" spans="1:2" x14ac:dyDescent="0.25">
      <c r="A2970" s="360">
        <v>40203</v>
      </c>
      <c r="B2970" s="361">
        <v>1.4140299999999999</v>
      </c>
    </row>
    <row r="2971" spans="1:2" x14ac:dyDescent="0.25">
      <c r="A2971" s="360">
        <v>40202</v>
      </c>
      <c r="B2971" s="361">
        <v>1.41307</v>
      </c>
    </row>
    <row r="2972" spans="1:2" x14ac:dyDescent="0.25">
      <c r="A2972" s="360">
        <v>40201</v>
      </c>
      <c r="B2972" s="361">
        <v>1.41272</v>
      </c>
    </row>
    <row r="2973" spans="1:2" x14ac:dyDescent="0.25">
      <c r="A2973" s="360">
        <v>40200</v>
      </c>
      <c r="B2973" s="361">
        <v>1.40896</v>
      </c>
    </row>
    <row r="2974" spans="1:2" x14ac:dyDescent="0.25">
      <c r="A2974" s="360">
        <v>40199</v>
      </c>
      <c r="B2974" s="361">
        <v>1.41831</v>
      </c>
    </row>
    <row r="2975" spans="1:2" x14ac:dyDescent="0.25">
      <c r="A2975" s="360">
        <v>40198</v>
      </c>
      <c r="B2975" s="361">
        <v>1.4346699999999999</v>
      </c>
    </row>
    <row r="2976" spans="1:2" x14ac:dyDescent="0.25">
      <c r="A2976" s="360">
        <v>40197</v>
      </c>
      <c r="B2976" s="361">
        <v>1.4373400000000001</v>
      </c>
    </row>
    <row r="2977" spans="1:2" x14ac:dyDescent="0.25">
      <c r="A2977" s="360">
        <v>40196</v>
      </c>
      <c r="B2977" s="361">
        <v>1.43781</v>
      </c>
    </row>
    <row r="2978" spans="1:2" x14ac:dyDescent="0.25">
      <c r="A2978" s="360">
        <v>40195</v>
      </c>
      <c r="B2978" s="361">
        <v>1.43811</v>
      </c>
    </row>
    <row r="2979" spans="1:2" x14ac:dyDescent="0.25">
      <c r="A2979" s="360">
        <v>40194</v>
      </c>
      <c r="B2979" s="361">
        <v>1.44153</v>
      </c>
    </row>
    <row r="2980" spans="1:2" x14ac:dyDescent="0.25">
      <c r="A2980" s="360">
        <v>40193</v>
      </c>
      <c r="B2980" s="361">
        <v>1.4512100000000001</v>
      </c>
    </row>
    <row r="2981" spans="1:2" x14ac:dyDescent="0.25">
      <c r="A2981" s="360">
        <v>40192</v>
      </c>
      <c r="B2981" s="361">
        <v>1.45021</v>
      </c>
    </row>
    <row r="2982" spans="1:2" x14ac:dyDescent="0.25">
      <c r="A2982" s="360">
        <v>40191</v>
      </c>
      <c r="B2982" s="361">
        <v>1.44963</v>
      </c>
    </row>
    <row r="2983" spans="1:2" x14ac:dyDescent="0.25">
      <c r="A2983" s="360">
        <v>40190</v>
      </c>
      <c r="B2983" s="361">
        <v>1.45034</v>
      </c>
    </row>
    <row r="2984" spans="1:2" x14ac:dyDescent="0.25">
      <c r="A2984" s="360">
        <v>40189</v>
      </c>
      <c r="B2984" s="361">
        <v>1.44072</v>
      </c>
    </row>
    <row r="2985" spans="1:2" x14ac:dyDescent="0.25">
      <c r="A2985" s="360">
        <v>40188</v>
      </c>
      <c r="B2985" s="361">
        <v>1.44049</v>
      </c>
    </row>
    <row r="2986" spans="1:2" x14ac:dyDescent="0.25">
      <c r="A2986" s="360">
        <v>40187</v>
      </c>
      <c r="B2986" s="361">
        <v>1.43327</v>
      </c>
    </row>
    <row r="2987" spans="1:2" x14ac:dyDescent="0.25">
      <c r="A2987" s="360">
        <v>40186</v>
      </c>
      <c r="B2987" s="361">
        <v>1.43652</v>
      </c>
    </row>
    <row r="2988" spans="1:2" x14ac:dyDescent="0.25">
      <c r="A2988" s="360">
        <v>40185</v>
      </c>
      <c r="B2988" s="361">
        <v>1.4364699999999999</v>
      </c>
    </row>
    <row r="2989" spans="1:2" x14ac:dyDescent="0.25">
      <c r="A2989" s="360">
        <v>40184</v>
      </c>
      <c r="B2989" s="361">
        <v>1.4416100000000001</v>
      </c>
    </row>
    <row r="2990" spans="1:2" x14ac:dyDescent="0.25">
      <c r="A2990" s="360">
        <v>40183</v>
      </c>
      <c r="B2990" s="361">
        <v>1.4353100000000001</v>
      </c>
    </row>
    <row r="2991" spans="1:2" x14ac:dyDescent="0.25">
      <c r="A2991" s="360">
        <v>40182</v>
      </c>
      <c r="B2991" s="361">
        <v>1.4307300000000001</v>
      </c>
    </row>
    <row r="2992" spans="1:2" x14ac:dyDescent="0.25">
      <c r="A2992" s="360">
        <v>40181</v>
      </c>
      <c r="B2992" s="361">
        <v>1.4388099999999999</v>
      </c>
    </row>
    <row r="2993" spans="1:2" x14ac:dyDescent="0.25">
      <c r="A2993" s="360">
        <v>40180</v>
      </c>
      <c r="B2993" s="361">
        <v>1.4307399999999999</v>
      </c>
    </row>
    <row r="2994" spans="1:2" x14ac:dyDescent="0.25">
      <c r="A2994" s="360">
        <v>40179</v>
      </c>
      <c r="B2994" s="361">
        <v>1.43658</v>
      </c>
    </row>
    <row r="2995" spans="1:2" x14ac:dyDescent="0.25">
      <c r="A2995" s="360">
        <v>40178</v>
      </c>
      <c r="B2995" s="361">
        <v>1.4332199999999999</v>
      </c>
    </row>
    <row r="2996" spans="1:2" x14ac:dyDescent="0.25">
      <c r="A2996" s="360">
        <v>40177</v>
      </c>
      <c r="B2996" s="361">
        <v>1.43876</v>
      </c>
    </row>
    <row r="2997" spans="1:2" x14ac:dyDescent="0.25">
      <c r="A2997" s="360">
        <v>40176</v>
      </c>
      <c r="B2997" s="361">
        <v>1.4387799999999999</v>
      </c>
    </row>
    <row r="2998" spans="1:2" x14ac:dyDescent="0.25">
      <c r="A2998" s="360">
        <v>40175</v>
      </c>
      <c r="B2998" s="361">
        <v>1.43832</v>
      </c>
    </row>
    <row r="2999" spans="1:2" x14ac:dyDescent="0.25">
      <c r="A2999" s="360">
        <v>40174</v>
      </c>
      <c r="B2999" s="361">
        <v>1.4397</v>
      </c>
    </row>
    <row r="3000" spans="1:2" x14ac:dyDescent="0.25">
      <c r="A3000" s="360">
        <v>40173</v>
      </c>
      <c r="B3000" s="361">
        <v>1.4378500000000001</v>
      </c>
    </row>
    <row r="3001" spans="1:2" x14ac:dyDescent="0.25">
      <c r="A3001" s="360">
        <v>40172</v>
      </c>
      <c r="B3001" s="361">
        <v>1.4359900000000001</v>
      </c>
    </row>
    <row r="3002" spans="1:2" x14ac:dyDescent="0.25">
      <c r="A3002" s="360">
        <v>40171</v>
      </c>
      <c r="B3002" s="361">
        <v>1.4277500000000001</v>
      </c>
    </row>
    <row r="3003" spans="1:2" x14ac:dyDescent="0.25">
      <c r="A3003" s="360">
        <v>40170</v>
      </c>
      <c r="B3003" s="361">
        <v>1.42845</v>
      </c>
    </row>
    <row r="3004" spans="1:2" x14ac:dyDescent="0.25">
      <c r="A3004" s="360">
        <v>40169</v>
      </c>
      <c r="B3004" s="361">
        <v>1.43255</v>
      </c>
    </row>
    <row r="3005" spans="1:2" x14ac:dyDescent="0.25">
      <c r="A3005" s="360">
        <v>40168</v>
      </c>
      <c r="B3005" s="361">
        <v>1.4331400000000001</v>
      </c>
    </row>
    <row r="3006" spans="1:2" x14ac:dyDescent="0.25">
      <c r="A3006" s="360">
        <v>40167</v>
      </c>
      <c r="B3006" s="361">
        <v>1.43333</v>
      </c>
    </row>
    <row r="3007" spans="1:2" x14ac:dyDescent="0.25">
      <c r="A3007" s="360">
        <v>40166</v>
      </c>
      <c r="B3007" s="361">
        <v>1.4351</v>
      </c>
    </row>
    <row r="3008" spans="1:2" x14ac:dyDescent="0.25">
      <c r="A3008" s="360">
        <v>40165</v>
      </c>
      <c r="B3008" s="361">
        <v>1.4404600000000001</v>
      </c>
    </row>
    <row r="3009" spans="1:2" x14ac:dyDescent="0.25">
      <c r="A3009" s="360">
        <v>40164</v>
      </c>
      <c r="B3009" s="361">
        <v>1.45461</v>
      </c>
    </row>
    <row r="3010" spans="1:2" x14ac:dyDescent="0.25">
      <c r="A3010" s="360">
        <v>40163</v>
      </c>
      <c r="B3010" s="361">
        <v>1.4589300000000001</v>
      </c>
    </row>
    <row r="3011" spans="1:2" x14ac:dyDescent="0.25">
      <c r="A3011" s="360">
        <v>40162</v>
      </c>
      <c r="B3011" s="361">
        <v>1.4644900000000001</v>
      </c>
    </row>
    <row r="3012" spans="1:2" x14ac:dyDescent="0.25">
      <c r="A3012" s="360">
        <v>40161</v>
      </c>
      <c r="B3012" s="361">
        <v>1.4613400000000001</v>
      </c>
    </row>
    <row r="3013" spans="1:2" x14ac:dyDescent="0.25">
      <c r="A3013" s="360">
        <v>40160</v>
      </c>
      <c r="B3013" s="361">
        <v>1.4611799999999999</v>
      </c>
    </row>
    <row r="3014" spans="1:2" x14ac:dyDescent="0.25">
      <c r="A3014" s="360">
        <v>40159</v>
      </c>
      <c r="B3014" s="361">
        <v>1.47038</v>
      </c>
    </row>
    <row r="3015" spans="1:2" x14ac:dyDescent="0.25">
      <c r="A3015" s="360">
        <v>40158</v>
      </c>
      <c r="B3015" s="361">
        <v>1.4726399999999999</v>
      </c>
    </row>
    <row r="3016" spans="1:2" x14ac:dyDescent="0.25">
      <c r="A3016" s="360">
        <v>40157</v>
      </c>
      <c r="B3016" s="361">
        <v>1.47224</v>
      </c>
    </row>
    <row r="3017" spans="1:2" x14ac:dyDescent="0.25">
      <c r="A3017" s="360">
        <v>40156</v>
      </c>
      <c r="B3017" s="361">
        <v>1.47967</v>
      </c>
    </row>
    <row r="3018" spans="1:2" x14ac:dyDescent="0.25">
      <c r="A3018" s="360">
        <v>40155</v>
      </c>
      <c r="B3018" s="361">
        <v>1.48444</v>
      </c>
    </row>
    <row r="3019" spans="1:2" x14ac:dyDescent="0.25">
      <c r="A3019" s="360">
        <v>40154</v>
      </c>
      <c r="B3019" s="361">
        <v>1.48519</v>
      </c>
    </row>
    <row r="3020" spans="1:2" x14ac:dyDescent="0.25">
      <c r="A3020" s="360">
        <v>40153</v>
      </c>
      <c r="B3020" s="361">
        <v>1.48506</v>
      </c>
    </row>
    <row r="3021" spans="1:2" x14ac:dyDescent="0.25">
      <c r="A3021" s="360">
        <v>40152</v>
      </c>
      <c r="B3021" s="361">
        <v>1.50081</v>
      </c>
    </row>
    <row r="3022" spans="1:2" x14ac:dyDescent="0.25">
      <c r="A3022" s="360">
        <v>40151</v>
      </c>
      <c r="B3022" s="361">
        <v>1.50902</v>
      </c>
    </row>
    <row r="3023" spans="1:2" x14ac:dyDescent="0.25">
      <c r="A3023" s="360">
        <v>40150</v>
      </c>
      <c r="B3023" s="361">
        <v>1.5078499999999999</v>
      </c>
    </row>
    <row r="3024" spans="1:2" x14ac:dyDescent="0.25">
      <c r="A3024" s="360">
        <v>40149</v>
      </c>
      <c r="B3024" s="361">
        <v>1.5050300000000001</v>
      </c>
    </row>
    <row r="3025" spans="1:2" x14ac:dyDescent="0.25">
      <c r="A3025" s="360">
        <v>40148</v>
      </c>
      <c r="B3025" s="361">
        <v>1.5026900000000001</v>
      </c>
    </row>
    <row r="3026" spans="1:2" x14ac:dyDescent="0.25">
      <c r="A3026" s="360">
        <v>40147</v>
      </c>
      <c r="B3026" s="361">
        <v>1.4986600000000001</v>
      </c>
    </row>
    <row r="3027" spans="1:2" x14ac:dyDescent="0.25">
      <c r="A3027" s="360">
        <v>40146</v>
      </c>
      <c r="B3027" s="361">
        <v>1.49837</v>
      </c>
    </row>
    <row r="3028" spans="1:2" x14ac:dyDescent="0.25">
      <c r="A3028" s="360">
        <v>40145</v>
      </c>
      <c r="B3028" s="361">
        <v>1.4938199999999999</v>
      </c>
    </row>
    <row r="3029" spans="1:2" x14ac:dyDescent="0.25">
      <c r="A3029" s="360">
        <v>40144</v>
      </c>
      <c r="B3029" s="361">
        <v>1.5075099999999999</v>
      </c>
    </row>
    <row r="3030" spans="1:2" x14ac:dyDescent="0.25">
      <c r="A3030" s="360">
        <v>40143</v>
      </c>
      <c r="B3030" s="361">
        <v>1.50275</v>
      </c>
    </row>
    <row r="3031" spans="1:2" x14ac:dyDescent="0.25">
      <c r="A3031" s="360">
        <v>40142</v>
      </c>
      <c r="B3031" s="361">
        <v>1.4949300000000001</v>
      </c>
    </row>
    <row r="3032" spans="1:2" x14ac:dyDescent="0.25">
      <c r="A3032" s="360">
        <v>40141</v>
      </c>
      <c r="B3032" s="361">
        <v>1.4943900000000001</v>
      </c>
    </row>
    <row r="3033" spans="1:2" x14ac:dyDescent="0.25">
      <c r="A3033" s="360">
        <v>40140</v>
      </c>
      <c r="B3033" s="361">
        <v>1.4858800000000001</v>
      </c>
    </row>
    <row r="3034" spans="1:2" x14ac:dyDescent="0.25">
      <c r="A3034" s="360">
        <v>40139</v>
      </c>
      <c r="B3034" s="361">
        <v>1.48583</v>
      </c>
    </row>
    <row r="3035" spans="1:2" x14ac:dyDescent="0.25">
      <c r="A3035" s="360">
        <v>40138</v>
      </c>
      <c r="B3035" s="361">
        <v>1.48831</v>
      </c>
    </row>
    <row r="3036" spans="1:2" x14ac:dyDescent="0.25">
      <c r="A3036" s="360">
        <v>40137</v>
      </c>
      <c r="B3036" s="361">
        <v>1.4904900000000001</v>
      </c>
    </row>
    <row r="3037" spans="1:2" x14ac:dyDescent="0.25">
      <c r="A3037" s="360">
        <v>40136</v>
      </c>
      <c r="B3037" s="361">
        <v>1.4917899999999999</v>
      </c>
    </row>
    <row r="3038" spans="1:2" x14ac:dyDescent="0.25">
      <c r="A3038" s="360">
        <v>40135</v>
      </c>
      <c r="B3038" s="361">
        <v>1.4918499999999999</v>
      </c>
    </row>
    <row r="3039" spans="1:2" x14ac:dyDescent="0.25">
      <c r="A3039" s="360">
        <v>40134</v>
      </c>
      <c r="B3039" s="361">
        <v>1.4961</v>
      </c>
    </row>
    <row r="3040" spans="1:2" x14ac:dyDescent="0.25">
      <c r="A3040" s="360">
        <v>40133</v>
      </c>
      <c r="B3040" s="361">
        <v>1.49007</v>
      </c>
    </row>
    <row r="3041" spans="1:2" x14ac:dyDescent="0.25">
      <c r="A3041" s="360">
        <v>40132</v>
      </c>
      <c r="B3041" s="361">
        <v>1.4898100000000001</v>
      </c>
    </row>
    <row r="3042" spans="1:2" x14ac:dyDescent="0.25">
      <c r="A3042" s="360">
        <v>40131</v>
      </c>
      <c r="B3042" s="361">
        <v>1.48742</v>
      </c>
    </row>
    <row r="3043" spans="1:2" x14ac:dyDescent="0.25">
      <c r="A3043" s="360">
        <v>40130</v>
      </c>
      <c r="B3043" s="361">
        <v>1.49464</v>
      </c>
    </row>
    <row r="3044" spans="1:2" x14ac:dyDescent="0.25">
      <c r="A3044" s="360">
        <v>40129</v>
      </c>
      <c r="B3044" s="361">
        <v>1.4998</v>
      </c>
    </row>
    <row r="3045" spans="1:2" x14ac:dyDescent="0.25">
      <c r="A3045" s="360">
        <v>40128</v>
      </c>
      <c r="B3045" s="361">
        <v>1.4981500000000001</v>
      </c>
    </row>
    <row r="3046" spans="1:2" x14ac:dyDescent="0.25">
      <c r="A3046" s="360">
        <v>40127</v>
      </c>
      <c r="B3046" s="361">
        <v>1.4952000000000001</v>
      </c>
    </row>
    <row r="3047" spans="1:2" x14ac:dyDescent="0.25">
      <c r="A3047" s="360">
        <v>40126</v>
      </c>
      <c r="B3047" s="361">
        <v>1.4847399999999999</v>
      </c>
    </row>
    <row r="3048" spans="1:2" x14ac:dyDescent="0.25">
      <c r="A3048" s="360">
        <v>40125</v>
      </c>
      <c r="B3048" s="361">
        <v>1.4843200000000001</v>
      </c>
    </row>
    <row r="3049" spans="1:2" x14ac:dyDescent="0.25">
      <c r="A3049" s="360">
        <v>40124</v>
      </c>
      <c r="B3049" s="361">
        <v>1.48681</v>
      </c>
    </row>
    <row r="3050" spans="1:2" x14ac:dyDescent="0.25">
      <c r="A3050" s="360">
        <v>40123</v>
      </c>
      <c r="B3050" s="361">
        <v>1.4854799999999999</v>
      </c>
    </row>
    <row r="3051" spans="1:2" x14ac:dyDescent="0.25">
      <c r="A3051" s="360">
        <v>40122</v>
      </c>
      <c r="B3051" s="361">
        <v>1.47681</v>
      </c>
    </row>
    <row r="3052" spans="1:2" x14ac:dyDescent="0.25">
      <c r="A3052" s="360">
        <v>40121</v>
      </c>
      <c r="B3052" s="361">
        <v>1.47275</v>
      </c>
    </row>
    <row r="3053" spans="1:2" x14ac:dyDescent="0.25">
      <c r="A3053" s="360">
        <v>40120</v>
      </c>
      <c r="B3053" s="361">
        <v>1.47594</v>
      </c>
    </row>
    <row r="3054" spans="1:2" x14ac:dyDescent="0.25">
      <c r="A3054" s="360">
        <v>40119</v>
      </c>
      <c r="B3054" s="361">
        <v>1.47112</v>
      </c>
    </row>
    <row r="3055" spans="1:2" x14ac:dyDescent="0.25">
      <c r="A3055" s="360">
        <v>40118</v>
      </c>
      <c r="B3055" s="361">
        <v>1.47105</v>
      </c>
    </row>
    <row r="3056" spans="1:2" x14ac:dyDescent="0.25">
      <c r="A3056" s="360">
        <v>40117</v>
      </c>
      <c r="B3056" s="361">
        <v>1.48045</v>
      </c>
    </row>
    <row r="3057" spans="1:2" x14ac:dyDescent="0.25">
      <c r="A3057" s="360">
        <v>40116</v>
      </c>
      <c r="B3057" s="361">
        <v>1.4757800000000001</v>
      </c>
    </row>
    <row r="3058" spans="1:2" x14ac:dyDescent="0.25">
      <c r="A3058" s="360">
        <v>40115</v>
      </c>
      <c r="B3058" s="361">
        <v>1.47865</v>
      </c>
    </row>
    <row r="3059" spans="1:2" x14ac:dyDescent="0.25">
      <c r="A3059" s="360">
        <v>40114</v>
      </c>
      <c r="B3059" s="361">
        <v>1.4856</v>
      </c>
    </row>
    <row r="3060" spans="1:2" x14ac:dyDescent="0.25">
      <c r="A3060" s="360">
        <v>40113</v>
      </c>
      <c r="B3060" s="361">
        <v>1.49895</v>
      </c>
    </row>
    <row r="3061" spans="1:2" x14ac:dyDescent="0.25">
      <c r="A3061" s="360">
        <v>40112</v>
      </c>
      <c r="B3061" s="361">
        <v>1.5001500000000001</v>
      </c>
    </row>
    <row r="3062" spans="1:2" x14ac:dyDescent="0.25">
      <c r="A3062" s="360">
        <v>40111</v>
      </c>
      <c r="B3062" s="361">
        <v>1.5004</v>
      </c>
    </row>
    <row r="3063" spans="1:2" x14ac:dyDescent="0.25">
      <c r="A3063" s="360">
        <v>40110</v>
      </c>
      <c r="B3063" s="361">
        <v>1.50244</v>
      </c>
    </row>
    <row r="3064" spans="1:2" x14ac:dyDescent="0.25">
      <c r="A3064" s="360">
        <v>40109</v>
      </c>
      <c r="B3064" s="361">
        <v>1.4998100000000001</v>
      </c>
    </row>
    <row r="3065" spans="1:2" x14ac:dyDescent="0.25">
      <c r="A3065" s="360">
        <v>40108</v>
      </c>
      <c r="B3065" s="361">
        <v>1.49563</v>
      </c>
    </row>
    <row r="3066" spans="1:2" x14ac:dyDescent="0.25">
      <c r="A3066" s="360">
        <v>40107</v>
      </c>
      <c r="B3066" s="361">
        <v>1.49566</v>
      </c>
    </row>
    <row r="3067" spans="1:2" x14ac:dyDescent="0.25">
      <c r="A3067" s="360">
        <v>40106</v>
      </c>
      <c r="B3067" s="361">
        <v>1.4912000000000001</v>
      </c>
    </row>
    <row r="3068" spans="1:2" x14ac:dyDescent="0.25">
      <c r="A3068" s="360">
        <v>40105</v>
      </c>
      <c r="B3068" s="361">
        <v>1.49021</v>
      </c>
    </row>
    <row r="3069" spans="1:2" x14ac:dyDescent="0.25">
      <c r="A3069" s="360">
        <v>40104</v>
      </c>
      <c r="B3069" s="361">
        <v>1.4902299999999999</v>
      </c>
    </row>
    <row r="3070" spans="1:2" x14ac:dyDescent="0.25">
      <c r="A3070" s="360">
        <v>40103</v>
      </c>
      <c r="B3070" s="361">
        <v>1.4912000000000001</v>
      </c>
    </row>
    <row r="3071" spans="1:2" x14ac:dyDescent="0.25">
      <c r="A3071" s="360">
        <v>40102</v>
      </c>
      <c r="B3071" s="361">
        <v>1.49299</v>
      </c>
    </row>
    <row r="3072" spans="1:2" x14ac:dyDescent="0.25">
      <c r="A3072" s="360">
        <v>40101</v>
      </c>
      <c r="B3072" s="361">
        <v>1.48861</v>
      </c>
    </row>
    <row r="3073" spans="1:2" x14ac:dyDescent="0.25">
      <c r="A3073" s="360">
        <v>40100</v>
      </c>
      <c r="B3073" s="361">
        <v>1.4803900000000001</v>
      </c>
    </row>
    <row r="3074" spans="1:2" x14ac:dyDescent="0.25">
      <c r="A3074" s="360">
        <v>40099</v>
      </c>
      <c r="B3074" s="361">
        <v>1.4742500000000001</v>
      </c>
    </row>
    <row r="3075" spans="1:2" x14ac:dyDescent="0.25">
      <c r="A3075" s="360">
        <v>40098</v>
      </c>
      <c r="B3075" s="361">
        <v>1.47248</v>
      </c>
    </row>
    <row r="3076" spans="1:2" x14ac:dyDescent="0.25">
      <c r="A3076" s="360">
        <v>40097</v>
      </c>
      <c r="B3076" s="361">
        <v>1.4725699999999999</v>
      </c>
    </row>
    <row r="3077" spans="1:2" x14ac:dyDescent="0.25">
      <c r="A3077" s="360">
        <v>40096</v>
      </c>
      <c r="B3077" s="361">
        <v>1.4736100000000001</v>
      </c>
    </row>
    <row r="3078" spans="1:2" x14ac:dyDescent="0.25">
      <c r="A3078" s="360">
        <v>40095</v>
      </c>
      <c r="B3078" s="361">
        <v>1.4756199999999999</v>
      </c>
    </row>
    <row r="3079" spans="1:2" x14ac:dyDescent="0.25">
      <c r="A3079" s="360">
        <v>40094</v>
      </c>
      <c r="B3079" s="361">
        <v>1.4698100000000001</v>
      </c>
    </row>
    <row r="3080" spans="1:2" x14ac:dyDescent="0.25">
      <c r="A3080" s="360">
        <v>40093</v>
      </c>
      <c r="B3080" s="361">
        <v>1.47089</v>
      </c>
    </row>
    <row r="3081" spans="1:2" x14ac:dyDescent="0.25">
      <c r="A3081" s="360">
        <v>40092</v>
      </c>
      <c r="B3081" s="361">
        <v>1.4627300000000001</v>
      </c>
    </row>
    <row r="3082" spans="1:2" x14ac:dyDescent="0.25">
      <c r="A3082" s="360">
        <v>40091</v>
      </c>
      <c r="B3082" s="361">
        <v>1.4574800000000001</v>
      </c>
    </row>
    <row r="3083" spans="1:2" x14ac:dyDescent="0.25">
      <c r="A3083" s="360">
        <v>40090</v>
      </c>
      <c r="B3083" s="361">
        <v>1.4571400000000001</v>
      </c>
    </row>
    <row r="3084" spans="1:2" x14ac:dyDescent="0.25">
      <c r="A3084" s="360">
        <v>40089</v>
      </c>
      <c r="B3084" s="361">
        <v>1.4555100000000001</v>
      </c>
    </row>
    <row r="3085" spans="1:2" x14ac:dyDescent="0.25">
      <c r="A3085" s="360">
        <v>40088</v>
      </c>
      <c r="B3085" s="361">
        <v>1.4584999999999999</v>
      </c>
    </row>
    <row r="3086" spans="1:2" x14ac:dyDescent="0.25">
      <c r="A3086" s="360">
        <v>40087</v>
      </c>
      <c r="B3086" s="361">
        <v>1.4622599999999999</v>
      </c>
    </row>
    <row r="3087" spans="1:2" x14ac:dyDescent="0.25">
      <c r="A3087" s="360">
        <v>40086</v>
      </c>
      <c r="B3087" s="361">
        <v>1.45905</v>
      </c>
    </row>
    <row r="3088" spans="1:2" x14ac:dyDescent="0.25">
      <c r="A3088" s="360">
        <v>40085</v>
      </c>
      <c r="B3088" s="361">
        <v>1.46326</v>
      </c>
    </row>
    <row r="3089" spans="1:2" x14ac:dyDescent="0.25">
      <c r="A3089" s="360">
        <v>40084</v>
      </c>
      <c r="B3089" s="361">
        <v>1.46861</v>
      </c>
    </row>
    <row r="3090" spans="1:2" x14ac:dyDescent="0.25">
      <c r="A3090" s="360">
        <v>40083</v>
      </c>
      <c r="B3090" s="361">
        <v>1.4684299999999999</v>
      </c>
    </row>
    <row r="3091" spans="1:2" x14ac:dyDescent="0.25">
      <c r="A3091" s="360">
        <v>40082</v>
      </c>
      <c r="B3091" s="361">
        <v>1.46692</v>
      </c>
    </row>
    <row r="3092" spans="1:2" x14ac:dyDescent="0.25">
      <c r="A3092" s="360">
        <v>40081</v>
      </c>
      <c r="B3092" s="361">
        <v>1.47235</v>
      </c>
    </row>
    <row r="3093" spans="1:2" x14ac:dyDescent="0.25">
      <c r="A3093" s="360">
        <v>40080</v>
      </c>
      <c r="B3093" s="361">
        <v>1.47885</v>
      </c>
    </row>
    <row r="3094" spans="1:2" x14ac:dyDescent="0.25">
      <c r="A3094" s="360">
        <v>40079</v>
      </c>
      <c r="B3094" s="361">
        <v>1.4753499999999999</v>
      </c>
    </row>
    <row r="3095" spans="1:2" x14ac:dyDescent="0.25">
      <c r="A3095" s="360">
        <v>40078</v>
      </c>
      <c r="B3095" s="361">
        <v>1.4674100000000001</v>
      </c>
    </row>
    <row r="3096" spans="1:2" x14ac:dyDescent="0.25">
      <c r="A3096" s="360">
        <v>40077</v>
      </c>
      <c r="B3096" s="361">
        <v>1.4705900000000001</v>
      </c>
    </row>
    <row r="3097" spans="1:2" x14ac:dyDescent="0.25">
      <c r="A3097" s="360">
        <v>40076</v>
      </c>
      <c r="B3097" s="361">
        <v>1.47061</v>
      </c>
    </row>
    <row r="3098" spans="1:2" x14ac:dyDescent="0.25">
      <c r="A3098" s="360">
        <v>40075</v>
      </c>
      <c r="B3098" s="361">
        <v>1.4712400000000001</v>
      </c>
    </row>
    <row r="3099" spans="1:2" x14ac:dyDescent="0.25">
      <c r="A3099" s="360">
        <v>40074</v>
      </c>
      <c r="B3099" s="361">
        <v>1.4726600000000001</v>
      </c>
    </row>
    <row r="3100" spans="1:2" x14ac:dyDescent="0.25">
      <c r="A3100" s="360">
        <v>40073</v>
      </c>
      <c r="B3100" s="361">
        <v>1.4685600000000001</v>
      </c>
    </row>
    <row r="3101" spans="1:2" x14ac:dyDescent="0.25">
      <c r="A3101" s="360">
        <v>40072</v>
      </c>
      <c r="B3101" s="361">
        <v>1.46204</v>
      </c>
    </row>
    <row r="3102" spans="1:2" x14ac:dyDescent="0.25">
      <c r="A3102" s="360">
        <v>40071</v>
      </c>
      <c r="B3102" s="361">
        <v>1.4572799999999999</v>
      </c>
    </row>
    <row r="3103" spans="1:2" x14ac:dyDescent="0.25">
      <c r="A3103" s="360">
        <v>40070</v>
      </c>
      <c r="B3103" s="361">
        <v>1.45679</v>
      </c>
    </row>
    <row r="3104" spans="1:2" x14ac:dyDescent="0.25">
      <c r="A3104" s="360">
        <v>40069</v>
      </c>
      <c r="B3104" s="361">
        <v>1.4565900000000001</v>
      </c>
    </row>
    <row r="3105" spans="1:2" x14ac:dyDescent="0.25">
      <c r="A3105" s="360">
        <v>40068</v>
      </c>
      <c r="B3105" s="361">
        <v>1.45916</v>
      </c>
    </row>
    <row r="3106" spans="1:2" x14ac:dyDescent="0.25">
      <c r="A3106" s="360">
        <v>40067</v>
      </c>
      <c r="B3106" s="361">
        <v>1.45631</v>
      </c>
    </row>
    <row r="3107" spans="1:2" x14ac:dyDescent="0.25">
      <c r="A3107" s="360">
        <v>40066</v>
      </c>
      <c r="B3107" s="361">
        <v>1.4519200000000001</v>
      </c>
    </row>
    <row r="3108" spans="1:2" x14ac:dyDescent="0.25">
      <c r="A3108" s="360">
        <v>40065</v>
      </c>
      <c r="B3108" s="361">
        <v>1.4420200000000001</v>
      </c>
    </row>
    <row r="3109" spans="1:2" x14ac:dyDescent="0.25">
      <c r="A3109" s="360">
        <v>40064</v>
      </c>
      <c r="B3109" s="361">
        <v>1.43319</v>
      </c>
    </row>
    <row r="3110" spans="1:2" x14ac:dyDescent="0.25">
      <c r="A3110" s="360">
        <v>40063</v>
      </c>
      <c r="B3110" s="361">
        <v>1.42862</v>
      </c>
    </row>
    <row r="3111" spans="1:2" x14ac:dyDescent="0.25">
      <c r="A3111" s="360">
        <v>40062</v>
      </c>
      <c r="B3111" s="361">
        <v>1.4285699999999999</v>
      </c>
    </row>
    <row r="3112" spans="1:2" x14ac:dyDescent="0.25">
      <c r="A3112" s="360">
        <v>40061</v>
      </c>
      <c r="B3112" s="361">
        <v>1.4265000000000001</v>
      </c>
    </row>
    <row r="3113" spans="1:2" x14ac:dyDescent="0.25">
      <c r="A3113" s="360">
        <v>40060</v>
      </c>
      <c r="B3113" s="361">
        <v>1.4276899999999999</v>
      </c>
    </row>
    <row r="3114" spans="1:2" x14ac:dyDescent="0.25">
      <c r="A3114" s="360">
        <v>40059</v>
      </c>
      <c r="B3114" s="361">
        <v>1.42282</v>
      </c>
    </row>
    <row r="3115" spans="1:2" x14ac:dyDescent="0.25">
      <c r="A3115" s="360">
        <v>40058</v>
      </c>
      <c r="B3115" s="361">
        <v>1.43062</v>
      </c>
    </row>
    <row r="3116" spans="1:2" x14ac:dyDescent="0.25">
      <c r="A3116" s="360">
        <v>40057</v>
      </c>
      <c r="B3116" s="361">
        <v>1.4302600000000001</v>
      </c>
    </row>
    <row r="3117" spans="1:2" x14ac:dyDescent="0.25">
      <c r="A3117" s="360">
        <v>40056</v>
      </c>
      <c r="B3117" s="361">
        <v>1.4298200000000001</v>
      </c>
    </row>
    <row r="3118" spans="1:2" x14ac:dyDescent="0.25">
      <c r="A3118" s="360">
        <v>40055</v>
      </c>
      <c r="B3118" s="361">
        <v>1.4297899999999999</v>
      </c>
    </row>
    <row r="3119" spans="1:2" x14ac:dyDescent="0.25">
      <c r="A3119" s="360">
        <v>40054</v>
      </c>
      <c r="B3119" s="361">
        <v>1.4349000000000001</v>
      </c>
    </row>
    <row r="3120" spans="1:2" x14ac:dyDescent="0.25">
      <c r="A3120" s="360">
        <v>40053</v>
      </c>
      <c r="B3120" s="361">
        <v>1.42625</v>
      </c>
    </row>
    <row r="3121" spans="1:2" x14ac:dyDescent="0.25">
      <c r="A3121" s="360">
        <v>40052</v>
      </c>
      <c r="B3121" s="361">
        <v>1.42787</v>
      </c>
    </row>
    <row r="3122" spans="1:2" x14ac:dyDescent="0.25">
      <c r="A3122" s="360">
        <v>40051</v>
      </c>
      <c r="B3122" s="361">
        <v>1.43035</v>
      </c>
    </row>
    <row r="3123" spans="1:2" x14ac:dyDescent="0.25">
      <c r="A3123" s="360">
        <v>40050</v>
      </c>
      <c r="B3123" s="361">
        <v>1.43207</v>
      </c>
    </row>
    <row r="3124" spans="1:2" x14ac:dyDescent="0.25">
      <c r="A3124" s="360">
        <v>40049</v>
      </c>
      <c r="B3124" s="361">
        <v>1.4321600000000001</v>
      </c>
    </row>
    <row r="3125" spans="1:2" x14ac:dyDescent="0.25">
      <c r="A3125" s="360">
        <v>40048</v>
      </c>
      <c r="B3125" s="361">
        <v>1.4320999999999999</v>
      </c>
    </row>
    <row r="3126" spans="1:2" x14ac:dyDescent="0.25">
      <c r="A3126" s="360">
        <v>40047</v>
      </c>
      <c r="B3126" s="361">
        <v>1.4286700000000001</v>
      </c>
    </row>
    <row r="3127" spans="1:2" x14ac:dyDescent="0.25">
      <c r="A3127" s="360">
        <v>40046</v>
      </c>
      <c r="B3127" s="361">
        <v>1.4232199999999999</v>
      </c>
    </row>
    <row r="3128" spans="1:2" x14ac:dyDescent="0.25">
      <c r="A3128" s="360">
        <v>40045</v>
      </c>
      <c r="B3128" s="361">
        <v>1.4155800000000001</v>
      </c>
    </row>
    <row r="3129" spans="1:2" x14ac:dyDescent="0.25">
      <c r="A3129" s="360">
        <v>40044</v>
      </c>
      <c r="B3129" s="361">
        <v>1.4111199999999999</v>
      </c>
    </row>
    <row r="3130" spans="1:2" x14ac:dyDescent="0.25">
      <c r="A3130" s="360">
        <v>40043</v>
      </c>
      <c r="B3130" s="361">
        <v>1.4115200000000001</v>
      </c>
    </row>
    <row r="3131" spans="1:2" x14ac:dyDescent="0.25">
      <c r="A3131" s="360">
        <v>40042</v>
      </c>
      <c r="B3131" s="361">
        <v>1.41971</v>
      </c>
    </row>
    <row r="3132" spans="1:2" x14ac:dyDescent="0.25">
      <c r="A3132" s="360">
        <v>40041</v>
      </c>
      <c r="B3132" s="361">
        <v>1.4198</v>
      </c>
    </row>
    <row r="3133" spans="1:2" x14ac:dyDescent="0.25">
      <c r="A3133" s="360">
        <v>40040</v>
      </c>
      <c r="B3133" s="361">
        <v>1.42557</v>
      </c>
    </row>
    <row r="3134" spans="1:2" x14ac:dyDescent="0.25">
      <c r="A3134" s="360">
        <v>40039</v>
      </c>
      <c r="B3134" s="361">
        <v>1.42527</v>
      </c>
    </row>
    <row r="3135" spans="1:2" x14ac:dyDescent="0.25">
      <c r="A3135" s="360">
        <v>40038</v>
      </c>
      <c r="B3135" s="361">
        <v>1.4163699999999999</v>
      </c>
    </row>
    <row r="3136" spans="1:2" x14ac:dyDescent="0.25">
      <c r="A3136" s="360">
        <v>40037</v>
      </c>
      <c r="B3136" s="361">
        <v>1.41479</v>
      </c>
    </row>
    <row r="3137" spans="1:2" x14ac:dyDescent="0.25">
      <c r="A3137" s="360">
        <v>40036</v>
      </c>
      <c r="B3137" s="361">
        <v>1.4177599999999999</v>
      </c>
    </row>
    <row r="3138" spans="1:2" x14ac:dyDescent="0.25">
      <c r="A3138" s="360">
        <v>40035</v>
      </c>
      <c r="B3138" s="361">
        <v>1.41788</v>
      </c>
    </row>
    <row r="3139" spans="1:2" x14ac:dyDescent="0.25">
      <c r="A3139" s="360">
        <v>40034</v>
      </c>
      <c r="B3139" s="361">
        <v>1.4177900000000001</v>
      </c>
    </row>
    <row r="3140" spans="1:2" x14ac:dyDescent="0.25">
      <c r="A3140" s="360">
        <v>40033</v>
      </c>
      <c r="B3140" s="361">
        <v>1.4306399999999999</v>
      </c>
    </row>
    <row r="3141" spans="1:2" x14ac:dyDescent="0.25">
      <c r="A3141" s="360">
        <v>40032</v>
      </c>
      <c r="B3141" s="361">
        <v>1.4385699999999999</v>
      </c>
    </row>
    <row r="3142" spans="1:2" x14ac:dyDescent="0.25">
      <c r="A3142" s="360">
        <v>40031</v>
      </c>
      <c r="B3142" s="361">
        <v>1.44032</v>
      </c>
    </row>
    <row r="3143" spans="1:2" x14ac:dyDescent="0.25">
      <c r="A3143" s="360">
        <v>40030</v>
      </c>
      <c r="B3143" s="361">
        <v>1.44007</v>
      </c>
    </row>
    <row r="3144" spans="1:2" x14ac:dyDescent="0.25">
      <c r="A3144" s="360">
        <v>40029</v>
      </c>
      <c r="B3144" s="361">
        <v>1.43075</v>
      </c>
    </row>
    <row r="3145" spans="1:2" x14ac:dyDescent="0.25">
      <c r="A3145" s="360">
        <v>40028</v>
      </c>
      <c r="B3145" s="361">
        <v>1.42536</v>
      </c>
    </row>
    <row r="3146" spans="1:2" x14ac:dyDescent="0.25">
      <c r="A3146" s="360">
        <v>40027</v>
      </c>
      <c r="B3146" s="361">
        <v>1.4252100000000001</v>
      </c>
    </row>
    <row r="3147" spans="1:2" x14ac:dyDescent="0.25">
      <c r="A3147" s="360">
        <v>40026</v>
      </c>
      <c r="B3147" s="361">
        <v>1.4146799999999999</v>
      </c>
    </row>
    <row r="3148" spans="1:2" x14ac:dyDescent="0.25">
      <c r="A3148" s="360">
        <v>40025</v>
      </c>
      <c r="B3148" s="361">
        <v>1.4059299999999999</v>
      </c>
    </row>
    <row r="3149" spans="1:2" x14ac:dyDescent="0.25">
      <c r="A3149" s="360">
        <v>40024</v>
      </c>
      <c r="B3149" s="361">
        <v>1.41205</v>
      </c>
    </row>
    <row r="3150" spans="1:2" x14ac:dyDescent="0.25">
      <c r="A3150" s="360">
        <v>40023</v>
      </c>
      <c r="B3150" s="361">
        <v>1.42255</v>
      </c>
    </row>
    <row r="3151" spans="1:2" x14ac:dyDescent="0.25">
      <c r="A3151" s="360">
        <v>40022</v>
      </c>
      <c r="B3151" s="361">
        <v>1.42344</v>
      </c>
    </row>
    <row r="3152" spans="1:2" x14ac:dyDescent="0.25">
      <c r="A3152" s="360">
        <v>40021</v>
      </c>
      <c r="B3152" s="361">
        <v>1.41988</v>
      </c>
    </row>
    <row r="3153" spans="1:2" x14ac:dyDescent="0.25">
      <c r="A3153" s="360">
        <v>40020</v>
      </c>
      <c r="B3153" s="361">
        <v>1.41971</v>
      </c>
    </row>
    <row r="3154" spans="1:2" x14ac:dyDescent="0.25">
      <c r="A3154" s="360">
        <v>40019</v>
      </c>
      <c r="B3154" s="361">
        <v>1.41934</v>
      </c>
    </row>
    <row r="3155" spans="1:2" x14ac:dyDescent="0.25">
      <c r="A3155" s="360">
        <v>40018</v>
      </c>
      <c r="B3155" s="361">
        <v>1.4223600000000001</v>
      </c>
    </row>
    <row r="3156" spans="1:2" x14ac:dyDescent="0.25">
      <c r="A3156" s="360">
        <v>40017</v>
      </c>
      <c r="B3156" s="361">
        <v>1.4202699999999999</v>
      </c>
    </row>
    <row r="3157" spans="1:2" x14ac:dyDescent="0.25">
      <c r="A3157" s="360">
        <v>40016</v>
      </c>
      <c r="B3157" s="361">
        <v>1.4211499999999999</v>
      </c>
    </row>
    <row r="3158" spans="1:2" x14ac:dyDescent="0.25">
      <c r="A3158" s="360">
        <v>40015</v>
      </c>
      <c r="B3158" s="361">
        <v>1.419</v>
      </c>
    </row>
    <row r="3159" spans="1:2" x14ac:dyDescent="0.25">
      <c r="A3159" s="360">
        <v>40014</v>
      </c>
      <c r="B3159" s="361">
        <v>1.40967</v>
      </c>
    </row>
    <row r="3160" spans="1:2" x14ac:dyDescent="0.25">
      <c r="A3160" s="360">
        <v>40013</v>
      </c>
      <c r="B3160" s="361">
        <v>1.4096500000000001</v>
      </c>
    </row>
    <row r="3161" spans="1:2" x14ac:dyDescent="0.25">
      <c r="A3161" s="360">
        <v>40012</v>
      </c>
      <c r="B3161" s="361">
        <v>1.4113100000000001</v>
      </c>
    </row>
    <row r="3162" spans="1:2" x14ac:dyDescent="0.25">
      <c r="A3162" s="360">
        <v>40011</v>
      </c>
      <c r="B3162" s="361">
        <v>1.4101300000000001</v>
      </c>
    </row>
    <row r="3163" spans="1:2" x14ac:dyDescent="0.25">
      <c r="A3163" s="360">
        <v>40010</v>
      </c>
      <c r="B3163" s="361">
        <v>1.40435</v>
      </c>
    </row>
    <row r="3164" spans="1:2" x14ac:dyDescent="0.25">
      <c r="A3164" s="360">
        <v>40009</v>
      </c>
      <c r="B3164" s="361">
        <v>1.3973599999999999</v>
      </c>
    </row>
    <row r="3165" spans="1:2" x14ac:dyDescent="0.25">
      <c r="A3165" s="360">
        <v>40008</v>
      </c>
      <c r="B3165" s="361">
        <v>1.3943700000000001</v>
      </c>
    </row>
    <row r="3166" spans="1:2" x14ac:dyDescent="0.25">
      <c r="A3166" s="360">
        <v>40007</v>
      </c>
      <c r="B3166" s="361">
        <v>1.3931800000000001</v>
      </c>
    </row>
    <row r="3167" spans="1:2" x14ac:dyDescent="0.25">
      <c r="A3167" s="360">
        <v>40006</v>
      </c>
      <c r="B3167" s="361">
        <v>1.3931800000000001</v>
      </c>
    </row>
    <row r="3168" spans="1:2" x14ac:dyDescent="0.25">
      <c r="A3168" s="360">
        <v>40005</v>
      </c>
      <c r="B3168" s="361">
        <v>1.39534</v>
      </c>
    </row>
    <row r="3169" spans="1:2" x14ac:dyDescent="0.25">
      <c r="A3169" s="360">
        <v>40004</v>
      </c>
      <c r="B3169" s="361">
        <v>1.39523</v>
      </c>
    </row>
    <row r="3170" spans="1:2" x14ac:dyDescent="0.25">
      <c r="A3170" s="360">
        <v>40003</v>
      </c>
      <c r="B3170" s="361">
        <v>1.3894200000000001</v>
      </c>
    </row>
    <row r="3171" spans="1:2" x14ac:dyDescent="0.25">
      <c r="A3171" s="360">
        <v>40002</v>
      </c>
      <c r="B3171" s="361">
        <v>1.39656</v>
      </c>
    </row>
    <row r="3172" spans="1:2" x14ac:dyDescent="0.25">
      <c r="A3172" s="360">
        <v>40001</v>
      </c>
      <c r="B3172" s="361">
        <v>1.39459</v>
      </c>
    </row>
    <row r="3173" spans="1:2" x14ac:dyDescent="0.25">
      <c r="A3173" s="360">
        <v>40000</v>
      </c>
      <c r="B3173" s="361">
        <v>1.3973800000000001</v>
      </c>
    </row>
    <row r="3174" spans="1:2" x14ac:dyDescent="0.25">
      <c r="A3174" s="360">
        <v>39999</v>
      </c>
      <c r="B3174" s="361">
        <v>1.3974599999999999</v>
      </c>
    </row>
    <row r="3175" spans="1:2" x14ac:dyDescent="0.25">
      <c r="A3175" s="360">
        <v>39998</v>
      </c>
      <c r="B3175" s="361">
        <v>1.3986400000000001</v>
      </c>
    </row>
    <row r="3176" spans="1:2" x14ac:dyDescent="0.25">
      <c r="A3176" s="360">
        <v>39997</v>
      </c>
      <c r="B3176" s="361">
        <v>1.40771</v>
      </c>
    </row>
    <row r="3177" spans="1:2" x14ac:dyDescent="0.25">
      <c r="A3177" s="360">
        <v>39996</v>
      </c>
      <c r="B3177" s="361">
        <v>1.4082699999999999</v>
      </c>
    </row>
    <row r="3178" spans="1:2" x14ac:dyDescent="0.25">
      <c r="A3178" s="360">
        <v>39995</v>
      </c>
      <c r="B3178" s="361">
        <v>1.4085099999999999</v>
      </c>
    </row>
    <row r="3179" spans="1:2" x14ac:dyDescent="0.25">
      <c r="A3179" s="360">
        <v>39994</v>
      </c>
      <c r="B3179" s="361">
        <v>1.40466</v>
      </c>
    </row>
    <row r="3180" spans="1:2" x14ac:dyDescent="0.25">
      <c r="A3180" s="360">
        <v>39993</v>
      </c>
      <c r="B3180" s="361">
        <v>1.4052500000000001</v>
      </c>
    </row>
    <row r="3181" spans="1:2" x14ac:dyDescent="0.25">
      <c r="A3181" s="360">
        <v>39992</v>
      </c>
      <c r="B3181" s="361">
        <v>1.4052</v>
      </c>
    </row>
    <row r="3182" spans="1:2" x14ac:dyDescent="0.25">
      <c r="A3182" s="360">
        <v>39991</v>
      </c>
      <c r="B3182" s="361">
        <v>1.40506</v>
      </c>
    </row>
    <row r="3183" spans="1:2" x14ac:dyDescent="0.25">
      <c r="A3183" s="360">
        <v>39990</v>
      </c>
      <c r="B3183" s="361">
        <v>1.3952</v>
      </c>
    </row>
    <row r="3184" spans="1:2" x14ac:dyDescent="0.25">
      <c r="A3184" s="360">
        <v>39989</v>
      </c>
      <c r="B3184" s="361">
        <v>1.4049199999999999</v>
      </c>
    </row>
    <row r="3185" spans="1:2" x14ac:dyDescent="0.25">
      <c r="A3185" s="360">
        <v>39988</v>
      </c>
      <c r="B3185" s="361">
        <v>1.39411</v>
      </c>
    </row>
    <row r="3186" spans="1:2" x14ac:dyDescent="0.25">
      <c r="A3186" s="360">
        <v>39987</v>
      </c>
      <c r="B3186" s="361">
        <v>1.3881399999999999</v>
      </c>
    </row>
    <row r="3187" spans="1:2" x14ac:dyDescent="0.25">
      <c r="A3187" s="360">
        <v>39986</v>
      </c>
      <c r="B3187" s="361">
        <v>1.39327</v>
      </c>
    </row>
    <row r="3188" spans="1:2" x14ac:dyDescent="0.25">
      <c r="A3188" s="360">
        <v>39985</v>
      </c>
      <c r="B3188" s="361">
        <v>1.3931500000000001</v>
      </c>
    </row>
    <row r="3189" spans="1:2" x14ac:dyDescent="0.25">
      <c r="A3189" s="360">
        <v>39984</v>
      </c>
      <c r="B3189" s="361">
        <v>1.3928199999999999</v>
      </c>
    </row>
    <row r="3190" spans="1:2" x14ac:dyDescent="0.25">
      <c r="A3190" s="360">
        <v>39983</v>
      </c>
      <c r="B3190" s="361">
        <v>1.39439</v>
      </c>
    </row>
    <row r="3191" spans="1:2" x14ac:dyDescent="0.25">
      <c r="A3191" s="360">
        <v>39982</v>
      </c>
      <c r="B3191" s="361">
        <v>1.3871</v>
      </c>
    </row>
    <row r="3192" spans="1:2" x14ac:dyDescent="0.25">
      <c r="A3192" s="360">
        <v>39981</v>
      </c>
      <c r="B3192" s="361">
        <v>1.3840300000000001</v>
      </c>
    </row>
    <row r="3193" spans="1:2" x14ac:dyDescent="0.25">
      <c r="A3193" s="360">
        <v>39980</v>
      </c>
      <c r="B3193" s="361">
        <v>1.3884099999999999</v>
      </c>
    </row>
    <row r="3194" spans="1:2" x14ac:dyDescent="0.25">
      <c r="A3194" s="360">
        <v>39979</v>
      </c>
      <c r="B3194" s="361">
        <v>1.4010899999999999</v>
      </c>
    </row>
    <row r="3195" spans="1:2" x14ac:dyDescent="0.25">
      <c r="A3195" s="360">
        <v>39978</v>
      </c>
      <c r="B3195" s="361">
        <v>1.4011499999999999</v>
      </c>
    </row>
    <row r="3196" spans="1:2" x14ac:dyDescent="0.25">
      <c r="A3196" s="360">
        <v>39977</v>
      </c>
      <c r="B3196" s="361">
        <v>1.40523</v>
      </c>
    </row>
    <row r="3197" spans="1:2" x14ac:dyDescent="0.25">
      <c r="A3197" s="360">
        <v>39976</v>
      </c>
      <c r="B3197" s="361">
        <v>1.4036999999999999</v>
      </c>
    </row>
    <row r="3198" spans="1:2" x14ac:dyDescent="0.25">
      <c r="A3198" s="360">
        <v>39975</v>
      </c>
      <c r="B3198" s="361">
        <v>1.40526</v>
      </c>
    </row>
    <row r="3199" spans="1:2" x14ac:dyDescent="0.25">
      <c r="A3199" s="360">
        <v>39974</v>
      </c>
      <c r="B3199" s="361">
        <v>1.3949400000000001</v>
      </c>
    </row>
    <row r="3200" spans="1:2" x14ac:dyDescent="0.25">
      <c r="A3200" s="360">
        <v>39973</v>
      </c>
      <c r="B3200" s="361">
        <v>1.3914299999999999</v>
      </c>
    </row>
    <row r="3201" spans="1:2" x14ac:dyDescent="0.25">
      <c r="A3201" s="360">
        <v>39972</v>
      </c>
      <c r="B3201" s="361">
        <v>1.3963300000000001</v>
      </c>
    </row>
    <row r="3202" spans="1:2" x14ac:dyDescent="0.25">
      <c r="A3202" s="360">
        <v>39971</v>
      </c>
      <c r="B3202" s="361">
        <v>1.3963300000000001</v>
      </c>
    </row>
    <row r="3203" spans="1:2" x14ac:dyDescent="0.25">
      <c r="A3203" s="360">
        <v>39970</v>
      </c>
      <c r="B3203" s="361">
        <v>1.4123699999999999</v>
      </c>
    </row>
    <row r="3204" spans="1:2" x14ac:dyDescent="0.25">
      <c r="A3204" s="360">
        <v>39969</v>
      </c>
      <c r="B3204" s="361">
        <v>1.41723</v>
      </c>
    </row>
    <row r="3205" spans="1:2" x14ac:dyDescent="0.25">
      <c r="A3205" s="360">
        <v>39968</v>
      </c>
      <c r="B3205" s="361">
        <v>1.42333</v>
      </c>
    </row>
    <row r="3206" spans="1:2" x14ac:dyDescent="0.25">
      <c r="A3206" s="360">
        <v>39967</v>
      </c>
      <c r="B3206" s="361">
        <v>1.4205399999999999</v>
      </c>
    </row>
    <row r="3207" spans="1:2" x14ac:dyDescent="0.25">
      <c r="A3207" s="360">
        <v>39966</v>
      </c>
      <c r="B3207" s="361">
        <v>1.41717</v>
      </c>
    </row>
    <row r="3208" spans="1:2" x14ac:dyDescent="0.25">
      <c r="A3208" s="360">
        <v>39965</v>
      </c>
      <c r="B3208" s="361">
        <v>1.4144399999999999</v>
      </c>
    </row>
    <row r="3209" spans="1:2" x14ac:dyDescent="0.25">
      <c r="A3209" s="360">
        <v>39964</v>
      </c>
      <c r="B3209" s="361">
        <v>1.4144000000000001</v>
      </c>
    </row>
    <row r="3210" spans="1:2" x14ac:dyDescent="0.25">
      <c r="A3210" s="360">
        <v>39963</v>
      </c>
      <c r="B3210" s="361">
        <v>1.4043000000000001</v>
      </c>
    </row>
    <row r="3211" spans="1:2" x14ac:dyDescent="0.25">
      <c r="A3211" s="360">
        <v>39962</v>
      </c>
      <c r="B3211" s="361">
        <v>1.3876200000000001</v>
      </c>
    </row>
    <row r="3212" spans="1:2" x14ac:dyDescent="0.25">
      <c r="A3212" s="360">
        <v>39961</v>
      </c>
      <c r="B3212" s="361">
        <v>1.3948100000000001</v>
      </c>
    </row>
    <row r="3213" spans="1:2" x14ac:dyDescent="0.25">
      <c r="A3213" s="360">
        <v>39960</v>
      </c>
      <c r="B3213" s="361">
        <v>1.3961300000000001</v>
      </c>
    </row>
    <row r="3214" spans="1:2" x14ac:dyDescent="0.25">
      <c r="A3214" s="360">
        <v>39959</v>
      </c>
      <c r="B3214" s="361">
        <v>1.40022</v>
      </c>
    </row>
    <row r="3215" spans="1:2" x14ac:dyDescent="0.25">
      <c r="A3215" s="360">
        <v>39958</v>
      </c>
      <c r="B3215" s="361">
        <v>1.39943</v>
      </c>
    </row>
    <row r="3216" spans="1:2" x14ac:dyDescent="0.25">
      <c r="A3216" s="360">
        <v>39957</v>
      </c>
      <c r="B3216" s="361">
        <v>1.3993199999999999</v>
      </c>
    </row>
    <row r="3217" spans="1:2" x14ac:dyDescent="0.25">
      <c r="A3217" s="360">
        <v>39956</v>
      </c>
      <c r="B3217" s="361">
        <v>1.39595</v>
      </c>
    </row>
    <row r="3218" spans="1:2" x14ac:dyDescent="0.25">
      <c r="A3218" s="360">
        <v>39955</v>
      </c>
      <c r="B3218" s="361">
        <v>1.3798699999999999</v>
      </c>
    </row>
    <row r="3219" spans="1:2" x14ac:dyDescent="0.25">
      <c r="A3219" s="360">
        <v>39954</v>
      </c>
      <c r="B3219" s="361">
        <v>1.3677699999999999</v>
      </c>
    </row>
    <row r="3220" spans="1:2" x14ac:dyDescent="0.25">
      <c r="A3220" s="360">
        <v>39953</v>
      </c>
      <c r="B3220" s="361">
        <v>1.3592299999999999</v>
      </c>
    </row>
    <row r="3221" spans="1:2" x14ac:dyDescent="0.25">
      <c r="A3221" s="360">
        <v>39952</v>
      </c>
      <c r="B3221" s="361">
        <v>1.3479300000000001</v>
      </c>
    </row>
    <row r="3222" spans="1:2" x14ac:dyDescent="0.25">
      <c r="A3222" s="360">
        <v>39951</v>
      </c>
      <c r="B3222" s="361">
        <v>1.3489</v>
      </c>
    </row>
    <row r="3223" spans="1:2" x14ac:dyDescent="0.25">
      <c r="A3223" s="360">
        <v>39950</v>
      </c>
      <c r="B3223" s="361">
        <v>1.34903</v>
      </c>
    </row>
    <row r="3224" spans="1:2" x14ac:dyDescent="0.25">
      <c r="A3224" s="360">
        <v>39949</v>
      </c>
      <c r="B3224" s="361">
        <v>1.35798</v>
      </c>
    </row>
    <row r="3225" spans="1:2" x14ac:dyDescent="0.25">
      <c r="A3225" s="360">
        <v>39948</v>
      </c>
      <c r="B3225" s="361">
        <v>1.3587800000000001</v>
      </c>
    </row>
    <row r="3226" spans="1:2" x14ac:dyDescent="0.25">
      <c r="A3226" s="360">
        <v>39947</v>
      </c>
      <c r="B3226" s="361">
        <v>1.3647800000000001</v>
      </c>
    </row>
    <row r="3227" spans="1:2" x14ac:dyDescent="0.25">
      <c r="A3227" s="360">
        <v>39946</v>
      </c>
      <c r="B3227" s="361">
        <v>1.3621099999999999</v>
      </c>
    </row>
    <row r="3228" spans="1:2" x14ac:dyDescent="0.25">
      <c r="A3228" s="360">
        <v>39945</v>
      </c>
      <c r="B3228" s="361">
        <v>1.3613999999999999</v>
      </c>
    </row>
    <row r="3229" spans="1:2" x14ac:dyDescent="0.25">
      <c r="A3229" s="360">
        <v>39944</v>
      </c>
      <c r="B3229" s="361">
        <v>1.3629599999999999</v>
      </c>
    </row>
    <row r="3230" spans="1:2" x14ac:dyDescent="0.25">
      <c r="A3230" s="360">
        <v>39943</v>
      </c>
      <c r="B3230" s="361">
        <v>1.36283</v>
      </c>
    </row>
    <row r="3231" spans="1:2" x14ac:dyDescent="0.25">
      <c r="A3231" s="360">
        <v>39942</v>
      </c>
      <c r="B3231" s="361">
        <v>1.34459</v>
      </c>
    </row>
    <row r="3232" spans="1:2" x14ac:dyDescent="0.25">
      <c r="A3232" s="360">
        <v>39941</v>
      </c>
      <c r="B3232" s="361">
        <v>1.3345100000000001</v>
      </c>
    </row>
    <row r="3233" spans="1:2" x14ac:dyDescent="0.25">
      <c r="A3233" s="360">
        <v>39940</v>
      </c>
      <c r="B3233" s="361">
        <v>1.33033</v>
      </c>
    </row>
    <row r="3234" spans="1:2" x14ac:dyDescent="0.25">
      <c r="A3234" s="360">
        <v>39939</v>
      </c>
      <c r="B3234" s="361">
        <v>1.33779</v>
      </c>
    </row>
    <row r="3235" spans="1:2" x14ac:dyDescent="0.25">
      <c r="A3235" s="360">
        <v>39938</v>
      </c>
      <c r="B3235" s="361">
        <v>1.3310299999999999</v>
      </c>
    </row>
    <row r="3236" spans="1:2" x14ac:dyDescent="0.25">
      <c r="A3236" s="360">
        <v>39937</v>
      </c>
      <c r="B3236" s="361">
        <v>1.3265499999999999</v>
      </c>
    </row>
    <row r="3237" spans="1:2" x14ac:dyDescent="0.25">
      <c r="A3237" s="360">
        <v>39936</v>
      </c>
      <c r="B3237" s="361">
        <v>1.32653</v>
      </c>
    </row>
    <row r="3238" spans="1:2" x14ac:dyDescent="0.25">
      <c r="A3238" s="360">
        <v>39935</v>
      </c>
      <c r="B3238" s="361">
        <v>1.3259700000000001</v>
      </c>
    </row>
    <row r="3239" spans="1:2" x14ac:dyDescent="0.25">
      <c r="A3239" s="360">
        <v>39934</v>
      </c>
      <c r="B3239" s="361">
        <v>1.3278000000000001</v>
      </c>
    </row>
    <row r="3240" spans="1:2" x14ac:dyDescent="0.25">
      <c r="A3240" s="360">
        <v>39933</v>
      </c>
      <c r="B3240" s="361">
        <v>1.3213900000000001</v>
      </c>
    </row>
    <row r="3241" spans="1:2" x14ac:dyDescent="0.25">
      <c r="A3241" s="360">
        <v>39932</v>
      </c>
      <c r="B3241" s="361">
        <v>1.30383</v>
      </c>
    </row>
    <row r="3242" spans="1:2" x14ac:dyDescent="0.25">
      <c r="A3242" s="360">
        <v>39931</v>
      </c>
      <c r="B3242" s="361">
        <v>1.3148599999999999</v>
      </c>
    </row>
    <row r="3243" spans="1:2" x14ac:dyDescent="0.25">
      <c r="A3243" s="360">
        <v>39930</v>
      </c>
      <c r="B3243" s="361">
        <v>1.32369</v>
      </c>
    </row>
    <row r="3244" spans="1:2" x14ac:dyDescent="0.25">
      <c r="A3244" s="360">
        <v>39929</v>
      </c>
      <c r="B3244" s="361">
        <v>1.3239300000000001</v>
      </c>
    </row>
    <row r="3245" spans="1:2" x14ac:dyDescent="0.25">
      <c r="A3245" s="360">
        <v>39928</v>
      </c>
      <c r="B3245" s="361">
        <v>1.3200799999999999</v>
      </c>
    </row>
    <row r="3246" spans="1:2" x14ac:dyDescent="0.25">
      <c r="A3246" s="360">
        <v>39927</v>
      </c>
      <c r="B3246" s="361">
        <v>1.3032300000000001</v>
      </c>
    </row>
    <row r="3247" spans="1:2" x14ac:dyDescent="0.25">
      <c r="A3247" s="360">
        <v>39926</v>
      </c>
      <c r="B3247" s="361">
        <v>1.2955399999999999</v>
      </c>
    </row>
    <row r="3248" spans="1:2" x14ac:dyDescent="0.25">
      <c r="A3248" s="360">
        <v>39925</v>
      </c>
      <c r="B3248" s="361">
        <v>1.29392</v>
      </c>
    </row>
    <row r="3249" spans="1:2" x14ac:dyDescent="0.25">
      <c r="A3249" s="360">
        <v>39924</v>
      </c>
      <c r="B3249" s="361">
        <v>1.2976099999999999</v>
      </c>
    </row>
    <row r="3250" spans="1:2" x14ac:dyDescent="0.25">
      <c r="A3250" s="360">
        <v>39923</v>
      </c>
      <c r="B3250" s="361">
        <v>1.304</v>
      </c>
    </row>
    <row r="3251" spans="1:2" x14ac:dyDescent="0.25">
      <c r="A3251" s="360">
        <v>39922</v>
      </c>
      <c r="B3251" s="361">
        <v>1.30392</v>
      </c>
    </row>
    <row r="3252" spans="1:2" x14ac:dyDescent="0.25">
      <c r="A3252" s="360">
        <v>39921</v>
      </c>
      <c r="B3252" s="361">
        <v>1.3096399999999999</v>
      </c>
    </row>
    <row r="3253" spans="1:2" x14ac:dyDescent="0.25">
      <c r="A3253" s="360">
        <v>39920</v>
      </c>
      <c r="B3253" s="361">
        <v>1.3196699999999999</v>
      </c>
    </row>
    <row r="3254" spans="1:2" x14ac:dyDescent="0.25">
      <c r="A3254" s="360">
        <v>39919</v>
      </c>
      <c r="B3254" s="361">
        <v>1.3228200000000001</v>
      </c>
    </row>
    <row r="3255" spans="1:2" x14ac:dyDescent="0.25">
      <c r="A3255" s="360">
        <v>39918</v>
      </c>
      <c r="B3255" s="361">
        <v>1.3307100000000001</v>
      </c>
    </row>
    <row r="3256" spans="1:2" x14ac:dyDescent="0.25">
      <c r="A3256" s="360">
        <v>39917</v>
      </c>
      <c r="B3256" s="361">
        <v>1.3229200000000001</v>
      </c>
    </row>
    <row r="3257" spans="1:2" x14ac:dyDescent="0.25">
      <c r="A3257" s="360">
        <v>39916</v>
      </c>
      <c r="B3257" s="361">
        <v>1.3180099999999999</v>
      </c>
    </row>
    <row r="3258" spans="1:2" x14ac:dyDescent="0.25">
      <c r="A3258" s="360">
        <v>39915</v>
      </c>
      <c r="B3258" s="361">
        <v>1.3180400000000001</v>
      </c>
    </row>
    <row r="3259" spans="1:2" x14ac:dyDescent="0.25">
      <c r="A3259" s="360">
        <v>39914</v>
      </c>
      <c r="B3259" s="361">
        <v>1.3139400000000001</v>
      </c>
    </row>
    <row r="3260" spans="1:2" x14ac:dyDescent="0.25">
      <c r="A3260" s="360">
        <v>39913</v>
      </c>
      <c r="B3260" s="361">
        <v>1.32443</v>
      </c>
    </row>
    <row r="3261" spans="1:2" x14ac:dyDescent="0.25">
      <c r="A3261" s="360">
        <v>39912</v>
      </c>
      <c r="B3261" s="361">
        <v>1.32314</v>
      </c>
    </row>
    <row r="3262" spans="1:2" x14ac:dyDescent="0.25">
      <c r="A3262" s="360">
        <v>39911</v>
      </c>
      <c r="B3262" s="361">
        <v>1.3323</v>
      </c>
    </row>
    <row r="3263" spans="1:2" x14ac:dyDescent="0.25">
      <c r="A3263" s="360">
        <v>39910</v>
      </c>
      <c r="B3263" s="361">
        <v>1.3497300000000001</v>
      </c>
    </row>
    <row r="3264" spans="1:2" x14ac:dyDescent="0.25">
      <c r="A3264" s="360">
        <v>39909</v>
      </c>
      <c r="B3264" s="361">
        <v>1.3480799999999999</v>
      </c>
    </row>
    <row r="3265" spans="1:2" x14ac:dyDescent="0.25">
      <c r="A3265" s="360">
        <v>39908</v>
      </c>
      <c r="B3265" s="361">
        <v>1.34796</v>
      </c>
    </row>
    <row r="3266" spans="1:2" x14ac:dyDescent="0.25">
      <c r="A3266" s="360">
        <v>39907</v>
      </c>
      <c r="B3266" s="361">
        <v>1.34413</v>
      </c>
    </row>
    <row r="3267" spans="1:2" x14ac:dyDescent="0.25">
      <c r="A3267" s="360">
        <v>39906</v>
      </c>
      <c r="B3267" s="361">
        <v>1.3331299999999999</v>
      </c>
    </row>
    <row r="3268" spans="1:2" x14ac:dyDescent="0.25">
      <c r="A3268" s="360">
        <v>39905</v>
      </c>
      <c r="B3268" s="361">
        <v>1.32256</v>
      </c>
    </row>
    <row r="3269" spans="1:2" x14ac:dyDescent="0.25">
      <c r="A3269" s="360">
        <v>39904</v>
      </c>
      <c r="B3269" s="361">
        <v>1.32744</v>
      </c>
    </row>
    <row r="3270" spans="1:2" x14ac:dyDescent="0.25">
      <c r="A3270" s="360">
        <v>39903</v>
      </c>
      <c r="B3270" s="361">
        <v>1.3205199999999999</v>
      </c>
    </row>
    <row r="3271" spans="1:2" x14ac:dyDescent="0.25">
      <c r="A3271" s="360">
        <v>39902</v>
      </c>
      <c r="B3271" s="361">
        <v>1.32829</v>
      </c>
    </row>
    <row r="3272" spans="1:2" x14ac:dyDescent="0.25">
      <c r="A3272" s="360">
        <v>39901</v>
      </c>
      <c r="B3272" s="361">
        <v>1.32847</v>
      </c>
    </row>
    <row r="3273" spans="1:2" x14ac:dyDescent="0.25">
      <c r="A3273" s="360">
        <v>39900</v>
      </c>
      <c r="B3273" s="361">
        <v>1.34524</v>
      </c>
    </row>
    <row r="3274" spans="1:2" x14ac:dyDescent="0.25">
      <c r="A3274" s="360">
        <v>39899</v>
      </c>
      <c r="B3274" s="361">
        <v>1.35724</v>
      </c>
    </row>
    <row r="3275" spans="1:2" x14ac:dyDescent="0.25">
      <c r="A3275" s="360">
        <v>39898</v>
      </c>
      <c r="B3275" s="361">
        <v>1.3497399999999999</v>
      </c>
    </row>
    <row r="3276" spans="1:2" x14ac:dyDescent="0.25">
      <c r="A3276" s="360">
        <v>39897</v>
      </c>
      <c r="B3276" s="361">
        <v>1.35941</v>
      </c>
    </row>
    <row r="3277" spans="1:2" x14ac:dyDescent="0.25">
      <c r="A3277" s="360">
        <v>39896</v>
      </c>
      <c r="B3277" s="361">
        <v>1.36293</v>
      </c>
    </row>
    <row r="3278" spans="1:2" x14ac:dyDescent="0.25">
      <c r="A3278" s="360">
        <v>39895</v>
      </c>
      <c r="B3278" s="361">
        <v>1.35765</v>
      </c>
    </row>
    <row r="3279" spans="1:2" x14ac:dyDescent="0.25">
      <c r="A3279" s="360">
        <v>39894</v>
      </c>
      <c r="B3279" s="361">
        <v>1.35762</v>
      </c>
    </row>
    <row r="3280" spans="1:2" x14ac:dyDescent="0.25">
      <c r="A3280" s="360">
        <v>39893</v>
      </c>
      <c r="B3280" s="361">
        <v>1.3626100000000001</v>
      </c>
    </row>
    <row r="3281" spans="1:2" x14ac:dyDescent="0.25">
      <c r="A3281" s="360">
        <v>39892</v>
      </c>
      <c r="B3281" s="361">
        <v>1.3539600000000001</v>
      </c>
    </row>
    <row r="3282" spans="1:2" x14ac:dyDescent="0.25">
      <c r="A3282" s="360">
        <v>39891</v>
      </c>
      <c r="B3282" s="361">
        <v>1.3079499999999999</v>
      </c>
    </row>
    <row r="3283" spans="1:2" x14ac:dyDescent="0.25">
      <c r="A3283" s="360">
        <v>39890</v>
      </c>
      <c r="B3283" s="361">
        <v>1.2985500000000001</v>
      </c>
    </row>
    <row r="3284" spans="1:2" x14ac:dyDescent="0.25">
      <c r="A3284" s="360">
        <v>39889</v>
      </c>
      <c r="B3284" s="361">
        <v>1.2950900000000001</v>
      </c>
    </row>
    <row r="3285" spans="1:2" x14ac:dyDescent="0.25">
      <c r="A3285" s="360">
        <v>39888</v>
      </c>
      <c r="B3285" s="361">
        <v>1.29236</v>
      </c>
    </row>
    <row r="3286" spans="1:2" x14ac:dyDescent="0.25">
      <c r="A3286" s="360">
        <v>39887</v>
      </c>
      <c r="B3286" s="361">
        <v>1.2924199999999999</v>
      </c>
    </row>
    <row r="3287" spans="1:2" x14ac:dyDescent="0.25">
      <c r="A3287" s="360">
        <v>39886</v>
      </c>
      <c r="B3287" s="361">
        <v>1.2907299999999999</v>
      </c>
    </row>
    <row r="3288" spans="1:2" x14ac:dyDescent="0.25">
      <c r="A3288" s="360">
        <v>39885</v>
      </c>
      <c r="B3288" s="361">
        <v>1.28121</v>
      </c>
    </row>
    <row r="3289" spans="1:2" x14ac:dyDescent="0.25">
      <c r="A3289" s="360">
        <v>39884</v>
      </c>
      <c r="B3289" s="361">
        <v>1.2717799999999999</v>
      </c>
    </row>
    <row r="3290" spans="1:2" x14ac:dyDescent="0.25">
      <c r="A3290" s="360">
        <v>39883</v>
      </c>
      <c r="B3290" s="361">
        <v>1.2685299999999999</v>
      </c>
    </row>
    <row r="3291" spans="1:2" x14ac:dyDescent="0.25">
      <c r="A3291" s="360">
        <v>39882</v>
      </c>
      <c r="B3291" s="361">
        <v>1.2644899999999999</v>
      </c>
    </row>
    <row r="3292" spans="1:2" x14ac:dyDescent="0.25">
      <c r="A3292" s="360">
        <v>39881</v>
      </c>
      <c r="B3292" s="361">
        <v>1.26494</v>
      </c>
    </row>
    <row r="3293" spans="1:2" x14ac:dyDescent="0.25">
      <c r="A3293" s="360">
        <v>39880</v>
      </c>
      <c r="B3293" s="361">
        <v>1.2648999999999999</v>
      </c>
    </row>
    <row r="3294" spans="1:2" x14ac:dyDescent="0.25">
      <c r="A3294" s="360">
        <v>39879</v>
      </c>
      <c r="B3294" s="361">
        <v>1.2631600000000001</v>
      </c>
    </row>
    <row r="3295" spans="1:2" x14ac:dyDescent="0.25">
      <c r="A3295" s="360">
        <v>39878</v>
      </c>
      <c r="B3295" s="361">
        <v>1.2584500000000001</v>
      </c>
    </row>
    <row r="3296" spans="1:2" x14ac:dyDescent="0.25">
      <c r="A3296" s="360">
        <v>39877</v>
      </c>
      <c r="B3296" s="361">
        <v>1.2542800000000001</v>
      </c>
    </row>
    <row r="3297" spans="1:2" x14ac:dyDescent="0.25">
      <c r="A3297" s="360">
        <v>39876</v>
      </c>
      <c r="B3297" s="361">
        <v>1.26003</v>
      </c>
    </row>
    <row r="3298" spans="1:2" x14ac:dyDescent="0.25">
      <c r="A3298" s="360">
        <v>39875</v>
      </c>
      <c r="B3298" s="361">
        <v>1.2589999999999999</v>
      </c>
    </row>
    <row r="3299" spans="1:2" x14ac:dyDescent="0.25">
      <c r="A3299" s="360">
        <v>39874</v>
      </c>
      <c r="B3299" s="361">
        <v>1.26623</v>
      </c>
    </row>
    <row r="3300" spans="1:2" x14ac:dyDescent="0.25">
      <c r="A3300" s="360">
        <v>39873</v>
      </c>
      <c r="B3300" s="361">
        <v>1.26644</v>
      </c>
    </row>
    <row r="3301" spans="1:2" x14ac:dyDescent="0.25">
      <c r="A3301" s="360">
        <v>39872</v>
      </c>
      <c r="B3301" s="361">
        <v>1.26942</v>
      </c>
    </row>
    <row r="3302" spans="1:2" x14ac:dyDescent="0.25">
      <c r="A3302" s="360">
        <v>39871</v>
      </c>
      <c r="B3302" s="361">
        <v>1.2744</v>
      </c>
    </row>
    <row r="3303" spans="1:2" x14ac:dyDescent="0.25">
      <c r="A3303" s="360">
        <v>39870</v>
      </c>
      <c r="B3303" s="361">
        <v>1.2811699999999999</v>
      </c>
    </row>
    <row r="3304" spans="1:2" x14ac:dyDescent="0.25">
      <c r="A3304" s="360">
        <v>39869</v>
      </c>
      <c r="B3304" s="361">
        <v>1.2749600000000001</v>
      </c>
    </row>
    <row r="3305" spans="1:2" x14ac:dyDescent="0.25">
      <c r="A3305" s="360">
        <v>39868</v>
      </c>
      <c r="B3305" s="361">
        <v>1.2829999999999999</v>
      </c>
    </row>
    <row r="3306" spans="1:2" x14ac:dyDescent="0.25">
      <c r="A3306" s="360">
        <v>39867</v>
      </c>
      <c r="B3306" s="361">
        <v>1.2817000000000001</v>
      </c>
    </row>
    <row r="3307" spans="1:2" x14ac:dyDescent="0.25">
      <c r="A3307" s="360">
        <v>39866</v>
      </c>
      <c r="B3307" s="361">
        <v>1.2821800000000001</v>
      </c>
    </row>
    <row r="3308" spans="1:2" x14ac:dyDescent="0.25">
      <c r="A3308" s="360">
        <v>39865</v>
      </c>
      <c r="B3308" s="361">
        <v>1.26535</v>
      </c>
    </row>
    <row r="3309" spans="1:2" x14ac:dyDescent="0.25">
      <c r="A3309" s="360">
        <v>39864</v>
      </c>
      <c r="B3309" s="361">
        <v>1.2630600000000001</v>
      </c>
    </row>
    <row r="3310" spans="1:2" x14ac:dyDescent="0.25">
      <c r="A3310" s="360">
        <v>39863</v>
      </c>
      <c r="B3310" s="361">
        <v>1.25824</v>
      </c>
    </row>
    <row r="3311" spans="1:2" x14ac:dyDescent="0.25">
      <c r="A3311" s="360">
        <v>39862</v>
      </c>
      <c r="B3311" s="361">
        <v>1.26515</v>
      </c>
    </row>
    <row r="3312" spans="1:2" x14ac:dyDescent="0.25">
      <c r="A3312" s="360">
        <v>39861</v>
      </c>
      <c r="B3312" s="361">
        <v>1.27719</v>
      </c>
    </row>
    <row r="3313" spans="1:2" x14ac:dyDescent="0.25">
      <c r="A3313" s="360">
        <v>39860</v>
      </c>
      <c r="B3313" s="361">
        <v>1.28542</v>
      </c>
    </row>
    <row r="3314" spans="1:2" x14ac:dyDescent="0.25">
      <c r="A3314" s="360">
        <v>39859</v>
      </c>
      <c r="B3314" s="361">
        <v>1.28576</v>
      </c>
    </row>
    <row r="3315" spans="1:2" x14ac:dyDescent="0.25">
      <c r="A3315" s="360">
        <v>39858</v>
      </c>
      <c r="B3315" s="361">
        <v>1.2889200000000001</v>
      </c>
    </row>
    <row r="3316" spans="1:2" x14ac:dyDescent="0.25">
      <c r="A3316" s="360">
        <v>39857</v>
      </c>
      <c r="B3316" s="361">
        <v>1.2859700000000001</v>
      </c>
    </row>
    <row r="3317" spans="1:2" x14ac:dyDescent="0.25">
      <c r="A3317" s="360">
        <v>39856</v>
      </c>
      <c r="B3317" s="361">
        <v>1.29091</v>
      </c>
    </row>
    <row r="3318" spans="1:2" x14ac:dyDescent="0.25">
      <c r="A3318" s="360">
        <v>39855</v>
      </c>
      <c r="B3318" s="361">
        <v>1.2925</v>
      </c>
    </row>
    <row r="3319" spans="1:2" x14ac:dyDescent="0.25">
      <c r="A3319" s="360">
        <v>39854</v>
      </c>
      <c r="B3319" s="361">
        <v>1.29728</v>
      </c>
    </row>
    <row r="3320" spans="1:2" x14ac:dyDescent="0.25">
      <c r="A3320" s="360">
        <v>39853</v>
      </c>
      <c r="B3320" s="361">
        <v>1.29358</v>
      </c>
    </row>
    <row r="3321" spans="1:2" x14ac:dyDescent="0.25">
      <c r="A3321" s="360">
        <v>39852</v>
      </c>
      <c r="B3321" s="361">
        <v>1.2935000000000001</v>
      </c>
    </row>
    <row r="3322" spans="1:2" x14ac:dyDescent="0.25">
      <c r="A3322" s="360">
        <v>39851</v>
      </c>
      <c r="B3322" s="361">
        <v>1.2823599999999999</v>
      </c>
    </row>
    <row r="3323" spans="1:2" x14ac:dyDescent="0.25">
      <c r="A3323" s="360">
        <v>39850</v>
      </c>
      <c r="B3323" s="361">
        <v>1.2837099999999999</v>
      </c>
    </row>
    <row r="3324" spans="1:2" x14ac:dyDescent="0.25">
      <c r="A3324" s="360">
        <v>39849</v>
      </c>
      <c r="B3324" s="361">
        <v>1.29426</v>
      </c>
    </row>
    <row r="3325" spans="1:2" x14ac:dyDescent="0.25">
      <c r="A3325" s="360">
        <v>39848</v>
      </c>
      <c r="B3325" s="361">
        <v>1.28851</v>
      </c>
    </row>
    <row r="3326" spans="1:2" x14ac:dyDescent="0.25">
      <c r="A3326" s="360">
        <v>39847</v>
      </c>
      <c r="B3326" s="361">
        <v>1.2767299999999999</v>
      </c>
    </row>
    <row r="3327" spans="1:2" x14ac:dyDescent="0.25">
      <c r="A3327" s="360">
        <v>39846</v>
      </c>
      <c r="B3327" s="361">
        <v>1.2804800000000001</v>
      </c>
    </row>
    <row r="3328" spans="1:2" x14ac:dyDescent="0.25">
      <c r="A3328" s="360">
        <v>39845</v>
      </c>
      <c r="B3328" s="361">
        <v>1.2806999999999999</v>
      </c>
    </row>
    <row r="3329" spans="1:2" x14ac:dyDescent="0.25">
      <c r="A3329" s="360">
        <v>39844</v>
      </c>
      <c r="B3329" s="361">
        <v>1.2871600000000001</v>
      </c>
    </row>
    <row r="3330" spans="1:2" x14ac:dyDescent="0.25">
      <c r="A3330" s="360">
        <v>39843</v>
      </c>
      <c r="B3330" s="361">
        <v>1.3085199999999999</v>
      </c>
    </row>
    <row r="3331" spans="1:2" x14ac:dyDescent="0.25">
      <c r="A3331" s="360">
        <v>39842</v>
      </c>
      <c r="B3331" s="361">
        <v>1.3233600000000001</v>
      </c>
    </row>
    <row r="3332" spans="1:2" x14ac:dyDescent="0.25">
      <c r="A3332" s="360">
        <v>39841</v>
      </c>
      <c r="B3332" s="361">
        <v>1.32009</v>
      </c>
    </row>
    <row r="3333" spans="1:2" x14ac:dyDescent="0.25">
      <c r="A3333" s="360">
        <v>39840</v>
      </c>
      <c r="B3333" s="361">
        <v>1.2993399999999999</v>
      </c>
    </row>
    <row r="3334" spans="1:2" x14ac:dyDescent="0.25">
      <c r="A3334" s="360">
        <v>39839</v>
      </c>
      <c r="B3334" s="361">
        <v>1.2983</v>
      </c>
    </row>
    <row r="3335" spans="1:2" x14ac:dyDescent="0.25">
      <c r="A3335" s="360">
        <v>39838</v>
      </c>
      <c r="B3335" s="361">
        <v>1.2982899999999999</v>
      </c>
    </row>
    <row r="3336" spans="1:2" x14ac:dyDescent="0.25">
      <c r="A3336" s="360">
        <v>39837</v>
      </c>
      <c r="B3336" s="361">
        <v>1.2910699999999999</v>
      </c>
    </row>
    <row r="3337" spans="1:2" x14ac:dyDescent="0.25">
      <c r="A3337" s="360">
        <v>39836</v>
      </c>
      <c r="B3337" s="361">
        <v>1.2999000000000001</v>
      </c>
    </row>
    <row r="3338" spans="1:2" x14ac:dyDescent="0.25">
      <c r="A3338" s="360">
        <v>39835</v>
      </c>
      <c r="B3338" s="361">
        <v>1.2916399999999999</v>
      </c>
    </row>
    <row r="3339" spans="1:2" x14ac:dyDescent="0.25">
      <c r="A3339" s="360">
        <v>39834</v>
      </c>
      <c r="B3339" s="361">
        <v>1.29786</v>
      </c>
    </row>
    <row r="3340" spans="1:2" x14ac:dyDescent="0.25">
      <c r="A3340" s="360">
        <v>39833</v>
      </c>
      <c r="B3340" s="361">
        <v>1.32603</v>
      </c>
    </row>
    <row r="3341" spans="1:2" x14ac:dyDescent="0.25">
      <c r="A3341" s="360">
        <v>39832</v>
      </c>
      <c r="B3341" s="361">
        <v>1.3270200000000001</v>
      </c>
    </row>
    <row r="3342" spans="1:2" x14ac:dyDescent="0.25">
      <c r="A3342" s="360">
        <v>39831</v>
      </c>
      <c r="B3342" s="361">
        <v>1.3262799999999999</v>
      </c>
    </row>
    <row r="3343" spans="1:2" x14ac:dyDescent="0.25">
      <c r="A3343" s="360">
        <v>39830</v>
      </c>
      <c r="B3343" s="361">
        <v>1.3229299999999999</v>
      </c>
    </row>
    <row r="3344" spans="1:2" x14ac:dyDescent="0.25">
      <c r="A3344" s="360">
        <v>39829</v>
      </c>
      <c r="B3344" s="361">
        <v>1.3151600000000001</v>
      </c>
    </row>
    <row r="3345" spans="1:2" x14ac:dyDescent="0.25">
      <c r="A3345" s="360">
        <v>39828</v>
      </c>
      <c r="B3345" s="361">
        <v>1.32118</v>
      </c>
    </row>
    <row r="3346" spans="1:2" x14ac:dyDescent="0.25">
      <c r="A3346" s="360">
        <v>39827</v>
      </c>
      <c r="B3346" s="361">
        <v>1.32758</v>
      </c>
    </row>
    <row r="3347" spans="1:2" x14ac:dyDescent="0.25">
      <c r="A3347" s="360">
        <v>39826</v>
      </c>
      <c r="B3347" s="361">
        <v>1.33985</v>
      </c>
    </row>
    <row r="3348" spans="1:2" x14ac:dyDescent="0.25">
      <c r="A3348" s="360">
        <v>39825</v>
      </c>
      <c r="B3348" s="361">
        <v>1.3469800000000001</v>
      </c>
    </row>
    <row r="3349" spans="1:2" x14ac:dyDescent="0.25">
      <c r="A3349" s="360">
        <v>39824</v>
      </c>
      <c r="B3349" s="361">
        <v>1.3469599999999999</v>
      </c>
    </row>
    <row r="3350" spans="1:2" x14ac:dyDescent="0.25">
      <c r="A3350" s="360">
        <v>39823</v>
      </c>
      <c r="B3350" s="361">
        <v>1.3621099999999999</v>
      </c>
    </row>
    <row r="3351" spans="1:2" x14ac:dyDescent="0.25">
      <c r="A3351" s="360">
        <v>39822</v>
      </c>
      <c r="B3351" s="361">
        <v>1.36399</v>
      </c>
    </row>
    <row r="3352" spans="1:2" x14ac:dyDescent="0.25">
      <c r="A3352" s="360">
        <v>39821</v>
      </c>
      <c r="B3352" s="361">
        <v>1.3576900000000001</v>
      </c>
    </row>
    <row r="3353" spans="1:2" x14ac:dyDescent="0.25">
      <c r="A3353" s="360">
        <v>39820</v>
      </c>
      <c r="B3353" s="361">
        <v>1.34954</v>
      </c>
    </row>
    <row r="3354" spans="1:2" x14ac:dyDescent="0.25">
      <c r="A3354" s="360">
        <v>39819</v>
      </c>
      <c r="B3354" s="361">
        <v>1.3753</v>
      </c>
    </row>
    <row r="3355" spans="1:2" x14ac:dyDescent="0.25">
      <c r="A3355" s="360">
        <v>39818</v>
      </c>
      <c r="B3355" s="361">
        <v>1.3912800000000001</v>
      </c>
    </row>
    <row r="3356" spans="1:2" x14ac:dyDescent="0.25">
      <c r="A3356" s="360">
        <v>39817</v>
      </c>
      <c r="B3356" s="361">
        <v>1.3914599999999999</v>
      </c>
    </row>
    <row r="3357" spans="1:2" x14ac:dyDescent="0.25">
      <c r="A3357" s="360">
        <v>39816</v>
      </c>
      <c r="B3357" s="361">
        <v>1.3921600000000001</v>
      </c>
    </row>
    <row r="3358" spans="1:2" x14ac:dyDescent="0.25">
      <c r="A3358" s="360">
        <v>39815</v>
      </c>
      <c r="B3358" s="361">
        <v>1.39682</v>
      </c>
    </row>
    <row r="3359" spans="1:2" x14ac:dyDescent="0.25">
      <c r="A3359" s="360">
        <v>39814</v>
      </c>
      <c r="B3359" s="361">
        <v>1.40395</v>
      </c>
    </row>
    <row r="3360" spans="1:2" x14ac:dyDescent="0.25">
      <c r="A3360" s="360">
        <v>39813</v>
      </c>
      <c r="B3360" s="361">
        <v>1.4095299999999999</v>
      </c>
    </row>
    <row r="3361" spans="1:2" x14ac:dyDescent="0.25">
      <c r="A3361" s="360">
        <v>39812</v>
      </c>
      <c r="B3361" s="361">
        <v>1.41865</v>
      </c>
    </row>
    <row r="3362" spans="1:2" x14ac:dyDescent="0.25">
      <c r="A3362" s="360">
        <v>39811</v>
      </c>
      <c r="B3362" s="361">
        <v>1.4026700000000001</v>
      </c>
    </row>
    <row r="3363" spans="1:2" x14ac:dyDescent="0.25">
      <c r="A3363" s="360">
        <v>39810</v>
      </c>
      <c r="B3363" s="361">
        <v>1.4027099999999999</v>
      </c>
    </row>
    <row r="3364" spans="1:2" x14ac:dyDescent="0.25">
      <c r="A3364" s="360">
        <v>39809</v>
      </c>
      <c r="B3364" s="361">
        <v>1.4047499999999999</v>
      </c>
    </row>
    <row r="3365" spans="1:2" x14ac:dyDescent="0.25">
      <c r="A3365" s="360">
        <v>39808</v>
      </c>
      <c r="B3365" s="361">
        <v>1.40059</v>
      </c>
    </row>
    <row r="3366" spans="1:2" x14ac:dyDescent="0.25">
      <c r="A3366" s="360">
        <v>39807</v>
      </c>
      <c r="B3366" s="361">
        <v>1.3971199999999999</v>
      </c>
    </row>
    <row r="3367" spans="1:2" x14ac:dyDescent="0.25">
      <c r="A3367" s="360">
        <v>39806</v>
      </c>
      <c r="B3367" s="361">
        <v>1.3974</v>
      </c>
    </row>
    <row r="3368" spans="1:2" x14ac:dyDescent="0.25">
      <c r="A3368" s="360">
        <v>39805</v>
      </c>
      <c r="B3368" s="361">
        <v>1.39802</v>
      </c>
    </row>
    <row r="3369" spans="1:2" x14ac:dyDescent="0.25">
      <c r="A3369" s="360">
        <v>39804</v>
      </c>
      <c r="B3369" s="361">
        <v>1.3907799999999999</v>
      </c>
    </row>
    <row r="3370" spans="1:2" x14ac:dyDescent="0.25">
      <c r="A3370" s="360">
        <v>39803</v>
      </c>
      <c r="B3370" s="361">
        <v>1.3907099999999999</v>
      </c>
    </row>
    <row r="3371" spans="1:2" x14ac:dyDescent="0.25">
      <c r="A3371" s="360">
        <v>39802</v>
      </c>
      <c r="B3371" s="361">
        <v>1.41178</v>
      </c>
    </row>
    <row r="3372" spans="1:2" x14ac:dyDescent="0.25">
      <c r="A3372" s="360">
        <v>39801</v>
      </c>
      <c r="B3372" s="361">
        <v>1.4436500000000001</v>
      </c>
    </row>
    <row r="3373" spans="1:2" x14ac:dyDescent="0.25">
      <c r="A3373" s="360">
        <v>39800</v>
      </c>
      <c r="B3373" s="361">
        <v>1.4137200000000001</v>
      </c>
    </row>
    <row r="3374" spans="1:2" x14ac:dyDescent="0.25">
      <c r="A3374" s="360">
        <v>39799</v>
      </c>
      <c r="B3374" s="361">
        <v>1.3720600000000001</v>
      </c>
    </row>
    <row r="3375" spans="1:2" x14ac:dyDescent="0.25">
      <c r="A3375" s="360">
        <v>39798</v>
      </c>
      <c r="B3375" s="361">
        <v>1.34999</v>
      </c>
    </row>
    <row r="3376" spans="1:2" x14ac:dyDescent="0.25">
      <c r="A3376" s="360">
        <v>39797</v>
      </c>
      <c r="B3376" s="361">
        <v>1.33819</v>
      </c>
    </row>
    <row r="3377" spans="1:2" x14ac:dyDescent="0.25">
      <c r="A3377" s="360">
        <v>39796</v>
      </c>
      <c r="B3377" s="361">
        <v>1.33849</v>
      </c>
    </row>
    <row r="3378" spans="1:2" x14ac:dyDescent="0.25">
      <c r="A3378" s="360">
        <v>39795</v>
      </c>
      <c r="B3378" s="361">
        <v>1.33392</v>
      </c>
    </row>
    <row r="3379" spans="1:2" x14ac:dyDescent="0.25">
      <c r="A3379" s="360">
        <v>39794</v>
      </c>
      <c r="B3379" s="361">
        <v>1.3140700000000001</v>
      </c>
    </row>
    <row r="3380" spans="1:2" x14ac:dyDescent="0.25">
      <c r="A3380" s="360">
        <v>39793</v>
      </c>
      <c r="B3380" s="361">
        <v>1.2958000000000001</v>
      </c>
    </row>
    <row r="3381" spans="1:2" x14ac:dyDescent="0.25">
      <c r="A3381" s="360">
        <v>39792</v>
      </c>
      <c r="B3381" s="361">
        <v>1.28904</v>
      </c>
    </row>
    <row r="3382" spans="1:2" x14ac:dyDescent="0.25">
      <c r="A3382" s="360">
        <v>39791</v>
      </c>
      <c r="B3382" s="361">
        <v>1.28281</v>
      </c>
    </row>
    <row r="3383" spans="1:2" x14ac:dyDescent="0.25">
      <c r="A3383" s="360">
        <v>39790</v>
      </c>
      <c r="B3383" s="361">
        <v>1.27142</v>
      </c>
    </row>
    <row r="3384" spans="1:2" x14ac:dyDescent="0.25">
      <c r="A3384" s="360">
        <v>39789</v>
      </c>
      <c r="B3384" s="361">
        <v>1.2713099999999999</v>
      </c>
    </row>
    <row r="3385" spans="1:2" x14ac:dyDescent="0.25">
      <c r="A3385" s="360">
        <v>39788</v>
      </c>
      <c r="B3385" s="361">
        <v>1.27315</v>
      </c>
    </row>
    <row r="3386" spans="1:2" x14ac:dyDescent="0.25">
      <c r="A3386" s="360">
        <v>39787</v>
      </c>
      <c r="B3386" s="361">
        <v>1.26919</v>
      </c>
    </row>
    <row r="3387" spans="1:2" x14ac:dyDescent="0.25">
      <c r="A3387" s="360">
        <v>39786</v>
      </c>
      <c r="B3387" s="361">
        <v>1.2676499999999999</v>
      </c>
    </row>
    <row r="3388" spans="1:2" x14ac:dyDescent="0.25">
      <c r="A3388" s="360">
        <v>39785</v>
      </c>
      <c r="B3388" s="361">
        <v>1.2650300000000001</v>
      </c>
    </row>
    <row r="3389" spans="1:2" x14ac:dyDescent="0.25">
      <c r="A3389" s="360">
        <v>39784</v>
      </c>
      <c r="B3389" s="361">
        <v>1.26606</v>
      </c>
    </row>
    <row r="3390" spans="1:2" x14ac:dyDescent="0.25">
      <c r="A3390" s="360">
        <v>39783</v>
      </c>
      <c r="B3390" s="361">
        <v>1.2687600000000001</v>
      </c>
    </row>
    <row r="3391" spans="1:2" x14ac:dyDescent="0.25">
      <c r="A3391" s="360">
        <v>39782</v>
      </c>
      <c r="B3391" s="361">
        <v>1.2686900000000001</v>
      </c>
    </row>
    <row r="3392" spans="1:2" x14ac:dyDescent="0.25">
      <c r="A3392" s="360">
        <v>39781</v>
      </c>
      <c r="B3392" s="361">
        <v>1.28359</v>
      </c>
    </row>
    <row r="3393" spans="1:2" x14ac:dyDescent="0.25">
      <c r="A3393" s="360">
        <v>39780</v>
      </c>
      <c r="B3393" s="361">
        <v>1.29037</v>
      </c>
    </row>
    <row r="3394" spans="1:2" x14ac:dyDescent="0.25">
      <c r="A3394" s="360">
        <v>39779</v>
      </c>
      <c r="B3394" s="361">
        <v>1.2969900000000001</v>
      </c>
    </row>
    <row r="3395" spans="1:2" x14ac:dyDescent="0.25">
      <c r="A3395" s="360">
        <v>39778</v>
      </c>
      <c r="B3395" s="361">
        <v>1.2910900000000001</v>
      </c>
    </row>
    <row r="3396" spans="1:2" x14ac:dyDescent="0.25">
      <c r="A3396" s="360">
        <v>39777</v>
      </c>
      <c r="B3396" s="361">
        <v>1.2687600000000001</v>
      </c>
    </row>
    <row r="3397" spans="1:2" x14ac:dyDescent="0.25">
      <c r="A3397" s="360">
        <v>39776</v>
      </c>
      <c r="B3397" s="361">
        <v>1.2582500000000001</v>
      </c>
    </row>
    <row r="3398" spans="1:2" x14ac:dyDescent="0.25">
      <c r="A3398" s="360">
        <v>39775</v>
      </c>
      <c r="B3398" s="361">
        <v>1.25806</v>
      </c>
    </row>
    <row r="3399" spans="1:2" x14ac:dyDescent="0.25">
      <c r="A3399" s="360">
        <v>39774</v>
      </c>
      <c r="B3399" s="361">
        <v>1.2518199999999999</v>
      </c>
    </row>
    <row r="3400" spans="1:2" x14ac:dyDescent="0.25">
      <c r="A3400" s="360">
        <v>39773</v>
      </c>
      <c r="B3400" s="361">
        <v>1.2517199999999999</v>
      </c>
    </row>
    <row r="3401" spans="1:2" x14ac:dyDescent="0.25">
      <c r="A3401" s="360">
        <v>39772</v>
      </c>
      <c r="B3401" s="361">
        <v>1.2627200000000001</v>
      </c>
    </row>
    <row r="3402" spans="1:2" x14ac:dyDescent="0.25">
      <c r="A3402" s="360">
        <v>39771</v>
      </c>
      <c r="B3402" s="361">
        <v>1.26291</v>
      </c>
    </row>
    <row r="3403" spans="1:2" x14ac:dyDescent="0.25">
      <c r="A3403" s="360">
        <v>39770</v>
      </c>
      <c r="B3403" s="361">
        <v>1.26152</v>
      </c>
    </row>
    <row r="3404" spans="1:2" x14ac:dyDescent="0.25">
      <c r="A3404" s="360">
        <v>39769</v>
      </c>
      <c r="B3404" s="361">
        <v>1.2597100000000001</v>
      </c>
    </row>
    <row r="3405" spans="1:2" x14ac:dyDescent="0.25">
      <c r="A3405" s="360">
        <v>39768</v>
      </c>
      <c r="B3405" s="361">
        <v>1.2606999999999999</v>
      </c>
    </row>
    <row r="3406" spans="1:2" x14ac:dyDescent="0.25">
      <c r="A3406" s="360">
        <v>39767</v>
      </c>
      <c r="B3406" s="361">
        <v>1.27267</v>
      </c>
    </row>
    <row r="3407" spans="1:2" x14ac:dyDescent="0.25">
      <c r="A3407" s="360">
        <v>39766</v>
      </c>
      <c r="B3407" s="361">
        <v>1.24943</v>
      </c>
    </row>
    <row r="3408" spans="1:2" x14ac:dyDescent="0.25">
      <c r="A3408" s="360">
        <v>39765</v>
      </c>
      <c r="B3408" s="361">
        <v>1.25447</v>
      </c>
    </row>
    <row r="3409" spans="1:2" x14ac:dyDescent="0.25">
      <c r="A3409" s="360">
        <v>39764</v>
      </c>
      <c r="B3409" s="361">
        <v>1.2698400000000001</v>
      </c>
    </row>
    <row r="3410" spans="1:2" x14ac:dyDescent="0.25">
      <c r="A3410" s="360">
        <v>39763</v>
      </c>
      <c r="B3410" s="361">
        <v>1.2839499999999999</v>
      </c>
    </row>
    <row r="3411" spans="1:2" x14ac:dyDescent="0.25">
      <c r="A3411" s="360">
        <v>39762</v>
      </c>
      <c r="B3411" s="361">
        <v>1.27156</v>
      </c>
    </row>
    <row r="3412" spans="1:2" x14ac:dyDescent="0.25">
      <c r="A3412" s="360">
        <v>39761</v>
      </c>
      <c r="B3412" s="361">
        <v>1.2713399999999999</v>
      </c>
    </row>
    <row r="3413" spans="1:2" x14ac:dyDescent="0.25">
      <c r="A3413" s="360">
        <v>39760</v>
      </c>
      <c r="B3413" s="361">
        <v>1.2748900000000001</v>
      </c>
    </row>
    <row r="3414" spans="1:2" x14ac:dyDescent="0.25">
      <c r="A3414" s="360">
        <v>39759</v>
      </c>
      <c r="B3414" s="361">
        <v>1.28546</v>
      </c>
    </row>
    <row r="3415" spans="1:2" x14ac:dyDescent="0.25">
      <c r="A3415" s="360">
        <v>39758</v>
      </c>
      <c r="B3415" s="361">
        <v>1.29349</v>
      </c>
    </row>
    <row r="3416" spans="1:2" x14ac:dyDescent="0.25">
      <c r="A3416" s="360">
        <v>39757</v>
      </c>
      <c r="B3416" s="361">
        <v>1.2726500000000001</v>
      </c>
    </row>
    <row r="3417" spans="1:2" x14ac:dyDescent="0.25">
      <c r="A3417" s="360">
        <v>39756</v>
      </c>
      <c r="B3417" s="361">
        <v>1.27868</v>
      </c>
    </row>
    <row r="3418" spans="1:2" x14ac:dyDescent="0.25">
      <c r="A3418" s="360">
        <v>39755</v>
      </c>
      <c r="B3418" s="361">
        <v>1.2719800000000001</v>
      </c>
    </row>
    <row r="3419" spans="1:2" x14ac:dyDescent="0.25">
      <c r="A3419" s="360">
        <v>39754</v>
      </c>
      <c r="B3419" s="361">
        <v>1.27172</v>
      </c>
    </row>
    <row r="3420" spans="1:2" x14ac:dyDescent="0.25">
      <c r="A3420" s="360">
        <v>39753</v>
      </c>
      <c r="B3420" s="361">
        <v>1.27389</v>
      </c>
    </row>
    <row r="3421" spans="1:2" x14ac:dyDescent="0.25">
      <c r="A3421" s="360">
        <v>39752</v>
      </c>
      <c r="B3421" s="361">
        <v>1.30528</v>
      </c>
    </row>
    <row r="3422" spans="1:2" x14ac:dyDescent="0.25">
      <c r="A3422" s="360">
        <v>39751</v>
      </c>
      <c r="B3422" s="361">
        <v>1.2783</v>
      </c>
    </row>
    <row r="3423" spans="1:2" x14ac:dyDescent="0.25">
      <c r="A3423" s="360">
        <v>39750</v>
      </c>
      <c r="B3423" s="361">
        <v>1.2488900000000001</v>
      </c>
    </row>
    <row r="3424" spans="1:2" x14ac:dyDescent="0.25">
      <c r="A3424" s="360">
        <v>39749</v>
      </c>
      <c r="B3424" s="361">
        <v>1.25145</v>
      </c>
    </row>
    <row r="3425" spans="1:2" x14ac:dyDescent="0.25">
      <c r="A3425" s="360">
        <v>39748</v>
      </c>
      <c r="B3425" s="361">
        <v>1.26136</v>
      </c>
    </row>
    <row r="3426" spans="1:2" x14ac:dyDescent="0.25">
      <c r="A3426" s="360">
        <v>39747</v>
      </c>
      <c r="B3426" s="361">
        <v>1.2697000000000001</v>
      </c>
    </row>
    <row r="3427" spans="1:2" x14ac:dyDescent="0.25">
      <c r="A3427" s="360">
        <v>39746</v>
      </c>
      <c r="B3427" s="361">
        <v>1.2653099999999999</v>
      </c>
    </row>
    <row r="3428" spans="1:2" x14ac:dyDescent="0.25">
      <c r="A3428" s="360">
        <v>39745</v>
      </c>
      <c r="B3428" s="361">
        <v>1.28186</v>
      </c>
    </row>
    <row r="3429" spans="1:2" x14ac:dyDescent="0.25">
      <c r="A3429" s="360">
        <v>39744</v>
      </c>
      <c r="B3429" s="361">
        <v>1.2916399999999999</v>
      </c>
    </row>
    <row r="3430" spans="1:2" x14ac:dyDescent="0.25">
      <c r="A3430" s="360">
        <v>39743</v>
      </c>
      <c r="B3430" s="361">
        <v>1.32467</v>
      </c>
    </row>
    <row r="3431" spans="1:2" x14ac:dyDescent="0.25">
      <c r="A3431" s="360">
        <v>39742</v>
      </c>
      <c r="B3431" s="361">
        <v>1.34152</v>
      </c>
    </row>
    <row r="3432" spans="1:2" x14ac:dyDescent="0.25">
      <c r="A3432" s="360">
        <v>39741</v>
      </c>
      <c r="B3432" s="361">
        <v>1.34039</v>
      </c>
    </row>
    <row r="3433" spans="1:2" x14ac:dyDescent="0.25">
      <c r="A3433" s="360">
        <v>39740</v>
      </c>
      <c r="B3433" s="361">
        <v>1.34036</v>
      </c>
    </row>
    <row r="3434" spans="1:2" x14ac:dyDescent="0.25">
      <c r="A3434" s="360">
        <v>39739</v>
      </c>
      <c r="B3434" s="361">
        <v>1.3455600000000001</v>
      </c>
    </row>
    <row r="3435" spans="1:2" x14ac:dyDescent="0.25">
      <c r="A3435" s="360">
        <v>39738</v>
      </c>
      <c r="B3435" s="361">
        <v>1.34467</v>
      </c>
    </row>
    <row r="3436" spans="1:2" x14ac:dyDescent="0.25">
      <c r="A3436" s="360">
        <v>39737</v>
      </c>
      <c r="B3436" s="361">
        <v>1.35849</v>
      </c>
    </row>
    <row r="3437" spans="1:2" x14ac:dyDescent="0.25">
      <c r="A3437" s="360">
        <v>39736</v>
      </c>
      <c r="B3437" s="361">
        <v>1.36625</v>
      </c>
    </row>
    <row r="3438" spans="1:2" x14ac:dyDescent="0.25">
      <c r="A3438" s="360">
        <v>39735</v>
      </c>
      <c r="B3438" s="361">
        <v>1.35765</v>
      </c>
    </row>
    <row r="3439" spans="1:2" x14ac:dyDescent="0.25">
      <c r="A3439" s="360">
        <v>39734</v>
      </c>
      <c r="B3439" s="361">
        <v>1.3402700000000001</v>
      </c>
    </row>
    <row r="3440" spans="1:2" x14ac:dyDescent="0.25">
      <c r="A3440" s="360">
        <v>39733</v>
      </c>
      <c r="B3440" s="361">
        <v>1.33924</v>
      </c>
    </row>
    <row r="3441" spans="1:2" x14ac:dyDescent="0.25">
      <c r="A3441" s="360">
        <v>39732</v>
      </c>
      <c r="B3441" s="361">
        <v>1.35372</v>
      </c>
    </row>
    <row r="3442" spans="1:2" x14ac:dyDescent="0.25">
      <c r="A3442" s="360">
        <v>39731</v>
      </c>
      <c r="B3442" s="361">
        <v>1.3666799999999999</v>
      </c>
    </row>
    <row r="3443" spans="1:2" x14ac:dyDescent="0.25">
      <c r="A3443" s="360">
        <v>39730</v>
      </c>
      <c r="B3443" s="361">
        <v>1.3629599999999999</v>
      </c>
    </row>
    <row r="3444" spans="1:2" x14ac:dyDescent="0.25">
      <c r="A3444" s="360">
        <v>39729</v>
      </c>
      <c r="B3444" s="361">
        <v>1.35714</v>
      </c>
    </row>
    <row r="3445" spans="1:2" x14ac:dyDescent="0.25">
      <c r="A3445" s="360">
        <v>39728</v>
      </c>
      <c r="B3445" s="361">
        <v>1.3587899999999999</v>
      </c>
    </row>
    <row r="3446" spans="1:2" x14ac:dyDescent="0.25">
      <c r="A3446" s="360">
        <v>39727</v>
      </c>
      <c r="B3446" s="361">
        <v>1.3762000000000001</v>
      </c>
    </row>
    <row r="3447" spans="1:2" x14ac:dyDescent="0.25">
      <c r="A3447" s="360">
        <v>39726</v>
      </c>
      <c r="B3447" s="361">
        <v>1.3770199999999999</v>
      </c>
    </row>
    <row r="3448" spans="1:2" x14ac:dyDescent="0.25">
      <c r="A3448" s="360">
        <v>39725</v>
      </c>
      <c r="B3448" s="361">
        <v>1.3826499999999999</v>
      </c>
    </row>
    <row r="3449" spans="1:2" x14ac:dyDescent="0.25">
      <c r="A3449" s="360">
        <v>39724</v>
      </c>
      <c r="B3449" s="361">
        <v>1.3911899999999999</v>
      </c>
    </row>
    <row r="3450" spans="1:2" x14ac:dyDescent="0.25">
      <c r="A3450" s="360">
        <v>39723</v>
      </c>
      <c r="B3450" s="361">
        <v>1.4089400000000001</v>
      </c>
    </row>
    <row r="3451" spans="1:2" x14ac:dyDescent="0.25">
      <c r="A3451" s="360">
        <v>39722</v>
      </c>
      <c r="B3451" s="361">
        <v>1.4292100000000001</v>
      </c>
    </row>
    <row r="3452" spans="1:2" x14ac:dyDescent="0.25">
      <c r="A3452" s="360">
        <v>39721</v>
      </c>
      <c r="B3452" s="361">
        <v>1.4445300000000001</v>
      </c>
    </row>
    <row r="3453" spans="1:2" x14ac:dyDescent="0.25">
      <c r="A3453" s="360">
        <v>39720</v>
      </c>
      <c r="B3453" s="361">
        <v>1.4607300000000001</v>
      </c>
    </row>
    <row r="3454" spans="1:2" x14ac:dyDescent="0.25">
      <c r="A3454" s="360">
        <v>39719</v>
      </c>
      <c r="B3454" s="361">
        <v>1.46071</v>
      </c>
    </row>
    <row r="3455" spans="1:2" x14ac:dyDescent="0.25">
      <c r="A3455" s="360">
        <v>39718</v>
      </c>
      <c r="B3455" s="361">
        <v>1.46126</v>
      </c>
    </row>
    <row r="3456" spans="1:2" x14ac:dyDescent="0.25">
      <c r="A3456" s="360">
        <v>39717</v>
      </c>
      <c r="B3456" s="361">
        <v>1.4672499999999999</v>
      </c>
    </row>
    <row r="3457" spans="1:2" x14ac:dyDescent="0.25">
      <c r="A3457" s="360">
        <v>39716</v>
      </c>
      <c r="B3457" s="361">
        <v>1.46743</v>
      </c>
    </row>
    <row r="3458" spans="1:2" x14ac:dyDescent="0.25">
      <c r="A3458" s="360">
        <v>39715</v>
      </c>
      <c r="B3458" s="361">
        <v>1.47542</v>
      </c>
    </row>
    <row r="3459" spans="1:2" x14ac:dyDescent="0.25">
      <c r="A3459" s="360">
        <v>39714</v>
      </c>
      <c r="B3459" s="361">
        <v>1.45791</v>
      </c>
    </row>
    <row r="3460" spans="1:2" x14ac:dyDescent="0.25">
      <c r="A3460" s="360">
        <v>39713</v>
      </c>
      <c r="B3460" s="361">
        <v>1.4462600000000001</v>
      </c>
    </row>
    <row r="3461" spans="1:2" x14ac:dyDescent="0.25">
      <c r="A3461" s="360">
        <v>39712</v>
      </c>
      <c r="B3461" s="361">
        <v>1.4461900000000001</v>
      </c>
    </row>
    <row r="3462" spans="1:2" x14ac:dyDescent="0.25">
      <c r="A3462" s="360">
        <v>39711</v>
      </c>
      <c r="B3462" s="361">
        <v>1.4310700000000001</v>
      </c>
    </row>
    <row r="3463" spans="1:2" x14ac:dyDescent="0.25">
      <c r="A3463" s="360">
        <v>39710</v>
      </c>
      <c r="B3463" s="361">
        <v>1.43763</v>
      </c>
    </row>
    <row r="3464" spans="1:2" x14ac:dyDescent="0.25">
      <c r="A3464" s="360">
        <v>39709</v>
      </c>
      <c r="B3464" s="361">
        <v>1.4194</v>
      </c>
    </row>
    <row r="3465" spans="1:2" x14ac:dyDescent="0.25">
      <c r="A3465" s="360">
        <v>39708</v>
      </c>
      <c r="B3465" s="361">
        <v>1.4214</v>
      </c>
    </row>
    <row r="3466" spans="1:2" x14ac:dyDescent="0.25">
      <c r="A3466" s="360">
        <v>39707</v>
      </c>
      <c r="B3466" s="361">
        <v>1.4274</v>
      </c>
    </row>
    <row r="3467" spans="1:2" x14ac:dyDescent="0.25">
      <c r="A3467" s="360">
        <v>39706</v>
      </c>
      <c r="B3467" s="361">
        <v>1.42258</v>
      </c>
    </row>
    <row r="3468" spans="1:2" x14ac:dyDescent="0.25">
      <c r="A3468" s="360">
        <v>39705</v>
      </c>
      <c r="B3468" s="361">
        <v>1.42232</v>
      </c>
    </row>
    <row r="3469" spans="1:2" x14ac:dyDescent="0.25">
      <c r="A3469" s="360">
        <v>39704</v>
      </c>
      <c r="B3469" s="361">
        <v>1.40737</v>
      </c>
    </row>
    <row r="3470" spans="1:2" x14ac:dyDescent="0.25">
      <c r="A3470" s="360">
        <v>39703</v>
      </c>
      <c r="B3470" s="361">
        <v>1.3947700000000001</v>
      </c>
    </row>
    <row r="3471" spans="1:2" x14ac:dyDescent="0.25">
      <c r="A3471" s="360">
        <v>39702</v>
      </c>
      <c r="B3471" s="361">
        <v>1.4109499999999999</v>
      </c>
    </row>
    <row r="3472" spans="1:2" x14ac:dyDescent="0.25">
      <c r="A3472" s="360">
        <v>39701</v>
      </c>
      <c r="B3472" s="361">
        <v>1.41316</v>
      </c>
    </row>
    <row r="3473" spans="1:2" x14ac:dyDescent="0.25">
      <c r="A3473" s="360">
        <v>39700</v>
      </c>
      <c r="B3473" s="361">
        <v>1.42757</v>
      </c>
    </row>
    <row r="3474" spans="1:2" x14ac:dyDescent="0.25">
      <c r="A3474" s="360">
        <v>39699</v>
      </c>
      <c r="B3474" s="361">
        <v>1.42645</v>
      </c>
    </row>
    <row r="3475" spans="1:2" x14ac:dyDescent="0.25">
      <c r="A3475" s="360">
        <v>39698</v>
      </c>
      <c r="B3475" s="361">
        <v>1.42618</v>
      </c>
    </row>
    <row r="3476" spans="1:2" x14ac:dyDescent="0.25">
      <c r="A3476" s="360">
        <v>39697</v>
      </c>
      <c r="B3476" s="361">
        <v>1.4267099999999999</v>
      </c>
    </row>
    <row r="3477" spans="1:2" x14ac:dyDescent="0.25">
      <c r="A3477" s="360">
        <v>39696</v>
      </c>
      <c r="B3477" s="361">
        <v>1.4462999999999999</v>
      </c>
    </row>
    <row r="3478" spans="1:2" x14ac:dyDescent="0.25">
      <c r="A3478" s="360">
        <v>39695</v>
      </c>
      <c r="B3478" s="361">
        <v>1.4468099999999999</v>
      </c>
    </row>
    <row r="3479" spans="1:2" x14ac:dyDescent="0.25">
      <c r="A3479" s="360">
        <v>39694</v>
      </c>
      <c r="B3479" s="361">
        <v>1.45421</v>
      </c>
    </row>
    <row r="3480" spans="1:2" x14ac:dyDescent="0.25">
      <c r="A3480" s="360">
        <v>39693</v>
      </c>
      <c r="B3480" s="361">
        <v>1.4637500000000001</v>
      </c>
    </row>
    <row r="3481" spans="1:2" x14ac:dyDescent="0.25">
      <c r="A3481" s="360">
        <v>39692</v>
      </c>
      <c r="B3481" s="361">
        <v>1.46696</v>
      </c>
    </row>
    <row r="3482" spans="1:2" x14ac:dyDescent="0.25">
      <c r="A3482" s="360">
        <v>39691</v>
      </c>
      <c r="B3482" s="361">
        <v>1.46685</v>
      </c>
    </row>
    <row r="3483" spans="1:2" x14ac:dyDescent="0.25">
      <c r="A3483" s="360">
        <v>39690</v>
      </c>
      <c r="B3483" s="361">
        <v>1.4714400000000001</v>
      </c>
    </row>
    <row r="3484" spans="1:2" x14ac:dyDescent="0.25">
      <c r="A3484" s="360">
        <v>39689</v>
      </c>
      <c r="B3484" s="361">
        <v>1.4750000000000001</v>
      </c>
    </row>
    <row r="3485" spans="1:2" x14ac:dyDescent="0.25">
      <c r="A3485" s="360">
        <v>39688</v>
      </c>
      <c r="B3485" s="361">
        <v>1.4701500000000001</v>
      </c>
    </row>
    <row r="3486" spans="1:2" x14ac:dyDescent="0.25">
      <c r="A3486" s="360">
        <v>39687</v>
      </c>
      <c r="B3486" s="361">
        <v>1.46726</v>
      </c>
    </row>
    <row r="3487" spans="1:2" x14ac:dyDescent="0.25">
      <c r="A3487" s="360">
        <v>39686</v>
      </c>
      <c r="B3487" s="361">
        <v>1.47567</v>
      </c>
    </row>
    <row r="3488" spans="1:2" x14ac:dyDescent="0.25">
      <c r="A3488" s="360">
        <v>39685</v>
      </c>
      <c r="B3488" s="361">
        <v>1.4787699999999999</v>
      </c>
    </row>
    <row r="3489" spans="1:2" x14ac:dyDescent="0.25">
      <c r="A3489" s="360">
        <v>39684</v>
      </c>
      <c r="B3489" s="361">
        <v>1.47868</v>
      </c>
    </row>
    <row r="3490" spans="1:2" x14ac:dyDescent="0.25">
      <c r="A3490" s="360">
        <v>39683</v>
      </c>
      <c r="B3490" s="361">
        <v>1.48478</v>
      </c>
    </row>
    <row r="3491" spans="1:2" x14ac:dyDescent="0.25">
      <c r="A3491" s="360">
        <v>39682</v>
      </c>
      <c r="B3491" s="361">
        <v>1.4801299999999999</v>
      </c>
    </row>
    <row r="3492" spans="1:2" x14ac:dyDescent="0.25">
      <c r="A3492" s="360">
        <v>39681</v>
      </c>
      <c r="B3492" s="361">
        <v>1.4747399999999999</v>
      </c>
    </row>
    <row r="3493" spans="1:2" x14ac:dyDescent="0.25">
      <c r="A3493" s="360">
        <v>39680</v>
      </c>
      <c r="B3493" s="361">
        <v>1.46963</v>
      </c>
    </row>
    <row r="3494" spans="1:2" x14ac:dyDescent="0.25">
      <c r="A3494" s="360">
        <v>39679</v>
      </c>
      <c r="B3494" s="361">
        <v>1.4718199999999999</v>
      </c>
    </row>
    <row r="3495" spans="1:2" x14ac:dyDescent="0.25">
      <c r="A3495" s="360">
        <v>39678</v>
      </c>
      <c r="B3495" s="361">
        <v>1.46814</v>
      </c>
    </row>
    <row r="3496" spans="1:2" x14ac:dyDescent="0.25">
      <c r="A3496" s="360">
        <v>39677</v>
      </c>
      <c r="B3496" s="361">
        <v>1.46811</v>
      </c>
    </row>
    <row r="3497" spans="1:2" x14ac:dyDescent="0.25">
      <c r="A3497" s="360">
        <v>39676</v>
      </c>
      <c r="B3497" s="361">
        <v>1.474</v>
      </c>
    </row>
    <row r="3498" spans="1:2" x14ac:dyDescent="0.25">
      <c r="A3498" s="360">
        <v>39675</v>
      </c>
      <c r="B3498" s="361">
        <v>1.4885600000000001</v>
      </c>
    </row>
    <row r="3499" spans="1:2" x14ac:dyDescent="0.25">
      <c r="A3499" s="360">
        <v>39674</v>
      </c>
      <c r="B3499" s="361">
        <v>1.49135</v>
      </c>
    </row>
    <row r="3500" spans="1:2" x14ac:dyDescent="0.25">
      <c r="A3500" s="360">
        <v>39673</v>
      </c>
      <c r="B3500" s="361">
        <v>1.48976</v>
      </c>
    </row>
    <row r="3501" spans="1:2" x14ac:dyDescent="0.25">
      <c r="A3501" s="360">
        <v>39672</v>
      </c>
      <c r="B3501" s="361">
        <v>1.4975499999999999</v>
      </c>
    </row>
    <row r="3502" spans="1:2" x14ac:dyDescent="0.25">
      <c r="A3502" s="360">
        <v>39671</v>
      </c>
      <c r="B3502" s="361">
        <v>1.5000500000000001</v>
      </c>
    </row>
    <row r="3503" spans="1:2" x14ac:dyDescent="0.25">
      <c r="A3503" s="360">
        <v>39670</v>
      </c>
      <c r="B3503" s="361">
        <v>1.5000800000000001</v>
      </c>
    </row>
    <row r="3504" spans="1:2" x14ac:dyDescent="0.25">
      <c r="A3504" s="360">
        <v>39669</v>
      </c>
      <c r="B3504" s="361">
        <v>1.5165200000000001</v>
      </c>
    </row>
    <row r="3505" spans="1:2" x14ac:dyDescent="0.25">
      <c r="A3505" s="360">
        <v>39668</v>
      </c>
      <c r="B3505" s="361">
        <v>1.54145</v>
      </c>
    </row>
    <row r="3506" spans="1:2" x14ac:dyDescent="0.25">
      <c r="A3506" s="360">
        <v>39667</v>
      </c>
      <c r="B3506" s="361">
        <v>1.54603</v>
      </c>
    </row>
    <row r="3507" spans="1:2" x14ac:dyDescent="0.25">
      <c r="A3507" s="360">
        <v>39666</v>
      </c>
      <c r="B3507" s="361">
        <v>1.5513999999999999</v>
      </c>
    </row>
    <row r="3508" spans="1:2" x14ac:dyDescent="0.25">
      <c r="A3508" s="360">
        <v>39665</v>
      </c>
      <c r="B3508" s="361">
        <v>1.5579799999999999</v>
      </c>
    </row>
    <row r="3509" spans="1:2" x14ac:dyDescent="0.25">
      <c r="A3509" s="360">
        <v>39664</v>
      </c>
      <c r="B3509" s="361">
        <v>1.5558799999999999</v>
      </c>
    </row>
    <row r="3510" spans="1:2" x14ac:dyDescent="0.25">
      <c r="A3510" s="360">
        <v>39663</v>
      </c>
      <c r="B3510" s="361">
        <v>1.5558399999999999</v>
      </c>
    </row>
    <row r="3511" spans="1:2" x14ac:dyDescent="0.25">
      <c r="A3511" s="360">
        <v>39662</v>
      </c>
      <c r="B3511" s="361">
        <v>1.5539000000000001</v>
      </c>
    </row>
    <row r="3512" spans="1:2" x14ac:dyDescent="0.25">
      <c r="A3512" s="360">
        <v>39661</v>
      </c>
      <c r="B3512" s="361">
        <v>1.55992</v>
      </c>
    </row>
    <row r="3513" spans="1:2" x14ac:dyDescent="0.25">
      <c r="A3513" s="360">
        <v>39660</v>
      </c>
      <c r="B3513" s="361">
        <v>1.5581700000000001</v>
      </c>
    </row>
    <row r="3514" spans="1:2" x14ac:dyDescent="0.25">
      <c r="A3514" s="360">
        <v>39659</v>
      </c>
      <c r="B3514" s="361">
        <v>1.5698300000000001</v>
      </c>
    </row>
    <row r="3515" spans="1:2" x14ac:dyDescent="0.25">
      <c r="A3515" s="360">
        <v>39658</v>
      </c>
      <c r="B3515" s="361">
        <v>1.5723100000000001</v>
      </c>
    </row>
    <row r="3516" spans="1:2" x14ac:dyDescent="0.25">
      <c r="A3516" s="360">
        <v>39657</v>
      </c>
      <c r="B3516" s="361">
        <v>1.5704400000000001</v>
      </c>
    </row>
    <row r="3517" spans="1:2" x14ac:dyDescent="0.25">
      <c r="A3517" s="360">
        <v>39656</v>
      </c>
      <c r="B3517" s="361">
        <v>1.5704100000000001</v>
      </c>
    </row>
    <row r="3518" spans="1:2" x14ac:dyDescent="0.25">
      <c r="A3518" s="360">
        <v>39655</v>
      </c>
      <c r="B3518" s="361">
        <v>1.5703800000000001</v>
      </c>
    </row>
    <row r="3519" spans="1:2" x14ac:dyDescent="0.25">
      <c r="A3519" s="360">
        <v>39654</v>
      </c>
      <c r="B3519" s="361">
        <v>1.5678399999999999</v>
      </c>
    </row>
    <row r="3520" spans="1:2" x14ac:dyDescent="0.25">
      <c r="A3520" s="360">
        <v>39653</v>
      </c>
      <c r="B3520" s="361">
        <v>1.57521</v>
      </c>
    </row>
    <row r="3521" spans="1:2" x14ac:dyDescent="0.25">
      <c r="A3521" s="360">
        <v>39652</v>
      </c>
      <c r="B3521" s="361">
        <v>1.58884</v>
      </c>
    </row>
    <row r="3522" spans="1:2" x14ac:dyDescent="0.25">
      <c r="A3522" s="360">
        <v>39651</v>
      </c>
      <c r="B3522" s="361">
        <v>1.58629</v>
      </c>
    </row>
    <row r="3523" spans="1:2" x14ac:dyDescent="0.25">
      <c r="A3523" s="360">
        <v>39650</v>
      </c>
      <c r="B3523" s="361">
        <v>1.5842400000000001</v>
      </c>
    </row>
    <row r="3524" spans="1:2" x14ac:dyDescent="0.25">
      <c r="A3524" s="360">
        <v>39649</v>
      </c>
      <c r="B3524" s="361">
        <v>1.58426</v>
      </c>
    </row>
    <row r="3525" spans="1:2" x14ac:dyDescent="0.25">
      <c r="A3525" s="360">
        <v>39648</v>
      </c>
      <c r="B3525" s="361">
        <v>1.58474</v>
      </c>
    </row>
    <row r="3526" spans="1:2" x14ac:dyDescent="0.25">
      <c r="A3526" s="360">
        <v>39647</v>
      </c>
      <c r="B3526" s="361">
        <v>1.5845199999999999</v>
      </c>
    </row>
    <row r="3527" spans="1:2" x14ac:dyDescent="0.25">
      <c r="A3527" s="360">
        <v>39646</v>
      </c>
      <c r="B3527" s="361">
        <v>1.58918</v>
      </c>
    </row>
    <row r="3528" spans="1:2" x14ac:dyDescent="0.25">
      <c r="A3528" s="360">
        <v>39645</v>
      </c>
      <c r="B3528" s="361">
        <v>1.5938399999999999</v>
      </c>
    </row>
    <row r="3529" spans="1:2" x14ac:dyDescent="0.25">
      <c r="A3529" s="360">
        <v>39644</v>
      </c>
      <c r="B3529" s="361">
        <v>1.58965</v>
      </c>
    </row>
    <row r="3530" spans="1:2" x14ac:dyDescent="0.25">
      <c r="A3530" s="360">
        <v>39643</v>
      </c>
      <c r="B3530" s="361">
        <v>1.59327</v>
      </c>
    </row>
    <row r="3531" spans="1:2" x14ac:dyDescent="0.25">
      <c r="A3531" s="360">
        <v>39642</v>
      </c>
      <c r="B3531" s="361">
        <v>1.59321</v>
      </c>
    </row>
    <row r="3532" spans="1:2" x14ac:dyDescent="0.25">
      <c r="A3532" s="360">
        <v>39641</v>
      </c>
      <c r="B3532" s="361">
        <v>1.58222</v>
      </c>
    </row>
    <row r="3533" spans="1:2" x14ac:dyDescent="0.25">
      <c r="A3533" s="360">
        <v>39640</v>
      </c>
      <c r="B3533" s="361">
        <v>1.57365</v>
      </c>
    </row>
    <row r="3534" spans="1:2" x14ac:dyDescent="0.25">
      <c r="A3534" s="360">
        <v>39639</v>
      </c>
      <c r="B3534" s="361">
        <v>1.56962</v>
      </c>
    </row>
    <row r="3535" spans="1:2" x14ac:dyDescent="0.25">
      <c r="A3535" s="360">
        <v>39638</v>
      </c>
      <c r="B3535" s="361">
        <v>1.56965</v>
      </c>
    </row>
    <row r="3536" spans="1:2" x14ac:dyDescent="0.25">
      <c r="A3536" s="360">
        <v>39637</v>
      </c>
      <c r="B3536" s="361">
        <v>1.56657</v>
      </c>
    </row>
    <row r="3537" spans="1:2" x14ac:dyDescent="0.25">
      <c r="A3537" s="360">
        <v>39636</v>
      </c>
      <c r="B3537" s="361">
        <v>1.57043</v>
      </c>
    </row>
    <row r="3538" spans="1:2" x14ac:dyDescent="0.25">
      <c r="A3538" s="360">
        <v>39635</v>
      </c>
      <c r="B3538" s="361">
        <v>1.5704199999999999</v>
      </c>
    </row>
    <row r="3539" spans="1:2" x14ac:dyDescent="0.25">
      <c r="A3539" s="360">
        <v>39634</v>
      </c>
      <c r="B3539" s="361">
        <v>1.5698700000000001</v>
      </c>
    </row>
    <row r="3540" spans="1:2" x14ac:dyDescent="0.25">
      <c r="A3540" s="360">
        <v>39633</v>
      </c>
      <c r="B3540" s="361">
        <v>1.58274</v>
      </c>
    </row>
    <row r="3541" spans="1:2" x14ac:dyDescent="0.25">
      <c r="A3541" s="360">
        <v>39632</v>
      </c>
      <c r="B3541" s="361">
        <v>1.5822799999999999</v>
      </c>
    </row>
    <row r="3542" spans="1:2" x14ac:dyDescent="0.25">
      <c r="A3542" s="360">
        <v>39631</v>
      </c>
      <c r="B3542" s="361">
        <v>1.5766800000000001</v>
      </c>
    </row>
    <row r="3543" spans="1:2" x14ac:dyDescent="0.25">
      <c r="A3543" s="360">
        <v>39630</v>
      </c>
      <c r="B3543" s="361">
        <v>1.5777699999999999</v>
      </c>
    </row>
    <row r="3544" spans="1:2" x14ac:dyDescent="0.25">
      <c r="A3544" s="360">
        <v>39629</v>
      </c>
      <c r="B3544" s="361">
        <v>1.5788800000000001</v>
      </c>
    </row>
    <row r="3545" spans="1:2" x14ac:dyDescent="0.25">
      <c r="A3545" s="360">
        <v>39628</v>
      </c>
      <c r="B3545" s="361">
        <v>1.57891</v>
      </c>
    </row>
    <row r="3546" spans="1:2" x14ac:dyDescent="0.25">
      <c r="A3546" s="360">
        <v>39627</v>
      </c>
      <c r="B3546" s="361">
        <v>1.57504</v>
      </c>
    </row>
    <row r="3547" spans="1:2" x14ac:dyDescent="0.25">
      <c r="A3547" s="360">
        <v>39626</v>
      </c>
      <c r="B3547" s="361">
        <v>1.56959</v>
      </c>
    </row>
    <row r="3548" spans="1:2" x14ac:dyDescent="0.25">
      <c r="A3548" s="360">
        <v>39625</v>
      </c>
      <c r="B3548" s="361">
        <v>1.5580799999999999</v>
      </c>
    </row>
    <row r="3549" spans="1:2" x14ac:dyDescent="0.25">
      <c r="A3549" s="360">
        <v>39624</v>
      </c>
      <c r="B3549" s="361">
        <v>1.5548500000000001</v>
      </c>
    </row>
    <row r="3550" spans="1:2" x14ac:dyDescent="0.25">
      <c r="A3550" s="360">
        <v>39623</v>
      </c>
      <c r="B3550" s="361">
        <v>1.55576</v>
      </c>
    </row>
    <row r="3551" spans="1:2" x14ac:dyDescent="0.25">
      <c r="A3551" s="360">
        <v>39622</v>
      </c>
      <c r="B3551" s="361">
        <v>1.5602100000000001</v>
      </c>
    </row>
    <row r="3552" spans="1:2" x14ac:dyDescent="0.25">
      <c r="A3552" s="360">
        <v>39621</v>
      </c>
      <c r="B3552" s="361">
        <v>1.5602199999999999</v>
      </c>
    </row>
    <row r="3553" spans="1:2" x14ac:dyDescent="0.25">
      <c r="A3553" s="360">
        <v>39620</v>
      </c>
      <c r="B3553" s="361">
        <v>1.55914</v>
      </c>
    </row>
    <row r="3554" spans="1:2" x14ac:dyDescent="0.25">
      <c r="A3554" s="360">
        <v>39619</v>
      </c>
      <c r="B3554" s="361">
        <v>1.55247</v>
      </c>
    </row>
    <row r="3555" spans="1:2" x14ac:dyDescent="0.25">
      <c r="A3555" s="360">
        <v>39618</v>
      </c>
      <c r="B3555" s="361">
        <v>1.5503499999999999</v>
      </c>
    </row>
    <row r="3556" spans="1:2" x14ac:dyDescent="0.25">
      <c r="A3556" s="360">
        <v>39617</v>
      </c>
      <c r="B3556" s="361">
        <v>1.55023</v>
      </c>
    </row>
    <row r="3557" spans="1:2" x14ac:dyDescent="0.25">
      <c r="A3557" s="360">
        <v>39616</v>
      </c>
      <c r="B3557" s="361">
        <v>1.5428999999999999</v>
      </c>
    </row>
    <row r="3558" spans="1:2" x14ac:dyDescent="0.25">
      <c r="A3558" s="360">
        <v>39615</v>
      </c>
      <c r="B3558" s="361">
        <v>1.53783</v>
      </c>
    </row>
    <row r="3559" spans="1:2" x14ac:dyDescent="0.25">
      <c r="A3559" s="360">
        <v>39614</v>
      </c>
      <c r="B3559" s="361">
        <v>1.53756</v>
      </c>
    </row>
    <row r="3560" spans="1:2" x14ac:dyDescent="0.25">
      <c r="A3560" s="360">
        <v>39613</v>
      </c>
      <c r="B3560" s="361">
        <v>1.5370699999999999</v>
      </c>
    </row>
    <row r="3561" spans="1:2" x14ac:dyDescent="0.25">
      <c r="A3561" s="360">
        <v>39612</v>
      </c>
      <c r="B3561" s="361">
        <v>1.5463199999999999</v>
      </c>
    </row>
    <row r="3562" spans="1:2" x14ac:dyDescent="0.25">
      <c r="A3562" s="360">
        <v>39611</v>
      </c>
      <c r="B3562" s="361">
        <v>1.5499499999999999</v>
      </c>
    </row>
    <row r="3563" spans="1:2" x14ac:dyDescent="0.25">
      <c r="A3563" s="360">
        <v>39610</v>
      </c>
      <c r="B3563" s="361">
        <v>1.5551699999999999</v>
      </c>
    </row>
    <row r="3564" spans="1:2" x14ac:dyDescent="0.25">
      <c r="A3564" s="360">
        <v>39609</v>
      </c>
      <c r="B3564" s="361">
        <v>1.5757300000000001</v>
      </c>
    </row>
    <row r="3565" spans="1:2" x14ac:dyDescent="0.25">
      <c r="A3565" s="360">
        <v>39608</v>
      </c>
      <c r="B3565" s="361">
        <v>1.5772999999999999</v>
      </c>
    </row>
    <row r="3566" spans="1:2" x14ac:dyDescent="0.25">
      <c r="A3566" s="360">
        <v>39607</v>
      </c>
      <c r="B3566" s="361">
        <v>1.5732900000000001</v>
      </c>
    </row>
    <row r="3567" spans="1:2" x14ac:dyDescent="0.25">
      <c r="A3567" s="360">
        <v>39606</v>
      </c>
      <c r="B3567" s="361">
        <v>1.5660000000000001</v>
      </c>
    </row>
    <row r="3568" spans="1:2" x14ac:dyDescent="0.25">
      <c r="A3568" s="360">
        <v>39605</v>
      </c>
      <c r="B3568" s="361">
        <v>1.54575</v>
      </c>
    </row>
    <row r="3569" spans="1:2" x14ac:dyDescent="0.25">
      <c r="A3569" s="360">
        <v>39604</v>
      </c>
      <c r="B3569" s="361">
        <v>1.54498</v>
      </c>
    </row>
    <row r="3570" spans="1:2" x14ac:dyDescent="0.25">
      <c r="A3570" s="360">
        <v>39603</v>
      </c>
      <c r="B3570" s="361">
        <v>1.5527899999999999</v>
      </c>
    </row>
    <row r="3571" spans="1:2" x14ac:dyDescent="0.25">
      <c r="A3571" s="360">
        <v>39602</v>
      </c>
      <c r="B3571" s="361">
        <v>1.5540099999999999</v>
      </c>
    </row>
    <row r="3572" spans="1:2" x14ac:dyDescent="0.25">
      <c r="A3572" s="360">
        <v>39601</v>
      </c>
      <c r="B3572" s="361">
        <v>1.55491</v>
      </c>
    </row>
    <row r="3573" spans="1:2" x14ac:dyDescent="0.25">
      <c r="A3573" s="360">
        <v>39600</v>
      </c>
      <c r="B3573" s="361">
        <v>1.5548900000000001</v>
      </c>
    </row>
    <row r="3574" spans="1:2" x14ac:dyDescent="0.25">
      <c r="A3574" s="360">
        <v>39599</v>
      </c>
      <c r="B3574" s="361">
        <v>1.5523100000000001</v>
      </c>
    </row>
    <row r="3575" spans="1:2" x14ac:dyDescent="0.25">
      <c r="A3575" s="360">
        <v>39598</v>
      </c>
      <c r="B3575" s="361">
        <v>1.5585599999999999</v>
      </c>
    </row>
    <row r="3576" spans="1:2" x14ac:dyDescent="0.25">
      <c r="A3576" s="360">
        <v>39597</v>
      </c>
      <c r="B3576" s="361">
        <v>1.56758</v>
      </c>
    </row>
    <row r="3577" spans="1:2" x14ac:dyDescent="0.25">
      <c r="A3577" s="360">
        <v>39596</v>
      </c>
      <c r="B3577" s="361">
        <v>1.57575</v>
      </c>
    </row>
    <row r="3578" spans="1:2" x14ac:dyDescent="0.25">
      <c r="A3578" s="360">
        <v>39595</v>
      </c>
      <c r="B3578" s="361">
        <v>1.5765199999999999</v>
      </c>
    </row>
    <row r="3579" spans="1:2" x14ac:dyDescent="0.25">
      <c r="A3579" s="360">
        <v>39594</v>
      </c>
      <c r="B3579" s="361">
        <v>1.57572</v>
      </c>
    </row>
    <row r="3580" spans="1:2" x14ac:dyDescent="0.25">
      <c r="A3580" s="360">
        <v>39593</v>
      </c>
      <c r="B3580" s="361">
        <v>1.5757300000000001</v>
      </c>
    </row>
    <row r="3581" spans="1:2" x14ac:dyDescent="0.25">
      <c r="A3581" s="360">
        <v>39592</v>
      </c>
      <c r="B3581" s="361">
        <v>1.5749299999999999</v>
      </c>
    </row>
    <row r="3582" spans="1:2" x14ac:dyDescent="0.25">
      <c r="A3582" s="360">
        <v>39591</v>
      </c>
      <c r="B3582" s="361">
        <v>1.57576</v>
      </c>
    </row>
    <row r="3583" spans="1:2" x14ac:dyDescent="0.25">
      <c r="A3583" s="360">
        <v>39590</v>
      </c>
      <c r="B3583" s="361">
        <v>1.5707500000000001</v>
      </c>
    </row>
    <row r="3584" spans="1:2" x14ac:dyDescent="0.25">
      <c r="A3584" s="360">
        <v>39589</v>
      </c>
      <c r="B3584" s="361">
        <v>1.5590299999999999</v>
      </c>
    </row>
    <row r="3585" spans="1:2" x14ac:dyDescent="0.25">
      <c r="A3585" s="360">
        <v>39588</v>
      </c>
      <c r="B3585" s="361">
        <v>1.55633</v>
      </c>
    </row>
    <row r="3586" spans="1:2" x14ac:dyDescent="0.25">
      <c r="A3586" s="360">
        <v>39587</v>
      </c>
      <c r="B3586" s="361">
        <v>1.55721</v>
      </c>
    </row>
    <row r="3587" spans="1:2" x14ac:dyDescent="0.25">
      <c r="A3587" s="360">
        <v>39586</v>
      </c>
      <c r="B3587" s="361">
        <v>1.5572299999999999</v>
      </c>
    </row>
    <row r="3588" spans="1:2" x14ac:dyDescent="0.25">
      <c r="A3588" s="360">
        <v>39585</v>
      </c>
      <c r="B3588" s="361">
        <v>1.54979</v>
      </c>
    </row>
    <row r="3589" spans="1:2" x14ac:dyDescent="0.25">
      <c r="A3589" s="360">
        <v>39584</v>
      </c>
      <c r="B3589" s="361">
        <v>1.5478499999999999</v>
      </c>
    </row>
    <row r="3590" spans="1:2" x14ac:dyDescent="0.25">
      <c r="A3590" s="360">
        <v>39583</v>
      </c>
      <c r="B3590" s="361">
        <v>1.5455000000000001</v>
      </c>
    </row>
    <row r="3591" spans="1:2" x14ac:dyDescent="0.25">
      <c r="A3591" s="360">
        <v>39582</v>
      </c>
      <c r="B3591" s="361">
        <v>1.55057</v>
      </c>
    </row>
    <row r="3592" spans="1:2" x14ac:dyDescent="0.25">
      <c r="A3592" s="360">
        <v>39581</v>
      </c>
      <c r="B3592" s="361">
        <v>1.54603</v>
      </c>
    </row>
    <row r="3593" spans="1:2" x14ac:dyDescent="0.25">
      <c r="A3593" s="360">
        <v>39580</v>
      </c>
      <c r="B3593" s="361">
        <v>1.54772</v>
      </c>
    </row>
    <row r="3594" spans="1:2" x14ac:dyDescent="0.25">
      <c r="A3594" s="360">
        <v>39579</v>
      </c>
      <c r="B3594" s="361">
        <v>1.5477799999999999</v>
      </c>
    </row>
    <row r="3595" spans="1:2" x14ac:dyDescent="0.25">
      <c r="A3595" s="360">
        <v>39578</v>
      </c>
      <c r="B3595" s="361">
        <v>1.54362</v>
      </c>
    </row>
    <row r="3596" spans="1:2" x14ac:dyDescent="0.25">
      <c r="A3596" s="360">
        <v>39577</v>
      </c>
      <c r="B3596" s="361">
        <v>1.5363800000000001</v>
      </c>
    </row>
    <row r="3597" spans="1:2" x14ac:dyDescent="0.25">
      <c r="A3597" s="360">
        <v>39576</v>
      </c>
      <c r="B3597" s="361">
        <v>1.5462800000000001</v>
      </c>
    </row>
    <row r="3598" spans="1:2" x14ac:dyDescent="0.25">
      <c r="A3598" s="360">
        <v>39575</v>
      </c>
      <c r="B3598" s="361">
        <v>1.5519099999999999</v>
      </c>
    </row>
    <row r="3599" spans="1:2" x14ac:dyDescent="0.25">
      <c r="A3599" s="360">
        <v>39574</v>
      </c>
      <c r="B3599" s="361">
        <v>1.54643</v>
      </c>
    </row>
    <row r="3600" spans="1:2" x14ac:dyDescent="0.25">
      <c r="A3600" s="360">
        <v>39573</v>
      </c>
      <c r="B3600" s="361">
        <v>1.5419</v>
      </c>
    </row>
    <row r="3601" spans="1:2" x14ac:dyDescent="0.25">
      <c r="A3601" s="360">
        <v>39572</v>
      </c>
      <c r="B3601" s="361">
        <v>1.5419099999999999</v>
      </c>
    </row>
    <row r="3602" spans="1:2" x14ac:dyDescent="0.25">
      <c r="A3602" s="360">
        <v>39571</v>
      </c>
      <c r="B3602" s="361">
        <v>1.5450299999999999</v>
      </c>
    </row>
    <row r="3603" spans="1:2" x14ac:dyDescent="0.25">
      <c r="A3603" s="360">
        <v>39570</v>
      </c>
      <c r="B3603" s="361">
        <v>1.5555000000000001</v>
      </c>
    </row>
    <row r="3604" spans="1:2" x14ac:dyDescent="0.25">
      <c r="A3604" s="360">
        <v>39569</v>
      </c>
      <c r="B3604" s="361">
        <v>1.55694</v>
      </c>
    </row>
    <row r="3605" spans="1:2" x14ac:dyDescent="0.25">
      <c r="A3605" s="360">
        <v>39568</v>
      </c>
      <c r="B3605" s="361">
        <v>1.5607500000000001</v>
      </c>
    </row>
    <row r="3606" spans="1:2" x14ac:dyDescent="0.25">
      <c r="A3606" s="360">
        <v>39567</v>
      </c>
      <c r="B3606" s="361">
        <v>1.5635600000000001</v>
      </c>
    </row>
    <row r="3607" spans="1:2" x14ac:dyDescent="0.25">
      <c r="A3607" s="360">
        <v>39566</v>
      </c>
      <c r="B3607" s="361">
        <v>1.5621499999999999</v>
      </c>
    </row>
    <row r="3608" spans="1:2" x14ac:dyDescent="0.25">
      <c r="A3608" s="360">
        <v>39565</v>
      </c>
      <c r="B3608" s="361">
        <v>1.5624400000000001</v>
      </c>
    </row>
    <row r="3609" spans="1:2" x14ac:dyDescent="0.25">
      <c r="A3609" s="360">
        <v>39564</v>
      </c>
      <c r="B3609" s="361">
        <v>1.5644899999999999</v>
      </c>
    </row>
    <row r="3610" spans="1:2" x14ac:dyDescent="0.25">
      <c r="A3610" s="360">
        <v>39563</v>
      </c>
      <c r="B3610" s="361">
        <v>1.5785800000000001</v>
      </c>
    </row>
    <row r="3611" spans="1:2" x14ac:dyDescent="0.25">
      <c r="A3611" s="360">
        <v>39562</v>
      </c>
      <c r="B3611" s="361">
        <v>1.5950800000000001</v>
      </c>
    </row>
    <row r="3612" spans="1:2" x14ac:dyDescent="0.25">
      <c r="A3612" s="360">
        <v>39561</v>
      </c>
      <c r="B3612" s="361">
        <v>1.593</v>
      </c>
    </row>
    <row r="3613" spans="1:2" x14ac:dyDescent="0.25">
      <c r="A3613" s="360">
        <v>39560</v>
      </c>
      <c r="B3613" s="361">
        <v>1.5855699999999999</v>
      </c>
    </row>
    <row r="3614" spans="1:2" x14ac:dyDescent="0.25">
      <c r="A3614" s="360">
        <v>39559</v>
      </c>
      <c r="B3614" s="361">
        <v>1.5811999999999999</v>
      </c>
    </row>
    <row r="3615" spans="1:2" x14ac:dyDescent="0.25">
      <c r="A3615" s="360">
        <v>39558</v>
      </c>
      <c r="B3615" s="361">
        <v>1.58118</v>
      </c>
    </row>
    <row r="3616" spans="1:2" x14ac:dyDescent="0.25">
      <c r="A3616" s="360">
        <v>39557</v>
      </c>
      <c r="B3616" s="361">
        <v>1.58517</v>
      </c>
    </row>
    <row r="3617" spans="1:2" x14ac:dyDescent="0.25">
      <c r="A3617" s="360">
        <v>39556</v>
      </c>
      <c r="B3617" s="361">
        <v>1.59274</v>
      </c>
    </row>
    <row r="3618" spans="1:2" x14ac:dyDescent="0.25">
      <c r="A3618" s="360">
        <v>39555</v>
      </c>
      <c r="B3618" s="361">
        <v>1.58683</v>
      </c>
    </row>
    <row r="3619" spans="1:2" x14ac:dyDescent="0.25">
      <c r="A3619" s="360">
        <v>39554</v>
      </c>
      <c r="B3619" s="361">
        <v>1.5819799999999999</v>
      </c>
    </row>
    <row r="3620" spans="1:2" x14ac:dyDescent="0.25">
      <c r="A3620" s="360">
        <v>39553</v>
      </c>
      <c r="B3620" s="361">
        <v>1.5769</v>
      </c>
    </row>
    <row r="3621" spans="1:2" x14ac:dyDescent="0.25">
      <c r="A3621" s="360">
        <v>39552</v>
      </c>
      <c r="B3621" s="361">
        <v>1.5794699999999999</v>
      </c>
    </row>
    <row r="3622" spans="1:2" x14ac:dyDescent="0.25">
      <c r="A3622" s="360">
        <v>39551</v>
      </c>
      <c r="B3622" s="361">
        <v>1.5802799999999999</v>
      </c>
    </row>
    <row r="3623" spans="1:2" x14ac:dyDescent="0.25">
      <c r="A3623" s="360">
        <v>39550</v>
      </c>
      <c r="B3623" s="361">
        <v>1.57927</v>
      </c>
    </row>
    <row r="3624" spans="1:2" x14ac:dyDescent="0.25">
      <c r="A3624" s="360">
        <v>39549</v>
      </c>
      <c r="B3624" s="361">
        <v>1.58236</v>
      </c>
    </row>
    <row r="3625" spans="1:2" x14ac:dyDescent="0.25">
      <c r="A3625" s="360">
        <v>39548</v>
      </c>
      <c r="B3625" s="361">
        <v>1.57382</v>
      </c>
    </row>
    <row r="3626" spans="1:2" x14ac:dyDescent="0.25">
      <c r="A3626" s="360">
        <v>39547</v>
      </c>
      <c r="B3626" s="361">
        <v>1.57311</v>
      </c>
    </row>
    <row r="3627" spans="1:2" x14ac:dyDescent="0.25">
      <c r="A3627" s="360">
        <v>39546</v>
      </c>
      <c r="B3627" s="361">
        <v>1.5704</v>
      </c>
    </row>
    <row r="3628" spans="1:2" x14ac:dyDescent="0.25">
      <c r="A3628" s="360">
        <v>39545</v>
      </c>
      <c r="B3628" s="361">
        <v>1.57324</v>
      </c>
    </row>
    <row r="3629" spans="1:2" x14ac:dyDescent="0.25">
      <c r="A3629" s="360">
        <v>39544</v>
      </c>
      <c r="B3629" s="361">
        <v>1.5732299999999999</v>
      </c>
    </row>
    <row r="3630" spans="1:2" x14ac:dyDescent="0.25">
      <c r="A3630" s="360">
        <v>39543</v>
      </c>
      <c r="B3630" s="361">
        <v>1.5712900000000001</v>
      </c>
    </row>
    <row r="3631" spans="1:2" x14ac:dyDescent="0.25">
      <c r="A3631" s="360">
        <v>39542</v>
      </c>
      <c r="B3631" s="361">
        <v>1.56351</v>
      </c>
    </row>
    <row r="3632" spans="1:2" x14ac:dyDescent="0.25">
      <c r="A3632" s="360">
        <v>39541</v>
      </c>
      <c r="B3632" s="361">
        <v>1.5618099999999999</v>
      </c>
    </row>
    <row r="3633" spans="1:2" x14ac:dyDescent="0.25">
      <c r="A3633" s="360">
        <v>39540</v>
      </c>
      <c r="B3633" s="361">
        <v>1.56952</v>
      </c>
    </row>
    <row r="3634" spans="1:2" x14ac:dyDescent="0.25">
      <c r="A3634" s="360">
        <v>39539</v>
      </c>
      <c r="B3634" s="361">
        <v>1.57986</v>
      </c>
    </row>
    <row r="3635" spans="1:2" x14ac:dyDescent="0.25">
      <c r="A3635" s="360">
        <v>39538</v>
      </c>
      <c r="B3635" s="361">
        <v>1.579</v>
      </c>
    </row>
    <row r="3636" spans="1:2" x14ac:dyDescent="0.25">
      <c r="A3636" s="360">
        <v>39537</v>
      </c>
      <c r="B3636" s="361">
        <v>1.5789800000000001</v>
      </c>
    </row>
    <row r="3637" spans="1:2" x14ac:dyDescent="0.25">
      <c r="A3637" s="360">
        <v>39536</v>
      </c>
      <c r="B3637" s="361">
        <v>1.5783499999999999</v>
      </c>
    </row>
    <row r="3638" spans="1:2" x14ac:dyDescent="0.25">
      <c r="A3638" s="360">
        <v>39535</v>
      </c>
      <c r="B3638" s="361">
        <v>1.58002</v>
      </c>
    </row>
    <row r="3639" spans="1:2" x14ac:dyDescent="0.25">
      <c r="A3639" s="360">
        <v>39534</v>
      </c>
      <c r="B3639" s="361">
        <v>1.56812</v>
      </c>
    </row>
    <row r="3640" spans="1:2" x14ac:dyDescent="0.25">
      <c r="A3640" s="360">
        <v>39533</v>
      </c>
      <c r="B3640" s="361">
        <v>1.55318</v>
      </c>
    </row>
    <row r="3641" spans="1:2" x14ac:dyDescent="0.25">
      <c r="A3641" s="360">
        <v>39532</v>
      </c>
      <c r="B3641" s="361">
        <v>1.53996</v>
      </c>
    </row>
    <row r="3642" spans="1:2" x14ac:dyDescent="0.25">
      <c r="A3642" s="360">
        <v>39531</v>
      </c>
      <c r="B3642" s="361">
        <v>1.5429299999999999</v>
      </c>
    </row>
    <row r="3643" spans="1:2" x14ac:dyDescent="0.25">
      <c r="A3643" s="360">
        <v>39530</v>
      </c>
      <c r="B3643" s="361">
        <v>1.5428999999999999</v>
      </c>
    </row>
    <row r="3644" spans="1:2" x14ac:dyDescent="0.25">
      <c r="A3644" s="360">
        <v>39529</v>
      </c>
      <c r="B3644" s="361">
        <v>1.5438000000000001</v>
      </c>
    </row>
    <row r="3645" spans="1:2" x14ac:dyDescent="0.25">
      <c r="A3645" s="360">
        <v>39528</v>
      </c>
      <c r="B3645" s="361">
        <v>1.5529500000000001</v>
      </c>
    </row>
    <row r="3646" spans="1:2" x14ac:dyDescent="0.25">
      <c r="A3646" s="360">
        <v>39527</v>
      </c>
      <c r="B3646" s="361">
        <v>1.5678099999999999</v>
      </c>
    </row>
    <row r="3647" spans="1:2" x14ac:dyDescent="0.25">
      <c r="A3647" s="360">
        <v>39526</v>
      </c>
      <c r="B3647" s="361">
        <v>1.5763199999999999</v>
      </c>
    </row>
    <row r="3648" spans="1:2" x14ac:dyDescent="0.25">
      <c r="A3648" s="360">
        <v>39525</v>
      </c>
      <c r="B3648" s="361">
        <v>1.5769899999999999</v>
      </c>
    </row>
    <row r="3649" spans="1:2" x14ac:dyDescent="0.25">
      <c r="A3649" s="360">
        <v>39524</v>
      </c>
      <c r="B3649" s="361">
        <v>1.56684</v>
      </c>
    </row>
    <row r="3650" spans="1:2" x14ac:dyDescent="0.25">
      <c r="A3650" s="360">
        <v>39523</v>
      </c>
      <c r="B3650" s="361">
        <v>1.5668599999999999</v>
      </c>
    </row>
    <row r="3651" spans="1:2" x14ac:dyDescent="0.25">
      <c r="A3651" s="360">
        <v>39522</v>
      </c>
      <c r="B3651" s="361">
        <v>1.56097</v>
      </c>
    </row>
    <row r="3652" spans="1:2" x14ac:dyDescent="0.25">
      <c r="A3652" s="360">
        <v>39521</v>
      </c>
      <c r="B3652" s="361">
        <v>1.5567</v>
      </c>
    </row>
    <row r="3653" spans="1:2" x14ac:dyDescent="0.25">
      <c r="A3653" s="360">
        <v>39520</v>
      </c>
      <c r="B3653" s="361">
        <v>1.5409999999999999</v>
      </c>
    </row>
    <row r="3654" spans="1:2" x14ac:dyDescent="0.25">
      <c r="A3654" s="360">
        <v>39519</v>
      </c>
      <c r="B3654" s="361">
        <v>1.53613</v>
      </c>
    </row>
    <row r="3655" spans="1:2" x14ac:dyDescent="0.25">
      <c r="A3655" s="360">
        <v>39518</v>
      </c>
      <c r="B3655" s="361">
        <v>1.5366899999999999</v>
      </c>
    </row>
    <row r="3656" spans="1:2" x14ac:dyDescent="0.25">
      <c r="A3656" s="360">
        <v>39517</v>
      </c>
      <c r="B3656" s="361">
        <v>1.53505</v>
      </c>
    </row>
    <row r="3657" spans="1:2" x14ac:dyDescent="0.25">
      <c r="A3657" s="360">
        <v>39516</v>
      </c>
      <c r="B3657" s="361">
        <v>1.53505</v>
      </c>
    </row>
    <row r="3658" spans="1:2" x14ac:dyDescent="0.25">
      <c r="A3658" s="360">
        <v>39515</v>
      </c>
      <c r="B3658" s="361">
        <v>1.53803</v>
      </c>
    </row>
    <row r="3659" spans="1:2" x14ac:dyDescent="0.25">
      <c r="A3659" s="360">
        <v>39514</v>
      </c>
      <c r="B3659" s="361">
        <v>1.53102</v>
      </c>
    </row>
    <row r="3660" spans="1:2" x14ac:dyDescent="0.25">
      <c r="A3660" s="360">
        <v>39513</v>
      </c>
      <c r="B3660" s="361">
        <v>1.52118</v>
      </c>
    </row>
    <row r="3661" spans="1:2" x14ac:dyDescent="0.25">
      <c r="A3661" s="360">
        <v>39512</v>
      </c>
      <c r="B3661" s="361">
        <v>1.52023</v>
      </c>
    </row>
    <row r="3662" spans="1:2" x14ac:dyDescent="0.25">
      <c r="A3662" s="360">
        <v>39511</v>
      </c>
      <c r="B3662" s="361">
        <v>1.51962</v>
      </c>
    </row>
    <row r="3663" spans="1:2" x14ac:dyDescent="0.25">
      <c r="A3663" s="360">
        <v>39510</v>
      </c>
      <c r="B3663" s="361">
        <v>1.51735</v>
      </c>
    </row>
    <row r="3664" spans="1:2" x14ac:dyDescent="0.25">
      <c r="A3664" s="360">
        <v>39509</v>
      </c>
      <c r="B3664" s="361">
        <v>1.51745</v>
      </c>
    </row>
    <row r="3665" spans="1:2" x14ac:dyDescent="0.25">
      <c r="A3665" s="360">
        <v>39508</v>
      </c>
      <c r="B3665" s="361">
        <v>1.51898</v>
      </c>
    </row>
    <row r="3666" spans="1:2" x14ac:dyDescent="0.25">
      <c r="A3666" s="360">
        <v>39507</v>
      </c>
      <c r="B3666" s="361">
        <v>1.5125900000000001</v>
      </c>
    </row>
    <row r="3667" spans="1:2" x14ac:dyDescent="0.25">
      <c r="A3667" s="360">
        <v>39506</v>
      </c>
      <c r="B3667" s="361">
        <v>1.5036700000000001</v>
      </c>
    </row>
    <row r="3668" spans="1:2" x14ac:dyDescent="0.25">
      <c r="A3668" s="360">
        <v>39505</v>
      </c>
      <c r="B3668" s="361">
        <v>1.48515</v>
      </c>
    </row>
    <row r="3669" spans="1:2" x14ac:dyDescent="0.25">
      <c r="A3669" s="360">
        <v>39504</v>
      </c>
      <c r="B3669" s="361">
        <v>1.48203</v>
      </c>
    </row>
    <row r="3670" spans="1:2" x14ac:dyDescent="0.25">
      <c r="A3670" s="360">
        <v>39503</v>
      </c>
      <c r="B3670" s="361">
        <v>1.4822299999999999</v>
      </c>
    </row>
    <row r="3671" spans="1:2" x14ac:dyDescent="0.25">
      <c r="A3671" s="360">
        <v>39502</v>
      </c>
      <c r="B3671" s="361">
        <v>1.4822</v>
      </c>
    </row>
    <row r="3672" spans="1:2" x14ac:dyDescent="0.25">
      <c r="A3672" s="360">
        <v>39501</v>
      </c>
      <c r="B3672" s="361">
        <v>1.48183</v>
      </c>
    </row>
    <row r="3673" spans="1:2" x14ac:dyDescent="0.25">
      <c r="A3673" s="360">
        <v>39500</v>
      </c>
      <c r="B3673" s="361">
        <v>1.47397</v>
      </c>
    </row>
    <row r="3674" spans="1:2" x14ac:dyDescent="0.25">
      <c r="A3674" s="360">
        <v>39499</v>
      </c>
      <c r="B3674" s="361">
        <v>1.4701299999999999</v>
      </c>
    </row>
    <row r="3675" spans="1:2" x14ac:dyDescent="0.25">
      <c r="A3675" s="360">
        <v>39498</v>
      </c>
      <c r="B3675" s="361">
        <v>1.47007</v>
      </c>
    </row>
    <row r="3676" spans="1:2" x14ac:dyDescent="0.25">
      <c r="A3676" s="360">
        <v>39497</v>
      </c>
      <c r="B3676" s="361">
        <v>1.46587</v>
      </c>
    </row>
    <row r="3677" spans="1:2" x14ac:dyDescent="0.25">
      <c r="A3677" s="360">
        <v>39496</v>
      </c>
      <c r="B3677" s="361">
        <v>1.4676800000000001</v>
      </c>
    </row>
    <row r="3678" spans="1:2" x14ac:dyDescent="0.25">
      <c r="A3678" s="360">
        <v>39495</v>
      </c>
      <c r="B3678" s="361">
        <v>1.4677199999999999</v>
      </c>
    </row>
    <row r="3679" spans="1:2" x14ac:dyDescent="0.25">
      <c r="A3679" s="360">
        <v>39494</v>
      </c>
      <c r="B3679" s="361">
        <v>1.4656899999999999</v>
      </c>
    </row>
    <row r="3680" spans="1:2" x14ac:dyDescent="0.25">
      <c r="A3680" s="360">
        <v>39493</v>
      </c>
      <c r="B3680" s="361">
        <v>1.45946</v>
      </c>
    </row>
    <row r="3681" spans="1:2" x14ac:dyDescent="0.25">
      <c r="A3681" s="360">
        <v>39492</v>
      </c>
      <c r="B3681" s="361">
        <v>1.4573100000000001</v>
      </c>
    </row>
    <row r="3682" spans="1:2" x14ac:dyDescent="0.25">
      <c r="A3682" s="360">
        <v>39491</v>
      </c>
      <c r="B3682" s="361">
        <v>1.45373</v>
      </c>
    </row>
    <row r="3683" spans="1:2" x14ac:dyDescent="0.25">
      <c r="A3683" s="360">
        <v>39490</v>
      </c>
      <c r="B3683" s="361">
        <v>1.4530000000000001</v>
      </c>
    </row>
    <row r="3684" spans="1:2" x14ac:dyDescent="0.25">
      <c r="A3684" s="360">
        <v>39489</v>
      </c>
      <c r="B3684" s="361">
        <v>1.4500999999999999</v>
      </c>
    </row>
    <row r="3685" spans="1:2" x14ac:dyDescent="0.25">
      <c r="A3685" s="360">
        <v>39488</v>
      </c>
      <c r="B3685" s="361">
        <v>1.45011</v>
      </c>
    </row>
    <row r="3686" spans="1:2" x14ac:dyDescent="0.25">
      <c r="A3686" s="360">
        <v>39487</v>
      </c>
      <c r="B3686" s="361">
        <v>1.4487300000000001</v>
      </c>
    </row>
    <row r="3687" spans="1:2" x14ac:dyDescent="0.25">
      <c r="A3687" s="360">
        <v>39486</v>
      </c>
      <c r="B3687" s="361">
        <v>1.45861</v>
      </c>
    </row>
    <row r="3688" spans="1:2" x14ac:dyDescent="0.25">
      <c r="A3688" s="360">
        <v>39485</v>
      </c>
      <c r="B3688" s="361">
        <v>1.4635100000000001</v>
      </c>
    </row>
    <row r="3689" spans="1:2" x14ac:dyDescent="0.25">
      <c r="A3689" s="360">
        <v>39484</v>
      </c>
      <c r="B3689" s="361">
        <v>1.4748699999999999</v>
      </c>
    </row>
    <row r="3690" spans="1:2" x14ac:dyDescent="0.25">
      <c r="A3690" s="360">
        <v>39483</v>
      </c>
      <c r="B3690" s="361">
        <v>1.4814099999999999</v>
      </c>
    </row>
    <row r="3691" spans="1:2" x14ac:dyDescent="0.25">
      <c r="A3691" s="360">
        <v>39482</v>
      </c>
      <c r="B3691" s="361">
        <v>1.4797800000000001</v>
      </c>
    </row>
    <row r="3692" spans="1:2" x14ac:dyDescent="0.25">
      <c r="A3692" s="360">
        <v>39481</v>
      </c>
      <c r="B3692" s="361">
        <v>1.47973</v>
      </c>
    </row>
    <row r="3693" spans="1:2" x14ac:dyDescent="0.25">
      <c r="A3693" s="360">
        <v>39480</v>
      </c>
      <c r="B3693" s="361">
        <v>1.48611</v>
      </c>
    </row>
    <row r="3694" spans="1:2" x14ac:dyDescent="0.25">
      <c r="A3694" s="360">
        <v>39479</v>
      </c>
      <c r="B3694" s="361">
        <v>1.48533</v>
      </c>
    </row>
    <row r="3695" spans="1:2" x14ac:dyDescent="0.25">
      <c r="A3695" s="360">
        <v>39478</v>
      </c>
      <c r="B3695" s="361">
        <v>1.47828</v>
      </c>
    </row>
    <row r="3696" spans="1:2" x14ac:dyDescent="0.25">
      <c r="A3696" s="360">
        <v>39477</v>
      </c>
      <c r="B3696" s="361">
        <v>1.47723</v>
      </c>
    </row>
    <row r="3697" spans="1:2" x14ac:dyDescent="0.25">
      <c r="A3697" s="360">
        <v>39476</v>
      </c>
      <c r="B3697" s="361">
        <v>1.47122</v>
      </c>
    </row>
    <row r="3698" spans="1:2" x14ac:dyDescent="0.25">
      <c r="A3698" s="360">
        <v>39475</v>
      </c>
      <c r="B3698" s="361">
        <v>1.4676199999999999</v>
      </c>
    </row>
    <row r="3699" spans="1:2" x14ac:dyDescent="0.25">
      <c r="A3699" s="360">
        <v>39474</v>
      </c>
      <c r="B3699" s="361">
        <v>1.4675800000000001</v>
      </c>
    </row>
    <row r="3700" spans="1:2" x14ac:dyDescent="0.25">
      <c r="A3700" s="360">
        <v>39473</v>
      </c>
      <c r="B3700" s="361">
        <v>1.4732499999999999</v>
      </c>
    </row>
    <row r="3701" spans="1:2" x14ac:dyDescent="0.25">
      <c r="A3701" s="360">
        <v>39472</v>
      </c>
      <c r="B3701" s="361">
        <v>1.46532</v>
      </c>
    </row>
    <row r="3702" spans="1:2" x14ac:dyDescent="0.25">
      <c r="A3702" s="360">
        <v>39471</v>
      </c>
      <c r="B3702" s="361">
        <v>1.4603200000000001</v>
      </c>
    </row>
    <row r="3703" spans="1:2" x14ac:dyDescent="0.25">
      <c r="A3703" s="360">
        <v>39470</v>
      </c>
      <c r="B3703" s="361">
        <v>1.4486399999999999</v>
      </c>
    </row>
    <row r="3704" spans="1:2" x14ac:dyDescent="0.25">
      <c r="A3704" s="360">
        <v>39469</v>
      </c>
      <c r="B3704" s="361">
        <v>1.45191</v>
      </c>
    </row>
    <row r="3705" spans="1:2" x14ac:dyDescent="0.25">
      <c r="A3705" s="360">
        <v>39468</v>
      </c>
      <c r="B3705" s="361">
        <v>1.46149</v>
      </c>
    </row>
    <row r="3706" spans="1:2" x14ac:dyDescent="0.25">
      <c r="A3706" s="360">
        <v>39467</v>
      </c>
      <c r="B3706" s="361">
        <v>1.4616</v>
      </c>
    </row>
    <row r="3707" spans="1:2" x14ac:dyDescent="0.25">
      <c r="A3707" s="360">
        <v>39466</v>
      </c>
      <c r="B3707" s="361">
        <v>1.46391</v>
      </c>
    </row>
    <row r="3708" spans="1:2" x14ac:dyDescent="0.25">
      <c r="A3708" s="360">
        <v>39465</v>
      </c>
      <c r="B3708" s="361">
        <v>1.46601</v>
      </c>
    </row>
    <row r="3709" spans="1:2" x14ac:dyDescent="0.25">
      <c r="A3709" s="360">
        <v>39464</v>
      </c>
      <c r="B3709" s="361">
        <v>1.4784600000000001</v>
      </c>
    </row>
    <row r="3710" spans="1:2" x14ac:dyDescent="0.25">
      <c r="A3710" s="360">
        <v>39463</v>
      </c>
      <c r="B3710" s="361">
        <v>1.4866900000000001</v>
      </c>
    </row>
    <row r="3711" spans="1:2" x14ac:dyDescent="0.25">
      <c r="A3711" s="360">
        <v>39462</v>
      </c>
      <c r="B3711" s="361">
        <v>1.48465</v>
      </c>
    </row>
    <row r="3712" spans="1:2" x14ac:dyDescent="0.25">
      <c r="A3712" s="360">
        <v>39461</v>
      </c>
      <c r="B3712" s="361">
        <v>1.4772099999999999</v>
      </c>
    </row>
    <row r="3713" spans="1:2" x14ac:dyDescent="0.25">
      <c r="A3713" s="360">
        <v>39460</v>
      </c>
      <c r="B3713" s="361">
        <v>1.47719</v>
      </c>
    </row>
    <row r="3714" spans="1:2" x14ac:dyDescent="0.25">
      <c r="A3714" s="360">
        <v>39459</v>
      </c>
      <c r="B3714" s="361">
        <v>1.4792400000000001</v>
      </c>
    </row>
    <row r="3715" spans="1:2" x14ac:dyDescent="0.25">
      <c r="A3715" s="360">
        <v>39458</v>
      </c>
      <c r="B3715" s="361">
        <v>1.46943</v>
      </c>
    </row>
    <row r="3716" spans="1:2" x14ac:dyDescent="0.25">
      <c r="A3716" s="360">
        <v>39457</v>
      </c>
      <c r="B3716" s="361">
        <v>1.46997</v>
      </c>
    </row>
    <row r="3717" spans="1:2" x14ac:dyDescent="0.25">
      <c r="A3717" s="360">
        <v>39456</v>
      </c>
      <c r="B3717" s="361">
        <v>1.4705299999999999</v>
      </c>
    </row>
    <row r="3718" spans="1:2" x14ac:dyDescent="0.25">
      <c r="A3718" s="360">
        <v>39455</v>
      </c>
      <c r="B3718" s="361">
        <v>1.4713099999999999</v>
      </c>
    </row>
    <row r="3719" spans="1:2" x14ac:dyDescent="0.25">
      <c r="A3719" s="360">
        <v>39454</v>
      </c>
      <c r="B3719" s="361">
        <v>1.47384</v>
      </c>
    </row>
    <row r="3720" spans="1:2" x14ac:dyDescent="0.25">
      <c r="A3720" s="360">
        <v>39453</v>
      </c>
      <c r="B3720" s="361">
        <v>1.4739100000000001</v>
      </c>
    </row>
    <row r="3721" spans="1:2" x14ac:dyDescent="0.25">
      <c r="A3721" s="360">
        <v>39452</v>
      </c>
      <c r="B3721" s="361">
        <v>1.47437</v>
      </c>
    </row>
    <row r="3722" spans="1:2" x14ac:dyDescent="0.25">
      <c r="A3722" s="360">
        <v>39451</v>
      </c>
      <c r="B3722" s="361">
        <v>1.4724999999999999</v>
      </c>
    </row>
    <row r="3723" spans="1:2" x14ac:dyDescent="0.25">
      <c r="A3723" s="360">
        <v>39450</v>
      </c>
      <c r="B3723" s="361">
        <v>1.4653799999999999</v>
      </c>
    </row>
    <row r="3724" spans="1:2" x14ac:dyDescent="0.25">
      <c r="A3724" s="360">
        <v>39449</v>
      </c>
      <c r="B3724" s="361">
        <v>1.45872</v>
      </c>
    </row>
    <row r="3725" spans="1:2" x14ac:dyDescent="0.25">
      <c r="A3725" s="360">
        <v>39448</v>
      </c>
      <c r="B3725" s="361">
        <v>1.46994</v>
      </c>
    </row>
    <row r="3726" spans="1:2" x14ac:dyDescent="0.25">
      <c r="A3726" s="360">
        <v>39447</v>
      </c>
      <c r="B3726" s="361">
        <v>1.4718500000000001</v>
      </c>
    </row>
    <row r="3727" spans="1:2" x14ac:dyDescent="0.25">
      <c r="A3727" s="360">
        <v>39446</v>
      </c>
      <c r="B3727" s="361">
        <v>1.4718100000000001</v>
      </c>
    </row>
    <row r="3728" spans="1:2" x14ac:dyDescent="0.25">
      <c r="A3728" s="360">
        <v>39445</v>
      </c>
      <c r="B3728" s="361">
        <v>1.4654199999999999</v>
      </c>
    </row>
    <row r="3729" spans="1:2" x14ac:dyDescent="0.25">
      <c r="A3729" s="360">
        <v>39444</v>
      </c>
      <c r="B3729" s="361">
        <v>1.45211</v>
      </c>
    </row>
    <row r="3730" spans="1:2" x14ac:dyDescent="0.25">
      <c r="A3730" s="360">
        <v>39443</v>
      </c>
      <c r="B3730" s="361">
        <v>1.4434400000000001</v>
      </c>
    </row>
    <row r="3731" spans="1:2" x14ac:dyDescent="0.25">
      <c r="A3731" s="360">
        <v>39442</v>
      </c>
      <c r="B3731" s="361">
        <v>1.4391700000000001</v>
      </c>
    </row>
    <row r="3732" spans="1:2" x14ac:dyDescent="0.25">
      <c r="A3732" s="360">
        <v>39441</v>
      </c>
      <c r="B3732" s="361">
        <v>1.43885</v>
      </c>
    </row>
    <row r="3733" spans="1:2" x14ac:dyDescent="0.25">
      <c r="A3733" s="360">
        <v>39440</v>
      </c>
      <c r="B3733" s="361">
        <v>1.4376599999999999</v>
      </c>
    </row>
    <row r="3734" spans="1:2" x14ac:dyDescent="0.25">
      <c r="A3734" s="360">
        <v>39439</v>
      </c>
      <c r="B3734" s="361">
        <v>1.4375599999999999</v>
      </c>
    </row>
    <row r="3735" spans="1:2" x14ac:dyDescent="0.25">
      <c r="A3735" s="360">
        <v>39438</v>
      </c>
      <c r="B3735" s="361">
        <v>1.4358500000000001</v>
      </c>
    </row>
    <row r="3736" spans="1:2" x14ac:dyDescent="0.25">
      <c r="A3736" s="360">
        <v>39437</v>
      </c>
      <c r="B3736" s="361">
        <v>1.4359900000000001</v>
      </c>
    </row>
    <row r="3737" spans="1:2" x14ac:dyDescent="0.25">
      <c r="A3737" s="360">
        <v>39436</v>
      </c>
      <c r="B3737" s="361">
        <v>1.4396800000000001</v>
      </c>
    </row>
    <row r="3738" spans="1:2" x14ac:dyDescent="0.25">
      <c r="A3738" s="360">
        <v>39435</v>
      </c>
      <c r="B3738" s="361">
        <v>1.4400500000000001</v>
      </c>
    </row>
    <row r="3739" spans="1:2" x14ac:dyDescent="0.25">
      <c r="A3739" s="360">
        <v>39434</v>
      </c>
      <c r="B3739" s="361">
        <v>1.4398500000000001</v>
      </c>
    </row>
    <row r="3740" spans="1:2" x14ac:dyDescent="0.25">
      <c r="A3740" s="360">
        <v>39433</v>
      </c>
      <c r="B3740" s="361">
        <v>1.44231</v>
      </c>
    </row>
    <row r="3741" spans="1:2" x14ac:dyDescent="0.25">
      <c r="A3741" s="360">
        <v>39432</v>
      </c>
      <c r="B3741" s="361">
        <v>1.4424300000000001</v>
      </c>
    </row>
    <row r="3742" spans="1:2" x14ac:dyDescent="0.25">
      <c r="A3742" s="360">
        <v>39431</v>
      </c>
      <c r="B3742" s="361">
        <v>1.45604</v>
      </c>
    </row>
    <row r="3743" spans="1:2" x14ac:dyDescent="0.25">
      <c r="A3743" s="360">
        <v>39430</v>
      </c>
      <c r="B3743" s="361">
        <v>1.46862</v>
      </c>
    </row>
    <row r="3744" spans="1:2" x14ac:dyDescent="0.25">
      <c r="A3744" s="360">
        <v>39429</v>
      </c>
      <c r="B3744" s="361">
        <v>1.4678800000000001</v>
      </c>
    </row>
    <row r="3745" spans="1:2" x14ac:dyDescent="0.25">
      <c r="A3745" s="360">
        <v>39428</v>
      </c>
      <c r="B3745" s="361">
        <v>1.47071</v>
      </c>
    </row>
    <row r="3746" spans="1:2" x14ac:dyDescent="0.25">
      <c r="A3746" s="360">
        <v>39427</v>
      </c>
      <c r="B3746" s="361">
        <v>1.46716</v>
      </c>
    </row>
    <row r="3747" spans="1:2" x14ac:dyDescent="0.25">
      <c r="A3747" s="360">
        <v>39426</v>
      </c>
      <c r="B3747" s="361">
        <v>1.4652499999999999</v>
      </c>
    </row>
    <row r="3748" spans="1:2" x14ac:dyDescent="0.25">
      <c r="A3748" s="360">
        <v>39425</v>
      </c>
      <c r="B3748" s="361">
        <v>1.4652799999999999</v>
      </c>
    </row>
    <row r="3749" spans="1:2" x14ac:dyDescent="0.25">
      <c r="A3749" s="360">
        <v>39424</v>
      </c>
      <c r="B3749" s="361">
        <v>1.46349</v>
      </c>
    </row>
    <row r="3750" spans="1:2" x14ac:dyDescent="0.25">
      <c r="A3750" s="360">
        <v>39423</v>
      </c>
      <c r="B3750" s="361">
        <v>1.4601200000000001</v>
      </c>
    </row>
    <row r="3751" spans="1:2" x14ac:dyDescent="0.25">
      <c r="A3751" s="360">
        <v>39422</v>
      </c>
      <c r="B3751" s="361">
        <v>1.4722</v>
      </c>
    </row>
    <row r="3752" spans="1:2" x14ac:dyDescent="0.25">
      <c r="A3752" s="360">
        <v>39421</v>
      </c>
      <c r="B3752" s="361">
        <v>1.4694199999999999</v>
      </c>
    </row>
    <row r="3753" spans="1:2" x14ac:dyDescent="0.25">
      <c r="A3753" s="360">
        <v>39420</v>
      </c>
      <c r="B3753" s="361">
        <v>1.46573</v>
      </c>
    </row>
    <row r="3754" spans="1:2" x14ac:dyDescent="0.25">
      <c r="A3754" s="360">
        <v>39419</v>
      </c>
      <c r="B3754" s="361">
        <v>1.4628699999999999</v>
      </c>
    </row>
    <row r="3755" spans="1:2" x14ac:dyDescent="0.25">
      <c r="A3755" s="360">
        <v>39418</v>
      </c>
      <c r="B3755" s="361">
        <v>1.46668</v>
      </c>
    </row>
    <row r="3756" spans="1:2" x14ac:dyDescent="0.25">
      <c r="A3756" s="360">
        <v>39417</v>
      </c>
      <c r="B3756" s="361">
        <v>1.4739</v>
      </c>
    </row>
    <row r="3757" spans="1:2" x14ac:dyDescent="0.25">
      <c r="A3757" s="360">
        <v>39416</v>
      </c>
      <c r="B3757" s="361">
        <v>1.47905</v>
      </c>
    </row>
    <row r="3758" spans="1:2" x14ac:dyDescent="0.25">
      <c r="A3758" s="360">
        <v>39415</v>
      </c>
      <c r="B3758" s="361">
        <v>1.47898</v>
      </c>
    </row>
    <row r="3759" spans="1:2" x14ac:dyDescent="0.25">
      <c r="A3759" s="360">
        <v>39414</v>
      </c>
      <c r="B3759" s="361">
        <v>1.48567</v>
      </c>
    </row>
    <row r="3760" spans="1:2" x14ac:dyDescent="0.25">
      <c r="A3760" s="360">
        <v>39413</v>
      </c>
      <c r="B3760" s="361">
        <v>1.4839100000000001</v>
      </c>
    </row>
    <row r="3761" spans="1:2" x14ac:dyDescent="0.25">
      <c r="A3761" s="360">
        <v>39412</v>
      </c>
      <c r="B3761" s="361">
        <v>1.48289</v>
      </c>
    </row>
    <row r="3762" spans="1:2" x14ac:dyDescent="0.25">
      <c r="A3762" s="360">
        <v>39411</v>
      </c>
      <c r="B3762" s="361">
        <v>1.48325</v>
      </c>
    </row>
    <row r="3763" spans="1:2" x14ac:dyDescent="0.25">
      <c r="A3763" s="360">
        <v>39410</v>
      </c>
      <c r="B3763" s="361">
        <v>1.4857499999999999</v>
      </c>
    </row>
    <row r="3764" spans="1:2" x14ac:dyDescent="0.25">
      <c r="A3764" s="360">
        <v>39409</v>
      </c>
      <c r="B3764" s="361">
        <v>1.4847900000000001</v>
      </c>
    </row>
    <row r="3765" spans="1:2" x14ac:dyDescent="0.25">
      <c r="A3765" s="360">
        <v>39408</v>
      </c>
      <c r="B3765" s="361">
        <v>1.4823200000000001</v>
      </c>
    </row>
    <row r="3766" spans="1:2" x14ac:dyDescent="0.25">
      <c r="A3766" s="360">
        <v>39407</v>
      </c>
      <c r="B3766" s="361">
        <v>1.4722900000000001</v>
      </c>
    </row>
    <row r="3767" spans="1:2" x14ac:dyDescent="0.25">
      <c r="A3767" s="360">
        <v>39406</v>
      </c>
      <c r="B3767" s="361">
        <v>1.4659</v>
      </c>
    </row>
    <row r="3768" spans="1:2" x14ac:dyDescent="0.25">
      <c r="A3768" s="360">
        <v>39405</v>
      </c>
      <c r="B3768" s="361">
        <v>1.4657500000000001</v>
      </c>
    </row>
    <row r="3769" spans="1:2" x14ac:dyDescent="0.25">
      <c r="A3769" s="360">
        <v>39404</v>
      </c>
      <c r="B3769" s="361">
        <v>1.4656899999999999</v>
      </c>
    </row>
    <row r="3770" spans="1:2" x14ac:dyDescent="0.25">
      <c r="A3770" s="360">
        <v>39403</v>
      </c>
      <c r="B3770" s="361">
        <v>1.4625999999999999</v>
      </c>
    </row>
    <row r="3771" spans="1:2" x14ac:dyDescent="0.25">
      <c r="A3771" s="360">
        <v>39402</v>
      </c>
      <c r="B3771" s="361">
        <v>1.4648699999999999</v>
      </c>
    </row>
    <row r="3772" spans="1:2" x14ac:dyDescent="0.25">
      <c r="A3772" s="360">
        <v>39401</v>
      </c>
      <c r="B3772" s="361">
        <v>1.46576</v>
      </c>
    </row>
    <row r="3773" spans="1:2" x14ac:dyDescent="0.25">
      <c r="A3773" s="360">
        <v>39400</v>
      </c>
      <c r="B3773" s="361">
        <v>1.45797</v>
      </c>
    </row>
    <row r="3774" spans="1:2" x14ac:dyDescent="0.25">
      <c r="A3774" s="360">
        <v>39399</v>
      </c>
      <c r="B3774" s="361">
        <v>1.4605900000000001</v>
      </c>
    </row>
    <row r="3775" spans="1:2" x14ac:dyDescent="0.25">
      <c r="A3775" s="360">
        <v>39398</v>
      </c>
      <c r="B3775" s="361">
        <v>1.4673</v>
      </c>
    </row>
    <row r="3776" spans="1:2" x14ac:dyDescent="0.25">
      <c r="A3776" s="360">
        <v>39397</v>
      </c>
      <c r="B3776" s="361">
        <v>1.4673099999999999</v>
      </c>
    </row>
    <row r="3777" spans="1:2" x14ac:dyDescent="0.25">
      <c r="A3777" s="360">
        <v>39396</v>
      </c>
      <c r="B3777" s="361">
        <v>1.4691799999999999</v>
      </c>
    </row>
    <row r="3778" spans="1:2" x14ac:dyDescent="0.25">
      <c r="A3778" s="360">
        <v>39395</v>
      </c>
      <c r="B3778" s="361">
        <v>1.46556</v>
      </c>
    </row>
    <row r="3779" spans="1:2" x14ac:dyDescent="0.25">
      <c r="A3779" s="360">
        <v>39394</v>
      </c>
      <c r="B3779" s="361">
        <v>1.46326</v>
      </c>
    </row>
    <row r="3780" spans="1:2" x14ac:dyDescent="0.25">
      <c r="A3780" s="360">
        <v>39393</v>
      </c>
      <c r="B3780" s="361">
        <v>1.4513</v>
      </c>
    </row>
    <row r="3781" spans="1:2" x14ac:dyDescent="0.25">
      <c r="A3781" s="360">
        <v>39392</v>
      </c>
      <c r="B3781" s="361">
        <v>1.44842</v>
      </c>
    </row>
    <row r="3782" spans="1:2" x14ac:dyDescent="0.25">
      <c r="A3782" s="360">
        <v>39391</v>
      </c>
      <c r="B3782" s="361">
        <v>1.4511700000000001</v>
      </c>
    </row>
    <row r="3783" spans="1:2" x14ac:dyDescent="0.25">
      <c r="A3783" s="360">
        <v>39390</v>
      </c>
      <c r="B3783" s="361">
        <v>1.4504300000000001</v>
      </c>
    </row>
    <row r="3784" spans="1:2" x14ac:dyDescent="0.25">
      <c r="A3784" s="360">
        <v>39389</v>
      </c>
      <c r="B3784" s="361">
        <v>1.44628</v>
      </c>
    </row>
    <row r="3785" spans="1:2" x14ac:dyDescent="0.25">
      <c r="A3785" s="360">
        <v>39388</v>
      </c>
      <c r="B3785" s="361">
        <v>1.4452400000000001</v>
      </c>
    </row>
    <row r="3786" spans="1:2" x14ac:dyDescent="0.25">
      <c r="A3786" s="360">
        <v>39387</v>
      </c>
      <c r="B3786" s="361">
        <v>1.4446099999999999</v>
      </c>
    </row>
    <row r="3787" spans="1:2" x14ac:dyDescent="0.25">
      <c r="A3787" s="360">
        <v>39386</v>
      </c>
      <c r="B3787" s="361">
        <v>1.4410099999999999</v>
      </c>
    </row>
    <row r="3788" spans="1:2" x14ac:dyDescent="0.25">
      <c r="A3788" s="360">
        <v>39385</v>
      </c>
      <c r="B3788" s="361">
        <v>1.4411799999999999</v>
      </c>
    </row>
    <row r="3789" spans="1:2" x14ac:dyDescent="0.25">
      <c r="A3789" s="360">
        <v>39384</v>
      </c>
      <c r="B3789" s="361">
        <v>1.43889</v>
      </c>
    </row>
    <row r="3790" spans="1:2" x14ac:dyDescent="0.25">
      <c r="A3790" s="360">
        <v>39383</v>
      </c>
      <c r="B3790" s="361">
        <v>1.43879</v>
      </c>
    </row>
    <row r="3791" spans="1:2" x14ac:dyDescent="0.25">
      <c r="A3791" s="360">
        <v>39382</v>
      </c>
      <c r="B3791" s="361">
        <v>1.43537</v>
      </c>
    </row>
    <row r="3792" spans="1:2" x14ac:dyDescent="0.25">
      <c r="A3792" s="360">
        <v>39381</v>
      </c>
      <c r="B3792" s="361">
        <v>1.4282600000000001</v>
      </c>
    </row>
    <row r="3793" spans="1:2" x14ac:dyDescent="0.25">
      <c r="A3793" s="360">
        <v>39380</v>
      </c>
      <c r="B3793" s="361">
        <v>1.42435</v>
      </c>
    </row>
    <row r="3794" spans="1:2" x14ac:dyDescent="0.25">
      <c r="A3794" s="360">
        <v>39379</v>
      </c>
      <c r="B3794" s="361">
        <v>1.4213100000000001</v>
      </c>
    </row>
    <row r="3795" spans="1:2" x14ac:dyDescent="0.25">
      <c r="A3795" s="360">
        <v>39378</v>
      </c>
      <c r="B3795" s="361">
        <v>1.4257599999999999</v>
      </c>
    </row>
    <row r="3796" spans="1:2" x14ac:dyDescent="0.25">
      <c r="A3796" s="360">
        <v>39377</v>
      </c>
      <c r="B3796" s="361">
        <v>1.4298</v>
      </c>
    </row>
    <row r="3797" spans="1:2" x14ac:dyDescent="0.25">
      <c r="A3797" s="360">
        <v>39376</v>
      </c>
      <c r="B3797" s="361">
        <v>1.4295899999999999</v>
      </c>
    </row>
    <row r="3798" spans="1:2" x14ac:dyDescent="0.25">
      <c r="A3798" s="360">
        <v>39375</v>
      </c>
      <c r="B3798" s="361">
        <v>1.42849</v>
      </c>
    </row>
    <row r="3799" spans="1:2" x14ac:dyDescent="0.25">
      <c r="A3799" s="360">
        <v>39374</v>
      </c>
      <c r="B3799" s="361">
        <v>1.4250100000000001</v>
      </c>
    </row>
    <row r="3800" spans="1:2" x14ac:dyDescent="0.25">
      <c r="A3800" s="360">
        <v>39373</v>
      </c>
      <c r="B3800" s="361">
        <v>1.4181699999999999</v>
      </c>
    </row>
    <row r="3801" spans="1:2" x14ac:dyDescent="0.25">
      <c r="A3801" s="360">
        <v>39372</v>
      </c>
      <c r="B3801" s="361">
        <v>1.4182600000000001</v>
      </c>
    </row>
    <row r="3802" spans="1:2" x14ac:dyDescent="0.25">
      <c r="A3802" s="360">
        <v>39371</v>
      </c>
      <c r="B3802" s="361">
        <v>1.4194100000000001</v>
      </c>
    </row>
    <row r="3803" spans="1:2" x14ac:dyDescent="0.25">
      <c r="A3803" s="360">
        <v>39370</v>
      </c>
      <c r="B3803" s="361">
        <v>1.41734</v>
      </c>
    </row>
    <row r="3804" spans="1:2" x14ac:dyDescent="0.25">
      <c r="A3804" s="360">
        <v>39369</v>
      </c>
      <c r="B3804" s="361">
        <v>1.4174800000000001</v>
      </c>
    </row>
    <row r="3805" spans="1:2" x14ac:dyDescent="0.25">
      <c r="A3805" s="360">
        <v>39368</v>
      </c>
      <c r="B3805" s="361">
        <v>1.4185099999999999</v>
      </c>
    </row>
    <row r="3806" spans="1:2" x14ac:dyDescent="0.25">
      <c r="A3806" s="360">
        <v>39367</v>
      </c>
      <c r="B3806" s="361">
        <v>1.4178500000000001</v>
      </c>
    </row>
    <row r="3807" spans="1:2" x14ac:dyDescent="0.25">
      <c r="A3807" s="360">
        <v>39366</v>
      </c>
      <c r="B3807" s="361">
        <v>1.4126099999999999</v>
      </c>
    </row>
    <row r="3808" spans="1:2" x14ac:dyDescent="0.25">
      <c r="A3808" s="360">
        <v>39365</v>
      </c>
      <c r="B3808" s="361">
        <v>1.40496</v>
      </c>
    </row>
    <row r="3809" spans="1:2" x14ac:dyDescent="0.25">
      <c r="A3809" s="360">
        <v>39364</v>
      </c>
      <c r="B3809" s="361">
        <v>1.41028</v>
      </c>
    </row>
    <row r="3810" spans="1:2" x14ac:dyDescent="0.25">
      <c r="A3810" s="360">
        <v>39363</v>
      </c>
      <c r="B3810" s="361">
        <v>1.41303</v>
      </c>
    </row>
    <row r="3811" spans="1:2" x14ac:dyDescent="0.25">
      <c r="A3811" s="360">
        <v>39362</v>
      </c>
      <c r="B3811" s="361">
        <v>1.41303</v>
      </c>
    </row>
    <row r="3812" spans="1:2" x14ac:dyDescent="0.25">
      <c r="A3812" s="360">
        <v>39361</v>
      </c>
      <c r="B3812" s="361">
        <v>1.4129499999999999</v>
      </c>
    </row>
    <row r="3813" spans="1:2" x14ac:dyDescent="0.25">
      <c r="A3813" s="360">
        <v>39360</v>
      </c>
      <c r="B3813" s="361">
        <v>1.4105700000000001</v>
      </c>
    </row>
    <row r="3814" spans="1:2" x14ac:dyDescent="0.25">
      <c r="A3814" s="360">
        <v>39359</v>
      </c>
      <c r="B3814" s="361">
        <v>1.4158500000000001</v>
      </c>
    </row>
    <row r="3815" spans="1:2" x14ac:dyDescent="0.25">
      <c r="A3815" s="360">
        <v>39358</v>
      </c>
      <c r="B3815" s="361">
        <v>1.41926</v>
      </c>
    </row>
    <row r="3816" spans="1:2" x14ac:dyDescent="0.25">
      <c r="A3816" s="360">
        <v>39357</v>
      </c>
      <c r="B3816" s="361">
        <v>1.42465</v>
      </c>
    </row>
    <row r="3817" spans="1:2" x14ac:dyDescent="0.25">
      <c r="A3817" s="360">
        <v>39356</v>
      </c>
      <c r="B3817" s="361">
        <v>1.42624</v>
      </c>
    </row>
    <row r="3818" spans="1:2" x14ac:dyDescent="0.25">
      <c r="A3818" s="360">
        <v>39355</v>
      </c>
      <c r="B3818" s="361">
        <v>1.42618</v>
      </c>
    </row>
    <row r="3819" spans="1:2" x14ac:dyDescent="0.25">
      <c r="A3819" s="360">
        <v>39354</v>
      </c>
      <c r="B3819" s="361">
        <v>1.41859</v>
      </c>
    </row>
    <row r="3820" spans="1:2" x14ac:dyDescent="0.25">
      <c r="A3820" s="360">
        <v>39353</v>
      </c>
      <c r="B3820" s="361">
        <v>1.41445</v>
      </c>
    </row>
    <row r="3821" spans="1:2" x14ac:dyDescent="0.25">
      <c r="A3821" s="360">
        <v>39352</v>
      </c>
      <c r="B3821" s="361">
        <v>1.4132899999999999</v>
      </c>
    </row>
    <row r="3822" spans="1:2" x14ac:dyDescent="0.25">
      <c r="A3822" s="360">
        <v>39351</v>
      </c>
      <c r="B3822" s="361">
        <v>1.40977</v>
      </c>
    </row>
    <row r="3823" spans="1:2" x14ac:dyDescent="0.25">
      <c r="A3823" s="360">
        <v>39350</v>
      </c>
      <c r="B3823" s="361">
        <v>1.4098900000000001</v>
      </c>
    </row>
    <row r="3824" spans="1:2" x14ac:dyDescent="0.25">
      <c r="A3824" s="360">
        <v>39349</v>
      </c>
      <c r="B3824" s="361">
        <v>1.4085799999999999</v>
      </c>
    </row>
    <row r="3825" spans="1:2" x14ac:dyDescent="0.25">
      <c r="A3825" s="360">
        <v>39348</v>
      </c>
      <c r="B3825" s="361">
        <v>1.4086000000000001</v>
      </c>
    </row>
    <row r="3826" spans="1:2" x14ac:dyDescent="0.25">
      <c r="A3826" s="360">
        <v>39347</v>
      </c>
      <c r="B3826" s="361">
        <v>1.40751</v>
      </c>
    </row>
    <row r="3827" spans="1:2" x14ac:dyDescent="0.25">
      <c r="A3827" s="360">
        <v>39346</v>
      </c>
      <c r="B3827" s="361">
        <v>1.4019200000000001</v>
      </c>
    </row>
    <row r="3828" spans="1:2" x14ac:dyDescent="0.25">
      <c r="A3828" s="360">
        <v>39345</v>
      </c>
      <c r="B3828" s="361">
        <v>1.39683</v>
      </c>
    </row>
    <row r="3829" spans="1:2" x14ac:dyDescent="0.25">
      <c r="A3829" s="360">
        <v>39344</v>
      </c>
      <c r="B3829" s="361">
        <v>1.38724</v>
      </c>
    </row>
    <row r="3830" spans="1:2" x14ac:dyDescent="0.25">
      <c r="A3830" s="360">
        <v>39343</v>
      </c>
      <c r="B3830" s="361">
        <v>1.38693</v>
      </c>
    </row>
    <row r="3831" spans="1:2" x14ac:dyDescent="0.25">
      <c r="A3831" s="360">
        <v>39342</v>
      </c>
      <c r="B3831" s="361">
        <v>1.3869800000000001</v>
      </c>
    </row>
    <row r="3832" spans="1:2" x14ac:dyDescent="0.25">
      <c r="A3832" s="360">
        <v>39341</v>
      </c>
      <c r="B3832" s="361">
        <v>1.38696</v>
      </c>
    </row>
    <row r="3833" spans="1:2" x14ac:dyDescent="0.25">
      <c r="A3833" s="360">
        <v>39340</v>
      </c>
      <c r="B3833" s="361">
        <v>1.38713</v>
      </c>
    </row>
    <row r="3834" spans="1:2" x14ac:dyDescent="0.25">
      <c r="A3834" s="360">
        <v>39339</v>
      </c>
      <c r="B3834" s="361">
        <v>1.3893800000000001</v>
      </c>
    </row>
    <row r="3835" spans="1:2" x14ac:dyDescent="0.25">
      <c r="A3835" s="360">
        <v>39338</v>
      </c>
      <c r="B3835" s="361">
        <v>1.38632</v>
      </c>
    </row>
    <row r="3836" spans="1:2" x14ac:dyDescent="0.25">
      <c r="A3836" s="360">
        <v>39337</v>
      </c>
      <c r="B3836" s="361">
        <v>1.38083</v>
      </c>
    </row>
    <row r="3837" spans="1:2" x14ac:dyDescent="0.25">
      <c r="A3837" s="360">
        <v>39336</v>
      </c>
      <c r="B3837" s="361">
        <v>1.37856</v>
      </c>
    </row>
    <row r="3838" spans="1:2" x14ac:dyDescent="0.25">
      <c r="A3838" s="360">
        <v>39335</v>
      </c>
      <c r="B3838" s="361">
        <v>1.3763300000000001</v>
      </c>
    </row>
    <row r="3839" spans="1:2" x14ac:dyDescent="0.25">
      <c r="A3839" s="360">
        <v>39334</v>
      </c>
      <c r="B3839" s="361">
        <v>1.3763000000000001</v>
      </c>
    </row>
    <row r="3840" spans="1:2" x14ac:dyDescent="0.25">
      <c r="A3840" s="360">
        <v>39333</v>
      </c>
      <c r="B3840" s="361">
        <v>1.3709100000000001</v>
      </c>
    </row>
    <row r="3841" spans="1:2" x14ac:dyDescent="0.25">
      <c r="A3841" s="360">
        <v>39332</v>
      </c>
      <c r="B3841" s="361">
        <v>1.3660099999999999</v>
      </c>
    </row>
    <row r="3842" spans="1:2" x14ac:dyDescent="0.25">
      <c r="A3842" s="360">
        <v>39331</v>
      </c>
      <c r="B3842" s="361">
        <v>1.36134</v>
      </c>
    </row>
    <row r="3843" spans="1:2" x14ac:dyDescent="0.25">
      <c r="A3843" s="360">
        <v>39330</v>
      </c>
      <c r="B3843" s="361">
        <v>1.36033</v>
      </c>
    </row>
    <row r="3844" spans="1:2" x14ac:dyDescent="0.25">
      <c r="A3844" s="360">
        <v>39329</v>
      </c>
      <c r="B3844" s="361">
        <v>1.3630800000000001</v>
      </c>
    </row>
    <row r="3845" spans="1:2" x14ac:dyDescent="0.25">
      <c r="A3845" s="360">
        <v>39328</v>
      </c>
      <c r="B3845" s="361">
        <v>1.36246</v>
      </c>
    </row>
    <row r="3846" spans="1:2" x14ac:dyDescent="0.25">
      <c r="A3846" s="360">
        <v>39327</v>
      </c>
      <c r="B3846" s="361">
        <v>1.36243</v>
      </c>
    </row>
    <row r="3847" spans="1:2" x14ac:dyDescent="0.25">
      <c r="A3847" s="360">
        <v>39326</v>
      </c>
      <c r="B3847" s="361">
        <v>1.3654900000000001</v>
      </c>
    </row>
    <row r="3848" spans="1:2" x14ac:dyDescent="0.25">
      <c r="A3848" s="360">
        <v>39325</v>
      </c>
      <c r="B3848" s="361">
        <v>1.3645400000000001</v>
      </c>
    </row>
    <row r="3849" spans="1:2" x14ac:dyDescent="0.25">
      <c r="A3849" s="360">
        <v>39324</v>
      </c>
      <c r="B3849" s="361">
        <v>1.36134</v>
      </c>
    </row>
    <row r="3850" spans="1:2" x14ac:dyDescent="0.25">
      <c r="A3850" s="360">
        <v>39323</v>
      </c>
      <c r="B3850" s="361">
        <v>1.36389</v>
      </c>
    </row>
    <row r="3851" spans="1:2" x14ac:dyDescent="0.25">
      <c r="A3851" s="360">
        <v>39322</v>
      </c>
      <c r="B3851" s="361">
        <v>1.36616</v>
      </c>
    </row>
    <row r="3852" spans="1:2" x14ac:dyDescent="0.25">
      <c r="A3852" s="360">
        <v>39321</v>
      </c>
      <c r="B3852" s="361">
        <v>1.36704</v>
      </c>
    </row>
    <row r="3853" spans="1:2" x14ac:dyDescent="0.25">
      <c r="A3853" s="360">
        <v>39320</v>
      </c>
      <c r="B3853" s="361">
        <v>1.3670100000000001</v>
      </c>
    </row>
    <row r="3854" spans="1:2" x14ac:dyDescent="0.25">
      <c r="A3854" s="360">
        <v>39319</v>
      </c>
      <c r="B3854" s="361">
        <v>1.35965</v>
      </c>
    </row>
    <row r="3855" spans="1:2" x14ac:dyDescent="0.25">
      <c r="A3855" s="360">
        <v>39318</v>
      </c>
      <c r="B3855" s="361">
        <v>1.35562</v>
      </c>
    </row>
    <row r="3856" spans="1:2" x14ac:dyDescent="0.25">
      <c r="A3856" s="360">
        <v>39317</v>
      </c>
      <c r="B3856" s="361">
        <v>1.3487100000000001</v>
      </c>
    </row>
    <row r="3857" spans="1:2" x14ac:dyDescent="0.25">
      <c r="A3857" s="360">
        <v>39316</v>
      </c>
      <c r="B3857" s="361">
        <v>1.34782</v>
      </c>
    </row>
    <row r="3858" spans="1:2" x14ac:dyDescent="0.25">
      <c r="A3858" s="360">
        <v>39315</v>
      </c>
      <c r="B3858" s="361">
        <v>1.34853</v>
      </c>
    </row>
    <row r="3859" spans="1:2" x14ac:dyDescent="0.25">
      <c r="A3859" s="360">
        <v>39314</v>
      </c>
      <c r="B3859" s="361">
        <v>1.3469800000000001</v>
      </c>
    </row>
    <row r="3860" spans="1:2" x14ac:dyDescent="0.25">
      <c r="A3860" s="360">
        <v>39313</v>
      </c>
      <c r="B3860" s="361">
        <v>1.34697</v>
      </c>
    </row>
    <row r="3861" spans="1:2" x14ac:dyDescent="0.25">
      <c r="A3861" s="360">
        <v>39312</v>
      </c>
      <c r="B3861" s="361">
        <v>1.3446800000000001</v>
      </c>
    </row>
    <row r="3862" spans="1:2" x14ac:dyDescent="0.25">
      <c r="A3862" s="360">
        <v>39311</v>
      </c>
      <c r="B3862" s="361">
        <v>1.34152</v>
      </c>
    </row>
    <row r="3863" spans="1:2" x14ac:dyDescent="0.25">
      <c r="A3863" s="360">
        <v>39310</v>
      </c>
      <c r="B3863" s="361">
        <v>1.3497699999999999</v>
      </c>
    </row>
    <row r="3864" spans="1:2" x14ac:dyDescent="0.25">
      <c r="A3864" s="360">
        <v>39309</v>
      </c>
      <c r="B3864" s="361">
        <v>1.35904</v>
      </c>
    </row>
    <row r="3865" spans="1:2" x14ac:dyDescent="0.25">
      <c r="A3865" s="360">
        <v>39308</v>
      </c>
      <c r="B3865" s="361">
        <v>1.3664799999999999</v>
      </c>
    </row>
    <row r="3866" spans="1:2" x14ac:dyDescent="0.25">
      <c r="A3866" s="360">
        <v>39307</v>
      </c>
      <c r="B3866" s="361">
        <v>1.3689100000000001</v>
      </c>
    </row>
    <row r="3867" spans="1:2" x14ac:dyDescent="0.25">
      <c r="A3867" s="360">
        <v>39306</v>
      </c>
      <c r="B3867" s="361">
        <v>1.3689</v>
      </c>
    </row>
    <row r="3868" spans="1:2" x14ac:dyDescent="0.25">
      <c r="A3868" s="360">
        <v>39305</v>
      </c>
      <c r="B3868" s="361">
        <v>1.3675600000000001</v>
      </c>
    </row>
    <row r="3869" spans="1:2" x14ac:dyDescent="0.25">
      <c r="A3869" s="360">
        <v>39304</v>
      </c>
      <c r="B3869" s="361">
        <v>1.3755500000000001</v>
      </c>
    </row>
    <row r="3870" spans="1:2" x14ac:dyDescent="0.25">
      <c r="A3870" s="360">
        <v>39303</v>
      </c>
      <c r="B3870" s="361">
        <v>1.37673</v>
      </c>
    </row>
    <row r="3871" spans="1:2" x14ac:dyDescent="0.25">
      <c r="A3871" s="360">
        <v>39302</v>
      </c>
      <c r="B3871" s="361">
        <v>1.37866</v>
      </c>
    </row>
    <row r="3872" spans="1:2" x14ac:dyDescent="0.25">
      <c r="A3872" s="360">
        <v>39301</v>
      </c>
      <c r="B3872" s="361">
        <v>1.3809199999999999</v>
      </c>
    </row>
    <row r="3873" spans="1:2" x14ac:dyDescent="0.25">
      <c r="A3873" s="360">
        <v>39300</v>
      </c>
      <c r="B3873" s="361">
        <v>1.37693</v>
      </c>
    </row>
    <row r="3874" spans="1:2" x14ac:dyDescent="0.25">
      <c r="A3874" s="360">
        <v>39299</v>
      </c>
      <c r="B3874" s="361">
        <v>1.37687</v>
      </c>
    </row>
    <row r="3875" spans="1:2" x14ac:dyDescent="0.25">
      <c r="A3875" s="360">
        <v>39298</v>
      </c>
      <c r="B3875" s="361">
        <v>1.37219</v>
      </c>
    </row>
    <row r="3876" spans="1:2" x14ac:dyDescent="0.25">
      <c r="A3876" s="360">
        <v>39297</v>
      </c>
      <c r="B3876" s="361">
        <v>1.3670100000000001</v>
      </c>
    </row>
    <row r="3877" spans="1:2" x14ac:dyDescent="0.25">
      <c r="A3877" s="360">
        <v>39296</v>
      </c>
      <c r="B3877" s="361">
        <v>1.3666499999999999</v>
      </c>
    </row>
    <row r="3878" spans="1:2" x14ac:dyDescent="0.25">
      <c r="A3878" s="360">
        <v>39295</v>
      </c>
      <c r="B3878" s="361">
        <v>1.37035</v>
      </c>
    </row>
    <row r="3879" spans="1:2" x14ac:dyDescent="0.25">
      <c r="A3879" s="360">
        <v>39294</v>
      </c>
      <c r="B3879" s="361">
        <v>1.3653999999999999</v>
      </c>
    </row>
    <row r="3880" spans="1:2" x14ac:dyDescent="0.25">
      <c r="A3880" s="360">
        <v>39293</v>
      </c>
      <c r="B3880" s="361">
        <v>1.3629800000000001</v>
      </c>
    </row>
    <row r="3881" spans="1:2" x14ac:dyDescent="0.25">
      <c r="A3881" s="360">
        <v>39292</v>
      </c>
      <c r="B3881" s="361">
        <v>1.3630199999999999</v>
      </c>
    </row>
    <row r="3882" spans="1:2" x14ac:dyDescent="0.25">
      <c r="A3882" s="360">
        <v>39291</v>
      </c>
      <c r="B3882" s="361">
        <v>1.3695999999999999</v>
      </c>
    </row>
    <row r="3883" spans="1:2" x14ac:dyDescent="0.25">
      <c r="A3883" s="360">
        <v>39290</v>
      </c>
      <c r="B3883" s="361">
        <v>1.3722000000000001</v>
      </c>
    </row>
    <row r="3884" spans="1:2" x14ac:dyDescent="0.25">
      <c r="A3884" s="360">
        <v>39289</v>
      </c>
      <c r="B3884" s="361">
        <v>1.3769800000000001</v>
      </c>
    </row>
    <row r="3885" spans="1:2" x14ac:dyDescent="0.25">
      <c r="A3885" s="360">
        <v>39288</v>
      </c>
      <c r="B3885" s="361">
        <v>1.38218</v>
      </c>
    </row>
    <row r="3886" spans="1:2" x14ac:dyDescent="0.25">
      <c r="A3886" s="360">
        <v>39287</v>
      </c>
      <c r="B3886" s="361">
        <v>1.3821699999999999</v>
      </c>
    </row>
    <row r="3887" spans="1:2" x14ac:dyDescent="0.25">
      <c r="A3887" s="360">
        <v>39286</v>
      </c>
      <c r="B3887" s="361">
        <v>1.3822399999999999</v>
      </c>
    </row>
    <row r="3888" spans="1:2" x14ac:dyDescent="0.25">
      <c r="A3888" s="360">
        <v>39285</v>
      </c>
      <c r="B3888" s="361">
        <v>1.38222</v>
      </c>
    </row>
    <row r="3889" spans="1:2" x14ac:dyDescent="0.25">
      <c r="A3889" s="360">
        <v>39284</v>
      </c>
      <c r="B3889" s="361">
        <v>1.3803700000000001</v>
      </c>
    </row>
    <row r="3890" spans="1:2" x14ac:dyDescent="0.25">
      <c r="A3890" s="360">
        <v>39283</v>
      </c>
      <c r="B3890" s="361">
        <v>1.38069</v>
      </c>
    </row>
    <row r="3891" spans="1:2" x14ac:dyDescent="0.25">
      <c r="A3891" s="360">
        <v>39282</v>
      </c>
      <c r="B3891" s="361">
        <v>1.37982</v>
      </c>
    </row>
    <row r="3892" spans="1:2" x14ac:dyDescent="0.25">
      <c r="A3892" s="360">
        <v>39281</v>
      </c>
      <c r="B3892" s="361">
        <v>1.3779399999999999</v>
      </c>
    </row>
    <row r="3893" spans="1:2" x14ac:dyDescent="0.25">
      <c r="A3893" s="360">
        <v>39280</v>
      </c>
      <c r="B3893" s="361">
        <v>1.37822</v>
      </c>
    </row>
    <row r="3894" spans="1:2" x14ac:dyDescent="0.25">
      <c r="A3894" s="360">
        <v>39279</v>
      </c>
      <c r="B3894" s="361">
        <v>1.3778600000000001</v>
      </c>
    </row>
    <row r="3895" spans="1:2" x14ac:dyDescent="0.25">
      <c r="A3895" s="360">
        <v>39278</v>
      </c>
      <c r="B3895" s="361">
        <v>1.3778600000000001</v>
      </c>
    </row>
    <row r="3896" spans="1:2" x14ac:dyDescent="0.25">
      <c r="A3896" s="360">
        <v>39277</v>
      </c>
      <c r="B3896" s="361">
        <v>1.37836</v>
      </c>
    </row>
    <row r="3897" spans="1:2" x14ac:dyDescent="0.25">
      <c r="A3897" s="360">
        <v>39276</v>
      </c>
      <c r="B3897" s="361">
        <v>1.3766799999999999</v>
      </c>
    </row>
    <row r="3898" spans="1:2" x14ac:dyDescent="0.25">
      <c r="A3898" s="360">
        <v>39275</v>
      </c>
      <c r="B3898" s="361">
        <v>1.37507</v>
      </c>
    </row>
    <row r="3899" spans="1:2" x14ac:dyDescent="0.25">
      <c r="A3899" s="360">
        <v>39274</v>
      </c>
      <c r="B3899" s="361">
        <v>1.3653200000000001</v>
      </c>
    </row>
    <row r="3900" spans="1:2" x14ac:dyDescent="0.25">
      <c r="A3900" s="360">
        <v>39273</v>
      </c>
      <c r="B3900" s="361">
        <v>1.36233</v>
      </c>
    </row>
    <row r="3901" spans="1:2" x14ac:dyDescent="0.25">
      <c r="A3901" s="360">
        <v>39272</v>
      </c>
      <c r="B3901" s="361">
        <v>1.3623000000000001</v>
      </c>
    </row>
    <row r="3902" spans="1:2" x14ac:dyDescent="0.25">
      <c r="A3902" s="360">
        <v>39271</v>
      </c>
      <c r="B3902" s="361">
        <v>1.3622799999999999</v>
      </c>
    </row>
    <row r="3903" spans="1:2" x14ac:dyDescent="0.25">
      <c r="A3903" s="360">
        <v>39270</v>
      </c>
      <c r="B3903" s="361">
        <v>1.36012</v>
      </c>
    </row>
    <row r="3904" spans="1:2" x14ac:dyDescent="0.25">
      <c r="A3904" s="360">
        <v>39269</v>
      </c>
      <c r="B3904" s="361">
        <v>1.36147</v>
      </c>
    </row>
    <row r="3905" spans="1:2" x14ac:dyDescent="0.25">
      <c r="A3905" s="360">
        <v>39268</v>
      </c>
      <c r="B3905" s="361">
        <v>1.3615299999999999</v>
      </c>
    </row>
    <row r="3906" spans="1:2" x14ac:dyDescent="0.25">
      <c r="A3906" s="360">
        <v>39267</v>
      </c>
      <c r="B3906" s="361">
        <v>1.3615200000000001</v>
      </c>
    </row>
    <row r="3907" spans="1:2" x14ac:dyDescent="0.25">
      <c r="A3907" s="360">
        <v>39266</v>
      </c>
      <c r="B3907" s="361">
        <v>1.3570199999999999</v>
      </c>
    </row>
    <row r="3908" spans="1:2" x14ac:dyDescent="0.25">
      <c r="A3908" s="360">
        <v>39265</v>
      </c>
      <c r="B3908" s="361">
        <v>1.35361</v>
      </c>
    </row>
    <row r="3909" spans="1:2" x14ac:dyDescent="0.25">
      <c r="A3909" s="360">
        <v>39264</v>
      </c>
      <c r="B3909" s="361">
        <v>1.3536300000000001</v>
      </c>
    </row>
    <row r="3910" spans="1:2" x14ac:dyDescent="0.25">
      <c r="A3910" s="360">
        <v>39263</v>
      </c>
      <c r="B3910" s="361">
        <v>1.34741</v>
      </c>
    </row>
    <row r="3911" spans="1:2" x14ac:dyDescent="0.25">
      <c r="A3911" s="360">
        <v>39262</v>
      </c>
      <c r="B3911" s="361">
        <v>1.34596</v>
      </c>
    </row>
    <row r="3912" spans="1:2" x14ac:dyDescent="0.25">
      <c r="A3912" s="360">
        <v>39261</v>
      </c>
      <c r="B3912" s="361">
        <v>1.34412</v>
      </c>
    </row>
    <row r="3913" spans="1:2" x14ac:dyDescent="0.25">
      <c r="A3913" s="360">
        <v>39260</v>
      </c>
      <c r="B3913" s="361">
        <v>1.3460300000000001</v>
      </c>
    </row>
    <row r="3914" spans="1:2" x14ac:dyDescent="0.25">
      <c r="A3914" s="360">
        <v>39259</v>
      </c>
      <c r="B3914" s="361">
        <v>1.3459700000000001</v>
      </c>
    </row>
    <row r="3915" spans="1:2" x14ac:dyDescent="0.25">
      <c r="A3915" s="360">
        <v>39258</v>
      </c>
      <c r="B3915" s="361">
        <v>1.3464</v>
      </c>
    </row>
    <row r="3916" spans="1:2" x14ac:dyDescent="0.25">
      <c r="A3916" s="360">
        <v>39257</v>
      </c>
      <c r="B3916" s="361">
        <v>1.34639</v>
      </c>
    </row>
    <row r="3917" spans="1:2" x14ac:dyDescent="0.25">
      <c r="A3917" s="360">
        <v>39256</v>
      </c>
      <c r="B3917" s="361">
        <v>1.34093</v>
      </c>
    </row>
    <row r="3918" spans="1:2" x14ac:dyDescent="0.25">
      <c r="A3918" s="360">
        <v>39255</v>
      </c>
      <c r="B3918" s="361">
        <v>1.33927</v>
      </c>
    </row>
    <row r="3919" spans="1:2" x14ac:dyDescent="0.25">
      <c r="A3919" s="360">
        <v>39254</v>
      </c>
      <c r="B3919" s="361">
        <v>1.3425</v>
      </c>
    </row>
    <row r="3920" spans="1:2" x14ac:dyDescent="0.25">
      <c r="A3920" s="360">
        <v>39253</v>
      </c>
      <c r="B3920" s="361">
        <v>1.34137</v>
      </c>
    </row>
    <row r="3921" spans="1:2" x14ac:dyDescent="0.25">
      <c r="A3921" s="360">
        <v>39252</v>
      </c>
      <c r="B3921" s="361">
        <v>1.3400300000000001</v>
      </c>
    </row>
    <row r="3922" spans="1:2" x14ac:dyDescent="0.25">
      <c r="A3922" s="360">
        <v>39251</v>
      </c>
      <c r="B3922" s="361">
        <v>1.3383700000000001</v>
      </c>
    </row>
    <row r="3923" spans="1:2" x14ac:dyDescent="0.25">
      <c r="A3923" s="360">
        <v>39250</v>
      </c>
      <c r="B3923" s="361">
        <v>1.3383499999999999</v>
      </c>
    </row>
    <row r="3924" spans="1:2" x14ac:dyDescent="0.25">
      <c r="A3924" s="360">
        <v>39249</v>
      </c>
      <c r="B3924" s="361">
        <v>1.333</v>
      </c>
    </row>
    <row r="3925" spans="1:2" x14ac:dyDescent="0.25">
      <c r="A3925" s="360">
        <v>39248</v>
      </c>
      <c r="B3925" s="361">
        <v>1.33073</v>
      </c>
    </row>
    <row r="3926" spans="1:2" x14ac:dyDescent="0.25">
      <c r="A3926" s="360">
        <v>39247</v>
      </c>
      <c r="B3926" s="361">
        <v>1.32948</v>
      </c>
    </row>
    <row r="3927" spans="1:2" x14ac:dyDescent="0.25">
      <c r="A3927" s="360">
        <v>39246</v>
      </c>
      <c r="B3927" s="361">
        <v>1.3344400000000001</v>
      </c>
    </row>
    <row r="3928" spans="1:2" x14ac:dyDescent="0.25">
      <c r="A3928" s="360">
        <v>39245</v>
      </c>
      <c r="B3928" s="361">
        <v>1.33511</v>
      </c>
    </row>
    <row r="3929" spans="1:2" x14ac:dyDescent="0.25">
      <c r="A3929" s="360">
        <v>39244</v>
      </c>
      <c r="B3929" s="361">
        <v>1.33684</v>
      </c>
    </row>
    <row r="3930" spans="1:2" x14ac:dyDescent="0.25">
      <c r="A3930" s="360">
        <v>39243</v>
      </c>
      <c r="B3930" s="361">
        <v>1.33683</v>
      </c>
    </row>
    <row r="3931" spans="1:2" x14ac:dyDescent="0.25">
      <c r="A3931" s="360">
        <v>39242</v>
      </c>
      <c r="B3931" s="361">
        <v>1.339</v>
      </c>
    </row>
    <row r="3932" spans="1:2" x14ac:dyDescent="0.25">
      <c r="A3932" s="360">
        <v>39241</v>
      </c>
      <c r="B3932" s="361">
        <v>1.3481399999999999</v>
      </c>
    </row>
    <row r="3933" spans="1:2" x14ac:dyDescent="0.25">
      <c r="A3933" s="360">
        <v>39240</v>
      </c>
      <c r="B3933" s="361">
        <v>1.3514900000000001</v>
      </c>
    </row>
    <row r="3934" spans="1:2" x14ac:dyDescent="0.25">
      <c r="A3934" s="360">
        <v>39239</v>
      </c>
      <c r="B3934" s="361">
        <v>1.3508100000000001</v>
      </c>
    </row>
    <row r="3935" spans="1:2" x14ac:dyDescent="0.25">
      <c r="A3935" s="360">
        <v>39238</v>
      </c>
      <c r="B3935" s="361">
        <v>1.3460099999999999</v>
      </c>
    </row>
    <row r="3936" spans="1:2" x14ac:dyDescent="0.25">
      <c r="A3936" s="360">
        <v>39237</v>
      </c>
      <c r="B3936" s="361">
        <v>1.34457</v>
      </c>
    </row>
    <row r="3937" spans="1:2" x14ac:dyDescent="0.25">
      <c r="A3937" s="360">
        <v>39236</v>
      </c>
      <c r="B3937" s="361">
        <v>1.34456</v>
      </c>
    </row>
    <row r="3938" spans="1:2" x14ac:dyDescent="0.25">
      <c r="A3938" s="360">
        <v>39235</v>
      </c>
      <c r="B3938" s="361">
        <v>1.3442700000000001</v>
      </c>
    </row>
    <row r="3939" spans="1:2" x14ac:dyDescent="0.25">
      <c r="A3939" s="360">
        <v>39234</v>
      </c>
      <c r="B3939" s="361">
        <v>1.34409</v>
      </c>
    </row>
    <row r="3940" spans="1:2" x14ac:dyDescent="0.25">
      <c r="A3940" s="360">
        <v>39233</v>
      </c>
      <c r="B3940" s="361">
        <v>1.3436600000000001</v>
      </c>
    </row>
    <row r="3941" spans="1:2" x14ac:dyDescent="0.25">
      <c r="A3941" s="360">
        <v>39232</v>
      </c>
      <c r="B3941" s="361">
        <v>1.3461000000000001</v>
      </c>
    </row>
    <row r="3942" spans="1:2" x14ac:dyDescent="0.25">
      <c r="A3942" s="360">
        <v>39231</v>
      </c>
      <c r="B3942" s="361">
        <v>1.34518</v>
      </c>
    </row>
    <row r="3943" spans="1:2" x14ac:dyDescent="0.25">
      <c r="A3943" s="360">
        <v>39230</v>
      </c>
      <c r="B3943" s="361">
        <v>1.34355</v>
      </c>
    </row>
    <row r="3944" spans="1:2" x14ac:dyDescent="0.25">
      <c r="A3944" s="360">
        <v>39229</v>
      </c>
      <c r="B3944" s="361">
        <v>1.3435600000000001</v>
      </c>
    </row>
    <row r="3945" spans="1:2" x14ac:dyDescent="0.25">
      <c r="A3945" s="360">
        <v>39228</v>
      </c>
      <c r="B3945" s="361">
        <v>1.3435299999999999</v>
      </c>
    </row>
    <row r="3946" spans="1:2" x14ac:dyDescent="0.25">
      <c r="A3946" s="360">
        <v>39227</v>
      </c>
      <c r="B3946" s="361">
        <v>1.34449</v>
      </c>
    </row>
    <row r="3947" spans="1:2" x14ac:dyDescent="0.25">
      <c r="A3947" s="360">
        <v>39226</v>
      </c>
      <c r="B3947" s="361">
        <v>1.3457699999999999</v>
      </c>
    </row>
    <row r="3948" spans="1:2" x14ac:dyDescent="0.25">
      <c r="A3948" s="360">
        <v>39225</v>
      </c>
      <c r="B3948" s="361">
        <v>1.3457600000000001</v>
      </c>
    </row>
    <row r="3949" spans="1:2" x14ac:dyDescent="0.25">
      <c r="A3949" s="360">
        <v>39224</v>
      </c>
      <c r="B3949" s="361">
        <v>1.3488800000000001</v>
      </c>
    </row>
    <row r="3950" spans="1:2" x14ac:dyDescent="0.25">
      <c r="A3950" s="360">
        <v>39223</v>
      </c>
      <c r="B3950" s="361">
        <v>1.35036</v>
      </c>
    </row>
    <row r="3951" spans="1:2" x14ac:dyDescent="0.25">
      <c r="A3951" s="360">
        <v>39222</v>
      </c>
      <c r="B3951" s="361">
        <v>1.3503400000000001</v>
      </c>
    </row>
    <row r="3952" spans="1:2" x14ac:dyDescent="0.25">
      <c r="A3952" s="360">
        <v>39221</v>
      </c>
      <c r="B3952" s="361">
        <v>1.3492900000000001</v>
      </c>
    </row>
    <row r="3953" spans="1:2" x14ac:dyDescent="0.25">
      <c r="A3953" s="360">
        <v>39220</v>
      </c>
      <c r="B3953" s="361">
        <v>1.3514200000000001</v>
      </c>
    </row>
    <row r="3954" spans="1:2" x14ac:dyDescent="0.25">
      <c r="A3954" s="360">
        <v>39219</v>
      </c>
      <c r="B3954" s="361">
        <v>1.3576299999999999</v>
      </c>
    </row>
    <row r="3955" spans="1:2" x14ac:dyDescent="0.25">
      <c r="A3955" s="360">
        <v>39218</v>
      </c>
      <c r="B3955" s="361">
        <v>1.35547</v>
      </c>
    </row>
    <row r="3956" spans="1:2" x14ac:dyDescent="0.25">
      <c r="A3956" s="360">
        <v>39217</v>
      </c>
      <c r="B3956" s="361">
        <v>1.3540700000000001</v>
      </c>
    </row>
    <row r="3957" spans="1:2" x14ac:dyDescent="0.25">
      <c r="A3957" s="360">
        <v>39216</v>
      </c>
      <c r="B3957" s="361">
        <v>1.3520000000000001</v>
      </c>
    </row>
    <row r="3958" spans="1:2" x14ac:dyDescent="0.25">
      <c r="A3958" s="360">
        <v>39215</v>
      </c>
      <c r="B3958" s="361">
        <v>1.3519699999999999</v>
      </c>
    </row>
    <row r="3959" spans="1:2" x14ac:dyDescent="0.25">
      <c r="A3959" s="360">
        <v>39214</v>
      </c>
      <c r="B3959" s="361">
        <v>1.34904</v>
      </c>
    </row>
    <row r="3960" spans="1:2" x14ac:dyDescent="0.25">
      <c r="A3960" s="360">
        <v>39213</v>
      </c>
      <c r="B3960" s="361">
        <v>1.3522700000000001</v>
      </c>
    </row>
    <row r="3961" spans="1:2" x14ac:dyDescent="0.25">
      <c r="A3961" s="360">
        <v>39212</v>
      </c>
      <c r="B3961" s="361">
        <v>1.3542099999999999</v>
      </c>
    </row>
    <row r="3962" spans="1:2" x14ac:dyDescent="0.25">
      <c r="A3962" s="360">
        <v>39211</v>
      </c>
      <c r="B3962" s="361">
        <v>1.3577900000000001</v>
      </c>
    </row>
    <row r="3963" spans="1:2" x14ac:dyDescent="0.25">
      <c r="A3963" s="360">
        <v>39210</v>
      </c>
      <c r="B3963" s="361">
        <v>1.3606199999999999</v>
      </c>
    </row>
    <row r="3964" spans="1:2" x14ac:dyDescent="0.25">
      <c r="A3964" s="360">
        <v>39209</v>
      </c>
      <c r="B3964" s="361">
        <v>1.3586499999999999</v>
      </c>
    </row>
    <row r="3965" spans="1:2" x14ac:dyDescent="0.25">
      <c r="A3965" s="360">
        <v>39208</v>
      </c>
      <c r="B3965" s="361">
        <v>1.3586199999999999</v>
      </c>
    </row>
    <row r="3966" spans="1:2" x14ac:dyDescent="0.25">
      <c r="A3966" s="360">
        <v>39207</v>
      </c>
      <c r="B3966" s="361">
        <v>1.3565199999999999</v>
      </c>
    </row>
    <row r="3967" spans="1:2" x14ac:dyDescent="0.25">
      <c r="A3967" s="360">
        <v>39206</v>
      </c>
      <c r="B3967" s="361">
        <v>1.35894</v>
      </c>
    </row>
    <row r="3968" spans="1:2" x14ac:dyDescent="0.25">
      <c r="A3968" s="360">
        <v>39205</v>
      </c>
      <c r="B3968" s="361">
        <v>1.3589500000000001</v>
      </c>
    </row>
    <row r="3969" spans="1:2" x14ac:dyDescent="0.25">
      <c r="A3969" s="360">
        <v>39204</v>
      </c>
      <c r="B3969" s="361">
        <v>1.36378</v>
      </c>
    </row>
    <row r="3970" spans="1:2" x14ac:dyDescent="0.25">
      <c r="A3970" s="360">
        <v>39203</v>
      </c>
      <c r="B3970" s="361">
        <v>1.36311</v>
      </c>
    </row>
    <row r="3971" spans="1:2" x14ac:dyDescent="0.25">
      <c r="A3971" s="360">
        <v>39202</v>
      </c>
      <c r="B3971" s="361">
        <v>1.3647499999999999</v>
      </c>
    </row>
    <row r="3972" spans="1:2" x14ac:dyDescent="0.25">
      <c r="A3972" s="360">
        <v>39201</v>
      </c>
      <c r="B3972" s="361">
        <v>1.3647499999999999</v>
      </c>
    </row>
    <row r="3973" spans="1:2" x14ac:dyDescent="0.25">
      <c r="A3973" s="360">
        <v>39200</v>
      </c>
      <c r="B3973" s="361">
        <v>1.3616299999999999</v>
      </c>
    </row>
    <row r="3974" spans="1:2" x14ac:dyDescent="0.25">
      <c r="A3974" s="360">
        <v>39199</v>
      </c>
      <c r="B3974" s="361">
        <v>1.36253</v>
      </c>
    </row>
    <row r="3975" spans="1:2" x14ac:dyDescent="0.25">
      <c r="A3975" s="360">
        <v>39198</v>
      </c>
      <c r="B3975" s="361">
        <v>1.36408</v>
      </c>
    </row>
    <row r="3976" spans="1:2" x14ac:dyDescent="0.25">
      <c r="A3976" s="360">
        <v>39197</v>
      </c>
      <c r="B3976" s="361">
        <v>1.35829</v>
      </c>
    </row>
    <row r="3977" spans="1:2" x14ac:dyDescent="0.25">
      <c r="A3977" s="360">
        <v>39196</v>
      </c>
      <c r="B3977" s="361">
        <v>1.3578300000000001</v>
      </c>
    </row>
    <row r="3978" spans="1:2" x14ac:dyDescent="0.25">
      <c r="A3978" s="360">
        <v>39195</v>
      </c>
      <c r="B3978" s="361">
        <v>1.3585400000000001</v>
      </c>
    </row>
    <row r="3979" spans="1:2" x14ac:dyDescent="0.25">
      <c r="A3979" s="360">
        <v>39194</v>
      </c>
      <c r="B3979" s="361">
        <v>1.3585400000000001</v>
      </c>
    </row>
    <row r="3980" spans="1:2" x14ac:dyDescent="0.25">
      <c r="A3980" s="360">
        <v>39193</v>
      </c>
      <c r="B3980" s="361">
        <v>1.3609899999999999</v>
      </c>
    </row>
    <row r="3981" spans="1:2" x14ac:dyDescent="0.25">
      <c r="A3981" s="360">
        <v>39192</v>
      </c>
      <c r="B3981" s="361">
        <v>1.3596999999999999</v>
      </c>
    </row>
    <row r="3982" spans="1:2" x14ac:dyDescent="0.25">
      <c r="A3982" s="360">
        <v>39191</v>
      </c>
      <c r="B3982" s="361">
        <v>1.35836</v>
      </c>
    </row>
    <row r="3983" spans="1:2" x14ac:dyDescent="0.25">
      <c r="A3983" s="360">
        <v>39190</v>
      </c>
      <c r="B3983" s="361">
        <v>1.3547199999999999</v>
      </c>
    </row>
    <row r="3984" spans="1:2" x14ac:dyDescent="0.25">
      <c r="A3984" s="360">
        <v>39189</v>
      </c>
      <c r="B3984" s="361">
        <v>1.3552999999999999</v>
      </c>
    </row>
    <row r="3985" spans="1:2" x14ac:dyDescent="0.25">
      <c r="A3985" s="360">
        <v>39188</v>
      </c>
      <c r="B3985" s="361">
        <v>1.3523400000000001</v>
      </c>
    </row>
    <row r="3986" spans="1:2" x14ac:dyDescent="0.25">
      <c r="A3986" s="360">
        <v>39187</v>
      </c>
      <c r="B3986" s="361">
        <v>1.3522700000000001</v>
      </c>
    </row>
    <row r="3987" spans="1:2" x14ac:dyDescent="0.25">
      <c r="A3987" s="360">
        <v>39186</v>
      </c>
      <c r="B3987" s="361">
        <v>1.3515900000000001</v>
      </c>
    </row>
    <row r="3988" spans="1:2" x14ac:dyDescent="0.25">
      <c r="A3988" s="360">
        <v>39185</v>
      </c>
      <c r="B3988" s="361">
        <v>1.34598</v>
      </c>
    </row>
    <row r="3989" spans="1:2" x14ac:dyDescent="0.25">
      <c r="A3989" s="360">
        <v>39184</v>
      </c>
      <c r="B3989" s="361">
        <v>1.3426199999999999</v>
      </c>
    </row>
    <row r="3990" spans="1:2" x14ac:dyDescent="0.25">
      <c r="A3990" s="360">
        <v>39183</v>
      </c>
      <c r="B3990" s="361">
        <v>1.3407800000000001</v>
      </c>
    </row>
    <row r="3991" spans="1:2" x14ac:dyDescent="0.25">
      <c r="A3991" s="360">
        <v>39182</v>
      </c>
      <c r="B3991" s="361">
        <v>1.3364100000000001</v>
      </c>
    </row>
    <row r="3992" spans="1:2" x14ac:dyDescent="0.25">
      <c r="A3992" s="360">
        <v>39181</v>
      </c>
      <c r="B3992" s="361">
        <v>1.3374600000000001</v>
      </c>
    </row>
    <row r="3993" spans="1:2" x14ac:dyDescent="0.25">
      <c r="A3993" s="360">
        <v>39180</v>
      </c>
      <c r="B3993" s="361">
        <v>1.3374200000000001</v>
      </c>
    </row>
    <row r="3994" spans="1:2" x14ac:dyDescent="0.25">
      <c r="A3994" s="360">
        <v>39179</v>
      </c>
      <c r="B3994" s="361">
        <v>1.3406199999999999</v>
      </c>
    </row>
    <row r="3995" spans="1:2" x14ac:dyDescent="0.25">
      <c r="A3995" s="360">
        <v>39178</v>
      </c>
      <c r="B3995" s="361">
        <v>1.33853</v>
      </c>
    </row>
    <row r="3996" spans="1:2" x14ac:dyDescent="0.25">
      <c r="A3996" s="360">
        <v>39177</v>
      </c>
      <c r="B3996" s="361">
        <v>1.3346800000000001</v>
      </c>
    </row>
    <row r="3997" spans="1:2" x14ac:dyDescent="0.25">
      <c r="A3997" s="360">
        <v>39176</v>
      </c>
      <c r="B3997" s="361">
        <v>1.3361499999999999</v>
      </c>
    </row>
    <row r="3998" spans="1:2" x14ac:dyDescent="0.25">
      <c r="A3998" s="360">
        <v>39175</v>
      </c>
      <c r="B3998" s="361">
        <v>1.33592</v>
      </c>
    </row>
    <row r="3999" spans="1:2" x14ac:dyDescent="0.25">
      <c r="A3999" s="360">
        <v>39174</v>
      </c>
      <c r="B3999" s="361">
        <v>1.33501</v>
      </c>
    </row>
    <row r="4000" spans="1:2" x14ac:dyDescent="0.25">
      <c r="A4000" s="360">
        <v>39173</v>
      </c>
      <c r="B4000" s="361">
        <v>1.3349599999999999</v>
      </c>
    </row>
    <row r="4001" spans="1:2" x14ac:dyDescent="0.25">
      <c r="A4001" s="360">
        <v>39172</v>
      </c>
      <c r="B4001" s="361">
        <v>1.33338</v>
      </c>
    </row>
    <row r="4002" spans="1:2" x14ac:dyDescent="0.25">
      <c r="A4002" s="360">
        <v>39171</v>
      </c>
      <c r="B4002" s="361">
        <v>1.3325899999999999</v>
      </c>
    </row>
    <row r="4003" spans="1:2" x14ac:dyDescent="0.25">
      <c r="A4003" s="360">
        <v>39170</v>
      </c>
      <c r="B4003" s="361">
        <v>1.3345499999999999</v>
      </c>
    </row>
    <row r="4004" spans="1:2" x14ac:dyDescent="0.25">
      <c r="A4004" s="360">
        <v>39169</v>
      </c>
      <c r="B4004" s="361">
        <v>1.3337300000000001</v>
      </c>
    </row>
    <row r="4005" spans="1:2" x14ac:dyDescent="0.25">
      <c r="A4005" s="360">
        <v>39168</v>
      </c>
      <c r="B4005" s="361">
        <v>1.3285899999999999</v>
      </c>
    </row>
    <row r="4006" spans="1:2" x14ac:dyDescent="0.25">
      <c r="A4006" s="360">
        <v>39167</v>
      </c>
      <c r="B4006" s="361">
        <v>1.32786</v>
      </c>
    </row>
    <row r="4007" spans="1:2" x14ac:dyDescent="0.25">
      <c r="A4007" s="360">
        <v>39166</v>
      </c>
      <c r="B4007" s="361">
        <v>1.32786</v>
      </c>
    </row>
    <row r="4008" spans="1:2" x14ac:dyDescent="0.25">
      <c r="A4008" s="360">
        <v>39165</v>
      </c>
      <c r="B4008" s="361">
        <v>1.33179</v>
      </c>
    </row>
    <row r="4009" spans="1:2" x14ac:dyDescent="0.25">
      <c r="A4009" s="360">
        <v>39164</v>
      </c>
      <c r="B4009" s="361">
        <v>1.33687</v>
      </c>
    </row>
    <row r="4010" spans="1:2" x14ac:dyDescent="0.25">
      <c r="A4010" s="360">
        <v>39163</v>
      </c>
      <c r="B4010" s="361">
        <v>1.33135</v>
      </c>
    </row>
    <row r="4011" spans="1:2" x14ac:dyDescent="0.25">
      <c r="A4011" s="360">
        <v>39162</v>
      </c>
      <c r="B4011" s="361">
        <v>1.3297000000000001</v>
      </c>
    </row>
    <row r="4012" spans="1:2" x14ac:dyDescent="0.25">
      <c r="A4012" s="360">
        <v>39161</v>
      </c>
      <c r="B4012" s="361">
        <v>1.3302400000000001</v>
      </c>
    </row>
    <row r="4013" spans="1:2" x14ac:dyDescent="0.25">
      <c r="A4013" s="360">
        <v>39160</v>
      </c>
      <c r="B4013" s="361">
        <v>1.3312600000000001</v>
      </c>
    </row>
    <row r="4014" spans="1:2" x14ac:dyDescent="0.25">
      <c r="A4014" s="360">
        <v>39159</v>
      </c>
      <c r="B4014" s="361">
        <v>1.33128</v>
      </c>
    </row>
    <row r="4015" spans="1:2" x14ac:dyDescent="0.25">
      <c r="A4015" s="360">
        <v>39158</v>
      </c>
      <c r="B4015" s="361">
        <v>1.3297000000000001</v>
      </c>
    </row>
    <row r="4016" spans="1:2" x14ac:dyDescent="0.25">
      <c r="A4016" s="360">
        <v>39157</v>
      </c>
      <c r="B4016" s="361">
        <v>1.3223199999999999</v>
      </c>
    </row>
    <row r="4017" spans="1:2" x14ac:dyDescent="0.25">
      <c r="A4017" s="360">
        <v>39156</v>
      </c>
      <c r="B4017" s="361">
        <v>1.32006</v>
      </c>
    </row>
    <row r="4018" spans="1:2" x14ac:dyDescent="0.25">
      <c r="A4018" s="360">
        <v>39155</v>
      </c>
      <c r="B4018" s="361">
        <v>1.3187899999999999</v>
      </c>
    </row>
    <row r="4019" spans="1:2" x14ac:dyDescent="0.25">
      <c r="A4019" s="360">
        <v>39154</v>
      </c>
      <c r="B4019" s="361">
        <v>1.3144</v>
      </c>
    </row>
    <row r="4020" spans="1:2" x14ac:dyDescent="0.25">
      <c r="A4020" s="360">
        <v>39153</v>
      </c>
      <c r="B4020" s="361">
        <v>1.31121</v>
      </c>
    </row>
    <row r="4021" spans="1:2" x14ac:dyDescent="0.25">
      <c r="A4021" s="360">
        <v>39152</v>
      </c>
      <c r="B4021" s="361">
        <v>1.31105</v>
      </c>
    </row>
    <row r="4022" spans="1:2" x14ac:dyDescent="0.25">
      <c r="A4022" s="360">
        <v>39151</v>
      </c>
      <c r="B4022" s="361">
        <v>1.31348</v>
      </c>
    </row>
    <row r="4023" spans="1:2" x14ac:dyDescent="0.25">
      <c r="A4023" s="360">
        <v>39150</v>
      </c>
      <c r="B4023" s="361">
        <v>1.3157399999999999</v>
      </c>
    </row>
    <row r="4024" spans="1:2" x14ac:dyDescent="0.25">
      <c r="A4024" s="360">
        <v>39149</v>
      </c>
      <c r="B4024" s="361">
        <v>1.31314</v>
      </c>
    </row>
    <row r="4025" spans="1:2" x14ac:dyDescent="0.25">
      <c r="A4025" s="360">
        <v>39148</v>
      </c>
      <c r="B4025" s="361">
        <v>1.31037</v>
      </c>
    </row>
    <row r="4026" spans="1:2" x14ac:dyDescent="0.25">
      <c r="A4026" s="360">
        <v>39147</v>
      </c>
      <c r="B4026" s="361">
        <v>1.31355</v>
      </c>
    </row>
    <row r="4027" spans="1:2" x14ac:dyDescent="0.25">
      <c r="A4027" s="360">
        <v>39146</v>
      </c>
      <c r="B4027" s="361">
        <v>1.31843</v>
      </c>
    </row>
    <row r="4028" spans="1:2" x14ac:dyDescent="0.25">
      <c r="A4028" s="360">
        <v>39145</v>
      </c>
      <c r="B4028" s="361">
        <v>1.319</v>
      </c>
    </row>
    <row r="4029" spans="1:2" x14ac:dyDescent="0.25">
      <c r="A4029" s="360">
        <v>39144</v>
      </c>
      <c r="B4029" s="361">
        <v>1.31732</v>
      </c>
    </row>
    <row r="4030" spans="1:2" x14ac:dyDescent="0.25">
      <c r="A4030" s="360">
        <v>39143</v>
      </c>
      <c r="B4030" s="361">
        <v>1.3214999999999999</v>
      </c>
    </row>
    <row r="4031" spans="1:2" x14ac:dyDescent="0.25">
      <c r="A4031" s="360">
        <v>39142</v>
      </c>
      <c r="B4031" s="361">
        <v>1.32165</v>
      </c>
    </row>
    <row r="4032" spans="1:2" x14ac:dyDescent="0.25">
      <c r="A4032" s="360">
        <v>39141</v>
      </c>
      <c r="B4032" s="361">
        <v>1.3205</v>
      </c>
    </row>
    <row r="4033" spans="1:2" x14ac:dyDescent="0.25">
      <c r="A4033" s="360">
        <v>39140</v>
      </c>
      <c r="B4033" s="361">
        <v>1.31725</v>
      </c>
    </row>
    <row r="4034" spans="1:2" x14ac:dyDescent="0.25">
      <c r="A4034" s="360">
        <v>39139</v>
      </c>
      <c r="B4034" s="361">
        <v>1.3162100000000001</v>
      </c>
    </row>
    <row r="4035" spans="1:2" x14ac:dyDescent="0.25">
      <c r="A4035" s="360">
        <v>39138</v>
      </c>
      <c r="B4035" s="361">
        <v>1.3161700000000001</v>
      </c>
    </row>
    <row r="4036" spans="1:2" x14ac:dyDescent="0.25">
      <c r="A4036" s="360">
        <v>39137</v>
      </c>
      <c r="B4036" s="361">
        <v>1.3132299999999999</v>
      </c>
    </row>
    <row r="4037" spans="1:2" x14ac:dyDescent="0.25">
      <c r="A4037" s="360">
        <v>39136</v>
      </c>
      <c r="B4037" s="361">
        <v>1.31203</v>
      </c>
    </row>
    <row r="4038" spans="1:2" x14ac:dyDescent="0.25">
      <c r="A4038" s="360">
        <v>39135</v>
      </c>
      <c r="B4038" s="361">
        <v>1.3138399999999999</v>
      </c>
    </row>
    <row r="4039" spans="1:2" x14ac:dyDescent="0.25">
      <c r="A4039" s="360">
        <v>39134</v>
      </c>
      <c r="B4039" s="361">
        <v>1.3153999999999999</v>
      </c>
    </row>
    <row r="4040" spans="1:2" x14ac:dyDescent="0.25">
      <c r="A4040" s="360">
        <v>39133</v>
      </c>
      <c r="B4040" s="361">
        <v>1.31457</v>
      </c>
    </row>
    <row r="4041" spans="1:2" x14ac:dyDescent="0.25">
      <c r="A4041" s="360">
        <v>39132</v>
      </c>
      <c r="B4041" s="361">
        <v>1.31332</v>
      </c>
    </row>
    <row r="4042" spans="1:2" x14ac:dyDescent="0.25">
      <c r="A4042" s="360">
        <v>39131</v>
      </c>
      <c r="B4042" s="361">
        <v>1.3133300000000001</v>
      </c>
    </row>
    <row r="4043" spans="1:2" x14ac:dyDescent="0.25">
      <c r="A4043" s="360">
        <v>39130</v>
      </c>
      <c r="B4043" s="361">
        <v>1.31307</v>
      </c>
    </row>
    <row r="4044" spans="1:2" x14ac:dyDescent="0.25">
      <c r="A4044" s="360">
        <v>39129</v>
      </c>
      <c r="B4044" s="361">
        <v>1.31358</v>
      </c>
    </row>
    <row r="4045" spans="1:2" x14ac:dyDescent="0.25">
      <c r="A4045" s="360">
        <v>39128</v>
      </c>
      <c r="B4045" s="361">
        <v>1.30708</v>
      </c>
    </row>
    <row r="4046" spans="1:2" x14ac:dyDescent="0.25">
      <c r="A4046" s="360">
        <v>39127</v>
      </c>
      <c r="B4046" s="361">
        <v>1.29887</v>
      </c>
    </row>
    <row r="4047" spans="1:2" x14ac:dyDescent="0.25">
      <c r="A4047" s="360">
        <v>39126</v>
      </c>
      <c r="B4047" s="361">
        <v>1.2989599999999999</v>
      </c>
    </row>
    <row r="4048" spans="1:2" x14ac:dyDescent="0.25">
      <c r="A4048" s="360">
        <v>39125</v>
      </c>
      <c r="B4048" s="361">
        <v>1.3003499999999999</v>
      </c>
    </row>
    <row r="4049" spans="1:2" x14ac:dyDescent="0.25">
      <c r="A4049" s="360">
        <v>39124</v>
      </c>
      <c r="B4049" s="361">
        <v>1.30033</v>
      </c>
    </row>
    <row r="4050" spans="1:2" x14ac:dyDescent="0.25">
      <c r="A4050" s="360">
        <v>39123</v>
      </c>
      <c r="B4050" s="361">
        <v>1.3019499999999999</v>
      </c>
    </row>
    <row r="4051" spans="1:2" x14ac:dyDescent="0.25">
      <c r="A4051" s="360">
        <v>39122</v>
      </c>
      <c r="B4051" s="361">
        <v>1.30122</v>
      </c>
    </row>
    <row r="4052" spans="1:2" x14ac:dyDescent="0.25">
      <c r="A4052" s="360">
        <v>39121</v>
      </c>
      <c r="B4052" s="361">
        <v>1.2989999999999999</v>
      </c>
    </row>
    <row r="4053" spans="1:2" x14ac:dyDescent="0.25">
      <c r="A4053" s="360">
        <v>39120</v>
      </c>
      <c r="B4053" s="361">
        <v>1.2939000000000001</v>
      </c>
    </row>
    <row r="4054" spans="1:2" x14ac:dyDescent="0.25">
      <c r="A4054" s="360">
        <v>39119</v>
      </c>
      <c r="B4054" s="361">
        <v>1.2940700000000001</v>
      </c>
    </row>
    <row r="4055" spans="1:2" x14ac:dyDescent="0.25">
      <c r="A4055" s="360">
        <v>39118</v>
      </c>
      <c r="B4055" s="361">
        <v>1.29566</v>
      </c>
    </row>
    <row r="4056" spans="1:2" x14ac:dyDescent="0.25">
      <c r="A4056" s="360">
        <v>39117</v>
      </c>
      <c r="B4056" s="361">
        <v>1.2957000000000001</v>
      </c>
    </row>
    <row r="4057" spans="1:2" x14ac:dyDescent="0.25">
      <c r="A4057" s="360">
        <v>39116</v>
      </c>
      <c r="B4057" s="361">
        <v>1.30078</v>
      </c>
    </row>
    <row r="4058" spans="1:2" x14ac:dyDescent="0.25">
      <c r="A4058" s="360">
        <v>39115</v>
      </c>
      <c r="B4058" s="361">
        <v>1.30247</v>
      </c>
    </row>
    <row r="4059" spans="1:2" x14ac:dyDescent="0.25">
      <c r="A4059" s="360">
        <v>39114</v>
      </c>
      <c r="B4059" s="361">
        <v>1.2964800000000001</v>
      </c>
    </row>
    <row r="4060" spans="1:2" x14ac:dyDescent="0.25">
      <c r="A4060" s="360">
        <v>39113</v>
      </c>
      <c r="B4060" s="361">
        <v>1.2959400000000001</v>
      </c>
    </row>
    <row r="4061" spans="1:2" x14ac:dyDescent="0.25">
      <c r="A4061" s="360">
        <v>39112</v>
      </c>
      <c r="B4061" s="361">
        <v>1.2919400000000001</v>
      </c>
    </row>
    <row r="4062" spans="1:2" x14ac:dyDescent="0.25">
      <c r="A4062" s="360">
        <v>39111</v>
      </c>
      <c r="B4062" s="361">
        <v>1.2912300000000001</v>
      </c>
    </row>
    <row r="4063" spans="1:2" x14ac:dyDescent="0.25">
      <c r="A4063" s="360">
        <v>39110</v>
      </c>
      <c r="B4063" s="361">
        <v>1.29121</v>
      </c>
    </row>
    <row r="4064" spans="1:2" x14ac:dyDescent="0.25">
      <c r="A4064" s="360">
        <v>39109</v>
      </c>
      <c r="B4064" s="361">
        <v>1.29196</v>
      </c>
    </row>
    <row r="4065" spans="1:2" x14ac:dyDescent="0.25">
      <c r="A4065" s="360">
        <v>39108</v>
      </c>
      <c r="B4065" s="361">
        <v>1.29687</v>
      </c>
    </row>
    <row r="4066" spans="1:2" x14ac:dyDescent="0.25">
      <c r="A4066" s="360">
        <v>39107</v>
      </c>
      <c r="B4066" s="361">
        <v>1.3004</v>
      </c>
    </row>
    <row r="4067" spans="1:2" x14ac:dyDescent="0.25">
      <c r="A4067" s="360">
        <v>39106</v>
      </c>
      <c r="B4067" s="361">
        <v>1.29799</v>
      </c>
    </row>
    <row r="4068" spans="1:2" x14ac:dyDescent="0.25">
      <c r="A4068" s="360">
        <v>39105</v>
      </c>
      <c r="B4068" s="361">
        <v>1.29576</v>
      </c>
    </row>
    <row r="4069" spans="1:2" x14ac:dyDescent="0.25">
      <c r="A4069" s="360">
        <v>39104</v>
      </c>
      <c r="B4069" s="361">
        <v>1.29522</v>
      </c>
    </row>
    <row r="4070" spans="1:2" x14ac:dyDescent="0.25">
      <c r="A4070" s="360">
        <v>39103</v>
      </c>
      <c r="B4070" s="361">
        <v>1.29528</v>
      </c>
    </row>
    <row r="4071" spans="1:2" x14ac:dyDescent="0.25">
      <c r="A4071" s="360">
        <v>39102</v>
      </c>
      <c r="B4071" s="361">
        <v>1.2967500000000001</v>
      </c>
    </row>
    <row r="4072" spans="1:2" x14ac:dyDescent="0.25">
      <c r="A4072" s="360">
        <v>39101</v>
      </c>
      <c r="B4072" s="361">
        <v>1.2946899999999999</v>
      </c>
    </row>
    <row r="4073" spans="1:2" x14ac:dyDescent="0.25">
      <c r="A4073" s="360">
        <v>39100</v>
      </c>
      <c r="B4073" s="361">
        <v>1.2925500000000001</v>
      </c>
    </row>
    <row r="4074" spans="1:2" x14ac:dyDescent="0.25">
      <c r="A4074" s="360">
        <v>39099</v>
      </c>
      <c r="B4074" s="361">
        <v>1.2942199999999999</v>
      </c>
    </row>
    <row r="4075" spans="1:2" x14ac:dyDescent="0.25">
      <c r="A4075" s="360">
        <v>39098</v>
      </c>
      <c r="B4075" s="361">
        <v>1.29331</v>
      </c>
    </row>
    <row r="4076" spans="1:2" x14ac:dyDescent="0.25">
      <c r="A4076" s="360">
        <v>39097</v>
      </c>
      <c r="B4076" s="361">
        <v>1.2918499999999999</v>
      </c>
    </row>
    <row r="4077" spans="1:2" x14ac:dyDescent="0.25">
      <c r="A4077" s="360">
        <v>39096</v>
      </c>
      <c r="B4077" s="361">
        <v>1.29182</v>
      </c>
    </row>
    <row r="4078" spans="1:2" x14ac:dyDescent="0.25">
      <c r="A4078" s="360">
        <v>39095</v>
      </c>
      <c r="B4078" s="361">
        <v>1.29044</v>
      </c>
    </row>
    <row r="4079" spans="1:2" x14ac:dyDescent="0.25">
      <c r="A4079" s="360">
        <v>39094</v>
      </c>
      <c r="B4079" s="361">
        <v>1.2942400000000001</v>
      </c>
    </row>
    <row r="4080" spans="1:2" x14ac:dyDescent="0.25">
      <c r="A4080" s="360">
        <v>39093</v>
      </c>
      <c r="B4080" s="361">
        <v>1.29742</v>
      </c>
    </row>
    <row r="4081" spans="1:2" x14ac:dyDescent="0.25">
      <c r="A4081" s="360">
        <v>39092</v>
      </c>
      <c r="B4081" s="361">
        <v>1.30246</v>
      </c>
    </row>
    <row r="4082" spans="1:2" x14ac:dyDescent="0.25">
      <c r="A4082" s="360">
        <v>39091</v>
      </c>
      <c r="B4082" s="361">
        <v>1.30071</v>
      </c>
    </row>
    <row r="4083" spans="1:2" x14ac:dyDescent="0.25">
      <c r="A4083" s="360">
        <v>39090</v>
      </c>
      <c r="B4083" s="361">
        <v>1.29975</v>
      </c>
    </row>
    <row r="4084" spans="1:2" x14ac:dyDescent="0.25">
      <c r="A4084" s="360">
        <v>39089</v>
      </c>
      <c r="B4084" s="361">
        <v>1.2998000000000001</v>
      </c>
    </row>
    <row r="4085" spans="1:2" x14ac:dyDescent="0.25">
      <c r="A4085" s="360">
        <v>39088</v>
      </c>
      <c r="B4085" s="361">
        <v>1.30626</v>
      </c>
    </row>
    <row r="4086" spans="1:2" x14ac:dyDescent="0.25">
      <c r="A4086" s="360">
        <v>39087</v>
      </c>
      <c r="B4086" s="361">
        <v>1.31352</v>
      </c>
    </row>
    <row r="4087" spans="1:2" x14ac:dyDescent="0.25">
      <c r="A4087" s="360">
        <v>39086</v>
      </c>
      <c r="B4087" s="361">
        <v>1.3246</v>
      </c>
    </row>
    <row r="4088" spans="1:2" x14ac:dyDescent="0.25">
      <c r="A4088" s="360">
        <v>39085</v>
      </c>
      <c r="B4088" s="361">
        <v>1.3249899999999999</v>
      </c>
    </row>
    <row r="4089" spans="1:2" x14ac:dyDescent="0.25">
      <c r="A4089" s="360">
        <v>39084</v>
      </c>
      <c r="B4089" s="361">
        <v>1.3192699999999999</v>
      </c>
    </row>
    <row r="4090" spans="1:2" x14ac:dyDescent="0.25">
      <c r="A4090" s="360">
        <v>39083</v>
      </c>
      <c r="B4090" s="361">
        <v>1.3192699999999999</v>
      </c>
    </row>
    <row r="4091" spans="1:2" x14ac:dyDescent="0.25">
      <c r="A4091" s="360">
        <v>39082</v>
      </c>
      <c r="B4091" s="361">
        <v>1.3192999999999999</v>
      </c>
    </row>
    <row r="4092" spans="1:2" x14ac:dyDescent="0.25">
      <c r="A4092" s="360">
        <v>39081</v>
      </c>
      <c r="B4092" s="361">
        <v>1.31653</v>
      </c>
    </row>
    <row r="4093" spans="1:2" x14ac:dyDescent="0.25">
      <c r="A4093" s="360">
        <v>39080</v>
      </c>
      <c r="B4093" s="361">
        <v>1.3137099999999999</v>
      </c>
    </row>
    <row r="4094" spans="1:2" x14ac:dyDescent="0.25">
      <c r="A4094" s="360">
        <v>39079</v>
      </c>
      <c r="B4094" s="361">
        <v>1.31315</v>
      </c>
    </row>
    <row r="4095" spans="1:2" x14ac:dyDescent="0.25">
      <c r="A4095" s="360">
        <v>39078</v>
      </c>
      <c r="B4095" s="361">
        <v>1.31273</v>
      </c>
    </row>
    <row r="4096" spans="1:2" x14ac:dyDescent="0.25">
      <c r="A4096" s="360">
        <v>39077</v>
      </c>
      <c r="B4096" s="361">
        <v>1.3128599999999999</v>
      </c>
    </row>
    <row r="4097" spans="1:2" x14ac:dyDescent="0.25">
      <c r="A4097" s="360">
        <v>39076</v>
      </c>
      <c r="B4097" s="361">
        <v>1.3123</v>
      </c>
    </row>
    <row r="4098" spans="1:2" x14ac:dyDescent="0.25">
      <c r="A4098" s="360">
        <v>39075</v>
      </c>
      <c r="B4098" s="361">
        <v>1.3124199999999999</v>
      </c>
    </row>
    <row r="4099" spans="1:2" x14ac:dyDescent="0.25">
      <c r="A4099" s="360">
        <v>39074</v>
      </c>
      <c r="B4099" s="361">
        <v>1.31782</v>
      </c>
    </row>
    <row r="4100" spans="1:2" x14ac:dyDescent="0.25">
      <c r="A4100" s="360">
        <v>39073</v>
      </c>
      <c r="B4100" s="361">
        <v>1.31799</v>
      </c>
    </row>
    <row r="4101" spans="1:2" x14ac:dyDescent="0.25">
      <c r="A4101" s="360">
        <v>39072</v>
      </c>
      <c r="B4101" s="361">
        <v>1.32094</v>
      </c>
    </row>
    <row r="4102" spans="1:2" x14ac:dyDescent="0.25">
      <c r="A4102" s="360">
        <v>39071</v>
      </c>
      <c r="B4102" s="361">
        <v>1.3133600000000001</v>
      </c>
    </row>
    <row r="4103" spans="1:2" x14ac:dyDescent="0.25">
      <c r="A4103" s="360">
        <v>39070</v>
      </c>
      <c r="B4103" s="361">
        <v>1.3087800000000001</v>
      </c>
    </row>
    <row r="4104" spans="1:2" x14ac:dyDescent="0.25">
      <c r="A4104" s="360">
        <v>39069</v>
      </c>
      <c r="B4104" s="361">
        <v>1.3075300000000001</v>
      </c>
    </row>
    <row r="4105" spans="1:2" x14ac:dyDescent="0.25">
      <c r="A4105" s="360">
        <v>39068</v>
      </c>
      <c r="B4105" s="361">
        <v>1.3075699999999999</v>
      </c>
    </row>
    <row r="4106" spans="1:2" x14ac:dyDescent="0.25">
      <c r="A4106" s="360">
        <v>39067</v>
      </c>
      <c r="B4106" s="361">
        <v>1.31297</v>
      </c>
    </row>
    <row r="4107" spans="1:2" x14ac:dyDescent="0.25">
      <c r="A4107" s="360">
        <v>39066</v>
      </c>
      <c r="B4107" s="361">
        <v>1.3200099999999999</v>
      </c>
    </row>
    <row r="4108" spans="1:2" x14ac:dyDescent="0.25">
      <c r="A4108" s="360">
        <v>39065</v>
      </c>
      <c r="B4108" s="361">
        <v>1.3258300000000001</v>
      </c>
    </row>
    <row r="4109" spans="1:2" x14ac:dyDescent="0.25">
      <c r="A4109" s="360">
        <v>39064</v>
      </c>
      <c r="B4109" s="361">
        <v>1.3245899999999999</v>
      </c>
    </row>
    <row r="4110" spans="1:2" x14ac:dyDescent="0.25">
      <c r="A4110" s="360">
        <v>39063</v>
      </c>
      <c r="B4110" s="361">
        <v>1.31884</v>
      </c>
    </row>
    <row r="4111" spans="1:2" x14ac:dyDescent="0.25">
      <c r="A4111" s="360">
        <v>39062</v>
      </c>
      <c r="B4111" s="361">
        <v>1.31975</v>
      </c>
    </row>
    <row r="4112" spans="1:2" x14ac:dyDescent="0.25">
      <c r="A4112" s="360">
        <v>39061</v>
      </c>
      <c r="B4112" s="361">
        <v>1.3197700000000001</v>
      </c>
    </row>
    <row r="4113" spans="1:2" x14ac:dyDescent="0.25">
      <c r="A4113" s="360">
        <v>39060</v>
      </c>
      <c r="B4113" s="361">
        <v>1.32792</v>
      </c>
    </row>
    <row r="4114" spans="1:2" x14ac:dyDescent="0.25">
      <c r="A4114" s="360">
        <v>39059</v>
      </c>
      <c r="B4114" s="361">
        <v>1.3293999999999999</v>
      </c>
    </row>
    <row r="4115" spans="1:2" x14ac:dyDescent="0.25">
      <c r="A4115" s="360">
        <v>39058</v>
      </c>
      <c r="B4115" s="361">
        <v>1.33046</v>
      </c>
    </row>
    <row r="4116" spans="1:2" x14ac:dyDescent="0.25">
      <c r="A4116" s="360">
        <v>39057</v>
      </c>
      <c r="B4116" s="361">
        <v>1.3325199999999999</v>
      </c>
    </row>
    <row r="4117" spans="1:2" x14ac:dyDescent="0.25">
      <c r="A4117" s="360">
        <v>39056</v>
      </c>
      <c r="B4117" s="361">
        <v>1.3321000000000001</v>
      </c>
    </row>
    <row r="4118" spans="1:2" x14ac:dyDescent="0.25">
      <c r="A4118" s="360">
        <v>39055</v>
      </c>
      <c r="B4118" s="361">
        <v>1.33334</v>
      </c>
    </row>
    <row r="4119" spans="1:2" x14ac:dyDescent="0.25">
      <c r="A4119" s="360">
        <v>39054</v>
      </c>
      <c r="B4119" s="361">
        <v>1.33334</v>
      </c>
    </row>
    <row r="4120" spans="1:2" x14ac:dyDescent="0.25">
      <c r="A4120" s="360">
        <v>39053</v>
      </c>
      <c r="B4120" s="361">
        <v>1.3264199999999999</v>
      </c>
    </row>
    <row r="4121" spans="1:2" x14ac:dyDescent="0.25">
      <c r="A4121" s="360">
        <v>39052</v>
      </c>
      <c r="B4121" s="361">
        <v>1.3189599999999999</v>
      </c>
    </row>
    <row r="4122" spans="1:2" x14ac:dyDescent="0.25">
      <c r="A4122" s="360">
        <v>39051</v>
      </c>
      <c r="B4122" s="361">
        <v>1.31755</v>
      </c>
    </row>
    <row r="4123" spans="1:2" x14ac:dyDescent="0.25">
      <c r="A4123" s="360">
        <v>39050</v>
      </c>
      <c r="B4123" s="361">
        <v>1.31446</v>
      </c>
    </row>
    <row r="4124" spans="1:2" x14ac:dyDescent="0.25">
      <c r="A4124" s="360">
        <v>39049</v>
      </c>
      <c r="B4124" s="361">
        <v>1.3129999999999999</v>
      </c>
    </row>
    <row r="4125" spans="1:2" x14ac:dyDescent="0.25">
      <c r="A4125" s="360">
        <v>39048</v>
      </c>
      <c r="B4125" s="361">
        <v>1.30911</v>
      </c>
    </row>
    <row r="4126" spans="1:2" x14ac:dyDescent="0.25">
      <c r="A4126" s="360">
        <v>39047</v>
      </c>
      <c r="B4126" s="361">
        <v>1.3087899999999999</v>
      </c>
    </row>
    <row r="4127" spans="1:2" x14ac:dyDescent="0.25">
      <c r="A4127" s="360">
        <v>39046</v>
      </c>
      <c r="B4127" s="361">
        <v>1.3016300000000001</v>
      </c>
    </row>
    <row r="4128" spans="1:2" x14ac:dyDescent="0.25">
      <c r="A4128" s="360">
        <v>39045</v>
      </c>
      <c r="B4128" s="361">
        <v>1.29453</v>
      </c>
    </row>
    <row r="4129" spans="1:2" x14ac:dyDescent="0.25">
      <c r="A4129" s="360">
        <v>39044</v>
      </c>
      <c r="B4129" s="361">
        <v>1.28783</v>
      </c>
    </row>
    <row r="4130" spans="1:2" x14ac:dyDescent="0.25">
      <c r="A4130" s="360">
        <v>39043</v>
      </c>
      <c r="B4130" s="361">
        <v>1.28182</v>
      </c>
    </row>
    <row r="4131" spans="1:2" x14ac:dyDescent="0.25">
      <c r="A4131" s="360">
        <v>39042</v>
      </c>
      <c r="B4131" s="361">
        <v>1.28288</v>
      </c>
    </row>
    <row r="4132" spans="1:2" x14ac:dyDescent="0.25">
      <c r="A4132" s="360">
        <v>39041</v>
      </c>
      <c r="B4132" s="361">
        <v>1.28226</v>
      </c>
    </row>
    <row r="4133" spans="1:2" x14ac:dyDescent="0.25">
      <c r="A4133" s="360">
        <v>39040</v>
      </c>
      <c r="B4133" s="361">
        <v>1.28223</v>
      </c>
    </row>
    <row r="4134" spans="1:2" x14ac:dyDescent="0.25">
      <c r="A4134" s="360">
        <v>39039</v>
      </c>
      <c r="B4134" s="361">
        <v>1.2792300000000001</v>
      </c>
    </row>
    <row r="4135" spans="1:2" x14ac:dyDescent="0.25">
      <c r="A4135" s="360">
        <v>39038</v>
      </c>
      <c r="B4135" s="361">
        <v>1.2815300000000001</v>
      </c>
    </row>
    <row r="4136" spans="1:2" x14ac:dyDescent="0.25">
      <c r="A4136" s="360">
        <v>39037</v>
      </c>
      <c r="B4136" s="361">
        <v>1.28087</v>
      </c>
    </row>
    <row r="4137" spans="1:2" x14ac:dyDescent="0.25">
      <c r="A4137" s="360">
        <v>39036</v>
      </c>
      <c r="B4137" s="361">
        <v>1.28199</v>
      </c>
    </row>
    <row r="4138" spans="1:2" x14ac:dyDescent="0.25">
      <c r="A4138" s="360">
        <v>39035</v>
      </c>
      <c r="B4138" s="361">
        <v>1.2842</v>
      </c>
    </row>
    <row r="4139" spans="1:2" x14ac:dyDescent="0.25">
      <c r="A4139" s="360">
        <v>39034</v>
      </c>
      <c r="B4139" s="361">
        <v>1.28362</v>
      </c>
    </row>
    <row r="4140" spans="1:2" x14ac:dyDescent="0.25">
      <c r="A4140" s="360">
        <v>39033</v>
      </c>
      <c r="B4140" s="361">
        <v>1.2836099999999999</v>
      </c>
    </row>
    <row r="4141" spans="1:2" x14ac:dyDescent="0.25">
      <c r="A4141" s="360">
        <v>39032</v>
      </c>
      <c r="B4141" s="361">
        <v>1.28559</v>
      </c>
    </row>
    <row r="4142" spans="1:2" x14ac:dyDescent="0.25">
      <c r="A4142" s="360">
        <v>39031</v>
      </c>
      <c r="B4142" s="361">
        <v>1.2779799999999999</v>
      </c>
    </row>
    <row r="4143" spans="1:2" x14ac:dyDescent="0.25">
      <c r="A4143" s="360">
        <v>39030</v>
      </c>
      <c r="B4143" s="361">
        <v>1.27763</v>
      </c>
    </row>
    <row r="4144" spans="1:2" x14ac:dyDescent="0.25">
      <c r="A4144" s="360">
        <v>39029</v>
      </c>
      <c r="B4144" s="361">
        <v>1.2759799999999999</v>
      </c>
    </row>
    <row r="4145" spans="1:2" x14ac:dyDescent="0.25">
      <c r="A4145" s="360">
        <v>39028</v>
      </c>
      <c r="B4145" s="361">
        <v>1.27088</v>
      </c>
    </row>
    <row r="4146" spans="1:2" x14ac:dyDescent="0.25">
      <c r="A4146" s="360">
        <v>39027</v>
      </c>
      <c r="B4146" s="361">
        <v>1.2711399999999999</v>
      </c>
    </row>
    <row r="4147" spans="1:2" x14ac:dyDescent="0.25">
      <c r="A4147" s="360">
        <v>39026</v>
      </c>
      <c r="B4147" s="361">
        <v>1.27119</v>
      </c>
    </row>
    <row r="4148" spans="1:2" x14ac:dyDescent="0.25">
      <c r="A4148" s="360">
        <v>39025</v>
      </c>
      <c r="B4148" s="361">
        <v>1.27555</v>
      </c>
    </row>
    <row r="4149" spans="1:2" x14ac:dyDescent="0.25">
      <c r="A4149" s="360">
        <v>39024</v>
      </c>
      <c r="B4149" s="361">
        <v>1.2760400000000001</v>
      </c>
    </row>
    <row r="4150" spans="1:2" x14ac:dyDescent="0.25">
      <c r="A4150" s="360">
        <v>39023</v>
      </c>
      <c r="B4150" s="361">
        <v>1.2761499999999999</v>
      </c>
    </row>
    <row r="4151" spans="1:2" x14ac:dyDescent="0.25">
      <c r="A4151" s="360">
        <v>39022</v>
      </c>
      <c r="B4151" s="361">
        <v>1.2720199999999999</v>
      </c>
    </row>
    <row r="4152" spans="1:2" x14ac:dyDescent="0.25">
      <c r="A4152" s="360">
        <v>39021</v>
      </c>
      <c r="B4152" s="361">
        <v>1.2722899999999999</v>
      </c>
    </row>
    <row r="4153" spans="1:2" x14ac:dyDescent="0.25">
      <c r="A4153" s="360">
        <v>39020</v>
      </c>
      <c r="B4153" s="361">
        <v>1.27356</v>
      </c>
    </row>
    <row r="4154" spans="1:2" x14ac:dyDescent="0.25">
      <c r="A4154" s="360">
        <v>39019</v>
      </c>
      <c r="B4154" s="361">
        <v>1.2735799999999999</v>
      </c>
    </row>
    <row r="4155" spans="1:2" x14ac:dyDescent="0.25">
      <c r="A4155" s="360">
        <v>39018</v>
      </c>
      <c r="B4155" s="361">
        <v>1.27027</v>
      </c>
    </row>
    <row r="4156" spans="1:2" x14ac:dyDescent="0.25">
      <c r="A4156" s="360">
        <v>39017</v>
      </c>
      <c r="B4156" s="361">
        <v>1.26471</v>
      </c>
    </row>
    <row r="4157" spans="1:2" x14ac:dyDescent="0.25">
      <c r="A4157" s="360">
        <v>39016</v>
      </c>
      <c r="B4157" s="361">
        <v>1.25739</v>
      </c>
    </row>
    <row r="4158" spans="1:2" x14ac:dyDescent="0.25">
      <c r="A4158" s="360">
        <v>39015</v>
      </c>
      <c r="B4158" s="361">
        <v>1.2546999999999999</v>
      </c>
    </row>
    <row r="4159" spans="1:2" x14ac:dyDescent="0.25">
      <c r="A4159" s="360">
        <v>39014</v>
      </c>
      <c r="B4159" s="361">
        <v>1.25813</v>
      </c>
    </row>
    <row r="4160" spans="1:2" x14ac:dyDescent="0.25">
      <c r="A4160" s="360">
        <v>39013</v>
      </c>
      <c r="B4160" s="361">
        <v>1.26126</v>
      </c>
    </row>
    <row r="4161" spans="1:2" x14ac:dyDescent="0.25">
      <c r="A4161" s="360">
        <v>39012</v>
      </c>
      <c r="B4161" s="361">
        <v>1.26128</v>
      </c>
    </row>
    <row r="4162" spans="1:2" x14ac:dyDescent="0.25">
      <c r="A4162" s="360">
        <v>39011</v>
      </c>
      <c r="B4162" s="361">
        <v>1.26227</v>
      </c>
    </row>
    <row r="4163" spans="1:2" x14ac:dyDescent="0.25">
      <c r="A4163" s="360">
        <v>39010</v>
      </c>
      <c r="B4163" s="361">
        <v>1.2563</v>
      </c>
    </row>
    <row r="4164" spans="1:2" x14ac:dyDescent="0.25">
      <c r="A4164" s="360">
        <v>39009</v>
      </c>
      <c r="B4164" s="361">
        <v>1.25362</v>
      </c>
    </row>
    <row r="4165" spans="1:2" x14ac:dyDescent="0.25">
      <c r="A4165" s="360">
        <v>39008</v>
      </c>
      <c r="B4165" s="361">
        <v>1.2537100000000001</v>
      </c>
    </row>
    <row r="4166" spans="1:2" x14ac:dyDescent="0.25">
      <c r="A4166" s="360">
        <v>39007</v>
      </c>
      <c r="B4166" s="361">
        <v>1.2509600000000001</v>
      </c>
    </row>
    <row r="4167" spans="1:2" x14ac:dyDescent="0.25">
      <c r="A4167" s="360">
        <v>39006</v>
      </c>
      <c r="B4167" s="361">
        <v>1.2507299999999999</v>
      </c>
    </row>
    <row r="4168" spans="1:2" x14ac:dyDescent="0.25">
      <c r="A4168" s="360">
        <v>39005</v>
      </c>
      <c r="B4168" s="361">
        <v>1.25075</v>
      </c>
    </row>
    <row r="4169" spans="1:2" x14ac:dyDescent="0.25">
      <c r="A4169" s="360">
        <v>39004</v>
      </c>
      <c r="B4169" s="361">
        <v>1.2544200000000001</v>
      </c>
    </row>
    <row r="4170" spans="1:2" x14ac:dyDescent="0.25">
      <c r="A4170" s="360">
        <v>39003</v>
      </c>
      <c r="B4170" s="361">
        <v>1.25349</v>
      </c>
    </row>
    <row r="4171" spans="1:2" x14ac:dyDescent="0.25">
      <c r="A4171" s="360">
        <v>39002</v>
      </c>
      <c r="B4171" s="361">
        <v>1.2539800000000001</v>
      </c>
    </row>
    <row r="4172" spans="1:2" x14ac:dyDescent="0.25">
      <c r="A4172" s="360">
        <v>39001</v>
      </c>
      <c r="B4172" s="361">
        <v>1.2568699999999999</v>
      </c>
    </row>
    <row r="4173" spans="1:2" x14ac:dyDescent="0.25">
      <c r="A4173" s="360">
        <v>39000</v>
      </c>
      <c r="B4173" s="361">
        <v>1.25972</v>
      </c>
    </row>
    <row r="4174" spans="1:2" x14ac:dyDescent="0.25">
      <c r="A4174" s="360">
        <v>38999</v>
      </c>
      <c r="B4174" s="361">
        <v>1.2595799999999999</v>
      </c>
    </row>
    <row r="4175" spans="1:2" x14ac:dyDescent="0.25">
      <c r="A4175" s="360">
        <v>38998</v>
      </c>
      <c r="B4175" s="361">
        <v>1.2600199999999999</v>
      </c>
    </row>
    <row r="4176" spans="1:2" x14ac:dyDescent="0.25">
      <c r="A4176" s="360">
        <v>38997</v>
      </c>
      <c r="B4176" s="361">
        <v>1.2657</v>
      </c>
    </row>
    <row r="4177" spans="1:2" x14ac:dyDescent="0.25">
      <c r="A4177" s="360">
        <v>38996</v>
      </c>
      <c r="B4177" s="361">
        <v>1.2701800000000001</v>
      </c>
    </row>
    <row r="4178" spans="1:2" x14ac:dyDescent="0.25">
      <c r="A4178" s="360">
        <v>38995</v>
      </c>
      <c r="B4178" s="361">
        <v>1.27071</v>
      </c>
    </row>
    <row r="4179" spans="1:2" x14ac:dyDescent="0.25">
      <c r="A4179" s="360">
        <v>38994</v>
      </c>
      <c r="B4179" s="361">
        <v>1.2739</v>
      </c>
    </row>
    <row r="4180" spans="1:2" x14ac:dyDescent="0.25">
      <c r="A4180" s="360">
        <v>38993</v>
      </c>
      <c r="B4180" s="361">
        <v>1.2696400000000001</v>
      </c>
    </row>
    <row r="4181" spans="1:2" x14ac:dyDescent="0.25">
      <c r="A4181" s="360">
        <v>38992</v>
      </c>
      <c r="B4181" s="361">
        <v>1.2670600000000001</v>
      </c>
    </row>
    <row r="4182" spans="1:2" x14ac:dyDescent="0.25">
      <c r="A4182" s="360">
        <v>38991</v>
      </c>
      <c r="B4182" s="361">
        <v>1.2669600000000001</v>
      </c>
    </row>
    <row r="4183" spans="1:2" x14ac:dyDescent="0.25">
      <c r="A4183" s="360">
        <v>38990</v>
      </c>
      <c r="B4183" s="361">
        <v>1.2685900000000001</v>
      </c>
    </row>
    <row r="4184" spans="1:2" x14ac:dyDescent="0.25">
      <c r="A4184" s="360">
        <v>38989</v>
      </c>
      <c r="B4184" s="361">
        <v>1.27095</v>
      </c>
    </row>
    <row r="4185" spans="1:2" x14ac:dyDescent="0.25">
      <c r="A4185" s="360">
        <v>38988</v>
      </c>
      <c r="B4185" s="361">
        <v>1.2693000000000001</v>
      </c>
    </row>
    <row r="4186" spans="1:2" x14ac:dyDescent="0.25">
      <c r="A4186" s="360">
        <v>38987</v>
      </c>
      <c r="B4186" s="361">
        <v>1.2721899999999999</v>
      </c>
    </row>
    <row r="4187" spans="1:2" x14ac:dyDescent="0.25">
      <c r="A4187" s="360">
        <v>38986</v>
      </c>
      <c r="B4187" s="361">
        <v>1.2778</v>
      </c>
    </row>
    <row r="4188" spans="1:2" x14ac:dyDescent="0.25">
      <c r="A4188" s="360">
        <v>38985</v>
      </c>
      <c r="B4188" s="361">
        <v>1.2778499999999999</v>
      </c>
    </row>
    <row r="4189" spans="1:2" x14ac:dyDescent="0.25">
      <c r="A4189" s="360">
        <v>38984</v>
      </c>
      <c r="B4189" s="361">
        <v>1.2778799999999999</v>
      </c>
    </row>
    <row r="4190" spans="1:2" x14ac:dyDescent="0.25">
      <c r="A4190" s="360">
        <v>38983</v>
      </c>
      <c r="B4190" s="361">
        <v>1.27976</v>
      </c>
    </row>
    <row r="4191" spans="1:2" x14ac:dyDescent="0.25">
      <c r="A4191" s="360">
        <v>38982</v>
      </c>
      <c r="B4191" s="361">
        <v>1.2726</v>
      </c>
    </row>
    <row r="4192" spans="1:2" x14ac:dyDescent="0.25">
      <c r="A4192" s="360">
        <v>38981</v>
      </c>
      <c r="B4192" s="361">
        <v>1.26814</v>
      </c>
    </row>
    <row r="4193" spans="1:2" x14ac:dyDescent="0.25">
      <c r="A4193" s="360">
        <v>38980</v>
      </c>
      <c r="B4193" s="361">
        <v>1.2692399999999999</v>
      </c>
    </row>
    <row r="4194" spans="1:2" x14ac:dyDescent="0.25">
      <c r="A4194" s="360">
        <v>38979</v>
      </c>
      <c r="B4194" s="361">
        <v>1.2662</v>
      </c>
    </row>
    <row r="4195" spans="1:2" x14ac:dyDescent="0.25">
      <c r="A4195" s="360">
        <v>38978</v>
      </c>
      <c r="B4195" s="361">
        <v>1.26566</v>
      </c>
    </row>
    <row r="4196" spans="1:2" x14ac:dyDescent="0.25">
      <c r="A4196" s="360">
        <v>38977</v>
      </c>
      <c r="B4196" s="361">
        <v>1.26589</v>
      </c>
    </row>
    <row r="4197" spans="1:2" x14ac:dyDescent="0.25">
      <c r="A4197" s="360">
        <v>38976</v>
      </c>
      <c r="B4197" s="361">
        <v>1.26936</v>
      </c>
    </row>
    <row r="4198" spans="1:2" x14ac:dyDescent="0.25">
      <c r="A4198" s="360">
        <v>38975</v>
      </c>
      <c r="B4198" s="361">
        <v>1.27054</v>
      </c>
    </row>
    <row r="4199" spans="1:2" x14ac:dyDescent="0.25">
      <c r="A4199" s="360">
        <v>38974</v>
      </c>
      <c r="B4199" s="361">
        <v>1.2686999999999999</v>
      </c>
    </row>
    <row r="4200" spans="1:2" x14ac:dyDescent="0.25">
      <c r="A4200" s="360">
        <v>38973</v>
      </c>
      <c r="B4200" s="361">
        <v>1.27041</v>
      </c>
    </row>
    <row r="4201" spans="1:2" x14ac:dyDescent="0.25">
      <c r="A4201" s="360">
        <v>38972</v>
      </c>
      <c r="B4201" s="361">
        <v>1.2687900000000001</v>
      </c>
    </row>
    <row r="4202" spans="1:2" x14ac:dyDescent="0.25">
      <c r="A4202" s="360">
        <v>38971</v>
      </c>
      <c r="B4202" s="361">
        <v>1.2668699999999999</v>
      </c>
    </row>
    <row r="4203" spans="1:2" x14ac:dyDescent="0.25">
      <c r="A4203" s="360">
        <v>38970</v>
      </c>
      <c r="B4203" s="361">
        <v>1.2668299999999999</v>
      </c>
    </row>
    <row r="4204" spans="1:2" x14ac:dyDescent="0.25">
      <c r="A4204" s="360">
        <v>38969</v>
      </c>
      <c r="B4204" s="361">
        <v>1.2705900000000001</v>
      </c>
    </row>
    <row r="4205" spans="1:2" x14ac:dyDescent="0.25">
      <c r="A4205" s="360">
        <v>38968</v>
      </c>
      <c r="B4205" s="361">
        <v>1.2781800000000001</v>
      </c>
    </row>
    <row r="4206" spans="1:2" x14ac:dyDescent="0.25">
      <c r="A4206" s="360">
        <v>38967</v>
      </c>
      <c r="B4206" s="361">
        <v>1.2807599999999999</v>
      </c>
    </row>
    <row r="4207" spans="1:2" x14ac:dyDescent="0.25">
      <c r="A4207" s="360">
        <v>38966</v>
      </c>
      <c r="B4207" s="361">
        <v>1.28322</v>
      </c>
    </row>
    <row r="4208" spans="1:2" x14ac:dyDescent="0.25">
      <c r="A4208" s="360">
        <v>38965</v>
      </c>
      <c r="B4208" s="361">
        <v>1.2856399999999999</v>
      </c>
    </row>
    <row r="4209" spans="1:2" x14ac:dyDescent="0.25">
      <c r="A4209" s="360">
        <v>38964</v>
      </c>
      <c r="B4209" s="361">
        <v>1.28311</v>
      </c>
    </row>
    <row r="4210" spans="1:2" x14ac:dyDescent="0.25">
      <c r="A4210" s="360">
        <v>38963</v>
      </c>
      <c r="B4210" s="361">
        <v>1.28311</v>
      </c>
    </row>
    <row r="4211" spans="1:2" x14ac:dyDescent="0.25">
      <c r="A4211" s="360">
        <v>38962</v>
      </c>
      <c r="B4211" s="361">
        <v>1.28104</v>
      </c>
    </row>
    <row r="4212" spans="1:2" x14ac:dyDescent="0.25">
      <c r="A4212" s="360">
        <v>38961</v>
      </c>
      <c r="B4212" s="361">
        <v>1.28301</v>
      </c>
    </row>
    <row r="4213" spans="1:2" x14ac:dyDescent="0.25">
      <c r="A4213" s="360">
        <v>38960</v>
      </c>
      <c r="B4213" s="361">
        <v>1.2829200000000001</v>
      </c>
    </row>
    <row r="4214" spans="1:2" x14ac:dyDescent="0.25">
      <c r="A4214" s="360">
        <v>38959</v>
      </c>
      <c r="B4214" s="361">
        <v>1.2801800000000001</v>
      </c>
    </row>
    <row r="4215" spans="1:2" x14ac:dyDescent="0.25">
      <c r="A4215" s="360">
        <v>38958</v>
      </c>
      <c r="B4215" s="361">
        <v>1.2787299999999999</v>
      </c>
    </row>
    <row r="4216" spans="1:2" x14ac:dyDescent="0.25">
      <c r="A4216" s="360">
        <v>38957</v>
      </c>
      <c r="B4216" s="361">
        <v>1.2747900000000001</v>
      </c>
    </row>
    <row r="4217" spans="1:2" x14ac:dyDescent="0.25">
      <c r="A4217" s="360">
        <v>38956</v>
      </c>
      <c r="B4217" s="361">
        <v>1.2747599999999999</v>
      </c>
    </row>
    <row r="4218" spans="1:2" x14ac:dyDescent="0.25">
      <c r="A4218" s="360">
        <v>38955</v>
      </c>
      <c r="B4218" s="361">
        <v>1.27634</v>
      </c>
    </row>
    <row r="4219" spans="1:2" x14ac:dyDescent="0.25">
      <c r="A4219" s="360">
        <v>38954</v>
      </c>
      <c r="B4219" s="361">
        <v>1.2787299999999999</v>
      </c>
    </row>
    <row r="4220" spans="1:2" x14ac:dyDescent="0.25">
      <c r="A4220" s="360">
        <v>38953</v>
      </c>
      <c r="B4220" s="361">
        <v>1.2803</v>
      </c>
    </row>
    <row r="4221" spans="1:2" x14ac:dyDescent="0.25">
      <c r="A4221" s="360">
        <v>38952</v>
      </c>
      <c r="B4221" s="361">
        <v>1.2845500000000001</v>
      </c>
    </row>
    <row r="4222" spans="1:2" x14ac:dyDescent="0.25">
      <c r="A4222" s="360">
        <v>38951</v>
      </c>
      <c r="B4222" s="361">
        <v>1.2878799999999999</v>
      </c>
    </row>
    <row r="4223" spans="1:2" x14ac:dyDescent="0.25">
      <c r="A4223" s="360">
        <v>38950</v>
      </c>
      <c r="B4223" s="361">
        <v>1.28196</v>
      </c>
    </row>
    <row r="4224" spans="1:2" x14ac:dyDescent="0.25">
      <c r="A4224" s="360">
        <v>38949</v>
      </c>
      <c r="B4224" s="361">
        <v>1.2819700000000001</v>
      </c>
    </row>
    <row r="4225" spans="1:2" x14ac:dyDescent="0.25">
      <c r="A4225" s="360">
        <v>38948</v>
      </c>
      <c r="B4225" s="361">
        <v>1.28226</v>
      </c>
    </row>
    <row r="4226" spans="1:2" x14ac:dyDescent="0.25">
      <c r="A4226" s="360">
        <v>38947</v>
      </c>
      <c r="B4226" s="361">
        <v>1.28531</v>
      </c>
    </row>
    <row r="4227" spans="1:2" x14ac:dyDescent="0.25">
      <c r="A4227" s="360">
        <v>38946</v>
      </c>
      <c r="B4227" s="361">
        <v>1.2805500000000001</v>
      </c>
    </row>
    <row r="4228" spans="1:2" x14ac:dyDescent="0.25">
      <c r="A4228" s="360">
        <v>38945</v>
      </c>
      <c r="B4228" s="361">
        <v>1.27437</v>
      </c>
    </row>
    <row r="4229" spans="1:2" x14ac:dyDescent="0.25">
      <c r="A4229" s="360">
        <v>38944</v>
      </c>
      <c r="B4229" s="361">
        <v>1.27336</v>
      </c>
    </row>
    <row r="4230" spans="1:2" x14ac:dyDescent="0.25">
      <c r="A4230" s="360">
        <v>38943</v>
      </c>
      <c r="B4230" s="361">
        <v>1.2714099999999999</v>
      </c>
    </row>
    <row r="4231" spans="1:2" x14ac:dyDescent="0.25">
      <c r="A4231" s="360">
        <v>38942</v>
      </c>
      <c r="B4231" s="361">
        <v>1.2714099999999999</v>
      </c>
    </row>
    <row r="4232" spans="1:2" x14ac:dyDescent="0.25">
      <c r="A4232" s="360">
        <v>38941</v>
      </c>
      <c r="B4232" s="361">
        <v>1.27681</v>
      </c>
    </row>
    <row r="4233" spans="1:2" x14ac:dyDescent="0.25">
      <c r="A4233" s="360">
        <v>38940</v>
      </c>
      <c r="B4233" s="361">
        <v>1.28447</v>
      </c>
    </row>
    <row r="4234" spans="1:2" x14ac:dyDescent="0.25">
      <c r="A4234" s="360">
        <v>38939</v>
      </c>
      <c r="B4234" s="361">
        <v>1.284</v>
      </c>
    </row>
    <row r="4235" spans="1:2" x14ac:dyDescent="0.25">
      <c r="A4235" s="360">
        <v>38938</v>
      </c>
      <c r="B4235" s="361">
        <v>1.28322</v>
      </c>
    </row>
    <row r="4236" spans="1:2" x14ac:dyDescent="0.25">
      <c r="A4236" s="360">
        <v>38937</v>
      </c>
      <c r="B4236" s="361">
        <v>1.28674</v>
      </c>
    </row>
    <row r="4237" spans="1:2" x14ac:dyDescent="0.25">
      <c r="A4237" s="360">
        <v>38936</v>
      </c>
      <c r="B4237" s="361">
        <v>1.2869600000000001</v>
      </c>
    </row>
    <row r="4238" spans="1:2" x14ac:dyDescent="0.25">
      <c r="A4238" s="360">
        <v>38935</v>
      </c>
      <c r="B4238" s="361">
        <v>1.2869600000000001</v>
      </c>
    </row>
    <row r="4239" spans="1:2" x14ac:dyDescent="0.25">
      <c r="A4239" s="360">
        <v>38934</v>
      </c>
      <c r="B4239" s="361">
        <v>1.28233</v>
      </c>
    </row>
    <row r="4240" spans="1:2" x14ac:dyDescent="0.25">
      <c r="A4240" s="360">
        <v>38933</v>
      </c>
      <c r="B4240" s="361">
        <v>1.2779</v>
      </c>
    </row>
    <row r="4241" spans="1:2" x14ac:dyDescent="0.25">
      <c r="A4241" s="360">
        <v>38932</v>
      </c>
      <c r="B4241" s="361">
        <v>1.2810699999999999</v>
      </c>
    </row>
    <row r="4242" spans="1:2" x14ac:dyDescent="0.25">
      <c r="A4242" s="360">
        <v>38931</v>
      </c>
      <c r="B4242" s="361">
        <v>1.2761</v>
      </c>
    </row>
    <row r="4243" spans="1:2" x14ac:dyDescent="0.25">
      <c r="A4243" s="360">
        <v>38930</v>
      </c>
      <c r="B4243" s="361">
        <v>1.27606</v>
      </c>
    </row>
    <row r="4244" spans="1:2" x14ac:dyDescent="0.25">
      <c r="A4244" s="360">
        <v>38929</v>
      </c>
      <c r="B4244" s="361">
        <v>1.27579</v>
      </c>
    </row>
    <row r="4245" spans="1:2" x14ac:dyDescent="0.25">
      <c r="A4245" s="360">
        <v>38928</v>
      </c>
      <c r="B4245" s="361">
        <v>1.2758</v>
      </c>
    </row>
    <row r="4246" spans="1:2" x14ac:dyDescent="0.25">
      <c r="A4246" s="360">
        <v>38927</v>
      </c>
      <c r="B4246" s="361">
        <v>1.2705900000000001</v>
      </c>
    </row>
    <row r="4247" spans="1:2" x14ac:dyDescent="0.25">
      <c r="A4247" s="360">
        <v>38926</v>
      </c>
      <c r="B4247" s="361">
        <v>1.2723199999999999</v>
      </c>
    </row>
    <row r="4248" spans="1:2" x14ac:dyDescent="0.25">
      <c r="A4248" s="360">
        <v>38925</v>
      </c>
      <c r="B4248" s="361">
        <v>1.2599100000000001</v>
      </c>
    </row>
    <row r="4249" spans="1:2" x14ac:dyDescent="0.25">
      <c r="A4249" s="360">
        <v>38924</v>
      </c>
      <c r="B4249" s="361">
        <v>1.2622599999999999</v>
      </c>
    </row>
    <row r="4250" spans="1:2" x14ac:dyDescent="0.25">
      <c r="A4250" s="360">
        <v>38923</v>
      </c>
      <c r="B4250" s="361">
        <v>1.26475</v>
      </c>
    </row>
    <row r="4251" spans="1:2" x14ac:dyDescent="0.25">
      <c r="A4251" s="360">
        <v>38922</v>
      </c>
      <c r="B4251" s="361">
        <v>1.2694300000000001</v>
      </c>
    </row>
    <row r="4252" spans="1:2" x14ac:dyDescent="0.25">
      <c r="A4252" s="360">
        <v>38921</v>
      </c>
      <c r="B4252" s="361">
        <v>1.26939</v>
      </c>
    </row>
    <row r="4253" spans="1:2" x14ac:dyDescent="0.25">
      <c r="A4253" s="360">
        <v>38920</v>
      </c>
      <c r="B4253" s="361">
        <v>1.2658700000000001</v>
      </c>
    </row>
    <row r="4254" spans="1:2" x14ac:dyDescent="0.25">
      <c r="A4254" s="360">
        <v>38919</v>
      </c>
      <c r="B4254" s="361">
        <v>1.2614700000000001</v>
      </c>
    </row>
    <row r="4255" spans="1:2" x14ac:dyDescent="0.25">
      <c r="A4255" s="360">
        <v>38918</v>
      </c>
      <c r="B4255" s="361">
        <v>1.2515099999999999</v>
      </c>
    </row>
    <row r="4256" spans="1:2" x14ac:dyDescent="0.25">
      <c r="A4256" s="360">
        <v>38917</v>
      </c>
      <c r="B4256" s="361">
        <v>1.252</v>
      </c>
    </row>
    <row r="4257" spans="1:2" x14ac:dyDescent="0.25">
      <c r="A4257" s="360">
        <v>38916</v>
      </c>
      <c r="B4257" s="361">
        <v>1.25827</v>
      </c>
    </row>
    <row r="4258" spans="1:2" x14ac:dyDescent="0.25">
      <c r="A4258" s="360">
        <v>38915</v>
      </c>
      <c r="B4258" s="361">
        <v>1.2644500000000001</v>
      </c>
    </row>
    <row r="4259" spans="1:2" x14ac:dyDescent="0.25">
      <c r="A4259" s="360">
        <v>38914</v>
      </c>
      <c r="B4259" s="361">
        <v>1.2646299999999999</v>
      </c>
    </row>
    <row r="4260" spans="1:2" x14ac:dyDescent="0.25">
      <c r="A4260" s="360">
        <v>38913</v>
      </c>
      <c r="B4260" s="361">
        <v>1.26684</v>
      </c>
    </row>
    <row r="4261" spans="1:2" x14ac:dyDescent="0.25">
      <c r="A4261" s="360">
        <v>38912</v>
      </c>
      <c r="B4261" s="361">
        <v>1.2701899999999999</v>
      </c>
    </row>
    <row r="4262" spans="1:2" x14ac:dyDescent="0.25">
      <c r="A4262" s="360">
        <v>38911</v>
      </c>
      <c r="B4262" s="361">
        <v>1.27386</v>
      </c>
    </row>
    <row r="4263" spans="1:2" x14ac:dyDescent="0.25">
      <c r="A4263" s="360">
        <v>38910</v>
      </c>
      <c r="B4263" s="361">
        <v>1.27416</v>
      </c>
    </row>
    <row r="4264" spans="1:2" x14ac:dyDescent="0.25">
      <c r="A4264" s="360">
        <v>38909</v>
      </c>
      <c r="B4264" s="361">
        <v>1.2776000000000001</v>
      </c>
    </row>
    <row r="4265" spans="1:2" x14ac:dyDescent="0.25">
      <c r="A4265" s="360">
        <v>38908</v>
      </c>
      <c r="B4265" s="361">
        <v>1.2805899999999999</v>
      </c>
    </row>
    <row r="4266" spans="1:2" x14ac:dyDescent="0.25">
      <c r="A4266" s="360">
        <v>38907</v>
      </c>
      <c r="B4266" s="361">
        <v>1.2805500000000001</v>
      </c>
    </row>
    <row r="4267" spans="1:2" x14ac:dyDescent="0.25">
      <c r="A4267" s="360">
        <v>38906</v>
      </c>
      <c r="B4267" s="361">
        <v>1.27895</v>
      </c>
    </row>
    <row r="4268" spans="1:2" x14ac:dyDescent="0.25">
      <c r="A4268" s="360">
        <v>38905</v>
      </c>
      <c r="B4268" s="361">
        <v>1.2741100000000001</v>
      </c>
    </row>
    <row r="4269" spans="1:2" x14ac:dyDescent="0.25">
      <c r="A4269" s="360">
        <v>38904</v>
      </c>
      <c r="B4269" s="361">
        <v>1.2766299999999999</v>
      </c>
    </row>
    <row r="4270" spans="1:2" x14ac:dyDescent="0.25">
      <c r="A4270" s="360">
        <v>38903</v>
      </c>
      <c r="B4270" s="361">
        <v>1.2801899999999999</v>
      </c>
    </row>
    <row r="4271" spans="1:2" x14ac:dyDescent="0.25">
      <c r="A4271" s="360">
        <v>38902</v>
      </c>
      <c r="B4271" s="361">
        <v>1.2786299999999999</v>
      </c>
    </row>
    <row r="4272" spans="1:2" x14ac:dyDescent="0.25">
      <c r="A4272" s="360">
        <v>38901</v>
      </c>
      <c r="B4272" s="361">
        <v>1.27858</v>
      </c>
    </row>
    <row r="4273" spans="1:2" x14ac:dyDescent="0.25">
      <c r="A4273" s="360">
        <v>38900</v>
      </c>
      <c r="B4273" s="361">
        <v>1.2786</v>
      </c>
    </row>
    <row r="4274" spans="1:2" x14ac:dyDescent="0.25">
      <c r="A4274" s="360">
        <v>38899</v>
      </c>
      <c r="B4274" s="361">
        <v>1.27197</v>
      </c>
    </row>
    <row r="4275" spans="1:2" x14ac:dyDescent="0.25">
      <c r="A4275" s="360">
        <v>38898</v>
      </c>
      <c r="B4275" s="361">
        <v>1.25491</v>
      </c>
    </row>
    <row r="4276" spans="1:2" x14ac:dyDescent="0.25">
      <c r="A4276" s="360">
        <v>38897</v>
      </c>
      <c r="B4276" s="361">
        <v>1.2562500000000001</v>
      </c>
    </row>
    <row r="4277" spans="1:2" x14ac:dyDescent="0.25">
      <c r="A4277" s="360">
        <v>38896</v>
      </c>
      <c r="B4277" s="361">
        <v>1.25915</v>
      </c>
    </row>
    <row r="4278" spans="1:2" x14ac:dyDescent="0.25">
      <c r="A4278" s="360">
        <v>38895</v>
      </c>
      <c r="B4278" s="361">
        <v>1.2541</v>
      </c>
    </row>
    <row r="4279" spans="1:2" x14ac:dyDescent="0.25">
      <c r="A4279" s="360">
        <v>38894</v>
      </c>
      <c r="B4279" s="361">
        <v>1.2501800000000001</v>
      </c>
    </row>
    <row r="4280" spans="1:2" x14ac:dyDescent="0.25">
      <c r="A4280" s="360">
        <v>38893</v>
      </c>
      <c r="B4280" s="361">
        <v>1.2501599999999999</v>
      </c>
    </row>
    <row r="4281" spans="1:2" x14ac:dyDescent="0.25">
      <c r="A4281" s="360">
        <v>38892</v>
      </c>
      <c r="B4281" s="361">
        <v>1.2549699999999999</v>
      </c>
    </row>
    <row r="4282" spans="1:2" x14ac:dyDescent="0.25">
      <c r="A4282" s="360">
        <v>38891</v>
      </c>
      <c r="B4282" s="361">
        <v>1.2627600000000001</v>
      </c>
    </row>
    <row r="4283" spans="1:2" x14ac:dyDescent="0.25">
      <c r="A4283" s="360">
        <v>38890</v>
      </c>
      <c r="B4283" s="361">
        <v>1.26251</v>
      </c>
    </row>
    <row r="4284" spans="1:2" x14ac:dyDescent="0.25">
      <c r="A4284" s="360">
        <v>38889</v>
      </c>
      <c r="B4284" s="361">
        <v>1.2574099999999999</v>
      </c>
    </row>
    <row r="4285" spans="1:2" x14ac:dyDescent="0.25">
      <c r="A4285" s="360">
        <v>38888</v>
      </c>
      <c r="B4285" s="361">
        <v>1.2592099999999999</v>
      </c>
    </row>
    <row r="4286" spans="1:2" x14ac:dyDescent="0.25">
      <c r="A4286" s="360">
        <v>38887</v>
      </c>
      <c r="B4286" s="361">
        <v>1.2639499999999999</v>
      </c>
    </row>
    <row r="4287" spans="1:2" x14ac:dyDescent="0.25">
      <c r="A4287" s="360">
        <v>38886</v>
      </c>
      <c r="B4287" s="361">
        <v>1.2637499999999999</v>
      </c>
    </row>
    <row r="4288" spans="1:2" x14ac:dyDescent="0.25">
      <c r="A4288" s="360">
        <v>38885</v>
      </c>
      <c r="B4288" s="361">
        <v>1.26423</v>
      </c>
    </row>
    <row r="4289" spans="1:2" x14ac:dyDescent="0.25">
      <c r="A4289" s="360">
        <v>38884</v>
      </c>
      <c r="B4289" s="361">
        <v>1.26128</v>
      </c>
    </row>
    <row r="4290" spans="1:2" x14ac:dyDescent="0.25">
      <c r="A4290" s="360">
        <v>38883</v>
      </c>
      <c r="B4290" s="361">
        <v>1.25763</v>
      </c>
    </row>
    <row r="4291" spans="1:2" x14ac:dyDescent="0.25">
      <c r="A4291" s="360">
        <v>38882</v>
      </c>
      <c r="B4291" s="361">
        <v>1.25752</v>
      </c>
    </row>
    <row r="4292" spans="1:2" x14ac:dyDescent="0.25">
      <c r="A4292" s="360">
        <v>38881</v>
      </c>
      <c r="B4292" s="361">
        <v>1.2609399999999999</v>
      </c>
    </row>
    <row r="4293" spans="1:2" x14ac:dyDescent="0.25">
      <c r="A4293" s="360">
        <v>38880</v>
      </c>
      <c r="B4293" s="361">
        <v>1.26372</v>
      </c>
    </row>
    <row r="4294" spans="1:2" x14ac:dyDescent="0.25">
      <c r="A4294" s="360">
        <v>38879</v>
      </c>
      <c r="B4294" s="361">
        <v>1.2638499999999999</v>
      </c>
    </row>
    <row r="4295" spans="1:2" x14ac:dyDescent="0.25">
      <c r="A4295" s="360">
        <v>38878</v>
      </c>
      <c r="B4295" s="361">
        <v>1.2646299999999999</v>
      </c>
    </row>
    <row r="4296" spans="1:2" x14ac:dyDescent="0.25">
      <c r="A4296" s="360">
        <v>38877</v>
      </c>
      <c r="B4296" s="361">
        <v>1.2738400000000001</v>
      </c>
    </row>
    <row r="4297" spans="1:2" x14ac:dyDescent="0.25">
      <c r="A4297" s="360">
        <v>38876</v>
      </c>
      <c r="B4297" s="361">
        <v>1.28105</v>
      </c>
    </row>
    <row r="4298" spans="1:2" x14ac:dyDescent="0.25">
      <c r="A4298" s="360">
        <v>38875</v>
      </c>
      <c r="B4298" s="361">
        <v>1.2876099999999999</v>
      </c>
    </row>
    <row r="4299" spans="1:2" x14ac:dyDescent="0.25">
      <c r="A4299" s="360">
        <v>38874</v>
      </c>
      <c r="B4299" s="361">
        <v>1.29427</v>
      </c>
    </row>
    <row r="4300" spans="1:2" x14ac:dyDescent="0.25">
      <c r="A4300" s="360">
        <v>38873</v>
      </c>
      <c r="B4300" s="361">
        <v>1.2914099999999999</v>
      </c>
    </row>
    <row r="4301" spans="1:2" x14ac:dyDescent="0.25">
      <c r="A4301" s="360">
        <v>38872</v>
      </c>
      <c r="B4301" s="361">
        <v>1.2913399999999999</v>
      </c>
    </row>
    <row r="4302" spans="1:2" x14ac:dyDescent="0.25">
      <c r="A4302" s="360">
        <v>38871</v>
      </c>
      <c r="B4302" s="361">
        <v>1.2845299999999999</v>
      </c>
    </row>
    <row r="4303" spans="1:2" x14ac:dyDescent="0.25">
      <c r="A4303" s="360">
        <v>38870</v>
      </c>
      <c r="B4303" s="361">
        <v>1.27851</v>
      </c>
    </row>
    <row r="4304" spans="1:2" x14ac:dyDescent="0.25">
      <c r="A4304" s="360">
        <v>38869</v>
      </c>
      <c r="B4304" s="361">
        <v>1.2858799999999999</v>
      </c>
    </row>
    <row r="4305" spans="1:2" x14ac:dyDescent="0.25">
      <c r="A4305" s="360">
        <v>38868</v>
      </c>
      <c r="B4305" s="361">
        <v>1.2823800000000001</v>
      </c>
    </row>
    <row r="4306" spans="1:2" x14ac:dyDescent="0.25">
      <c r="A4306" s="360">
        <v>38867</v>
      </c>
      <c r="B4306" s="361">
        <v>1.2746999999999999</v>
      </c>
    </row>
    <row r="4307" spans="1:2" x14ac:dyDescent="0.25">
      <c r="A4307" s="360">
        <v>38866</v>
      </c>
      <c r="B4307" s="361">
        <v>1.27308</v>
      </c>
    </row>
    <row r="4308" spans="1:2" x14ac:dyDescent="0.25">
      <c r="A4308" s="360">
        <v>38865</v>
      </c>
      <c r="B4308" s="361">
        <v>1.2730900000000001</v>
      </c>
    </row>
    <row r="4309" spans="1:2" x14ac:dyDescent="0.25">
      <c r="A4309" s="360">
        <v>38864</v>
      </c>
      <c r="B4309" s="361">
        <v>1.27779</v>
      </c>
    </row>
    <row r="4310" spans="1:2" x14ac:dyDescent="0.25">
      <c r="A4310" s="360">
        <v>38863</v>
      </c>
      <c r="B4310" s="361">
        <v>1.2769299999999999</v>
      </c>
    </row>
    <row r="4311" spans="1:2" x14ac:dyDescent="0.25">
      <c r="A4311" s="360">
        <v>38862</v>
      </c>
      <c r="B4311" s="361">
        <v>1.2803</v>
      </c>
    </row>
    <row r="4312" spans="1:2" x14ac:dyDescent="0.25">
      <c r="A4312" s="360">
        <v>38861</v>
      </c>
      <c r="B4312" s="361">
        <v>1.2851999999999999</v>
      </c>
    </row>
    <row r="4313" spans="1:2" x14ac:dyDescent="0.25">
      <c r="A4313" s="360">
        <v>38860</v>
      </c>
      <c r="B4313" s="361">
        <v>1.2772699999999999</v>
      </c>
    </row>
    <row r="4314" spans="1:2" x14ac:dyDescent="0.25">
      <c r="A4314" s="360">
        <v>38859</v>
      </c>
      <c r="B4314" s="361">
        <v>1.2771999999999999</v>
      </c>
    </row>
    <row r="4315" spans="1:2" x14ac:dyDescent="0.25">
      <c r="A4315" s="360">
        <v>38858</v>
      </c>
      <c r="B4315" s="361">
        <v>1.27729</v>
      </c>
    </row>
    <row r="4316" spans="1:2" x14ac:dyDescent="0.25">
      <c r="A4316" s="360">
        <v>38857</v>
      </c>
      <c r="B4316" s="361">
        <v>1.27946</v>
      </c>
    </row>
    <row r="4317" spans="1:2" x14ac:dyDescent="0.25">
      <c r="A4317" s="360">
        <v>38856</v>
      </c>
      <c r="B4317" s="361">
        <v>1.2775000000000001</v>
      </c>
    </row>
    <row r="4318" spans="1:2" x14ac:dyDescent="0.25">
      <c r="A4318" s="360">
        <v>38855</v>
      </c>
      <c r="B4318" s="361">
        <v>1.28399</v>
      </c>
    </row>
    <row r="4319" spans="1:2" x14ac:dyDescent="0.25">
      <c r="A4319" s="360">
        <v>38854</v>
      </c>
      <c r="B4319" s="361">
        <v>1.2818000000000001</v>
      </c>
    </row>
    <row r="4320" spans="1:2" x14ac:dyDescent="0.25">
      <c r="A4320" s="360">
        <v>38853</v>
      </c>
      <c r="B4320" s="361">
        <v>1.2875300000000001</v>
      </c>
    </row>
    <row r="4321" spans="1:2" x14ac:dyDescent="0.25">
      <c r="A4321" s="360">
        <v>38852</v>
      </c>
      <c r="B4321" s="361">
        <v>1.2921899999999999</v>
      </c>
    </row>
    <row r="4322" spans="1:2" x14ac:dyDescent="0.25">
      <c r="A4322" s="360">
        <v>38851</v>
      </c>
      <c r="B4322" s="361">
        <v>1.2902100000000001</v>
      </c>
    </row>
    <row r="4323" spans="1:2" x14ac:dyDescent="0.25">
      <c r="A4323" s="360">
        <v>38850</v>
      </c>
      <c r="B4323" s="361">
        <v>1.2877099999999999</v>
      </c>
    </row>
    <row r="4324" spans="1:2" x14ac:dyDescent="0.25">
      <c r="A4324" s="360">
        <v>38849</v>
      </c>
      <c r="B4324" s="361">
        <v>1.27654</v>
      </c>
    </row>
    <row r="4325" spans="1:2" x14ac:dyDescent="0.25">
      <c r="A4325" s="360">
        <v>38848</v>
      </c>
      <c r="B4325" s="361">
        <v>1.27766</v>
      </c>
    </row>
    <row r="4326" spans="1:2" x14ac:dyDescent="0.25">
      <c r="A4326" s="360">
        <v>38847</v>
      </c>
      <c r="B4326" s="361">
        <v>1.2710699999999999</v>
      </c>
    </row>
    <row r="4327" spans="1:2" x14ac:dyDescent="0.25">
      <c r="A4327" s="360">
        <v>38846</v>
      </c>
      <c r="B4327" s="361">
        <v>1.27336</v>
      </c>
    </row>
    <row r="4328" spans="1:2" x14ac:dyDescent="0.25">
      <c r="A4328" s="360">
        <v>38845</v>
      </c>
      <c r="B4328" s="361">
        <v>1.2720800000000001</v>
      </c>
    </row>
    <row r="4329" spans="1:2" x14ac:dyDescent="0.25">
      <c r="A4329" s="360">
        <v>38844</v>
      </c>
      <c r="B4329" s="361">
        <v>1.2721199999999999</v>
      </c>
    </row>
    <row r="4330" spans="1:2" x14ac:dyDescent="0.25">
      <c r="A4330" s="360">
        <v>38843</v>
      </c>
      <c r="B4330" s="361">
        <v>1.27067</v>
      </c>
    </row>
    <row r="4331" spans="1:2" x14ac:dyDescent="0.25">
      <c r="A4331" s="360">
        <v>38842</v>
      </c>
      <c r="B4331" s="361">
        <v>1.26346</v>
      </c>
    </row>
    <row r="4332" spans="1:2" x14ac:dyDescent="0.25">
      <c r="A4332" s="360">
        <v>38841</v>
      </c>
      <c r="B4332" s="361">
        <v>1.2629999999999999</v>
      </c>
    </row>
    <row r="4333" spans="1:2" x14ac:dyDescent="0.25">
      <c r="A4333" s="360">
        <v>38840</v>
      </c>
      <c r="B4333" s="361">
        <v>1.2604200000000001</v>
      </c>
    </row>
    <row r="4334" spans="1:2" x14ac:dyDescent="0.25">
      <c r="A4334" s="360">
        <v>38839</v>
      </c>
      <c r="B4334" s="361">
        <v>1.26233</v>
      </c>
    </row>
    <row r="4335" spans="1:2" x14ac:dyDescent="0.25">
      <c r="A4335" s="360">
        <v>38838</v>
      </c>
      <c r="B4335" s="361">
        <v>1.26247</v>
      </c>
    </row>
    <row r="4336" spans="1:2" x14ac:dyDescent="0.25">
      <c r="A4336" s="360">
        <v>38837</v>
      </c>
      <c r="B4336" s="361">
        <v>1.26284</v>
      </c>
    </row>
    <row r="4337" spans="1:2" x14ac:dyDescent="0.25">
      <c r="A4337" s="360">
        <v>38836</v>
      </c>
      <c r="B4337" s="361">
        <v>1.25552</v>
      </c>
    </row>
    <row r="4338" spans="1:2" x14ac:dyDescent="0.25">
      <c r="A4338" s="360">
        <v>38835</v>
      </c>
      <c r="B4338" s="361">
        <v>1.24648</v>
      </c>
    </row>
    <row r="4339" spans="1:2" x14ac:dyDescent="0.25">
      <c r="A4339" s="360">
        <v>38834</v>
      </c>
      <c r="B4339" s="361">
        <v>1.2427299999999999</v>
      </c>
    </row>
    <row r="4340" spans="1:2" x14ac:dyDescent="0.25">
      <c r="A4340" s="360">
        <v>38833</v>
      </c>
      <c r="B4340" s="361">
        <v>1.2393400000000001</v>
      </c>
    </row>
    <row r="4341" spans="1:2" x14ac:dyDescent="0.25">
      <c r="A4341" s="360">
        <v>38832</v>
      </c>
      <c r="B4341" s="361">
        <v>1.23698</v>
      </c>
    </row>
    <row r="4342" spans="1:2" x14ac:dyDescent="0.25">
      <c r="A4342" s="360">
        <v>38831</v>
      </c>
      <c r="B4342" s="361">
        <v>1.2337499999999999</v>
      </c>
    </row>
    <row r="4343" spans="1:2" x14ac:dyDescent="0.25">
      <c r="A4343" s="360">
        <v>38830</v>
      </c>
      <c r="B4343" s="361">
        <v>1.2335199999999999</v>
      </c>
    </row>
    <row r="4344" spans="1:2" x14ac:dyDescent="0.25">
      <c r="A4344" s="360">
        <v>38829</v>
      </c>
      <c r="B4344" s="361">
        <v>1.2317499999999999</v>
      </c>
    </row>
    <row r="4345" spans="1:2" x14ac:dyDescent="0.25">
      <c r="A4345" s="360">
        <v>38828</v>
      </c>
      <c r="B4345" s="361">
        <v>1.2343500000000001</v>
      </c>
    </row>
    <row r="4346" spans="1:2" x14ac:dyDescent="0.25">
      <c r="A4346" s="360">
        <v>38827</v>
      </c>
      <c r="B4346" s="361">
        <v>1.2350399999999999</v>
      </c>
    </row>
    <row r="4347" spans="1:2" x14ac:dyDescent="0.25">
      <c r="A4347" s="360">
        <v>38826</v>
      </c>
      <c r="B4347" s="361">
        <v>1.22661</v>
      </c>
    </row>
    <row r="4348" spans="1:2" x14ac:dyDescent="0.25">
      <c r="A4348" s="360">
        <v>38825</v>
      </c>
      <c r="B4348" s="361">
        <v>1.2196800000000001</v>
      </c>
    </row>
    <row r="4349" spans="1:2" x14ac:dyDescent="0.25">
      <c r="A4349" s="360">
        <v>38824</v>
      </c>
      <c r="B4349" s="361">
        <v>1.2106600000000001</v>
      </c>
    </row>
    <row r="4350" spans="1:2" x14ac:dyDescent="0.25">
      <c r="A4350" s="360">
        <v>38823</v>
      </c>
      <c r="B4350" s="361">
        <v>1.2104999999999999</v>
      </c>
    </row>
    <row r="4351" spans="1:2" x14ac:dyDescent="0.25">
      <c r="A4351" s="360">
        <v>38822</v>
      </c>
      <c r="B4351" s="361">
        <v>1.21088</v>
      </c>
    </row>
    <row r="4352" spans="1:2" x14ac:dyDescent="0.25">
      <c r="A4352" s="360">
        <v>38821</v>
      </c>
      <c r="B4352" s="361">
        <v>1.2104200000000001</v>
      </c>
    </row>
    <row r="4353" spans="1:2" x14ac:dyDescent="0.25">
      <c r="A4353" s="360">
        <v>38820</v>
      </c>
      <c r="B4353" s="361">
        <v>1.2136499999999999</v>
      </c>
    </row>
    <row r="4354" spans="1:2" x14ac:dyDescent="0.25">
      <c r="A4354" s="360">
        <v>38819</v>
      </c>
      <c r="B4354" s="361">
        <v>1.2118</v>
      </c>
    </row>
    <row r="4355" spans="1:2" x14ac:dyDescent="0.25">
      <c r="A4355" s="360">
        <v>38818</v>
      </c>
      <c r="B4355" s="361">
        <v>1.21055</v>
      </c>
    </row>
    <row r="4356" spans="1:2" x14ac:dyDescent="0.25">
      <c r="A4356" s="360">
        <v>38817</v>
      </c>
      <c r="B4356" s="361">
        <v>1.2088000000000001</v>
      </c>
    </row>
    <row r="4357" spans="1:2" x14ac:dyDescent="0.25">
      <c r="A4357" s="360">
        <v>38816</v>
      </c>
      <c r="B4357" s="361">
        <v>1.2087399999999999</v>
      </c>
    </row>
    <row r="4358" spans="1:2" x14ac:dyDescent="0.25">
      <c r="A4358" s="360">
        <v>38815</v>
      </c>
      <c r="B4358" s="361">
        <v>1.2175800000000001</v>
      </c>
    </row>
    <row r="4359" spans="1:2" x14ac:dyDescent="0.25">
      <c r="A4359" s="360">
        <v>38814</v>
      </c>
      <c r="B4359" s="361">
        <v>1.2270799999999999</v>
      </c>
    </row>
    <row r="4360" spans="1:2" x14ac:dyDescent="0.25">
      <c r="A4360" s="360">
        <v>38813</v>
      </c>
      <c r="B4360" s="361">
        <v>1.2268699999999999</v>
      </c>
    </row>
    <row r="4361" spans="1:2" x14ac:dyDescent="0.25">
      <c r="A4361" s="360">
        <v>38812</v>
      </c>
      <c r="B4361" s="361">
        <v>1.2181200000000001</v>
      </c>
    </row>
    <row r="4362" spans="1:2" x14ac:dyDescent="0.25">
      <c r="A4362" s="360">
        <v>38811</v>
      </c>
      <c r="B4362" s="361">
        <v>1.2087699999999999</v>
      </c>
    </row>
    <row r="4363" spans="1:2" x14ac:dyDescent="0.25">
      <c r="A4363" s="360">
        <v>38810</v>
      </c>
      <c r="B4363" s="361">
        <v>1.2112700000000001</v>
      </c>
    </row>
    <row r="4364" spans="1:2" x14ac:dyDescent="0.25">
      <c r="A4364" s="360">
        <v>38809</v>
      </c>
      <c r="B4364" s="361">
        <v>1.21132</v>
      </c>
    </row>
    <row r="4365" spans="1:2" x14ac:dyDescent="0.25">
      <c r="A4365" s="360">
        <v>38808</v>
      </c>
      <c r="B4365" s="361">
        <v>1.2135199999999999</v>
      </c>
    </row>
    <row r="4366" spans="1:2" x14ac:dyDescent="0.25">
      <c r="A4366" s="360">
        <v>38807</v>
      </c>
      <c r="B4366" s="361">
        <v>1.2074800000000001</v>
      </c>
    </row>
    <row r="4367" spans="1:2" x14ac:dyDescent="0.25">
      <c r="A4367" s="360">
        <v>38806</v>
      </c>
      <c r="B4367" s="361">
        <v>1.2008700000000001</v>
      </c>
    </row>
    <row r="4368" spans="1:2" x14ac:dyDescent="0.25">
      <c r="A4368" s="360">
        <v>38805</v>
      </c>
      <c r="B4368" s="361">
        <v>1.2038899999999999</v>
      </c>
    </row>
    <row r="4369" spans="1:2" x14ac:dyDescent="0.25">
      <c r="A4369" s="360">
        <v>38804</v>
      </c>
      <c r="B4369" s="361">
        <v>1.2030099999999999</v>
      </c>
    </row>
    <row r="4370" spans="1:2" x14ac:dyDescent="0.25">
      <c r="A4370" s="360">
        <v>38803</v>
      </c>
      <c r="B4370" s="361">
        <v>1.2031099999999999</v>
      </c>
    </row>
    <row r="4371" spans="1:2" x14ac:dyDescent="0.25">
      <c r="A4371" s="360">
        <v>38802</v>
      </c>
      <c r="B4371" s="361">
        <v>1.2031099999999999</v>
      </c>
    </row>
    <row r="4372" spans="1:2" x14ac:dyDescent="0.25">
      <c r="A4372" s="360">
        <v>38801</v>
      </c>
      <c r="B4372" s="361">
        <v>1.19811</v>
      </c>
    </row>
    <row r="4373" spans="1:2" x14ac:dyDescent="0.25">
      <c r="A4373" s="360">
        <v>38800</v>
      </c>
      <c r="B4373" s="361">
        <v>1.2046399999999999</v>
      </c>
    </row>
    <row r="4374" spans="1:2" x14ac:dyDescent="0.25">
      <c r="A4374" s="360">
        <v>38799</v>
      </c>
      <c r="B4374" s="361">
        <v>1.20878</v>
      </c>
    </row>
    <row r="4375" spans="1:2" x14ac:dyDescent="0.25">
      <c r="A4375" s="360">
        <v>38798</v>
      </c>
      <c r="B4375" s="361">
        <v>1.21326</v>
      </c>
    </row>
    <row r="4376" spans="1:2" x14ac:dyDescent="0.25">
      <c r="A4376" s="360">
        <v>38797</v>
      </c>
      <c r="B4376" s="361">
        <v>1.2173499999999999</v>
      </c>
    </row>
    <row r="4377" spans="1:2" x14ac:dyDescent="0.25">
      <c r="A4377" s="360">
        <v>38796</v>
      </c>
      <c r="B4377" s="361">
        <v>1.2183999999999999</v>
      </c>
    </row>
    <row r="4378" spans="1:2" x14ac:dyDescent="0.25">
      <c r="A4378" s="360">
        <v>38795</v>
      </c>
      <c r="B4378" s="361">
        <v>1.2184299999999999</v>
      </c>
    </row>
    <row r="4379" spans="1:2" x14ac:dyDescent="0.25">
      <c r="A4379" s="360">
        <v>38794</v>
      </c>
      <c r="B4379" s="361">
        <v>1.21753</v>
      </c>
    </row>
    <row r="4380" spans="1:2" x14ac:dyDescent="0.25">
      <c r="A4380" s="360">
        <v>38793</v>
      </c>
      <c r="B4380" s="361">
        <v>1.2088000000000001</v>
      </c>
    </row>
    <row r="4381" spans="1:2" x14ac:dyDescent="0.25">
      <c r="A4381" s="360">
        <v>38792</v>
      </c>
      <c r="B4381" s="361">
        <v>1.2028000000000001</v>
      </c>
    </row>
    <row r="4382" spans="1:2" x14ac:dyDescent="0.25">
      <c r="A4382" s="360">
        <v>38791</v>
      </c>
      <c r="B4382" s="361">
        <v>1.1974400000000001</v>
      </c>
    </row>
    <row r="4383" spans="1:2" x14ac:dyDescent="0.25">
      <c r="A4383" s="360">
        <v>38790</v>
      </c>
      <c r="B4383" s="361">
        <v>1.1931799999999999</v>
      </c>
    </row>
    <row r="4384" spans="1:2" x14ac:dyDescent="0.25">
      <c r="A4384" s="360">
        <v>38789</v>
      </c>
      <c r="B4384" s="361">
        <v>1.1902299999999999</v>
      </c>
    </row>
    <row r="4385" spans="1:2" x14ac:dyDescent="0.25">
      <c r="A4385" s="360">
        <v>38788</v>
      </c>
      <c r="B4385" s="361">
        <v>1.1902699999999999</v>
      </c>
    </row>
    <row r="4386" spans="1:2" x14ac:dyDescent="0.25">
      <c r="A4386" s="360">
        <v>38787</v>
      </c>
      <c r="B4386" s="361">
        <v>1.19041</v>
      </c>
    </row>
    <row r="4387" spans="1:2" x14ac:dyDescent="0.25">
      <c r="A4387" s="360">
        <v>38786</v>
      </c>
      <c r="B4387" s="361">
        <v>1.1925600000000001</v>
      </c>
    </row>
    <row r="4388" spans="1:2" x14ac:dyDescent="0.25">
      <c r="A4388" s="360">
        <v>38785</v>
      </c>
      <c r="B4388" s="361">
        <v>1.1904399999999999</v>
      </c>
    </row>
    <row r="4389" spans="1:2" x14ac:dyDescent="0.25">
      <c r="A4389" s="360">
        <v>38784</v>
      </c>
      <c r="B4389" s="361">
        <v>1.19495</v>
      </c>
    </row>
    <row r="4390" spans="1:2" x14ac:dyDescent="0.25">
      <c r="A4390" s="360">
        <v>38783</v>
      </c>
      <c r="B4390" s="361">
        <v>1.20448</v>
      </c>
    </row>
    <row r="4391" spans="1:2" x14ac:dyDescent="0.25">
      <c r="A4391" s="360">
        <v>38782</v>
      </c>
      <c r="B4391" s="361">
        <v>1.2043600000000001</v>
      </c>
    </row>
    <row r="4392" spans="1:2" x14ac:dyDescent="0.25">
      <c r="A4392" s="360">
        <v>38781</v>
      </c>
      <c r="B4392" s="361">
        <v>1.2043200000000001</v>
      </c>
    </row>
    <row r="4393" spans="1:2" x14ac:dyDescent="0.25">
      <c r="A4393" s="360">
        <v>38780</v>
      </c>
      <c r="B4393" s="361">
        <v>1.2024699999999999</v>
      </c>
    </row>
    <row r="4394" spans="1:2" x14ac:dyDescent="0.25">
      <c r="A4394" s="360">
        <v>38779</v>
      </c>
      <c r="B4394" s="361">
        <v>1.19432</v>
      </c>
    </row>
    <row r="4395" spans="1:2" x14ac:dyDescent="0.25">
      <c r="A4395" s="360">
        <v>38778</v>
      </c>
      <c r="B4395" s="361">
        <v>1.1933100000000001</v>
      </c>
    </row>
    <row r="4396" spans="1:2" x14ac:dyDescent="0.25">
      <c r="A4396" s="360">
        <v>38777</v>
      </c>
      <c r="B4396" s="361">
        <v>1.1873</v>
      </c>
    </row>
    <row r="4397" spans="1:2" x14ac:dyDescent="0.25">
      <c r="A4397" s="360">
        <v>38776</v>
      </c>
      <c r="B4397" s="361">
        <v>1.1854899999999999</v>
      </c>
    </row>
    <row r="4398" spans="1:2" x14ac:dyDescent="0.25">
      <c r="A4398" s="360">
        <v>38775</v>
      </c>
      <c r="B4398" s="361">
        <v>1.18723</v>
      </c>
    </row>
    <row r="4399" spans="1:2" x14ac:dyDescent="0.25">
      <c r="A4399" s="360">
        <v>38774</v>
      </c>
      <c r="B4399" s="361">
        <v>1.1871799999999999</v>
      </c>
    </row>
    <row r="4400" spans="1:2" x14ac:dyDescent="0.25">
      <c r="A4400" s="360">
        <v>38773</v>
      </c>
      <c r="B4400" s="361">
        <v>1.19052</v>
      </c>
    </row>
    <row r="4401" spans="1:2" x14ac:dyDescent="0.25">
      <c r="A4401" s="360">
        <v>38772</v>
      </c>
      <c r="B4401" s="361">
        <v>1.19197</v>
      </c>
    </row>
    <row r="4402" spans="1:2" x14ac:dyDescent="0.25">
      <c r="A4402" s="360">
        <v>38771</v>
      </c>
      <c r="B4402" s="361">
        <v>1.1904600000000001</v>
      </c>
    </row>
    <row r="4403" spans="1:2" x14ac:dyDescent="0.25">
      <c r="A4403" s="360">
        <v>38770</v>
      </c>
      <c r="B4403" s="361">
        <v>1.1919299999999999</v>
      </c>
    </row>
    <row r="4404" spans="1:2" x14ac:dyDescent="0.25">
      <c r="A4404" s="360">
        <v>38769</v>
      </c>
      <c r="B4404" s="361">
        <v>1.1944699999999999</v>
      </c>
    </row>
    <row r="4405" spans="1:2" x14ac:dyDescent="0.25">
      <c r="A4405" s="360">
        <v>38768</v>
      </c>
      <c r="B4405" s="361">
        <v>1.19248</v>
      </c>
    </row>
    <row r="4406" spans="1:2" x14ac:dyDescent="0.25">
      <c r="A4406" s="360">
        <v>38767</v>
      </c>
      <c r="B4406" s="361">
        <v>1.1927399999999999</v>
      </c>
    </row>
    <row r="4407" spans="1:2" x14ac:dyDescent="0.25">
      <c r="A4407" s="360">
        <v>38766</v>
      </c>
      <c r="B4407" s="361">
        <v>1.1892199999999999</v>
      </c>
    </row>
    <row r="4408" spans="1:2" x14ac:dyDescent="0.25">
      <c r="A4408" s="360">
        <v>38765</v>
      </c>
      <c r="B4408" s="361">
        <v>1.1878899999999999</v>
      </c>
    </row>
    <row r="4409" spans="1:2" x14ac:dyDescent="0.25">
      <c r="A4409" s="360">
        <v>38764</v>
      </c>
      <c r="B4409" s="361">
        <v>1.19106</v>
      </c>
    </row>
    <row r="4410" spans="1:2" x14ac:dyDescent="0.25">
      <c r="A4410" s="360">
        <v>38763</v>
      </c>
      <c r="B4410" s="361">
        <v>1.19011</v>
      </c>
    </row>
    <row r="4411" spans="1:2" x14ac:dyDescent="0.25">
      <c r="A4411" s="360">
        <v>38762</v>
      </c>
      <c r="B4411" s="361">
        <v>1.1896100000000001</v>
      </c>
    </row>
    <row r="4412" spans="1:2" x14ac:dyDescent="0.25">
      <c r="A4412" s="360">
        <v>38761</v>
      </c>
      <c r="B4412" s="361">
        <v>1.1900999999999999</v>
      </c>
    </row>
    <row r="4413" spans="1:2" x14ac:dyDescent="0.25">
      <c r="A4413" s="360">
        <v>38760</v>
      </c>
      <c r="B4413" s="361">
        <v>1.19008</v>
      </c>
    </row>
    <row r="4414" spans="1:2" x14ac:dyDescent="0.25">
      <c r="A4414" s="360">
        <v>38759</v>
      </c>
      <c r="B4414" s="361">
        <v>1.1970000000000001</v>
      </c>
    </row>
    <row r="4415" spans="1:2" x14ac:dyDescent="0.25">
      <c r="A4415" s="360">
        <v>38758</v>
      </c>
      <c r="B4415" s="361">
        <v>1.1969399999999999</v>
      </c>
    </row>
    <row r="4416" spans="1:2" x14ac:dyDescent="0.25">
      <c r="A4416" s="360">
        <v>38757</v>
      </c>
      <c r="B4416" s="361">
        <v>1.1966399999999999</v>
      </c>
    </row>
    <row r="4417" spans="1:2" x14ac:dyDescent="0.25">
      <c r="A4417" s="360">
        <v>38756</v>
      </c>
      <c r="B4417" s="361">
        <v>1.1973199999999999</v>
      </c>
    </row>
    <row r="4418" spans="1:2" x14ac:dyDescent="0.25">
      <c r="A4418" s="360">
        <v>38755</v>
      </c>
      <c r="B4418" s="361">
        <v>1.2000200000000001</v>
      </c>
    </row>
    <row r="4419" spans="1:2" x14ac:dyDescent="0.25">
      <c r="A4419" s="360">
        <v>38754</v>
      </c>
      <c r="B4419" s="361">
        <v>1.20194</v>
      </c>
    </row>
    <row r="4420" spans="1:2" x14ac:dyDescent="0.25">
      <c r="A4420" s="360">
        <v>38753</v>
      </c>
      <c r="B4420" s="361">
        <v>1.2025600000000001</v>
      </c>
    </row>
    <row r="4421" spans="1:2" x14ac:dyDescent="0.25">
      <c r="A4421" s="360">
        <v>38752</v>
      </c>
      <c r="B4421" s="361">
        <v>1.20645</v>
      </c>
    </row>
    <row r="4422" spans="1:2" x14ac:dyDescent="0.25">
      <c r="A4422" s="360">
        <v>38751</v>
      </c>
      <c r="B4422" s="361">
        <v>1.20686</v>
      </c>
    </row>
    <row r="4423" spans="1:2" x14ac:dyDescent="0.25">
      <c r="A4423" s="360">
        <v>38750</v>
      </c>
      <c r="B4423" s="361">
        <v>1.21252</v>
      </c>
    </row>
    <row r="4424" spans="1:2" x14ac:dyDescent="0.25">
      <c r="A4424" s="360">
        <v>38749</v>
      </c>
      <c r="B4424" s="361">
        <v>1.2110099999999999</v>
      </c>
    </row>
    <row r="4425" spans="1:2" x14ac:dyDescent="0.25">
      <c r="A4425" s="360">
        <v>38748</v>
      </c>
      <c r="B4425" s="361">
        <v>1.2093400000000001</v>
      </c>
    </row>
    <row r="4426" spans="1:2" x14ac:dyDescent="0.25">
      <c r="A4426" s="360">
        <v>38747</v>
      </c>
      <c r="B4426" s="361">
        <v>1.20939</v>
      </c>
    </row>
    <row r="4427" spans="1:2" x14ac:dyDescent="0.25">
      <c r="A4427" s="360">
        <v>38746</v>
      </c>
      <c r="B4427" s="361">
        <v>1.20936</v>
      </c>
    </row>
    <row r="4428" spans="1:2" x14ac:dyDescent="0.25">
      <c r="A4428" s="360">
        <v>38745</v>
      </c>
      <c r="B4428" s="361">
        <v>1.2195499999999999</v>
      </c>
    </row>
    <row r="4429" spans="1:2" x14ac:dyDescent="0.25">
      <c r="A4429" s="360">
        <v>38744</v>
      </c>
      <c r="B4429" s="361">
        <v>1.2249000000000001</v>
      </c>
    </row>
    <row r="4430" spans="1:2" x14ac:dyDescent="0.25">
      <c r="A4430" s="360">
        <v>38743</v>
      </c>
      <c r="B4430" s="361">
        <v>1.2275700000000001</v>
      </c>
    </row>
    <row r="4431" spans="1:2" x14ac:dyDescent="0.25">
      <c r="A4431" s="360">
        <v>38742</v>
      </c>
      <c r="B4431" s="361">
        <v>1.2286900000000001</v>
      </c>
    </row>
    <row r="4432" spans="1:2" x14ac:dyDescent="0.25">
      <c r="A4432" s="360">
        <v>38741</v>
      </c>
      <c r="B4432" s="361">
        <v>1.2236800000000001</v>
      </c>
    </row>
    <row r="4433" spans="1:2" x14ac:dyDescent="0.25">
      <c r="A4433" s="360">
        <v>38740</v>
      </c>
      <c r="B4433" s="361">
        <v>1.2129300000000001</v>
      </c>
    </row>
    <row r="4434" spans="1:2" x14ac:dyDescent="0.25">
      <c r="A4434" s="360">
        <v>38739</v>
      </c>
      <c r="B4434" s="361">
        <v>1.2129399999999999</v>
      </c>
    </row>
    <row r="4435" spans="1:2" x14ac:dyDescent="0.25">
      <c r="A4435" s="360">
        <v>38738</v>
      </c>
      <c r="B4435" s="361">
        <v>1.2087000000000001</v>
      </c>
    </row>
    <row r="4436" spans="1:2" x14ac:dyDescent="0.25">
      <c r="A4436" s="360">
        <v>38737</v>
      </c>
      <c r="B4436" s="361">
        <v>1.20939</v>
      </c>
    </row>
    <row r="4437" spans="1:2" x14ac:dyDescent="0.25">
      <c r="A4437" s="360">
        <v>38736</v>
      </c>
      <c r="B4437" s="361">
        <v>1.2105699999999999</v>
      </c>
    </row>
    <row r="4438" spans="1:2" x14ac:dyDescent="0.25">
      <c r="A4438" s="360">
        <v>38735</v>
      </c>
      <c r="B4438" s="361">
        <v>1.2099299999999999</v>
      </c>
    </row>
    <row r="4439" spans="1:2" x14ac:dyDescent="0.25">
      <c r="A4439" s="360">
        <v>38734</v>
      </c>
      <c r="B4439" s="361">
        <v>1.21288</v>
      </c>
    </row>
    <row r="4440" spans="1:2" x14ac:dyDescent="0.25">
      <c r="A4440" s="360">
        <v>38733</v>
      </c>
      <c r="B4440" s="361">
        <v>1.2137899999999999</v>
      </c>
    </row>
    <row r="4441" spans="1:2" x14ac:dyDescent="0.25">
      <c r="A4441" s="360">
        <v>38732</v>
      </c>
      <c r="B4441" s="361">
        <v>1.2137500000000001</v>
      </c>
    </row>
    <row r="4442" spans="1:2" x14ac:dyDescent="0.25">
      <c r="A4442" s="360">
        <v>38731</v>
      </c>
      <c r="B4442" s="361">
        <v>1.2060299999999999</v>
      </c>
    </row>
    <row r="4443" spans="1:2" x14ac:dyDescent="0.25">
      <c r="A4443" s="360">
        <v>38730</v>
      </c>
      <c r="B4443" s="361">
        <v>1.2111700000000001</v>
      </c>
    </row>
    <row r="4444" spans="1:2" x14ac:dyDescent="0.25">
      <c r="A4444" s="360">
        <v>38729</v>
      </c>
      <c r="B4444" s="361">
        <v>1.20807</v>
      </c>
    </row>
    <row r="4445" spans="1:2" x14ac:dyDescent="0.25">
      <c r="A4445" s="360">
        <v>38728</v>
      </c>
      <c r="B4445" s="361">
        <v>1.2072700000000001</v>
      </c>
    </row>
    <row r="4446" spans="1:2" x14ac:dyDescent="0.25">
      <c r="A4446" s="360">
        <v>38727</v>
      </c>
      <c r="B4446" s="361">
        <v>1.2109399999999999</v>
      </c>
    </row>
    <row r="4447" spans="1:2" x14ac:dyDescent="0.25">
      <c r="A4447" s="360">
        <v>38726</v>
      </c>
      <c r="B4447" s="361">
        <v>1.2146600000000001</v>
      </c>
    </row>
    <row r="4448" spans="1:2" x14ac:dyDescent="0.25">
      <c r="A4448" s="360">
        <v>38725</v>
      </c>
      <c r="B4448" s="361">
        <v>1.2147399999999999</v>
      </c>
    </row>
    <row r="4449" spans="1:2" x14ac:dyDescent="0.25">
      <c r="A4449" s="360">
        <v>38724</v>
      </c>
      <c r="B4449" s="361">
        <v>1.21102</v>
      </c>
    </row>
    <row r="4450" spans="1:2" x14ac:dyDescent="0.25">
      <c r="A4450" s="360">
        <v>38723</v>
      </c>
      <c r="B4450" s="361">
        <v>1.21004</v>
      </c>
    </row>
    <row r="4451" spans="1:2" x14ac:dyDescent="0.25">
      <c r="A4451" s="360">
        <v>38722</v>
      </c>
      <c r="B4451" s="361">
        <v>1.18798</v>
      </c>
    </row>
    <row r="4452" spans="1:2" x14ac:dyDescent="0.25">
      <c r="A4452" s="360">
        <v>38721</v>
      </c>
      <c r="B4452" s="361">
        <v>1.1832499999999999</v>
      </c>
    </row>
    <row r="4453" spans="1:2" x14ac:dyDescent="0.25">
      <c r="A4453" s="360">
        <v>38720</v>
      </c>
      <c r="B4453" s="361">
        <v>1.18428</v>
      </c>
    </row>
    <row r="4454" spans="1:2" x14ac:dyDescent="0.25">
      <c r="A4454" s="360">
        <v>38719</v>
      </c>
      <c r="B4454" s="361">
        <v>1.1841699999999999</v>
      </c>
    </row>
    <row r="4455" spans="1:2" x14ac:dyDescent="0.25">
      <c r="A4455" s="360">
        <v>38718</v>
      </c>
      <c r="B4455" s="361">
        <v>1.1839599999999999</v>
      </c>
    </row>
    <row r="4456" spans="1:2" x14ac:dyDescent="0.25">
      <c r="A4456" s="360">
        <v>38717</v>
      </c>
      <c r="B4456" s="361">
        <v>1.1842600000000001</v>
      </c>
    </row>
    <row r="4457" spans="1:2" x14ac:dyDescent="0.25">
      <c r="A4457" s="360">
        <v>38716</v>
      </c>
      <c r="B4457" s="361">
        <v>1.1871400000000001</v>
      </c>
    </row>
    <row r="4458" spans="1:2" x14ac:dyDescent="0.25">
      <c r="A4458" s="360">
        <v>38715</v>
      </c>
      <c r="B4458" s="361">
        <v>1.18489</v>
      </c>
    </row>
    <row r="4459" spans="1:2" x14ac:dyDescent="0.25">
      <c r="A4459" s="360">
        <v>38714</v>
      </c>
      <c r="B4459" s="361">
        <v>1.1853100000000001</v>
      </c>
    </row>
    <row r="4460" spans="1:2" x14ac:dyDescent="0.25">
      <c r="A4460" s="360">
        <v>38713</v>
      </c>
      <c r="B4460" s="361">
        <v>1.1862999999999999</v>
      </c>
    </row>
    <row r="4461" spans="1:2" x14ac:dyDescent="0.25">
      <c r="A4461" s="360">
        <v>38712</v>
      </c>
      <c r="B4461" s="361">
        <v>1.18635</v>
      </c>
    </row>
    <row r="4462" spans="1:2" x14ac:dyDescent="0.25">
      <c r="A4462" s="360">
        <v>38711</v>
      </c>
      <c r="B4462" s="361">
        <v>1.1867799999999999</v>
      </c>
    </row>
    <row r="4463" spans="1:2" x14ac:dyDescent="0.25">
      <c r="A4463" s="360">
        <v>38710</v>
      </c>
      <c r="B4463" s="361">
        <v>1.18377</v>
      </c>
    </row>
    <row r="4464" spans="1:2" x14ac:dyDescent="0.25">
      <c r="A4464" s="360">
        <v>38709</v>
      </c>
      <c r="B4464" s="361">
        <v>1.18615</v>
      </c>
    </row>
    <row r="4465" spans="1:2" x14ac:dyDescent="0.25">
      <c r="A4465" s="360">
        <v>38708</v>
      </c>
      <c r="B4465" s="361">
        <v>1.1965399999999999</v>
      </c>
    </row>
    <row r="4466" spans="1:2" x14ac:dyDescent="0.25">
      <c r="A4466" s="360">
        <v>38707</v>
      </c>
      <c r="B4466" s="361">
        <v>1.2010000000000001</v>
      </c>
    </row>
    <row r="4467" spans="1:2" x14ac:dyDescent="0.25">
      <c r="A4467" s="360">
        <v>38706</v>
      </c>
      <c r="B4467" s="361">
        <v>1.2007000000000001</v>
      </c>
    </row>
    <row r="4468" spans="1:2" x14ac:dyDescent="0.25">
      <c r="A4468" s="360">
        <v>38705</v>
      </c>
      <c r="B4468" s="361">
        <v>1.20078</v>
      </c>
    </row>
    <row r="4469" spans="1:2" x14ac:dyDescent="0.25">
      <c r="A4469" s="360">
        <v>38704</v>
      </c>
      <c r="B4469" s="361">
        <v>1.1978</v>
      </c>
    </row>
    <row r="4470" spans="1:2" x14ac:dyDescent="0.25">
      <c r="A4470" s="360">
        <v>38703</v>
      </c>
      <c r="B4470" s="361">
        <v>1.1992799999999999</v>
      </c>
    </row>
    <row r="4471" spans="1:2" x14ac:dyDescent="0.25">
      <c r="A4471" s="360">
        <v>38702</v>
      </c>
      <c r="B4471" s="361">
        <v>1.19991</v>
      </c>
    </row>
    <row r="4472" spans="1:2" x14ac:dyDescent="0.25">
      <c r="A4472" s="360">
        <v>38701</v>
      </c>
      <c r="B4472" s="361">
        <v>1.19431</v>
      </c>
    </row>
    <row r="4473" spans="1:2" x14ac:dyDescent="0.25">
      <c r="A4473" s="360">
        <v>38700</v>
      </c>
      <c r="B4473" s="361">
        <v>1.1861200000000001</v>
      </c>
    </row>
    <row r="4474" spans="1:2" x14ac:dyDescent="0.25">
      <c r="A4474" s="360">
        <v>38699</v>
      </c>
      <c r="B4474" s="361">
        <v>1.1807099999999999</v>
      </c>
    </row>
    <row r="4475" spans="1:2" x14ac:dyDescent="0.25">
      <c r="A4475" s="360">
        <v>38698</v>
      </c>
      <c r="B4475" s="361">
        <v>1.18079</v>
      </c>
    </row>
    <row r="4476" spans="1:2" x14ac:dyDescent="0.25">
      <c r="A4476" s="360">
        <v>38697</v>
      </c>
      <c r="B4476" s="361">
        <v>1.18062</v>
      </c>
    </row>
    <row r="4477" spans="1:2" x14ac:dyDescent="0.25">
      <c r="A4477" s="360">
        <v>38696</v>
      </c>
      <c r="B4477" s="361">
        <v>1.1752199999999999</v>
      </c>
    </row>
    <row r="4478" spans="1:2" x14ac:dyDescent="0.25">
      <c r="A4478" s="360">
        <v>38695</v>
      </c>
      <c r="B4478" s="361">
        <v>1.1753800000000001</v>
      </c>
    </row>
    <row r="4479" spans="1:2" x14ac:dyDescent="0.25">
      <c r="A4479" s="360">
        <v>38694</v>
      </c>
      <c r="B4479" s="361">
        <v>1.1784300000000001</v>
      </c>
    </row>
    <row r="4480" spans="1:2" x14ac:dyDescent="0.25">
      <c r="A4480" s="360">
        <v>38693</v>
      </c>
      <c r="B4480" s="361">
        <v>1.1722600000000001</v>
      </c>
    </row>
    <row r="4481" spans="1:2" x14ac:dyDescent="0.25">
      <c r="A4481" s="360">
        <v>38692</v>
      </c>
      <c r="B4481" s="361">
        <v>1.17126</v>
      </c>
    </row>
    <row r="4482" spans="1:2" x14ac:dyDescent="0.25">
      <c r="A4482" s="360">
        <v>38691</v>
      </c>
      <c r="B4482" s="361">
        <v>1.17127</v>
      </c>
    </row>
    <row r="4483" spans="1:2" x14ac:dyDescent="0.25">
      <c r="A4483" s="360">
        <v>38690</v>
      </c>
      <c r="B4483" s="361">
        <v>1.17188</v>
      </c>
    </row>
    <row r="4484" spans="1:2" x14ac:dyDescent="0.25">
      <c r="A4484" s="360">
        <v>38689</v>
      </c>
      <c r="B4484" s="361">
        <v>1.1767300000000001</v>
      </c>
    </row>
    <row r="4485" spans="1:2" x14ac:dyDescent="0.25">
      <c r="A4485" s="360">
        <v>38688</v>
      </c>
      <c r="B4485" s="361">
        <v>1.17801</v>
      </c>
    </row>
    <row r="4486" spans="1:2" x14ac:dyDescent="0.25">
      <c r="A4486" s="360">
        <v>38687</v>
      </c>
      <c r="B4486" s="361">
        <v>1.1818</v>
      </c>
    </row>
    <row r="4487" spans="1:2" x14ac:dyDescent="0.25">
      <c r="A4487" s="360">
        <v>38686</v>
      </c>
      <c r="B4487" s="361">
        <v>1.1718599999999999</v>
      </c>
    </row>
    <row r="4488" spans="1:2" x14ac:dyDescent="0.25">
      <c r="A4488" s="360">
        <v>38685</v>
      </c>
      <c r="B4488" s="361">
        <v>1.1718200000000001</v>
      </c>
    </row>
    <row r="4489" spans="1:2" x14ac:dyDescent="0.25">
      <c r="A4489" s="360">
        <v>38684</v>
      </c>
      <c r="B4489" s="361">
        <v>1.1719200000000001</v>
      </c>
    </row>
    <row r="4490" spans="1:2" x14ac:dyDescent="0.25">
      <c r="A4490" s="360">
        <v>38683</v>
      </c>
      <c r="B4490" s="361">
        <v>1.17614</v>
      </c>
    </row>
    <row r="4491" spans="1:2" x14ac:dyDescent="0.25">
      <c r="A4491" s="360">
        <v>38682</v>
      </c>
      <c r="B4491" s="361">
        <v>1.1724000000000001</v>
      </c>
    </row>
    <row r="4492" spans="1:2" x14ac:dyDescent="0.25">
      <c r="A4492" s="360">
        <v>38681</v>
      </c>
      <c r="B4492" s="361">
        <v>1.1786000000000001</v>
      </c>
    </row>
    <row r="4493" spans="1:2" x14ac:dyDescent="0.25">
      <c r="A4493" s="360">
        <v>38680</v>
      </c>
      <c r="B4493" s="361">
        <v>1.1817</v>
      </c>
    </row>
    <row r="4494" spans="1:2" x14ac:dyDescent="0.25">
      <c r="A4494" s="360">
        <v>38679</v>
      </c>
      <c r="B4494" s="361">
        <v>1.1811</v>
      </c>
    </row>
    <row r="4495" spans="1:2" x14ac:dyDescent="0.25">
      <c r="A4495" s="360">
        <v>38678</v>
      </c>
      <c r="B4495" s="361">
        <v>1.1724000000000001</v>
      </c>
    </row>
    <row r="4496" spans="1:2" x14ac:dyDescent="0.25">
      <c r="A4496" s="360">
        <v>38677</v>
      </c>
      <c r="B4496" s="361">
        <v>1.1775</v>
      </c>
    </row>
    <row r="4497" spans="1:2" x14ac:dyDescent="0.25">
      <c r="A4497" s="360">
        <v>38676</v>
      </c>
      <c r="B4497" s="361">
        <v>1.1773</v>
      </c>
    </row>
    <row r="4498" spans="1:2" x14ac:dyDescent="0.25">
      <c r="A4498" s="360">
        <v>38675</v>
      </c>
      <c r="B4498" s="361">
        <v>1.1767000000000001</v>
      </c>
    </row>
    <row r="4499" spans="1:2" x14ac:dyDescent="0.25">
      <c r="A4499" s="360">
        <v>38674</v>
      </c>
      <c r="B4499" s="361">
        <v>1.1755</v>
      </c>
    </row>
    <row r="4500" spans="1:2" x14ac:dyDescent="0.25">
      <c r="A4500" s="360">
        <v>38673</v>
      </c>
      <c r="B4500" s="361">
        <v>1.1672</v>
      </c>
    </row>
    <row r="4501" spans="1:2" x14ac:dyDescent="0.25">
      <c r="A4501" s="360">
        <v>38672</v>
      </c>
      <c r="B4501" s="361">
        <v>1.1724000000000001</v>
      </c>
    </row>
    <row r="4502" spans="1:2" x14ac:dyDescent="0.25">
      <c r="A4502" s="360">
        <v>38671</v>
      </c>
      <c r="B4502" s="361">
        <v>1.1693</v>
      </c>
    </row>
    <row r="4503" spans="1:2" x14ac:dyDescent="0.25">
      <c r="A4503" s="360">
        <v>38670</v>
      </c>
      <c r="B4503" s="361">
        <v>1.1715</v>
      </c>
    </row>
    <row r="4504" spans="1:2" x14ac:dyDescent="0.25">
      <c r="A4504" s="360">
        <v>38669</v>
      </c>
      <c r="B4504" s="361">
        <v>1.1735</v>
      </c>
    </row>
    <row r="4505" spans="1:2" x14ac:dyDescent="0.25">
      <c r="A4505" s="360">
        <v>38668</v>
      </c>
      <c r="B4505" s="361">
        <v>1.1729000000000001</v>
      </c>
    </row>
    <row r="4506" spans="1:2" x14ac:dyDescent="0.25">
      <c r="A4506" s="360">
        <v>38667</v>
      </c>
      <c r="B4506" s="361">
        <v>1.1685000000000001</v>
      </c>
    </row>
    <row r="4507" spans="1:2" x14ac:dyDescent="0.25">
      <c r="A4507" s="360">
        <v>38666</v>
      </c>
      <c r="B4507" s="361">
        <v>1.1768000000000001</v>
      </c>
    </row>
    <row r="4508" spans="1:2" x14ac:dyDescent="0.25">
      <c r="A4508" s="360">
        <v>38665</v>
      </c>
      <c r="B4508" s="361">
        <v>1.1778</v>
      </c>
    </row>
    <row r="4509" spans="1:2" x14ac:dyDescent="0.25">
      <c r="A4509" s="360">
        <v>38664</v>
      </c>
      <c r="B4509" s="361">
        <v>1.1808000000000001</v>
      </c>
    </row>
    <row r="4510" spans="1:2" x14ac:dyDescent="0.25">
      <c r="A4510" s="360">
        <v>38663</v>
      </c>
      <c r="B4510" s="361">
        <v>1.181</v>
      </c>
    </row>
    <row r="4511" spans="1:2" x14ac:dyDescent="0.25">
      <c r="A4511" s="360">
        <v>38662</v>
      </c>
      <c r="B4511" s="361">
        <v>1.181</v>
      </c>
    </row>
    <row r="4512" spans="1:2" x14ac:dyDescent="0.25">
      <c r="A4512" s="360">
        <v>38661</v>
      </c>
      <c r="B4512" s="361">
        <v>1.1821999999999999</v>
      </c>
    </row>
    <row r="4513" spans="1:2" x14ac:dyDescent="0.25">
      <c r="A4513" s="360">
        <v>38660</v>
      </c>
      <c r="B4513" s="361">
        <v>1.1941999999999999</v>
      </c>
    </row>
    <row r="4514" spans="1:2" x14ac:dyDescent="0.25">
      <c r="A4514" s="360">
        <v>38659</v>
      </c>
      <c r="B4514" s="361">
        <v>1.2069000000000001</v>
      </c>
    </row>
    <row r="4515" spans="1:2" x14ac:dyDescent="0.25">
      <c r="A4515" s="360">
        <v>38658</v>
      </c>
      <c r="B4515" s="361">
        <v>1.2012</v>
      </c>
    </row>
    <row r="4516" spans="1:2" x14ac:dyDescent="0.25">
      <c r="A4516" s="360">
        <v>38657</v>
      </c>
      <c r="B4516" s="361">
        <v>1.20634</v>
      </c>
    </row>
    <row r="4517" spans="1:2" x14ac:dyDescent="0.25">
      <c r="A4517" s="360">
        <v>38656</v>
      </c>
      <c r="B4517" s="361">
        <v>1.2059</v>
      </c>
    </row>
    <row r="4518" spans="1:2" x14ac:dyDescent="0.25">
      <c r="A4518" s="360">
        <v>38655</v>
      </c>
      <c r="B4518" s="361">
        <v>1.2061999999999999</v>
      </c>
    </row>
    <row r="4519" spans="1:2" x14ac:dyDescent="0.25">
      <c r="A4519" s="360">
        <v>38654</v>
      </c>
      <c r="B4519" s="361">
        <v>1.2064999999999999</v>
      </c>
    </row>
    <row r="4520" spans="1:2" x14ac:dyDescent="0.25">
      <c r="A4520" s="360">
        <v>38653</v>
      </c>
      <c r="B4520" s="361">
        <v>1.2137</v>
      </c>
    </row>
    <row r="4521" spans="1:2" x14ac:dyDescent="0.25">
      <c r="A4521" s="360">
        <v>38652</v>
      </c>
      <c r="B4521" s="361">
        <v>1.2067000000000001</v>
      </c>
    </row>
    <row r="4522" spans="1:2" x14ac:dyDescent="0.25">
      <c r="A4522" s="360">
        <v>38651</v>
      </c>
      <c r="B4522" s="361">
        <v>1.2094</v>
      </c>
    </row>
    <row r="4523" spans="1:2" x14ac:dyDescent="0.25">
      <c r="A4523" s="360">
        <v>38650</v>
      </c>
      <c r="B4523" s="361">
        <v>1.198</v>
      </c>
    </row>
    <row r="4524" spans="1:2" x14ac:dyDescent="0.25">
      <c r="A4524" s="360">
        <v>38649</v>
      </c>
      <c r="B4524" s="361">
        <v>1.1938</v>
      </c>
    </row>
    <row r="4525" spans="1:2" x14ac:dyDescent="0.25">
      <c r="A4525" s="360">
        <v>38648</v>
      </c>
      <c r="B4525" s="361">
        <v>1.1951000000000001</v>
      </c>
    </row>
    <row r="4526" spans="1:2" x14ac:dyDescent="0.25">
      <c r="A4526" s="360">
        <v>38647</v>
      </c>
      <c r="B4526" s="361">
        <v>1.1948000000000001</v>
      </c>
    </row>
    <row r="4527" spans="1:2" x14ac:dyDescent="0.25">
      <c r="A4527" s="360">
        <v>38646</v>
      </c>
      <c r="B4527" s="361">
        <v>1.2013</v>
      </c>
    </row>
    <row r="4528" spans="1:2" x14ac:dyDescent="0.25">
      <c r="A4528" s="360">
        <v>38645</v>
      </c>
      <c r="B4528" s="361">
        <v>1.2000999999999999</v>
      </c>
    </row>
    <row r="4529" spans="1:2" x14ac:dyDescent="0.25">
      <c r="A4529" s="360">
        <v>38644</v>
      </c>
      <c r="B4529" s="361">
        <v>1.196</v>
      </c>
    </row>
    <row r="4530" spans="1:2" x14ac:dyDescent="0.25">
      <c r="A4530" s="360">
        <v>38643</v>
      </c>
      <c r="B4530" s="361">
        <v>1.2024999999999999</v>
      </c>
    </row>
    <row r="4531" spans="1:2" x14ac:dyDescent="0.25">
      <c r="A4531" s="360">
        <v>38642</v>
      </c>
      <c r="B4531" s="361">
        <v>1.2077</v>
      </c>
    </row>
    <row r="4532" spans="1:2" x14ac:dyDescent="0.25">
      <c r="A4532" s="360">
        <v>38641</v>
      </c>
      <c r="B4532" s="361">
        <v>1.2074</v>
      </c>
    </row>
    <row r="4533" spans="1:2" x14ac:dyDescent="0.25">
      <c r="A4533" s="360">
        <v>38640</v>
      </c>
      <c r="B4533" s="361">
        <v>1.2083999999999999</v>
      </c>
    </row>
    <row r="4534" spans="1:2" x14ac:dyDescent="0.25">
      <c r="A4534" s="360">
        <v>38639</v>
      </c>
      <c r="B4534" s="361">
        <v>1.2033</v>
      </c>
    </row>
    <row r="4535" spans="1:2" x14ac:dyDescent="0.25">
      <c r="A4535" s="360">
        <v>38638</v>
      </c>
      <c r="B4535" s="361">
        <v>1.2023999999999999</v>
      </c>
    </row>
    <row r="4536" spans="1:2" x14ac:dyDescent="0.25">
      <c r="A4536" s="360">
        <v>38637</v>
      </c>
      <c r="B4536" s="361">
        <v>1.1991000000000001</v>
      </c>
    </row>
    <row r="4537" spans="1:2" x14ac:dyDescent="0.25">
      <c r="A4537" s="360">
        <v>38636</v>
      </c>
      <c r="B4537" s="361">
        <v>1.2062999999999999</v>
      </c>
    </row>
    <row r="4538" spans="1:2" x14ac:dyDescent="0.25">
      <c r="A4538" s="360">
        <v>38635</v>
      </c>
      <c r="B4538" s="361">
        <v>1.2111000000000001</v>
      </c>
    </row>
    <row r="4539" spans="1:2" x14ac:dyDescent="0.25">
      <c r="A4539" s="360">
        <v>38634</v>
      </c>
      <c r="B4539" s="361">
        <v>1.2112000000000001</v>
      </c>
    </row>
    <row r="4540" spans="1:2" x14ac:dyDescent="0.25">
      <c r="A4540" s="360">
        <v>38633</v>
      </c>
      <c r="B4540" s="361">
        <v>1.2123999999999999</v>
      </c>
    </row>
    <row r="4541" spans="1:2" x14ac:dyDescent="0.25">
      <c r="A4541" s="360">
        <v>38632</v>
      </c>
      <c r="B4541" s="361">
        <v>1.2179</v>
      </c>
    </row>
    <row r="4542" spans="1:2" x14ac:dyDescent="0.25">
      <c r="A4542" s="360">
        <v>38631</v>
      </c>
      <c r="B4542" s="361">
        <v>1.1961999999999999</v>
      </c>
    </row>
    <row r="4543" spans="1:2" x14ac:dyDescent="0.25">
      <c r="A4543" s="360">
        <v>38630</v>
      </c>
      <c r="B4543" s="361">
        <v>1.1919999999999999</v>
      </c>
    </row>
    <row r="4544" spans="1:2" x14ac:dyDescent="0.25">
      <c r="A4544" s="360">
        <v>38629</v>
      </c>
      <c r="B4544" s="361">
        <v>1.1915</v>
      </c>
    </row>
    <row r="4545" spans="1:2" x14ac:dyDescent="0.25">
      <c r="A4545" s="360">
        <v>38628</v>
      </c>
      <c r="B4545" s="361">
        <v>1.2024999999999999</v>
      </c>
    </row>
    <row r="4546" spans="1:2" x14ac:dyDescent="0.25">
      <c r="A4546" s="360">
        <v>38627</v>
      </c>
      <c r="B4546" s="361">
        <v>1.2024999999999999</v>
      </c>
    </row>
    <row r="4547" spans="1:2" x14ac:dyDescent="0.25">
      <c r="A4547" s="360">
        <v>38626</v>
      </c>
      <c r="B4547" s="361">
        <v>1.2019</v>
      </c>
    </row>
    <row r="4548" spans="1:2" x14ac:dyDescent="0.25">
      <c r="A4548" s="360">
        <v>38625</v>
      </c>
      <c r="B4548" s="361">
        <v>1.2042999999999999</v>
      </c>
    </row>
    <row r="4549" spans="1:2" x14ac:dyDescent="0.25">
      <c r="A4549" s="360">
        <v>38624</v>
      </c>
      <c r="B4549" s="361">
        <v>1.2036</v>
      </c>
    </row>
    <row r="4550" spans="1:2" x14ac:dyDescent="0.25">
      <c r="A4550" s="360">
        <v>38623</v>
      </c>
      <c r="B4550" s="361">
        <v>1.2012</v>
      </c>
    </row>
    <row r="4551" spans="1:2" x14ac:dyDescent="0.25">
      <c r="A4551" s="360">
        <v>38622</v>
      </c>
      <c r="B4551" s="361">
        <v>1.2071000000000001</v>
      </c>
    </row>
    <row r="4552" spans="1:2" x14ac:dyDescent="0.25">
      <c r="A4552" s="360">
        <v>38621</v>
      </c>
      <c r="B4552" s="361">
        <v>1.2038</v>
      </c>
    </row>
    <row r="4553" spans="1:2" x14ac:dyDescent="0.25">
      <c r="A4553" s="360">
        <v>38620</v>
      </c>
      <c r="B4553" s="361">
        <v>1.2047000000000001</v>
      </c>
    </row>
    <row r="4554" spans="1:2" x14ac:dyDescent="0.25">
      <c r="A4554" s="360">
        <v>38619</v>
      </c>
      <c r="B4554" s="361">
        <v>1.2044999999999999</v>
      </c>
    </row>
    <row r="4555" spans="1:2" x14ac:dyDescent="0.25">
      <c r="A4555" s="360">
        <v>38618</v>
      </c>
      <c r="B4555" s="361">
        <v>1.2150000000000001</v>
      </c>
    </row>
    <row r="4556" spans="1:2" x14ac:dyDescent="0.25">
      <c r="A4556" s="360">
        <v>38617</v>
      </c>
      <c r="B4556" s="361">
        <v>1.2208000000000001</v>
      </c>
    </row>
    <row r="4557" spans="1:2" x14ac:dyDescent="0.25">
      <c r="A4557" s="360">
        <v>38616</v>
      </c>
      <c r="B4557" s="361">
        <v>1.2124999999999999</v>
      </c>
    </row>
    <row r="4558" spans="1:2" x14ac:dyDescent="0.25">
      <c r="A4558" s="360">
        <v>38615</v>
      </c>
      <c r="B4558" s="361">
        <v>1.2149000000000001</v>
      </c>
    </row>
    <row r="4559" spans="1:2" x14ac:dyDescent="0.25">
      <c r="A4559" s="360">
        <v>38614</v>
      </c>
      <c r="B4559" s="361">
        <v>1.2231399999999999</v>
      </c>
    </row>
    <row r="4560" spans="1:2" x14ac:dyDescent="0.25">
      <c r="A4560" s="360">
        <v>38613</v>
      </c>
      <c r="B4560" s="361">
        <v>1.2236</v>
      </c>
    </row>
    <row r="4561" spans="1:2" x14ac:dyDescent="0.25">
      <c r="A4561" s="360">
        <v>38612</v>
      </c>
      <c r="B4561" s="361">
        <v>1.2231000000000001</v>
      </c>
    </row>
    <row r="4562" spans="1:2" x14ac:dyDescent="0.25">
      <c r="A4562" s="360">
        <v>38611</v>
      </c>
      <c r="B4562" s="361">
        <v>1.2222999999999999</v>
      </c>
    </row>
    <row r="4563" spans="1:2" x14ac:dyDescent="0.25">
      <c r="A4563" s="360">
        <v>38610</v>
      </c>
      <c r="B4563" s="361">
        <v>1.228</v>
      </c>
    </row>
    <row r="4564" spans="1:2" x14ac:dyDescent="0.25">
      <c r="A4564" s="360">
        <v>38609</v>
      </c>
      <c r="B4564" s="361">
        <v>1.2269000000000001</v>
      </c>
    </row>
    <row r="4565" spans="1:2" x14ac:dyDescent="0.25">
      <c r="A4565" s="360">
        <v>38608</v>
      </c>
      <c r="B4565" s="361">
        <v>1.2282</v>
      </c>
    </row>
    <row r="4566" spans="1:2" x14ac:dyDescent="0.25">
      <c r="A4566" s="360">
        <v>38607</v>
      </c>
      <c r="B4566" s="361">
        <v>1.2413000000000001</v>
      </c>
    </row>
    <row r="4567" spans="1:2" x14ac:dyDescent="0.25">
      <c r="A4567" s="360">
        <v>38606</v>
      </c>
      <c r="B4567" s="361">
        <v>1.2403999999999999</v>
      </c>
    </row>
    <row r="4568" spans="1:2" x14ac:dyDescent="0.25">
      <c r="A4568" s="360">
        <v>38605</v>
      </c>
      <c r="B4568" s="361">
        <v>1.2412000000000001</v>
      </c>
    </row>
    <row r="4569" spans="1:2" x14ac:dyDescent="0.25">
      <c r="A4569" s="360">
        <v>38604</v>
      </c>
      <c r="B4569" s="361">
        <v>1.2399</v>
      </c>
    </row>
    <row r="4570" spans="1:2" x14ac:dyDescent="0.25">
      <c r="A4570" s="360">
        <v>38603</v>
      </c>
      <c r="B4570" s="361">
        <v>1.242</v>
      </c>
    </row>
    <row r="4571" spans="1:2" x14ac:dyDescent="0.25">
      <c r="A4571" s="360">
        <v>38602</v>
      </c>
      <c r="B4571" s="361">
        <v>1.2473000000000001</v>
      </c>
    </row>
    <row r="4572" spans="1:2" x14ac:dyDescent="0.25">
      <c r="A4572" s="360">
        <v>38601</v>
      </c>
      <c r="B4572" s="361">
        <v>1.2532000000000001</v>
      </c>
    </row>
    <row r="4573" spans="1:2" x14ac:dyDescent="0.25">
      <c r="A4573" s="360">
        <v>38600</v>
      </c>
      <c r="B4573" s="361">
        <v>1.2534000000000001</v>
      </c>
    </row>
    <row r="4574" spans="1:2" x14ac:dyDescent="0.25">
      <c r="A4574" s="360">
        <v>38599</v>
      </c>
      <c r="B4574" s="361">
        <v>1.2527999999999999</v>
      </c>
    </row>
    <row r="4575" spans="1:2" x14ac:dyDescent="0.25">
      <c r="A4575" s="360">
        <v>38598</v>
      </c>
      <c r="B4575" s="361">
        <v>1.2542</v>
      </c>
    </row>
    <row r="4576" spans="1:2" x14ac:dyDescent="0.25">
      <c r="A4576" s="360">
        <v>38597</v>
      </c>
      <c r="B4576" s="361">
        <v>1.2487999999999999</v>
      </c>
    </row>
    <row r="4577" spans="1:2" x14ac:dyDescent="0.25">
      <c r="A4577" s="360">
        <v>38596</v>
      </c>
      <c r="B4577" s="361">
        <v>1.2336</v>
      </c>
    </row>
    <row r="4578" spans="1:2" x14ac:dyDescent="0.25">
      <c r="A4578" s="360">
        <v>38595</v>
      </c>
      <c r="B4578" s="361">
        <v>1.2222</v>
      </c>
    </row>
    <row r="4579" spans="1:2" x14ac:dyDescent="0.25">
      <c r="A4579" s="360">
        <v>38594</v>
      </c>
      <c r="B4579" s="361">
        <v>1.2226999999999999</v>
      </c>
    </row>
    <row r="4580" spans="1:2" x14ac:dyDescent="0.25">
      <c r="A4580" s="360">
        <v>38593</v>
      </c>
      <c r="B4580" s="361">
        <v>1.2282</v>
      </c>
    </row>
    <row r="4581" spans="1:2" x14ac:dyDescent="0.25">
      <c r="A4581" s="360">
        <v>38592</v>
      </c>
      <c r="B4581" s="361">
        <v>1.2282</v>
      </c>
    </row>
    <row r="4582" spans="1:2" x14ac:dyDescent="0.25">
      <c r="A4582" s="360">
        <v>38591</v>
      </c>
      <c r="B4582" s="361">
        <v>1.2282</v>
      </c>
    </row>
    <row r="4583" spans="1:2" x14ac:dyDescent="0.25">
      <c r="A4583" s="360">
        <v>38590</v>
      </c>
      <c r="B4583" s="361">
        <v>1.2298</v>
      </c>
    </row>
    <row r="4584" spans="1:2" x14ac:dyDescent="0.25">
      <c r="A4584" s="360">
        <v>38589</v>
      </c>
      <c r="B4584" s="361">
        <v>1.2271000000000001</v>
      </c>
    </row>
    <row r="4585" spans="1:2" x14ac:dyDescent="0.25">
      <c r="A4585" s="360">
        <v>38588</v>
      </c>
      <c r="B4585" s="361">
        <v>1.2231000000000001</v>
      </c>
    </row>
    <row r="4586" spans="1:2" x14ac:dyDescent="0.25">
      <c r="A4586" s="360">
        <v>38587</v>
      </c>
      <c r="B4586" s="361">
        <v>1.2230000000000001</v>
      </c>
    </row>
    <row r="4587" spans="1:2" x14ac:dyDescent="0.25">
      <c r="A4587" s="360">
        <v>38586</v>
      </c>
      <c r="B4587" s="361">
        <v>1.2161</v>
      </c>
    </row>
    <row r="4588" spans="1:2" x14ac:dyDescent="0.25">
      <c r="A4588" s="360">
        <v>38585</v>
      </c>
      <c r="B4588" s="361">
        <v>1.2150000000000001</v>
      </c>
    </row>
    <row r="4589" spans="1:2" x14ac:dyDescent="0.25">
      <c r="A4589" s="360">
        <v>38584</v>
      </c>
      <c r="B4589" s="361">
        <v>1.2161999999999999</v>
      </c>
    </row>
    <row r="4590" spans="1:2" x14ac:dyDescent="0.25">
      <c r="A4590" s="360">
        <v>38583</v>
      </c>
      <c r="B4590" s="361">
        <v>1.218</v>
      </c>
    </row>
    <row r="4591" spans="1:2" x14ac:dyDescent="0.25">
      <c r="A4591" s="360">
        <v>38582</v>
      </c>
      <c r="B4591" s="361">
        <v>1.2265999999999999</v>
      </c>
    </row>
    <row r="4592" spans="1:2" x14ac:dyDescent="0.25">
      <c r="A4592" s="360">
        <v>38581</v>
      </c>
      <c r="B4592" s="361">
        <v>1.2358</v>
      </c>
    </row>
    <row r="4593" spans="1:2" x14ac:dyDescent="0.25">
      <c r="A4593" s="360">
        <v>38580</v>
      </c>
      <c r="B4593" s="361">
        <v>1.2364999999999999</v>
      </c>
    </row>
    <row r="4594" spans="1:2" x14ac:dyDescent="0.25">
      <c r="A4594" s="360">
        <v>38579</v>
      </c>
      <c r="B4594" s="361">
        <v>1.2445999999999999</v>
      </c>
    </row>
    <row r="4595" spans="1:2" x14ac:dyDescent="0.25">
      <c r="A4595" s="360">
        <v>38578</v>
      </c>
      <c r="B4595" s="361">
        <v>1.2439</v>
      </c>
    </row>
    <row r="4596" spans="1:2" x14ac:dyDescent="0.25">
      <c r="A4596" s="360">
        <v>38577</v>
      </c>
      <c r="B4596" s="361">
        <v>1.2437</v>
      </c>
    </row>
    <row r="4597" spans="1:2" x14ac:dyDescent="0.25">
      <c r="A4597" s="360">
        <v>38576</v>
      </c>
      <c r="B4597" s="361">
        <v>1.2463</v>
      </c>
    </row>
    <row r="4598" spans="1:2" x14ac:dyDescent="0.25">
      <c r="A4598" s="360">
        <v>38575</v>
      </c>
      <c r="B4598" s="361">
        <v>1.2369000000000001</v>
      </c>
    </row>
    <row r="4599" spans="1:2" x14ac:dyDescent="0.25">
      <c r="A4599" s="360">
        <v>38574</v>
      </c>
      <c r="B4599" s="361">
        <v>1.2365999999999999</v>
      </c>
    </row>
    <row r="4600" spans="1:2" x14ac:dyDescent="0.25">
      <c r="A4600" s="360">
        <v>38573</v>
      </c>
      <c r="B4600" s="361">
        <v>1.2350000000000001</v>
      </c>
    </row>
    <row r="4601" spans="1:2" x14ac:dyDescent="0.25">
      <c r="A4601" s="360">
        <v>38572</v>
      </c>
      <c r="B4601" s="361">
        <v>1.2349000000000001</v>
      </c>
    </row>
    <row r="4602" spans="1:2" x14ac:dyDescent="0.25">
      <c r="A4602" s="360">
        <v>38571</v>
      </c>
      <c r="B4602" s="361">
        <v>1.2355</v>
      </c>
    </row>
    <row r="4603" spans="1:2" x14ac:dyDescent="0.25">
      <c r="A4603" s="360">
        <v>38570</v>
      </c>
      <c r="B4603" s="361">
        <v>1.2350000000000001</v>
      </c>
    </row>
    <row r="4604" spans="1:2" x14ac:dyDescent="0.25">
      <c r="A4604" s="360">
        <v>38569</v>
      </c>
      <c r="B4604" s="361">
        <v>1.2378</v>
      </c>
    </row>
    <row r="4605" spans="1:2" x14ac:dyDescent="0.25">
      <c r="A4605" s="360">
        <v>38568</v>
      </c>
      <c r="B4605" s="361">
        <v>1.2334000000000001</v>
      </c>
    </row>
    <row r="4606" spans="1:2" x14ac:dyDescent="0.25">
      <c r="A4606" s="360">
        <v>38567</v>
      </c>
      <c r="B4606" s="361">
        <v>1.2194</v>
      </c>
    </row>
    <row r="4607" spans="1:2" x14ac:dyDescent="0.25">
      <c r="A4607" s="360">
        <v>38566</v>
      </c>
      <c r="B4607" s="361">
        <v>1.2184999999999999</v>
      </c>
    </row>
    <row r="4608" spans="1:2" x14ac:dyDescent="0.25">
      <c r="A4608" s="360">
        <v>38565</v>
      </c>
      <c r="B4608" s="361">
        <v>1.2121999999999999</v>
      </c>
    </row>
    <row r="4609" spans="1:2" x14ac:dyDescent="0.25">
      <c r="A4609" s="360">
        <v>38564</v>
      </c>
      <c r="B4609" s="361">
        <v>1.2125999999999999</v>
      </c>
    </row>
    <row r="4610" spans="1:2" x14ac:dyDescent="0.25">
      <c r="A4610" s="360">
        <v>38563</v>
      </c>
      <c r="B4610" s="361">
        <v>1.2122999999999999</v>
      </c>
    </row>
    <row r="4611" spans="1:2" x14ac:dyDescent="0.25">
      <c r="A4611" s="360">
        <v>38562</v>
      </c>
      <c r="B4611" s="361">
        <v>1.2137</v>
      </c>
    </row>
    <row r="4612" spans="1:2" x14ac:dyDescent="0.25">
      <c r="A4612" s="360">
        <v>38561</v>
      </c>
      <c r="B4612" s="361">
        <v>1.2073</v>
      </c>
    </row>
    <row r="4613" spans="1:2" x14ac:dyDescent="0.25">
      <c r="A4613" s="360">
        <v>38560</v>
      </c>
      <c r="B4613" s="361">
        <v>1.2015</v>
      </c>
    </row>
    <row r="4614" spans="1:2" x14ac:dyDescent="0.25">
      <c r="A4614" s="360">
        <v>38559</v>
      </c>
      <c r="B4614" s="361">
        <v>1.2068000000000001</v>
      </c>
    </row>
    <row r="4615" spans="1:2" x14ac:dyDescent="0.25">
      <c r="A4615" s="360">
        <v>38558</v>
      </c>
      <c r="B4615" s="361">
        <v>1.2062999999999999</v>
      </c>
    </row>
    <row r="4616" spans="1:2" x14ac:dyDescent="0.25">
      <c r="A4616" s="360">
        <v>38557</v>
      </c>
      <c r="B4616" s="361">
        <v>1.2068000000000001</v>
      </c>
    </row>
    <row r="4617" spans="1:2" x14ac:dyDescent="0.25">
      <c r="A4617" s="360">
        <v>38556</v>
      </c>
      <c r="B4617" s="361">
        <v>1.206</v>
      </c>
    </row>
    <row r="4618" spans="1:2" x14ac:dyDescent="0.25">
      <c r="A4618" s="360">
        <v>38555</v>
      </c>
      <c r="B4618" s="361">
        <v>1.2175</v>
      </c>
    </row>
    <row r="4619" spans="1:2" x14ac:dyDescent="0.25">
      <c r="A4619" s="360">
        <v>38554</v>
      </c>
      <c r="B4619" s="361">
        <v>1.2148000000000001</v>
      </c>
    </row>
    <row r="4620" spans="1:2" x14ac:dyDescent="0.25">
      <c r="A4620" s="360">
        <v>38553</v>
      </c>
      <c r="B4620" s="361">
        <v>1.2038</v>
      </c>
    </row>
    <row r="4621" spans="1:2" x14ac:dyDescent="0.25">
      <c r="A4621" s="360">
        <v>38552</v>
      </c>
      <c r="B4621" s="361">
        <v>1.2050000000000001</v>
      </c>
    </row>
    <row r="4622" spans="1:2" x14ac:dyDescent="0.25">
      <c r="A4622" s="360">
        <v>38551</v>
      </c>
      <c r="B4622" s="361">
        <v>1.2033</v>
      </c>
    </row>
    <row r="4623" spans="1:2" x14ac:dyDescent="0.25">
      <c r="A4623" s="360">
        <v>38550</v>
      </c>
      <c r="B4623" s="361">
        <v>1.2041999999999999</v>
      </c>
    </row>
    <row r="4624" spans="1:2" x14ac:dyDescent="0.25">
      <c r="A4624" s="360">
        <v>38549</v>
      </c>
      <c r="B4624" s="361">
        <v>1.204</v>
      </c>
    </row>
    <row r="4625" spans="1:2" x14ac:dyDescent="0.25">
      <c r="A4625" s="360">
        <v>38548</v>
      </c>
      <c r="B4625" s="361">
        <v>1.2081999999999999</v>
      </c>
    </row>
    <row r="4626" spans="1:2" x14ac:dyDescent="0.25">
      <c r="A4626" s="360">
        <v>38547</v>
      </c>
      <c r="B4626" s="361">
        <v>1.2087000000000001</v>
      </c>
    </row>
    <row r="4627" spans="1:2" x14ac:dyDescent="0.25">
      <c r="A4627" s="360">
        <v>38546</v>
      </c>
      <c r="B4627" s="361">
        <v>1.2242</v>
      </c>
    </row>
    <row r="4628" spans="1:2" x14ac:dyDescent="0.25">
      <c r="A4628" s="360">
        <v>38545</v>
      </c>
      <c r="B4628" s="361">
        <v>1.2064999999999999</v>
      </c>
    </row>
    <row r="4629" spans="1:2" x14ac:dyDescent="0.25">
      <c r="A4629" s="360">
        <v>38544</v>
      </c>
      <c r="B4629" s="361">
        <v>1.1975</v>
      </c>
    </row>
    <row r="4630" spans="1:2" x14ac:dyDescent="0.25">
      <c r="A4630" s="360">
        <v>38543</v>
      </c>
      <c r="B4630" s="361">
        <v>1.1962999999999999</v>
      </c>
    </row>
    <row r="4631" spans="1:2" x14ac:dyDescent="0.25">
      <c r="A4631" s="360">
        <v>38542</v>
      </c>
      <c r="B4631" s="361">
        <v>1.1958</v>
      </c>
    </row>
    <row r="4632" spans="1:2" x14ac:dyDescent="0.25">
      <c r="A4632" s="360">
        <v>38541</v>
      </c>
      <c r="B4632" s="361">
        <v>1.1940999999999999</v>
      </c>
    </row>
    <row r="4633" spans="1:2" x14ac:dyDescent="0.25">
      <c r="A4633" s="360">
        <v>38540</v>
      </c>
      <c r="B4633" s="361">
        <v>1.1927000000000001</v>
      </c>
    </row>
    <row r="4634" spans="1:2" x14ac:dyDescent="0.25">
      <c r="A4634" s="360">
        <v>38539</v>
      </c>
      <c r="B4634" s="361">
        <v>1.1915</v>
      </c>
    </row>
    <row r="4635" spans="1:2" x14ac:dyDescent="0.25">
      <c r="A4635" s="360">
        <v>38538</v>
      </c>
      <c r="B4635" s="361">
        <v>1.1902999999999999</v>
      </c>
    </row>
    <row r="4636" spans="1:2" x14ac:dyDescent="0.25">
      <c r="A4636" s="360">
        <v>38537</v>
      </c>
      <c r="B4636" s="361">
        <v>1.1944999999999999</v>
      </c>
    </row>
    <row r="4637" spans="1:2" x14ac:dyDescent="0.25">
      <c r="A4637" s="360">
        <v>38536</v>
      </c>
      <c r="B4637" s="361">
        <v>1.1951000000000001</v>
      </c>
    </row>
    <row r="4638" spans="1:2" x14ac:dyDescent="0.25">
      <c r="A4638" s="360">
        <v>38535</v>
      </c>
      <c r="B4638" s="361">
        <v>1.1947000000000001</v>
      </c>
    </row>
    <row r="4639" spans="1:2" x14ac:dyDescent="0.25">
      <c r="A4639" s="360">
        <v>38534</v>
      </c>
      <c r="B4639" s="361">
        <v>1.2101</v>
      </c>
    </row>
    <row r="4640" spans="1:2" x14ac:dyDescent="0.25">
      <c r="A4640" s="360">
        <v>38533</v>
      </c>
      <c r="B4640" s="361">
        <v>1.2062999999999999</v>
      </c>
    </row>
    <row r="4641" spans="1:2" x14ac:dyDescent="0.25">
      <c r="A4641" s="360">
        <v>38532</v>
      </c>
      <c r="B4641" s="361">
        <v>1.2057</v>
      </c>
    </row>
    <row r="4642" spans="1:2" x14ac:dyDescent="0.25">
      <c r="A4642" s="360">
        <v>38531</v>
      </c>
      <c r="B4642" s="361">
        <v>1.2157</v>
      </c>
    </row>
    <row r="4643" spans="1:2" x14ac:dyDescent="0.25">
      <c r="A4643" s="360">
        <v>38530</v>
      </c>
      <c r="B4643" s="361">
        <v>1.2082999999999999</v>
      </c>
    </row>
    <row r="4644" spans="1:2" x14ac:dyDescent="0.25">
      <c r="A4644" s="360">
        <v>38529</v>
      </c>
      <c r="B4644" s="361">
        <v>1.2094</v>
      </c>
    </row>
    <row r="4645" spans="1:2" x14ac:dyDescent="0.25">
      <c r="A4645" s="360">
        <v>38528</v>
      </c>
      <c r="B4645" s="361">
        <v>1.2101</v>
      </c>
    </row>
    <row r="4646" spans="1:2" x14ac:dyDescent="0.25">
      <c r="A4646" s="360">
        <v>38527</v>
      </c>
      <c r="B4646" s="361">
        <v>1.2040999999999999</v>
      </c>
    </row>
    <row r="4647" spans="1:2" x14ac:dyDescent="0.25">
      <c r="A4647" s="360">
        <v>38526</v>
      </c>
      <c r="B4647" s="361">
        <v>1.2124999999999999</v>
      </c>
    </row>
    <row r="4648" spans="1:2" x14ac:dyDescent="0.25">
      <c r="A4648" s="360">
        <v>38525</v>
      </c>
      <c r="B4648" s="361">
        <v>1.2175</v>
      </c>
    </row>
    <row r="4649" spans="1:2" x14ac:dyDescent="0.25">
      <c r="A4649" s="360">
        <v>38524</v>
      </c>
      <c r="B4649" s="361">
        <v>1.2141</v>
      </c>
    </row>
    <row r="4650" spans="1:2" x14ac:dyDescent="0.25">
      <c r="A4650" s="360">
        <v>38523</v>
      </c>
      <c r="B4650" s="361">
        <v>1.2297</v>
      </c>
    </row>
    <row r="4651" spans="1:2" x14ac:dyDescent="0.25">
      <c r="A4651" s="360">
        <v>38522</v>
      </c>
      <c r="B4651" s="361">
        <v>1.2297</v>
      </c>
    </row>
    <row r="4652" spans="1:2" x14ac:dyDescent="0.25">
      <c r="A4652" s="360">
        <v>38521</v>
      </c>
      <c r="B4652" s="361">
        <v>1.2278</v>
      </c>
    </row>
    <row r="4653" spans="1:2" x14ac:dyDescent="0.25">
      <c r="A4653" s="360">
        <v>38520</v>
      </c>
      <c r="B4653" s="361">
        <v>1.2098</v>
      </c>
    </row>
    <row r="4654" spans="1:2" x14ac:dyDescent="0.25">
      <c r="A4654" s="360">
        <v>38519</v>
      </c>
      <c r="B4654" s="361">
        <v>1.2111000000000001</v>
      </c>
    </row>
    <row r="4655" spans="1:2" x14ac:dyDescent="0.25">
      <c r="A4655" s="360">
        <v>38518</v>
      </c>
      <c r="B4655" s="361">
        <v>1.2029000000000001</v>
      </c>
    </row>
    <row r="4656" spans="1:2" x14ac:dyDescent="0.25">
      <c r="A4656" s="360">
        <v>38517</v>
      </c>
      <c r="B4656" s="361">
        <v>1.2109000000000001</v>
      </c>
    </row>
    <row r="4657" spans="1:2" x14ac:dyDescent="0.25">
      <c r="A4657" s="360">
        <v>38516</v>
      </c>
      <c r="B4657" s="361">
        <v>1.2108000000000001</v>
      </c>
    </row>
    <row r="4658" spans="1:2" x14ac:dyDescent="0.25">
      <c r="A4658" s="360">
        <v>38515</v>
      </c>
      <c r="B4658" s="361">
        <v>1.212</v>
      </c>
    </row>
    <row r="4659" spans="1:2" x14ac:dyDescent="0.25">
      <c r="A4659" s="360">
        <v>38514</v>
      </c>
      <c r="B4659" s="361">
        <v>1.2119</v>
      </c>
    </row>
    <row r="4660" spans="1:2" x14ac:dyDescent="0.25">
      <c r="A4660" s="360">
        <v>38513</v>
      </c>
      <c r="B4660" s="361">
        <v>1.2214</v>
      </c>
    </row>
    <row r="4661" spans="1:2" x14ac:dyDescent="0.25">
      <c r="A4661" s="360">
        <v>38512</v>
      </c>
      <c r="B4661" s="361">
        <v>1.2222</v>
      </c>
    </row>
    <row r="4662" spans="1:2" x14ac:dyDescent="0.25">
      <c r="A4662" s="360">
        <v>38511</v>
      </c>
      <c r="B4662" s="361">
        <v>1.2282999999999999</v>
      </c>
    </row>
    <row r="4663" spans="1:2" x14ac:dyDescent="0.25">
      <c r="A4663" s="360">
        <v>38510</v>
      </c>
      <c r="B4663" s="361">
        <v>1.2264999999999999</v>
      </c>
    </row>
    <row r="4664" spans="1:2" x14ac:dyDescent="0.25">
      <c r="A4664" s="360">
        <v>38509</v>
      </c>
      <c r="B4664" s="361">
        <v>1.2226999999999999</v>
      </c>
    </row>
    <row r="4665" spans="1:2" x14ac:dyDescent="0.25">
      <c r="A4665" s="360">
        <v>38508</v>
      </c>
      <c r="B4665" s="361">
        <v>1.2210000000000001</v>
      </c>
    </row>
    <row r="4666" spans="1:2" x14ac:dyDescent="0.25">
      <c r="A4666" s="360">
        <v>38507</v>
      </c>
      <c r="B4666" s="361">
        <v>1.2222</v>
      </c>
    </row>
    <row r="4667" spans="1:2" x14ac:dyDescent="0.25">
      <c r="A4667" s="360">
        <v>38506</v>
      </c>
      <c r="B4667" s="361">
        <v>1.2275</v>
      </c>
    </row>
    <row r="4668" spans="1:2" x14ac:dyDescent="0.25">
      <c r="A4668" s="360">
        <v>38505</v>
      </c>
      <c r="B4668" s="361">
        <v>1.2201</v>
      </c>
    </row>
    <row r="4669" spans="1:2" x14ac:dyDescent="0.25">
      <c r="A4669" s="360">
        <v>38504</v>
      </c>
      <c r="B4669" s="361">
        <v>1.2303999999999999</v>
      </c>
    </row>
    <row r="4670" spans="1:2" x14ac:dyDescent="0.25">
      <c r="A4670" s="360">
        <v>38503</v>
      </c>
      <c r="B4670" s="361">
        <v>1.2468999999999999</v>
      </c>
    </row>
    <row r="4671" spans="1:2" x14ac:dyDescent="0.25">
      <c r="A4671" s="360">
        <v>38502</v>
      </c>
      <c r="B4671" s="361">
        <v>1.2554000000000001</v>
      </c>
    </row>
    <row r="4672" spans="1:2" x14ac:dyDescent="0.25">
      <c r="A4672" s="360">
        <v>38501</v>
      </c>
      <c r="B4672" s="361">
        <v>1.2577</v>
      </c>
    </row>
    <row r="4673" spans="1:2" x14ac:dyDescent="0.25">
      <c r="A4673" s="360">
        <v>38500</v>
      </c>
      <c r="B4673" s="361">
        <v>1.2578</v>
      </c>
    </row>
    <row r="4674" spans="1:2" x14ac:dyDescent="0.25">
      <c r="A4674" s="360">
        <v>38499</v>
      </c>
      <c r="B4674" s="361">
        <v>1.2509999999999999</v>
      </c>
    </row>
    <row r="4675" spans="1:2" x14ac:dyDescent="0.25">
      <c r="A4675" s="360">
        <v>38498</v>
      </c>
      <c r="B4675" s="361">
        <v>1.2603</v>
      </c>
    </row>
    <row r="4676" spans="1:2" x14ac:dyDescent="0.25">
      <c r="A4676" s="360">
        <v>38497</v>
      </c>
      <c r="B4676" s="361">
        <v>1.2584</v>
      </c>
    </row>
    <row r="4677" spans="1:2" x14ac:dyDescent="0.25">
      <c r="A4677" s="360">
        <v>38496</v>
      </c>
      <c r="B4677" s="361">
        <v>1.2584</v>
      </c>
    </row>
    <row r="4678" spans="1:2" x14ac:dyDescent="0.25">
      <c r="A4678" s="360">
        <v>38495</v>
      </c>
      <c r="B4678" s="361">
        <v>1.2544999999999999</v>
      </c>
    </row>
    <row r="4679" spans="1:2" x14ac:dyDescent="0.25">
      <c r="A4679" s="360">
        <v>38494</v>
      </c>
      <c r="B4679" s="361">
        <v>1.2548999999999999</v>
      </c>
    </row>
    <row r="4680" spans="1:2" x14ac:dyDescent="0.25">
      <c r="A4680" s="360">
        <v>38493</v>
      </c>
      <c r="B4680" s="361">
        <v>1.256</v>
      </c>
    </row>
    <row r="4681" spans="1:2" x14ac:dyDescent="0.25">
      <c r="A4681" s="360">
        <v>38492</v>
      </c>
      <c r="B4681" s="361">
        <v>1.2633000000000001</v>
      </c>
    </row>
    <row r="4682" spans="1:2" x14ac:dyDescent="0.25">
      <c r="A4682" s="360">
        <v>38491</v>
      </c>
      <c r="B4682" s="361">
        <v>1.268</v>
      </c>
    </row>
    <row r="4683" spans="1:2" x14ac:dyDescent="0.25">
      <c r="A4683" s="360">
        <v>38490</v>
      </c>
      <c r="B4683" s="361">
        <v>1.2596000000000001</v>
      </c>
    </row>
    <row r="4684" spans="1:2" x14ac:dyDescent="0.25">
      <c r="A4684" s="360">
        <v>38489</v>
      </c>
      <c r="B4684" s="361">
        <v>1.2634000000000001</v>
      </c>
    </row>
    <row r="4685" spans="1:2" x14ac:dyDescent="0.25">
      <c r="A4685" s="360">
        <v>38488</v>
      </c>
      <c r="B4685" s="361">
        <v>1.2613000000000001</v>
      </c>
    </row>
    <row r="4686" spans="1:2" x14ac:dyDescent="0.25">
      <c r="A4686" s="360">
        <v>38487</v>
      </c>
      <c r="B4686" s="361">
        <v>1.2605</v>
      </c>
    </row>
    <row r="4687" spans="1:2" x14ac:dyDescent="0.25">
      <c r="A4687" s="360">
        <v>38486</v>
      </c>
      <c r="B4687" s="361">
        <v>1.2621</v>
      </c>
    </row>
    <row r="4688" spans="1:2" x14ac:dyDescent="0.25">
      <c r="A4688" s="360">
        <v>38485</v>
      </c>
      <c r="B4688" s="361">
        <v>1.2704</v>
      </c>
    </row>
    <row r="4689" spans="1:2" x14ac:dyDescent="0.25">
      <c r="A4689" s="360">
        <v>38484</v>
      </c>
      <c r="B4689" s="361">
        <v>1.2803</v>
      </c>
    </row>
    <row r="4690" spans="1:2" x14ac:dyDescent="0.25">
      <c r="A4690" s="360">
        <v>38483</v>
      </c>
      <c r="B4690" s="361">
        <v>1.2869999999999999</v>
      </c>
    </row>
    <row r="4691" spans="1:2" x14ac:dyDescent="0.25">
      <c r="A4691" s="360">
        <v>38482</v>
      </c>
      <c r="B4691" s="361">
        <v>1.2841</v>
      </c>
    </row>
    <row r="4692" spans="1:2" x14ac:dyDescent="0.25">
      <c r="A4692" s="360">
        <v>38481</v>
      </c>
      <c r="B4692" s="361">
        <v>1.2815000000000001</v>
      </c>
    </row>
    <row r="4693" spans="1:2" x14ac:dyDescent="0.25">
      <c r="A4693" s="360">
        <v>38480</v>
      </c>
      <c r="B4693" s="361">
        <v>1.2827</v>
      </c>
    </row>
    <row r="4694" spans="1:2" x14ac:dyDescent="0.25">
      <c r="A4694" s="360">
        <v>38479</v>
      </c>
      <c r="B4694" s="361">
        <v>1.2822</v>
      </c>
    </row>
    <row r="4695" spans="1:2" x14ac:dyDescent="0.25">
      <c r="A4695" s="360">
        <v>38478</v>
      </c>
      <c r="B4695" s="361">
        <v>1.2955000000000001</v>
      </c>
    </row>
    <row r="4696" spans="1:2" x14ac:dyDescent="0.25">
      <c r="A4696" s="360">
        <v>38477</v>
      </c>
      <c r="B4696" s="361">
        <v>1.2944</v>
      </c>
    </row>
    <row r="4697" spans="1:2" x14ac:dyDescent="0.25">
      <c r="A4697" s="360">
        <v>38476</v>
      </c>
      <c r="B4697" s="361">
        <v>1.2887</v>
      </c>
    </row>
    <row r="4698" spans="1:2" x14ac:dyDescent="0.25">
      <c r="A4698" s="360">
        <v>38475</v>
      </c>
      <c r="B4698" s="361">
        <v>1.2859</v>
      </c>
    </row>
    <row r="4699" spans="1:2" x14ac:dyDescent="0.25">
      <c r="A4699" s="360">
        <v>38474</v>
      </c>
      <c r="B4699" s="361">
        <v>1.2855000000000001</v>
      </c>
    </row>
    <row r="4700" spans="1:2" x14ac:dyDescent="0.25">
      <c r="A4700" s="360">
        <v>38473</v>
      </c>
      <c r="B4700" s="361">
        <v>1.2873000000000001</v>
      </c>
    </row>
    <row r="4701" spans="1:2" x14ac:dyDescent="0.25">
      <c r="A4701" s="360">
        <v>38472</v>
      </c>
      <c r="B4701" s="361">
        <v>1.2867</v>
      </c>
    </row>
    <row r="4702" spans="1:2" x14ac:dyDescent="0.25">
      <c r="A4702" s="360">
        <v>38471</v>
      </c>
      <c r="B4702" s="361">
        <v>1.2892999999999999</v>
      </c>
    </row>
    <row r="4703" spans="1:2" x14ac:dyDescent="0.25">
      <c r="A4703" s="360">
        <v>38470</v>
      </c>
      <c r="B4703" s="361">
        <v>1.2931999999999999</v>
      </c>
    </row>
    <row r="4704" spans="1:2" x14ac:dyDescent="0.25">
      <c r="A4704" s="360">
        <v>38469</v>
      </c>
      <c r="B4704" s="361">
        <v>1.2979000000000001</v>
      </c>
    </row>
    <row r="4705" spans="1:2" x14ac:dyDescent="0.25">
      <c r="A4705" s="360">
        <v>38468</v>
      </c>
      <c r="B4705" s="361">
        <v>1.2996000000000001</v>
      </c>
    </row>
    <row r="4706" spans="1:2" x14ac:dyDescent="0.25">
      <c r="A4706" s="360">
        <v>38467</v>
      </c>
      <c r="B4706" s="361">
        <v>1.3064</v>
      </c>
    </row>
    <row r="4707" spans="1:2" x14ac:dyDescent="0.25">
      <c r="A4707" s="360">
        <v>38466</v>
      </c>
      <c r="B4707" s="361">
        <v>1.3071999999999999</v>
      </c>
    </row>
    <row r="4708" spans="1:2" x14ac:dyDescent="0.25">
      <c r="A4708" s="360">
        <v>38465</v>
      </c>
      <c r="B4708" s="361">
        <v>1.3063</v>
      </c>
    </row>
    <row r="4709" spans="1:2" x14ac:dyDescent="0.25">
      <c r="A4709" s="360">
        <v>38464</v>
      </c>
      <c r="B4709" s="361">
        <v>1.3052999999999999</v>
      </c>
    </row>
    <row r="4710" spans="1:2" x14ac:dyDescent="0.25">
      <c r="A4710" s="360">
        <v>38463</v>
      </c>
      <c r="B4710" s="361">
        <v>1.3091999999999999</v>
      </c>
    </row>
    <row r="4711" spans="1:2" x14ac:dyDescent="0.25">
      <c r="A4711" s="360">
        <v>38462</v>
      </c>
      <c r="B4711" s="361">
        <v>1.3072999999999999</v>
      </c>
    </row>
    <row r="4712" spans="1:2" x14ac:dyDescent="0.25">
      <c r="A4712" s="360">
        <v>38461</v>
      </c>
      <c r="B4712" s="361">
        <v>1.3011999999999999</v>
      </c>
    </row>
    <row r="4713" spans="1:2" x14ac:dyDescent="0.25">
      <c r="A4713" s="360">
        <v>38460</v>
      </c>
      <c r="B4713" s="361">
        <v>1.2909999999999999</v>
      </c>
    </row>
    <row r="4714" spans="1:2" x14ac:dyDescent="0.25">
      <c r="A4714" s="360">
        <v>38459</v>
      </c>
      <c r="B4714" s="361">
        <v>1.2850999999999999</v>
      </c>
    </row>
    <row r="4715" spans="1:2" x14ac:dyDescent="0.25">
      <c r="A4715" s="360">
        <v>38458</v>
      </c>
      <c r="B4715" s="361">
        <v>1.2919</v>
      </c>
    </row>
    <row r="4716" spans="1:2" x14ac:dyDescent="0.25">
      <c r="A4716" s="360">
        <v>38457</v>
      </c>
      <c r="B4716" s="361">
        <v>1.2816000000000001</v>
      </c>
    </row>
    <row r="4717" spans="1:2" x14ac:dyDescent="0.25">
      <c r="A4717" s="360">
        <v>38456</v>
      </c>
      <c r="B4717" s="361">
        <v>1.2908999999999999</v>
      </c>
    </row>
    <row r="4718" spans="1:2" x14ac:dyDescent="0.25">
      <c r="A4718" s="360">
        <v>38455</v>
      </c>
      <c r="B4718" s="361">
        <v>1.2917000000000001</v>
      </c>
    </row>
    <row r="4719" spans="1:2" x14ac:dyDescent="0.25">
      <c r="A4719" s="360">
        <v>38454</v>
      </c>
      <c r="B4719" s="361">
        <v>1.2975000000000001</v>
      </c>
    </row>
    <row r="4720" spans="1:2" x14ac:dyDescent="0.25">
      <c r="A4720" s="360">
        <v>38453</v>
      </c>
      <c r="B4720" s="361">
        <v>1.2925</v>
      </c>
    </row>
    <row r="4721" spans="1:2" x14ac:dyDescent="0.25">
      <c r="A4721" s="360">
        <v>38452</v>
      </c>
      <c r="B4721" s="361">
        <v>1.2932999999999999</v>
      </c>
    </row>
    <row r="4722" spans="1:2" x14ac:dyDescent="0.25">
      <c r="A4722" s="360">
        <v>38451</v>
      </c>
      <c r="B4722" s="361">
        <v>1.2927</v>
      </c>
    </row>
    <row r="4723" spans="1:2" x14ac:dyDescent="0.25">
      <c r="A4723" s="360">
        <v>38450</v>
      </c>
      <c r="B4723" s="361">
        <v>1.2855000000000001</v>
      </c>
    </row>
    <row r="4724" spans="1:2" x14ac:dyDescent="0.25">
      <c r="A4724" s="360">
        <v>38449</v>
      </c>
      <c r="B4724" s="361">
        <v>1.2868999999999999</v>
      </c>
    </row>
    <row r="4725" spans="1:2" x14ac:dyDescent="0.25">
      <c r="A4725" s="360">
        <v>38448</v>
      </c>
      <c r="B4725" s="361">
        <v>1.2867</v>
      </c>
    </row>
    <row r="4726" spans="1:2" x14ac:dyDescent="0.25">
      <c r="A4726" s="360">
        <v>38447</v>
      </c>
      <c r="B4726" s="361">
        <v>1.2846</v>
      </c>
    </row>
    <row r="4727" spans="1:2" x14ac:dyDescent="0.25">
      <c r="A4727" s="360">
        <v>38446</v>
      </c>
      <c r="B4727" s="361">
        <v>1.2886</v>
      </c>
    </row>
    <row r="4728" spans="1:2" x14ac:dyDescent="0.25">
      <c r="A4728" s="360">
        <v>38445</v>
      </c>
      <c r="B4728" s="361">
        <v>1.2892999999999999</v>
      </c>
    </row>
    <row r="4729" spans="1:2" x14ac:dyDescent="0.25">
      <c r="A4729" s="360">
        <v>38444</v>
      </c>
      <c r="B4729" s="361">
        <v>1.2906</v>
      </c>
    </row>
    <row r="4730" spans="1:2" x14ac:dyDescent="0.25">
      <c r="A4730" s="360">
        <v>38443</v>
      </c>
      <c r="B4730" s="361">
        <v>1.2961</v>
      </c>
    </row>
    <row r="4731" spans="1:2" x14ac:dyDescent="0.25">
      <c r="A4731" s="360">
        <v>38442</v>
      </c>
      <c r="B4731" s="361">
        <v>1.2912999999999999</v>
      </c>
    </row>
    <row r="4732" spans="1:2" x14ac:dyDescent="0.25">
      <c r="A4732" s="360">
        <v>38441</v>
      </c>
      <c r="B4732" s="361">
        <v>1.2919</v>
      </c>
    </row>
    <row r="4733" spans="1:2" x14ac:dyDescent="0.25">
      <c r="A4733" s="360">
        <v>38440</v>
      </c>
      <c r="B4733" s="361">
        <v>1.2887999999999999</v>
      </c>
    </row>
    <row r="4734" spans="1:2" x14ac:dyDescent="0.25">
      <c r="A4734" s="360">
        <v>38439</v>
      </c>
      <c r="B4734" s="361">
        <v>1.2961</v>
      </c>
    </row>
    <row r="4735" spans="1:2" x14ac:dyDescent="0.25">
      <c r="A4735" s="360">
        <v>38438</v>
      </c>
      <c r="B4735" s="361">
        <v>1.2956000000000001</v>
      </c>
    </row>
    <row r="4736" spans="1:2" x14ac:dyDescent="0.25">
      <c r="A4736" s="360">
        <v>38437</v>
      </c>
      <c r="B4736" s="361">
        <v>1.2955000000000001</v>
      </c>
    </row>
    <row r="4737" spans="1:2" x14ac:dyDescent="0.25">
      <c r="A4737" s="360">
        <v>38436</v>
      </c>
      <c r="B4737" s="361">
        <v>1.2939000000000001</v>
      </c>
    </row>
    <row r="4738" spans="1:2" x14ac:dyDescent="0.25">
      <c r="A4738" s="360">
        <v>38435</v>
      </c>
      <c r="B4738" s="361">
        <v>1.2974000000000001</v>
      </c>
    </row>
    <row r="4739" spans="1:2" x14ac:dyDescent="0.25">
      <c r="A4739" s="360">
        <v>38434</v>
      </c>
      <c r="B4739" s="361">
        <v>1.3085</v>
      </c>
    </row>
    <row r="4740" spans="1:2" x14ac:dyDescent="0.25">
      <c r="A4740" s="360">
        <v>38433</v>
      </c>
      <c r="B4740" s="361">
        <v>1.3168</v>
      </c>
    </row>
    <row r="4741" spans="1:2" x14ac:dyDescent="0.25">
      <c r="A4741" s="360">
        <v>38432</v>
      </c>
      <c r="B4741" s="361">
        <v>1.3312999999999999</v>
      </c>
    </row>
    <row r="4742" spans="1:2" x14ac:dyDescent="0.25">
      <c r="A4742" s="360">
        <v>38431</v>
      </c>
      <c r="B4742" s="361">
        <v>1.3326</v>
      </c>
    </row>
    <row r="4743" spans="1:2" x14ac:dyDescent="0.25">
      <c r="A4743" s="360">
        <v>38430</v>
      </c>
      <c r="B4743" s="361">
        <v>1.3311999999999999</v>
      </c>
    </row>
    <row r="4744" spans="1:2" x14ac:dyDescent="0.25">
      <c r="A4744" s="360">
        <v>38429</v>
      </c>
      <c r="B4744" s="361">
        <v>1.3371999999999999</v>
      </c>
    </row>
    <row r="4745" spans="1:2" x14ac:dyDescent="0.25">
      <c r="A4745" s="360">
        <v>38428</v>
      </c>
      <c r="B4745" s="361">
        <v>1.3419000000000001</v>
      </c>
    </row>
    <row r="4746" spans="1:2" x14ac:dyDescent="0.25">
      <c r="A4746" s="360">
        <v>38427</v>
      </c>
      <c r="B4746" s="361">
        <v>1.331</v>
      </c>
    </row>
    <row r="4747" spans="1:2" x14ac:dyDescent="0.25">
      <c r="A4747" s="360">
        <v>38426</v>
      </c>
      <c r="B4747" s="361">
        <v>1.3368</v>
      </c>
    </row>
    <row r="4748" spans="1:2" x14ac:dyDescent="0.25">
      <c r="A4748" s="360">
        <v>38425</v>
      </c>
      <c r="B4748" s="361">
        <v>1.3458000000000001</v>
      </c>
    </row>
    <row r="4749" spans="1:2" x14ac:dyDescent="0.25">
      <c r="A4749" s="360">
        <v>38424</v>
      </c>
      <c r="B4749" s="361">
        <v>1.3468</v>
      </c>
    </row>
    <row r="4750" spans="1:2" x14ac:dyDescent="0.25">
      <c r="A4750" s="360">
        <v>38423</v>
      </c>
      <c r="B4750" s="361">
        <v>1.3449</v>
      </c>
    </row>
    <row r="4751" spans="1:2" x14ac:dyDescent="0.25">
      <c r="A4751" s="360">
        <v>38422</v>
      </c>
      <c r="B4751" s="361">
        <v>1.3431</v>
      </c>
    </row>
    <row r="4752" spans="1:2" x14ac:dyDescent="0.25">
      <c r="A4752" s="360">
        <v>38421</v>
      </c>
      <c r="B4752" s="361">
        <v>1.3385</v>
      </c>
    </row>
    <row r="4753" spans="1:2" x14ac:dyDescent="0.25">
      <c r="A4753" s="360">
        <v>38420</v>
      </c>
      <c r="B4753" s="361">
        <v>1.3341000000000001</v>
      </c>
    </row>
    <row r="4754" spans="1:2" x14ac:dyDescent="0.25">
      <c r="A4754" s="360">
        <v>38419</v>
      </c>
      <c r="B4754" s="361">
        <v>1.321</v>
      </c>
    </row>
    <row r="4755" spans="1:2" x14ac:dyDescent="0.25">
      <c r="A4755" s="360">
        <v>38418</v>
      </c>
      <c r="B4755" s="361">
        <v>1.3240000000000001</v>
      </c>
    </row>
    <row r="4756" spans="1:2" x14ac:dyDescent="0.25">
      <c r="A4756" s="360">
        <v>38417</v>
      </c>
      <c r="B4756" s="361">
        <v>1.3244</v>
      </c>
    </row>
    <row r="4757" spans="1:2" x14ac:dyDescent="0.25">
      <c r="A4757" s="360">
        <v>38416</v>
      </c>
      <c r="B4757" s="361">
        <v>1.3240000000000001</v>
      </c>
    </row>
    <row r="4758" spans="1:2" x14ac:dyDescent="0.25">
      <c r="A4758" s="360">
        <v>38415</v>
      </c>
      <c r="B4758" s="361">
        <v>1.3109</v>
      </c>
    </row>
    <row r="4759" spans="1:2" x14ac:dyDescent="0.25">
      <c r="A4759" s="360">
        <v>38414</v>
      </c>
      <c r="B4759" s="361">
        <v>1.3133999999999999</v>
      </c>
    </row>
    <row r="4760" spans="1:2" x14ac:dyDescent="0.25">
      <c r="A4760" s="360">
        <v>38413</v>
      </c>
      <c r="B4760" s="361">
        <v>1.3182</v>
      </c>
    </row>
    <row r="4761" spans="1:2" x14ac:dyDescent="0.25">
      <c r="A4761" s="360">
        <v>38412</v>
      </c>
      <c r="B4761" s="361">
        <v>1.3241000000000001</v>
      </c>
    </row>
    <row r="4762" spans="1:2" x14ac:dyDescent="0.25">
      <c r="A4762" s="360">
        <v>38411</v>
      </c>
      <c r="B4762" s="361">
        <v>1.3239000000000001</v>
      </c>
    </row>
    <row r="4763" spans="1:2" x14ac:dyDescent="0.25">
      <c r="A4763" s="360">
        <v>38410</v>
      </c>
      <c r="B4763" s="361">
        <v>1.3242</v>
      </c>
    </row>
    <row r="4764" spans="1:2" x14ac:dyDescent="0.25">
      <c r="A4764" s="360">
        <v>38409</v>
      </c>
      <c r="B4764" s="361">
        <v>1.3240000000000001</v>
      </c>
    </row>
    <row r="4765" spans="1:2" x14ac:dyDescent="0.25">
      <c r="A4765" s="360">
        <v>38408</v>
      </c>
      <c r="B4765" s="361">
        <v>1.3204</v>
      </c>
    </row>
    <row r="4766" spans="1:2" x14ac:dyDescent="0.25">
      <c r="A4766" s="360">
        <v>38407</v>
      </c>
      <c r="B4766" s="361">
        <v>1.321</v>
      </c>
    </row>
    <row r="4767" spans="1:2" x14ac:dyDescent="0.25">
      <c r="A4767" s="360">
        <v>38406</v>
      </c>
      <c r="B4767" s="361">
        <v>1.3254999999999999</v>
      </c>
    </row>
    <row r="4768" spans="1:2" x14ac:dyDescent="0.25">
      <c r="A4768" s="360">
        <v>38405</v>
      </c>
      <c r="B4768" s="361">
        <v>1.3063</v>
      </c>
    </row>
    <row r="4769" spans="1:2" x14ac:dyDescent="0.25">
      <c r="A4769" s="360">
        <v>38404</v>
      </c>
      <c r="B4769" s="361">
        <v>1.3055000000000001</v>
      </c>
    </row>
    <row r="4770" spans="1:2" x14ac:dyDescent="0.25">
      <c r="A4770" s="360">
        <v>38403</v>
      </c>
      <c r="B4770" s="361">
        <v>1.3069</v>
      </c>
    </row>
    <row r="4771" spans="1:2" x14ac:dyDescent="0.25">
      <c r="A4771" s="360">
        <v>38402</v>
      </c>
      <c r="B4771" s="361">
        <v>1.3067</v>
      </c>
    </row>
    <row r="4772" spans="1:2" x14ac:dyDescent="0.25">
      <c r="A4772" s="360">
        <v>38401</v>
      </c>
      <c r="B4772" s="361">
        <v>1.3077000000000001</v>
      </c>
    </row>
    <row r="4773" spans="1:2" x14ac:dyDescent="0.25">
      <c r="A4773" s="360">
        <v>38400</v>
      </c>
      <c r="B4773" s="361">
        <v>1.3024</v>
      </c>
    </row>
    <row r="4774" spans="1:2" x14ac:dyDescent="0.25">
      <c r="A4774" s="360">
        <v>38399</v>
      </c>
      <c r="B4774" s="361">
        <v>1.3017000000000001</v>
      </c>
    </row>
    <row r="4775" spans="1:2" x14ac:dyDescent="0.25">
      <c r="A4775" s="360">
        <v>38398</v>
      </c>
      <c r="B4775" s="361">
        <v>1.2957000000000001</v>
      </c>
    </row>
    <row r="4776" spans="1:2" x14ac:dyDescent="0.25">
      <c r="A4776" s="360">
        <v>38397</v>
      </c>
      <c r="B4776" s="361">
        <v>1.286</v>
      </c>
    </row>
    <row r="4777" spans="1:2" x14ac:dyDescent="0.25">
      <c r="A4777" s="360">
        <v>38396</v>
      </c>
      <c r="B4777" s="361">
        <v>1.2851999999999999</v>
      </c>
    </row>
    <row r="4778" spans="1:2" x14ac:dyDescent="0.25">
      <c r="A4778" s="360">
        <v>38395</v>
      </c>
      <c r="B4778" s="361">
        <v>1.2867</v>
      </c>
    </row>
    <row r="4779" spans="1:2" x14ac:dyDescent="0.25">
      <c r="A4779" s="360">
        <v>38394</v>
      </c>
      <c r="B4779" s="361">
        <v>1.2868999999999999</v>
      </c>
    </row>
    <row r="4780" spans="1:2" x14ac:dyDescent="0.25">
      <c r="A4780" s="360">
        <v>38393</v>
      </c>
      <c r="B4780" s="361">
        <v>1.2804</v>
      </c>
    </row>
    <row r="4781" spans="1:2" x14ac:dyDescent="0.25">
      <c r="A4781" s="360">
        <v>38392</v>
      </c>
      <c r="B4781" s="361">
        <v>1.2766999999999999</v>
      </c>
    </row>
    <row r="4782" spans="1:2" x14ac:dyDescent="0.25">
      <c r="A4782" s="360">
        <v>38391</v>
      </c>
      <c r="B4782" s="361">
        <v>1.2764</v>
      </c>
    </row>
    <row r="4783" spans="1:2" x14ac:dyDescent="0.25">
      <c r="A4783" s="360">
        <v>38390</v>
      </c>
      <c r="B4783" s="361">
        <v>1.2858000000000001</v>
      </c>
    </row>
    <row r="4784" spans="1:2" x14ac:dyDescent="0.25">
      <c r="A4784" s="360">
        <v>38389</v>
      </c>
      <c r="B4784" s="361">
        <v>1.2851999999999999</v>
      </c>
    </row>
    <row r="4785" spans="1:2" x14ac:dyDescent="0.25">
      <c r="A4785" s="360">
        <v>38388</v>
      </c>
      <c r="B4785" s="361">
        <v>1.2851999999999999</v>
      </c>
    </row>
    <row r="4786" spans="1:2" x14ac:dyDescent="0.25">
      <c r="A4786" s="360">
        <v>38387</v>
      </c>
      <c r="B4786" s="361">
        <v>1.2972999999999999</v>
      </c>
    </row>
    <row r="4787" spans="1:2" x14ac:dyDescent="0.25">
      <c r="A4787" s="360">
        <v>38386</v>
      </c>
      <c r="B4787" s="361">
        <v>1.3032999999999999</v>
      </c>
    </row>
    <row r="4788" spans="1:2" x14ac:dyDescent="0.25">
      <c r="A4788" s="360">
        <v>38385</v>
      </c>
      <c r="B4788" s="361">
        <v>1.3043</v>
      </c>
    </row>
    <row r="4789" spans="1:2" x14ac:dyDescent="0.25">
      <c r="A4789" s="360">
        <v>38384</v>
      </c>
      <c r="B4789" s="361">
        <v>1.3030999999999999</v>
      </c>
    </row>
    <row r="4790" spans="1:2" x14ac:dyDescent="0.25">
      <c r="A4790" s="360">
        <v>38383</v>
      </c>
      <c r="B4790" s="361">
        <v>1.3032999999999999</v>
      </c>
    </row>
    <row r="4791" spans="1:2" x14ac:dyDescent="0.25">
      <c r="A4791" s="360">
        <v>38382</v>
      </c>
      <c r="B4791" s="361">
        <v>1.3041</v>
      </c>
    </row>
    <row r="4792" spans="1:2" x14ac:dyDescent="0.25">
      <c r="A4792" s="360">
        <v>38381</v>
      </c>
      <c r="B4792" s="361">
        <v>1.3045</v>
      </c>
    </row>
    <row r="4793" spans="1:2" x14ac:dyDescent="0.25">
      <c r="A4793" s="360">
        <v>38380</v>
      </c>
      <c r="B4793" s="361">
        <v>1.3032999999999999</v>
      </c>
    </row>
    <row r="4794" spans="1:2" x14ac:dyDescent="0.25">
      <c r="A4794" s="360">
        <v>38379</v>
      </c>
      <c r="B4794" s="361">
        <v>1.3070999999999999</v>
      </c>
    </row>
    <row r="4795" spans="1:2" x14ac:dyDescent="0.25">
      <c r="A4795" s="360">
        <v>38378</v>
      </c>
      <c r="B4795" s="361">
        <v>1.2968999999999999</v>
      </c>
    </row>
    <row r="4796" spans="1:2" x14ac:dyDescent="0.25">
      <c r="A4796" s="360">
        <v>38377</v>
      </c>
      <c r="B4796" s="361">
        <v>1.3059000000000001</v>
      </c>
    </row>
    <row r="4797" spans="1:2" x14ac:dyDescent="0.25">
      <c r="A4797" s="360">
        <v>38376</v>
      </c>
      <c r="B4797" s="361">
        <v>1.3044</v>
      </c>
    </row>
    <row r="4798" spans="1:2" x14ac:dyDescent="0.25">
      <c r="A4798" s="360">
        <v>38375</v>
      </c>
      <c r="B4798" s="361">
        <v>1.2994000000000001</v>
      </c>
    </row>
    <row r="4799" spans="1:2" x14ac:dyDescent="0.25">
      <c r="A4799" s="360">
        <v>38374</v>
      </c>
      <c r="B4799" s="361">
        <v>1.3045</v>
      </c>
    </row>
    <row r="4800" spans="1:2" x14ac:dyDescent="0.25">
      <c r="A4800" s="360">
        <v>38373</v>
      </c>
      <c r="B4800" s="361">
        <v>1.2969999999999999</v>
      </c>
    </row>
    <row r="4801" spans="1:2" x14ac:dyDescent="0.25">
      <c r="A4801" s="360">
        <v>38372</v>
      </c>
      <c r="B4801" s="361">
        <v>1.3005</v>
      </c>
    </row>
    <row r="4802" spans="1:2" x14ac:dyDescent="0.25">
      <c r="A4802" s="360">
        <v>38371</v>
      </c>
      <c r="B4802" s="361">
        <v>1.302</v>
      </c>
    </row>
    <row r="4803" spans="1:2" x14ac:dyDescent="0.25">
      <c r="A4803" s="360">
        <v>38370</v>
      </c>
      <c r="B4803" s="361">
        <v>1.3065</v>
      </c>
    </row>
    <row r="4804" spans="1:2" x14ac:dyDescent="0.25">
      <c r="A4804" s="360">
        <v>38369</v>
      </c>
      <c r="B4804" s="361">
        <v>1.3101</v>
      </c>
    </row>
    <row r="4805" spans="1:2" x14ac:dyDescent="0.25">
      <c r="A4805" s="360">
        <v>38368</v>
      </c>
      <c r="B4805" s="361">
        <v>1.3099000000000001</v>
      </c>
    </row>
    <row r="4806" spans="1:2" x14ac:dyDescent="0.25">
      <c r="A4806" s="360">
        <v>38367</v>
      </c>
      <c r="B4806" s="361">
        <v>1.3101</v>
      </c>
    </row>
    <row r="4807" spans="1:2" x14ac:dyDescent="0.25">
      <c r="A4807" s="360">
        <v>38366</v>
      </c>
      <c r="B4807" s="361">
        <v>1.3220000000000001</v>
      </c>
    </row>
    <row r="4808" spans="1:2" x14ac:dyDescent="0.25">
      <c r="A4808" s="360">
        <v>38365</v>
      </c>
      <c r="B4808" s="361">
        <v>1.3262</v>
      </c>
    </row>
    <row r="4809" spans="1:2" x14ac:dyDescent="0.25">
      <c r="A4809" s="360">
        <v>38364</v>
      </c>
      <c r="B4809" s="361">
        <v>1.3110999999999999</v>
      </c>
    </row>
    <row r="4810" spans="1:2" x14ac:dyDescent="0.25">
      <c r="A4810" s="360">
        <v>38363</v>
      </c>
      <c r="B4810" s="361">
        <v>1.3084</v>
      </c>
    </row>
    <row r="4811" spans="1:2" x14ac:dyDescent="0.25">
      <c r="A4811" s="360">
        <v>38362</v>
      </c>
      <c r="B4811" s="361">
        <v>1.3052999999999999</v>
      </c>
    </row>
    <row r="4812" spans="1:2" x14ac:dyDescent="0.25">
      <c r="A4812" s="360">
        <v>38361</v>
      </c>
      <c r="B4812" s="361">
        <v>1.3056000000000001</v>
      </c>
    </row>
    <row r="4813" spans="1:2" x14ac:dyDescent="0.25">
      <c r="A4813" s="360">
        <v>38360</v>
      </c>
      <c r="B4813" s="361">
        <v>1.3047</v>
      </c>
    </row>
    <row r="4814" spans="1:2" x14ac:dyDescent="0.25">
      <c r="A4814" s="360">
        <v>38359</v>
      </c>
      <c r="B4814" s="361">
        <v>1.3172999999999999</v>
      </c>
    </row>
    <row r="4815" spans="1:2" x14ac:dyDescent="0.25">
      <c r="A4815" s="360">
        <v>38358</v>
      </c>
      <c r="B4815" s="361">
        <v>1.3255999999999999</v>
      </c>
    </row>
    <row r="4816" spans="1:2" x14ac:dyDescent="0.25">
      <c r="A4816" s="360">
        <v>38357</v>
      </c>
      <c r="B4816" s="361">
        <v>1.3268</v>
      </c>
    </row>
    <row r="4817" spans="1:2" x14ac:dyDescent="0.25">
      <c r="A4817" s="360">
        <v>38356</v>
      </c>
      <c r="B4817" s="361">
        <v>1.3467</v>
      </c>
    </row>
    <row r="4818" spans="1:2" x14ac:dyDescent="0.25">
      <c r="A4818" s="360">
        <v>38355</v>
      </c>
      <c r="B4818" s="361">
        <v>1.3540000000000001</v>
      </c>
    </row>
    <row r="4819" spans="1:2" x14ac:dyDescent="0.25">
      <c r="A4819" s="360">
        <v>38354</v>
      </c>
      <c r="B4819" s="361">
        <v>1.3563000000000001</v>
      </c>
    </row>
    <row r="4820" spans="1:2" x14ac:dyDescent="0.25">
      <c r="A4820" s="360">
        <v>38353</v>
      </c>
      <c r="B4820" s="361">
        <v>1.3564000000000001</v>
      </c>
    </row>
    <row r="4821" spans="1:2" x14ac:dyDescent="0.25">
      <c r="A4821" s="360">
        <v>38352</v>
      </c>
      <c r="B4821" s="361">
        <v>1.3640000000000001</v>
      </c>
    </row>
    <row r="4822" spans="1:2" x14ac:dyDescent="0.25">
      <c r="A4822" s="360">
        <v>38351</v>
      </c>
      <c r="B4822" s="361">
        <v>1.3599000000000001</v>
      </c>
    </row>
    <row r="4823" spans="1:2" x14ac:dyDescent="0.25">
      <c r="A4823" s="360">
        <v>38350</v>
      </c>
      <c r="B4823" s="361">
        <v>1.3605</v>
      </c>
    </row>
    <row r="4824" spans="1:2" x14ac:dyDescent="0.25">
      <c r="A4824" s="360">
        <v>38349</v>
      </c>
      <c r="B4824" s="361">
        <v>1.3613</v>
      </c>
    </row>
    <row r="4825" spans="1:2" x14ac:dyDescent="0.25">
      <c r="A4825" s="360">
        <v>38348</v>
      </c>
      <c r="B4825" s="361">
        <v>1.3532999999999999</v>
      </c>
    </row>
    <row r="4826" spans="1:2" x14ac:dyDescent="0.25">
      <c r="A4826" s="360">
        <v>38347</v>
      </c>
      <c r="B4826" s="361">
        <v>1.3532999999999999</v>
      </c>
    </row>
    <row r="4827" spans="1:2" x14ac:dyDescent="0.25">
      <c r="A4827" s="360">
        <v>38346</v>
      </c>
      <c r="B4827" s="361">
        <v>1.3529</v>
      </c>
    </row>
    <row r="4828" spans="1:2" x14ac:dyDescent="0.25">
      <c r="A4828" s="360">
        <v>38345</v>
      </c>
      <c r="B4828" s="361">
        <v>1.3509</v>
      </c>
    </row>
    <row r="4829" spans="1:2" x14ac:dyDescent="0.25">
      <c r="A4829" s="360">
        <v>38344</v>
      </c>
      <c r="B4829" s="361">
        <v>1.3386</v>
      </c>
    </row>
    <row r="4830" spans="1:2" x14ac:dyDescent="0.25">
      <c r="A4830" s="360">
        <v>38343</v>
      </c>
      <c r="B4830" s="361">
        <v>1.3371</v>
      </c>
    </row>
    <row r="4831" spans="1:2" x14ac:dyDescent="0.25">
      <c r="A4831" s="360">
        <v>38342</v>
      </c>
      <c r="B4831" s="361">
        <v>1.3387</v>
      </c>
    </row>
    <row r="4832" spans="1:2" x14ac:dyDescent="0.25">
      <c r="A4832" s="360">
        <v>38341</v>
      </c>
      <c r="B4832" s="361">
        <v>1.333</v>
      </c>
    </row>
    <row r="4833" spans="1:2" x14ac:dyDescent="0.25">
      <c r="A4833" s="360">
        <v>38340</v>
      </c>
      <c r="B4833" s="361">
        <v>1.3310999999999999</v>
      </c>
    </row>
    <row r="4834" spans="1:2" x14ac:dyDescent="0.25">
      <c r="A4834" s="360">
        <v>38339</v>
      </c>
      <c r="B4834" s="361">
        <v>1.3286</v>
      </c>
    </row>
    <row r="4835" spans="1:2" x14ac:dyDescent="0.25">
      <c r="A4835" s="360">
        <v>38338</v>
      </c>
      <c r="B4835" s="361">
        <v>1.3245</v>
      </c>
    </row>
    <row r="4836" spans="1:2" x14ac:dyDescent="0.25">
      <c r="A4836" s="360">
        <v>38337</v>
      </c>
      <c r="B4836" s="361">
        <v>1.3403</v>
      </c>
    </row>
    <row r="4837" spans="1:2" x14ac:dyDescent="0.25">
      <c r="A4837" s="360">
        <v>38336</v>
      </c>
      <c r="B4837" s="361">
        <v>1.3302</v>
      </c>
    </row>
    <row r="4838" spans="1:2" x14ac:dyDescent="0.25">
      <c r="A4838" s="360">
        <v>38335</v>
      </c>
      <c r="B4838" s="361">
        <v>1.3305</v>
      </c>
    </row>
    <row r="4839" spans="1:2" x14ac:dyDescent="0.25">
      <c r="A4839" s="360">
        <v>38334</v>
      </c>
      <c r="B4839" s="361">
        <v>1.3210999999999999</v>
      </c>
    </row>
    <row r="4840" spans="1:2" x14ac:dyDescent="0.25">
      <c r="A4840" s="360">
        <v>38333</v>
      </c>
      <c r="B4840" s="361">
        <v>1.3214999999999999</v>
      </c>
    </row>
    <row r="4841" spans="1:2" x14ac:dyDescent="0.25">
      <c r="A4841" s="360">
        <v>38332</v>
      </c>
      <c r="B4841" s="361">
        <v>1.3225</v>
      </c>
    </row>
    <row r="4842" spans="1:2" x14ac:dyDescent="0.25">
      <c r="A4842" s="360">
        <v>38331</v>
      </c>
      <c r="B4842" s="361">
        <v>1.3315999999999999</v>
      </c>
    </row>
    <row r="4843" spans="1:2" x14ac:dyDescent="0.25">
      <c r="A4843" s="360">
        <v>38330</v>
      </c>
      <c r="B4843" s="361">
        <v>1.3329</v>
      </c>
    </row>
    <row r="4844" spans="1:2" x14ac:dyDescent="0.25">
      <c r="A4844" s="360">
        <v>38329</v>
      </c>
      <c r="B4844" s="361">
        <v>1.3428</v>
      </c>
    </row>
    <row r="4845" spans="1:2" x14ac:dyDescent="0.25">
      <c r="A4845" s="360">
        <v>38328</v>
      </c>
      <c r="B4845" s="361">
        <v>1.3398000000000001</v>
      </c>
    </row>
    <row r="4846" spans="1:2" x14ac:dyDescent="0.25">
      <c r="A4846" s="360">
        <v>38327</v>
      </c>
      <c r="B4846" s="361">
        <v>1.3447</v>
      </c>
    </row>
    <row r="4847" spans="1:2" x14ac:dyDescent="0.25">
      <c r="A4847" s="360">
        <v>38326</v>
      </c>
      <c r="B4847" s="361">
        <v>1.3461000000000001</v>
      </c>
    </row>
    <row r="4848" spans="1:2" x14ac:dyDescent="0.25">
      <c r="A4848" s="360">
        <v>38325</v>
      </c>
      <c r="B4848" s="361">
        <v>1.3455999999999999</v>
      </c>
    </row>
    <row r="4849" spans="1:2" x14ac:dyDescent="0.25">
      <c r="A4849" s="360">
        <v>38324</v>
      </c>
      <c r="B4849" s="361">
        <v>1.3268</v>
      </c>
    </row>
    <row r="4850" spans="1:2" x14ac:dyDescent="0.25">
      <c r="A4850" s="360">
        <v>38323</v>
      </c>
      <c r="B4850" s="361">
        <v>1.3321000000000001</v>
      </c>
    </row>
    <row r="4851" spans="1:2" x14ac:dyDescent="0.25">
      <c r="A4851" s="360">
        <v>38322</v>
      </c>
      <c r="B4851" s="361">
        <v>1.3293999999999999</v>
      </c>
    </row>
    <row r="4852" spans="1:2" x14ac:dyDescent="0.25">
      <c r="A4852" s="360">
        <v>38321</v>
      </c>
      <c r="B4852" s="361">
        <v>1.327</v>
      </c>
    </row>
    <row r="4853" spans="1:2" x14ac:dyDescent="0.25">
      <c r="A4853" s="360">
        <v>38320</v>
      </c>
      <c r="B4853" s="361">
        <v>1.3278000000000001</v>
      </c>
    </row>
    <row r="4854" spans="1:2" x14ac:dyDescent="0.25">
      <c r="A4854" s="360">
        <v>38319</v>
      </c>
      <c r="B4854" s="361">
        <v>1.3304</v>
      </c>
    </row>
    <row r="4855" spans="1:2" x14ac:dyDescent="0.25">
      <c r="A4855" s="360">
        <v>38318</v>
      </c>
      <c r="B4855" s="361">
        <v>1.3290999999999999</v>
      </c>
    </row>
    <row r="4856" spans="1:2" x14ac:dyDescent="0.25">
      <c r="A4856" s="360">
        <v>38317</v>
      </c>
      <c r="B4856" s="361">
        <v>1.3246</v>
      </c>
    </row>
    <row r="4857" spans="1:2" x14ac:dyDescent="0.25">
      <c r="A4857" s="360">
        <v>38316</v>
      </c>
      <c r="B4857" s="361">
        <v>1.3174999999999999</v>
      </c>
    </row>
    <row r="4858" spans="1:2" x14ac:dyDescent="0.25">
      <c r="A4858" s="360">
        <v>38315</v>
      </c>
      <c r="B4858" s="361">
        <v>1.3077000000000001</v>
      </c>
    </row>
    <row r="4859" spans="1:2" x14ac:dyDescent="0.25">
      <c r="A4859" s="360">
        <v>38314</v>
      </c>
      <c r="B4859" s="361">
        <v>1.3042</v>
      </c>
    </row>
    <row r="4860" spans="1:2" x14ac:dyDescent="0.25">
      <c r="A4860" s="360">
        <v>38313</v>
      </c>
      <c r="B4860" s="361">
        <v>1.3039000000000001</v>
      </c>
    </row>
    <row r="4861" spans="1:2" x14ac:dyDescent="0.25">
      <c r="A4861" s="360">
        <v>38312</v>
      </c>
      <c r="B4861" s="361">
        <v>1.3044</v>
      </c>
    </row>
    <row r="4862" spans="1:2" x14ac:dyDescent="0.25">
      <c r="A4862" s="360">
        <v>38311</v>
      </c>
      <c r="B4862" s="361">
        <v>1.3024</v>
      </c>
    </row>
    <row r="4863" spans="1:2" x14ac:dyDescent="0.25">
      <c r="A4863" s="360">
        <v>38310</v>
      </c>
      <c r="B4863" s="361">
        <v>1.296</v>
      </c>
    </row>
    <row r="4864" spans="1:2" x14ac:dyDescent="0.25">
      <c r="A4864" s="360">
        <v>38309</v>
      </c>
      <c r="B4864" s="361">
        <v>1.3030999999999999</v>
      </c>
    </row>
    <row r="4865" spans="1:2" x14ac:dyDescent="0.25">
      <c r="A4865" s="360">
        <v>38308</v>
      </c>
      <c r="B4865" s="361">
        <v>1.2956000000000001</v>
      </c>
    </row>
    <row r="4866" spans="1:2" x14ac:dyDescent="0.25">
      <c r="A4866" s="360">
        <v>38307</v>
      </c>
      <c r="B4866" s="361">
        <v>1.2943</v>
      </c>
    </row>
    <row r="4867" spans="1:2" x14ac:dyDescent="0.25">
      <c r="A4867" s="360">
        <v>38306</v>
      </c>
      <c r="B4867" s="361">
        <v>1.2985</v>
      </c>
    </row>
    <row r="4868" spans="1:2" x14ac:dyDescent="0.25">
      <c r="A4868" s="360">
        <v>38305</v>
      </c>
      <c r="B4868" s="361">
        <v>1.2977000000000001</v>
      </c>
    </row>
    <row r="4869" spans="1:2" x14ac:dyDescent="0.25">
      <c r="A4869" s="360">
        <v>38304</v>
      </c>
      <c r="B4869" s="361">
        <v>1.2977000000000001</v>
      </c>
    </row>
    <row r="4870" spans="1:2" x14ac:dyDescent="0.25">
      <c r="A4870" s="360">
        <v>38303</v>
      </c>
      <c r="B4870" s="361">
        <v>1.2904</v>
      </c>
    </row>
    <row r="4871" spans="1:2" x14ac:dyDescent="0.25">
      <c r="A4871" s="360">
        <v>38302</v>
      </c>
      <c r="B4871" s="361">
        <v>1.2892999999999999</v>
      </c>
    </row>
    <row r="4872" spans="1:2" x14ac:dyDescent="0.25">
      <c r="A4872" s="360">
        <v>38301</v>
      </c>
      <c r="B4872" s="361">
        <v>1.2897000000000001</v>
      </c>
    </row>
    <row r="4873" spans="1:2" x14ac:dyDescent="0.25">
      <c r="A4873" s="360">
        <v>38300</v>
      </c>
      <c r="B4873" s="361">
        <v>1.2915000000000001</v>
      </c>
    </row>
    <row r="4874" spans="1:2" x14ac:dyDescent="0.25">
      <c r="A4874" s="360">
        <v>38299</v>
      </c>
      <c r="B4874" s="361">
        <v>1.2968999999999999</v>
      </c>
    </row>
    <row r="4875" spans="1:2" x14ac:dyDescent="0.25">
      <c r="A4875" s="360">
        <v>38298</v>
      </c>
      <c r="B4875" s="361">
        <v>1.2935000000000001</v>
      </c>
    </row>
    <row r="4876" spans="1:2" x14ac:dyDescent="0.25">
      <c r="A4876" s="360">
        <v>38297</v>
      </c>
      <c r="B4876" s="361">
        <v>1.2965</v>
      </c>
    </row>
    <row r="4877" spans="1:2" x14ac:dyDescent="0.25">
      <c r="A4877" s="360">
        <v>38296</v>
      </c>
      <c r="B4877" s="361">
        <v>1.2869999999999999</v>
      </c>
    </row>
    <row r="4878" spans="1:2" x14ac:dyDescent="0.25">
      <c r="A4878" s="360">
        <v>38295</v>
      </c>
      <c r="B4878" s="361">
        <v>1.282</v>
      </c>
    </row>
    <row r="4879" spans="1:2" x14ac:dyDescent="0.25">
      <c r="A4879" s="360">
        <v>38294</v>
      </c>
      <c r="B4879" s="361">
        <v>1.2726999999999999</v>
      </c>
    </row>
    <row r="4880" spans="1:2" x14ac:dyDescent="0.25">
      <c r="A4880" s="360">
        <v>38293</v>
      </c>
      <c r="B4880" s="361">
        <v>1.2753000000000001</v>
      </c>
    </row>
    <row r="4881" spans="1:2" x14ac:dyDescent="0.25">
      <c r="A4881" s="360">
        <v>38292</v>
      </c>
      <c r="B4881" s="361">
        <v>1.2806</v>
      </c>
    </row>
    <row r="4882" spans="1:2" x14ac:dyDescent="0.25">
      <c r="A4882" s="360">
        <v>38291</v>
      </c>
      <c r="B4882" s="361">
        <v>1.2790999999999999</v>
      </c>
    </row>
    <row r="4883" spans="1:2" x14ac:dyDescent="0.25">
      <c r="A4883" s="360">
        <v>38290</v>
      </c>
      <c r="B4883" s="361">
        <v>1.2795000000000001</v>
      </c>
    </row>
    <row r="4884" spans="1:2" x14ac:dyDescent="0.25">
      <c r="A4884" s="360">
        <v>38289</v>
      </c>
      <c r="B4884" s="361">
        <v>1.2738</v>
      </c>
    </row>
    <row r="4885" spans="1:2" x14ac:dyDescent="0.25">
      <c r="A4885" s="360">
        <v>38288</v>
      </c>
      <c r="B4885" s="361">
        <v>1.2703</v>
      </c>
    </row>
    <row r="4886" spans="1:2" x14ac:dyDescent="0.25">
      <c r="A4886" s="360">
        <v>38287</v>
      </c>
      <c r="B4886" s="361">
        <v>1.2762</v>
      </c>
    </row>
    <row r="4887" spans="1:2" x14ac:dyDescent="0.25">
      <c r="A4887" s="360">
        <v>38286</v>
      </c>
      <c r="B4887" s="361">
        <v>1.28</v>
      </c>
    </row>
    <row r="4888" spans="1:2" x14ac:dyDescent="0.25">
      <c r="A4888" s="360">
        <v>38285</v>
      </c>
      <c r="B4888" s="361">
        <v>1.2684</v>
      </c>
    </row>
    <row r="4889" spans="1:2" x14ac:dyDescent="0.25">
      <c r="A4889" s="360">
        <v>38284</v>
      </c>
      <c r="B4889" s="361">
        <v>1.2685</v>
      </c>
    </row>
    <row r="4890" spans="1:2" x14ac:dyDescent="0.25">
      <c r="A4890" s="360">
        <v>38283</v>
      </c>
      <c r="B4890" s="361">
        <v>1.2672000000000001</v>
      </c>
    </row>
    <row r="4891" spans="1:2" x14ac:dyDescent="0.25">
      <c r="A4891" s="360">
        <v>38282</v>
      </c>
      <c r="B4891" s="361">
        <v>1.2617</v>
      </c>
    </row>
    <row r="4892" spans="1:2" x14ac:dyDescent="0.25">
      <c r="A4892" s="360">
        <v>38281</v>
      </c>
      <c r="B4892" s="361">
        <v>1.2581</v>
      </c>
    </row>
    <row r="4893" spans="1:2" x14ac:dyDescent="0.25">
      <c r="A4893" s="360">
        <v>38280</v>
      </c>
      <c r="B4893" s="361">
        <v>1.2519</v>
      </c>
    </row>
    <row r="4894" spans="1:2" x14ac:dyDescent="0.25">
      <c r="A4894" s="360">
        <v>38279</v>
      </c>
      <c r="B4894" s="361">
        <v>1.2498</v>
      </c>
    </row>
    <row r="4895" spans="1:2" x14ac:dyDescent="0.25">
      <c r="A4895" s="360">
        <v>38278</v>
      </c>
      <c r="B4895" s="361">
        <v>1.2470000000000001</v>
      </c>
    </row>
    <row r="4896" spans="1:2" x14ac:dyDescent="0.25">
      <c r="A4896" s="360">
        <v>38277</v>
      </c>
      <c r="B4896" s="361">
        <v>1.2479</v>
      </c>
    </row>
    <row r="4897" spans="1:2" x14ac:dyDescent="0.25">
      <c r="A4897" s="360">
        <v>38276</v>
      </c>
      <c r="B4897" s="361">
        <v>1.2474000000000001</v>
      </c>
    </row>
    <row r="4898" spans="1:2" x14ac:dyDescent="0.25">
      <c r="A4898" s="360">
        <v>38275</v>
      </c>
      <c r="B4898" s="361">
        <v>1.2387999999999999</v>
      </c>
    </row>
    <row r="4899" spans="1:2" x14ac:dyDescent="0.25">
      <c r="A4899" s="360">
        <v>38274</v>
      </c>
      <c r="B4899" s="361">
        <v>1.2343999999999999</v>
      </c>
    </row>
    <row r="4900" spans="1:2" x14ac:dyDescent="0.25">
      <c r="A4900" s="360">
        <v>38273</v>
      </c>
      <c r="B4900" s="361">
        <v>1.2324999999999999</v>
      </c>
    </row>
    <row r="4901" spans="1:2" x14ac:dyDescent="0.25">
      <c r="A4901" s="360">
        <v>38272</v>
      </c>
      <c r="B4901" s="361">
        <v>1.2379</v>
      </c>
    </row>
    <row r="4902" spans="1:2" x14ac:dyDescent="0.25">
      <c r="A4902" s="360">
        <v>38271</v>
      </c>
      <c r="B4902" s="361">
        <v>1.2417</v>
      </c>
    </row>
    <row r="4903" spans="1:2" x14ac:dyDescent="0.25">
      <c r="A4903" s="360">
        <v>38270</v>
      </c>
      <c r="B4903" s="361">
        <v>1.2403</v>
      </c>
    </row>
    <row r="4904" spans="1:2" x14ac:dyDescent="0.25">
      <c r="A4904" s="360">
        <v>38269</v>
      </c>
      <c r="B4904" s="361">
        <v>1.2403</v>
      </c>
    </row>
    <row r="4905" spans="1:2" x14ac:dyDescent="0.25">
      <c r="A4905" s="360">
        <v>38268</v>
      </c>
      <c r="B4905" s="361">
        <v>1.2286999999999999</v>
      </c>
    </row>
    <row r="4906" spans="1:2" x14ac:dyDescent="0.25">
      <c r="A4906" s="360">
        <v>38267</v>
      </c>
      <c r="B4906" s="361">
        <v>1.2277</v>
      </c>
    </row>
    <row r="4907" spans="1:2" x14ac:dyDescent="0.25">
      <c r="A4907" s="360">
        <v>38266</v>
      </c>
      <c r="B4907" s="361">
        <v>1.2317</v>
      </c>
    </row>
    <row r="4908" spans="1:2" x14ac:dyDescent="0.25">
      <c r="A4908" s="360">
        <v>38265</v>
      </c>
      <c r="B4908" s="361">
        <v>1.2283999999999999</v>
      </c>
    </row>
    <row r="4909" spans="1:2" x14ac:dyDescent="0.25">
      <c r="A4909" s="360">
        <v>38264</v>
      </c>
      <c r="B4909" s="361">
        <v>1.2394000000000001</v>
      </c>
    </row>
    <row r="4910" spans="1:2" x14ac:dyDescent="0.25">
      <c r="A4910" s="360">
        <v>38263</v>
      </c>
      <c r="B4910" s="361">
        <v>1.2398</v>
      </c>
    </row>
    <row r="4911" spans="1:2" x14ac:dyDescent="0.25">
      <c r="A4911" s="360">
        <v>38262</v>
      </c>
      <c r="B4911" s="361">
        <v>1.2398</v>
      </c>
    </row>
    <row r="4912" spans="1:2" x14ac:dyDescent="0.25">
      <c r="A4912" s="360">
        <v>38261</v>
      </c>
      <c r="B4912" s="361">
        <v>1.2436</v>
      </c>
    </row>
    <row r="4913" spans="1:2" x14ac:dyDescent="0.25">
      <c r="A4913" s="360">
        <v>38260</v>
      </c>
      <c r="B4913" s="361">
        <v>1.2324999999999999</v>
      </c>
    </row>
    <row r="4914" spans="1:2" x14ac:dyDescent="0.25">
      <c r="A4914" s="360">
        <v>38259</v>
      </c>
      <c r="B4914" s="361">
        <v>1.2315</v>
      </c>
    </row>
    <row r="4915" spans="1:2" x14ac:dyDescent="0.25">
      <c r="A4915" s="360">
        <v>38258</v>
      </c>
      <c r="B4915" s="361">
        <v>1.2289000000000001</v>
      </c>
    </row>
    <row r="4916" spans="1:2" x14ac:dyDescent="0.25">
      <c r="A4916" s="360">
        <v>38257</v>
      </c>
      <c r="B4916" s="361">
        <v>1.2279</v>
      </c>
    </row>
    <row r="4917" spans="1:2" x14ac:dyDescent="0.25">
      <c r="A4917" s="360">
        <v>38256</v>
      </c>
      <c r="B4917" s="361">
        <v>1.2272000000000001</v>
      </c>
    </row>
    <row r="4918" spans="1:2" x14ac:dyDescent="0.25">
      <c r="A4918" s="360">
        <v>38255</v>
      </c>
      <c r="B4918" s="361">
        <v>1.2261</v>
      </c>
    </row>
    <row r="4919" spans="1:2" x14ac:dyDescent="0.25">
      <c r="A4919" s="360">
        <v>38254</v>
      </c>
      <c r="B4919" s="361">
        <v>1.2270000000000001</v>
      </c>
    </row>
    <row r="4920" spans="1:2" x14ac:dyDescent="0.25">
      <c r="A4920" s="360">
        <v>38253</v>
      </c>
      <c r="B4920" s="361">
        <v>1.2256</v>
      </c>
    </row>
    <row r="4921" spans="1:2" x14ac:dyDescent="0.25">
      <c r="A4921" s="360">
        <v>38252</v>
      </c>
      <c r="B4921" s="361">
        <v>1.2335</v>
      </c>
    </row>
    <row r="4922" spans="1:2" x14ac:dyDescent="0.25">
      <c r="A4922" s="360">
        <v>38251</v>
      </c>
      <c r="B4922" s="361">
        <v>1.2166999999999999</v>
      </c>
    </row>
    <row r="4923" spans="1:2" x14ac:dyDescent="0.25">
      <c r="A4923" s="360">
        <v>38250</v>
      </c>
      <c r="B4923" s="361">
        <v>1.2177</v>
      </c>
    </row>
    <row r="4924" spans="1:2" x14ac:dyDescent="0.25">
      <c r="A4924" s="360">
        <v>38249</v>
      </c>
      <c r="B4924" s="361">
        <v>1.216</v>
      </c>
    </row>
    <row r="4925" spans="1:2" x14ac:dyDescent="0.25">
      <c r="A4925" s="360">
        <v>38248</v>
      </c>
      <c r="B4925" s="361">
        <v>1.216</v>
      </c>
    </row>
    <row r="4926" spans="1:2" x14ac:dyDescent="0.25">
      <c r="A4926" s="360">
        <v>38247</v>
      </c>
      <c r="B4926" s="361">
        <v>1.2189000000000001</v>
      </c>
    </row>
    <row r="4927" spans="1:2" x14ac:dyDescent="0.25">
      <c r="A4927" s="360">
        <v>38246</v>
      </c>
      <c r="B4927" s="361">
        <v>1.2153</v>
      </c>
    </row>
    <row r="4928" spans="1:2" x14ac:dyDescent="0.25">
      <c r="A4928" s="360">
        <v>38245</v>
      </c>
      <c r="B4928" s="361">
        <v>1.2257</v>
      </c>
    </row>
    <row r="4929" spans="1:2" x14ac:dyDescent="0.25">
      <c r="A4929" s="360">
        <v>38244</v>
      </c>
      <c r="B4929" s="361">
        <v>1.2250000000000001</v>
      </c>
    </row>
    <row r="4930" spans="1:2" x14ac:dyDescent="0.25">
      <c r="A4930" s="360">
        <v>38243</v>
      </c>
      <c r="B4930" s="361">
        <v>1.2253000000000001</v>
      </c>
    </row>
    <row r="4931" spans="1:2" x14ac:dyDescent="0.25">
      <c r="A4931" s="360">
        <v>38242</v>
      </c>
      <c r="B4931" s="361">
        <v>1.2266999999999999</v>
      </c>
    </row>
    <row r="4932" spans="1:2" x14ac:dyDescent="0.25">
      <c r="A4932" s="360">
        <v>38241</v>
      </c>
      <c r="B4932" s="361">
        <v>1.2264999999999999</v>
      </c>
    </row>
    <row r="4933" spans="1:2" x14ac:dyDescent="0.25">
      <c r="A4933" s="360">
        <v>38240</v>
      </c>
      <c r="B4933" s="361">
        <v>1.2194</v>
      </c>
    </row>
    <row r="4934" spans="1:2" x14ac:dyDescent="0.25">
      <c r="A4934" s="360">
        <v>38239</v>
      </c>
      <c r="B4934" s="361">
        <v>1.2181999999999999</v>
      </c>
    </row>
    <row r="4935" spans="1:2" x14ac:dyDescent="0.25">
      <c r="A4935" s="360">
        <v>38238</v>
      </c>
      <c r="B4935" s="361">
        <v>1.2102999999999999</v>
      </c>
    </row>
    <row r="4936" spans="1:2" x14ac:dyDescent="0.25">
      <c r="A4936" s="360">
        <v>38237</v>
      </c>
      <c r="B4936" s="361">
        <v>1.2065999999999999</v>
      </c>
    </row>
    <row r="4937" spans="1:2" x14ac:dyDescent="0.25">
      <c r="A4937" s="360">
        <v>38236</v>
      </c>
      <c r="B4937" s="361">
        <v>1.2059</v>
      </c>
    </row>
    <row r="4938" spans="1:2" x14ac:dyDescent="0.25">
      <c r="A4938" s="360">
        <v>38235</v>
      </c>
      <c r="B4938" s="361">
        <v>1.2053</v>
      </c>
    </row>
    <row r="4939" spans="1:2" x14ac:dyDescent="0.25">
      <c r="A4939" s="360">
        <v>38234</v>
      </c>
      <c r="B4939" s="361">
        <v>1.206</v>
      </c>
    </row>
    <row r="4940" spans="1:2" x14ac:dyDescent="0.25">
      <c r="A4940" s="360">
        <v>38233</v>
      </c>
      <c r="B4940" s="361">
        <v>1.2163999999999999</v>
      </c>
    </row>
    <row r="4941" spans="1:2" x14ac:dyDescent="0.25">
      <c r="A4941" s="360">
        <v>38232</v>
      </c>
      <c r="B4941" s="361">
        <v>1.2185999999999999</v>
      </c>
    </row>
    <row r="4942" spans="1:2" x14ac:dyDescent="0.25">
      <c r="A4942" s="360">
        <v>38231</v>
      </c>
      <c r="B4942" s="361">
        <v>1.2175</v>
      </c>
    </row>
    <row r="4943" spans="1:2" x14ac:dyDescent="0.25">
      <c r="A4943" s="360">
        <v>38230</v>
      </c>
      <c r="B4943" s="361">
        <v>1.2051000000000001</v>
      </c>
    </row>
    <row r="4944" spans="1:2" x14ac:dyDescent="0.25">
      <c r="A4944" s="360">
        <v>38229</v>
      </c>
      <c r="B4944" s="361">
        <v>1.2015</v>
      </c>
    </row>
    <row r="4945" spans="1:2" x14ac:dyDescent="0.25">
      <c r="A4945" s="360">
        <v>38228</v>
      </c>
      <c r="B4945" s="361">
        <v>1.2023999999999999</v>
      </c>
    </row>
    <row r="4946" spans="1:2" x14ac:dyDescent="0.25">
      <c r="A4946" s="360">
        <v>38227</v>
      </c>
      <c r="B4946" s="361">
        <v>1.2011000000000001</v>
      </c>
    </row>
    <row r="4947" spans="1:2" x14ac:dyDescent="0.25">
      <c r="A4947" s="360">
        <v>38226</v>
      </c>
      <c r="B4947" s="361">
        <v>1.2101</v>
      </c>
    </row>
    <row r="4948" spans="1:2" x14ac:dyDescent="0.25">
      <c r="A4948" s="360">
        <v>38225</v>
      </c>
      <c r="B4948" s="361">
        <v>1.2084999999999999</v>
      </c>
    </row>
    <row r="4949" spans="1:2" x14ac:dyDescent="0.25">
      <c r="A4949" s="360">
        <v>38224</v>
      </c>
      <c r="B4949" s="361">
        <v>1.2081999999999999</v>
      </c>
    </row>
    <row r="4950" spans="1:2" x14ac:dyDescent="0.25">
      <c r="A4950" s="360">
        <v>38223</v>
      </c>
      <c r="B4950" s="361">
        <v>1.2137</v>
      </c>
    </row>
    <row r="4951" spans="1:2" x14ac:dyDescent="0.25">
      <c r="A4951" s="360">
        <v>38222</v>
      </c>
      <c r="B4951" s="361">
        <v>1.2313000000000001</v>
      </c>
    </row>
    <row r="4952" spans="1:2" x14ac:dyDescent="0.25">
      <c r="A4952" s="360">
        <v>38221</v>
      </c>
      <c r="B4952" s="361">
        <v>1.232</v>
      </c>
    </row>
    <row r="4953" spans="1:2" x14ac:dyDescent="0.25">
      <c r="A4953" s="360">
        <v>38220</v>
      </c>
      <c r="B4953" s="361">
        <v>1.2309000000000001</v>
      </c>
    </row>
    <row r="4954" spans="1:2" x14ac:dyDescent="0.25">
      <c r="A4954" s="360">
        <v>38219</v>
      </c>
      <c r="B4954" s="361">
        <v>1.2366999999999999</v>
      </c>
    </row>
    <row r="4955" spans="1:2" x14ac:dyDescent="0.25">
      <c r="A4955" s="360">
        <v>38218</v>
      </c>
      <c r="B4955" s="361">
        <v>1.2336</v>
      </c>
    </row>
    <row r="4956" spans="1:2" x14ac:dyDescent="0.25">
      <c r="A4956" s="360">
        <v>38217</v>
      </c>
      <c r="B4956" s="361">
        <v>1.2349000000000001</v>
      </c>
    </row>
    <row r="4957" spans="1:2" x14ac:dyDescent="0.25">
      <c r="A4957" s="360">
        <v>38216</v>
      </c>
      <c r="B4957" s="361">
        <v>1.2359</v>
      </c>
    </row>
    <row r="4958" spans="1:2" x14ac:dyDescent="0.25">
      <c r="A4958" s="360">
        <v>38215</v>
      </c>
      <c r="B4958" s="361">
        <v>1.2363999999999999</v>
      </c>
    </row>
    <row r="4959" spans="1:2" x14ac:dyDescent="0.25">
      <c r="A4959" s="360">
        <v>38214</v>
      </c>
      <c r="B4959" s="361">
        <v>1.2372000000000001</v>
      </c>
    </row>
    <row r="4960" spans="1:2" x14ac:dyDescent="0.25">
      <c r="A4960" s="360">
        <v>38213</v>
      </c>
      <c r="B4960" s="361">
        <v>1.2371000000000001</v>
      </c>
    </row>
    <row r="4961" spans="1:2" x14ac:dyDescent="0.25">
      <c r="A4961" s="360">
        <v>38212</v>
      </c>
      <c r="B4961" s="361">
        <v>1.2261</v>
      </c>
    </row>
    <row r="4962" spans="1:2" x14ac:dyDescent="0.25">
      <c r="A4962" s="360">
        <v>38211</v>
      </c>
      <c r="B4962" s="361">
        <v>1.2214</v>
      </c>
    </row>
    <row r="4963" spans="1:2" x14ac:dyDescent="0.25">
      <c r="A4963" s="360">
        <v>38210</v>
      </c>
      <c r="B4963" s="361">
        <v>1.2237</v>
      </c>
    </row>
    <row r="4964" spans="1:2" x14ac:dyDescent="0.25">
      <c r="A4964" s="360">
        <v>38209</v>
      </c>
      <c r="B4964" s="361">
        <v>1.2266999999999999</v>
      </c>
    </row>
    <row r="4965" spans="1:2" x14ac:dyDescent="0.25">
      <c r="A4965" s="360">
        <v>38208</v>
      </c>
      <c r="B4965" s="361">
        <v>1.2282</v>
      </c>
    </row>
    <row r="4966" spans="1:2" x14ac:dyDescent="0.25">
      <c r="A4966" s="360">
        <v>38207</v>
      </c>
      <c r="B4966" s="361">
        <v>1.2312000000000001</v>
      </c>
    </row>
    <row r="4967" spans="1:2" x14ac:dyDescent="0.25">
      <c r="A4967" s="360">
        <v>38206</v>
      </c>
      <c r="B4967" s="361">
        <v>1.2312000000000001</v>
      </c>
    </row>
    <row r="4968" spans="1:2" x14ac:dyDescent="0.25">
      <c r="A4968" s="360">
        <v>38205</v>
      </c>
      <c r="B4968" s="361">
        <v>1.2058</v>
      </c>
    </row>
    <row r="4969" spans="1:2" x14ac:dyDescent="0.25">
      <c r="A4969" s="360">
        <v>38204</v>
      </c>
      <c r="B4969" s="361">
        <v>1.2041999999999999</v>
      </c>
    </row>
    <row r="4970" spans="1:2" x14ac:dyDescent="0.25">
      <c r="A4970" s="360">
        <v>38203</v>
      </c>
      <c r="B4970" s="361">
        <v>1.2051000000000001</v>
      </c>
    </row>
    <row r="4971" spans="1:2" x14ac:dyDescent="0.25">
      <c r="A4971" s="360">
        <v>38202</v>
      </c>
      <c r="B4971" s="361">
        <v>1.2029000000000001</v>
      </c>
    </row>
    <row r="4972" spans="1:2" x14ac:dyDescent="0.25">
      <c r="A4972" s="360">
        <v>38201</v>
      </c>
      <c r="B4972" s="361">
        <v>1.2064999999999999</v>
      </c>
    </row>
    <row r="4973" spans="1:2" x14ac:dyDescent="0.25">
      <c r="A4973" s="360">
        <v>38200</v>
      </c>
      <c r="B4973" s="361">
        <v>1.2027000000000001</v>
      </c>
    </row>
    <row r="4974" spans="1:2" x14ac:dyDescent="0.25">
      <c r="A4974" s="360">
        <v>38199</v>
      </c>
      <c r="B4974" s="361">
        <v>1.2020999999999999</v>
      </c>
    </row>
    <row r="4975" spans="1:2" x14ac:dyDescent="0.25">
      <c r="A4975" s="360">
        <v>38198</v>
      </c>
      <c r="B4975" s="361">
        <v>1.2029000000000001</v>
      </c>
    </row>
    <row r="4976" spans="1:2" x14ac:dyDescent="0.25">
      <c r="A4976" s="360">
        <v>38197</v>
      </c>
      <c r="B4976" s="361">
        <v>1.2042999999999999</v>
      </c>
    </row>
    <row r="4977" spans="1:2" x14ac:dyDescent="0.25">
      <c r="A4977" s="360">
        <v>38196</v>
      </c>
      <c r="B4977" s="361">
        <v>1.2045999999999999</v>
      </c>
    </row>
    <row r="4978" spans="1:2" x14ac:dyDescent="0.25">
      <c r="A4978" s="360">
        <v>38195</v>
      </c>
      <c r="B4978" s="361">
        <v>1.2150000000000001</v>
      </c>
    </row>
    <row r="4979" spans="1:2" x14ac:dyDescent="0.25">
      <c r="A4979" s="360">
        <v>38194</v>
      </c>
      <c r="B4979" s="361">
        <v>1.2102999999999999</v>
      </c>
    </row>
    <row r="4980" spans="1:2" x14ac:dyDescent="0.25">
      <c r="A4980" s="360">
        <v>38193</v>
      </c>
      <c r="B4980" s="361">
        <v>1.2092000000000001</v>
      </c>
    </row>
    <row r="4981" spans="1:2" x14ac:dyDescent="0.25">
      <c r="A4981" s="360">
        <v>38192</v>
      </c>
      <c r="B4981" s="361">
        <v>1.2101</v>
      </c>
    </row>
    <row r="4982" spans="1:2" x14ac:dyDescent="0.25">
      <c r="A4982" s="360">
        <v>38191</v>
      </c>
      <c r="B4982" s="361">
        <v>1.2249000000000001</v>
      </c>
    </row>
    <row r="4983" spans="1:2" x14ac:dyDescent="0.25">
      <c r="A4983" s="360">
        <v>38190</v>
      </c>
      <c r="B4983" s="361">
        <v>1.2255</v>
      </c>
    </row>
    <row r="4984" spans="1:2" x14ac:dyDescent="0.25">
      <c r="A4984" s="360">
        <v>38189</v>
      </c>
      <c r="B4984" s="361">
        <v>1.2325999999999999</v>
      </c>
    </row>
    <row r="4985" spans="1:2" x14ac:dyDescent="0.25">
      <c r="A4985" s="360">
        <v>38188</v>
      </c>
      <c r="B4985" s="361">
        <v>1.2437</v>
      </c>
    </row>
    <row r="4986" spans="1:2" x14ac:dyDescent="0.25">
      <c r="A4986" s="360">
        <v>38187</v>
      </c>
      <c r="B4986" s="361">
        <v>1.2438</v>
      </c>
    </row>
    <row r="4987" spans="1:2" x14ac:dyDescent="0.25">
      <c r="A4987" s="360">
        <v>38186</v>
      </c>
      <c r="B4987" s="361">
        <v>1.2450000000000001</v>
      </c>
    </row>
    <row r="4988" spans="1:2" x14ac:dyDescent="0.25">
      <c r="A4988" s="360">
        <v>38185</v>
      </c>
      <c r="B4988" s="361">
        <v>1.2445999999999999</v>
      </c>
    </row>
    <row r="4989" spans="1:2" x14ac:dyDescent="0.25">
      <c r="A4989" s="360">
        <v>38184</v>
      </c>
      <c r="B4989" s="361">
        <v>1.2343999999999999</v>
      </c>
    </row>
    <row r="4990" spans="1:2" x14ac:dyDescent="0.25">
      <c r="A4990" s="360">
        <v>38183</v>
      </c>
      <c r="B4990" s="361">
        <v>1.2385999999999999</v>
      </c>
    </row>
    <row r="4991" spans="1:2" x14ac:dyDescent="0.25">
      <c r="A4991" s="360">
        <v>38182</v>
      </c>
      <c r="B4991" s="361">
        <v>1.2323</v>
      </c>
    </row>
    <row r="4992" spans="1:2" x14ac:dyDescent="0.25">
      <c r="A4992" s="360">
        <v>38181</v>
      </c>
      <c r="B4992" s="361">
        <v>1.2408999999999999</v>
      </c>
    </row>
    <row r="4993" spans="1:2" x14ac:dyDescent="0.25">
      <c r="A4993" s="360">
        <v>38180</v>
      </c>
      <c r="B4993" s="361">
        <v>1.2406999999999999</v>
      </c>
    </row>
    <row r="4994" spans="1:2" x14ac:dyDescent="0.25">
      <c r="A4994" s="360">
        <v>38179</v>
      </c>
      <c r="B4994" s="361">
        <v>1.2412000000000001</v>
      </c>
    </row>
    <row r="4995" spans="1:2" x14ac:dyDescent="0.25">
      <c r="A4995" s="360">
        <v>38178</v>
      </c>
      <c r="B4995" s="361">
        <v>1.2410000000000001</v>
      </c>
    </row>
    <row r="4996" spans="1:2" x14ac:dyDescent="0.25">
      <c r="A4996" s="360">
        <v>38177</v>
      </c>
      <c r="B4996" s="361">
        <v>1.2391000000000001</v>
      </c>
    </row>
    <row r="4997" spans="1:2" x14ac:dyDescent="0.25">
      <c r="A4997" s="360">
        <v>38176</v>
      </c>
      <c r="B4997" s="361">
        <v>1.2361</v>
      </c>
    </row>
    <row r="4998" spans="1:2" x14ac:dyDescent="0.25">
      <c r="A4998" s="360">
        <v>38175</v>
      </c>
      <c r="B4998" s="361">
        <v>1.2287999999999999</v>
      </c>
    </row>
    <row r="4999" spans="1:2" x14ac:dyDescent="0.25">
      <c r="A4999" s="360">
        <v>38174</v>
      </c>
      <c r="B4999" s="361">
        <v>1.2281</v>
      </c>
    </row>
    <row r="5000" spans="1:2" x14ac:dyDescent="0.25">
      <c r="A5000" s="360">
        <v>38173</v>
      </c>
      <c r="B5000" s="361">
        <v>1.2318</v>
      </c>
    </row>
    <row r="5001" spans="1:2" x14ac:dyDescent="0.25">
      <c r="A5001" s="360">
        <v>38172</v>
      </c>
      <c r="B5001" s="361">
        <v>1.2305999999999999</v>
      </c>
    </row>
    <row r="5002" spans="1:2" x14ac:dyDescent="0.25">
      <c r="A5002" s="360">
        <v>38171</v>
      </c>
      <c r="B5002" s="361">
        <v>1.2305999999999999</v>
      </c>
    </row>
    <row r="5003" spans="1:2" x14ac:dyDescent="0.25">
      <c r="A5003" s="360">
        <v>38170</v>
      </c>
      <c r="B5003" s="361">
        <v>1.2164999999999999</v>
      </c>
    </row>
    <row r="5004" spans="1:2" x14ac:dyDescent="0.25">
      <c r="A5004" s="360">
        <v>38169</v>
      </c>
      <c r="B5004" s="361">
        <v>1.2193000000000001</v>
      </c>
    </row>
    <row r="5005" spans="1:2" x14ac:dyDescent="0.25">
      <c r="A5005" s="360">
        <v>38168</v>
      </c>
      <c r="B5005" s="361">
        <v>1.2081999999999999</v>
      </c>
    </row>
    <row r="5006" spans="1:2" x14ac:dyDescent="0.25">
      <c r="A5006" s="360">
        <v>38167</v>
      </c>
      <c r="B5006" s="361">
        <v>1.2184999999999999</v>
      </c>
    </row>
    <row r="5007" spans="1:2" x14ac:dyDescent="0.25">
      <c r="A5007" s="360">
        <v>38166</v>
      </c>
      <c r="B5007" s="361">
        <v>1.2173</v>
      </c>
    </row>
    <row r="5008" spans="1:2" x14ac:dyDescent="0.25">
      <c r="A5008" s="360">
        <v>38165</v>
      </c>
      <c r="B5008" s="361">
        <v>1.2156</v>
      </c>
    </row>
    <row r="5009" spans="1:2" x14ac:dyDescent="0.25">
      <c r="A5009" s="360">
        <v>38164</v>
      </c>
      <c r="B5009" s="361">
        <v>1.2156</v>
      </c>
    </row>
    <row r="5010" spans="1:2" x14ac:dyDescent="0.25">
      <c r="A5010" s="360">
        <v>38163</v>
      </c>
      <c r="B5010" s="361">
        <v>1.2164999999999999</v>
      </c>
    </row>
    <row r="5011" spans="1:2" x14ac:dyDescent="0.25">
      <c r="A5011" s="360">
        <v>38162</v>
      </c>
      <c r="B5011" s="361">
        <v>1.2087000000000001</v>
      </c>
    </row>
    <row r="5012" spans="1:2" x14ac:dyDescent="0.25">
      <c r="A5012" s="360">
        <v>38161</v>
      </c>
      <c r="B5012" s="361">
        <v>1.2099</v>
      </c>
    </row>
    <row r="5013" spans="1:2" x14ac:dyDescent="0.25">
      <c r="A5013" s="360">
        <v>38160</v>
      </c>
      <c r="B5013" s="361">
        <v>1.2112000000000001</v>
      </c>
    </row>
    <row r="5014" spans="1:2" x14ac:dyDescent="0.25">
      <c r="A5014" s="360">
        <v>38159</v>
      </c>
      <c r="B5014" s="361">
        <v>1.2136</v>
      </c>
    </row>
    <row r="5015" spans="1:2" x14ac:dyDescent="0.25">
      <c r="A5015" s="360">
        <v>38158</v>
      </c>
      <c r="B5015" s="361">
        <v>1.2139</v>
      </c>
    </row>
    <row r="5016" spans="1:2" x14ac:dyDescent="0.25">
      <c r="A5016" s="360">
        <v>38157</v>
      </c>
      <c r="B5016" s="361">
        <v>1.2138</v>
      </c>
    </row>
    <row r="5017" spans="1:2" x14ac:dyDescent="0.25">
      <c r="A5017" s="360">
        <v>38156</v>
      </c>
      <c r="B5017" s="361">
        <v>1.2054</v>
      </c>
    </row>
    <row r="5018" spans="1:2" x14ac:dyDescent="0.25">
      <c r="A5018" s="360">
        <v>38155</v>
      </c>
      <c r="B5018" s="361">
        <v>1.2005999999999999</v>
      </c>
    </row>
    <row r="5019" spans="1:2" x14ac:dyDescent="0.25">
      <c r="A5019" s="360">
        <v>38154</v>
      </c>
      <c r="B5019" s="361">
        <v>1.2161999999999999</v>
      </c>
    </row>
    <row r="5020" spans="1:2" x14ac:dyDescent="0.25">
      <c r="A5020" s="360">
        <v>38153</v>
      </c>
      <c r="B5020" s="361">
        <v>1.2067000000000001</v>
      </c>
    </row>
    <row r="5021" spans="1:2" x14ac:dyDescent="0.25">
      <c r="A5021" s="360">
        <v>38152</v>
      </c>
      <c r="B5021" s="361">
        <v>1.2027000000000001</v>
      </c>
    </row>
    <row r="5022" spans="1:2" x14ac:dyDescent="0.25">
      <c r="A5022" s="360">
        <v>38151</v>
      </c>
      <c r="B5022" s="361">
        <v>1.2027000000000001</v>
      </c>
    </row>
    <row r="5023" spans="1:2" x14ac:dyDescent="0.25">
      <c r="A5023" s="360">
        <v>38150</v>
      </c>
      <c r="B5023" s="361">
        <v>1.2017</v>
      </c>
    </row>
    <row r="5024" spans="1:2" x14ac:dyDescent="0.25">
      <c r="A5024" s="360">
        <v>38149</v>
      </c>
      <c r="B5024" s="361">
        <v>1.2111000000000001</v>
      </c>
    </row>
    <row r="5025" spans="1:2" x14ac:dyDescent="0.25">
      <c r="A5025" s="360">
        <v>38148</v>
      </c>
      <c r="B5025" s="361">
        <v>1.2044999999999999</v>
      </c>
    </row>
    <row r="5026" spans="1:2" x14ac:dyDescent="0.25">
      <c r="A5026" s="360">
        <v>38147</v>
      </c>
      <c r="B5026" s="361">
        <v>1.2262999999999999</v>
      </c>
    </row>
    <row r="5027" spans="1:2" x14ac:dyDescent="0.25">
      <c r="A5027" s="360">
        <v>38146</v>
      </c>
      <c r="B5027" s="361">
        <v>1.2314000000000001</v>
      </c>
    </row>
    <row r="5028" spans="1:2" x14ac:dyDescent="0.25">
      <c r="A5028" s="360">
        <v>38145</v>
      </c>
      <c r="B5028" s="361">
        <v>1.2282</v>
      </c>
    </row>
    <row r="5029" spans="1:2" x14ac:dyDescent="0.25">
      <c r="A5029" s="360">
        <v>38144</v>
      </c>
      <c r="B5029" s="361">
        <v>1.2269000000000001</v>
      </c>
    </row>
    <row r="5030" spans="1:2" x14ac:dyDescent="0.25">
      <c r="A5030" s="360">
        <v>38143</v>
      </c>
      <c r="B5030" s="361">
        <v>1.2287999999999999</v>
      </c>
    </row>
    <row r="5031" spans="1:2" x14ac:dyDescent="0.25">
      <c r="A5031" s="360">
        <v>38142</v>
      </c>
      <c r="B5031" s="361">
        <v>1.2221</v>
      </c>
    </row>
    <row r="5032" spans="1:2" x14ac:dyDescent="0.25">
      <c r="A5032" s="360">
        <v>38141</v>
      </c>
      <c r="B5032" s="361">
        <v>1.2213000000000001</v>
      </c>
    </row>
    <row r="5033" spans="1:2" x14ac:dyDescent="0.25">
      <c r="A5033" s="360">
        <v>38140</v>
      </c>
      <c r="B5033" s="361">
        <v>1.2242</v>
      </c>
    </row>
    <row r="5034" spans="1:2" x14ac:dyDescent="0.25">
      <c r="A5034" s="360">
        <v>38139</v>
      </c>
      <c r="B5034" s="361">
        <v>1.2184999999999999</v>
      </c>
    </row>
    <row r="5035" spans="1:2" x14ac:dyDescent="0.25">
      <c r="A5035" s="360">
        <v>38138</v>
      </c>
      <c r="B5035" s="361">
        <v>1.224</v>
      </c>
    </row>
    <row r="5036" spans="1:2" x14ac:dyDescent="0.25">
      <c r="A5036" s="360">
        <v>38137</v>
      </c>
      <c r="B5036" s="361">
        <v>1.2218</v>
      </c>
    </row>
    <row r="5037" spans="1:2" x14ac:dyDescent="0.25">
      <c r="A5037" s="360">
        <v>38136</v>
      </c>
      <c r="B5037" s="361">
        <v>1.2212000000000001</v>
      </c>
    </row>
    <row r="5038" spans="1:2" x14ac:dyDescent="0.25">
      <c r="A5038" s="360">
        <v>38135</v>
      </c>
      <c r="B5038" s="361">
        <v>1.2264999999999999</v>
      </c>
    </row>
    <row r="5039" spans="1:2" x14ac:dyDescent="0.25">
      <c r="A5039" s="360">
        <v>38134</v>
      </c>
      <c r="B5039" s="361">
        <v>1.2103999999999999</v>
      </c>
    </row>
    <row r="5040" spans="1:2" x14ac:dyDescent="0.25">
      <c r="A5040" s="360">
        <v>38133</v>
      </c>
      <c r="B5040" s="361">
        <v>1.2094</v>
      </c>
    </row>
    <row r="5041" spans="1:2" x14ac:dyDescent="0.25">
      <c r="A5041" s="360">
        <v>38132</v>
      </c>
      <c r="B5041" s="361">
        <v>1.2012</v>
      </c>
    </row>
    <row r="5042" spans="1:2" x14ac:dyDescent="0.25">
      <c r="A5042" s="360">
        <v>38131</v>
      </c>
      <c r="B5042" s="361">
        <v>1.1976</v>
      </c>
    </row>
    <row r="5043" spans="1:2" x14ac:dyDescent="0.25">
      <c r="A5043" s="360">
        <v>38130</v>
      </c>
      <c r="B5043" s="361">
        <v>1.1996</v>
      </c>
    </row>
    <row r="5044" spans="1:2" x14ac:dyDescent="0.25">
      <c r="A5044" s="360">
        <v>38129</v>
      </c>
      <c r="B5044" s="361">
        <v>1.1993</v>
      </c>
    </row>
    <row r="5045" spans="1:2" x14ac:dyDescent="0.25">
      <c r="A5045" s="360">
        <v>38128</v>
      </c>
      <c r="B5045" s="361">
        <v>1.1933</v>
      </c>
    </row>
    <row r="5046" spans="1:2" x14ac:dyDescent="0.25">
      <c r="A5046" s="360">
        <v>38127</v>
      </c>
      <c r="B5046" s="361">
        <v>1.2010000000000001</v>
      </c>
    </row>
    <row r="5047" spans="1:2" x14ac:dyDescent="0.25">
      <c r="A5047" s="360">
        <v>38126</v>
      </c>
      <c r="B5047" s="361">
        <v>1.1946000000000001</v>
      </c>
    </row>
    <row r="5048" spans="1:2" x14ac:dyDescent="0.25">
      <c r="A5048" s="360">
        <v>38125</v>
      </c>
      <c r="B5048" s="361">
        <v>1.202</v>
      </c>
    </row>
    <row r="5049" spans="1:2" x14ac:dyDescent="0.25">
      <c r="A5049" s="360">
        <v>38124</v>
      </c>
      <c r="B5049" s="361">
        <v>1.1887000000000001</v>
      </c>
    </row>
    <row r="5050" spans="1:2" x14ac:dyDescent="0.25">
      <c r="A5050" s="360">
        <v>38123</v>
      </c>
      <c r="B5050" s="361">
        <v>1.1879999999999999</v>
      </c>
    </row>
    <row r="5051" spans="1:2" x14ac:dyDescent="0.25">
      <c r="A5051" s="360">
        <v>38122</v>
      </c>
      <c r="B5051" s="361">
        <v>1.1879</v>
      </c>
    </row>
    <row r="5052" spans="1:2" x14ac:dyDescent="0.25">
      <c r="A5052" s="360">
        <v>38121</v>
      </c>
      <c r="B5052" s="361">
        <v>1.1817</v>
      </c>
    </row>
    <row r="5053" spans="1:2" x14ac:dyDescent="0.25">
      <c r="A5053" s="360">
        <v>38120</v>
      </c>
      <c r="B5053" s="361">
        <v>1.1899</v>
      </c>
    </row>
    <row r="5054" spans="1:2" x14ac:dyDescent="0.25">
      <c r="A5054" s="360">
        <v>38119</v>
      </c>
      <c r="B5054" s="361">
        <v>1.1863999999999999</v>
      </c>
    </row>
    <row r="5055" spans="1:2" x14ac:dyDescent="0.25">
      <c r="A5055" s="360">
        <v>38118</v>
      </c>
      <c r="B5055" s="361">
        <v>1.1853</v>
      </c>
    </row>
    <row r="5056" spans="1:2" x14ac:dyDescent="0.25">
      <c r="A5056" s="360">
        <v>38117</v>
      </c>
      <c r="B5056" s="361">
        <v>1.1869000000000001</v>
      </c>
    </row>
    <row r="5057" spans="1:2" x14ac:dyDescent="0.25">
      <c r="A5057" s="360">
        <v>38116</v>
      </c>
      <c r="B5057" s="361">
        <v>1.1884999999999999</v>
      </c>
    </row>
    <row r="5058" spans="1:2" x14ac:dyDescent="0.25">
      <c r="A5058" s="360">
        <v>38115</v>
      </c>
      <c r="B5058" s="361">
        <v>1.1884999999999999</v>
      </c>
    </row>
    <row r="5059" spans="1:2" x14ac:dyDescent="0.25">
      <c r="A5059" s="360">
        <v>38114</v>
      </c>
      <c r="B5059" s="361">
        <v>1.2073</v>
      </c>
    </row>
    <row r="5060" spans="1:2" x14ac:dyDescent="0.25">
      <c r="A5060" s="360">
        <v>38113</v>
      </c>
      <c r="B5060" s="361">
        <v>1.2164999999999999</v>
      </c>
    </row>
    <row r="5061" spans="1:2" x14ac:dyDescent="0.25">
      <c r="A5061" s="360">
        <v>38112</v>
      </c>
      <c r="B5061" s="361">
        <v>1.2089000000000001</v>
      </c>
    </row>
    <row r="5062" spans="1:2" x14ac:dyDescent="0.25">
      <c r="A5062" s="360">
        <v>38111</v>
      </c>
      <c r="B5062" s="361">
        <v>1.1937</v>
      </c>
    </row>
    <row r="5063" spans="1:2" x14ac:dyDescent="0.25">
      <c r="A5063" s="360">
        <v>38110</v>
      </c>
      <c r="B5063" s="361">
        <v>1.2005999999999999</v>
      </c>
    </row>
    <row r="5064" spans="1:2" x14ac:dyDescent="0.25">
      <c r="A5064" s="360">
        <v>38109</v>
      </c>
      <c r="B5064" s="361">
        <v>1.198</v>
      </c>
    </row>
    <row r="5065" spans="1:2" x14ac:dyDescent="0.25">
      <c r="A5065" s="360">
        <v>38108</v>
      </c>
      <c r="B5065" s="361">
        <v>1.198</v>
      </c>
    </row>
    <row r="5066" spans="1:2" x14ac:dyDescent="0.25">
      <c r="A5066" s="360">
        <v>38107</v>
      </c>
      <c r="B5066" s="361">
        <v>1.1979</v>
      </c>
    </row>
    <row r="5067" spans="1:2" x14ac:dyDescent="0.25">
      <c r="A5067" s="360">
        <v>38106</v>
      </c>
      <c r="B5067" s="361">
        <v>1.1834</v>
      </c>
    </row>
    <row r="5068" spans="1:2" x14ac:dyDescent="0.25">
      <c r="A5068" s="360">
        <v>38105</v>
      </c>
      <c r="B5068" s="361">
        <v>1.1937</v>
      </c>
    </row>
    <row r="5069" spans="1:2" x14ac:dyDescent="0.25">
      <c r="A5069" s="360">
        <v>38104</v>
      </c>
      <c r="B5069" s="361">
        <v>1.1871</v>
      </c>
    </row>
    <row r="5070" spans="1:2" x14ac:dyDescent="0.25">
      <c r="A5070" s="360">
        <v>38103</v>
      </c>
      <c r="B5070" s="361">
        <v>1.1820999999999999</v>
      </c>
    </row>
    <row r="5071" spans="1:2" x14ac:dyDescent="0.25">
      <c r="A5071" s="360">
        <v>38102</v>
      </c>
      <c r="B5071" s="361">
        <v>1.1840999999999999</v>
      </c>
    </row>
    <row r="5072" spans="1:2" x14ac:dyDescent="0.25">
      <c r="A5072" s="360">
        <v>38101</v>
      </c>
      <c r="B5072" s="361">
        <v>1.1834</v>
      </c>
    </row>
    <row r="5073" spans="1:2" x14ac:dyDescent="0.25">
      <c r="A5073" s="360">
        <v>38100</v>
      </c>
      <c r="B5073" s="361">
        <v>1.1906000000000001</v>
      </c>
    </row>
    <row r="5074" spans="1:2" x14ac:dyDescent="0.25">
      <c r="A5074" s="360">
        <v>38099</v>
      </c>
      <c r="B5074" s="361">
        <v>1.1830000000000001</v>
      </c>
    </row>
    <row r="5075" spans="1:2" x14ac:dyDescent="0.25">
      <c r="A5075" s="360">
        <v>38098</v>
      </c>
      <c r="B5075" s="361">
        <v>1.1861999999999999</v>
      </c>
    </row>
    <row r="5076" spans="1:2" x14ac:dyDescent="0.25">
      <c r="A5076" s="360">
        <v>38097</v>
      </c>
      <c r="B5076" s="361">
        <v>1.2017</v>
      </c>
    </row>
    <row r="5077" spans="1:2" x14ac:dyDescent="0.25">
      <c r="A5077" s="360">
        <v>38096</v>
      </c>
      <c r="B5077" s="361">
        <v>1.2013</v>
      </c>
    </row>
    <row r="5078" spans="1:2" x14ac:dyDescent="0.25">
      <c r="A5078" s="360">
        <v>38095</v>
      </c>
      <c r="B5078" s="361">
        <v>1.2</v>
      </c>
    </row>
    <row r="5079" spans="1:2" x14ac:dyDescent="0.25">
      <c r="A5079" s="360">
        <v>38094</v>
      </c>
      <c r="B5079" s="361">
        <v>1.1987000000000001</v>
      </c>
    </row>
    <row r="5080" spans="1:2" x14ac:dyDescent="0.25">
      <c r="A5080" s="360">
        <v>38093</v>
      </c>
      <c r="B5080" s="361">
        <v>1.1974</v>
      </c>
    </row>
    <row r="5081" spans="1:2" x14ac:dyDescent="0.25">
      <c r="A5081" s="360">
        <v>38092</v>
      </c>
      <c r="B5081" s="361">
        <v>1.1964999999999999</v>
      </c>
    </row>
    <row r="5082" spans="1:2" x14ac:dyDescent="0.25">
      <c r="A5082" s="360">
        <v>38091</v>
      </c>
      <c r="B5082" s="361">
        <v>1.1943999999999999</v>
      </c>
    </row>
    <row r="5083" spans="1:2" x14ac:dyDescent="0.25">
      <c r="A5083" s="360">
        <v>38090</v>
      </c>
      <c r="B5083" s="361">
        <v>1.2070000000000001</v>
      </c>
    </row>
    <row r="5084" spans="1:2" x14ac:dyDescent="0.25">
      <c r="A5084" s="360">
        <v>38089</v>
      </c>
      <c r="B5084" s="361">
        <v>1.2090000000000001</v>
      </c>
    </row>
    <row r="5085" spans="1:2" x14ac:dyDescent="0.25">
      <c r="A5085" s="360">
        <v>38088</v>
      </c>
      <c r="B5085" s="361">
        <v>1.2083999999999999</v>
      </c>
    </row>
    <row r="5086" spans="1:2" x14ac:dyDescent="0.25">
      <c r="A5086" s="360">
        <v>38087</v>
      </c>
      <c r="B5086" s="361">
        <v>1.2094</v>
      </c>
    </row>
    <row r="5087" spans="1:2" x14ac:dyDescent="0.25">
      <c r="A5087" s="360">
        <v>38086</v>
      </c>
      <c r="B5087" s="361">
        <v>1.2078</v>
      </c>
    </row>
    <row r="5088" spans="1:2" x14ac:dyDescent="0.25">
      <c r="A5088" s="360">
        <v>38085</v>
      </c>
      <c r="B5088" s="361">
        <v>1.2169000000000001</v>
      </c>
    </row>
    <row r="5089" spans="1:2" x14ac:dyDescent="0.25">
      <c r="A5089" s="360">
        <v>38084</v>
      </c>
      <c r="B5089" s="361">
        <v>1.2089000000000001</v>
      </c>
    </row>
    <row r="5090" spans="1:2" x14ac:dyDescent="0.25">
      <c r="A5090" s="360">
        <v>38083</v>
      </c>
      <c r="B5090" s="361">
        <v>1.2016</v>
      </c>
    </row>
    <row r="5091" spans="1:2" x14ac:dyDescent="0.25">
      <c r="A5091" s="360">
        <v>38082</v>
      </c>
      <c r="B5091" s="361">
        <v>1.2117</v>
      </c>
    </row>
    <row r="5092" spans="1:2" x14ac:dyDescent="0.25">
      <c r="A5092" s="360">
        <v>38081</v>
      </c>
      <c r="B5092" s="361">
        <v>1.2121999999999999</v>
      </c>
    </row>
    <row r="5093" spans="1:2" x14ac:dyDescent="0.25">
      <c r="A5093" s="360">
        <v>38080</v>
      </c>
      <c r="B5093" s="361">
        <v>1.2133</v>
      </c>
    </row>
    <row r="5094" spans="1:2" x14ac:dyDescent="0.25">
      <c r="A5094" s="360">
        <v>38079</v>
      </c>
      <c r="B5094" s="361">
        <v>1.2352000000000001</v>
      </c>
    </row>
    <row r="5095" spans="1:2" x14ac:dyDescent="0.25">
      <c r="A5095" s="360">
        <v>38078</v>
      </c>
      <c r="B5095" s="361">
        <v>1.23</v>
      </c>
    </row>
    <row r="5096" spans="1:2" x14ac:dyDescent="0.25">
      <c r="A5096" s="360">
        <v>38077</v>
      </c>
      <c r="B5096" s="361">
        <v>1.2173</v>
      </c>
    </row>
    <row r="5097" spans="1:2" x14ac:dyDescent="0.25">
      <c r="A5097" s="360">
        <v>38076</v>
      </c>
      <c r="B5097" s="361">
        <v>1.2141999999999999</v>
      </c>
    </row>
    <row r="5098" spans="1:2" x14ac:dyDescent="0.25">
      <c r="A5098" s="360">
        <v>38075</v>
      </c>
      <c r="B5098" s="361">
        <v>1.2119</v>
      </c>
    </row>
    <row r="5099" spans="1:2" x14ac:dyDescent="0.25">
      <c r="A5099" s="360">
        <v>38074</v>
      </c>
      <c r="B5099" s="361">
        <v>1.2121</v>
      </c>
    </row>
    <row r="5100" spans="1:2" x14ac:dyDescent="0.25">
      <c r="A5100" s="360">
        <v>38073</v>
      </c>
      <c r="B5100" s="361">
        <v>1.2122999999999999</v>
      </c>
    </row>
    <row r="5101" spans="1:2" x14ac:dyDescent="0.25">
      <c r="A5101" s="360">
        <v>38072</v>
      </c>
      <c r="B5101" s="361">
        <v>1.2136</v>
      </c>
    </row>
    <row r="5102" spans="1:2" x14ac:dyDescent="0.25">
      <c r="A5102" s="360">
        <v>38071</v>
      </c>
      <c r="B5102" s="361">
        <v>1.2126999999999999</v>
      </c>
    </row>
    <row r="5103" spans="1:2" x14ac:dyDescent="0.25">
      <c r="A5103" s="360">
        <v>38070</v>
      </c>
      <c r="B5103" s="361">
        <v>1.2325999999999999</v>
      </c>
    </row>
    <row r="5104" spans="1:2" x14ac:dyDescent="0.25">
      <c r="A5104" s="360">
        <v>38069</v>
      </c>
      <c r="B5104" s="361">
        <v>1.2331000000000001</v>
      </c>
    </row>
    <row r="5105" spans="1:2" x14ac:dyDescent="0.25">
      <c r="A5105" s="360">
        <v>38068</v>
      </c>
      <c r="B5105" s="361">
        <v>1.2282</v>
      </c>
    </row>
    <row r="5106" spans="1:2" x14ac:dyDescent="0.25">
      <c r="A5106" s="360">
        <v>38067</v>
      </c>
      <c r="B5106" s="361">
        <v>1.2281</v>
      </c>
    </row>
    <row r="5107" spans="1:2" x14ac:dyDescent="0.25">
      <c r="A5107" s="360">
        <v>38066</v>
      </c>
      <c r="B5107" s="361">
        <v>1.2274</v>
      </c>
    </row>
    <row r="5108" spans="1:2" x14ac:dyDescent="0.25">
      <c r="A5108" s="360">
        <v>38065</v>
      </c>
      <c r="B5108" s="361">
        <v>1.2387999999999999</v>
      </c>
    </row>
    <row r="5109" spans="1:2" x14ac:dyDescent="0.25">
      <c r="A5109" s="360">
        <v>38064</v>
      </c>
      <c r="B5109" s="361">
        <v>1.2235</v>
      </c>
    </row>
    <row r="5110" spans="1:2" x14ac:dyDescent="0.25">
      <c r="A5110" s="360">
        <v>38063</v>
      </c>
      <c r="B5110" s="361">
        <v>1.2262</v>
      </c>
    </row>
    <row r="5111" spans="1:2" x14ac:dyDescent="0.25">
      <c r="A5111" s="360">
        <v>38062</v>
      </c>
      <c r="B5111" s="361">
        <v>1.2270000000000001</v>
      </c>
    </row>
    <row r="5112" spans="1:2" x14ac:dyDescent="0.25">
      <c r="A5112" s="360">
        <v>38061</v>
      </c>
      <c r="B5112" s="361">
        <v>1.2234</v>
      </c>
    </row>
    <row r="5113" spans="1:2" x14ac:dyDescent="0.25">
      <c r="A5113" s="360">
        <v>38060</v>
      </c>
      <c r="B5113" s="361">
        <v>1.2222</v>
      </c>
    </row>
    <row r="5114" spans="1:2" x14ac:dyDescent="0.25">
      <c r="A5114" s="360">
        <v>38059</v>
      </c>
      <c r="B5114" s="361">
        <v>1.222</v>
      </c>
    </row>
    <row r="5115" spans="1:2" x14ac:dyDescent="0.25">
      <c r="A5115" s="360">
        <v>38058</v>
      </c>
      <c r="B5115" s="361">
        <v>1.2337</v>
      </c>
    </row>
    <row r="5116" spans="1:2" x14ac:dyDescent="0.25">
      <c r="A5116" s="360">
        <v>38057</v>
      </c>
      <c r="B5116" s="361">
        <v>1.2242</v>
      </c>
    </row>
    <row r="5117" spans="1:2" x14ac:dyDescent="0.25">
      <c r="A5117" s="360">
        <v>38056</v>
      </c>
      <c r="B5117" s="361">
        <v>1.2311000000000001</v>
      </c>
    </row>
    <row r="5118" spans="1:2" x14ac:dyDescent="0.25">
      <c r="A5118" s="360">
        <v>38055</v>
      </c>
      <c r="B5118" s="361">
        <v>1.2404999999999999</v>
      </c>
    </row>
    <row r="5119" spans="1:2" x14ac:dyDescent="0.25">
      <c r="A5119" s="360">
        <v>38054</v>
      </c>
      <c r="B5119" s="361">
        <v>1.2383</v>
      </c>
    </row>
    <row r="5120" spans="1:2" x14ac:dyDescent="0.25">
      <c r="A5120" s="360">
        <v>38053</v>
      </c>
      <c r="B5120" s="361">
        <v>1.2361</v>
      </c>
    </row>
    <row r="5121" spans="1:2" x14ac:dyDescent="0.25">
      <c r="A5121" s="360">
        <v>38052</v>
      </c>
      <c r="B5121" s="361">
        <v>1.2373000000000001</v>
      </c>
    </row>
    <row r="5122" spans="1:2" x14ac:dyDescent="0.25">
      <c r="A5122" s="360">
        <v>38051</v>
      </c>
      <c r="B5122" s="361">
        <v>1.2189000000000001</v>
      </c>
    </row>
    <row r="5123" spans="1:2" x14ac:dyDescent="0.25">
      <c r="A5123" s="360">
        <v>38050</v>
      </c>
      <c r="B5123" s="361">
        <v>1.2197</v>
      </c>
    </row>
    <row r="5124" spans="1:2" x14ac:dyDescent="0.25">
      <c r="A5124" s="360">
        <v>38049</v>
      </c>
      <c r="B5124" s="361">
        <v>1.2214</v>
      </c>
    </row>
    <row r="5125" spans="1:2" x14ac:dyDescent="0.25">
      <c r="A5125" s="360">
        <v>38048</v>
      </c>
      <c r="B5125" s="361">
        <v>1.2442</v>
      </c>
    </row>
    <row r="5126" spans="1:2" x14ac:dyDescent="0.25">
      <c r="A5126" s="360">
        <v>38047</v>
      </c>
      <c r="B5126" s="361">
        <v>1.2488999999999999</v>
      </c>
    </row>
    <row r="5127" spans="1:2" x14ac:dyDescent="0.25">
      <c r="A5127" s="360">
        <v>38046</v>
      </c>
      <c r="B5127" s="361">
        <v>1.2490000000000001</v>
      </c>
    </row>
    <row r="5128" spans="1:2" x14ac:dyDescent="0.25">
      <c r="A5128" s="360">
        <v>38045</v>
      </c>
      <c r="B5128" s="361">
        <v>1.2493000000000001</v>
      </c>
    </row>
    <row r="5129" spans="1:2" x14ac:dyDescent="0.25">
      <c r="A5129" s="360">
        <v>38044</v>
      </c>
      <c r="B5129" s="361">
        <v>1.2432000000000001</v>
      </c>
    </row>
    <row r="5130" spans="1:2" x14ac:dyDescent="0.25">
      <c r="A5130" s="360">
        <v>38043</v>
      </c>
      <c r="B5130" s="361">
        <v>1.2493000000000001</v>
      </c>
    </row>
    <row r="5131" spans="1:2" x14ac:dyDescent="0.25">
      <c r="A5131" s="360">
        <v>38042</v>
      </c>
      <c r="B5131" s="361">
        <v>1.2683</v>
      </c>
    </row>
    <row r="5132" spans="1:2" x14ac:dyDescent="0.25">
      <c r="A5132" s="360">
        <v>38041</v>
      </c>
      <c r="B5132" s="361">
        <v>1.2553000000000001</v>
      </c>
    </row>
    <row r="5133" spans="1:2" x14ac:dyDescent="0.25">
      <c r="A5133" s="360">
        <v>38040</v>
      </c>
      <c r="B5133" s="361">
        <v>1.2506999999999999</v>
      </c>
    </row>
    <row r="5134" spans="1:2" x14ac:dyDescent="0.25">
      <c r="A5134" s="360">
        <v>38039</v>
      </c>
      <c r="B5134" s="361">
        <v>1.2538</v>
      </c>
    </row>
    <row r="5135" spans="1:2" x14ac:dyDescent="0.25">
      <c r="A5135" s="360">
        <v>38038</v>
      </c>
      <c r="B5135" s="361">
        <v>1.2522</v>
      </c>
    </row>
    <row r="5136" spans="1:2" x14ac:dyDescent="0.25">
      <c r="A5136" s="360">
        <v>38037</v>
      </c>
      <c r="B5136" s="361">
        <v>1.2706</v>
      </c>
    </row>
    <row r="5137" spans="1:2" x14ac:dyDescent="0.25">
      <c r="A5137" s="360">
        <v>38036</v>
      </c>
      <c r="B5137" s="361">
        <v>1.2661</v>
      </c>
    </row>
    <row r="5138" spans="1:2" x14ac:dyDescent="0.25">
      <c r="A5138" s="360">
        <v>38035</v>
      </c>
      <c r="B5138" s="361">
        <v>1.2835000000000001</v>
      </c>
    </row>
    <row r="5139" spans="1:2" x14ac:dyDescent="0.25">
      <c r="A5139" s="360">
        <v>38034</v>
      </c>
      <c r="B5139" s="361">
        <v>1.2768999999999999</v>
      </c>
    </row>
    <row r="5140" spans="1:2" x14ac:dyDescent="0.25">
      <c r="A5140" s="360">
        <v>38033</v>
      </c>
      <c r="B5140" s="361">
        <v>1.2747999999999999</v>
      </c>
    </row>
    <row r="5141" spans="1:2" x14ac:dyDescent="0.25">
      <c r="A5141" s="360">
        <v>38032</v>
      </c>
      <c r="B5141" s="361">
        <v>1.2722</v>
      </c>
    </row>
    <row r="5142" spans="1:2" x14ac:dyDescent="0.25">
      <c r="A5142" s="360">
        <v>38031</v>
      </c>
      <c r="B5142" s="361">
        <v>1.2741</v>
      </c>
    </row>
    <row r="5143" spans="1:2" x14ac:dyDescent="0.25">
      <c r="A5143" s="360">
        <v>38030</v>
      </c>
      <c r="B5143" s="361">
        <v>1.2803</v>
      </c>
    </row>
    <row r="5144" spans="1:2" x14ac:dyDescent="0.25">
      <c r="A5144" s="360">
        <v>38029</v>
      </c>
      <c r="B5144" s="361">
        <v>1.2823</v>
      </c>
    </row>
    <row r="5145" spans="1:2" x14ac:dyDescent="0.25">
      <c r="A5145" s="360">
        <v>38028</v>
      </c>
      <c r="B5145" s="361">
        <v>1.2697000000000001</v>
      </c>
    </row>
    <row r="5146" spans="1:2" x14ac:dyDescent="0.25">
      <c r="A5146" s="360">
        <v>38027</v>
      </c>
      <c r="B5146" s="361">
        <v>1.2682</v>
      </c>
    </row>
    <row r="5147" spans="1:2" x14ac:dyDescent="0.25">
      <c r="A5147" s="360">
        <v>38026</v>
      </c>
      <c r="B5147" s="361">
        <v>1.2625</v>
      </c>
    </row>
    <row r="5148" spans="1:2" x14ac:dyDescent="0.25">
      <c r="A5148" s="360">
        <v>38025</v>
      </c>
      <c r="B5148" s="361">
        <v>1.2697000000000001</v>
      </c>
    </row>
    <row r="5149" spans="1:2" x14ac:dyDescent="0.25">
      <c r="A5149" s="360">
        <v>38024</v>
      </c>
      <c r="B5149" s="361">
        <v>1.2701</v>
      </c>
    </row>
    <row r="5150" spans="1:2" x14ac:dyDescent="0.25">
      <c r="A5150" s="360">
        <v>38023</v>
      </c>
      <c r="B5150" s="361">
        <v>1.2539</v>
      </c>
    </row>
    <row r="5151" spans="1:2" x14ac:dyDescent="0.25">
      <c r="A5151" s="360">
        <v>38022</v>
      </c>
      <c r="B5151" s="361">
        <v>1.2527999999999999</v>
      </c>
    </row>
    <row r="5152" spans="1:2" x14ac:dyDescent="0.25">
      <c r="A5152" s="360">
        <v>38021</v>
      </c>
      <c r="B5152" s="361">
        <v>1.2529999999999999</v>
      </c>
    </row>
    <row r="5153" spans="1:2" x14ac:dyDescent="0.25">
      <c r="A5153" s="360">
        <v>38020</v>
      </c>
      <c r="B5153" s="361">
        <v>1.2426999999999999</v>
      </c>
    </row>
    <row r="5154" spans="1:2" x14ac:dyDescent="0.25">
      <c r="A5154" s="360">
        <v>38019</v>
      </c>
      <c r="B5154" s="361">
        <v>1.246</v>
      </c>
    </row>
    <row r="5155" spans="1:2" x14ac:dyDescent="0.25">
      <c r="A5155" s="360">
        <v>38018</v>
      </c>
      <c r="B5155" s="361">
        <v>1.246</v>
      </c>
    </row>
    <row r="5156" spans="1:2" x14ac:dyDescent="0.25">
      <c r="A5156" s="360">
        <v>38017</v>
      </c>
      <c r="B5156" s="361">
        <v>1.246</v>
      </c>
    </row>
    <row r="5157" spans="1:2" x14ac:dyDescent="0.25">
      <c r="A5157" s="360">
        <v>38016</v>
      </c>
      <c r="B5157" s="361">
        <v>1.2411000000000001</v>
      </c>
    </row>
    <row r="5158" spans="1:2" x14ac:dyDescent="0.25">
      <c r="A5158" s="360">
        <v>38015</v>
      </c>
      <c r="B5158" s="361">
        <v>1.2487999999999999</v>
      </c>
    </row>
    <row r="5159" spans="1:2" x14ac:dyDescent="0.25">
      <c r="A5159" s="360">
        <v>38014</v>
      </c>
      <c r="B5159" s="361">
        <v>1.2638</v>
      </c>
    </row>
    <row r="5160" spans="1:2" x14ac:dyDescent="0.25">
      <c r="A5160" s="360">
        <v>38013</v>
      </c>
      <c r="B5160" s="361">
        <v>1.2470000000000001</v>
      </c>
    </row>
    <row r="5161" spans="1:2" x14ac:dyDescent="0.25">
      <c r="A5161" s="360">
        <v>38012</v>
      </c>
      <c r="B5161" s="361">
        <v>1.258</v>
      </c>
    </row>
    <row r="5162" spans="1:2" x14ac:dyDescent="0.25">
      <c r="A5162" s="360">
        <v>38011</v>
      </c>
      <c r="B5162" s="361">
        <v>1.2587999999999999</v>
      </c>
    </row>
    <row r="5163" spans="1:2" x14ac:dyDescent="0.25">
      <c r="A5163" s="360">
        <v>38010</v>
      </c>
      <c r="B5163" s="361">
        <v>1.2586999999999999</v>
      </c>
    </row>
    <row r="5164" spans="1:2" x14ac:dyDescent="0.25">
      <c r="A5164" s="360">
        <v>38009</v>
      </c>
      <c r="B5164" s="361">
        <v>1.2708999999999999</v>
      </c>
    </row>
    <row r="5165" spans="1:2" x14ac:dyDescent="0.25">
      <c r="A5165" s="360">
        <v>38008</v>
      </c>
      <c r="B5165" s="361">
        <v>1.2629999999999999</v>
      </c>
    </row>
    <row r="5166" spans="1:2" x14ac:dyDescent="0.25">
      <c r="A5166" s="360">
        <v>38007</v>
      </c>
      <c r="B5166" s="361">
        <v>1.2576000000000001</v>
      </c>
    </row>
    <row r="5167" spans="1:2" x14ac:dyDescent="0.25">
      <c r="A5167" s="360">
        <v>38006</v>
      </c>
      <c r="B5167" s="361">
        <v>1.2351000000000001</v>
      </c>
    </row>
    <row r="5168" spans="1:2" x14ac:dyDescent="0.25">
      <c r="A5168" s="360">
        <v>38005</v>
      </c>
      <c r="B5168" s="361">
        <v>1.2169000000000001</v>
      </c>
    </row>
    <row r="5169" spans="1:2" x14ac:dyDescent="0.25">
      <c r="A5169" s="360">
        <v>38004</v>
      </c>
      <c r="B5169" s="361">
        <v>1.2393000000000001</v>
      </c>
    </row>
    <row r="5170" spans="1:2" x14ac:dyDescent="0.25">
      <c r="A5170" s="360">
        <v>38003</v>
      </c>
      <c r="B5170" s="361">
        <v>1.2565</v>
      </c>
    </row>
    <row r="5171" spans="1:2" x14ac:dyDescent="0.25">
      <c r="A5171" s="360">
        <v>38002</v>
      </c>
      <c r="B5171" s="361">
        <v>1.2565</v>
      </c>
    </row>
    <row r="5172" spans="1:2" x14ac:dyDescent="0.25">
      <c r="A5172" s="360">
        <v>38001</v>
      </c>
      <c r="B5172" s="361">
        <v>1.2649999999999999</v>
      </c>
    </row>
    <row r="5173" spans="1:2" x14ac:dyDescent="0.25">
      <c r="A5173" s="360">
        <v>38000</v>
      </c>
      <c r="B5173" s="361">
        <v>1.2764</v>
      </c>
    </row>
    <row r="5174" spans="1:2" x14ac:dyDescent="0.25">
      <c r="A5174" s="360">
        <v>37999</v>
      </c>
      <c r="B5174" s="361">
        <v>1.2743</v>
      </c>
    </row>
    <row r="5175" spans="1:2" x14ac:dyDescent="0.25">
      <c r="A5175" s="360">
        <v>37998</v>
      </c>
      <c r="B5175" s="361">
        <v>1.2829999999999999</v>
      </c>
    </row>
    <row r="5176" spans="1:2" x14ac:dyDescent="0.25">
      <c r="A5176" s="360">
        <v>37997</v>
      </c>
      <c r="B5176" s="361">
        <v>1.2825</v>
      </c>
    </row>
    <row r="5177" spans="1:2" x14ac:dyDescent="0.25">
      <c r="A5177" s="360">
        <v>37996</v>
      </c>
      <c r="B5177" s="361">
        <v>1.2825</v>
      </c>
    </row>
    <row r="5178" spans="1:2" x14ac:dyDescent="0.25">
      <c r="A5178" s="360">
        <v>37995</v>
      </c>
      <c r="B5178" s="361">
        <v>1.2764</v>
      </c>
    </row>
    <row r="5179" spans="1:2" x14ac:dyDescent="0.25">
      <c r="A5179" s="360">
        <v>37994</v>
      </c>
      <c r="B5179" s="361">
        <v>1.2636000000000001</v>
      </c>
    </row>
    <row r="5180" spans="1:2" x14ac:dyDescent="0.25">
      <c r="A5180" s="360">
        <v>37993</v>
      </c>
      <c r="B5180" s="361">
        <v>1.2736000000000001</v>
      </c>
    </row>
    <row r="5181" spans="1:2" x14ac:dyDescent="0.25">
      <c r="A5181" s="360">
        <v>37992</v>
      </c>
      <c r="B5181" s="361">
        <v>1.2654000000000001</v>
      </c>
    </row>
    <row r="5182" spans="1:2" x14ac:dyDescent="0.25">
      <c r="A5182" s="360">
        <v>37991</v>
      </c>
      <c r="B5182" s="361">
        <v>1.2583</v>
      </c>
    </row>
    <row r="5183" spans="1:2" x14ac:dyDescent="0.25">
      <c r="A5183" s="360">
        <v>37990</v>
      </c>
      <c r="B5183" s="361">
        <v>1.258</v>
      </c>
    </row>
    <row r="5184" spans="1:2" x14ac:dyDescent="0.25">
      <c r="A5184" s="360">
        <v>37989</v>
      </c>
      <c r="B5184" s="361">
        <v>1.2589999999999999</v>
      </c>
    </row>
    <row r="5185" spans="1:2" x14ac:dyDescent="0.25">
      <c r="A5185" s="360">
        <v>37988</v>
      </c>
      <c r="B5185" s="361">
        <v>1.2542</v>
      </c>
    </row>
    <row r="5186" spans="1:2" x14ac:dyDescent="0.25">
      <c r="A5186" s="360">
        <v>37987</v>
      </c>
      <c r="B5186" s="361">
        <v>1.2576000000000001</v>
      </c>
    </row>
    <row r="5187" spans="1:2" x14ac:dyDescent="0.25">
      <c r="A5187" s="360">
        <v>37986</v>
      </c>
      <c r="B5187" s="361">
        <v>1.2552000000000001</v>
      </c>
    </row>
    <row r="5188" spans="1:2" x14ac:dyDescent="0.25">
      <c r="A5188" s="360">
        <v>37985</v>
      </c>
      <c r="B5188" s="361">
        <v>1.2484</v>
      </c>
    </row>
    <row r="5189" spans="1:2" x14ac:dyDescent="0.25">
      <c r="A5189" s="360">
        <v>37984</v>
      </c>
      <c r="B5189" s="361">
        <v>1.2436</v>
      </c>
    </row>
    <row r="5190" spans="1:2" x14ac:dyDescent="0.25">
      <c r="A5190" s="360">
        <v>37983</v>
      </c>
      <c r="B5190" s="361">
        <v>1.2423999999999999</v>
      </c>
    </row>
    <row r="5191" spans="1:2" x14ac:dyDescent="0.25">
      <c r="A5191" s="360">
        <v>37982</v>
      </c>
      <c r="B5191" s="361">
        <v>1.2428999999999999</v>
      </c>
    </row>
    <row r="5192" spans="1:2" x14ac:dyDescent="0.25">
      <c r="A5192" s="360">
        <v>37981</v>
      </c>
      <c r="B5192" s="361">
        <v>1.2448999999999999</v>
      </c>
    </row>
    <row r="5193" spans="1:2" x14ac:dyDescent="0.25">
      <c r="A5193" s="360">
        <v>37980</v>
      </c>
      <c r="B5193" s="361">
        <v>1.2448999999999999</v>
      </c>
    </row>
    <row r="5194" spans="1:2" x14ac:dyDescent="0.25">
      <c r="A5194" s="360">
        <v>37979</v>
      </c>
      <c r="B5194" s="361">
        <v>1.2390000000000001</v>
      </c>
    </row>
    <row r="5195" spans="1:2" x14ac:dyDescent="0.25">
      <c r="A5195" s="360">
        <v>37978</v>
      </c>
      <c r="B5195" s="361">
        <v>1.24</v>
      </c>
    </row>
    <row r="5196" spans="1:2" x14ac:dyDescent="0.25">
      <c r="A5196" s="360">
        <v>37977</v>
      </c>
      <c r="B5196" s="361">
        <v>1.2404999999999999</v>
      </c>
    </row>
    <row r="5197" spans="1:2" x14ac:dyDescent="0.25">
      <c r="A5197" s="360">
        <v>37976</v>
      </c>
      <c r="B5197" s="361">
        <v>1.2353000000000001</v>
      </c>
    </row>
    <row r="5198" spans="1:2" x14ac:dyDescent="0.25">
      <c r="A5198" s="360">
        <v>37975</v>
      </c>
      <c r="B5198" s="361">
        <v>1.2377</v>
      </c>
    </row>
    <row r="5199" spans="1:2" x14ac:dyDescent="0.25">
      <c r="A5199" s="360">
        <v>37974</v>
      </c>
      <c r="B5199" s="361">
        <v>1.2433000000000001</v>
      </c>
    </row>
    <row r="5200" spans="1:2" x14ac:dyDescent="0.25">
      <c r="A5200" s="360">
        <v>37973</v>
      </c>
      <c r="B5200" s="361">
        <v>1.2403</v>
      </c>
    </row>
    <row r="5201" spans="1:2" x14ac:dyDescent="0.25">
      <c r="A5201" s="360">
        <v>37972</v>
      </c>
      <c r="B5201" s="361">
        <v>1.232</v>
      </c>
    </row>
    <row r="5202" spans="1:2" x14ac:dyDescent="0.25">
      <c r="A5202" s="360">
        <v>37971</v>
      </c>
      <c r="B5202" s="361">
        <v>1.2306999999999999</v>
      </c>
    </row>
    <row r="5203" spans="1:2" x14ac:dyDescent="0.25">
      <c r="A5203" s="360">
        <v>37970</v>
      </c>
      <c r="B5203" s="361">
        <v>1.2267999999999999</v>
      </c>
    </row>
    <row r="5204" spans="1:2" x14ac:dyDescent="0.25">
      <c r="A5204" s="360">
        <v>37969</v>
      </c>
      <c r="B5204" s="361">
        <v>1.2267999999999999</v>
      </c>
    </row>
    <row r="5205" spans="1:2" x14ac:dyDescent="0.25">
      <c r="A5205" s="360">
        <v>37968</v>
      </c>
      <c r="B5205" s="361">
        <v>1.2293000000000001</v>
      </c>
    </row>
    <row r="5206" spans="1:2" x14ac:dyDescent="0.25">
      <c r="A5206" s="360">
        <v>37967</v>
      </c>
      <c r="B5206" s="361">
        <v>1.2205999999999999</v>
      </c>
    </row>
    <row r="5207" spans="1:2" x14ac:dyDescent="0.25">
      <c r="A5207" s="360">
        <v>37966</v>
      </c>
      <c r="B5207" s="361">
        <v>1.2213000000000001</v>
      </c>
    </row>
    <row r="5208" spans="1:2" x14ac:dyDescent="0.25">
      <c r="A5208" s="360">
        <v>37965</v>
      </c>
      <c r="B5208" s="361">
        <v>1.2251000000000001</v>
      </c>
    </row>
    <row r="5209" spans="1:2" x14ac:dyDescent="0.25">
      <c r="A5209" s="360">
        <v>37964</v>
      </c>
      <c r="B5209" s="361">
        <v>1.2228000000000001</v>
      </c>
    </row>
    <row r="5210" spans="1:2" x14ac:dyDescent="0.25">
      <c r="A5210" s="360">
        <v>37963</v>
      </c>
      <c r="B5210" s="361">
        <v>1.2162999999999999</v>
      </c>
    </row>
    <row r="5211" spans="1:2" x14ac:dyDescent="0.25">
      <c r="A5211" s="360">
        <v>37962</v>
      </c>
      <c r="B5211" s="361">
        <v>1.2149000000000001</v>
      </c>
    </row>
    <row r="5212" spans="1:2" x14ac:dyDescent="0.25">
      <c r="A5212" s="360">
        <v>37961</v>
      </c>
      <c r="B5212" s="361">
        <v>1.2165999999999999</v>
      </c>
    </row>
    <row r="5213" spans="1:2" x14ac:dyDescent="0.25">
      <c r="A5213" s="360">
        <v>37960</v>
      </c>
      <c r="B5213" s="361">
        <v>1.2071000000000001</v>
      </c>
    </row>
    <row r="5214" spans="1:2" x14ac:dyDescent="0.25">
      <c r="A5214" s="360">
        <v>37959</v>
      </c>
      <c r="B5214" s="361">
        <v>1.2112000000000001</v>
      </c>
    </row>
    <row r="5215" spans="1:2" x14ac:dyDescent="0.25">
      <c r="A5215" s="360">
        <v>37958</v>
      </c>
      <c r="B5215" s="361">
        <v>1.2074</v>
      </c>
    </row>
    <row r="5216" spans="1:2" x14ac:dyDescent="0.25">
      <c r="A5216" s="360">
        <v>37957</v>
      </c>
      <c r="B5216" s="361">
        <v>1.1973</v>
      </c>
    </row>
    <row r="5217" spans="1:2" x14ac:dyDescent="0.25">
      <c r="A5217" s="360">
        <v>37956</v>
      </c>
      <c r="B5217" s="361">
        <v>1.1978</v>
      </c>
    </row>
    <row r="5218" spans="1:2" x14ac:dyDescent="0.25">
      <c r="A5218" s="360">
        <v>37955</v>
      </c>
      <c r="B5218" s="361">
        <v>1.1986000000000001</v>
      </c>
    </row>
    <row r="5219" spans="1:2" x14ac:dyDescent="0.25">
      <c r="A5219" s="360">
        <v>37954</v>
      </c>
      <c r="B5219" s="361">
        <v>1.1990000000000001</v>
      </c>
    </row>
    <row r="5220" spans="1:2" x14ac:dyDescent="0.25">
      <c r="A5220" s="360">
        <v>37953</v>
      </c>
      <c r="B5220" s="361">
        <v>1.1907000000000001</v>
      </c>
    </row>
    <row r="5221" spans="1:2" x14ac:dyDescent="0.25">
      <c r="A5221" s="360">
        <v>37952</v>
      </c>
      <c r="B5221" s="361">
        <v>1.1938</v>
      </c>
    </row>
    <row r="5222" spans="1:2" x14ac:dyDescent="0.25">
      <c r="A5222" s="360">
        <v>37951</v>
      </c>
      <c r="B5222" s="361">
        <v>1.1783999999999999</v>
      </c>
    </row>
    <row r="5223" spans="1:2" x14ac:dyDescent="0.25">
      <c r="A5223" s="360">
        <v>37950</v>
      </c>
      <c r="B5223" s="361">
        <v>1.1759999999999999</v>
      </c>
    </row>
    <row r="5224" spans="1:2" x14ac:dyDescent="0.25">
      <c r="A5224" s="360">
        <v>37949</v>
      </c>
      <c r="B5224" s="361">
        <v>1.1884999999999999</v>
      </c>
    </row>
    <row r="5225" spans="1:2" x14ac:dyDescent="0.25">
      <c r="A5225" s="360">
        <v>37948</v>
      </c>
      <c r="B5225" s="361">
        <v>1.1890000000000001</v>
      </c>
    </row>
    <row r="5226" spans="1:2" x14ac:dyDescent="0.25">
      <c r="A5226" s="360">
        <v>37947</v>
      </c>
      <c r="B5226" s="361">
        <v>1.1916</v>
      </c>
    </row>
    <row r="5227" spans="1:2" x14ac:dyDescent="0.25">
      <c r="A5227" s="360">
        <v>37946</v>
      </c>
      <c r="B5227" s="361">
        <v>1.1911</v>
      </c>
    </row>
    <row r="5228" spans="1:2" x14ac:dyDescent="0.25">
      <c r="A5228" s="360">
        <v>37945</v>
      </c>
      <c r="B5228" s="361">
        <v>1.1881999999999999</v>
      </c>
    </row>
    <row r="5229" spans="1:2" x14ac:dyDescent="0.25">
      <c r="A5229" s="360">
        <v>37944</v>
      </c>
      <c r="B5229" s="361">
        <v>1.1947000000000001</v>
      </c>
    </row>
    <row r="5230" spans="1:2" x14ac:dyDescent="0.25">
      <c r="A5230" s="360">
        <v>37943</v>
      </c>
      <c r="B5230" s="361">
        <v>1.1752</v>
      </c>
    </row>
    <row r="5231" spans="1:2" x14ac:dyDescent="0.25">
      <c r="A5231" s="360">
        <v>37942</v>
      </c>
      <c r="B5231" s="361">
        <v>1.1785000000000001</v>
      </c>
    </row>
    <row r="5232" spans="1:2" x14ac:dyDescent="0.25">
      <c r="A5232" s="360">
        <v>37941</v>
      </c>
      <c r="B5232" s="361">
        <v>1.1778</v>
      </c>
    </row>
    <row r="5233" spans="1:2" x14ac:dyDescent="0.25">
      <c r="A5233" s="360">
        <v>37940</v>
      </c>
      <c r="B5233" s="361">
        <v>1.1781999999999999</v>
      </c>
    </row>
    <row r="5234" spans="1:2" x14ac:dyDescent="0.25">
      <c r="A5234" s="360">
        <v>37939</v>
      </c>
      <c r="B5234" s="361">
        <v>1.1729000000000001</v>
      </c>
    </row>
    <row r="5235" spans="1:2" x14ac:dyDescent="0.25">
      <c r="A5235" s="360">
        <v>37938</v>
      </c>
      <c r="B5235" s="361">
        <v>1.1637</v>
      </c>
    </row>
    <row r="5236" spans="1:2" x14ac:dyDescent="0.25">
      <c r="A5236" s="360">
        <v>37937</v>
      </c>
      <c r="B5236" s="361">
        <v>1.1506000000000001</v>
      </c>
    </row>
    <row r="5237" spans="1:2" x14ac:dyDescent="0.25">
      <c r="A5237" s="360">
        <v>37936</v>
      </c>
      <c r="B5237" s="361">
        <v>1.1489</v>
      </c>
    </row>
    <row r="5238" spans="1:2" x14ac:dyDescent="0.25">
      <c r="A5238" s="360">
        <v>37935</v>
      </c>
      <c r="B5238" s="361">
        <v>1.1511</v>
      </c>
    </row>
    <row r="5239" spans="1:2" x14ac:dyDescent="0.25">
      <c r="A5239" s="360">
        <v>37934</v>
      </c>
      <c r="B5239" s="361">
        <v>1.1511</v>
      </c>
    </row>
    <row r="5240" spans="1:2" x14ac:dyDescent="0.25">
      <c r="A5240" s="360">
        <v>37933</v>
      </c>
      <c r="B5240" s="361">
        <v>1.1534</v>
      </c>
    </row>
    <row r="5241" spans="1:2" x14ac:dyDescent="0.25">
      <c r="A5241" s="360">
        <v>37932</v>
      </c>
      <c r="B5241" s="361">
        <v>1.1406000000000001</v>
      </c>
    </row>
    <row r="5242" spans="1:2" x14ac:dyDescent="0.25">
      <c r="A5242" s="360">
        <v>37931</v>
      </c>
      <c r="B5242" s="361">
        <v>1.1435999999999999</v>
      </c>
    </row>
    <row r="5243" spans="1:2" x14ac:dyDescent="0.25">
      <c r="A5243" s="360">
        <v>37930</v>
      </c>
      <c r="B5243" s="361">
        <v>1.1488</v>
      </c>
    </row>
    <row r="5244" spans="1:2" x14ac:dyDescent="0.25">
      <c r="A5244" s="360">
        <v>37929</v>
      </c>
      <c r="B5244" s="361">
        <v>1.1447000000000001</v>
      </c>
    </row>
    <row r="5245" spans="1:2" x14ac:dyDescent="0.25">
      <c r="A5245" s="360">
        <v>37928</v>
      </c>
      <c r="B5245" s="361">
        <v>1.1589</v>
      </c>
    </row>
    <row r="5246" spans="1:2" x14ac:dyDescent="0.25">
      <c r="A5246" s="360">
        <v>37927</v>
      </c>
      <c r="B5246" s="361">
        <v>1.1594</v>
      </c>
    </row>
    <row r="5247" spans="1:2" x14ac:dyDescent="0.25">
      <c r="A5247" s="360">
        <v>37926</v>
      </c>
      <c r="B5247" s="361">
        <v>1.1580999999999999</v>
      </c>
    </row>
    <row r="5248" spans="1:2" x14ac:dyDescent="0.25">
      <c r="A5248" s="360">
        <v>37925</v>
      </c>
      <c r="B5248" s="361">
        <v>1.1633</v>
      </c>
    </row>
    <row r="5249" spans="1:2" x14ac:dyDescent="0.25">
      <c r="A5249" s="360">
        <v>37924</v>
      </c>
      <c r="B5249" s="361">
        <v>1.1661999999999999</v>
      </c>
    </row>
    <row r="5250" spans="1:2" x14ac:dyDescent="0.25">
      <c r="A5250" s="360">
        <v>37923</v>
      </c>
      <c r="B5250" s="361">
        <v>1.1665000000000001</v>
      </c>
    </row>
    <row r="5251" spans="1:2" x14ac:dyDescent="0.25">
      <c r="A5251" s="360">
        <v>37922</v>
      </c>
      <c r="B5251" s="361">
        <v>1.1744000000000001</v>
      </c>
    </row>
    <row r="5252" spans="1:2" x14ac:dyDescent="0.25">
      <c r="A5252" s="360">
        <v>37921</v>
      </c>
      <c r="B5252" s="361">
        <v>1.1766000000000001</v>
      </c>
    </row>
    <row r="5253" spans="1:2" x14ac:dyDescent="0.25">
      <c r="A5253" s="360">
        <v>37920</v>
      </c>
      <c r="B5253" s="361">
        <v>1.1757</v>
      </c>
    </row>
    <row r="5254" spans="1:2" x14ac:dyDescent="0.25">
      <c r="A5254" s="360">
        <v>37919</v>
      </c>
      <c r="B5254" s="361">
        <v>1.1792</v>
      </c>
    </row>
    <row r="5255" spans="1:2" x14ac:dyDescent="0.25">
      <c r="A5255" s="360">
        <v>37918</v>
      </c>
      <c r="B5255" s="361">
        <v>1.1776</v>
      </c>
    </row>
    <row r="5256" spans="1:2" x14ac:dyDescent="0.25">
      <c r="A5256" s="360">
        <v>37917</v>
      </c>
      <c r="B5256" s="361">
        <v>1.1805000000000001</v>
      </c>
    </row>
    <row r="5257" spans="1:2" x14ac:dyDescent="0.25">
      <c r="A5257" s="360">
        <v>37916</v>
      </c>
      <c r="B5257" s="361">
        <v>1.1651</v>
      </c>
    </row>
    <row r="5258" spans="1:2" x14ac:dyDescent="0.25">
      <c r="A5258" s="360">
        <v>37915</v>
      </c>
      <c r="B5258" s="361">
        <v>1.1637</v>
      </c>
    </row>
    <row r="5259" spans="1:2" x14ac:dyDescent="0.25">
      <c r="A5259" s="360">
        <v>37914</v>
      </c>
      <c r="B5259" s="361">
        <v>1.1677999999999999</v>
      </c>
    </row>
    <row r="5260" spans="1:2" x14ac:dyDescent="0.25">
      <c r="A5260" s="360">
        <v>37913</v>
      </c>
      <c r="B5260" s="361">
        <v>1.1667000000000001</v>
      </c>
    </row>
    <row r="5261" spans="1:2" x14ac:dyDescent="0.25">
      <c r="A5261" s="360">
        <v>37912</v>
      </c>
      <c r="B5261" s="361">
        <v>1.1672</v>
      </c>
    </row>
    <row r="5262" spans="1:2" x14ac:dyDescent="0.25">
      <c r="A5262" s="360">
        <v>37911</v>
      </c>
      <c r="B5262" s="361">
        <v>1.1592</v>
      </c>
    </row>
    <row r="5263" spans="1:2" x14ac:dyDescent="0.25">
      <c r="A5263" s="360">
        <v>37910</v>
      </c>
      <c r="B5263" s="361">
        <v>1.1633</v>
      </c>
    </row>
    <row r="5264" spans="1:2" x14ac:dyDescent="0.25">
      <c r="A5264" s="360">
        <v>37909</v>
      </c>
      <c r="B5264" s="361">
        <v>1.1722999999999999</v>
      </c>
    </row>
    <row r="5265" spans="1:2" x14ac:dyDescent="0.25">
      <c r="A5265" s="360">
        <v>37908</v>
      </c>
      <c r="B5265" s="361">
        <v>1.1701999999999999</v>
      </c>
    </row>
    <row r="5266" spans="1:2" x14ac:dyDescent="0.25">
      <c r="A5266" s="360">
        <v>37907</v>
      </c>
      <c r="B5266" s="361">
        <v>1.179</v>
      </c>
    </row>
    <row r="5267" spans="1:2" x14ac:dyDescent="0.25">
      <c r="A5267" s="360">
        <v>37906</v>
      </c>
      <c r="B5267" s="361">
        <v>1.179</v>
      </c>
    </row>
    <row r="5268" spans="1:2" x14ac:dyDescent="0.25">
      <c r="A5268" s="360">
        <v>37905</v>
      </c>
      <c r="B5268" s="361">
        <v>1.1800999999999999</v>
      </c>
    </row>
    <row r="5269" spans="1:2" x14ac:dyDescent="0.25">
      <c r="A5269" s="360">
        <v>37904</v>
      </c>
      <c r="B5269" s="361">
        <v>1.1735</v>
      </c>
    </row>
    <row r="5270" spans="1:2" x14ac:dyDescent="0.25">
      <c r="A5270" s="360">
        <v>37903</v>
      </c>
      <c r="B5270" s="361">
        <v>1.1815</v>
      </c>
    </row>
    <row r="5271" spans="1:2" x14ac:dyDescent="0.25">
      <c r="A5271" s="360">
        <v>37902</v>
      </c>
      <c r="B5271" s="361">
        <v>1.1767000000000001</v>
      </c>
    </row>
    <row r="5272" spans="1:2" x14ac:dyDescent="0.25">
      <c r="A5272" s="360">
        <v>37901</v>
      </c>
      <c r="B5272" s="361">
        <v>1.1718</v>
      </c>
    </row>
    <row r="5273" spans="1:2" x14ac:dyDescent="0.25">
      <c r="A5273" s="360">
        <v>37900</v>
      </c>
      <c r="B5273" s="361">
        <v>1.1568000000000001</v>
      </c>
    </row>
    <row r="5274" spans="1:2" x14ac:dyDescent="0.25">
      <c r="A5274" s="360">
        <v>37899</v>
      </c>
      <c r="B5274" s="361">
        <v>1.157</v>
      </c>
    </row>
    <row r="5275" spans="1:2" x14ac:dyDescent="0.25">
      <c r="A5275" s="360">
        <v>37898</v>
      </c>
      <c r="B5275" s="361">
        <v>1.1569</v>
      </c>
    </row>
    <row r="5276" spans="1:2" x14ac:dyDescent="0.25">
      <c r="A5276" s="360">
        <v>37897</v>
      </c>
      <c r="B5276" s="361">
        <v>1.169</v>
      </c>
    </row>
    <row r="5277" spans="1:2" x14ac:dyDescent="0.25">
      <c r="A5277" s="360">
        <v>37896</v>
      </c>
      <c r="B5277" s="361">
        <v>1.1722999999999999</v>
      </c>
    </row>
    <row r="5278" spans="1:2" x14ac:dyDescent="0.25">
      <c r="A5278" s="360">
        <v>37895</v>
      </c>
      <c r="B5278" s="361">
        <v>1.1665000000000001</v>
      </c>
    </row>
    <row r="5279" spans="1:2" x14ac:dyDescent="0.25">
      <c r="A5279" s="360">
        <v>37894</v>
      </c>
      <c r="B5279" s="361">
        <v>1.1594</v>
      </c>
    </row>
    <row r="5280" spans="1:2" x14ac:dyDescent="0.25">
      <c r="A5280" s="360">
        <v>37893</v>
      </c>
      <c r="B5280" s="361">
        <v>1.1464000000000001</v>
      </c>
    </row>
    <row r="5281" spans="1:2" x14ac:dyDescent="0.25">
      <c r="A5281" s="360">
        <v>37892</v>
      </c>
      <c r="B5281" s="361">
        <v>1.1459999999999999</v>
      </c>
    </row>
    <row r="5282" spans="1:2" x14ac:dyDescent="0.25">
      <c r="A5282" s="360">
        <v>37891</v>
      </c>
      <c r="B5282" s="361">
        <v>1.1475</v>
      </c>
    </row>
    <row r="5283" spans="1:2" x14ac:dyDescent="0.25">
      <c r="A5283" s="360">
        <v>37890</v>
      </c>
      <c r="B5283" s="361">
        <v>1.1494</v>
      </c>
    </row>
    <row r="5284" spans="1:2" x14ac:dyDescent="0.25">
      <c r="A5284" s="360">
        <v>37889</v>
      </c>
      <c r="B5284" s="361">
        <v>1.1496999999999999</v>
      </c>
    </row>
    <row r="5285" spans="1:2" x14ac:dyDescent="0.25">
      <c r="A5285" s="360">
        <v>37888</v>
      </c>
      <c r="B5285" s="361">
        <v>1.1444000000000001</v>
      </c>
    </row>
    <row r="5286" spans="1:2" x14ac:dyDescent="0.25">
      <c r="A5286" s="360">
        <v>37887</v>
      </c>
      <c r="B5286" s="361">
        <v>1.1473</v>
      </c>
    </row>
    <row r="5287" spans="1:2" x14ac:dyDescent="0.25">
      <c r="A5287" s="360">
        <v>37886</v>
      </c>
      <c r="B5287" s="361">
        <v>1.1418999999999999</v>
      </c>
    </row>
    <row r="5288" spans="1:2" x14ac:dyDescent="0.25">
      <c r="A5288" s="360">
        <v>37885</v>
      </c>
      <c r="B5288" s="361">
        <v>1.1368</v>
      </c>
    </row>
    <row r="5289" spans="1:2" x14ac:dyDescent="0.25">
      <c r="A5289" s="360">
        <v>37884</v>
      </c>
      <c r="B5289" s="361">
        <v>1.1359999999999999</v>
      </c>
    </row>
    <row r="5290" spans="1:2" x14ac:dyDescent="0.25">
      <c r="A5290" s="360">
        <v>37883</v>
      </c>
      <c r="B5290" s="361">
        <v>1.1252</v>
      </c>
    </row>
    <row r="5291" spans="1:2" x14ac:dyDescent="0.25">
      <c r="A5291" s="360">
        <v>37882</v>
      </c>
      <c r="B5291" s="361">
        <v>1.1279999999999999</v>
      </c>
    </row>
    <row r="5292" spans="1:2" x14ac:dyDescent="0.25">
      <c r="A5292" s="360">
        <v>37881</v>
      </c>
      <c r="B5292" s="361">
        <v>1.1176999999999999</v>
      </c>
    </row>
    <row r="5293" spans="1:2" x14ac:dyDescent="0.25">
      <c r="A5293" s="360">
        <v>37880</v>
      </c>
      <c r="B5293" s="361">
        <v>1.1285000000000001</v>
      </c>
    </row>
    <row r="5294" spans="1:2" x14ac:dyDescent="0.25">
      <c r="A5294" s="360">
        <v>37879</v>
      </c>
      <c r="B5294" s="361">
        <v>1.1291</v>
      </c>
    </row>
    <row r="5295" spans="1:2" x14ac:dyDescent="0.25">
      <c r="A5295" s="360">
        <v>37878</v>
      </c>
      <c r="B5295" s="361">
        <v>1.129</v>
      </c>
    </row>
    <row r="5296" spans="1:2" x14ac:dyDescent="0.25">
      <c r="A5296" s="360">
        <v>37877</v>
      </c>
      <c r="B5296" s="361">
        <v>1.1286</v>
      </c>
    </row>
    <row r="5297" spans="1:2" x14ac:dyDescent="0.25">
      <c r="A5297" s="360">
        <v>37876</v>
      </c>
      <c r="B5297" s="361">
        <v>1.1204000000000001</v>
      </c>
    </row>
    <row r="5298" spans="1:2" x14ac:dyDescent="0.25">
      <c r="A5298" s="360">
        <v>37875</v>
      </c>
      <c r="B5298" s="361">
        <v>1.1211</v>
      </c>
    </row>
    <row r="5299" spans="1:2" x14ac:dyDescent="0.25">
      <c r="A5299" s="360">
        <v>37874</v>
      </c>
      <c r="B5299" s="361">
        <v>1.123</v>
      </c>
    </row>
    <row r="5300" spans="1:2" x14ac:dyDescent="0.25">
      <c r="A5300" s="360">
        <v>37873</v>
      </c>
      <c r="B5300" s="361">
        <v>1.1074999999999999</v>
      </c>
    </row>
    <row r="5301" spans="1:2" x14ac:dyDescent="0.25">
      <c r="A5301" s="360">
        <v>37872</v>
      </c>
      <c r="B5301" s="361">
        <v>1.1096999999999999</v>
      </c>
    </row>
    <row r="5302" spans="1:2" x14ac:dyDescent="0.25">
      <c r="A5302" s="360">
        <v>37871</v>
      </c>
      <c r="B5302" s="361">
        <v>1.1096999999999999</v>
      </c>
    </row>
    <row r="5303" spans="1:2" x14ac:dyDescent="0.25">
      <c r="A5303" s="360">
        <v>37870</v>
      </c>
      <c r="B5303" s="361">
        <v>1.1104000000000001</v>
      </c>
    </row>
    <row r="5304" spans="1:2" x14ac:dyDescent="0.25">
      <c r="A5304" s="360">
        <v>37869</v>
      </c>
      <c r="B5304" s="361">
        <v>1.0939000000000001</v>
      </c>
    </row>
    <row r="5305" spans="1:2" x14ac:dyDescent="0.25">
      <c r="A5305" s="360">
        <v>37868</v>
      </c>
      <c r="B5305" s="361">
        <v>1.0839000000000001</v>
      </c>
    </row>
    <row r="5306" spans="1:2" x14ac:dyDescent="0.25">
      <c r="A5306" s="360">
        <v>37867</v>
      </c>
      <c r="B5306" s="361">
        <v>1.0814999999999999</v>
      </c>
    </row>
    <row r="5307" spans="1:2" x14ac:dyDescent="0.25">
      <c r="A5307" s="360">
        <v>37866</v>
      </c>
      <c r="B5307" s="361">
        <v>1.0966</v>
      </c>
    </row>
    <row r="5308" spans="1:2" x14ac:dyDescent="0.25">
      <c r="A5308" s="360">
        <v>37865</v>
      </c>
      <c r="B5308" s="361">
        <v>1.0985</v>
      </c>
    </row>
    <row r="5309" spans="1:2" x14ac:dyDescent="0.25">
      <c r="A5309" s="360">
        <v>37864</v>
      </c>
      <c r="B5309" s="361">
        <v>1.0981000000000001</v>
      </c>
    </row>
    <row r="5310" spans="1:2" x14ac:dyDescent="0.25">
      <c r="A5310" s="360">
        <v>37863</v>
      </c>
      <c r="B5310" s="361">
        <v>1.0987</v>
      </c>
    </row>
    <row r="5311" spans="1:2" x14ac:dyDescent="0.25">
      <c r="A5311" s="360">
        <v>37862</v>
      </c>
      <c r="B5311" s="361">
        <v>1.087</v>
      </c>
    </row>
    <row r="5312" spans="1:2" x14ac:dyDescent="0.25">
      <c r="A5312" s="360">
        <v>37861</v>
      </c>
      <c r="B5312" s="361">
        <v>1.0875999999999999</v>
      </c>
    </row>
    <row r="5313" spans="1:2" x14ac:dyDescent="0.25">
      <c r="A5313" s="360">
        <v>37860</v>
      </c>
      <c r="B5313" s="361">
        <v>1.087</v>
      </c>
    </row>
    <row r="5314" spans="1:2" x14ac:dyDescent="0.25">
      <c r="A5314" s="360">
        <v>37859</v>
      </c>
      <c r="B5314" s="361">
        <v>1.0871</v>
      </c>
    </row>
    <row r="5315" spans="1:2" x14ac:dyDescent="0.25">
      <c r="A5315" s="360">
        <v>37858</v>
      </c>
      <c r="B5315" s="361">
        <v>1.0867</v>
      </c>
    </row>
    <row r="5316" spans="1:2" x14ac:dyDescent="0.25">
      <c r="A5316" s="360">
        <v>37857</v>
      </c>
      <c r="B5316" s="361">
        <v>1.0873999999999999</v>
      </c>
    </row>
    <row r="5317" spans="1:2" x14ac:dyDescent="0.25">
      <c r="A5317" s="360">
        <v>37856</v>
      </c>
      <c r="B5317" s="361">
        <v>1.0889</v>
      </c>
    </row>
    <row r="5318" spans="1:2" x14ac:dyDescent="0.25">
      <c r="A5318" s="360">
        <v>37855</v>
      </c>
      <c r="B5318" s="361">
        <v>1.0919000000000001</v>
      </c>
    </row>
    <row r="5319" spans="1:2" x14ac:dyDescent="0.25">
      <c r="A5319" s="360">
        <v>37854</v>
      </c>
      <c r="B5319" s="361">
        <v>1.1114999999999999</v>
      </c>
    </row>
    <row r="5320" spans="1:2" x14ac:dyDescent="0.25">
      <c r="A5320" s="360">
        <v>37853</v>
      </c>
      <c r="B5320" s="361">
        <v>1.1137999999999999</v>
      </c>
    </row>
    <row r="5321" spans="1:2" x14ac:dyDescent="0.25">
      <c r="A5321" s="360">
        <v>37852</v>
      </c>
      <c r="B5321" s="361">
        <v>1.1144000000000001</v>
      </c>
    </row>
    <row r="5322" spans="1:2" x14ac:dyDescent="0.25">
      <c r="A5322" s="360">
        <v>37851</v>
      </c>
      <c r="B5322" s="361">
        <v>1.1232</v>
      </c>
    </row>
    <row r="5323" spans="1:2" x14ac:dyDescent="0.25">
      <c r="A5323" s="360">
        <v>37850</v>
      </c>
      <c r="B5323" s="361">
        <v>1.1253</v>
      </c>
    </row>
    <row r="5324" spans="1:2" x14ac:dyDescent="0.25">
      <c r="A5324" s="360">
        <v>37849</v>
      </c>
      <c r="B5324" s="361">
        <v>1.1264000000000001</v>
      </c>
    </row>
    <row r="5325" spans="1:2" x14ac:dyDescent="0.25">
      <c r="A5325" s="360">
        <v>37848</v>
      </c>
      <c r="B5325" s="361">
        <v>1.1262000000000001</v>
      </c>
    </row>
    <row r="5326" spans="1:2" x14ac:dyDescent="0.25">
      <c r="A5326" s="360">
        <v>37847</v>
      </c>
      <c r="B5326" s="361">
        <v>1.1321000000000001</v>
      </c>
    </row>
    <row r="5327" spans="1:2" x14ac:dyDescent="0.25">
      <c r="A5327" s="360">
        <v>37846</v>
      </c>
      <c r="B5327" s="361">
        <v>1.1283000000000001</v>
      </c>
    </row>
    <row r="5328" spans="1:2" x14ac:dyDescent="0.25">
      <c r="A5328" s="360">
        <v>37845</v>
      </c>
      <c r="B5328" s="361">
        <v>1.1356999999999999</v>
      </c>
    </row>
    <row r="5329" spans="1:2" x14ac:dyDescent="0.25">
      <c r="A5329" s="360">
        <v>37844</v>
      </c>
      <c r="B5329" s="361">
        <v>1.1298999999999999</v>
      </c>
    </row>
    <row r="5330" spans="1:2" x14ac:dyDescent="0.25">
      <c r="A5330" s="360">
        <v>37843</v>
      </c>
      <c r="B5330" s="361">
        <v>1.1297999999999999</v>
      </c>
    </row>
    <row r="5331" spans="1:2" x14ac:dyDescent="0.25">
      <c r="A5331" s="360">
        <v>37842</v>
      </c>
      <c r="B5331" s="361">
        <v>1.1306</v>
      </c>
    </row>
    <row r="5332" spans="1:2" x14ac:dyDescent="0.25">
      <c r="A5332" s="360">
        <v>37841</v>
      </c>
      <c r="B5332" s="361">
        <v>1.1372</v>
      </c>
    </row>
    <row r="5333" spans="1:2" x14ac:dyDescent="0.25">
      <c r="A5333" s="360">
        <v>37840</v>
      </c>
      <c r="B5333" s="361">
        <v>1.1332</v>
      </c>
    </row>
    <row r="5334" spans="1:2" x14ac:dyDescent="0.25">
      <c r="A5334" s="360">
        <v>37839</v>
      </c>
      <c r="B5334" s="361">
        <v>1.1386000000000001</v>
      </c>
    </row>
    <row r="5335" spans="1:2" x14ac:dyDescent="0.25">
      <c r="A5335" s="360">
        <v>37838</v>
      </c>
      <c r="B5335" s="361">
        <v>1.1356999999999999</v>
      </c>
    </row>
    <row r="5336" spans="1:2" x14ac:dyDescent="0.25">
      <c r="A5336" s="360">
        <v>37837</v>
      </c>
      <c r="B5336" s="361">
        <v>1.1274999999999999</v>
      </c>
    </row>
    <row r="5337" spans="1:2" x14ac:dyDescent="0.25">
      <c r="A5337" s="360">
        <v>37836</v>
      </c>
      <c r="B5337" s="361">
        <v>1.1276999999999999</v>
      </c>
    </row>
    <row r="5338" spans="1:2" x14ac:dyDescent="0.25">
      <c r="A5338" s="360">
        <v>37835</v>
      </c>
      <c r="B5338" s="361">
        <v>1.1274</v>
      </c>
    </row>
    <row r="5339" spans="1:2" x14ac:dyDescent="0.25">
      <c r="A5339" s="360">
        <v>37834</v>
      </c>
      <c r="B5339" s="361">
        <v>1.1231</v>
      </c>
    </row>
    <row r="5340" spans="1:2" x14ac:dyDescent="0.25">
      <c r="A5340" s="360">
        <v>37833</v>
      </c>
      <c r="B5340" s="361">
        <v>1.1342000000000001</v>
      </c>
    </row>
    <row r="5341" spans="1:2" x14ac:dyDescent="0.25">
      <c r="A5341" s="360">
        <v>37832</v>
      </c>
      <c r="B5341" s="361">
        <v>1.1438999999999999</v>
      </c>
    </row>
    <row r="5342" spans="1:2" x14ac:dyDescent="0.25">
      <c r="A5342" s="360">
        <v>37831</v>
      </c>
      <c r="B5342" s="361">
        <v>1.1492</v>
      </c>
    </row>
    <row r="5343" spans="1:2" x14ac:dyDescent="0.25">
      <c r="A5343" s="360">
        <v>37830</v>
      </c>
      <c r="B5343" s="361">
        <v>1.1496</v>
      </c>
    </row>
    <row r="5344" spans="1:2" x14ac:dyDescent="0.25">
      <c r="A5344" s="360">
        <v>37829</v>
      </c>
      <c r="B5344" s="361">
        <v>1.1513</v>
      </c>
    </row>
    <row r="5345" spans="1:2" x14ac:dyDescent="0.25">
      <c r="A5345" s="360">
        <v>37828</v>
      </c>
      <c r="B5345" s="361">
        <v>1.1511</v>
      </c>
    </row>
    <row r="5346" spans="1:2" x14ac:dyDescent="0.25">
      <c r="A5346" s="360">
        <v>37827</v>
      </c>
      <c r="B5346" s="361">
        <v>1.1475</v>
      </c>
    </row>
    <row r="5347" spans="1:2" x14ac:dyDescent="0.25">
      <c r="A5347" s="360">
        <v>37826</v>
      </c>
      <c r="B5347" s="361">
        <v>1.1485000000000001</v>
      </c>
    </row>
    <row r="5348" spans="1:2" x14ac:dyDescent="0.25">
      <c r="A5348" s="360">
        <v>37825</v>
      </c>
      <c r="B5348" s="361">
        <v>1.1324000000000001</v>
      </c>
    </row>
    <row r="5349" spans="1:2" x14ac:dyDescent="0.25">
      <c r="A5349" s="360">
        <v>37824</v>
      </c>
      <c r="B5349" s="361">
        <v>1.1351</v>
      </c>
    </row>
    <row r="5350" spans="1:2" x14ac:dyDescent="0.25">
      <c r="A5350" s="360">
        <v>37823</v>
      </c>
      <c r="B5350" s="361">
        <v>1.1262000000000001</v>
      </c>
    </row>
    <row r="5351" spans="1:2" x14ac:dyDescent="0.25">
      <c r="A5351" s="360">
        <v>37822</v>
      </c>
      <c r="B5351" s="361">
        <v>1.1269</v>
      </c>
    </row>
    <row r="5352" spans="1:2" x14ac:dyDescent="0.25">
      <c r="A5352" s="360">
        <v>37821</v>
      </c>
      <c r="B5352" s="361">
        <v>1.1271</v>
      </c>
    </row>
    <row r="5353" spans="1:2" x14ac:dyDescent="0.25">
      <c r="A5353" s="360">
        <v>37820</v>
      </c>
      <c r="B5353" s="361">
        <v>1.1202000000000001</v>
      </c>
    </row>
    <row r="5354" spans="1:2" x14ac:dyDescent="0.25">
      <c r="A5354" s="360">
        <v>37819</v>
      </c>
      <c r="B5354" s="361">
        <v>1.1213</v>
      </c>
    </row>
    <row r="5355" spans="1:2" x14ac:dyDescent="0.25">
      <c r="A5355" s="360">
        <v>37818</v>
      </c>
      <c r="B5355" s="361">
        <v>1.1173999999999999</v>
      </c>
    </row>
    <row r="5356" spans="1:2" x14ac:dyDescent="0.25">
      <c r="A5356" s="360">
        <v>37817</v>
      </c>
      <c r="B5356" s="361">
        <v>1.1271</v>
      </c>
    </row>
    <row r="5357" spans="1:2" x14ac:dyDescent="0.25">
      <c r="A5357" s="360">
        <v>37816</v>
      </c>
      <c r="B5357" s="361">
        <v>1.1294999999999999</v>
      </c>
    </row>
    <row r="5358" spans="1:2" x14ac:dyDescent="0.25">
      <c r="A5358" s="360">
        <v>37815</v>
      </c>
      <c r="B5358" s="361">
        <v>1.1266</v>
      </c>
    </row>
    <row r="5359" spans="1:2" x14ac:dyDescent="0.25">
      <c r="A5359" s="360">
        <v>37814</v>
      </c>
      <c r="B5359" s="361">
        <v>1.1294</v>
      </c>
    </row>
    <row r="5360" spans="1:2" x14ac:dyDescent="0.25">
      <c r="A5360" s="360">
        <v>37813</v>
      </c>
      <c r="B5360" s="361">
        <v>1.1376999999999999</v>
      </c>
    </row>
    <row r="5361" spans="1:2" x14ac:dyDescent="0.25">
      <c r="A5361" s="360">
        <v>37812</v>
      </c>
      <c r="B5361" s="361">
        <v>1.1345000000000001</v>
      </c>
    </row>
    <row r="5362" spans="1:2" x14ac:dyDescent="0.25">
      <c r="A5362" s="360">
        <v>37811</v>
      </c>
      <c r="B5362" s="361">
        <v>1.1316999999999999</v>
      </c>
    </row>
    <row r="5363" spans="1:2" x14ac:dyDescent="0.25">
      <c r="A5363" s="360">
        <v>37810</v>
      </c>
      <c r="B5363" s="361">
        <v>1.1316999999999999</v>
      </c>
    </row>
    <row r="5364" spans="1:2" x14ac:dyDescent="0.25">
      <c r="A5364" s="360">
        <v>37809</v>
      </c>
      <c r="B5364" s="361">
        <v>1.1479999999999999</v>
      </c>
    </row>
    <row r="5365" spans="1:2" x14ac:dyDescent="0.25">
      <c r="A5365" s="360">
        <v>37808</v>
      </c>
      <c r="B5365" s="361">
        <v>1.1473</v>
      </c>
    </row>
    <row r="5366" spans="1:2" x14ac:dyDescent="0.25">
      <c r="A5366" s="360">
        <v>37807</v>
      </c>
      <c r="B5366" s="361">
        <v>1.1489</v>
      </c>
    </row>
    <row r="5367" spans="1:2" x14ac:dyDescent="0.25">
      <c r="A5367" s="360">
        <v>37806</v>
      </c>
      <c r="B5367" s="361">
        <v>1.1494</v>
      </c>
    </row>
    <row r="5368" spans="1:2" x14ac:dyDescent="0.25">
      <c r="A5368" s="360">
        <v>37805</v>
      </c>
      <c r="B5368" s="361">
        <v>1.1539999999999999</v>
      </c>
    </row>
    <row r="5369" spans="1:2" x14ac:dyDescent="0.25">
      <c r="A5369" s="360">
        <v>37804</v>
      </c>
      <c r="B5369" s="361">
        <v>1.1558999999999999</v>
      </c>
    </row>
    <row r="5370" spans="1:2" x14ac:dyDescent="0.25">
      <c r="A5370" s="360">
        <v>37803</v>
      </c>
      <c r="B5370" s="361">
        <v>1.1503000000000001</v>
      </c>
    </row>
    <row r="5371" spans="1:2" x14ac:dyDescent="0.25">
      <c r="A5371" s="360">
        <v>37802</v>
      </c>
      <c r="B5371" s="361">
        <v>1.1434</v>
      </c>
    </row>
    <row r="5372" spans="1:2" x14ac:dyDescent="0.25">
      <c r="A5372" s="360">
        <v>37801</v>
      </c>
      <c r="B5372" s="361">
        <v>1.1423000000000001</v>
      </c>
    </row>
    <row r="5373" spans="1:2" x14ac:dyDescent="0.25">
      <c r="A5373" s="360">
        <v>37800</v>
      </c>
      <c r="B5373" s="361">
        <v>1.1431</v>
      </c>
    </row>
    <row r="5374" spans="1:2" x14ac:dyDescent="0.25">
      <c r="A5374" s="360">
        <v>37799</v>
      </c>
      <c r="B5374" s="361">
        <v>1.1423000000000001</v>
      </c>
    </row>
    <row r="5375" spans="1:2" x14ac:dyDescent="0.25">
      <c r="A5375" s="360">
        <v>37798</v>
      </c>
      <c r="B5375" s="361">
        <v>1.1539999999999999</v>
      </c>
    </row>
    <row r="5376" spans="1:2" x14ac:dyDescent="0.25">
      <c r="A5376" s="360">
        <v>37797</v>
      </c>
      <c r="B5376" s="361">
        <v>1.1508</v>
      </c>
    </row>
    <row r="5377" spans="1:2" x14ac:dyDescent="0.25">
      <c r="A5377" s="360">
        <v>37796</v>
      </c>
      <c r="B5377" s="361">
        <v>1.1553</v>
      </c>
    </row>
    <row r="5378" spans="1:2" x14ac:dyDescent="0.25">
      <c r="A5378" s="360">
        <v>37795</v>
      </c>
      <c r="B5378" s="361">
        <v>1.1577</v>
      </c>
    </row>
    <row r="5379" spans="1:2" x14ac:dyDescent="0.25">
      <c r="A5379" s="360">
        <v>37794</v>
      </c>
      <c r="B5379" s="361">
        <v>1.161</v>
      </c>
    </row>
    <row r="5380" spans="1:2" x14ac:dyDescent="0.25">
      <c r="A5380" s="360">
        <v>37793</v>
      </c>
      <c r="B5380" s="361">
        <v>1.1599999999999999</v>
      </c>
    </row>
    <row r="5381" spans="1:2" x14ac:dyDescent="0.25">
      <c r="A5381" s="360">
        <v>37792</v>
      </c>
      <c r="B5381" s="361">
        <v>1.1724000000000001</v>
      </c>
    </row>
    <row r="5382" spans="1:2" x14ac:dyDescent="0.25">
      <c r="A5382" s="360">
        <v>37791</v>
      </c>
      <c r="B5382" s="361">
        <v>1.1688000000000001</v>
      </c>
    </row>
    <row r="5383" spans="1:2" x14ac:dyDescent="0.25">
      <c r="A5383" s="360">
        <v>37790</v>
      </c>
      <c r="B5383" s="361">
        <v>1.1780999999999999</v>
      </c>
    </row>
    <row r="5384" spans="1:2" x14ac:dyDescent="0.25">
      <c r="A5384" s="360">
        <v>37789</v>
      </c>
      <c r="B5384" s="361">
        <v>1.1822999999999999</v>
      </c>
    </row>
    <row r="5385" spans="1:2" x14ac:dyDescent="0.25">
      <c r="A5385" s="360">
        <v>37788</v>
      </c>
      <c r="B5385" s="361">
        <v>1.1875</v>
      </c>
    </row>
    <row r="5386" spans="1:2" x14ac:dyDescent="0.25">
      <c r="A5386" s="360">
        <v>37787</v>
      </c>
      <c r="B5386" s="361">
        <v>1.1868000000000001</v>
      </c>
    </row>
    <row r="5387" spans="1:2" x14ac:dyDescent="0.25">
      <c r="A5387" s="360">
        <v>37786</v>
      </c>
      <c r="B5387" s="361">
        <v>1.1859999999999999</v>
      </c>
    </row>
    <row r="5388" spans="1:2" x14ac:dyDescent="0.25">
      <c r="A5388" s="360">
        <v>37785</v>
      </c>
      <c r="B5388" s="361">
        <v>1.177</v>
      </c>
    </row>
    <row r="5389" spans="1:2" x14ac:dyDescent="0.25">
      <c r="A5389" s="360">
        <v>37784</v>
      </c>
      <c r="B5389" s="361">
        <v>1.1755</v>
      </c>
    </row>
    <row r="5390" spans="1:2" x14ac:dyDescent="0.25">
      <c r="A5390" s="360">
        <v>37783</v>
      </c>
      <c r="B5390" s="361">
        <v>1.1671</v>
      </c>
    </row>
    <row r="5391" spans="1:2" x14ac:dyDescent="0.25">
      <c r="A5391" s="360">
        <v>37782</v>
      </c>
      <c r="B5391" s="361">
        <v>1.1711</v>
      </c>
    </row>
    <row r="5392" spans="1:2" x14ac:dyDescent="0.25">
      <c r="A5392" s="360">
        <v>37781</v>
      </c>
      <c r="B5392" s="361">
        <v>1.1698</v>
      </c>
    </row>
    <row r="5393" spans="1:2" x14ac:dyDescent="0.25">
      <c r="A5393" s="360">
        <v>37780</v>
      </c>
      <c r="B5393" s="361">
        <v>1.1696</v>
      </c>
    </row>
    <row r="5394" spans="1:2" x14ac:dyDescent="0.25">
      <c r="A5394" s="360">
        <v>37779</v>
      </c>
      <c r="B5394" s="361">
        <v>1.1697</v>
      </c>
    </row>
    <row r="5395" spans="1:2" x14ac:dyDescent="0.25">
      <c r="A5395" s="360">
        <v>37778</v>
      </c>
      <c r="B5395" s="361">
        <v>1.1832</v>
      </c>
    </row>
    <row r="5396" spans="1:2" x14ac:dyDescent="0.25">
      <c r="A5396" s="360">
        <v>37777</v>
      </c>
      <c r="B5396" s="361">
        <v>1.1638999999999999</v>
      </c>
    </row>
    <row r="5397" spans="1:2" x14ac:dyDescent="0.25">
      <c r="A5397" s="360">
        <v>37776</v>
      </c>
      <c r="B5397" s="361">
        <v>1.1732</v>
      </c>
    </row>
    <row r="5398" spans="1:2" x14ac:dyDescent="0.25">
      <c r="A5398" s="360">
        <v>37775</v>
      </c>
      <c r="B5398" s="361">
        <v>1.1751</v>
      </c>
    </row>
    <row r="5399" spans="1:2" x14ac:dyDescent="0.25">
      <c r="A5399" s="360">
        <v>37774</v>
      </c>
      <c r="B5399" s="361">
        <v>1.1712</v>
      </c>
    </row>
    <row r="5400" spans="1:2" x14ac:dyDescent="0.25">
      <c r="A5400" s="360">
        <v>37773</v>
      </c>
      <c r="B5400" s="361">
        <v>1.1771</v>
      </c>
    </row>
    <row r="5401" spans="1:2" x14ac:dyDescent="0.25">
      <c r="A5401" s="360">
        <v>37772</v>
      </c>
      <c r="B5401" s="361">
        <v>1.1778999999999999</v>
      </c>
    </row>
    <row r="5402" spans="1:2" x14ac:dyDescent="0.25">
      <c r="A5402" s="360">
        <v>37771</v>
      </c>
      <c r="B5402" s="361">
        <v>1.1904999999999999</v>
      </c>
    </row>
    <row r="5403" spans="1:2" x14ac:dyDescent="0.25">
      <c r="A5403" s="360">
        <v>37770</v>
      </c>
      <c r="B5403" s="361">
        <v>1.1765000000000001</v>
      </c>
    </row>
    <row r="5404" spans="1:2" x14ac:dyDescent="0.25">
      <c r="A5404" s="360">
        <v>37769</v>
      </c>
      <c r="B5404" s="361">
        <v>1.1811</v>
      </c>
    </row>
    <row r="5405" spans="1:2" x14ac:dyDescent="0.25">
      <c r="A5405" s="360">
        <v>37768</v>
      </c>
      <c r="B5405" s="361">
        <v>1.1871</v>
      </c>
    </row>
    <row r="5406" spans="1:2" x14ac:dyDescent="0.25">
      <c r="A5406" s="360">
        <v>37767</v>
      </c>
      <c r="B5406" s="361">
        <v>1.1827000000000001</v>
      </c>
    </row>
    <row r="5407" spans="1:2" x14ac:dyDescent="0.25">
      <c r="A5407" s="360">
        <v>37766</v>
      </c>
      <c r="B5407" s="361">
        <v>1.1839999999999999</v>
      </c>
    </row>
    <row r="5408" spans="1:2" x14ac:dyDescent="0.25">
      <c r="A5408" s="360">
        <v>37765</v>
      </c>
      <c r="B5408" s="361">
        <v>1.1831</v>
      </c>
    </row>
    <row r="5409" spans="1:2" x14ac:dyDescent="0.25">
      <c r="A5409" s="360">
        <v>37764</v>
      </c>
      <c r="B5409" s="361">
        <v>1.1698999999999999</v>
      </c>
    </row>
    <row r="5410" spans="1:2" x14ac:dyDescent="0.25">
      <c r="A5410" s="360">
        <v>37763</v>
      </c>
      <c r="B5410" s="361">
        <v>1.1635</v>
      </c>
    </row>
    <row r="5411" spans="1:2" x14ac:dyDescent="0.25">
      <c r="A5411" s="360">
        <v>37762</v>
      </c>
      <c r="B5411" s="361">
        <v>1.1706000000000001</v>
      </c>
    </row>
    <row r="5412" spans="1:2" x14ac:dyDescent="0.25">
      <c r="A5412" s="360">
        <v>37761</v>
      </c>
      <c r="B5412" s="361">
        <v>1.1648000000000001</v>
      </c>
    </row>
    <row r="5413" spans="1:2" x14ac:dyDescent="0.25">
      <c r="A5413" s="360">
        <v>37760</v>
      </c>
      <c r="B5413" s="361">
        <v>1.1583000000000001</v>
      </c>
    </row>
    <row r="5414" spans="1:2" x14ac:dyDescent="0.25">
      <c r="A5414" s="360">
        <v>37759</v>
      </c>
      <c r="B5414" s="361">
        <v>1.1592</v>
      </c>
    </row>
    <row r="5415" spans="1:2" x14ac:dyDescent="0.25">
      <c r="A5415" s="360">
        <v>37758</v>
      </c>
      <c r="B5415" s="361">
        <v>1.1577999999999999</v>
      </c>
    </row>
    <row r="5416" spans="1:2" x14ac:dyDescent="0.25">
      <c r="A5416" s="360">
        <v>37757</v>
      </c>
      <c r="B5416" s="361">
        <v>1.1380999999999999</v>
      </c>
    </row>
    <row r="5417" spans="1:2" x14ac:dyDescent="0.25">
      <c r="A5417" s="360">
        <v>37756</v>
      </c>
      <c r="B5417" s="361">
        <v>1.1489</v>
      </c>
    </row>
    <row r="5418" spans="1:2" x14ac:dyDescent="0.25">
      <c r="A5418" s="360">
        <v>37755</v>
      </c>
      <c r="B5418" s="361">
        <v>1.1527000000000001</v>
      </c>
    </row>
    <row r="5419" spans="1:2" x14ac:dyDescent="0.25">
      <c r="A5419" s="360">
        <v>37754</v>
      </c>
      <c r="B5419" s="361">
        <v>1.1556999999999999</v>
      </c>
    </row>
    <row r="5420" spans="1:2" x14ac:dyDescent="0.25">
      <c r="A5420" s="360">
        <v>37753</v>
      </c>
      <c r="B5420" s="361">
        <v>1.1529</v>
      </c>
    </row>
    <row r="5421" spans="1:2" x14ac:dyDescent="0.25">
      <c r="A5421" s="360">
        <v>37752</v>
      </c>
      <c r="B5421" s="361">
        <v>1.1496999999999999</v>
      </c>
    </row>
    <row r="5422" spans="1:2" x14ac:dyDescent="0.25">
      <c r="A5422" s="360">
        <v>37751</v>
      </c>
      <c r="B5422" s="361">
        <v>1.1485000000000001</v>
      </c>
    </row>
    <row r="5423" spans="1:2" x14ac:dyDescent="0.25">
      <c r="A5423" s="360">
        <v>37750</v>
      </c>
      <c r="B5423" s="361">
        <v>1.1496</v>
      </c>
    </row>
    <row r="5424" spans="1:2" x14ac:dyDescent="0.25">
      <c r="A5424" s="360">
        <v>37749</v>
      </c>
      <c r="B5424" s="361">
        <v>1.1355</v>
      </c>
    </row>
    <row r="5425" spans="1:2" x14ac:dyDescent="0.25">
      <c r="A5425" s="360">
        <v>37748</v>
      </c>
      <c r="B5425" s="361">
        <v>1.1426000000000001</v>
      </c>
    </row>
    <row r="5426" spans="1:2" x14ac:dyDescent="0.25">
      <c r="A5426" s="360">
        <v>37747</v>
      </c>
      <c r="B5426" s="361">
        <v>1.1288</v>
      </c>
    </row>
    <row r="5427" spans="1:2" x14ac:dyDescent="0.25">
      <c r="A5427" s="360">
        <v>37746</v>
      </c>
      <c r="B5427" s="361">
        <v>1.1232</v>
      </c>
    </row>
    <row r="5428" spans="1:2" x14ac:dyDescent="0.25">
      <c r="A5428" s="360">
        <v>37745</v>
      </c>
      <c r="B5428" s="361">
        <v>1.1226</v>
      </c>
    </row>
    <row r="5429" spans="1:2" x14ac:dyDescent="0.25">
      <c r="A5429" s="360">
        <v>37744</v>
      </c>
      <c r="B5429" s="361">
        <v>1.1227</v>
      </c>
    </row>
    <row r="5430" spans="1:2" x14ac:dyDescent="0.25">
      <c r="A5430" s="360">
        <v>37743</v>
      </c>
      <c r="B5430" s="361">
        <v>1.1234999999999999</v>
      </c>
    </row>
    <row r="5431" spans="1:2" x14ac:dyDescent="0.25">
      <c r="A5431" s="360">
        <v>37742</v>
      </c>
      <c r="B5431" s="361">
        <v>1.1171</v>
      </c>
    </row>
    <row r="5432" spans="1:2" x14ac:dyDescent="0.25">
      <c r="A5432" s="360">
        <v>37741</v>
      </c>
      <c r="B5432" s="361">
        <v>1.1082000000000001</v>
      </c>
    </row>
    <row r="5433" spans="1:2" x14ac:dyDescent="0.25">
      <c r="A5433" s="360">
        <v>37740</v>
      </c>
      <c r="B5433" s="361">
        <v>1.0983000000000001</v>
      </c>
    </row>
    <row r="5434" spans="1:2" x14ac:dyDescent="0.25">
      <c r="A5434" s="360">
        <v>37739</v>
      </c>
      <c r="B5434" s="361">
        <v>1.1033999999999999</v>
      </c>
    </row>
    <row r="5435" spans="1:2" x14ac:dyDescent="0.25">
      <c r="A5435" s="360">
        <v>37738</v>
      </c>
      <c r="B5435" s="361">
        <v>1.1034999999999999</v>
      </c>
    </row>
    <row r="5436" spans="1:2" x14ac:dyDescent="0.25">
      <c r="A5436" s="360">
        <v>37737</v>
      </c>
      <c r="B5436" s="361">
        <v>1.1033999999999999</v>
      </c>
    </row>
    <row r="5437" spans="1:2" x14ac:dyDescent="0.25">
      <c r="A5437" s="360">
        <v>37736</v>
      </c>
      <c r="B5437" s="361">
        <v>1.103</v>
      </c>
    </row>
    <row r="5438" spans="1:2" x14ac:dyDescent="0.25">
      <c r="A5438" s="360">
        <v>37735</v>
      </c>
      <c r="B5438" s="361">
        <v>1.0972999999999999</v>
      </c>
    </row>
    <row r="5439" spans="1:2" x14ac:dyDescent="0.25">
      <c r="A5439" s="360">
        <v>37734</v>
      </c>
      <c r="B5439" s="361">
        <v>1.0966</v>
      </c>
    </row>
    <row r="5440" spans="1:2" x14ac:dyDescent="0.25">
      <c r="A5440" s="360">
        <v>37733</v>
      </c>
      <c r="B5440" s="361">
        <v>1.0869</v>
      </c>
    </row>
    <row r="5441" spans="1:2" x14ac:dyDescent="0.25">
      <c r="A5441" s="360">
        <v>37732</v>
      </c>
      <c r="B5441" s="361">
        <v>1.0885</v>
      </c>
    </row>
    <row r="5442" spans="1:2" x14ac:dyDescent="0.25">
      <c r="A5442" s="360">
        <v>37731</v>
      </c>
      <c r="B5442" s="361">
        <v>1.0871</v>
      </c>
    </row>
    <row r="5443" spans="1:2" x14ac:dyDescent="0.25">
      <c r="A5443" s="360">
        <v>37730</v>
      </c>
      <c r="B5443" s="361">
        <v>1.0878000000000001</v>
      </c>
    </row>
    <row r="5444" spans="1:2" x14ac:dyDescent="0.25">
      <c r="A5444" s="360">
        <v>37729</v>
      </c>
      <c r="B5444" s="361">
        <v>1.0873999999999999</v>
      </c>
    </row>
    <row r="5445" spans="1:2" x14ac:dyDescent="0.25">
      <c r="A5445" s="360">
        <v>37728</v>
      </c>
      <c r="B5445" s="361">
        <v>1.0911999999999999</v>
      </c>
    </row>
    <row r="5446" spans="1:2" x14ac:dyDescent="0.25">
      <c r="A5446" s="360">
        <v>37727</v>
      </c>
      <c r="B5446" s="361">
        <v>1.0795999999999999</v>
      </c>
    </row>
    <row r="5447" spans="1:2" x14ac:dyDescent="0.25">
      <c r="A5447" s="360">
        <v>37726</v>
      </c>
      <c r="B5447" s="361">
        <v>1.0745</v>
      </c>
    </row>
    <row r="5448" spans="1:2" x14ac:dyDescent="0.25">
      <c r="A5448" s="360">
        <v>37725</v>
      </c>
      <c r="B5448" s="361">
        <v>1.0742</v>
      </c>
    </row>
    <row r="5449" spans="1:2" x14ac:dyDescent="0.25">
      <c r="A5449" s="360">
        <v>37724</v>
      </c>
      <c r="B5449" s="361">
        <v>1.0749</v>
      </c>
    </row>
    <row r="5450" spans="1:2" x14ac:dyDescent="0.25">
      <c r="A5450" s="360">
        <v>37723</v>
      </c>
      <c r="B5450" s="361">
        <v>1.0752999999999999</v>
      </c>
    </row>
    <row r="5451" spans="1:2" x14ac:dyDescent="0.25">
      <c r="A5451" s="360">
        <v>37722</v>
      </c>
      <c r="B5451" s="361">
        <v>1.0786</v>
      </c>
    </row>
    <row r="5452" spans="1:2" x14ac:dyDescent="0.25">
      <c r="A5452" s="360">
        <v>37721</v>
      </c>
      <c r="B5452" s="361">
        <v>1.077</v>
      </c>
    </row>
    <row r="5453" spans="1:2" x14ac:dyDescent="0.25">
      <c r="A5453" s="360">
        <v>37720</v>
      </c>
      <c r="B5453" s="361">
        <v>1.0706</v>
      </c>
    </row>
    <row r="5454" spans="1:2" x14ac:dyDescent="0.25">
      <c r="A5454" s="360">
        <v>37719</v>
      </c>
      <c r="B5454" s="361">
        <v>1.0692999999999999</v>
      </c>
    </row>
    <row r="5455" spans="1:2" x14ac:dyDescent="0.25">
      <c r="A5455" s="360">
        <v>37718</v>
      </c>
      <c r="B5455" s="361">
        <v>1.0732999999999999</v>
      </c>
    </row>
    <row r="5456" spans="1:2" x14ac:dyDescent="0.25">
      <c r="A5456" s="360">
        <v>37717</v>
      </c>
      <c r="B5456" s="361">
        <v>1.0736000000000001</v>
      </c>
    </row>
    <row r="5457" spans="1:2" x14ac:dyDescent="0.25">
      <c r="A5457" s="360">
        <v>37716</v>
      </c>
      <c r="B5457" s="361">
        <v>1.0730999999999999</v>
      </c>
    </row>
    <row r="5458" spans="1:2" x14ac:dyDescent="0.25">
      <c r="A5458" s="360">
        <v>37715</v>
      </c>
      <c r="B5458" s="361">
        <v>1.0752999999999999</v>
      </c>
    </row>
    <row r="5459" spans="1:2" x14ac:dyDescent="0.25">
      <c r="A5459" s="360">
        <v>37714</v>
      </c>
      <c r="B5459" s="361">
        <v>1.0764</v>
      </c>
    </row>
    <row r="5460" spans="1:2" x14ac:dyDescent="0.25">
      <c r="A5460" s="360">
        <v>37713</v>
      </c>
      <c r="B5460" s="361">
        <v>1.0907</v>
      </c>
    </row>
    <row r="5461" spans="1:2" x14ac:dyDescent="0.25">
      <c r="A5461" s="360">
        <v>37712</v>
      </c>
      <c r="B5461" s="361">
        <v>1.0925</v>
      </c>
    </row>
    <row r="5462" spans="1:2" x14ac:dyDescent="0.25">
      <c r="A5462" s="360">
        <v>37711</v>
      </c>
      <c r="B5462" s="361">
        <v>1.0794999999999999</v>
      </c>
    </row>
    <row r="5463" spans="1:2" x14ac:dyDescent="0.25">
      <c r="A5463" s="360">
        <v>37710</v>
      </c>
      <c r="B5463" s="361">
        <v>1.0774999999999999</v>
      </c>
    </row>
    <row r="5464" spans="1:2" x14ac:dyDescent="0.25">
      <c r="A5464" s="360">
        <v>37709</v>
      </c>
      <c r="B5464" s="361">
        <v>1.0779000000000001</v>
      </c>
    </row>
    <row r="5465" spans="1:2" x14ac:dyDescent="0.25">
      <c r="A5465" s="360">
        <v>37708</v>
      </c>
      <c r="B5465" s="361">
        <v>1.0694999999999999</v>
      </c>
    </row>
    <row r="5466" spans="1:2" x14ac:dyDescent="0.25">
      <c r="A5466" s="360">
        <v>37707</v>
      </c>
      <c r="B5466" s="361">
        <v>1.0685</v>
      </c>
    </row>
    <row r="5467" spans="1:2" x14ac:dyDescent="0.25">
      <c r="A5467" s="360">
        <v>37706</v>
      </c>
      <c r="B5467" s="361">
        <v>1.0652999999999999</v>
      </c>
    </row>
    <row r="5468" spans="1:2" x14ac:dyDescent="0.25">
      <c r="A5468" s="360">
        <v>37705</v>
      </c>
      <c r="B5468" s="361">
        <v>1.0629999999999999</v>
      </c>
    </row>
    <row r="5469" spans="1:2" x14ac:dyDescent="0.25">
      <c r="A5469" s="360">
        <v>37704</v>
      </c>
      <c r="B5469" s="361">
        <v>1.0585</v>
      </c>
    </row>
    <row r="5470" spans="1:2" x14ac:dyDescent="0.25">
      <c r="A5470" s="360">
        <v>37703</v>
      </c>
      <c r="B5470" s="361">
        <v>1.0526</v>
      </c>
    </row>
    <row r="5471" spans="1:2" x14ac:dyDescent="0.25">
      <c r="A5471" s="360">
        <v>37702</v>
      </c>
      <c r="B5471" s="361">
        <v>1.0524</v>
      </c>
    </row>
    <row r="5472" spans="1:2" x14ac:dyDescent="0.25">
      <c r="A5472" s="360">
        <v>37701</v>
      </c>
      <c r="B5472" s="361">
        <v>1.0617000000000001</v>
      </c>
    </row>
    <row r="5473" spans="1:2" x14ac:dyDescent="0.25">
      <c r="A5473" s="360">
        <v>37700</v>
      </c>
      <c r="B5473" s="361">
        <v>1.0558000000000001</v>
      </c>
    </row>
    <row r="5474" spans="1:2" x14ac:dyDescent="0.25">
      <c r="A5474" s="360">
        <v>37699</v>
      </c>
      <c r="B5474" s="361">
        <v>1.0630999999999999</v>
      </c>
    </row>
    <row r="5475" spans="1:2" x14ac:dyDescent="0.25">
      <c r="A5475" s="360">
        <v>37698</v>
      </c>
      <c r="B5475" s="361">
        <v>1.0636000000000001</v>
      </c>
    </row>
    <row r="5476" spans="1:2" x14ac:dyDescent="0.25">
      <c r="A5476" s="360">
        <v>37697</v>
      </c>
      <c r="B5476" s="361">
        <v>1.0763</v>
      </c>
    </row>
    <row r="5477" spans="1:2" x14ac:dyDescent="0.25">
      <c r="A5477" s="360">
        <v>37696</v>
      </c>
      <c r="B5477" s="361">
        <v>1.0747</v>
      </c>
    </row>
    <row r="5478" spans="1:2" x14ac:dyDescent="0.25">
      <c r="A5478" s="360">
        <v>37695</v>
      </c>
      <c r="B5478" s="361">
        <v>1.0739000000000001</v>
      </c>
    </row>
    <row r="5479" spans="1:2" x14ac:dyDescent="0.25">
      <c r="A5479" s="360">
        <v>37694</v>
      </c>
      <c r="B5479" s="361">
        <v>1.0806</v>
      </c>
    </row>
    <row r="5480" spans="1:2" x14ac:dyDescent="0.25">
      <c r="A5480" s="360">
        <v>37693</v>
      </c>
      <c r="B5480" s="361">
        <v>1.1003000000000001</v>
      </c>
    </row>
    <row r="5481" spans="1:2" x14ac:dyDescent="0.25">
      <c r="A5481" s="360">
        <v>37692</v>
      </c>
      <c r="B5481" s="361">
        <v>1.1035999999999999</v>
      </c>
    </row>
    <row r="5482" spans="1:2" x14ac:dyDescent="0.25">
      <c r="A5482" s="360">
        <v>37691</v>
      </c>
      <c r="B5482" s="361">
        <v>1.1055999999999999</v>
      </c>
    </row>
    <row r="5483" spans="1:2" x14ac:dyDescent="0.25">
      <c r="A5483" s="360">
        <v>37690</v>
      </c>
      <c r="B5483" s="361">
        <v>1.1005</v>
      </c>
    </row>
    <row r="5484" spans="1:2" x14ac:dyDescent="0.25">
      <c r="A5484" s="360">
        <v>37689</v>
      </c>
      <c r="B5484" s="361">
        <v>1.0996999999999999</v>
      </c>
    </row>
    <row r="5485" spans="1:2" x14ac:dyDescent="0.25">
      <c r="A5485" s="360">
        <v>37688</v>
      </c>
      <c r="B5485" s="361">
        <v>1.1004</v>
      </c>
    </row>
    <row r="5486" spans="1:2" x14ac:dyDescent="0.25">
      <c r="A5486" s="360">
        <v>37687</v>
      </c>
      <c r="B5486" s="361">
        <v>1.0972</v>
      </c>
    </row>
    <row r="5487" spans="1:2" x14ac:dyDescent="0.25">
      <c r="A5487" s="360">
        <v>37686</v>
      </c>
      <c r="B5487" s="361">
        <v>1.0959000000000001</v>
      </c>
    </row>
    <row r="5488" spans="1:2" x14ac:dyDescent="0.25">
      <c r="A5488" s="360">
        <v>37685</v>
      </c>
      <c r="B5488" s="361">
        <v>1.0885</v>
      </c>
    </row>
    <row r="5489" spans="1:2" x14ac:dyDescent="0.25">
      <c r="A5489" s="360">
        <v>37684</v>
      </c>
      <c r="B5489" s="361">
        <v>1.0893999999999999</v>
      </c>
    </row>
    <row r="5490" spans="1:2" x14ac:dyDescent="0.25">
      <c r="A5490" s="360">
        <v>37683</v>
      </c>
      <c r="B5490" s="361">
        <v>1.0782</v>
      </c>
    </row>
    <row r="5491" spans="1:2" x14ac:dyDescent="0.25">
      <c r="A5491" s="360">
        <v>37682</v>
      </c>
      <c r="B5491" s="361">
        <v>1.0799000000000001</v>
      </c>
    </row>
    <row r="5492" spans="1:2" x14ac:dyDescent="0.25">
      <c r="A5492" s="360">
        <v>37681</v>
      </c>
      <c r="B5492" s="361">
        <v>1.0798000000000001</v>
      </c>
    </row>
    <row r="5493" spans="1:2" x14ac:dyDescent="0.25">
      <c r="A5493" s="360">
        <v>37680</v>
      </c>
      <c r="B5493" s="361">
        <v>1.0757000000000001</v>
      </c>
    </row>
    <row r="5494" spans="1:2" x14ac:dyDescent="0.25">
      <c r="A5494" s="360">
        <v>37679</v>
      </c>
      <c r="B5494" s="361">
        <v>1.0784</v>
      </c>
    </row>
    <row r="5495" spans="1:2" x14ac:dyDescent="0.25">
      <c r="A5495" s="360">
        <v>37678</v>
      </c>
      <c r="B5495" s="361">
        <v>1.0763</v>
      </c>
    </row>
    <row r="5496" spans="1:2" x14ac:dyDescent="0.25">
      <c r="A5496" s="360">
        <v>37677</v>
      </c>
      <c r="B5496" s="361">
        <v>1.0795999999999999</v>
      </c>
    </row>
    <row r="5497" spans="1:2" x14ac:dyDescent="0.25">
      <c r="A5497" s="360">
        <v>37676</v>
      </c>
      <c r="B5497" s="361">
        <v>1.0733999999999999</v>
      </c>
    </row>
    <row r="5498" spans="1:2" x14ac:dyDescent="0.25">
      <c r="A5498" s="360">
        <v>37675</v>
      </c>
      <c r="B5498" s="361">
        <v>1.0763</v>
      </c>
    </row>
    <row r="5499" spans="1:2" x14ac:dyDescent="0.25">
      <c r="A5499" s="360">
        <v>37674</v>
      </c>
      <c r="B5499" s="361">
        <v>1.0760000000000001</v>
      </c>
    </row>
    <row r="5500" spans="1:2" x14ac:dyDescent="0.25">
      <c r="A5500" s="360">
        <v>37673</v>
      </c>
      <c r="B5500" s="361">
        <v>1.0815999999999999</v>
      </c>
    </row>
    <row r="5501" spans="1:2" x14ac:dyDescent="0.25">
      <c r="A5501" s="360">
        <v>37672</v>
      </c>
      <c r="B5501" s="361">
        <v>1.0746</v>
      </c>
    </row>
    <row r="5502" spans="1:2" x14ac:dyDescent="0.25">
      <c r="A5502" s="360">
        <v>37671</v>
      </c>
      <c r="B5502" s="361">
        <v>1.069</v>
      </c>
    </row>
    <row r="5503" spans="1:2" x14ac:dyDescent="0.25">
      <c r="A5503" s="360">
        <v>37670</v>
      </c>
      <c r="B5503" s="361">
        <v>1.0731999999999999</v>
      </c>
    </row>
    <row r="5504" spans="1:2" x14ac:dyDescent="0.25">
      <c r="A5504" s="360">
        <v>37669</v>
      </c>
      <c r="B5504" s="361">
        <v>1.0761000000000001</v>
      </c>
    </row>
    <row r="5505" spans="1:2" x14ac:dyDescent="0.25">
      <c r="A5505" s="360">
        <v>37668</v>
      </c>
      <c r="B5505" s="361">
        <v>1.079</v>
      </c>
    </row>
    <row r="5506" spans="1:2" x14ac:dyDescent="0.25">
      <c r="A5506" s="360">
        <v>37667</v>
      </c>
      <c r="B5506" s="361">
        <v>1.0792999999999999</v>
      </c>
    </row>
    <row r="5507" spans="1:2" x14ac:dyDescent="0.25">
      <c r="A5507" s="360">
        <v>37666</v>
      </c>
      <c r="B5507" s="361">
        <v>1.0832999999999999</v>
      </c>
    </row>
    <row r="5508" spans="1:2" x14ac:dyDescent="0.25">
      <c r="A5508" s="360">
        <v>37665</v>
      </c>
      <c r="B5508" s="361">
        <v>1.0714999999999999</v>
      </c>
    </row>
    <row r="5509" spans="1:2" x14ac:dyDescent="0.25">
      <c r="A5509" s="360">
        <v>37664</v>
      </c>
      <c r="B5509" s="361">
        <v>1.073</v>
      </c>
    </row>
    <row r="5510" spans="1:2" x14ac:dyDescent="0.25">
      <c r="A5510" s="360">
        <v>37663</v>
      </c>
      <c r="B5510" s="361">
        <v>1.0736000000000001</v>
      </c>
    </row>
    <row r="5511" spans="1:2" x14ac:dyDescent="0.25">
      <c r="A5511" s="360">
        <v>37662</v>
      </c>
      <c r="B5511" s="361">
        <v>1.0808</v>
      </c>
    </row>
    <row r="5512" spans="1:2" x14ac:dyDescent="0.25">
      <c r="A5512" s="360">
        <v>37661</v>
      </c>
      <c r="B5512" s="361">
        <v>1.0820000000000001</v>
      </c>
    </row>
    <row r="5513" spans="1:2" x14ac:dyDescent="0.25">
      <c r="A5513" s="360">
        <v>37660</v>
      </c>
      <c r="B5513" s="361">
        <v>1.0826</v>
      </c>
    </row>
    <row r="5514" spans="1:2" x14ac:dyDescent="0.25">
      <c r="A5514" s="360">
        <v>37659</v>
      </c>
      <c r="B5514" s="361">
        <v>1.0833999999999999</v>
      </c>
    </row>
    <row r="5515" spans="1:2" x14ac:dyDescent="0.25">
      <c r="A5515" s="360">
        <v>37658</v>
      </c>
      <c r="B5515" s="361">
        <v>1.0792999999999999</v>
      </c>
    </row>
    <row r="5516" spans="1:2" x14ac:dyDescent="0.25">
      <c r="A5516" s="360">
        <v>37657</v>
      </c>
      <c r="B5516" s="361">
        <v>1.0882000000000001</v>
      </c>
    </row>
    <row r="5517" spans="1:2" x14ac:dyDescent="0.25">
      <c r="A5517" s="360">
        <v>37656</v>
      </c>
      <c r="B5517" s="361">
        <v>1.0779000000000001</v>
      </c>
    </row>
    <row r="5518" spans="1:2" x14ac:dyDescent="0.25">
      <c r="A5518" s="360">
        <v>37655</v>
      </c>
      <c r="B5518" s="361">
        <v>1.0787</v>
      </c>
    </row>
    <row r="5519" spans="1:2" x14ac:dyDescent="0.25">
      <c r="A5519" s="360">
        <v>37654</v>
      </c>
      <c r="B5519" s="361">
        <v>1.0767</v>
      </c>
    </row>
    <row r="5520" spans="1:2" x14ac:dyDescent="0.25">
      <c r="A5520" s="360">
        <v>37653</v>
      </c>
      <c r="B5520" s="361">
        <v>1.0764</v>
      </c>
    </row>
    <row r="5521" spans="1:2" x14ac:dyDescent="0.25">
      <c r="A5521" s="360">
        <v>37652</v>
      </c>
      <c r="B5521" s="361">
        <v>1.0812999999999999</v>
      </c>
    </row>
    <row r="5522" spans="1:2" x14ac:dyDescent="0.25">
      <c r="A5522" s="360">
        <v>37651</v>
      </c>
      <c r="B5522" s="361">
        <v>1.0831999999999999</v>
      </c>
    </row>
    <row r="5523" spans="1:2" x14ac:dyDescent="0.25">
      <c r="A5523" s="360">
        <v>37650</v>
      </c>
      <c r="B5523" s="361">
        <v>1.0818000000000001</v>
      </c>
    </row>
    <row r="5524" spans="1:2" x14ac:dyDescent="0.25">
      <c r="A5524" s="360">
        <v>37649</v>
      </c>
      <c r="B5524" s="361">
        <v>1.0854999999999999</v>
      </c>
    </row>
    <row r="5525" spans="1:2" x14ac:dyDescent="0.25">
      <c r="A5525" s="360">
        <v>37648</v>
      </c>
      <c r="B5525" s="361">
        <v>1.0842000000000001</v>
      </c>
    </row>
    <row r="5526" spans="1:2" x14ac:dyDescent="0.25">
      <c r="A5526" s="360">
        <v>37647</v>
      </c>
      <c r="B5526" s="361">
        <v>1.0843</v>
      </c>
    </row>
    <row r="5527" spans="1:2" x14ac:dyDescent="0.25">
      <c r="A5527" s="360">
        <v>37646</v>
      </c>
      <c r="B5527" s="361">
        <v>1.0828</v>
      </c>
    </row>
    <row r="5528" spans="1:2" x14ac:dyDescent="0.25">
      <c r="A5528" s="360">
        <v>37645</v>
      </c>
      <c r="B5528" s="361">
        <v>1.0749</v>
      </c>
    </row>
    <row r="5529" spans="1:2" x14ac:dyDescent="0.25">
      <c r="A5529" s="360">
        <v>37644</v>
      </c>
      <c r="B5529" s="361">
        <v>1.073</v>
      </c>
    </row>
    <row r="5530" spans="1:2" x14ac:dyDescent="0.25">
      <c r="A5530" s="360">
        <v>37643</v>
      </c>
      <c r="B5530" s="361">
        <v>1.0722</v>
      </c>
    </row>
    <row r="5531" spans="1:2" x14ac:dyDescent="0.25">
      <c r="A5531" s="360">
        <v>37642</v>
      </c>
      <c r="B5531" s="361">
        <v>1.0678000000000001</v>
      </c>
    </row>
    <row r="5532" spans="1:2" x14ac:dyDescent="0.25">
      <c r="A5532" s="360">
        <v>37641</v>
      </c>
      <c r="B5532" s="361">
        <v>1.0654999999999999</v>
      </c>
    </row>
    <row r="5533" spans="1:2" x14ac:dyDescent="0.25">
      <c r="A5533" s="360">
        <v>37640</v>
      </c>
      <c r="B5533" s="361">
        <v>1.0670999999999999</v>
      </c>
    </row>
    <row r="5534" spans="1:2" x14ac:dyDescent="0.25">
      <c r="A5534" s="360">
        <v>37639</v>
      </c>
      <c r="B5534" s="361">
        <v>1.0668</v>
      </c>
    </row>
    <row r="5535" spans="1:2" x14ac:dyDescent="0.25">
      <c r="A5535" s="360">
        <v>37638</v>
      </c>
      <c r="B5535" s="361">
        <v>1.0616000000000001</v>
      </c>
    </row>
    <row r="5536" spans="1:2" x14ac:dyDescent="0.25">
      <c r="A5536" s="360">
        <v>37637</v>
      </c>
      <c r="B5536" s="361">
        <v>1.0549999999999999</v>
      </c>
    </row>
    <row r="5537" spans="1:2" x14ac:dyDescent="0.25">
      <c r="A5537" s="360">
        <v>37636</v>
      </c>
      <c r="B5537" s="361">
        <v>1.0549999999999999</v>
      </c>
    </row>
    <row r="5538" spans="1:2" x14ac:dyDescent="0.25">
      <c r="A5538" s="360">
        <v>37635</v>
      </c>
      <c r="B5538" s="361">
        <v>1.0544</v>
      </c>
    </row>
    <row r="5539" spans="1:2" x14ac:dyDescent="0.25">
      <c r="A5539" s="360">
        <v>37634</v>
      </c>
      <c r="B5539" s="361">
        <v>1.0577000000000001</v>
      </c>
    </row>
    <row r="5540" spans="1:2" x14ac:dyDescent="0.25">
      <c r="A5540" s="360">
        <v>37633</v>
      </c>
      <c r="B5540" s="361">
        <v>1.0564</v>
      </c>
    </row>
    <row r="5541" spans="1:2" x14ac:dyDescent="0.25">
      <c r="A5541" s="360">
        <v>37632</v>
      </c>
      <c r="B5541" s="361">
        <v>1.0564</v>
      </c>
    </row>
    <row r="5542" spans="1:2" x14ac:dyDescent="0.25">
      <c r="A5542" s="360">
        <v>37631</v>
      </c>
      <c r="B5542" s="361">
        <v>1.0486</v>
      </c>
    </row>
    <row r="5543" spans="1:2" x14ac:dyDescent="0.25">
      <c r="A5543" s="360">
        <v>37630</v>
      </c>
      <c r="B5543" s="361">
        <v>1.0490999999999999</v>
      </c>
    </row>
    <row r="5544" spans="1:2" x14ac:dyDescent="0.25">
      <c r="A5544" s="360">
        <v>37629</v>
      </c>
      <c r="B5544" s="361">
        <v>1.0416000000000001</v>
      </c>
    </row>
    <row r="5545" spans="1:2" x14ac:dyDescent="0.25">
      <c r="A5545" s="360">
        <v>37628</v>
      </c>
      <c r="B5545" s="361">
        <v>1.0467</v>
      </c>
    </row>
    <row r="5546" spans="1:2" x14ac:dyDescent="0.25">
      <c r="A5546" s="360">
        <v>37627</v>
      </c>
      <c r="B5546" s="361">
        <v>1.0422</v>
      </c>
    </row>
    <row r="5547" spans="1:2" x14ac:dyDescent="0.25">
      <c r="A5547" s="360">
        <v>37626</v>
      </c>
      <c r="B5547" s="361">
        <v>1.0432999999999999</v>
      </c>
    </row>
    <row r="5548" spans="1:2" x14ac:dyDescent="0.25">
      <c r="A5548" s="360">
        <v>37625</v>
      </c>
      <c r="B5548" s="361">
        <v>1.0415000000000001</v>
      </c>
    </row>
    <row r="5549" spans="1:2" x14ac:dyDescent="0.25">
      <c r="A5549" s="360">
        <v>37624</v>
      </c>
      <c r="B5549" s="361">
        <v>1.0359</v>
      </c>
    </row>
    <row r="5550" spans="1:2" x14ac:dyDescent="0.25">
      <c r="A5550" s="360">
        <v>37623</v>
      </c>
      <c r="B5550" s="361">
        <v>1.0489999999999999</v>
      </c>
    </row>
    <row r="5551" spans="1:2" x14ac:dyDescent="0.25">
      <c r="A5551" s="360">
        <v>37622</v>
      </c>
      <c r="B5551" s="361">
        <v>1.0498000000000001</v>
      </c>
    </row>
    <row r="5552" spans="1:2" x14ac:dyDescent="0.25">
      <c r="A5552" s="360">
        <v>37621</v>
      </c>
      <c r="B5552" s="361">
        <v>1.0481</v>
      </c>
    </row>
    <row r="5553" spans="1:2" x14ac:dyDescent="0.25">
      <c r="A5553" s="360">
        <v>37620</v>
      </c>
      <c r="B5553" s="361">
        <v>1.0424</v>
      </c>
    </row>
    <row r="5554" spans="1:2" x14ac:dyDescent="0.25">
      <c r="A5554" s="360">
        <v>37619</v>
      </c>
      <c r="B5554" s="361">
        <v>1.044</v>
      </c>
    </row>
    <row r="5555" spans="1:2" x14ac:dyDescent="0.25">
      <c r="A5555" s="360">
        <v>37618</v>
      </c>
      <c r="B5555" s="361">
        <v>1.0436000000000001</v>
      </c>
    </row>
    <row r="5556" spans="1:2" x14ac:dyDescent="0.25">
      <c r="A5556" s="360">
        <v>37617</v>
      </c>
      <c r="B5556" s="361">
        <v>1.0373000000000001</v>
      </c>
    </row>
    <row r="5557" spans="1:2" x14ac:dyDescent="0.25">
      <c r="A5557" s="360">
        <v>37616</v>
      </c>
      <c r="B5557" s="361">
        <v>1.0319</v>
      </c>
    </row>
    <row r="5558" spans="1:2" x14ac:dyDescent="0.25">
      <c r="A5558" s="360">
        <v>37615</v>
      </c>
      <c r="B5558" s="361">
        <v>1.0297000000000001</v>
      </c>
    </row>
    <row r="5559" spans="1:2" x14ac:dyDescent="0.25">
      <c r="A5559" s="360">
        <v>37614</v>
      </c>
      <c r="B5559" s="361">
        <v>1.0262</v>
      </c>
    </row>
    <row r="5560" spans="1:2" x14ac:dyDescent="0.25">
      <c r="A5560" s="360">
        <v>37613</v>
      </c>
      <c r="B5560" s="361">
        <v>1.0274000000000001</v>
      </c>
    </row>
    <row r="5561" spans="1:2" x14ac:dyDescent="0.25">
      <c r="A5561" s="360">
        <v>37612</v>
      </c>
      <c r="B5561" s="361">
        <v>1.0266999999999999</v>
      </c>
    </row>
    <row r="5562" spans="1:2" x14ac:dyDescent="0.25">
      <c r="A5562" s="360">
        <v>37611</v>
      </c>
      <c r="B5562" s="361">
        <v>1.0266999999999999</v>
      </c>
    </row>
    <row r="5563" spans="1:2" x14ac:dyDescent="0.25">
      <c r="A5563" s="360">
        <v>37610</v>
      </c>
      <c r="B5563" s="361">
        <v>1.0271999999999999</v>
      </c>
    </row>
    <row r="5564" spans="1:2" x14ac:dyDescent="0.25">
      <c r="A5564" s="360">
        <v>37609</v>
      </c>
      <c r="B5564" s="361">
        <v>1.0263</v>
      </c>
    </row>
    <row r="5565" spans="1:2" x14ac:dyDescent="0.25">
      <c r="A5565" s="360">
        <v>37608</v>
      </c>
      <c r="B5565" s="361">
        <v>1.0283</v>
      </c>
    </row>
    <row r="5566" spans="1:2" x14ac:dyDescent="0.25">
      <c r="A5566" s="360">
        <v>37607</v>
      </c>
      <c r="B5566" s="361">
        <v>1.0226</v>
      </c>
    </row>
    <row r="5567" spans="1:2" x14ac:dyDescent="0.25">
      <c r="A5567" s="360">
        <v>37606</v>
      </c>
      <c r="B5567" s="361">
        <v>1.0235000000000001</v>
      </c>
    </row>
    <row r="5568" spans="1:2" x14ac:dyDescent="0.25">
      <c r="A5568" s="360">
        <v>37605</v>
      </c>
      <c r="B5568" s="361">
        <v>1.0230999999999999</v>
      </c>
    </row>
    <row r="5569" spans="1:2" x14ac:dyDescent="0.25">
      <c r="A5569" s="360">
        <v>37604</v>
      </c>
      <c r="B5569" s="361">
        <v>1.0227999999999999</v>
      </c>
    </row>
    <row r="5570" spans="1:2" x14ac:dyDescent="0.25">
      <c r="A5570" s="360">
        <v>37603</v>
      </c>
      <c r="B5570" s="361">
        <v>1.0183</v>
      </c>
    </row>
    <row r="5571" spans="1:2" x14ac:dyDescent="0.25">
      <c r="A5571" s="360">
        <v>37602</v>
      </c>
      <c r="B5571" s="361">
        <v>1.0081</v>
      </c>
    </row>
    <row r="5572" spans="1:2" x14ac:dyDescent="0.25">
      <c r="A5572" s="360">
        <v>37601</v>
      </c>
      <c r="B5572" s="361">
        <v>1.008</v>
      </c>
    </row>
    <row r="5573" spans="1:2" x14ac:dyDescent="0.25">
      <c r="A5573" s="360">
        <v>37600</v>
      </c>
      <c r="B5573" s="361">
        <v>1.0105</v>
      </c>
    </row>
    <row r="5574" spans="1:2" x14ac:dyDescent="0.25">
      <c r="A5574" s="360">
        <v>37599</v>
      </c>
      <c r="B5574" s="361">
        <v>1.0108999999999999</v>
      </c>
    </row>
    <row r="5575" spans="1:2" x14ac:dyDescent="0.25">
      <c r="A5575" s="360">
        <v>37598</v>
      </c>
      <c r="B5575" s="361">
        <v>1.0086999999999999</v>
      </c>
    </row>
    <row r="5576" spans="1:2" x14ac:dyDescent="0.25">
      <c r="A5576" s="360">
        <v>37597</v>
      </c>
      <c r="B5576" s="361">
        <v>1.0097</v>
      </c>
    </row>
    <row r="5577" spans="1:2" x14ac:dyDescent="0.25">
      <c r="A5577" s="360">
        <v>37596</v>
      </c>
      <c r="B5577" s="361">
        <v>1.0005999999999999</v>
      </c>
    </row>
    <row r="5578" spans="1:2" x14ac:dyDescent="0.25">
      <c r="A5578" s="360">
        <v>37595</v>
      </c>
      <c r="B5578" s="361">
        <v>1.0001</v>
      </c>
    </row>
    <row r="5579" spans="1:2" x14ac:dyDescent="0.25">
      <c r="A5579" s="360">
        <v>37594</v>
      </c>
      <c r="B5579" s="361">
        <v>0.99650000000000005</v>
      </c>
    </row>
    <row r="5580" spans="1:2" x14ac:dyDescent="0.25">
      <c r="A5580" s="360">
        <v>37593</v>
      </c>
      <c r="B5580" s="361">
        <v>0.99648999999999999</v>
      </c>
    </row>
    <row r="5581" spans="1:2" x14ac:dyDescent="0.25">
      <c r="A5581" s="360">
        <v>37592</v>
      </c>
      <c r="B5581" s="361">
        <v>0.99439</v>
      </c>
    </row>
    <row r="5582" spans="1:2" x14ac:dyDescent="0.25">
      <c r="A5582" s="360">
        <v>37591</v>
      </c>
      <c r="B5582" s="361">
        <v>0.99380000000000002</v>
      </c>
    </row>
    <row r="5583" spans="1:2" x14ac:dyDescent="0.25">
      <c r="A5583" s="360">
        <v>37590</v>
      </c>
      <c r="B5583" s="361">
        <v>0.99419999999999997</v>
      </c>
    </row>
    <row r="5584" spans="1:2" x14ac:dyDescent="0.25">
      <c r="A5584" s="360">
        <v>37589</v>
      </c>
      <c r="B5584" s="361">
        <v>0.99429999999999996</v>
      </c>
    </row>
    <row r="5585" spans="1:2" x14ac:dyDescent="0.25">
      <c r="A5585" s="360">
        <v>37588</v>
      </c>
      <c r="B5585" s="361">
        <v>0.99029999999999996</v>
      </c>
    </row>
    <row r="5586" spans="1:2" x14ac:dyDescent="0.25">
      <c r="A5586" s="360">
        <v>37587</v>
      </c>
      <c r="B5586" s="361">
        <v>0.99339999999999995</v>
      </c>
    </row>
    <row r="5587" spans="1:2" x14ac:dyDescent="0.25">
      <c r="A5587" s="360">
        <v>37586</v>
      </c>
      <c r="B5587" s="361">
        <v>0.99090999999999996</v>
      </c>
    </row>
    <row r="5588" spans="1:2" x14ac:dyDescent="0.25">
      <c r="A5588" s="360">
        <v>37585</v>
      </c>
      <c r="B5588" s="361">
        <v>0.99663000000000002</v>
      </c>
    </row>
    <row r="5589" spans="1:2" x14ac:dyDescent="0.25">
      <c r="A5589" s="360">
        <v>37584</v>
      </c>
      <c r="B5589" s="361">
        <v>0.99639999999999995</v>
      </c>
    </row>
    <row r="5590" spans="1:2" x14ac:dyDescent="0.25">
      <c r="A5590" s="360">
        <v>37583</v>
      </c>
      <c r="B5590" s="361">
        <v>0.99704000000000004</v>
      </c>
    </row>
    <row r="5591" spans="1:2" x14ac:dyDescent="0.25">
      <c r="A5591" s="360">
        <v>37582</v>
      </c>
      <c r="B5591" s="361">
        <v>1.0013000000000001</v>
      </c>
    </row>
    <row r="5592" spans="1:2" x14ac:dyDescent="0.25">
      <c r="A5592" s="360">
        <v>37581</v>
      </c>
      <c r="B5592" s="361">
        <v>1.0012000000000001</v>
      </c>
    </row>
    <row r="5593" spans="1:2" x14ac:dyDescent="0.25">
      <c r="A5593" s="360">
        <v>37580</v>
      </c>
      <c r="B5593" s="361">
        <v>1.0033000000000001</v>
      </c>
    </row>
    <row r="5594" spans="1:2" x14ac:dyDescent="0.25">
      <c r="A5594" s="360">
        <v>37579</v>
      </c>
      <c r="B5594" s="361">
        <v>1.0078</v>
      </c>
    </row>
    <row r="5595" spans="1:2" x14ac:dyDescent="0.25">
      <c r="A5595" s="360">
        <v>37578</v>
      </c>
      <c r="B5595" s="361">
        <v>1.0091000000000001</v>
      </c>
    </row>
    <row r="5596" spans="1:2" x14ac:dyDescent="0.25">
      <c r="A5596" s="360">
        <v>37577</v>
      </c>
      <c r="B5596" s="361">
        <v>1.0095000000000001</v>
      </c>
    </row>
    <row r="5597" spans="1:2" x14ac:dyDescent="0.25">
      <c r="A5597" s="360">
        <v>37576</v>
      </c>
      <c r="B5597" s="361">
        <v>1.0089999999999999</v>
      </c>
    </row>
    <row r="5598" spans="1:2" x14ac:dyDescent="0.25">
      <c r="A5598" s="360">
        <v>37575</v>
      </c>
      <c r="B5598" s="361">
        <v>1.0042</v>
      </c>
    </row>
    <row r="5599" spans="1:2" x14ac:dyDescent="0.25">
      <c r="A5599" s="360">
        <v>37574</v>
      </c>
      <c r="B5599" s="361">
        <v>1.0065999999999999</v>
      </c>
    </row>
    <row r="5600" spans="1:2" x14ac:dyDescent="0.25">
      <c r="A5600" s="360">
        <v>37573</v>
      </c>
      <c r="B5600" s="361">
        <v>1.0124</v>
      </c>
    </row>
    <row r="5601" spans="1:2" x14ac:dyDescent="0.25">
      <c r="A5601" s="360">
        <v>37572</v>
      </c>
      <c r="B5601" s="361">
        <v>1.0102</v>
      </c>
    </row>
    <row r="5602" spans="1:2" x14ac:dyDescent="0.25">
      <c r="A5602" s="360">
        <v>37571</v>
      </c>
      <c r="B5602" s="361">
        <v>1.0125</v>
      </c>
    </row>
    <row r="5603" spans="1:2" x14ac:dyDescent="0.25">
      <c r="A5603" s="360">
        <v>37570</v>
      </c>
      <c r="B5603" s="361">
        <v>1.0156000000000001</v>
      </c>
    </row>
    <row r="5604" spans="1:2" x14ac:dyDescent="0.25">
      <c r="A5604" s="360">
        <v>37569</v>
      </c>
      <c r="B5604" s="361">
        <v>1.0127999999999999</v>
      </c>
    </row>
    <row r="5605" spans="1:2" x14ac:dyDescent="0.25">
      <c r="A5605" s="360">
        <v>37568</v>
      </c>
      <c r="B5605" s="361">
        <v>1.0092000000000001</v>
      </c>
    </row>
    <row r="5606" spans="1:2" x14ac:dyDescent="0.25">
      <c r="A5606" s="360">
        <v>37567</v>
      </c>
      <c r="B5606" s="361">
        <v>1.0027999999999999</v>
      </c>
    </row>
    <row r="5607" spans="1:2" x14ac:dyDescent="0.25">
      <c r="A5607" s="360">
        <v>37566</v>
      </c>
      <c r="B5607" s="361">
        <v>1.0001</v>
      </c>
    </row>
    <row r="5608" spans="1:2" x14ac:dyDescent="0.25">
      <c r="A5608" s="360">
        <v>37565</v>
      </c>
      <c r="B5608" s="361">
        <v>0.99739</v>
      </c>
    </row>
    <row r="5609" spans="1:2" x14ac:dyDescent="0.25">
      <c r="A5609" s="360">
        <v>37564</v>
      </c>
      <c r="B5609" s="361">
        <v>0.99690000000000001</v>
      </c>
    </row>
    <row r="5610" spans="1:2" x14ac:dyDescent="0.25">
      <c r="A5610" s="360">
        <v>37563</v>
      </c>
      <c r="B5610" s="361">
        <v>0.99629999999999996</v>
      </c>
    </row>
    <row r="5611" spans="1:2" x14ac:dyDescent="0.25">
      <c r="A5611" s="360">
        <v>37562</v>
      </c>
      <c r="B5611" s="361">
        <v>0.99655000000000005</v>
      </c>
    </row>
    <row r="5612" spans="1:2" x14ac:dyDescent="0.25">
      <c r="A5612" s="360">
        <v>37561</v>
      </c>
      <c r="B5612" s="361">
        <v>0.98967000000000005</v>
      </c>
    </row>
    <row r="5613" spans="1:2" x14ac:dyDescent="0.25">
      <c r="A5613" s="360">
        <v>37560</v>
      </c>
      <c r="B5613" s="361">
        <v>0.98419999999999996</v>
      </c>
    </row>
    <row r="5614" spans="1:2" x14ac:dyDescent="0.25">
      <c r="A5614" s="360">
        <v>37559</v>
      </c>
      <c r="B5614" s="361">
        <v>0.98340000000000005</v>
      </c>
    </row>
    <row r="5615" spans="1:2" x14ac:dyDescent="0.25">
      <c r="A5615" s="360">
        <v>37558</v>
      </c>
      <c r="B5615" s="361">
        <v>0.98440000000000005</v>
      </c>
    </row>
    <row r="5616" spans="1:2" x14ac:dyDescent="0.25">
      <c r="A5616" s="360">
        <v>37557</v>
      </c>
      <c r="B5616" s="361">
        <v>0.97640000000000005</v>
      </c>
    </row>
    <row r="5617" spans="1:2" x14ac:dyDescent="0.25">
      <c r="A5617" s="360">
        <v>37556</v>
      </c>
      <c r="B5617" s="361">
        <v>0.97599999999999998</v>
      </c>
    </row>
    <row r="5618" spans="1:2" x14ac:dyDescent="0.25">
      <c r="A5618" s="360">
        <v>37555</v>
      </c>
      <c r="B5618" s="361">
        <v>0.9758</v>
      </c>
    </row>
    <row r="5619" spans="1:2" x14ac:dyDescent="0.25">
      <c r="A5619" s="360">
        <v>37554</v>
      </c>
      <c r="B5619" s="361">
        <v>0.97731000000000001</v>
      </c>
    </row>
    <row r="5620" spans="1:2" x14ac:dyDescent="0.25">
      <c r="A5620" s="360">
        <v>37553</v>
      </c>
      <c r="B5620" s="361">
        <v>0.97614999999999996</v>
      </c>
    </row>
    <row r="5621" spans="1:2" x14ac:dyDescent="0.25">
      <c r="A5621" s="360">
        <v>37552</v>
      </c>
      <c r="B5621" s="361">
        <v>0.97758999999999996</v>
      </c>
    </row>
    <row r="5622" spans="1:2" x14ac:dyDescent="0.25">
      <c r="A5622" s="360">
        <v>37551</v>
      </c>
      <c r="B5622" s="361">
        <v>0.97355000000000003</v>
      </c>
    </row>
    <row r="5623" spans="1:2" x14ac:dyDescent="0.25">
      <c r="A5623" s="360">
        <v>37550</v>
      </c>
      <c r="B5623" s="361">
        <v>0.97230000000000005</v>
      </c>
    </row>
    <row r="5624" spans="1:2" x14ac:dyDescent="0.25">
      <c r="A5624" s="360">
        <v>37549</v>
      </c>
      <c r="B5624" s="361">
        <v>0.97250000000000003</v>
      </c>
    </row>
    <row r="5625" spans="1:2" x14ac:dyDescent="0.25">
      <c r="A5625" s="360">
        <v>37548</v>
      </c>
      <c r="B5625" s="361">
        <v>0.97219999999999995</v>
      </c>
    </row>
    <row r="5626" spans="1:2" x14ac:dyDescent="0.25">
      <c r="A5626" s="360">
        <v>37547</v>
      </c>
      <c r="B5626" s="361">
        <v>0.97079000000000004</v>
      </c>
    </row>
    <row r="5627" spans="1:2" x14ac:dyDescent="0.25">
      <c r="A5627" s="360">
        <v>37546</v>
      </c>
      <c r="B5627" s="361">
        <v>0.98111999999999999</v>
      </c>
    </row>
    <row r="5628" spans="1:2" x14ac:dyDescent="0.25">
      <c r="A5628" s="360">
        <v>37545</v>
      </c>
      <c r="B5628" s="361">
        <v>0.98157000000000005</v>
      </c>
    </row>
    <row r="5629" spans="1:2" x14ac:dyDescent="0.25">
      <c r="A5629" s="360">
        <v>37544</v>
      </c>
      <c r="B5629" s="361">
        <v>0.98685999999999996</v>
      </c>
    </row>
    <row r="5630" spans="1:2" x14ac:dyDescent="0.25">
      <c r="A5630" s="360">
        <v>37543</v>
      </c>
      <c r="B5630" s="361">
        <v>0.98728000000000005</v>
      </c>
    </row>
    <row r="5631" spans="1:2" x14ac:dyDescent="0.25">
      <c r="A5631" s="360">
        <v>37542</v>
      </c>
      <c r="B5631" s="361">
        <v>0.98699999999999999</v>
      </c>
    </row>
    <row r="5632" spans="1:2" x14ac:dyDescent="0.25">
      <c r="A5632" s="360">
        <v>37541</v>
      </c>
      <c r="B5632" s="361">
        <v>0.98697999999999997</v>
      </c>
    </row>
    <row r="5633" spans="1:2" x14ac:dyDescent="0.25">
      <c r="A5633" s="360">
        <v>37540</v>
      </c>
      <c r="B5633" s="361">
        <v>0.98606000000000005</v>
      </c>
    </row>
    <row r="5634" spans="1:2" x14ac:dyDescent="0.25">
      <c r="A5634" s="360">
        <v>37539</v>
      </c>
      <c r="B5634" s="361">
        <v>0.98955000000000004</v>
      </c>
    </row>
    <row r="5635" spans="1:2" x14ac:dyDescent="0.25">
      <c r="A5635" s="360">
        <v>37538</v>
      </c>
      <c r="B5635" s="361">
        <v>0.97860999999999998</v>
      </c>
    </row>
    <row r="5636" spans="1:2" x14ac:dyDescent="0.25">
      <c r="A5636" s="360">
        <v>37537</v>
      </c>
      <c r="B5636" s="361">
        <v>0.98321999999999998</v>
      </c>
    </row>
    <row r="5637" spans="1:2" x14ac:dyDescent="0.25">
      <c r="A5637" s="360">
        <v>37536</v>
      </c>
      <c r="B5637" s="361">
        <v>0.97955000000000003</v>
      </c>
    </row>
    <row r="5638" spans="1:2" x14ac:dyDescent="0.25">
      <c r="A5638" s="360">
        <v>37535</v>
      </c>
      <c r="B5638" s="361">
        <v>0.9788</v>
      </c>
    </row>
    <row r="5639" spans="1:2" x14ac:dyDescent="0.25">
      <c r="A5639" s="360">
        <v>37534</v>
      </c>
      <c r="B5639" s="361">
        <v>0.97914999999999996</v>
      </c>
    </row>
    <row r="5640" spans="1:2" x14ac:dyDescent="0.25">
      <c r="A5640" s="360">
        <v>37533</v>
      </c>
      <c r="B5640" s="361">
        <v>0.98762000000000005</v>
      </c>
    </row>
    <row r="5641" spans="1:2" x14ac:dyDescent="0.25">
      <c r="A5641" s="360">
        <v>37532</v>
      </c>
      <c r="B5641" s="361">
        <v>0.98668999999999996</v>
      </c>
    </row>
    <row r="5642" spans="1:2" x14ac:dyDescent="0.25">
      <c r="A5642" s="360">
        <v>37531</v>
      </c>
      <c r="B5642" s="361">
        <v>0.98273999999999995</v>
      </c>
    </row>
    <row r="5643" spans="1:2" x14ac:dyDescent="0.25">
      <c r="A5643" s="360">
        <v>37530</v>
      </c>
      <c r="B5643" s="361">
        <v>0.98731000000000002</v>
      </c>
    </row>
    <row r="5644" spans="1:2" x14ac:dyDescent="0.25">
      <c r="A5644" s="360">
        <v>37529</v>
      </c>
      <c r="B5644" s="361">
        <v>0.98102</v>
      </c>
    </row>
    <row r="5645" spans="1:2" x14ac:dyDescent="0.25">
      <c r="A5645" s="360">
        <v>37528</v>
      </c>
      <c r="B5645" s="361">
        <v>0.97370000000000001</v>
      </c>
    </row>
    <row r="5646" spans="1:2" x14ac:dyDescent="0.25">
      <c r="A5646" s="360">
        <v>37527</v>
      </c>
      <c r="B5646" s="361">
        <v>0.98043000000000002</v>
      </c>
    </row>
    <row r="5647" spans="1:2" x14ac:dyDescent="0.25">
      <c r="A5647" s="360">
        <v>37526</v>
      </c>
      <c r="B5647" s="361">
        <v>0.97619999999999996</v>
      </c>
    </row>
    <row r="5648" spans="1:2" x14ac:dyDescent="0.25">
      <c r="A5648" s="360">
        <v>37525</v>
      </c>
      <c r="B5648" s="361">
        <v>0.97609999999999997</v>
      </c>
    </row>
    <row r="5649" spans="1:2" x14ac:dyDescent="0.25">
      <c r="A5649" s="360">
        <v>37524</v>
      </c>
      <c r="B5649" s="361">
        <v>0.98118000000000005</v>
      </c>
    </row>
    <row r="5650" spans="1:2" x14ac:dyDescent="0.25">
      <c r="A5650" s="360">
        <v>37523</v>
      </c>
      <c r="B5650" s="361">
        <v>0.97785999999999995</v>
      </c>
    </row>
    <row r="5651" spans="1:2" x14ac:dyDescent="0.25">
      <c r="A5651" s="360">
        <v>37522</v>
      </c>
      <c r="B5651" s="361">
        <v>0.98089999999999999</v>
      </c>
    </row>
    <row r="5652" spans="1:2" x14ac:dyDescent="0.25">
      <c r="A5652" s="360">
        <v>37521</v>
      </c>
      <c r="B5652" s="361">
        <v>0.98209999999999997</v>
      </c>
    </row>
    <row r="5653" spans="1:2" x14ac:dyDescent="0.25">
      <c r="A5653" s="360">
        <v>37520</v>
      </c>
      <c r="B5653" s="361">
        <v>0.98207999999999995</v>
      </c>
    </row>
    <row r="5654" spans="1:2" x14ac:dyDescent="0.25">
      <c r="A5654" s="360">
        <v>37519</v>
      </c>
      <c r="B5654" s="361">
        <v>0.98651</v>
      </c>
    </row>
    <row r="5655" spans="1:2" x14ac:dyDescent="0.25">
      <c r="A5655" s="360">
        <v>37518</v>
      </c>
      <c r="B5655" s="361">
        <v>0.97753999999999996</v>
      </c>
    </row>
    <row r="5656" spans="1:2" x14ac:dyDescent="0.25">
      <c r="A5656" s="360">
        <v>37517</v>
      </c>
      <c r="B5656" s="361">
        <v>0.97455000000000003</v>
      </c>
    </row>
    <row r="5657" spans="1:2" x14ac:dyDescent="0.25">
      <c r="A5657" s="360">
        <v>37516</v>
      </c>
      <c r="B5657" s="361">
        <v>0.96904000000000001</v>
      </c>
    </row>
    <row r="5658" spans="1:2" x14ac:dyDescent="0.25">
      <c r="A5658" s="360">
        <v>37515</v>
      </c>
      <c r="B5658" s="361">
        <v>0.97070000000000001</v>
      </c>
    </row>
    <row r="5659" spans="1:2" x14ac:dyDescent="0.25">
      <c r="A5659" s="360">
        <v>37514</v>
      </c>
      <c r="B5659" s="361">
        <v>0.96660000000000001</v>
      </c>
    </row>
    <row r="5660" spans="1:2" x14ac:dyDescent="0.25">
      <c r="A5660" s="360">
        <v>37513</v>
      </c>
      <c r="B5660" s="361">
        <v>0.97150000000000003</v>
      </c>
    </row>
    <row r="5661" spans="1:2" x14ac:dyDescent="0.25">
      <c r="A5661" s="360">
        <v>37512</v>
      </c>
      <c r="B5661" s="361">
        <v>0.98167000000000004</v>
      </c>
    </row>
    <row r="5662" spans="1:2" x14ac:dyDescent="0.25">
      <c r="A5662" s="360">
        <v>37511</v>
      </c>
      <c r="B5662" s="361">
        <v>0.97589999999999999</v>
      </c>
    </row>
    <row r="5663" spans="1:2" x14ac:dyDescent="0.25">
      <c r="A5663" s="360">
        <v>37510</v>
      </c>
      <c r="B5663" s="361">
        <v>0.97538000000000002</v>
      </c>
    </row>
    <row r="5664" spans="1:2" x14ac:dyDescent="0.25">
      <c r="A5664" s="360">
        <v>37509</v>
      </c>
      <c r="B5664" s="361">
        <v>0.97938999999999998</v>
      </c>
    </row>
    <row r="5665" spans="1:2" x14ac:dyDescent="0.25">
      <c r="A5665" s="360">
        <v>37508</v>
      </c>
      <c r="B5665" s="361">
        <v>0.98146999999999995</v>
      </c>
    </row>
    <row r="5666" spans="1:2" x14ac:dyDescent="0.25">
      <c r="A5666" s="360">
        <v>37507</v>
      </c>
      <c r="B5666" s="361">
        <v>0.98150000000000004</v>
      </c>
    </row>
    <row r="5667" spans="1:2" x14ac:dyDescent="0.25">
      <c r="A5667" s="360">
        <v>37506</v>
      </c>
      <c r="B5667" s="361">
        <v>0.98170000000000002</v>
      </c>
    </row>
    <row r="5668" spans="1:2" x14ac:dyDescent="0.25">
      <c r="A5668" s="360">
        <v>37505</v>
      </c>
      <c r="B5668" s="361">
        <v>0.99150000000000005</v>
      </c>
    </row>
    <row r="5669" spans="1:2" x14ac:dyDescent="0.25">
      <c r="A5669" s="360">
        <v>37504</v>
      </c>
      <c r="B5669" s="361">
        <v>0.99270000000000003</v>
      </c>
    </row>
    <row r="5670" spans="1:2" x14ac:dyDescent="0.25">
      <c r="A5670" s="360">
        <v>37503</v>
      </c>
      <c r="B5670" s="361">
        <v>0.99666999999999994</v>
      </c>
    </row>
    <row r="5671" spans="1:2" x14ac:dyDescent="0.25">
      <c r="A5671" s="360">
        <v>37502</v>
      </c>
      <c r="B5671" s="361">
        <v>0.98340000000000005</v>
      </c>
    </row>
    <row r="5672" spans="1:2" x14ac:dyDescent="0.25">
      <c r="A5672" s="360">
        <v>37501</v>
      </c>
      <c r="B5672" s="361">
        <v>0.98219000000000001</v>
      </c>
    </row>
    <row r="5673" spans="1:2" x14ac:dyDescent="0.25">
      <c r="A5673" s="360">
        <v>37500</v>
      </c>
      <c r="B5673" s="361">
        <v>0.98029999999999995</v>
      </c>
    </row>
    <row r="5674" spans="1:2" x14ac:dyDescent="0.25">
      <c r="A5674" s="360">
        <v>37499</v>
      </c>
      <c r="B5674" s="361">
        <v>0.98184000000000005</v>
      </c>
    </row>
    <row r="5675" spans="1:2" x14ac:dyDescent="0.25">
      <c r="A5675" s="360">
        <v>37498</v>
      </c>
      <c r="B5675" s="361">
        <v>0.98467000000000005</v>
      </c>
    </row>
    <row r="5676" spans="1:2" x14ac:dyDescent="0.25">
      <c r="A5676" s="360">
        <v>37497</v>
      </c>
      <c r="B5676" s="361">
        <v>0.97909999999999997</v>
      </c>
    </row>
    <row r="5677" spans="1:2" x14ac:dyDescent="0.25">
      <c r="A5677" s="360">
        <v>37496</v>
      </c>
      <c r="B5677" s="361">
        <v>0.98319999999999996</v>
      </c>
    </row>
    <row r="5678" spans="1:2" x14ac:dyDescent="0.25">
      <c r="A5678" s="360">
        <v>37495</v>
      </c>
      <c r="B5678" s="361">
        <v>0.97170000000000001</v>
      </c>
    </row>
    <row r="5679" spans="1:2" x14ac:dyDescent="0.25">
      <c r="A5679" s="360">
        <v>37494</v>
      </c>
      <c r="B5679" s="361">
        <v>0.97250000000000003</v>
      </c>
    </row>
    <row r="5680" spans="1:2" x14ac:dyDescent="0.25">
      <c r="A5680" s="360">
        <v>37493</v>
      </c>
      <c r="B5680" s="361">
        <v>0.9728</v>
      </c>
    </row>
    <row r="5681" spans="1:2" x14ac:dyDescent="0.25">
      <c r="A5681" s="360">
        <v>37492</v>
      </c>
      <c r="B5681" s="361">
        <v>0.9728</v>
      </c>
    </row>
    <row r="5682" spans="1:2" x14ac:dyDescent="0.25">
      <c r="A5682" s="360">
        <v>37491</v>
      </c>
      <c r="B5682" s="361">
        <v>0.96892999999999996</v>
      </c>
    </row>
    <row r="5683" spans="1:2" x14ac:dyDescent="0.25">
      <c r="A5683" s="360">
        <v>37490</v>
      </c>
      <c r="B5683" s="361">
        <v>0.98046999999999995</v>
      </c>
    </row>
    <row r="5684" spans="1:2" x14ac:dyDescent="0.25">
      <c r="A5684" s="360">
        <v>37489</v>
      </c>
      <c r="B5684" s="361">
        <v>0.97899999999999998</v>
      </c>
    </row>
    <row r="5685" spans="1:2" x14ac:dyDescent="0.25">
      <c r="A5685" s="360">
        <v>37488</v>
      </c>
      <c r="B5685" s="361">
        <v>0.97616000000000003</v>
      </c>
    </row>
    <row r="5686" spans="1:2" x14ac:dyDescent="0.25">
      <c r="A5686" s="360">
        <v>37487</v>
      </c>
      <c r="B5686" s="361">
        <v>0.98380000000000001</v>
      </c>
    </row>
    <row r="5687" spans="1:2" x14ac:dyDescent="0.25">
      <c r="A5687" s="360">
        <v>37486</v>
      </c>
      <c r="B5687" s="361">
        <v>0.98319999999999996</v>
      </c>
    </row>
    <row r="5688" spans="1:2" x14ac:dyDescent="0.25">
      <c r="A5688" s="360">
        <v>37485</v>
      </c>
      <c r="B5688" s="361">
        <v>0.98499999999999999</v>
      </c>
    </row>
    <row r="5689" spans="1:2" x14ac:dyDescent="0.25">
      <c r="A5689" s="360">
        <v>37484</v>
      </c>
      <c r="B5689" s="361">
        <v>0.98180000000000001</v>
      </c>
    </row>
    <row r="5690" spans="1:2" x14ac:dyDescent="0.25">
      <c r="A5690" s="360">
        <v>37483</v>
      </c>
      <c r="B5690" s="361">
        <v>0.97936999999999996</v>
      </c>
    </row>
    <row r="5691" spans="1:2" x14ac:dyDescent="0.25">
      <c r="A5691" s="360">
        <v>37482</v>
      </c>
      <c r="B5691" s="361">
        <v>0.98370000000000002</v>
      </c>
    </row>
    <row r="5692" spans="1:2" x14ac:dyDescent="0.25">
      <c r="A5692" s="360">
        <v>37481</v>
      </c>
      <c r="B5692" s="361">
        <v>0.97841999999999996</v>
      </c>
    </row>
    <row r="5693" spans="1:2" x14ac:dyDescent="0.25">
      <c r="A5693" s="360">
        <v>37480</v>
      </c>
      <c r="B5693" s="361">
        <v>0.96960999999999997</v>
      </c>
    </row>
    <row r="5694" spans="1:2" x14ac:dyDescent="0.25">
      <c r="A5694" s="360">
        <v>37479</v>
      </c>
      <c r="B5694" s="361">
        <v>0.97</v>
      </c>
    </row>
    <row r="5695" spans="1:2" x14ac:dyDescent="0.25">
      <c r="A5695" s="360">
        <v>37478</v>
      </c>
      <c r="B5695" s="361">
        <v>0.97021999999999997</v>
      </c>
    </row>
    <row r="5696" spans="1:2" x14ac:dyDescent="0.25">
      <c r="A5696" s="360">
        <v>37477</v>
      </c>
      <c r="B5696" s="361">
        <v>0.96704999999999997</v>
      </c>
    </row>
    <row r="5697" spans="1:2" x14ac:dyDescent="0.25">
      <c r="A5697" s="360">
        <v>37476</v>
      </c>
      <c r="B5697" s="361">
        <v>0.97448000000000001</v>
      </c>
    </row>
    <row r="5698" spans="1:2" x14ac:dyDescent="0.25">
      <c r="A5698" s="360">
        <v>37475</v>
      </c>
      <c r="B5698" s="361">
        <v>0.96589999999999998</v>
      </c>
    </row>
    <row r="5699" spans="1:2" x14ac:dyDescent="0.25">
      <c r="A5699" s="360">
        <v>37474</v>
      </c>
      <c r="B5699" s="361">
        <v>0.98</v>
      </c>
    </row>
    <row r="5700" spans="1:2" x14ac:dyDescent="0.25">
      <c r="A5700" s="360">
        <v>37473</v>
      </c>
      <c r="B5700" s="361">
        <v>0.98658000000000001</v>
      </c>
    </row>
    <row r="5701" spans="1:2" x14ac:dyDescent="0.25">
      <c r="A5701" s="360">
        <v>37472</v>
      </c>
      <c r="B5701" s="361">
        <v>0.98709999999999998</v>
      </c>
    </row>
    <row r="5702" spans="1:2" x14ac:dyDescent="0.25">
      <c r="A5702" s="360">
        <v>37471</v>
      </c>
      <c r="B5702" s="361">
        <v>0.98646</v>
      </c>
    </row>
    <row r="5703" spans="1:2" x14ac:dyDescent="0.25">
      <c r="A5703" s="360">
        <v>37470</v>
      </c>
      <c r="B5703" s="361">
        <v>0.98440000000000005</v>
      </c>
    </row>
    <row r="5704" spans="1:2" x14ac:dyDescent="0.25">
      <c r="A5704" s="360">
        <v>37469</v>
      </c>
      <c r="B5704" s="361">
        <v>0.97709999999999997</v>
      </c>
    </row>
    <row r="5705" spans="1:2" x14ac:dyDescent="0.25">
      <c r="A5705" s="360">
        <v>37468</v>
      </c>
      <c r="B5705" s="361">
        <v>0.98329999999999995</v>
      </c>
    </row>
    <row r="5706" spans="1:2" x14ac:dyDescent="0.25">
      <c r="A5706" s="360">
        <v>37467</v>
      </c>
      <c r="B5706" s="361">
        <v>0.98060999999999998</v>
      </c>
    </row>
    <row r="5707" spans="1:2" x14ac:dyDescent="0.25">
      <c r="A5707" s="360">
        <v>37466</v>
      </c>
      <c r="B5707" s="361">
        <v>0.98628000000000005</v>
      </c>
    </row>
    <row r="5708" spans="1:2" x14ac:dyDescent="0.25">
      <c r="A5708" s="360">
        <v>37465</v>
      </c>
      <c r="B5708" s="361">
        <v>0.98540000000000005</v>
      </c>
    </row>
    <row r="5709" spans="1:2" x14ac:dyDescent="0.25">
      <c r="A5709" s="360">
        <v>37464</v>
      </c>
      <c r="B5709" s="361">
        <v>0.98685</v>
      </c>
    </row>
    <row r="5710" spans="1:2" x14ac:dyDescent="0.25">
      <c r="A5710" s="360">
        <v>37463</v>
      </c>
      <c r="B5710" s="361">
        <v>1.0043</v>
      </c>
    </row>
    <row r="5711" spans="1:2" x14ac:dyDescent="0.25">
      <c r="A5711" s="360">
        <v>37462</v>
      </c>
      <c r="B5711" s="361">
        <v>0.995</v>
      </c>
    </row>
    <row r="5712" spans="1:2" x14ac:dyDescent="0.25">
      <c r="A5712" s="360">
        <v>37461</v>
      </c>
      <c r="B5712" s="361">
        <v>0.98870000000000002</v>
      </c>
    </row>
    <row r="5713" spans="1:2" x14ac:dyDescent="0.25">
      <c r="A5713" s="360">
        <v>37460</v>
      </c>
      <c r="B5713" s="361">
        <v>1.0085999999999999</v>
      </c>
    </row>
    <row r="5714" spans="1:2" x14ac:dyDescent="0.25">
      <c r="A5714" s="360">
        <v>37459</v>
      </c>
      <c r="B5714" s="361">
        <v>1.0121</v>
      </c>
    </row>
    <row r="5715" spans="1:2" x14ac:dyDescent="0.25">
      <c r="A5715" s="360">
        <v>37458</v>
      </c>
      <c r="B5715" s="361">
        <v>1.0123</v>
      </c>
    </row>
    <row r="5716" spans="1:2" x14ac:dyDescent="0.25">
      <c r="A5716" s="360">
        <v>37457</v>
      </c>
      <c r="B5716" s="361">
        <v>1.0118</v>
      </c>
    </row>
    <row r="5717" spans="1:2" x14ac:dyDescent="0.25">
      <c r="A5717" s="360">
        <v>37456</v>
      </c>
      <c r="B5717" s="361">
        <v>1.0112000000000001</v>
      </c>
    </row>
    <row r="5718" spans="1:2" x14ac:dyDescent="0.25">
      <c r="A5718" s="360">
        <v>37455</v>
      </c>
      <c r="B5718" s="361">
        <v>1.0068999999999999</v>
      </c>
    </row>
    <row r="5719" spans="1:2" x14ac:dyDescent="0.25">
      <c r="A5719" s="360">
        <v>37454</v>
      </c>
      <c r="B5719" s="361">
        <v>1.0117</v>
      </c>
    </row>
    <row r="5720" spans="1:2" x14ac:dyDescent="0.25">
      <c r="A5720" s="360">
        <v>37453</v>
      </c>
      <c r="B5720" s="361">
        <v>1.0034000000000001</v>
      </c>
    </row>
    <row r="5721" spans="1:2" x14ac:dyDescent="0.25">
      <c r="A5721" s="360">
        <v>37452</v>
      </c>
      <c r="B5721" s="361">
        <v>0.99160000000000004</v>
      </c>
    </row>
    <row r="5722" spans="1:2" x14ac:dyDescent="0.25">
      <c r="A5722" s="360">
        <v>37451</v>
      </c>
      <c r="B5722" s="361">
        <v>0.99129999999999996</v>
      </c>
    </row>
    <row r="5723" spans="1:2" x14ac:dyDescent="0.25">
      <c r="A5723" s="360">
        <v>37450</v>
      </c>
      <c r="B5723" s="361">
        <v>0.99061999999999995</v>
      </c>
    </row>
    <row r="5724" spans="1:2" x14ac:dyDescent="0.25">
      <c r="A5724" s="360">
        <v>37449</v>
      </c>
      <c r="B5724" s="361">
        <v>0.98877000000000004</v>
      </c>
    </row>
    <row r="5725" spans="1:2" x14ac:dyDescent="0.25">
      <c r="A5725" s="360">
        <v>37448</v>
      </c>
      <c r="B5725" s="361">
        <v>0.98821999999999999</v>
      </c>
    </row>
    <row r="5726" spans="1:2" x14ac:dyDescent="0.25">
      <c r="A5726" s="360">
        <v>37447</v>
      </c>
      <c r="B5726" s="361">
        <v>0.99350000000000005</v>
      </c>
    </row>
    <row r="5727" spans="1:2" x14ac:dyDescent="0.25">
      <c r="A5727" s="360">
        <v>37446</v>
      </c>
      <c r="B5727" s="361">
        <v>0.99053000000000002</v>
      </c>
    </row>
    <row r="5728" spans="1:2" x14ac:dyDescent="0.25">
      <c r="A5728" s="360">
        <v>37445</v>
      </c>
      <c r="B5728" s="361">
        <v>0.97452000000000005</v>
      </c>
    </row>
    <row r="5729" spans="1:2" x14ac:dyDescent="0.25">
      <c r="A5729" s="360">
        <v>37444</v>
      </c>
      <c r="B5729" s="361">
        <v>0.97336999999999996</v>
      </c>
    </row>
    <row r="5730" spans="1:2" x14ac:dyDescent="0.25">
      <c r="A5730" s="360">
        <v>37443</v>
      </c>
      <c r="B5730" s="361">
        <v>0.97343000000000002</v>
      </c>
    </row>
    <row r="5731" spans="1:2" x14ac:dyDescent="0.25">
      <c r="A5731" s="360">
        <v>37442</v>
      </c>
      <c r="B5731" s="361">
        <v>0.97902</v>
      </c>
    </row>
    <row r="5732" spans="1:2" x14ac:dyDescent="0.25">
      <c r="A5732" s="360">
        <v>37441</v>
      </c>
      <c r="B5732" s="361">
        <v>0.98040000000000005</v>
      </c>
    </row>
    <row r="5733" spans="1:2" x14ac:dyDescent="0.25">
      <c r="A5733" s="360">
        <v>37440</v>
      </c>
      <c r="B5733" s="361">
        <v>0.98629999999999995</v>
      </c>
    </row>
    <row r="5734" spans="1:2" x14ac:dyDescent="0.25">
      <c r="A5734" s="360">
        <v>37439</v>
      </c>
      <c r="B5734" s="361">
        <v>0.99099999999999999</v>
      </c>
    </row>
    <row r="5735" spans="1:2" x14ac:dyDescent="0.25">
      <c r="A5735" s="360">
        <v>37438</v>
      </c>
      <c r="B5735" s="361">
        <v>0.99129999999999996</v>
      </c>
    </row>
    <row r="5736" spans="1:2" x14ac:dyDescent="0.25">
      <c r="A5736" s="360">
        <v>37437</v>
      </c>
      <c r="B5736" s="361">
        <v>0.99109999999999998</v>
      </c>
    </row>
    <row r="5737" spans="1:2" x14ac:dyDescent="0.25">
      <c r="A5737" s="360">
        <v>37436</v>
      </c>
      <c r="B5737" s="361">
        <v>0.99168999999999996</v>
      </c>
    </row>
    <row r="5738" spans="1:2" x14ac:dyDescent="0.25">
      <c r="A5738" s="360">
        <v>37435</v>
      </c>
      <c r="B5738" s="361">
        <v>0.98821999999999999</v>
      </c>
    </row>
    <row r="5739" spans="1:2" x14ac:dyDescent="0.25">
      <c r="A5739" s="360">
        <v>37434</v>
      </c>
      <c r="B5739" s="361">
        <v>0.98043000000000002</v>
      </c>
    </row>
    <row r="5740" spans="1:2" x14ac:dyDescent="0.25">
      <c r="A5740" s="360">
        <v>37433</v>
      </c>
      <c r="B5740" s="361">
        <v>0.97911000000000004</v>
      </c>
    </row>
    <row r="5741" spans="1:2" x14ac:dyDescent="0.25">
      <c r="A5741" s="360">
        <v>37432</v>
      </c>
      <c r="B5741" s="361">
        <v>0.97006000000000003</v>
      </c>
    </row>
    <row r="5742" spans="1:2" x14ac:dyDescent="0.25">
      <c r="A5742" s="360">
        <v>37431</v>
      </c>
      <c r="B5742" s="361">
        <v>0.96908000000000005</v>
      </c>
    </row>
    <row r="5743" spans="1:2" x14ac:dyDescent="0.25">
      <c r="A5743" s="360">
        <v>37430</v>
      </c>
      <c r="B5743" s="361">
        <v>0.97109999999999996</v>
      </c>
    </row>
    <row r="5744" spans="1:2" x14ac:dyDescent="0.25">
      <c r="A5744" s="360">
        <v>37429</v>
      </c>
      <c r="B5744" s="361">
        <v>0.97099000000000002</v>
      </c>
    </row>
    <row r="5745" spans="1:2" x14ac:dyDescent="0.25">
      <c r="A5745" s="360">
        <v>37428</v>
      </c>
      <c r="B5745" s="361">
        <v>0.96462000000000003</v>
      </c>
    </row>
    <row r="5746" spans="1:2" x14ac:dyDescent="0.25">
      <c r="A5746" s="360">
        <v>37427</v>
      </c>
      <c r="B5746" s="361">
        <v>0.95726999999999995</v>
      </c>
    </row>
    <row r="5747" spans="1:2" x14ac:dyDescent="0.25">
      <c r="A5747" s="360">
        <v>37426</v>
      </c>
      <c r="B5747" s="361">
        <v>0.95179999999999998</v>
      </c>
    </row>
    <row r="5748" spans="1:2" x14ac:dyDescent="0.25">
      <c r="A5748" s="360">
        <v>37425</v>
      </c>
      <c r="B5748" s="361">
        <v>0.94430000000000003</v>
      </c>
    </row>
    <row r="5749" spans="1:2" x14ac:dyDescent="0.25">
      <c r="A5749" s="360">
        <v>37424</v>
      </c>
      <c r="B5749" s="361">
        <v>0.94489999999999996</v>
      </c>
    </row>
    <row r="5750" spans="1:2" x14ac:dyDescent="0.25">
      <c r="A5750" s="360">
        <v>37423</v>
      </c>
      <c r="B5750" s="361">
        <v>0.94540000000000002</v>
      </c>
    </row>
    <row r="5751" spans="1:2" x14ac:dyDescent="0.25">
      <c r="A5751" s="360">
        <v>37422</v>
      </c>
      <c r="B5751" s="361">
        <v>0.94538999999999995</v>
      </c>
    </row>
    <row r="5752" spans="1:2" x14ac:dyDescent="0.25">
      <c r="A5752" s="360">
        <v>37421</v>
      </c>
      <c r="B5752" s="361">
        <v>0.94330000000000003</v>
      </c>
    </row>
    <row r="5753" spans="1:2" x14ac:dyDescent="0.25">
      <c r="A5753" s="360">
        <v>37420</v>
      </c>
      <c r="B5753" s="361">
        <v>0.94364000000000003</v>
      </c>
    </row>
    <row r="5754" spans="1:2" x14ac:dyDescent="0.25">
      <c r="A5754" s="360">
        <v>37419</v>
      </c>
      <c r="B5754" s="361">
        <v>0.94830000000000003</v>
      </c>
    </row>
    <row r="5755" spans="1:2" x14ac:dyDescent="0.25">
      <c r="A5755" s="360">
        <v>37418</v>
      </c>
      <c r="B5755" s="361">
        <v>0.94445000000000001</v>
      </c>
    </row>
    <row r="5756" spans="1:2" x14ac:dyDescent="0.25">
      <c r="A5756" s="360">
        <v>37417</v>
      </c>
      <c r="B5756" s="361">
        <v>0.94298000000000004</v>
      </c>
    </row>
    <row r="5757" spans="1:2" x14ac:dyDescent="0.25">
      <c r="A5757" s="360">
        <v>37416</v>
      </c>
      <c r="B5757" s="361">
        <v>0.94320000000000004</v>
      </c>
    </row>
    <row r="5758" spans="1:2" x14ac:dyDescent="0.25">
      <c r="A5758" s="360">
        <v>37415</v>
      </c>
      <c r="B5758" s="361">
        <v>0.94379999999999997</v>
      </c>
    </row>
    <row r="5759" spans="1:2" x14ac:dyDescent="0.25">
      <c r="A5759" s="360">
        <v>37414</v>
      </c>
      <c r="B5759" s="361">
        <v>0.9476</v>
      </c>
    </row>
    <row r="5760" spans="1:2" x14ac:dyDescent="0.25">
      <c r="A5760" s="360">
        <v>37413</v>
      </c>
      <c r="B5760" s="361">
        <v>0.93923999999999996</v>
      </c>
    </row>
    <row r="5761" spans="1:2" x14ac:dyDescent="0.25">
      <c r="A5761" s="360">
        <v>37412</v>
      </c>
      <c r="B5761" s="361">
        <v>0.93896000000000002</v>
      </c>
    </row>
    <row r="5762" spans="1:2" x14ac:dyDescent="0.25">
      <c r="A5762" s="360">
        <v>37411</v>
      </c>
      <c r="B5762" s="361">
        <v>0.94098000000000004</v>
      </c>
    </row>
    <row r="5763" spans="1:2" x14ac:dyDescent="0.25">
      <c r="A5763" s="360">
        <v>37410</v>
      </c>
      <c r="B5763" s="361">
        <v>0.93269999999999997</v>
      </c>
    </row>
    <row r="5764" spans="1:2" x14ac:dyDescent="0.25">
      <c r="A5764" s="360">
        <v>37409</v>
      </c>
      <c r="B5764" s="361">
        <v>0.93200000000000005</v>
      </c>
    </row>
    <row r="5765" spans="1:2" x14ac:dyDescent="0.25">
      <c r="A5765" s="360">
        <v>37408</v>
      </c>
      <c r="B5765" s="361">
        <v>0.93379000000000001</v>
      </c>
    </row>
    <row r="5766" spans="1:2" x14ac:dyDescent="0.25">
      <c r="A5766" s="360">
        <v>37407</v>
      </c>
      <c r="B5766" s="361">
        <v>0.93679999999999997</v>
      </c>
    </row>
    <row r="5767" spans="1:2" x14ac:dyDescent="0.25">
      <c r="A5767" s="360">
        <v>37406</v>
      </c>
      <c r="B5767" s="361">
        <v>0.93537999999999999</v>
      </c>
    </row>
    <row r="5768" spans="1:2" x14ac:dyDescent="0.25">
      <c r="A5768" s="360">
        <v>37405</v>
      </c>
      <c r="B5768" s="361">
        <v>0.92867</v>
      </c>
    </row>
    <row r="5769" spans="1:2" x14ac:dyDescent="0.25">
      <c r="A5769" s="360">
        <v>37404</v>
      </c>
      <c r="B5769" s="361">
        <v>0.92049000000000003</v>
      </c>
    </row>
    <row r="5770" spans="1:2" x14ac:dyDescent="0.25">
      <c r="A5770" s="360">
        <v>37403</v>
      </c>
      <c r="B5770" s="361">
        <v>0.91949999999999998</v>
      </c>
    </row>
    <row r="5771" spans="1:2" x14ac:dyDescent="0.25">
      <c r="A5771" s="360">
        <v>37402</v>
      </c>
      <c r="B5771" s="361">
        <v>0.92020000000000002</v>
      </c>
    </row>
    <row r="5772" spans="1:2" x14ac:dyDescent="0.25">
      <c r="A5772" s="360">
        <v>37401</v>
      </c>
      <c r="B5772" s="361">
        <v>0.92054000000000002</v>
      </c>
    </row>
    <row r="5773" spans="1:2" x14ac:dyDescent="0.25">
      <c r="A5773" s="360">
        <v>37400</v>
      </c>
      <c r="B5773" s="361">
        <v>0.92130000000000001</v>
      </c>
    </row>
    <row r="5774" spans="1:2" x14ac:dyDescent="0.25">
      <c r="A5774" s="360">
        <v>37399</v>
      </c>
      <c r="B5774" s="361">
        <v>0.92544999999999999</v>
      </c>
    </row>
    <row r="5775" spans="1:2" x14ac:dyDescent="0.25">
      <c r="A5775" s="360">
        <v>37398</v>
      </c>
      <c r="B5775" s="361">
        <v>0.91971000000000003</v>
      </c>
    </row>
    <row r="5776" spans="1:2" x14ac:dyDescent="0.25">
      <c r="A5776" s="360">
        <v>37397</v>
      </c>
      <c r="B5776" s="361">
        <v>0.92083999999999999</v>
      </c>
    </row>
    <row r="5777" spans="1:2" x14ac:dyDescent="0.25">
      <c r="A5777" s="360">
        <v>37396</v>
      </c>
      <c r="B5777" s="361">
        <v>0.92003999999999997</v>
      </c>
    </row>
    <row r="5778" spans="1:2" x14ac:dyDescent="0.25">
      <c r="A5778" s="360">
        <v>37395</v>
      </c>
      <c r="B5778" s="361">
        <v>0.92079999999999995</v>
      </c>
    </row>
    <row r="5779" spans="1:2" x14ac:dyDescent="0.25">
      <c r="A5779" s="360">
        <v>37394</v>
      </c>
      <c r="B5779" s="361">
        <v>0.92076000000000002</v>
      </c>
    </row>
    <row r="5780" spans="1:2" x14ac:dyDescent="0.25">
      <c r="A5780" s="360">
        <v>37393</v>
      </c>
      <c r="B5780" s="361">
        <v>0.91174999999999995</v>
      </c>
    </row>
    <row r="5781" spans="1:2" x14ac:dyDescent="0.25">
      <c r="A5781" s="360">
        <v>37392</v>
      </c>
      <c r="B5781" s="361">
        <v>0.91249999999999998</v>
      </c>
    </row>
    <row r="5782" spans="1:2" x14ac:dyDescent="0.25">
      <c r="A5782" s="360">
        <v>37391</v>
      </c>
      <c r="B5782" s="361">
        <v>0.90244999999999997</v>
      </c>
    </row>
    <row r="5783" spans="1:2" x14ac:dyDescent="0.25">
      <c r="A5783" s="360">
        <v>37390</v>
      </c>
      <c r="B5783" s="361">
        <v>0.91122999999999998</v>
      </c>
    </row>
    <row r="5784" spans="1:2" x14ac:dyDescent="0.25">
      <c r="A5784" s="360">
        <v>37389</v>
      </c>
      <c r="B5784" s="361">
        <v>0.91341000000000006</v>
      </c>
    </row>
    <row r="5785" spans="1:2" x14ac:dyDescent="0.25">
      <c r="A5785" s="360">
        <v>37388</v>
      </c>
      <c r="B5785" s="361">
        <v>0.91379999999999995</v>
      </c>
    </row>
    <row r="5786" spans="1:2" x14ac:dyDescent="0.25">
      <c r="A5786" s="360">
        <v>37387</v>
      </c>
      <c r="B5786" s="361">
        <v>0.91376999999999997</v>
      </c>
    </row>
    <row r="5787" spans="1:2" x14ac:dyDescent="0.25">
      <c r="A5787" s="360">
        <v>37386</v>
      </c>
      <c r="B5787" s="361">
        <v>0.90910000000000002</v>
      </c>
    </row>
    <row r="5788" spans="1:2" x14ac:dyDescent="0.25">
      <c r="A5788" s="360">
        <v>37385</v>
      </c>
      <c r="B5788" s="361">
        <v>0.90415999999999996</v>
      </c>
    </row>
    <row r="5789" spans="1:2" x14ac:dyDescent="0.25">
      <c r="A5789" s="360">
        <v>37384</v>
      </c>
      <c r="B5789" s="361">
        <v>0.9153</v>
      </c>
    </row>
    <row r="5790" spans="1:2" x14ac:dyDescent="0.25">
      <c r="A5790" s="360">
        <v>37383</v>
      </c>
      <c r="B5790" s="361">
        <v>0.91810000000000003</v>
      </c>
    </row>
    <row r="5791" spans="1:2" x14ac:dyDescent="0.25">
      <c r="A5791" s="360">
        <v>37382</v>
      </c>
      <c r="B5791" s="361">
        <v>0.91720000000000002</v>
      </c>
    </row>
    <row r="5792" spans="1:2" x14ac:dyDescent="0.25">
      <c r="A5792" s="360">
        <v>37381</v>
      </c>
      <c r="B5792" s="361">
        <v>0.91749999999999998</v>
      </c>
    </row>
    <row r="5793" spans="1:2" x14ac:dyDescent="0.25">
      <c r="A5793" s="360">
        <v>37380</v>
      </c>
      <c r="B5793" s="361">
        <v>0.91722000000000004</v>
      </c>
    </row>
    <row r="5794" spans="1:2" x14ac:dyDescent="0.25">
      <c r="A5794" s="360">
        <v>37379</v>
      </c>
      <c r="B5794" s="361">
        <v>0.90302000000000004</v>
      </c>
    </row>
    <row r="5795" spans="1:2" x14ac:dyDescent="0.25">
      <c r="A5795" s="360">
        <v>37378</v>
      </c>
      <c r="B5795" s="361">
        <v>0.90591999999999995</v>
      </c>
    </row>
    <row r="5796" spans="1:2" x14ac:dyDescent="0.25">
      <c r="A5796" s="360">
        <v>37377</v>
      </c>
      <c r="B5796" s="361">
        <v>0.9</v>
      </c>
    </row>
    <row r="5797" spans="1:2" x14ac:dyDescent="0.25">
      <c r="A5797" s="360">
        <v>37376</v>
      </c>
      <c r="B5797" s="361">
        <v>0.90356999999999998</v>
      </c>
    </row>
    <row r="5798" spans="1:2" x14ac:dyDescent="0.25">
      <c r="A5798" s="360">
        <v>37375</v>
      </c>
      <c r="B5798" s="361">
        <v>0.90139999999999998</v>
      </c>
    </row>
    <row r="5799" spans="1:2" x14ac:dyDescent="0.25">
      <c r="A5799" s="360">
        <v>37374</v>
      </c>
      <c r="B5799" s="361">
        <v>0.90169999999999995</v>
      </c>
    </row>
    <row r="5800" spans="1:2" x14ac:dyDescent="0.25">
      <c r="A5800" s="360">
        <v>37373</v>
      </c>
      <c r="B5800" s="361">
        <v>0.90200000000000002</v>
      </c>
    </row>
    <row r="5801" spans="1:2" x14ac:dyDescent="0.25">
      <c r="A5801" s="360">
        <v>37372</v>
      </c>
      <c r="B5801" s="361">
        <v>0.89758000000000004</v>
      </c>
    </row>
    <row r="5802" spans="1:2" x14ac:dyDescent="0.25">
      <c r="A5802" s="360">
        <v>37371</v>
      </c>
      <c r="B5802" s="361">
        <v>0.89300000000000002</v>
      </c>
    </row>
    <row r="5803" spans="1:2" x14ac:dyDescent="0.25">
      <c r="A5803" s="360">
        <v>37370</v>
      </c>
      <c r="B5803" s="361">
        <v>0.88849999999999996</v>
      </c>
    </row>
    <row r="5804" spans="1:2" x14ac:dyDescent="0.25">
      <c r="A5804" s="360">
        <v>37369</v>
      </c>
      <c r="B5804" s="361">
        <v>0.88919000000000004</v>
      </c>
    </row>
    <row r="5805" spans="1:2" x14ac:dyDescent="0.25">
      <c r="A5805" s="360">
        <v>37368</v>
      </c>
      <c r="B5805" s="361">
        <v>0.89029999999999998</v>
      </c>
    </row>
    <row r="5806" spans="1:2" x14ac:dyDescent="0.25">
      <c r="A5806" s="360">
        <v>37367</v>
      </c>
      <c r="B5806" s="361">
        <v>0.89170000000000005</v>
      </c>
    </row>
    <row r="5807" spans="1:2" x14ac:dyDescent="0.25">
      <c r="A5807" s="360">
        <v>37366</v>
      </c>
      <c r="B5807" s="361">
        <v>0.89197000000000004</v>
      </c>
    </row>
    <row r="5808" spans="1:2" x14ac:dyDescent="0.25">
      <c r="A5808" s="360">
        <v>37365</v>
      </c>
      <c r="B5808" s="361">
        <v>0.89071999999999996</v>
      </c>
    </row>
    <row r="5809" spans="1:2" x14ac:dyDescent="0.25">
      <c r="A5809" s="360">
        <v>37364</v>
      </c>
      <c r="B5809" s="361">
        <v>0.89054</v>
      </c>
    </row>
    <row r="5810" spans="1:2" x14ac:dyDescent="0.25">
      <c r="A5810" s="360">
        <v>37363</v>
      </c>
      <c r="B5810" s="361">
        <v>0.88288</v>
      </c>
    </row>
    <row r="5811" spans="1:2" x14ac:dyDescent="0.25">
      <c r="A5811" s="360">
        <v>37362</v>
      </c>
      <c r="B5811" s="361">
        <v>0.87929999999999997</v>
      </c>
    </row>
    <row r="5812" spans="1:2" x14ac:dyDescent="0.25">
      <c r="A5812" s="360">
        <v>37361</v>
      </c>
      <c r="B5812" s="361">
        <v>0.87909999999999999</v>
      </c>
    </row>
    <row r="5813" spans="1:2" x14ac:dyDescent="0.25">
      <c r="A5813" s="360">
        <v>37360</v>
      </c>
      <c r="B5813" s="361">
        <v>0.87914000000000003</v>
      </c>
    </row>
    <row r="5814" spans="1:2" x14ac:dyDescent="0.25">
      <c r="A5814" s="360">
        <v>37359</v>
      </c>
      <c r="B5814" s="361">
        <v>0.87892000000000003</v>
      </c>
    </row>
    <row r="5815" spans="1:2" x14ac:dyDescent="0.25">
      <c r="A5815" s="360">
        <v>37358</v>
      </c>
      <c r="B5815" s="361">
        <v>0.88270000000000004</v>
      </c>
    </row>
    <row r="5816" spans="1:2" x14ac:dyDescent="0.25">
      <c r="A5816" s="360">
        <v>37357</v>
      </c>
      <c r="B5816" s="361">
        <v>0.88019000000000003</v>
      </c>
    </row>
    <row r="5817" spans="1:2" x14ac:dyDescent="0.25">
      <c r="A5817" s="360">
        <v>37356</v>
      </c>
      <c r="B5817" s="361">
        <v>0.88070000000000004</v>
      </c>
    </row>
    <row r="5818" spans="1:2" x14ac:dyDescent="0.25">
      <c r="A5818" s="360">
        <v>37355</v>
      </c>
      <c r="B5818" s="361">
        <v>0.87456</v>
      </c>
    </row>
    <row r="5819" spans="1:2" x14ac:dyDescent="0.25">
      <c r="A5819" s="360">
        <v>37354</v>
      </c>
      <c r="B5819" s="361">
        <v>0.87914999999999999</v>
      </c>
    </row>
    <row r="5820" spans="1:2" x14ac:dyDescent="0.25">
      <c r="A5820" s="360">
        <v>37353</v>
      </c>
      <c r="B5820" s="361">
        <v>0.87870000000000004</v>
      </c>
    </row>
    <row r="5821" spans="1:2" x14ac:dyDescent="0.25">
      <c r="A5821" s="360">
        <v>37352</v>
      </c>
      <c r="B5821" s="361">
        <v>0.87895000000000001</v>
      </c>
    </row>
    <row r="5822" spans="1:2" x14ac:dyDescent="0.25">
      <c r="A5822" s="360">
        <v>37351</v>
      </c>
      <c r="B5822" s="361">
        <v>0.87739999999999996</v>
      </c>
    </row>
    <row r="5823" spans="1:2" x14ac:dyDescent="0.25">
      <c r="A5823" s="360">
        <v>37350</v>
      </c>
      <c r="B5823" s="361">
        <v>0.88080000000000003</v>
      </c>
    </row>
    <row r="5824" spans="1:2" x14ac:dyDescent="0.25">
      <c r="A5824" s="360">
        <v>37349</v>
      </c>
      <c r="B5824" s="361">
        <v>0.87894000000000005</v>
      </c>
    </row>
    <row r="5825" spans="1:2" x14ac:dyDescent="0.25">
      <c r="A5825" s="360">
        <v>37348</v>
      </c>
      <c r="B5825" s="361">
        <v>0.88027999999999995</v>
      </c>
    </row>
    <row r="5826" spans="1:2" x14ac:dyDescent="0.25">
      <c r="A5826" s="360">
        <v>37347</v>
      </c>
      <c r="B5826" s="361">
        <v>0.87150000000000005</v>
      </c>
    </row>
    <row r="5827" spans="1:2" x14ac:dyDescent="0.25">
      <c r="A5827" s="360">
        <v>37346</v>
      </c>
      <c r="B5827" s="361">
        <v>0.87</v>
      </c>
    </row>
    <row r="5828" spans="1:2" x14ac:dyDescent="0.25">
      <c r="A5828" s="360">
        <v>37345</v>
      </c>
      <c r="B5828" s="361">
        <v>0.87150000000000005</v>
      </c>
    </row>
    <row r="5829" spans="1:2" x14ac:dyDescent="0.25">
      <c r="A5829" s="360">
        <v>37344</v>
      </c>
      <c r="B5829" s="361">
        <v>0.87056</v>
      </c>
    </row>
    <row r="5830" spans="1:2" x14ac:dyDescent="0.25">
      <c r="A5830" s="360">
        <v>37343</v>
      </c>
      <c r="B5830" s="361">
        <v>0.87280000000000002</v>
      </c>
    </row>
    <row r="5831" spans="1:2" x14ac:dyDescent="0.25">
      <c r="A5831" s="360">
        <v>37342</v>
      </c>
      <c r="B5831" s="361">
        <v>0.87709999999999999</v>
      </c>
    </row>
    <row r="5832" spans="1:2" x14ac:dyDescent="0.25">
      <c r="A5832" s="360">
        <v>37341</v>
      </c>
      <c r="B5832" s="361">
        <v>0.87748000000000004</v>
      </c>
    </row>
    <row r="5833" spans="1:2" x14ac:dyDescent="0.25">
      <c r="A5833" s="360">
        <v>37340</v>
      </c>
      <c r="B5833" s="361">
        <v>0.87665000000000004</v>
      </c>
    </row>
    <row r="5834" spans="1:2" x14ac:dyDescent="0.25">
      <c r="A5834" s="360">
        <v>37339</v>
      </c>
      <c r="B5834" s="361">
        <v>0.87729999999999997</v>
      </c>
    </row>
    <row r="5835" spans="1:2" x14ac:dyDescent="0.25">
      <c r="A5835" s="360">
        <v>37338</v>
      </c>
      <c r="B5835" s="361">
        <v>0.87690000000000001</v>
      </c>
    </row>
    <row r="5836" spans="1:2" x14ac:dyDescent="0.25">
      <c r="A5836" s="360">
        <v>37337</v>
      </c>
      <c r="B5836" s="361">
        <v>0.88197000000000003</v>
      </c>
    </row>
    <row r="5837" spans="1:2" x14ac:dyDescent="0.25">
      <c r="A5837" s="360">
        <v>37336</v>
      </c>
      <c r="B5837" s="361">
        <v>0.88502999999999998</v>
      </c>
    </row>
    <row r="5838" spans="1:2" x14ac:dyDescent="0.25">
      <c r="A5838" s="360">
        <v>37335</v>
      </c>
      <c r="B5838" s="361">
        <v>0.88173000000000001</v>
      </c>
    </row>
    <row r="5839" spans="1:2" x14ac:dyDescent="0.25">
      <c r="A5839" s="360">
        <v>37334</v>
      </c>
      <c r="B5839" s="361">
        <v>0.88244999999999996</v>
      </c>
    </row>
    <row r="5840" spans="1:2" x14ac:dyDescent="0.25">
      <c r="A5840" s="360">
        <v>37333</v>
      </c>
      <c r="B5840" s="361">
        <v>0.88170000000000004</v>
      </c>
    </row>
    <row r="5841" spans="1:2" x14ac:dyDescent="0.25">
      <c r="A5841" s="360">
        <v>37332</v>
      </c>
      <c r="B5841" s="361">
        <v>0.88229999999999997</v>
      </c>
    </row>
    <row r="5842" spans="1:2" x14ac:dyDescent="0.25">
      <c r="A5842" s="360">
        <v>37331</v>
      </c>
      <c r="B5842" s="361">
        <v>0.88219999999999998</v>
      </c>
    </row>
    <row r="5843" spans="1:2" x14ac:dyDescent="0.25">
      <c r="A5843" s="360">
        <v>37330</v>
      </c>
      <c r="B5843" s="361">
        <v>0.88238000000000005</v>
      </c>
    </row>
    <row r="5844" spans="1:2" x14ac:dyDescent="0.25">
      <c r="A5844" s="360">
        <v>37329</v>
      </c>
      <c r="B5844" s="361">
        <v>0.87541000000000002</v>
      </c>
    </row>
    <row r="5845" spans="1:2" x14ac:dyDescent="0.25">
      <c r="A5845" s="360">
        <v>37328</v>
      </c>
      <c r="B5845" s="361">
        <v>0.87521000000000004</v>
      </c>
    </row>
    <row r="5846" spans="1:2" x14ac:dyDescent="0.25">
      <c r="A5846" s="360">
        <v>37327</v>
      </c>
      <c r="B5846" s="361">
        <v>0.87521000000000004</v>
      </c>
    </row>
    <row r="5847" spans="1:2" x14ac:dyDescent="0.25">
      <c r="A5847" s="360">
        <v>37326</v>
      </c>
      <c r="B5847" s="361">
        <v>0.87438000000000005</v>
      </c>
    </row>
    <row r="5848" spans="1:2" x14ac:dyDescent="0.25">
      <c r="A5848" s="360">
        <v>37325</v>
      </c>
      <c r="B5848" s="361">
        <v>0.87470000000000003</v>
      </c>
    </row>
    <row r="5849" spans="1:2" x14ac:dyDescent="0.25">
      <c r="A5849" s="360">
        <v>37324</v>
      </c>
      <c r="B5849" s="361">
        <v>0.87405999999999995</v>
      </c>
    </row>
    <row r="5850" spans="1:2" x14ac:dyDescent="0.25">
      <c r="A5850" s="360">
        <v>37323</v>
      </c>
      <c r="B5850" s="361">
        <v>0.88227</v>
      </c>
    </row>
    <row r="5851" spans="1:2" x14ac:dyDescent="0.25">
      <c r="A5851" s="360">
        <v>37322</v>
      </c>
      <c r="B5851" s="361">
        <v>0.87670000000000003</v>
      </c>
    </row>
    <row r="5852" spans="1:2" x14ac:dyDescent="0.25">
      <c r="A5852" s="360">
        <v>37321</v>
      </c>
      <c r="B5852" s="361">
        <v>0.87180000000000002</v>
      </c>
    </row>
    <row r="5853" spans="1:2" x14ac:dyDescent="0.25">
      <c r="A5853" s="360">
        <v>37320</v>
      </c>
      <c r="B5853" s="361">
        <v>0.86929999999999996</v>
      </c>
    </row>
    <row r="5854" spans="1:2" x14ac:dyDescent="0.25">
      <c r="A5854" s="360">
        <v>37319</v>
      </c>
      <c r="B5854" s="361">
        <v>0.86519999999999997</v>
      </c>
    </row>
    <row r="5855" spans="1:2" x14ac:dyDescent="0.25">
      <c r="A5855" s="360">
        <v>37318</v>
      </c>
      <c r="B5855" s="361">
        <v>0.86519999999999997</v>
      </c>
    </row>
    <row r="5856" spans="1:2" x14ac:dyDescent="0.25">
      <c r="A5856" s="360">
        <v>37317</v>
      </c>
      <c r="B5856" s="361">
        <v>0.86470000000000002</v>
      </c>
    </row>
    <row r="5857" spans="1:2" x14ac:dyDescent="0.25">
      <c r="A5857" s="360">
        <v>37316</v>
      </c>
      <c r="B5857" s="361">
        <v>0.86878999999999995</v>
      </c>
    </row>
    <row r="5858" spans="1:2" x14ac:dyDescent="0.25">
      <c r="A5858" s="360">
        <v>37315</v>
      </c>
      <c r="B5858" s="361">
        <v>0.86550000000000005</v>
      </c>
    </row>
    <row r="5859" spans="1:2" x14ac:dyDescent="0.25">
      <c r="A5859" s="360">
        <v>37314</v>
      </c>
      <c r="B5859" s="361">
        <v>0.86389000000000005</v>
      </c>
    </row>
    <row r="5860" spans="1:2" x14ac:dyDescent="0.25">
      <c r="A5860" s="360">
        <v>37313</v>
      </c>
      <c r="B5860" s="361">
        <v>0.86889000000000005</v>
      </c>
    </row>
    <row r="5861" spans="1:2" x14ac:dyDescent="0.25">
      <c r="A5861" s="360">
        <v>37312</v>
      </c>
      <c r="B5861" s="361">
        <v>0.87560000000000004</v>
      </c>
    </row>
    <row r="5862" spans="1:2" x14ac:dyDescent="0.25">
      <c r="A5862" s="360">
        <v>37311</v>
      </c>
      <c r="B5862" s="361">
        <v>0.87539999999999996</v>
      </c>
    </row>
    <row r="5863" spans="1:2" x14ac:dyDescent="0.25">
      <c r="A5863" s="360">
        <v>37310</v>
      </c>
      <c r="B5863" s="361">
        <v>0.87544999999999995</v>
      </c>
    </row>
    <row r="5864" spans="1:2" x14ac:dyDescent="0.25">
      <c r="A5864" s="360">
        <v>37309</v>
      </c>
      <c r="B5864" s="361">
        <v>0.86958999999999997</v>
      </c>
    </row>
    <row r="5865" spans="1:2" x14ac:dyDescent="0.25">
      <c r="A5865" s="360">
        <v>37308</v>
      </c>
      <c r="B5865" s="361">
        <v>0.86946999999999997</v>
      </c>
    </row>
    <row r="5866" spans="1:2" x14ac:dyDescent="0.25">
      <c r="A5866" s="360">
        <v>37307</v>
      </c>
      <c r="B5866" s="361">
        <v>0.87619999999999998</v>
      </c>
    </row>
    <row r="5867" spans="1:2" x14ac:dyDescent="0.25">
      <c r="A5867" s="360">
        <v>37306</v>
      </c>
      <c r="B5867" s="361">
        <v>0.87070000000000003</v>
      </c>
    </row>
    <row r="5868" spans="1:2" x14ac:dyDescent="0.25">
      <c r="A5868" s="360">
        <v>37305</v>
      </c>
      <c r="B5868" s="361">
        <v>0.87305999999999995</v>
      </c>
    </row>
    <row r="5869" spans="1:2" x14ac:dyDescent="0.25">
      <c r="A5869" s="360">
        <v>37304</v>
      </c>
      <c r="B5869" s="361">
        <v>0.873</v>
      </c>
    </row>
    <row r="5870" spans="1:2" x14ac:dyDescent="0.25">
      <c r="A5870" s="360">
        <v>37303</v>
      </c>
      <c r="B5870" s="361">
        <v>0.87319999999999998</v>
      </c>
    </row>
    <row r="5871" spans="1:2" x14ac:dyDescent="0.25">
      <c r="A5871" s="360">
        <v>37302</v>
      </c>
      <c r="B5871" s="361">
        <v>0.87392999999999998</v>
      </c>
    </row>
    <row r="5872" spans="1:2" x14ac:dyDescent="0.25">
      <c r="A5872" s="360">
        <v>37301</v>
      </c>
      <c r="B5872" s="361">
        <v>0.871</v>
      </c>
    </row>
    <row r="5873" spans="1:2" x14ac:dyDescent="0.25">
      <c r="A5873" s="360">
        <v>37300</v>
      </c>
      <c r="B5873" s="361">
        <v>0.87621000000000004</v>
      </c>
    </row>
    <row r="5874" spans="1:2" x14ac:dyDescent="0.25">
      <c r="A5874" s="360">
        <v>37299</v>
      </c>
      <c r="B5874" s="361">
        <v>0.87560000000000004</v>
      </c>
    </row>
    <row r="5875" spans="1:2" x14ac:dyDescent="0.25">
      <c r="A5875" s="360">
        <v>37298</v>
      </c>
      <c r="B5875" s="361">
        <v>0.87250000000000005</v>
      </c>
    </row>
    <row r="5876" spans="1:2" x14ac:dyDescent="0.25">
      <c r="A5876" s="360">
        <v>37297</v>
      </c>
      <c r="B5876" s="361">
        <v>0.87260000000000004</v>
      </c>
    </row>
    <row r="5877" spans="1:2" x14ac:dyDescent="0.25">
      <c r="A5877" s="360">
        <v>37296</v>
      </c>
      <c r="B5877" s="361">
        <v>0.87258999999999998</v>
      </c>
    </row>
    <row r="5878" spans="1:2" x14ac:dyDescent="0.25">
      <c r="A5878" s="360">
        <v>37295</v>
      </c>
      <c r="B5878" s="361">
        <v>0.87114999999999998</v>
      </c>
    </row>
    <row r="5879" spans="1:2" x14ac:dyDescent="0.25">
      <c r="A5879" s="360">
        <v>37294</v>
      </c>
      <c r="B5879" s="361">
        <v>0.86741999999999997</v>
      </c>
    </row>
    <row r="5880" spans="1:2" x14ac:dyDescent="0.25">
      <c r="A5880" s="360">
        <v>37293</v>
      </c>
      <c r="B5880" s="361">
        <v>0.86750000000000005</v>
      </c>
    </row>
    <row r="5881" spans="1:2" x14ac:dyDescent="0.25">
      <c r="A5881" s="360">
        <v>37292</v>
      </c>
      <c r="B5881" s="361">
        <v>0.87070000000000003</v>
      </c>
    </row>
    <row r="5882" spans="1:2" x14ac:dyDescent="0.25">
      <c r="A5882" s="360">
        <v>37291</v>
      </c>
      <c r="B5882" s="361">
        <v>0.86070000000000002</v>
      </c>
    </row>
    <row r="5883" spans="1:2" x14ac:dyDescent="0.25">
      <c r="A5883" s="360">
        <v>37290</v>
      </c>
      <c r="B5883" s="361">
        <v>0.86170000000000002</v>
      </c>
    </row>
    <row r="5884" spans="1:2" x14ac:dyDescent="0.25">
      <c r="A5884" s="360">
        <v>37289</v>
      </c>
      <c r="B5884" s="361">
        <v>0.86150000000000004</v>
      </c>
    </row>
    <row r="5885" spans="1:2" x14ac:dyDescent="0.25">
      <c r="A5885" s="360">
        <v>37288</v>
      </c>
      <c r="B5885" s="361">
        <v>0.85797000000000001</v>
      </c>
    </row>
    <row r="5886" spans="1:2" x14ac:dyDescent="0.25">
      <c r="A5886" s="360">
        <v>37287</v>
      </c>
      <c r="B5886" s="361">
        <v>0.86119999999999997</v>
      </c>
    </row>
    <row r="5887" spans="1:2" x14ac:dyDescent="0.25">
      <c r="A5887" s="360">
        <v>37286</v>
      </c>
      <c r="B5887" s="361">
        <v>0.86482999999999999</v>
      </c>
    </row>
    <row r="5888" spans="1:2" x14ac:dyDescent="0.25">
      <c r="A5888" s="360">
        <v>37285</v>
      </c>
      <c r="B5888" s="361">
        <v>0.86250000000000004</v>
      </c>
    </row>
    <row r="5889" spans="1:2" x14ac:dyDescent="0.25">
      <c r="A5889" s="360">
        <v>37284</v>
      </c>
      <c r="B5889" s="361">
        <v>0.86492000000000002</v>
      </c>
    </row>
    <row r="5890" spans="1:2" x14ac:dyDescent="0.25">
      <c r="A5890" s="360">
        <v>37283</v>
      </c>
      <c r="B5890" s="361">
        <v>0.86329999999999996</v>
      </c>
    </row>
    <row r="5891" spans="1:2" x14ac:dyDescent="0.25">
      <c r="A5891" s="360">
        <v>37282</v>
      </c>
      <c r="B5891" s="361">
        <v>0.86582000000000003</v>
      </c>
    </row>
    <row r="5892" spans="1:2" x14ac:dyDescent="0.25">
      <c r="A5892" s="360">
        <v>37281</v>
      </c>
      <c r="B5892" s="361">
        <v>0.87719999999999998</v>
      </c>
    </row>
    <row r="5893" spans="1:2" x14ac:dyDescent="0.25">
      <c r="A5893" s="360">
        <v>37280</v>
      </c>
      <c r="B5893" s="361">
        <v>0.87788999999999995</v>
      </c>
    </row>
    <row r="5894" spans="1:2" x14ac:dyDescent="0.25">
      <c r="A5894" s="360">
        <v>37279</v>
      </c>
      <c r="B5894" s="361">
        <v>0.88622000000000001</v>
      </c>
    </row>
    <row r="5895" spans="1:2" x14ac:dyDescent="0.25">
      <c r="A5895" s="360">
        <v>37278</v>
      </c>
      <c r="B5895" s="361">
        <v>0.88331000000000004</v>
      </c>
    </row>
    <row r="5896" spans="1:2" x14ac:dyDescent="0.25">
      <c r="A5896" s="360">
        <v>37277</v>
      </c>
      <c r="B5896" s="361">
        <v>0.88390999999999997</v>
      </c>
    </row>
    <row r="5897" spans="1:2" x14ac:dyDescent="0.25">
      <c r="A5897" s="360">
        <v>37276</v>
      </c>
      <c r="B5897" s="361">
        <v>0.88412000000000002</v>
      </c>
    </row>
    <row r="5898" spans="1:2" x14ac:dyDescent="0.25">
      <c r="A5898" s="360">
        <v>37275</v>
      </c>
      <c r="B5898" s="361">
        <v>0.88370000000000004</v>
      </c>
    </row>
    <row r="5899" spans="1:2" x14ac:dyDescent="0.25">
      <c r="A5899" s="360">
        <v>37274</v>
      </c>
      <c r="B5899" s="361">
        <v>0.88070999999999999</v>
      </c>
    </row>
    <row r="5900" spans="1:2" x14ac:dyDescent="0.25">
      <c r="A5900" s="360">
        <v>37273</v>
      </c>
      <c r="B5900" s="361">
        <v>0.88319999999999999</v>
      </c>
    </row>
    <row r="5901" spans="1:2" x14ac:dyDescent="0.25">
      <c r="A5901" s="360">
        <v>37272</v>
      </c>
      <c r="B5901" s="361">
        <v>0.88300000000000001</v>
      </c>
    </row>
    <row r="5902" spans="1:2" x14ac:dyDescent="0.25">
      <c r="A5902" s="360">
        <v>37271</v>
      </c>
      <c r="B5902" s="361">
        <v>0.89410000000000001</v>
      </c>
    </row>
    <row r="5903" spans="1:2" x14ac:dyDescent="0.25">
      <c r="A5903" s="360">
        <v>37270</v>
      </c>
      <c r="B5903" s="361">
        <v>0.89303999999999994</v>
      </c>
    </row>
    <row r="5904" spans="1:2" x14ac:dyDescent="0.25">
      <c r="A5904" s="360">
        <v>37269</v>
      </c>
      <c r="B5904" s="361">
        <v>0.89190000000000003</v>
      </c>
    </row>
    <row r="5905" spans="1:2" x14ac:dyDescent="0.25">
      <c r="A5905" s="360">
        <v>37268</v>
      </c>
      <c r="B5905" s="361">
        <v>0.89205999999999996</v>
      </c>
    </row>
    <row r="5906" spans="1:2" x14ac:dyDescent="0.25">
      <c r="A5906" s="360">
        <v>37267</v>
      </c>
      <c r="B5906" s="361">
        <v>0.89090999999999998</v>
      </c>
    </row>
    <row r="5907" spans="1:2" x14ac:dyDescent="0.25">
      <c r="A5907" s="360">
        <v>37266</v>
      </c>
      <c r="B5907" s="361">
        <v>0.89126000000000005</v>
      </c>
    </row>
    <row r="5908" spans="1:2" x14ac:dyDescent="0.25">
      <c r="A5908" s="360">
        <v>37265</v>
      </c>
      <c r="B5908" s="361">
        <v>0.89281999999999995</v>
      </c>
    </row>
    <row r="5909" spans="1:2" x14ac:dyDescent="0.25">
      <c r="A5909" s="360">
        <v>37264</v>
      </c>
      <c r="B5909" s="361">
        <v>0.89329999999999998</v>
      </c>
    </row>
    <row r="5910" spans="1:2" x14ac:dyDescent="0.25">
      <c r="A5910" s="360">
        <v>37263</v>
      </c>
      <c r="B5910" s="361">
        <v>0.89585999999999999</v>
      </c>
    </row>
    <row r="5911" spans="1:2" x14ac:dyDescent="0.25">
      <c r="A5911" s="360">
        <v>37262</v>
      </c>
      <c r="B5911" s="361">
        <v>0.89470000000000005</v>
      </c>
    </row>
    <row r="5912" spans="1:2" x14ac:dyDescent="0.25">
      <c r="A5912" s="360">
        <v>37261</v>
      </c>
      <c r="B5912" s="361">
        <v>0.89449999999999996</v>
      </c>
    </row>
    <row r="5913" spans="1:2" x14ac:dyDescent="0.25">
      <c r="A5913" s="360">
        <v>37260</v>
      </c>
      <c r="B5913" s="361">
        <v>0.89936000000000005</v>
      </c>
    </row>
    <row r="5914" spans="1:2" x14ac:dyDescent="0.25">
      <c r="A5914" s="360">
        <v>37259</v>
      </c>
      <c r="B5914" s="361">
        <v>0.90322000000000002</v>
      </c>
    </row>
    <row r="5915" spans="1:2" x14ac:dyDescent="0.25">
      <c r="A5915" s="360">
        <v>37258</v>
      </c>
      <c r="B5915" s="361">
        <v>0.88912000000000002</v>
      </c>
    </row>
    <row r="5916" spans="1:2" x14ac:dyDescent="0.25">
      <c r="A5916" s="360">
        <v>37257</v>
      </c>
      <c r="B5916" s="361">
        <v>0.89139000000000002</v>
      </c>
    </row>
    <row r="5917" spans="1:2" x14ac:dyDescent="0.25">
      <c r="A5917" s="360">
        <v>37256</v>
      </c>
      <c r="B5917" s="361">
        <v>0.88580000000000003</v>
      </c>
    </row>
    <row r="5918" spans="1:2" x14ac:dyDescent="0.25">
      <c r="A5918" s="360">
        <v>37255</v>
      </c>
      <c r="B5918" s="361">
        <v>0.88580000000000003</v>
      </c>
    </row>
    <row r="5919" spans="1:2" x14ac:dyDescent="0.25">
      <c r="A5919" s="360">
        <v>37254</v>
      </c>
      <c r="B5919" s="361">
        <v>0.88580000000000003</v>
      </c>
    </row>
    <row r="5920" spans="1:2" x14ac:dyDescent="0.25">
      <c r="A5920" s="360">
        <v>37253</v>
      </c>
      <c r="B5920" s="361">
        <v>0.88273999999999997</v>
      </c>
    </row>
    <row r="5921" spans="1:2" x14ac:dyDescent="0.25">
      <c r="A5921" s="360">
        <v>37252</v>
      </c>
      <c r="B5921" s="361">
        <v>0.87929999999999997</v>
      </c>
    </row>
    <row r="5922" spans="1:2" x14ac:dyDescent="0.25">
      <c r="A5922" s="360">
        <v>37251</v>
      </c>
      <c r="B5922" s="361">
        <v>0.879</v>
      </c>
    </row>
    <row r="5923" spans="1:2" x14ac:dyDescent="0.25">
      <c r="A5923" s="360">
        <v>37250</v>
      </c>
      <c r="B5923" s="361">
        <v>0.87785000000000002</v>
      </c>
    </row>
    <row r="5924" spans="1:2" x14ac:dyDescent="0.25">
      <c r="A5924" s="360">
        <v>37249</v>
      </c>
      <c r="B5924" s="361">
        <v>0.88726000000000005</v>
      </c>
    </row>
    <row r="5925" spans="1:2" x14ac:dyDescent="0.25">
      <c r="A5925" s="360">
        <v>37248</v>
      </c>
      <c r="B5925" s="361">
        <v>0.88649999999999995</v>
      </c>
    </row>
    <row r="5926" spans="1:2" x14ac:dyDescent="0.25">
      <c r="A5926" s="360">
        <v>37247</v>
      </c>
      <c r="B5926" s="361">
        <v>0.88759999999999994</v>
      </c>
    </row>
    <row r="5927" spans="1:2" x14ac:dyDescent="0.25">
      <c r="A5927" s="360">
        <v>37246</v>
      </c>
      <c r="B5927" s="361">
        <v>0.90029999999999999</v>
      </c>
    </row>
    <row r="5928" spans="1:2" x14ac:dyDescent="0.25">
      <c r="A5928" s="360">
        <v>37245</v>
      </c>
      <c r="B5928" s="361">
        <v>0.90047999999999995</v>
      </c>
    </row>
    <row r="5929" spans="1:2" x14ac:dyDescent="0.25">
      <c r="A5929" s="360">
        <v>37244</v>
      </c>
      <c r="B5929" s="361">
        <v>0.90230999999999995</v>
      </c>
    </row>
    <row r="5930" spans="1:2" x14ac:dyDescent="0.25">
      <c r="A5930" s="360">
        <v>37243</v>
      </c>
      <c r="B5930" s="361">
        <v>0.90208999999999995</v>
      </c>
    </row>
    <row r="5931" spans="1:2" x14ac:dyDescent="0.25">
      <c r="A5931" s="360">
        <v>37242</v>
      </c>
      <c r="B5931" s="361">
        <v>0.90280000000000005</v>
      </c>
    </row>
    <row r="5932" spans="1:2" x14ac:dyDescent="0.25">
      <c r="A5932" s="360">
        <v>37241</v>
      </c>
      <c r="B5932" s="361">
        <v>0.90280000000000005</v>
      </c>
    </row>
    <row r="5933" spans="1:2" x14ac:dyDescent="0.25">
      <c r="A5933" s="360">
        <v>37240</v>
      </c>
      <c r="B5933" s="361">
        <v>0.90400000000000003</v>
      </c>
    </row>
    <row r="5934" spans="1:2" x14ac:dyDescent="0.25">
      <c r="A5934" s="360">
        <v>37239</v>
      </c>
      <c r="B5934" s="361">
        <v>0.89270000000000005</v>
      </c>
    </row>
    <row r="5935" spans="1:2" x14ac:dyDescent="0.25">
      <c r="A5935" s="360">
        <v>37238</v>
      </c>
      <c r="B5935" s="361">
        <v>0.89781</v>
      </c>
    </row>
    <row r="5936" spans="1:2" x14ac:dyDescent="0.25">
      <c r="A5936" s="360">
        <v>37237</v>
      </c>
      <c r="B5936" s="361">
        <v>0.89232</v>
      </c>
    </row>
    <row r="5937" spans="1:2" x14ac:dyDescent="0.25">
      <c r="A5937" s="360">
        <v>37236</v>
      </c>
      <c r="B5937" s="361">
        <v>0.89061999999999997</v>
      </c>
    </row>
    <row r="5938" spans="1:2" x14ac:dyDescent="0.25">
      <c r="A5938" s="360">
        <v>37235</v>
      </c>
      <c r="B5938" s="361">
        <v>0.89080000000000004</v>
      </c>
    </row>
    <row r="5939" spans="1:2" x14ac:dyDescent="0.25">
      <c r="A5939" s="360">
        <v>37234</v>
      </c>
      <c r="B5939" s="361">
        <v>0.8901</v>
      </c>
    </row>
    <row r="5940" spans="1:2" x14ac:dyDescent="0.25">
      <c r="A5940" s="360">
        <v>37233</v>
      </c>
      <c r="B5940" s="361">
        <v>0.88895999999999997</v>
      </c>
    </row>
    <row r="5941" spans="1:2" x14ac:dyDescent="0.25">
      <c r="A5941" s="360">
        <v>37232</v>
      </c>
      <c r="B5941" s="361">
        <v>0.89463000000000004</v>
      </c>
    </row>
    <row r="5942" spans="1:2" x14ac:dyDescent="0.25">
      <c r="A5942" s="360">
        <v>37231</v>
      </c>
      <c r="B5942" s="361">
        <v>0.88846000000000003</v>
      </c>
    </row>
    <row r="5943" spans="1:2" x14ac:dyDescent="0.25">
      <c r="A5943" s="360">
        <v>37230</v>
      </c>
      <c r="B5943" s="361">
        <v>0.88980000000000004</v>
      </c>
    </row>
    <row r="5944" spans="1:2" x14ac:dyDescent="0.25">
      <c r="A5944" s="360">
        <v>37229</v>
      </c>
      <c r="B5944" s="361">
        <v>0.89161000000000001</v>
      </c>
    </row>
    <row r="5945" spans="1:2" x14ac:dyDescent="0.25">
      <c r="A5945" s="360">
        <v>37228</v>
      </c>
      <c r="B5945" s="361">
        <v>0.89568999999999999</v>
      </c>
    </row>
    <row r="5946" spans="1:2" x14ac:dyDescent="0.25">
      <c r="A5946" s="360">
        <v>37227</v>
      </c>
      <c r="B5946" s="361">
        <v>0.89629999999999999</v>
      </c>
    </row>
    <row r="5947" spans="1:2" x14ac:dyDescent="0.25">
      <c r="A5947" s="360">
        <v>37226</v>
      </c>
      <c r="B5947" s="361">
        <v>0.89590000000000003</v>
      </c>
    </row>
    <row r="5948" spans="1:2" x14ac:dyDescent="0.25">
      <c r="A5948" s="360">
        <v>37225</v>
      </c>
      <c r="B5948" s="361">
        <v>0.88804000000000005</v>
      </c>
    </row>
    <row r="5949" spans="1:2" x14ac:dyDescent="0.25">
      <c r="A5949" s="360">
        <v>37224</v>
      </c>
      <c r="B5949" s="361">
        <v>0.88822000000000001</v>
      </c>
    </row>
    <row r="5950" spans="1:2" x14ac:dyDescent="0.25">
      <c r="A5950" s="360">
        <v>37223</v>
      </c>
      <c r="B5950" s="361">
        <v>0.88329999999999997</v>
      </c>
    </row>
    <row r="5951" spans="1:2" x14ac:dyDescent="0.25">
      <c r="A5951" s="360">
        <v>37222</v>
      </c>
      <c r="B5951" s="361">
        <v>0.87975999999999999</v>
      </c>
    </row>
    <row r="5952" spans="1:2" x14ac:dyDescent="0.25">
      <c r="A5952" s="360">
        <v>37221</v>
      </c>
      <c r="B5952" s="361">
        <v>0.87780000000000002</v>
      </c>
    </row>
    <row r="5953" spans="1:2" x14ac:dyDescent="0.25">
      <c r="A5953" s="360">
        <v>37220</v>
      </c>
      <c r="B5953" s="361">
        <v>0.87780000000000002</v>
      </c>
    </row>
    <row r="5954" spans="1:2" x14ac:dyDescent="0.25">
      <c r="A5954" s="360">
        <v>37219</v>
      </c>
      <c r="B5954" s="361">
        <v>0.87790000000000001</v>
      </c>
    </row>
    <row r="5955" spans="1:2" x14ac:dyDescent="0.25">
      <c r="A5955" s="360">
        <v>37218</v>
      </c>
      <c r="B5955" s="361">
        <v>0.87777000000000005</v>
      </c>
    </row>
    <row r="5956" spans="1:2" x14ac:dyDescent="0.25">
      <c r="A5956" s="360">
        <v>37217</v>
      </c>
      <c r="B5956" s="361">
        <v>0.87919999999999998</v>
      </c>
    </row>
    <row r="5957" spans="1:2" x14ac:dyDescent="0.25">
      <c r="A5957" s="360">
        <v>37216</v>
      </c>
      <c r="B5957" s="361">
        <v>0.88270000000000004</v>
      </c>
    </row>
    <row r="5958" spans="1:2" x14ac:dyDescent="0.25">
      <c r="A5958" s="360">
        <v>37215</v>
      </c>
      <c r="B5958" s="361">
        <v>0.87809999999999999</v>
      </c>
    </row>
    <row r="5959" spans="1:2" x14ac:dyDescent="0.25">
      <c r="A5959" s="360">
        <v>37214</v>
      </c>
      <c r="B5959" s="361">
        <v>0.88429000000000002</v>
      </c>
    </row>
    <row r="5960" spans="1:2" x14ac:dyDescent="0.25">
      <c r="A5960" s="360">
        <v>37213</v>
      </c>
      <c r="B5960" s="361">
        <v>0.88419999999999999</v>
      </c>
    </row>
    <row r="5961" spans="1:2" x14ac:dyDescent="0.25">
      <c r="A5961" s="360">
        <v>37212</v>
      </c>
      <c r="B5961" s="361">
        <v>0.88400000000000001</v>
      </c>
    </row>
    <row r="5962" spans="1:2" x14ac:dyDescent="0.25">
      <c r="A5962" s="360">
        <v>37211</v>
      </c>
      <c r="B5962" s="361">
        <v>0.88190000000000002</v>
      </c>
    </row>
    <row r="5963" spans="1:2" x14ac:dyDescent="0.25">
      <c r="A5963" s="360">
        <v>37210</v>
      </c>
      <c r="B5963" s="361">
        <v>0.88288999999999995</v>
      </c>
    </row>
    <row r="5964" spans="1:2" x14ac:dyDescent="0.25">
      <c r="A5964" s="360">
        <v>37209</v>
      </c>
      <c r="B5964" s="361">
        <v>0.88029000000000002</v>
      </c>
    </row>
    <row r="5965" spans="1:2" x14ac:dyDescent="0.25">
      <c r="A5965" s="360">
        <v>37208</v>
      </c>
      <c r="B5965" s="361">
        <v>0.89429999999999998</v>
      </c>
    </row>
    <row r="5966" spans="1:2" x14ac:dyDescent="0.25">
      <c r="A5966" s="360">
        <v>37207</v>
      </c>
      <c r="B5966" s="361">
        <v>0.89437</v>
      </c>
    </row>
    <row r="5967" spans="1:2" x14ac:dyDescent="0.25">
      <c r="A5967" s="360">
        <v>37206</v>
      </c>
      <c r="B5967" s="361">
        <v>0.89400000000000002</v>
      </c>
    </row>
    <row r="5968" spans="1:2" x14ac:dyDescent="0.25">
      <c r="A5968" s="360">
        <v>37205</v>
      </c>
      <c r="B5968" s="361">
        <v>0.89459999999999995</v>
      </c>
    </row>
    <row r="5969" spans="1:2" x14ac:dyDescent="0.25">
      <c r="A5969" s="360">
        <v>37204</v>
      </c>
      <c r="B5969" s="361">
        <v>0.89278000000000002</v>
      </c>
    </row>
    <row r="5970" spans="1:2" x14ac:dyDescent="0.25">
      <c r="A5970" s="360">
        <v>37203</v>
      </c>
      <c r="B5970" s="361">
        <v>0.89742</v>
      </c>
    </row>
    <row r="5971" spans="1:2" x14ac:dyDescent="0.25">
      <c r="A5971" s="360">
        <v>37202</v>
      </c>
      <c r="B5971" s="361">
        <v>0.89505999999999997</v>
      </c>
    </row>
    <row r="5972" spans="1:2" x14ac:dyDescent="0.25">
      <c r="A5972" s="360">
        <v>37201</v>
      </c>
      <c r="B5972" s="361">
        <v>0.89771000000000001</v>
      </c>
    </row>
    <row r="5973" spans="1:2" x14ac:dyDescent="0.25">
      <c r="A5973" s="360">
        <v>37200</v>
      </c>
      <c r="B5973" s="361">
        <v>0.90249999999999997</v>
      </c>
    </row>
    <row r="5974" spans="1:2" x14ac:dyDescent="0.25">
      <c r="A5974" s="360">
        <v>37199</v>
      </c>
      <c r="B5974" s="361">
        <v>0.90239999999999998</v>
      </c>
    </row>
    <row r="5975" spans="1:2" x14ac:dyDescent="0.25">
      <c r="A5975" s="360">
        <v>37198</v>
      </c>
      <c r="B5975" s="361">
        <v>0.90290000000000004</v>
      </c>
    </row>
    <row r="5976" spans="1:2" x14ac:dyDescent="0.25">
      <c r="A5976" s="360">
        <v>37197</v>
      </c>
      <c r="B5976" s="361">
        <v>0.90242999999999995</v>
      </c>
    </row>
    <row r="5977" spans="1:2" x14ac:dyDescent="0.25">
      <c r="A5977" s="360">
        <v>37196</v>
      </c>
      <c r="B5977" s="361">
        <v>0.89981</v>
      </c>
    </row>
    <row r="5978" spans="1:2" x14ac:dyDescent="0.25">
      <c r="A5978" s="360">
        <v>37195</v>
      </c>
      <c r="B5978" s="361">
        <v>0.90449999999999997</v>
      </c>
    </row>
    <row r="5979" spans="1:2" x14ac:dyDescent="0.25">
      <c r="A5979" s="360">
        <v>37194</v>
      </c>
      <c r="B5979" s="361">
        <v>0.90434000000000003</v>
      </c>
    </row>
    <row r="5980" spans="1:2" x14ac:dyDescent="0.25">
      <c r="A5980" s="360">
        <v>37193</v>
      </c>
      <c r="B5980" s="361">
        <v>0.89226000000000005</v>
      </c>
    </row>
    <row r="5981" spans="1:2" x14ac:dyDescent="0.25">
      <c r="A5981" s="360">
        <v>37192</v>
      </c>
      <c r="B5981" s="361">
        <v>0.89300000000000002</v>
      </c>
    </row>
    <row r="5982" spans="1:2" x14ac:dyDescent="0.25">
      <c r="A5982" s="360">
        <v>37191</v>
      </c>
      <c r="B5982" s="361">
        <v>0.89205999999999996</v>
      </c>
    </row>
    <row r="5983" spans="1:2" x14ac:dyDescent="0.25">
      <c r="A5983" s="360">
        <v>37190</v>
      </c>
      <c r="B5983" s="361">
        <v>0.89290000000000003</v>
      </c>
    </row>
    <row r="5984" spans="1:2" x14ac:dyDescent="0.25">
      <c r="A5984" s="360">
        <v>37189</v>
      </c>
      <c r="B5984" s="361">
        <v>0.89317999999999997</v>
      </c>
    </row>
    <row r="5985" spans="1:2" x14ac:dyDescent="0.25">
      <c r="A5985" s="360">
        <v>37188</v>
      </c>
      <c r="B5985" s="361">
        <v>0.89075000000000004</v>
      </c>
    </row>
    <row r="5986" spans="1:2" x14ac:dyDescent="0.25">
      <c r="A5986" s="360">
        <v>37187</v>
      </c>
      <c r="B5986" s="361">
        <v>0.89159999999999995</v>
      </c>
    </row>
    <row r="5987" spans="1:2" x14ac:dyDescent="0.25">
      <c r="A5987" s="360">
        <v>37186</v>
      </c>
      <c r="B5987" s="361">
        <v>0.89898</v>
      </c>
    </row>
    <row r="5988" spans="1:2" x14ac:dyDescent="0.25">
      <c r="A5988" s="360">
        <v>37185</v>
      </c>
      <c r="B5988" s="361">
        <v>0.89849999999999997</v>
      </c>
    </row>
    <row r="5989" spans="1:2" x14ac:dyDescent="0.25">
      <c r="A5989" s="360">
        <v>37184</v>
      </c>
      <c r="B5989" s="361">
        <v>0.89822999999999997</v>
      </c>
    </row>
    <row r="5990" spans="1:2" x14ac:dyDescent="0.25">
      <c r="A5990" s="360">
        <v>37183</v>
      </c>
      <c r="B5990" s="361">
        <v>0.90437999999999996</v>
      </c>
    </row>
    <row r="5991" spans="1:2" x14ac:dyDescent="0.25">
      <c r="A5991" s="360">
        <v>37182</v>
      </c>
      <c r="B5991" s="361">
        <v>0.90344999999999998</v>
      </c>
    </row>
    <row r="5992" spans="1:2" x14ac:dyDescent="0.25">
      <c r="A5992" s="360">
        <v>37181</v>
      </c>
      <c r="B5992" s="361">
        <v>0.90839999999999999</v>
      </c>
    </row>
    <row r="5993" spans="1:2" x14ac:dyDescent="0.25">
      <c r="A5993" s="360">
        <v>37180</v>
      </c>
      <c r="B5993" s="361">
        <v>0.90825999999999996</v>
      </c>
    </row>
    <row r="5994" spans="1:2" x14ac:dyDescent="0.25">
      <c r="A5994" s="360">
        <v>37179</v>
      </c>
      <c r="B5994" s="361">
        <v>0.91069999999999995</v>
      </c>
    </row>
    <row r="5995" spans="1:2" x14ac:dyDescent="0.25">
      <c r="A5995" s="360">
        <v>37178</v>
      </c>
      <c r="B5995" s="361">
        <v>0.90949999999999998</v>
      </c>
    </row>
    <row r="5996" spans="1:2" x14ac:dyDescent="0.25">
      <c r="A5996" s="360">
        <v>37177</v>
      </c>
      <c r="B5996" s="361">
        <v>0.90969</v>
      </c>
    </row>
    <row r="5997" spans="1:2" x14ac:dyDescent="0.25">
      <c r="A5997" s="360">
        <v>37176</v>
      </c>
      <c r="B5997" s="361">
        <v>0.90246999999999999</v>
      </c>
    </row>
    <row r="5998" spans="1:2" x14ac:dyDescent="0.25">
      <c r="A5998" s="360">
        <v>37175</v>
      </c>
      <c r="B5998" s="361">
        <v>0.91056000000000004</v>
      </c>
    </row>
    <row r="5999" spans="1:2" x14ac:dyDescent="0.25">
      <c r="A5999" s="360">
        <v>37174</v>
      </c>
      <c r="B5999" s="361">
        <v>0.91366000000000003</v>
      </c>
    </row>
    <row r="6000" spans="1:2" x14ac:dyDescent="0.25">
      <c r="A6000" s="360">
        <v>37173</v>
      </c>
      <c r="B6000" s="361">
        <v>0.91990000000000005</v>
      </c>
    </row>
    <row r="6001" spans="1:2" x14ac:dyDescent="0.25">
      <c r="A6001" s="360">
        <v>37172</v>
      </c>
      <c r="B6001" s="361">
        <v>0.91839999999999999</v>
      </c>
    </row>
    <row r="6002" spans="1:2" x14ac:dyDescent="0.25">
      <c r="A6002" s="360">
        <v>37171</v>
      </c>
      <c r="B6002" s="361">
        <v>0.91700000000000004</v>
      </c>
    </row>
    <row r="6003" spans="1:2" x14ac:dyDescent="0.25">
      <c r="A6003" s="360">
        <v>37170</v>
      </c>
      <c r="B6003" s="361">
        <v>0.91839000000000004</v>
      </c>
    </row>
    <row r="6004" spans="1:2" x14ac:dyDescent="0.25">
      <c r="A6004" s="360">
        <v>37169</v>
      </c>
      <c r="B6004" s="361">
        <v>0.91720000000000002</v>
      </c>
    </row>
    <row r="6005" spans="1:2" x14ac:dyDescent="0.25">
      <c r="A6005" s="360">
        <v>37168</v>
      </c>
      <c r="B6005" s="361">
        <v>0.91383999999999999</v>
      </c>
    </row>
    <row r="6006" spans="1:2" x14ac:dyDescent="0.25">
      <c r="A6006" s="360">
        <v>37167</v>
      </c>
      <c r="B6006" s="361">
        <v>0.91898000000000002</v>
      </c>
    </row>
    <row r="6007" spans="1:2" x14ac:dyDescent="0.25">
      <c r="A6007" s="360">
        <v>37166</v>
      </c>
      <c r="B6007" s="361">
        <v>0.91666000000000003</v>
      </c>
    </row>
    <row r="6008" spans="1:2" x14ac:dyDescent="0.25">
      <c r="A6008" s="360">
        <v>37165</v>
      </c>
      <c r="B6008" s="361">
        <v>0.90959999999999996</v>
      </c>
    </row>
    <row r="6009" spans="1:2" x14ac:dyDescent="0.25">
      <c r="A6009" s="360">
        <v>37164</v>
      </c>
      <c r="B6009" s="361">
        <v>0.90959999999999996</v>
      </c>
    </row>
    <row r="6010" spans="1:2" x14ac:dyDescent="0.25">
      <c r="A6010" s="360">
        <v>37163</v>
      </c>
      <c r="B6010" s="361">
        <v>0.90961999999999998</v>
      </c>
    </row>
    <row r="6011" spans="1:2" x14ac:dyDescent="0.25">
      <c r="A6011" s="360">
        <v>37162</v>
      </c>
      <c r="B6011" s="361">
        <v>0.91747000000000001</v>
      </c>
    </row>
    <row r="6012" spans="1:2" x14ac:dyDescent="0.25">
      <c r="A6012" s="360">
        <v>37161</v>
      </c>
      <c r="B6012" s="361">
        <v>0.92349999999999999</v>
      </c>
    </row>
    <row r="6013" spans="1:2" x14ac:dyDescent="0.25">
      <c r="A6013" s="360">
        <v>37160</v>
      </c>
      <c r="B6013" s="361">
        <v>0.92269999999999996</v>
      </c>
    </row>
    <row r="6014" spans="1:2" x14ac:dyDescent="0.25">
      <c r="A6014" s="360">
        <v>37159</v>
      </c>
      <c r="B6014" s="361">
        <v>0.91578000000000004</v>
      </c>
    </row>
    <row r="6015" spans="1:2" x14ac:dyDescent="0.25">
      <c r="A6015" s="360">
        <v>37158</v>
      </c>
      <c r="B6015" s="361">
        <v>0.91339999999999999</v>
      </c>
    </row>
    <row r="6016" spans="1:2" x14ac:dyDescent="0.25">
      <c r="A6016" s="360">
        <v>37157</v>
      </c>
      <c r="B6016" s="361">
        <v>0.91339999999999999</v>
      </c>
    </row>
    <row r="6017" spans="1:2" x14ac:dyDescent="0.25">
      <c r="A6017" s="360">
        <v>37156</v>
      </c>
      <c r="B6017" s="361">
        <v>0.9133</v>
      </c>
    </row>
    <row r="6018" spans="1:2" x14ac:dyDescent="0.25">
      <c r="A6018" s="360">
        <v>37155</v>
      </c>
      <c r="B6018" s="361">
        <v>0.92720000000000002</v>
      </c>
    </row>
    <row r="6019" spans="1:2" x14ac:dyDescent="0.25">
      <c r="A6019" s="360">
        <v>37154</v>
      </c>
      <c r="B6019" s="361">
        <v>0.92745</v>
      </c>
    </row>
    <row r="6020" spans="1:2" x14ac:dyDescent="0.25">
      <c r="A6020" s="360">
        <v>37153</v>
      </c>
      <c r="B6020" s="361">
        <v>0.9274</v>
      </c>
    </row>
    <row r="6021" spans="1:2" x14ac:dyDescent="0.25">
      <c r="A6021" s="360">
        <v>37152</v>
      </c>
      <c r="B6021" s="361">
        <v>0.92469999999999997</v>
      </c>
    </row>
    <row r="6022" spans="1:2" x14ac:dyDescent="0.25">
      <c r="A6022" s="360">
        <v>37151</v>
      </c>
      <c r="B6022" s="361">
        <v>0.91910000000000003</v>
      </c>
    </row>
    <row r="6023" spans="1:2" x14ac:dyDescent="0.25">
      <c r="A6023" s="360">
        <v>37150</v>
      </c>
      <c r="B6023" s="361">
        <v>0.91910000000000003</v>
      </c>
    </row>
    <row r="6024" spans="1:2" x14ac:dyDescent="0.25">
      <c r="A6024" s="360">
        <v>37149</v>
      </c>
      <c r="B6024" s="361">
        <v>0.91910000000000003</v>
      </c>
    </row>
    <row r="6025" spans="1:2" x14ac:dyDescent="0.25">
      <c r="A6025" s="360">
        <v>37148</v>
      </c>
      <c r="B6025" s="361">
        <v>0.91049999999999998</v>
      </c>
    </row>
    <row r="6026" spans="1:2" x14ac:dyDescent="0.25">
      <c r="A6026" s="360">
        <v>37147</v>
      </c>
      <c r="B6026" s="361">
        <v>0.90639999999999998</v>
      </c>
    </row>
    <row r="6027" spans="1:2" x14ac:dyDescent="0.25">
      <c r="A6027" s="360">
        <v>37146</v>
      </c>
      <c r="B6027" s="361">
        <v>0.91447000000000001</v>
      </c>
    </row>
    <row r="6028" spans="1:2" x14ac:dyDescent="0.25">
      <c r="A6028" s="360">
        <v>37145</v>
      </c>
      <c r="B6028" s="361">
        <v>0.89897400000000005</v>
      </c>
    </row>
    <row r="6029" spans="1:2" x14ac:dyDescent="0.25">
      <c r="A6029" s="360">
        <v>37144</v>
      </c>
      <c r="B6029" s="361">
        <v>0.90629999999999999</v>
      </c>
    </row>
    <row r="6030" spans="1:2" x14ac:dyDescent="0.25">
      <c r="A6030" s="360">
        <v>37143</v>
      </c>
      <c r="B6030" s="361">
        <v>0.90739999999999998</v>
      </c>
    </row>
    <row r="6031" spans="1:2" x14ac:dyDescent="0.25">
      <c r="A6031" s="360">
        <v>37142</v>
      </c>
      <c r="B6031" s="361">
        <v>0.90739999999999998</v>
      </c>
    </row>
    <row r="6032" spans="1:2" x14ac:dyDescent="0.25">
      <c r="A6032" s="360">
        <v>37141</v>
      </c>
      <c r="B6032" s="361">
        <v>0.89559900000000003</v>
      </c>
    </row>
    <row r="6033" spans="1:2" x14ac:dyDescent="0.25">
      <c r="A6033" s="360">
        <v>37140</v>
      </c>
      <c r="B6033" s="361">
        <v>0.88575499999999996</v>
      </c>
    </row>
    <row r="6034" spans="1:2" x14ac:dyDescent="0.25">
      <c r="A6034" s="360">
        <v>37139</v>
      </c>
      <c r="B6034" s="361">
        <v>0.88836899999999996</v>
      </c>
    </row>
    <row r="6035" spans="1:2" x14ac:dyDescent="0.25">
      <c r="A6035" s="360">
        <v>37138</v>
      </c>
      <c r="B6035" s="361">
        <v>0.90762699999999996</v>
      </c>
    </row>
    <row r="6036" spans="1:2" x14ac:dyDescent="0.25">
      <c r="A6036" s="360">
        <v>37137</v>
      </c>
      <c r="B6036" s="361">
        <v>0.91039999999999999</v>
      </c>
    </row>
    <row r="6037" spans="1:2" x14ac:dyDescent="0.25">
      <c r="A6037" s="360">
        <v>37136</v>
      </c>
      <c r="B6037" s="361">
        <v>0.9123</v>
      </c>
    </row>
    <row r="6038" spans="1:2" x14ac:dyDescent="0.25">
      <c r="A6038" s="360">
        <v>37135</v>
      </c>
      <c r="B6038" s="361">
        <v>0.91110400000000002</v>
      </c>
    </row>
    <row r="6039" spans="1:2" x14ac:dyDescent="0.25">
      <c r="A6039" s="360">
        <v>37134</v>
      </c>
      <c r="B6039" s="361">
        <v>0.91635200000000006</v>
      </c>
    </row>
    <row r="6040" spans="1:2" x14ac:dyDescent="0.25">
      <c r="A6040" s="360">
        <v>37133</v>
      </c>
      <c r="B6040" s="361">
        <v>0.90978300000000001</v>
      </c>
    </row>
    <row r="6041" spans="1:2" x14ac:dyDescent="0.25">
      <c r="A6041" s="360">
        <v>37132</v>
      </c>
      <c r="B6041" s="361">
        <v>0.911161</v>
      </c>
    </row>
    <row r="6042" spans="1:2" x14ac:dyDescent="0.25">
      <c r="A6042" s="360">
        <v>37131</v>
      </c>
      <c r="B6042" s="361">
        <v>0.91161000000000003</v>
      </c>
    </row>
    <row r="6043" spans="1:2" x14ac:dyDescent="0.25">
      <c r="A6043" s="360">
        <v>37130</v>
      </c>
      <c r="B6043" s="361">
        <v>0.91390000000000005</v>
      </c>
    </row>
    <row r="6044" spans="1:2" x14ac:dyDescent="0.25">
      <c r="A6044" s="360">
        <v>37129</v>
      </c>
      <c r="B6044" s="361">
        <v>0.91390000000000005</v>
      </c>
    </row>
    <row r="6045" spans="1:2" x14ac:dyDescent="0.25">
      <c r="A6045" s="360">
        <v>37128</v>
      </c>
      <c r="B6045" s="361">
        <v>0.913134</v>
      </c>
    </row>
    <row r="6046" spans="1:2" x14ac:dyDescent="0.25">
      <c r="A6046" s="360">
        <v>37127</v>
      </c>
      <c r="B6046" s="361">
        <v>0.91454599999999997</v>
      </c>
    </row>
    <row r="6047" spans="1:2" x14ac:dyDescent="0.25">
      <c r="A6047" s="360">
        <v>37126</v>
      </c>
      <c r="B6047" s="361">
        <v>0.91449999999999998</v>
      </c>
    </row>
    <row r="6048" spans="1:2" x14ac:dyDescent="0.25">
      <c r="A6048" s="360">
        <v>37125</v>
      </c>
      <c r="B6048" s="361">
        <v>0.91670200000000002</v>
      </c>
    </row>
    <row r="6049" spans="1:2" x14ac:dyDescent="0.25">
      <c r="A6049" s="360">
        <v>37124</v>
      </c>
      <c r="B6049" s="361">
        <v>0.91379999999999995</v>
      </c>
    </row>
    <row r="6050" spans="1:2" x14ac:dyDescent="0.25">
      <c r="A6050" s="360">
        <v>37123</v>
      </c>
      <c r="B6050" s="361">
        <v>0.91610000000000003</v>
      </c>
    </row>
    <row r="6051" spans="1:2" x14ac:dyDescent="0.25">
      <c r="A6051" s="360">
        <v>37122</v>
      </c>
      <c r="B6051" s="361">
        <v>0.91610000000000003</v>
      </c>
    </row>
    <row r="6052" spans="1:2" x14ac:dyDescent="0.25">
      <c r="A6052" s="360">
        <v>37121</v>
      </c>
      <c r="B6052" s="361">
        <v>0.91773300000000002</v>
      </c>
    </row>
    <row r="6053" spans="1:2" x14ac:dyDescent="0.25">
      <c r="A6053" s="360">
        <v>37120</v>
      </c>
      <c r="B6053" s="361">
        <v>0.91252200000000006</v>
      </c>
    </row>
    <row r="6054" spans="1:2" x14ac:dyDescent="0.25">
      <c r="A6054" s="360">
        <v>37119</v>
      </c>
      <c r="B6054" s="361">
        <v>0.91275099999999998</v>
      </c>
    </row>
    <row r="6055" spans="1:2" x14ac:dyDescent="0.25">
      <c r="A6055" s="360">
        <v>37118</v>
      </c>
      <c r="B6055" s="361">
        <v>0.90290000000000004</v>
      </c>
    </row>
    <row r="6056" spans="1:2" x14ac:dyDescent="0.25">
      <c r="A6056" s="360">
        <v>37117</v>
      </c>
      <c r="B6056" s="361">
        <v>0.8972</v>
      </c>
    </row>
    <row r="6057" spans="1:2" x14ac:dyDescent="0.25">
      <c r="A6057" s="360">
        <v>37116</v>
      </c>
      <c r="B6057" s="361">
        <v>0.89353099999999996</v>
      </c>
    </row>
    <row r="6058" spans="1:2" x14ac:dyDescent="0.25">
      <c r="A6058" s="360">
        <v>37115</v>
      </c>
      <c r="B6058" s="361">
        <v>0.89419999999999999</v>
      </c>
    </row>
    <row r="6059" spans="1:2" x14ac:dyDescent="0.25">
      <c r="A6059" s="360">
        <v>37114</v>
      </c>
      <c r="B6059" s="361">
        <v>0.89356000000000002</v>
      </c>
    </row>
    <row r="6060" spans="1:2" x14ac:dyDescent="0.25">
      <c r="A6060" s="360">
        <v>37113</v>
      </c>
      <c r="B6060" s="361">
        <v>0.89172499999999999</v>
      </c>
    </row>
    <row r="6061" spans="1:2" x14ac:dyDescent="0.25">
      <c r="A6061" s="360">
        <v>37112</v>
      </c>
      <c r="B6061" s="361">
        <v>0.87992800000000004</v>
      </c>
    </row>
    <row r="6062" spans="1:2" x14ac:dyDescent="0.25">
      <c r="A6062" s="360">
        <v>37111</v>
      </c>
      <c r="B6062" s="361">
        <v>0.87744599999999995</v>
      </c>
    </row>
    <row r="6063" spans="1:2" x14ac:dyDescent="0.25">
      <c r="A6063" s="360">
        <v>37110</v>
      </c>
      <c r="B6063" s="361">
        <v>0.88173299999999999</v>
      </c>
    </row>
    <row r="6064" spans="1:2" x14ac:dyDescent="0.25">
      <c r="A6064" s="360">
        <v>37109</v>
      </c>
      <c r="B6064" s="361">
        <v>0.88366400000000001</v>
      </c>
    </row>
    <row r="6065" spans="1:2" x14ac:dyDescent="0.25">
      <c r="A6065" s="360">
        <v>37108</v>
      </c>
      <c r="B6065" s="361">
        <v>0.88349999999999995</v>
      </c>
    </row>
    <row r="6066" spans="1:2" x14ac:dyDescent="0.25">
      <c r="A6066" s="360">
        <v>37107</v>
      </c>
      <c r="B6066" s="361">
        <v>0.88358800000000004</v>
      </c>
    </row>
    <row r="6067" spans="1:2" x14ac:dyDescent="0.25">
      <c r="A6067" s="360">
        <v>37106</v>
      </c>
      <c r="B6067" s="361">
        <v>0.88369299999999995</v>
      </c>
    </row>
    <row r="6068" spans="1:2" x14ac:dyDescent="0.25">
      <c r="A6068" s="360">
        <v>37105</v>
      </c>
      <c r="B6068" s="361">
        <v>0.88082300000000002</v>
      </c>
    </row>
    <row r="6069" spans="1:2" x14ac:dyDescent="0.25">
      <c r="A6069" s="360">
        <v>37104</v>
      </c>
      <c r="B6069" s="361">
        <v>0.87544900000000003</v>
      </c>
    </row>
    <row r="6070" spans="1:2" x14ac:dyDescent="0.25">
      <c r="A6070" s="360">
        <v>37103</v>
      </c>
      <c r="B6070" s="361">
        <v>0.87424299999999999</v>
      </c>
    </row>
    <row r="6071" spans="1:2" x14ac:dyDescent="0.25">
      <c r="A6071" s="360">
        <v>37102</v>
      </c>
      <c r="B6071" s="361">
        <v>0.87680000000000002</v>
      </c>
    </row>
    <row r="6072" spans="1:2" x14ac:dyDescent="0.25">
      <c r="A6072" s="360">
        <v>37101</v>
      </c>
      <c r="B6072" s="361">
        <v>0.87690000000000001</v>
      </c>
    </row>
    <row r="6073" spans="1:2" x14ac:dyDescent="0.25">
      <c r="A6073" s="360">
        <v>37100</v>
      </c>
      <c r="B6073" s="361">
        <v>0.87675499999999995</v>
      </c>
    </row>
    <row r="6074" spans="1:2" x14ac:dyDescent="0.25">
      <c r="A6074" s="360">
        <v>37099</v>
      </c>
      <c r="B6074" s="361">
        <v>0.87735399999999997</v>
      </c>
    </row>
    <row r="6075" spans="1:2" x14ac:dyDescent="0.25">
      <c r="A6075" s="360">
        <v>37098</v>
      </c>
      <c r="B6075" s="361">
        <v>0.879996</v>
      </c>
    </row>
    <row r="6076" spans="1:2" x14ac:dyDescent="0.25">
      <c r="A6076" s="360">
        <v>37097</v>
      </c>
      <c r="B6076" s="361">
        <v>0.87647900000000001</v>
      </c>
    </row>
    <row r="6077" spans="1:2" x14ac:dyDescent="0.25">
      <c r="A6077" s="360">
        <v>37096</v>
      </c>
      <c r="B6077" s="361">
        <v>0.86889099999999997</v>
      </c>
    </row>
    <row r="6078" spans="1:2" x14ac:dyDescent="0.25">
      <c r="A6078" s="360">
        <v>37095</v>
      </c>
      <c r="B6078" s="361">
        <v>0.87150000000000005</v>
      </c>
    </row>
    <row r="6079" spans="1:2" x14ac:dyDescent="0.25">
      <c r="A6079" s="360">
        <v>37094</v>
      </c>
      <c r="B6079" s="361">
        <v>0.87070000000000003</v>
      </c>
    </row>
    <row r="6080" spans="1:2" x14ac:dyDescent="0.25">
      <c r="A6080" s="360">
        <v>37093</v>
      </c>
      <c r="B6080" s="361">
        <v>0.87139999999999995</v>
      </c>
    </row>
    <row r="6081" spans="1:2" x14ac:dyDescent="0.25">
      <c r="A6081" s="360">
        <v>37092</v>
      </c>
      <c r="B6081" s="361">
        <v>0.87105399999999999</v>
      </c>
    </row>
    <row r="6082" spans="1:2" x14ac:dyDescent="0.25">
      <c r="A6082" s="360">
        <v>37091</v>
      </c>
      <c r="B6082" s="361">
        <v>0.87260000000000004</v>
      </c>
    </row>
    <row r="6083" spans="1:2" x14ac:dyDescent="0.25">
      <c r="A6083" s="360">
        <v>37090</v>
      </c>
      <c r="B6083" s="361">
        <v>0.85908499999999999</v>
      </c>
    </row>
    <row r="6084" spans="1:2" x14ac:dyDescent="0.25">
      <c r="A6084" s="360">
        <v>37089</v>
      </c>
      <c r="B6084" s="361">
        <v>0.854742</v>
      </c>
    </row>
    <row r="6085" spans="1:2" x14ac:dyDescent="0.25">
      <c r="A6085" s="360">
        <v>37088</v>
      </c>
      <c r="B6085" s="361">
        <v>0.85419999999999996</v>
      </c>
    </row>
    <row r="6086" spans="1:2" x14ac:dyDescent="0.25">
      <c r="A6086" s="360">
        <v>37087</v>
      </c>
      <c r="B6086" s="361">
        <v>0.85419999999999996</v>
      </c>
    </row>
    <row r="6087" spans="1:2" x14ac:dyDescent="0.25">
      <c r="A6087" s="360">
        <v>37086</v>
      </c>
      <c r="B6087" s="361">
        <v>0.85433700000000001</v>
      </c>
    </row>
    <row r="6088" spans="1:2" x14ac:dyDescent="0.25">
      <c r="A6088" s="360">
        <v>37085</v>
      </c>
      <c r="B6088" s="361">
        <v>0.85357499999999997</v>
      </c>
    </row>
    <row r="6089" spans="1:2" x14ac:dyDescent="0.25">
      <c r="A6089" s="360">
        <v>37084</v>
      </c>
      <c r="B6089" s="361">
        <v>0.85902900000000004</v>
      </c>
    </row>
    <row r="6090" spans="1:2" x14ac:dyDescent="0.25">
      <c r="A6090" s="360">
        <v>37083</v>
      </c>
      <c r="B6090" s="361">
        <v>0.85553900000000005</v>
      </c>
    </row>
    <row r="6091" spans="1:2" x14ac:dyDescent="0.25">
      <c r="A6091" s="360">
        <v>37082</v>
      </c>
      <c r="B6091" s="361">
        <v>0.84809299999999999</v>
      </c>
    </row>
    <row r="6092" spans="1:2" x14ac:dyDescent="0.25">
      <c r="A6092" s="360">
        <v>37081</v>
      </c>
      <c r="B6092" s="361">
        <v>0.84660000000000002</v>
      </c>
    </row>
    <row r="6093" spans="1:2" x14ac:dyDescent="0.25">
      <c r="A6093" s="360">
        <v>37080</v>
      </c>
      <c r="B6093" s="361">
        <v>0.84640000000000004</v>
      </c>
    </row>
    <row r="6094" spans="1:2" x14ac:dyDescent="0.25">
      <c r="A6094" s="360">
        <v>37079</v>
      </c>
      <c r="B6094" s="361">
        <v>0.84685999999999995</v>
      </c>
    </row>
    <row r="6095" spans="1:2" x14ac:dyDescent="0.25">
      <c r="A6095" s="360">
        <v>37078</v>
      </c>
      <c r="B6095" s="361">
        <v>0.83731100000000003</v>
      </c>
    </row>
    <row r="6096" spans="1:2" x14ac:dyDescent="0.25">
      <c r="A6096" s="360">
        <v>37077</v>
      </c>
      <c r="B6096" s="361">
        <v>0.84609999999999996</v>
      </c>
    </row>
    <row r="6097" spans="1:2" x14ac:dyDescent="0.25">
      <c r="A6097" s="360">
        <v>37076</v>
      </c>
      <c r="B6097" s="361">
        <v>0.84980500000000003</v>
      </c>
    </row>
    <row r="6098" spans="1:2" x14ac:dyDescent="0.25">
      <c r="A6098" s="360">
        <v>37075</v>
      </c>
      <c r="B6098" s="361">
        <v>0.84670100000000004</v>
      </c>
    </row>
    <row r="6099" spans="1:2" x14ac:dyDescent="0.25">
      <c r="A6099" s="360">
        <v>37074</v>
      </c>
      <c r="B6099" s="361">
        <v>0.84950000000000003</v>
      </c>
    </row>
    <row r="6100" spans="1:2" x14ac:dyDescent="0.25">
      <c r="A6100" s="360">
        <v>37073</v>
      </c>
      <c r="B6100" s="361">
        <v>0.84950000000000003</v>
      </c>
    </row>
    <row r="6101" spans="1:2" x14ac:dyDescent="0.25">
      <c r="A6101" s="360">
        <v>37072</v>
      </c>
      <c r="B6101" s="361">
        <v>0.84904100000000005</v>
      </c>
    </row>
    <row r="6102" spans="1:2" x14ac:dyDescent="0.25">
      <c r="A6102" s="360">
        <v>37071</v>
      </c>
      <c r="B6102" s="361">
        <v>0.84429799999999999</v>
      </c>
    </row>
    <row r="6103" spans="1:2" x14ac:dyDescent="0.25">
      <c r="A6103" s="360">
        <v>37070</v>
      </c>
      <c r="B6103" s="361">
        <v>0.86009999999999998</v>
      </c>
    </row>
    <row r="6104" spans="1:2" x14ac:dyDescent="0.25">
      <c r="A6104" s="360">
        <v>37069</v>
      </c>
      <c r="B6104" s="361">
        <v>0.86327900000000002</v>
      </c>
    </row>
    <row r="6105" spans="1:2" x14ac:dyDescent="0.25">
      <c r="A6105" s="360">
        <v>37068</v>
      </c>
      <c r="B6105" s="361">
        <v>0.85909999999999997</v>
      </c>
    </row>
    <row r="6106" spans="1:2" x14ac:dyDescent="0.25">
      <c r="A6106" s="360">
        <v>37067</v>
      </c>
      <c r="B6106" s="361">
        <v>0.85655700000000001</v>
      </c>
    </row>
    <row r="6107" spans="1:2" x14ac:dyDescent="0.25">
      <c r="A6107" s="360">
        <v>37066</v>
      </c>
      <c r="B6107" s="361">
        <v>0.85719999999999996</v>
      </c>
    </row>
    <row r="6108" spans="1:2" x14ac:dyDescent="0.25">
      <c r="A6108" s="360">
        <v>37065</v>
      </c>
      <c r="B6108" s="361">
        <v>0.85660000000000003</v>
      </c>
    </row>
    <row r="6109" spans="1:2" x14ac:dyDescent="0.25">
      <c r="A6109" s="360">
        <v>37064</v>
      </c>
      <c r="B6109" s="361">
        <v>0.85529999999999995</v>
      </c>
    </row>
    <row r="6110" spans="1:2" x14ac:dyDescent="0.25">
      <c r="A6110" s="360">
        <v>37063</v>
      </c>
      <c r="B6110" s="361">
        <v>0.85445800000000005</v>
      </c>
    </row>
    <row r="6111" spans="1:2" x14ac:dyDescent="0.25">
      <c r="A6111" s="360">
        <v>37062</v>
      </c>
      <c r="B6111" s="361">
        <v>0.85402500000000003</v>
      </c>
    </row>
    <row r="6112" spans="1:2" x14ac:dyDescent="0.25">
      <c r="A6112" s="360">
        <v>37061</v>
      </c>
      <c r="B6112" s="361">
        <v>0.86119500000000004</v>
      </c>
    </row>
    <row r="6113" spans="1:2" x14ac:dyDescent="0.25">
      <c r="A6113" s="360">
        <v>37060</v>
      </c>
      <c r="B6113" s="361">
        <v>0.86309999999999998</v>
      </c>
    </row>
    <row r="6114" spans="1:2" x14ac:dyDescent="0.25">
      <c r="A6114" s="360">
        <v>37059</v>
      </c>
      <c r="B6114" s="361">
        <v>0.86309999999999998</v>
      </c>
    </row>
    <row r="6115" spans="1:2" x14ac:dyDescent="0.25">
      <c r="A6115" s="360">
        <v>37058</v>
      </c>
      <c r="B6115" s="361">
        <v>0.86160000000000003</v>
      </c>
    </row>
    <row r="6116" spans="1:2" x14ac:dyDescent="0.25">
      <c r="A6116" s="360">
        <v>37057</v>
      </c>
      <c r="B6116" s="361">
        <v>0.86109999999999998</v>
      </c>
    </row>
    <row r="6117" spans="1:2" x14ac:dyDescent="0.25">
      <c r="A6117" s="360">
        <v>37056</v>
      </c>
      <c r="B6117" s="361">
        <v>0.85421400000000003</v>
      </c>
    </row>
    <row r="6118" spans="1:2" x14ac:dyDescent="0.25">
      <c r="A6118" s="360">
        <v>37055</v>
      </c>
      <c r="B6118" s="361">
        <v>0.85214199999999996</v>
      </c>
    </row>
    <row r="6119" spans="1:2" x14ac:dyDescent="0.25">
      <c r="A6119" s="360">
        <v>37054</v>
      </c>
      <c r="B6119" s="361">
        <v>0.84331699999999998</v>
      </c>
    </row>
    <row r="6120" spans="1:2" x14ac:dyDescent="0.25">
      <c r="A6120" s="360">
        <v>37053</v>
      </c>
      <c r="B6120" s="361">
        <v>0.84974799999999995</v>
      </c>
    </row>
    <row r="6121" spans="1:2" x14ac:dyDescent="0.25">
      <c r="A6121" s="360">
        <v>37052</v>
      </c>
      <c r="B6121" s="361">
        <v>0.85019999999999996</v>
      </c>
    </row>
    <row r="6122" spans="1:2" x14ac:dyDescent="0.25">
      <c r="A6122" s="360">
        <v>37051</v>
      </c>
      <c r="B6122" s="361">
        <v>0.85027299999999995</v>
      </c>
    </row>
    <row r="6123" spans="1:2" x14ac:dyDescent="0.25">
      <c r="A6123" s="360">
        <v>37050</v>
      </c>
      <c r="B6123" s="361">
        <v>0.84989999999999999</v>
      </c>
    </row>
    <row r="6124" spans="1:2" x14ac:dyDescent="0.25">
      <c r="A6124" s="360">
        <v>37049</v>
      </c>
      <c r="B6124" s="361">
        <v>0.84876200000000002</v>
      </c>
    </row>
    <row r="6125" spans="1:2" x14ac:dyDescent="0.25">
      <c r="A6125" s="360">
        <v>37048</v>
      </c>
      <c r="B6125" s="361">
        <v>0.853881</v>
      </c>
    </row>
    <row r="6126" spans="1:2" x14ac:dyDescent="0.25">
      <c r="A6126" s="360">
        <v>37047</v>
      </c>
      <c r="B6126" s="361">
        <v>0.845777</v>
      </c>
    </row>
    <row r="6127" spans="1:2" x14ac:dyDescent="0.25">
      <c r="A6127" s="360">
        <v>37046</v>
      </c>
      <c r="B6127" s="361">
        <v>0.84789999999999999</v>
      </c>
    </row>
    <row r="6128" spans="1:2" x14ac:dyDescent="0.25">
      <c r="A6128" s="360">
        <v>37045</v>
      </c>
      <c r="B6128" s="361">
        <v>0.84789999999999999</v>
      </c>
    </row>
    <row r="6129" spans="1:2" x14ac:dyDescent="0.25">
      <c r="A6129" s="360">
        <v>37044</v>
      </c>
      <c r="B6129" s="361">
        <v>0.84790200000000004</v>
      </c>
    </row>
    <row r="6130" spans="1:2" x14ac:dyDescent="0.25">
      <c r="A6130" s="360">
        <v>37043</v>
      </c>
      <c r="B6130" s="361">
        <v>0.84556200000000004</v>
      </c>
    </row>
    <row r="6131" spans="1:2" x14ac:dyDescent="0.25">
      <c r="A6131" s="360">
        <v>37042</v>
      </c>
      <c r="B6131" s="361">
        <v>0.85699999999999998</v>
      </c>
    </row>
    <row r="6132" spans="1:2" x14ac:dyDescent="0.25">
      <c r="A6132" s="360">
        <v>37041</v>
      </c>
      <c r="B6132" s="361">
        <v>0.853742</v>
      </c>
    </row>
    <row r="6133" spans="1:2" x14ac:dyDescent="0.25">
      <c r="A6133" s="360">
        <v>37040</v>
      </c>
      <c r="B6133" s="361">
        <v>0.85959600000000003</v>
      </c>
    </row>
    <row r="6134" spans="1:2" x14ac:dyDescent="0.25">
      <c r="A6134" s="360">
        <v>37039</v>
      </c>
      <c r="B6134" s="361">
        <v>0.85950000000000004</v>
      </c>
    </row>
    <row r="6135" spans="1:2" x14ac:dyDescent="0.25">
      <c r="A6135" s="360">
        <v>37038</v>
      </c>
      <c r="B6135" s="361">
        <v>0.85950000000000004</v>
      </c>
    </row>
    <row r="6136" spans="1:2" x14ac:dyDescent="0.25">
      <c r="A6136" s="360">
        <v>37037</v>
      </c>
      <c r="B6136" s="361">
        <v>0.86019999999999996</v>
      </c>
    </row>
    <row r="6137" spans="1:2" x14ac:dyDescent="0.25">
      <c r="A6137" s="360">
        <v>37036</v>
      </c>
      <c r="B6137" s="361">
        <v>0.85693699999999995</v>
      </c>
    </row>
    <row r="6138" spans="1:2" x14ac:dyDescent="0.25">
      <c r="A6138" s="360">
        <v>37035</v>
      </c>
      <c r="B6138" s="361">
        <v>0.85640000000000005</v>
      </c>
    </row>
    <row r="6139" spans="1:2" x14ac:dyDescent="0.25">
      <c r="A6139" s="360">
        <v>37034</v>
      </c>
      <c r="B6139" s="361">
        <v>0.86482099999999995</v>
      </c>
    </row>
    <row r="6140" spans="1:2" x14ac:dyDescent="0.25">
      <c r="A6140" s="360">
        <v>37033</v>
      </c>
      <c r="B6140" s="361">
        <v>0.87704199999999999</v>
      </c>
    </row>
    <row r="6141" spans="1:2" x14ac:dyDescent="0.25">
      <c r="A6141" s="360">
        <v>37032</v>
      </c>
      <c r="B6141" s="361">
        <v>0.88100000000000001</v>
      </c>
    </row>
    <row r="6142" spans="1:2" x14ac:dyDescent="0.25">
      <c r="A6142" s="360">
        <v>37031</v>
      </c>
      <c r="B6142" s="361">
        <v>0.88100000000000001</v>
      </c>
    </row>
    <row r="6143" spans="1:2" x14ac:dyDescent="0.25">
      <c r="A6143" s="360">
        <v>37030</v>
      </c>
      <c r="B6143" s="361">
        <v>0.87980000000000003</v>
      </c>
    </row>
    <row r="6144" spans="1:2" x14ac:dyDescent="0.25">
      <c r="A6144" s="360">
        <v>37029</v>
      </c>
      <c r="B6144" s="361">
        <v>0.88242299999999996</v>
      </c>
    </row>
    <row r="6145" spans="1:2" x14ac:dyDescent="0.25">
      <c r="A6145" s="360">
        <v>37028</v>
      </c>
      <c r="B6145" s="361">
        <v>0.88281299999999996</v>
      </c>
    </row>
    <row r="6146" spans="1:2" x14ac:dyDescent="0.25">
      <c r="A6146" s="360">
        <v>37027</v>
      </c>
      <c r="B6146" s="361">
        <v>0.87793500000000002</v>
      </c>
    </row>
    <row r="6147" spans="1:2" x14ac:dyDescent="0.25">
      <c r="A6147" s="360">
        <v>37026</v>
      </c>
      <c r="B6147" s="361">
        <v>0.87429999999999997</v>
      </c>
    </row>
    <row r="6148" spans="1:2" x14ac:dyDescent="0.25">
      <c r="A6148" s="360">
        <v>37025</v>
      </c>
      <c r="B6148" s="361">
        <v>0.87609999999999999</v>
      </c>
    </row>
    <row r="6149" spans="1:2" x14ac:dyDescent="0.25">
      <c r="A6149" s="360">
        <v>37024</v>
      </c>
      <c r="B6149" s="361">
        <v>0.875</v>
      </c>
    </row>
    <row r="6150" spans="1:2" x14ac:dyDescent="0.25">
      <c r="A6150" s="360">
        <v>37023</v>
      </c>
      <c r="B6150" s="361">
        <v>0.87660000000000005</v>
      </c>
    </row>
    <row r="6151" spans="1:2" x14ac:dyDescent="0.25">
      <c r="A6151" s="360">
        <v>37022</v>
      </c>
      <c r="B6151" s="361">
        <v>0.88119999999999998</v>
      </c>
    </row>
    <row r="6152" spans="1:2" x14ac:dyDescent="0.25">
      <c r="A6152" s="360">
        <v>37021</v>
      </c>
      <c r="B6152" s="361">
        <v>0.88480000000000003</v>
      </c>
    </row>
    <row r="6153" spans="1:2" x14ac:dyDescent="0.25">
      <c r="A6153" s="360">
        <v>37020</v>
      </c>
      <c r="B6153" s="361">
        <v>0.88348099999999996</v>
      </c>
    </row>
    <row r="6154" spans="1:2" x14ac:dyDescent="0.25">
      <c r="A6154" s="360">
        <v>37019</v>
      </c>
      <c r="B6154" s="361">
        <v>0.88959999999999995</v>
      </c>
    </row>
    <row r="6155" spans="1:2" x14ac:dyDescent="0.25">
      <c r="A6155" s="360">
        <v>37018</v>
      </c>
      <c r="B6155" s="361">
        <v>0.89364299999999997</v>
      </c>
    </row>
    <row r="6156" spans="1:2" x14ac:dyDescent="0.25">
      <c r="A6156" s="360">
        <v>37017</v>
      </c>
      <c r="B6156" s="361">
        <v>0.89249999999999996</v>
      </c>
    </row>
    <row r="6157" spans="1:2" x14ac:dyDescent="0.25">
      <c r="A6157" s="360">
        <v>37016</v>
      </c>
      <c r="B6157" s="361">
        <v>0.89346999999999999</v>
      </c>
    </row>
    <row r="6158" spans="1:2" x14ac:dyDescent="0.25">
      <c r="A6158" s="360">
        <v>37015</v>
      </c>
      <c r="B6158" s="361">
        <v>0.88987400000000005</v>
      </c>
    </row>
    <row r="6159" spans="1:2" x14ac:dyDescent="0.25">
      <c r="A6159" s="360">
        <v>37014</v>
      </c>
      <c r="B6159" s="361">
        <v>0.892953</v>
      </c>
    </row>
    <row r="6160" spans="1:2" x14ac:dyDescent="0.25">
      <c r="A6160" s="360">
        <v>37013</v>
      </c>
      <c r="B6160" s="361">
        <v>0.89215299999999997</v>
      </c>
    </row>
    <row r="6161" spans="1:2" x14ac:dyDescent="0.25">
      <c r="A6161" s="360">
        <v>37012</v>
      </c>
      <c r="B6161" s="361">
        <v>0.88702700000000001</v>
      </c>
    </row>
    <row r="6162" spans="1:2" x14ac:dyDescent="0.25">
      <c r="A6162" s="360">
        <v>37011</v>
      </c>
      <c r="B6162" s="361">
        <v>0.88959999999999995</v>
      </c>
    </row>
    <row r="6163" spans="1:2" x14ac:dyDescent="0.25">
      <c r="A6163" s="360">
        <v>37010</v>
      </c>
      <c r="B6163" s="361">
        <v>0.88959999999999995</v>
      </c>
    </row>
    <row r="6164" spans="1:2" x14ac:dyDescent="0.25">
      <c r="A6164" s="360">
        <v>37009</v>
      </c>
      <c r="B6164" s="361">
        <v>0.89035299999999995</v>
      </c>
    </row>
    <row r="6165" spans="1:2" x14ac:dyDescent="0.25">
      <c r="A6165" s="360">
        <v>37008</v>
      </c>
      <c r="B6165" s="361">
        <v>0.90339999999999998</v>
      </c>
    </row>
    <row r="6166" spans="1:2" x14ac:dyDescent="0.25">
      <c r="A6166" s="360">
        <v>37007</v>
      </c>
      <c r="B6166" s="361">
        <v>0.895841</v>
      </c>
    </row>
    <row r="6167" spans="1:2" x14ac:dyDescent="0.25">
      <c r="A6167" s="360">
        <v>37006</v>
      </c>
      <c r="B6167" s="361">
        <v>0.89372099999999999</v>
      </c>
    </row>
    <row r="6168" spans="1:2" x14ac:dyDescent="0.25">
      <c r="A6168" s="360">
        <v>37005</v>
      </c>
      <c r="B6168" s="361">
        <v>0.89783900000000005</v>
      </c>
    </row>
    <row r="6169" spans="1:2" x14ac:dyDescent="0.25">
      <c r="A6169" s="360">
        <v>37004</v>
      </c>
      <c r="B6169" s="361">
        <v>0.90139999999999998</v>
      </c>
    </row>
    <row r="6170" spans="1:2" x14ac:dyDescent="0.25">
      <c r="A6170" s="360">
        <v>37003</v>
      </c>
      <c r="B6170" s="361">
        <v>0.90139999999999998</v>
      </c>
    </row>
    <row r="6171" spans="1:2" x14ac:dyDescent="0.25">
      <c r="A6171" s="360">
        <v>37002</v>
      </c>
      <c r="B6171" s="361">
        <v>0.90280000000000005</v>
      </c>
    </row>
    <row r="6172" spans="1:2" x14ac:dyDescent="0.25">
      <c r="A6172" s="360">
        <v>37001</v>
      </c>
      <c r="B6172" s="361">
        <v>0.89620900000000003</v>
      </c>
    </row>
    <row r="6173" spans="1:2" x14ac:dyDescent="0.25">
      <c r="A6173" s="360">
        <v>37000</v>
      </c>
      <c r="B6173" s="361">
        <v>0.88486799999999999</v>
      </c>
    </row>
    <row r="6174" spans="1:2" x14ac:dyDescent="0.25">
      <c r="A6174" s="360">
        <v>36999</v>
      </c>
      <c r="B6174" s="361">
        <v>0.88200000000000001</v>
      </c>
    </row>
    <row r="6175" spans="1:2" x14ac:dyDescent="0.25">
      <c r="A6175" s="360">
        <v>36998</v>
      </c>
      <c r="B6175" s="361">
        <v>0.88658599999999999</v>
      </c>
    </row>
    <row r="6176" spans="1:2" x14ac:dyDescent="0.25">
      <c r="A6176" s="360">
        <v>36997</v>
      </c>
      <c r="B6176" s="361">
        <v>0.8881</v>
      </c>
    </row>
    <row r="6177" spans="1:2" x14ac:dyDescent="0.25">
      <c r="A6177" s="360">
        <v>36996</v>
      </c>
      <c r="B6177" s="361">
        <v>0.8881</v>
      </c>
    </row>
    <row r="6178" spans="1:2" x14ac:dyDescent="0.25">
      <c r="A6178" s="360">
        <v>36995</v>
      </c>
      <c r="B6178" s="361">
        <v>0.88813500000000001</v>
      </c>
    </row>
    <row r="6179" spans="1:2" x14ac:dyDescent="0.25">
      <c r="A6179" s="360">
        <v>36994</v>
      </c>
      <c r="B6179" s="361">
        <v>0.89172600000000002</v>
      </c>
    </row>
    <row r="6180" spans="1:2" x14ac:dyDescent="0.25">
      <c r="A6180" s="360">
        <v>36993</v>
      </c>
      <c r="B6180" s="361">
        <v>0.88700000000000001</v>
      </c>
    </row>
    <row r="6181" spans="1:2" x14ac:dyDescent="0.25">
      <c r="A6181" s="360">
        <v>36992</v>
      </c>
      <c r="B6181" s="361">
        <v>0.88761999999999996</v>
      </c>
    </row>
    <row r="6182" spans="1:2" x14ac:dyDescent="0.25">
      <c r="A6182" s="360">
        <v>36991</v>
      </c>
      <c r="B6182" s="361">
        <v>0.89642699999999997</v>
      </c>
    </row>
    <row r="6183" spans="1:2" x14ac:dyDescent="0.25">
      <c r="A6183" s="360">
        <v>36990</v>
      </c>
      <c r="B6183" s="361">
        <v>0.90280000000000005</v>
      </c>
    </row>
    <row r="6184" spans="1:2" x14ac:dyDescent="0.25">
      <c r="A6184" s="360">
        <v>36989</v>
      </c>
      <c r="B6184" s="361">
        <v>0.90280000000000005</v>
      </c>
    </row>
    <row r="6185" spans="1:2" x14ac:dyDescent="0.25">
      <c r="A6185" s="360">
        <v>36988</v>
      </c>
      <c r="B6185" s="361">
        <v>0.90310800000000002</v>
      </c>
    </row>
    <row r="6186" spans="1:2" x14ac:dyDescent="0.25">
      <c r="A6186" s="360">
        <v>36987</v>
      </c>
      <c r="B6186" s="361">
        <v>0.89389300000000005</v>
      </c>
    </row>
    <row r="6187" spans="1:2" x14ac:dyDescent="0.25">
      <c r="A6187" s="360">
        <v>36986</v>
      </c>
      <c r="B6187" s="361">
        <v>0.90123600000000004</v>
      </c>
    </row>
    <row r="6188" spans="1:2" x14ac:dyDescent="0.25">
      <c r="A6188" s="360">
        <v>36985</v>
      </c>
      <c r="B6188" s="361">
        <v>0.89607999999999999</v>
      </c>
    </row>
    <row r="6189" spans="1:2" x14ac:dyDescent="0.25">
      <c r="A6189" s="360">
        <v>36984</v>
      </c>
      <c r="B6189" s="361">
        <v>0.87939999999999996</v>
      </c>
    </row>
    <row r="6190" spans="1:2" x14ac:dyDescent="0.25">
      <c r="A6190" s="360">
        <v>36983</v>
      </c>
      <c r="B6190" s="361">
        <v>0.87419999999999998</v>
      </c>
    </row>
    <row r="6191" spans="1:2" x14ac:dyDescent="0.25">
      <c r="A6191" s="360">
        <v>36982</v>
      </c>
      <c r="B6191" s="361">
        <v>0.87419999999999998</v>
      </c>
    </row>
    <row r="6192" spans="1:2" x14ac:dyDescent="0.25">
      <c r="A6192" s="360">
        <v>36981</v>
      </c>
      <c r="B6192" s="361">
        <v>0.87870000000000004</v>
      </c>
    </row>
    <row r="6193" spans="1:2" x14ac:dyDescent="0.25">
      <c r="A6193" s="360">
        <v>36980</v>
      </c>
      <c r="B6193" s="361">
        <v>0.88249999999999995</v>
      </c>
    </row>
    <row r="6194" spans="1:2" x14ac:dyDescent="0.25">
      <c r="A6194" s="360">
        <v>36979</v>
      </c>
      <c r="B6194" s="361">
        <v>0.88602400000000003</v>
      </c>
    </row>
    <row r="6195" spans="1:2" x14ac:dyDescent="0.25">
      <c r="A6195" s="360">
        <v>36978</v>
      </c>
      <c r="B6195" s="361">
        <v>0.89300000000000002</v>
      </c>
    </row>
    <row r="6196" spans="1:2" x14ac:dyDescent="0.25">
      <c r="A6196" s="360">
        <v>36977</v>
      </c>
      <c r="B6196" s="361">
        <v>0.89559999999999995</v>
      </c>
    </row>
    <row r="6197" spans="1:2" x14ac:dyDescent="0.25">
      <c r="A6197" s="360">
        <v>36976</v>
      </c>
      <c r="B6197" s="361">
        <v>0.891818</v>
      </c>
    </row>
    <row r="6198" spans="1:2" x14ac:dyDescent="0.25">
      <c r="A6198" s="360">
        <v>36975</v>
      </c>
      <c r="B6198" s="361">
        <v>0.88980000000000004</v>
      </c>
    </row>
    <row r="6199" spans="1:2" x14ac:dyDescent="0.25">
      <c r="A6199" s="360">
        <v>36974</v>
      </c>
      <c r="B6199" s="361">
        <v>0.88966100000000004</v>
      </c>
    </row>
    <row r="6200" spans="1:2" x14ac:dyDescent="0.25">
      <c r="A6200" s="360">
        <v>36973</v>
      </c>
      <c r="B6200" s="361">
        <v>0.887181</v>
      </c>
    </row>
    <row r="6201" spans="1:2" x14ac:dyDescent="0.25">
      <c r="A6201" s="360">
        <v>36972</v>
      </c>
      <c r="B6201" s="361">
        <v>0.895652</v>
      </c>
    </row>
    <row r="6202" spans="1:2" x14ac:dyDescent="0.25">
      <c r="A6202" s="360">
        <v>36971</v>
      </c>
      <c r="B6202" s="361">
        <v>0.90820000000000001</v>
      </c>
    </row>
    <row r="6203" spans="1:2" x14ac:dyDescent="0.25">
      <c r="A6203" s="360">
        <v>36970</v>
      </c>
      <c r="B6203" s="361">
        <v>0.89832800000000002</v>
      </c>
    </row>
    <row r="6204" spans="1:2" x14ac:dyDescent="0.25">
      <c r="A6204" s="360">
        <v>36969</v>
      </c>
      <c r="B6204" s="361">
        <v>0.89690000000000003</v>
      </c>
    </row>
    <row r="6205" spans="1:2" x14ac:dyDescent="0.25">
      <c r="A6205" s="360">
        <v>36968</v>
      </c>
      <c r="B6205" s="361">
        <v>0.89690000000000003</v>
      </c>
    </row>
    <row r="6206" spans="1:2" x14ac:dyDescent="0.25">
      <c r="A6206" s="360">
        <v>36967</v>
      </c>
      <c r="B6206" s="361">
        <v>0.89575499999999997</v>
      </c>
    </row>
    <row r="6207" spans="1:2" x14ac:dyDescent="0.25">
      <c r="A6207" s="360">
        <v>36966</v>
      </c>
      <c r="B6207" s="361">
        <v>0.89930399999999999</v>
      </c>
    </row>
    <row r="6208" spans="1:2" x14ac:dyDescent="0.25">
      <c r="A6208" s="360">
        <v>36965</v>
      </c>
      <c r="B6208" s="361">
        <v>0.91081199999999995</v>
      </c>
    </row>
    <row r="6209" spans="1:2" x14ac:dyDescent="0.25">
      <c r="A6209" s="360">
        <v>36964</v>
      </c>
      <c r="B6209" s="361">
        <v>0.91460799999999998</v>
      </c>
    </row>
    <row r="6210" spans="1:2" x14ac:dyDescent="0.25">
      <c r="A6210" s="360">
        <v>36963</v>
      </c>
      <c r="B6210" s="361">
        <v>0.929732</v>
      </c>
    </row>
    <row r="6211" spans="1:2" x14ac:dyDescent="0.25">
      <c r="A6211" s="360">
        <v>36962</v>
      </c>
      <c r="B6211" s="361">
        <v>0.93184599999999995</v>
      </c>
    </row>
    <row r="6212" spans="1:2" x14ac:dyDescent="0.25">
      <c r="A6212" s="360">
        <v>36961</v>
      </c>
      <c r="B6212" s="361">
        <v>0.93400000000000005</v>
      </c>
    </row>
    <row r="6213" spans="1:2" x14ac:dyDescent="0.25">
      <c r="A6213" s="360">
        <v>36960</v>
      </c>
      <c r="B6213" s="361">
        <v>0.93227599999999999</v>
      </c>
    </row>
    <row r="6214" spans="1:2" x14ac:dyDescent="0.25">
      <c r="A6214" s="360">
        <v>36959</v>
      </c>
      <c r="B6214" s="361">
        <v>0.93146600000000002</v>
      </c>
    </row>
    <row r="6215" spans="1:2" x14ac:dyDescent="0.25">
      <c r="A6215" s="360">
        <v>36958</v>
      </c>
      <c r="B6215" s="361">
        <v>0.92941300000000004</v>
      </c>
    </row>
    <row r="6216" spans="1:2" x14ac:dyDescent="0.25">
      <c r="A6216" s="360">
        <v>36957</v>
      </c>
      <c r="B6216" s="361">
        <v>0.93430000000000002</v>
      </c>
    </row>
    <row r="6217" spans="1:2" x14ac:dyDescent="0.25">
      <c r="A6217" s="360">
        <v>36956</v>
      </c>
      <c r="B6217" s="361">
        <v>0.92926900000000001</v>
      </c>
    </row>
    <row r="6218" spans="1:2" x14ac:dyDescent="0.25">
      <c r="A6218" s="360">
        <v>36955</v>
      </c>
      <c r="B6218" s="361">
        <v>0.93530000000000002</v>
      </c>
    </row>
    <row r="6219" spans="1:2" x14ac:dyDescent="0.25">
      <c r="A6219" s="360">
        <v>36954</v>
      </c>
      <c r="B6219" s="361">
        <v>0.93530000000000002</v>
      </c>
    </row>
    <row r="6220" spans="1:2" x14ac:dyDescent="0.25">
      <c r="A6220" s="360">
        <v>36953</v>
      </c>
      <c r="B6220" s="361">
        <v>0.93485799999999997</v>
      </c>
    </row>
    <row r="6221" spans="1:2" x14ac:dyDescent="0.25">
      <c r="A6221" s="360">
        <v>36952</v>
      </c>
      <c r="B6221" s="361">
        <v>0.92915800000000004</v>
      </c>
    </row>
    <row r="6222" spans="1:2" x14ac:dyDescent="0.25">
      <c r="A6222" s="360">
        <v>36951</v>
      </c>
      <c r="B6222" s="361">
        <v>0.923207</v>
      </c>
    </row>
    <row r="6223" spans="1:2" x14ac:dyDescent="0.25">
      <c r="A6223" s="360">
        <v>36950</v>
      </c>
      <c r="B6223" s="361">
        <v>0.91749999999999998</v>
      </c>
    </row>
    <row r="6224" spans="1:2" x14ac:dyDescent="0.25">
      <c r="A6224" s="360">
        <v>36949</v>
      </c>
      <c r="B6224" s="361">
        <v>0.91151000000000004</v>
      </c>
    </row>
    <row r="6225" spans="1:2" x14ac:dyDescent="0.25">
      <c r="A6225" s="360">
        <v>36948</v>
      </c>
      <c r="B6225" s="361">
        <v>0.91900000000000004</v>
      </c>
    </row>
    <row r="6226" spans="1:2" x14ac:dyDescent="0.25">
      <c r="A6226" s="360">
        <v>36947</v>
      </c>
      <c r="B6226" s="361">
        <v>0.91900000000000004</v>
      </c>
    </row>
    <row r="6227" spans="1:2" x14ac:dyDescent="0.25">
      <c r="A6227" s="360">
        <v>36946</v>
      </c>
      <c r="B6227" s="361">
        <v>0.91900000000000004</v>
      </c>
    </row>
    <row r="6228" spans="1:2" x14ac:dyDescent="0.25">
      <c r="A6228" s="360">
        <v>36945</v>
      </c>
      <c r="B6228" s="361">
        <v>0.90542400000000001</v>
      </c>
    </row>
    <row r="6229" spans="1:2" x14ac:dyDescent="0.25">
      <c r="A6229" s="360">
        <v>36944</v>
      </c>
      <c r="B6229" s="361">
        <v>0.90893900000000005</v>
      </c>
    </row>
    <row r="6230" spans="1:2" x14ac:dyDescent="0.25">
      <c r="A6230" s="360">
        <v>36943</v>
      </c>
      <c r="B6230" s="361">
        <v>0.91148200000000001</v>
      </c>
    </row>
    <row r="6231" spans="1:2" x14ac:dyDescent="0.25">
      <c r="A6231" s="360">
        <v>36942</v>
      </c>
      <c r="B6231" s="361">
        <v>0.92150600000000005</v>
      </c>
    </row>
    <row r="6232" spans="1:2" x14ac:dyDescent="0.25">
      <c r="A6232" s="360">
        <v>36941</v>
      </c>
      <c r="B6232" s="361">
        <v>0.91420000000000001</v>
      </c>
    </row>
    <row r="6233" spans="1:2" x14ac:dyDescent="0.25">
      <c r="A6233" s="360">
        <v>36940</v>
      </c>
      <c r="B6233" s="361">
        <v>0.91420000000000001</v>
      </c>
    </row>
    <row r="6234" spans="1:2" x14ac:dyDescent="0.25">
      <c r="A6234" s="360">
        <v>36939</v>
      </c>
      <c r="B6234" s="361">
        <v>0.91469900000000004</v>
      </c>
    </row>
    <row r="6235" spans="1:2" x14ac:dyDescent="0.25">
      <c r="A6235" s="360">
        <v>36938</v>
      </c>
      <c r="B6235" s="361">
        <v>0.90433200000000002</v>
      </c>
    </row>
    <row r="6236" spans="1:2" x14ac:dyDescent="0.25">
      <c r="A6236" s="360">
        <v>36937</v>
      </c>
      <c r="B6236" s="361">
        <v>0.91739999999999999</v>
      </c>
    </row>
    <row r="6237" spans="1:2" x14ac:dyDescent="0.25">
      <c r="A6237" s="360">
        <v>36936</v>
      </c>
      <c r="B6237" s="361">
        <v>0.92089900000000002</v>
      </c>
    </row>
    <row r="6238" spans="1:2" x14ac:dyDescent="0.25">
      <c r="A6238" s="360">
        <v>36935</v>
      </c>
      <c r="B6238" s="361">
        <v>0.93140000000000001</v>
      </c>
    </row>
    <row r="6239" spans="1:2" x14ac:dyDescent="0.25">
      <c r="A6239" s="360">
        <v>36934</v>
      </c>
      <c r="B6239" s="361">
        <v>0.92490000000000006</v>
      </c>
    </row>
    <row r="6240" spans="1:2" x14ac:dyDescent="0.25">
      <c r="A6240" s="360">
        <v>36933</v>
      </c>
      <c r="B6240" s="361">
        <v>0.9254</v>
      </c>
    </row>
    <row r="6241" spans="1:2" x14ac:dyDescent="0.25">
      <c r="A6241" s="360">
        <v>36932</v>
      </c>
      <c r="B6241" s="361">
        <v>0.9254</v>
      </c>
    </row>
    <row r="6242" spans="1:2" x14ac:dyDescent="0.25">
      <c r="A6242" s="360">
        <v>36931</v>
      </c>
      <c r="B6242" s="361">
        <v>0.91863300000000003</v>
      </c>
    </row>
    <row r="6243" spans="1:2" x14ac:dyDescent="0.25">
      <c r="A6243" s="360">
        <v>36930</v>
      </c>
      <c r="B6243" s="361">
        <v>0.92893199999999998</v>
      </c>
    </row>
    <row r="6244" spans="1:2" x14ac:dyDescent="0.25">
      <c r="A6244" s="360">
        <v>36929</v>
      </c>
      <c r="B6244" s="361">
        <v>0.92920000000000003</v>
      </c>
    </row>
    <row r="6245" spans="1:2" x14ac:dyDescent="0.25">
      <c r="A6245" s="360">
        <v>36928</v>
      </c>
      <c r="B6245" s="361">
        <v>0.93842499999999995</v>
      </c>
    </row>
    <row r="6246" spans="1:2" x14ac:dyDescent="0.25">
      <c r="A6246" s="360">
        <v>36927</v>
      </c>
      <c r="B6246" s="361">
        <v>0.93589999999999995</v>
      </c>
    </row>
    <row r="6247" spans="1:2" x14ac:dyDescent="0.25">
      <c r="A6247" s="360">
        <v>36926</v>
      </c>
      <c r="B6247" s="361">
        <v>0.93589999999999995</v>
      </c>
    </row>
    <row r="6248" spans="1:2" x14ac:dyDescent="0.25">
      <c r="A6248" s="360">
        <v>36925</v>
      </c>
      <c r="B6248" s="361">
        <v>0.93548299999999995</v>
      </c>
    </row>
    <row r="6249" spans="1:2" x14ac:dyDescent="0.25">
      <c r="A6249" s="360">
        <v>36924</v>
      </c>
      <c r="B6249" s="361">
        <v>0.94027000000000005</v>
      </c>
    </row>
    <row r="6250" spans="1:2" x14ac:dyDescent="0.25">
      <c r="A6250" s="360">
        <v>36923</v>
      </c>
      <c r="B6250" s="361">
        <v>0.93640000000000001</v>
      </c>
    </row>
    <row r="6251" spans="1:2" x14ac:dyDescent="0.25">
      <c r="A6251" s="360">
        <v>36922</v>
      </c>
      <c r="B6251" s="361">
        <v>0.92620000000000002</v>
      </c>
    </row>
    <row r="6252" spans="1:2" x14ac:dyDescent="0.25">
      <c r="A6252" s="360">
        <v>36921</v>
      </c>
      <c r="B6252" s="361">
        <v>0.91679299999999997</v>
      </c>
    </row>
    <row r="6253" spans="1:2" x14ac:dyDescent="0.25">
      <c r="A6253" s="360">
        <v>36920</v>
      </c>
      <c r="B6253" s="361">
        <v>0.9234</v>
      </c>
    </row>
    <row r="6254" spans="1:2" x14ac:dyDescent="0.25">
      <c r="A6254" s="360">
        <v>36919</v>
      </c>
      <c r="B6254" s="361">
        <v>0.9234</v>
      </c>
    </row>
    <row r="6255" spans="1:2" x14ac:dyDescent="0.25">
      <c r="A6255" s="360">
        <v>36918</v>
      </c>
      <c r="B6255" s="361">
        <v>0.92420000000000002</v>
      </c>
    </row>
    <row r="6256" spans="1:2" x14ac:dyDescent="0.25">
      <c r="A6256" s="360">
        <v>36917</v>
      </c>
      <c r="B6256" s="361">
        <v>0.92405400000000004</v>
      </c>
    </row>
    <row r="6257" spans="1:2" x14ac:dyDescent="0.25">
      <c r="A6257" s="360">
        <v>36916</v>
      </c>
      <c r="B6257" s="361">
        <v>0.92154599999999998</v>
      </c>
    </row>
    <row r="6258" spans="1:2" x14ac:dyDescent="0.25">
      <c r="A6258" s="360">
        <v>36915</v>
      </c>
      <c r="B6258" s="361">
        <v>0.93712600000000001</v>
      </c>
    </row>
    <row r="6259" spans="1:2" x14ac:dyDescent="0.25">
      <c r="A6259" s="360">
        <v>36914</v>
      </c>
      <c r="B6259" s="361">
        <v>0.93920000000000003</v>
      </c>
    </row>
    <row r="6260" spans="1:2" x14ac:dyDescent="0.25">
      <c r="A6260" s="360">
        <v>36913</v>
      </c>
      <c r="B6260" s="361">
        <v>0.9345</v>
      </c>
    </row>
    <row r="6261" spans="1:2" x14ac:dyDescent="0.25">
      <c r="A6261" s="360">
        <v>36912</v>
      </c>
      <c r="B6261" s="361">
        <v>0.9345</v>
      </c>
    </row>
    <row r="6262" spans="1:2" x14ac:dyDescent="0.25">
      <c r="A6262" s="360">
        <v>36911</v>
      </c>
      <c r="B6262" s="361">
        <v>0.93428299999999997</v>
      </c>
    </row>
    <row r="6263" spans="1:2" x14ac:dyDescent="0.25">
      <c r="A6263" s="360">
        <v>36910</v>
      </c>
      <c r="B6263" s="361">
        <v>0.94501000000000002</v>
      </c>
    </row>
    <row r="6264" spans="1:2" x14ac:dyDescent="0.25">
      <c r="A6264" s="360">
        <v>36909</v>
      </c>
      <c r="B6264" s="361">
        <v>0.93423500000000004</v>
      </c>
    </row>
    <row r="6265" spans="1:2" x14ac:dyDescent="0.25">
      <c r="A6265" s="360">
        <v>36908</v>
      </c>
      <c r="B6265" s="361">
        <v>0.94098899999999996</v>
      </c>
    </row>
    <row r="6266" spans="1:2" x14ac:dyDescent="0.25">
      <c r="A6266" s="360">
        <v>36907</v>
      </c>
      <c r="B6266" s="361">
        <v>0.94220000000000004</v>
      </c>
    </row>
    <row r="6267" spans="1:2" x14ac:dyDescent="0.25">
      <c r="A6267" s="360">
        <v>36906</v>
      </c>
      <c r="B6267" s="361">
        <v>0.95169999999999999</v>
      </c>
    </row>
    <row r="6268" spans="1:2" x14ac:dyDescent="0.25">
      <c r="A6268" s="360">
        <v>36905</v>
      </c>
      <c r="B6268" s="361">
        <v>0.95169999999999999</v>
      </c>
    </row>
    <row r="6269" spans="1:2" x14ac:dyDescent="0.25">
      <c r="A6269" s="360">
        <v>36904</v>
      </c>
      <c r="B6269" s="361">
        <v>0.95169999999999999</v>
      </c>
    </row>
    <row r="6270" spans="1:2" x14ac:dyDescent="0.25">
      <c r="A6270" s="360">
        <v>36903</v>
      </c>
      <c r="B6270" s="361">
        <v>0.95199999999999996</v>
      </c>
    </row>
    <row r="6271" spans="1:2" x14ac:dyDescent="0.25">
      <c r="A6271" s="360">
        <v>36902</v>
      </c>
      <c r="B6271" s="361">
        <v>0.93686800000000003</v>
      </c>
    </row>
    <row r="6272" spans="1:2" x14ac:dyDescent="0.25">
      <c r="A6272" s="360">
        <v>36901</v>
      </c>
      <c r="B6272" s="361">
        <v>0.94459899999999997</v>
      </c>
    </row>
    <row r="6273" spans="1:2" x14ac:dyDescent="0.25">
      <c r="A6273" s="360">
        <v>36900</v>
      </c>
      <c r="B6273" s="361">
        <v>0.94834799999999997</v>
      </c>
    </row>
    <row r="6274" spans="1:2" x14ac:dyDescent="0.25">
      <c r="A6274" s="360">
        <v>36899</v>
      </c>
      <c r="B6274" s="361">
        <v>0.95703199999999999</v>
      </c>
    </row>
    <row r="6275" spans="1:2" x14ac:dyDescent="0.25">
      <c r="A6275" s="360">
        <v>36898</v>
      </c>
      <c r="B6275" s="361">
        <v>0.95569999999999999</v>
      </c>
    </row>
    <row r="6276" spans="1:2" x14ac:dyDescent="0.25">
      <c r="A6276" s="360">
        <v>36897</v>
      </c>
      <c r="B6276" s="361">
        <v>0.95760199999999995</v>
      </c>
    </row>
    <row r="6277" spans="1:2" x14ac:dyDescent="0.25">
      <c r="A6277" s="360">
        <v>36896</v>
      </c>
      <c r="B6277" s="361">
        <v>0.94979599999999997</v>
      </c>
    </row>
    <row r="6278" spans="1:2" x14ac:dyDescent="0.25">
      <c r="A6278" s="360">
        <v>36895</v>
      </c>
      <c r="B6278" s="361">
        <v>0.928531</v>
      </c>
    </row>
    <row r="6279" spans="1:2" x14ac:dyDescent="0.25">
      <c r="A6279" s="360">
        <v>36894</v>
      </c>
      <c r="B6279" s="361">
        <v>0.95027200000000001</v>
      </c>
    </row>
    <row r="6280" spans="1:2" x14ac:dyDescent="0.25">
      <c r="A6280" s="360">
        <v>36893</v>
      </c>
      <c r="B6280" s="361">
        <v>0.94178799999999996</v>
      </c>
    </row>
    <row r="6281" spans="1:2" x14ac:dyDescent="0.25">
      <c r="A6281" s="360">
        <v>36892</v>
      </c>
      <c r="B6281" s="361">
        <v>0.94159999999999999</v>
      </c>
    </row>
    <row r="6282" spans="1:2" x14ac:dyDescent="0.25">
      <c r="A6282" s="360">
        <v>36891</v>
      </c>
      <c r="B6282" s="361">
        <v>0.94159999999999999</v>
      </c>
    </row>
    <row r="6283" spans="1:2" x14ac:dyDescent="0.25">
      <c r="A6283" s="360">
        <v>36890</v>
      </c>
      <c r="B6283" s="361">
        <v>0.94159999999999999</v>
      </c>
    </row>
    <row r="6284" spans="1:2" x14ac:dyDescent="0.25">
      <c r="A6284" s="360">
        <v>36889</v>
      </c>
      <c r="B6284" s="361">
        <v>0.92935599999999996</v>
      </c>
    </row>
    <row r="6285" spans="1:2" x14ac:dyDescent="0.25">
      <c r="A6285" s="360">
        <v>36888</v>
      </c>
      <c r="B6285" s="361">
        <v>0.93021500000000001</v>
      </c>
    </row>
    <row r="6286" spans="1:2" x14ac:dyDescent="0.25">
      <c r="A6286" s="360">
        <v>36887</v>
      </c>
      <c r="B6286" s="361">
        <v>0.931894</v>
      </c>
    </row>
    <row r="6287" spans="1:2" x14ac:dyDescent="0.25">
      <c r="A6287" s="360">
        <v>36886</v>
      </c>
      <c r="B6287" s="361">
        <v>0.92510000000000003</v>
      </c>
    </row>
    <row r="6288" spans="1:2" x14ac:dyDescent="0.25">
      <c r="A6288" s="360">
        <v>36885</v>
      </c>
      <c r="B6288" s="361">
        <v>0.92330000000000001</v>
      </c>
    </row>
    <row r="6289" spans="1:2" x14ac:dyDescent="0.25">
      <c r="A6289" s="360">
        <v>36884</v>
      </c>
      <c r="B6289" s="361">
        <v>0.92330000000000001</v>
      </c>
    </row>
    <row r="6290" spans="1:2" x14ac:dyDescent="0.25">
      <c r="A6290" s="360">
        <v>36883</v>
      </c>
      <c r="B6290" s="361">
        <v>0.92400000000000004</v>
      </c>
    </row>
    <row r="6291" spans="1:2" x14ac:dyDescent="0.25">
      <c r="A6291" s="360">
        <v>36882</v>
      </c>
      <c r="B6291" s="361">
        <v>0.91539999999999999</v>
      </c>
    </row>
    <row r="6292" spans="1:2" x14ac:dyDescent="0.25">
      <c r="A6292" s="360">
        <v>36881</v>
      </c>
      <c r="B6292" s="361">
        <v>0.90943200000000002</v>
      </c>
    </row>
    <row r="6293" spans="1:2" x14ac:dyDescent="0.25">
      <c r="A6293" s="360">
        <v>36880</v>
      </c>
      <c r="B6293" s="361">
        <v>0.89486399999999999</v>
      </c>
    </row>
    <row r="6294" spans="1:2" x14ac:dyDescent="0.25">
      <c r="A6294" s="360">
        <v>36879</v>
      </c>
      <c r="B6294" s="361">
        <v>0.89348300000000003</v>
      </c>
    </row>
    <row r="6295" spans="1:2" x14ac:dyDescent="0.25">
      <c r="A6295" s="360">
        <v>36878</v>
      </c>
      <c r="B6295" s="361">
        <v>0.89649999999999996</v>
      </c>
    </row>
    <row r="6296" spans="1:2" x14ac:dyDescent="0.25">
      <c r="A6296" s="360">
        <v>36877</v>
      </c>
      <c r="B6296" s="361">
        <v>0.89649999999999996</v>
      </c>
    </row>
    <row r="6297" spans="1:2" x14ac:dyDescent="0.25">
      <c r="A6297" s="360">
        <v>36876</v>
      </c>
      <c r="B6297" s="361">
        <v>0.89508699999999997</v>
      </c>
    </row>
    <row r="6298" spans="1:2" x14ac:dyDescent="0.25">
      <c r="A6298" s="360">
        <v>36875</v>
      </c>
      <c r="B6298" s="361">
        <v>0.89041199999999998</v>
      </c>
    </row>
    <row r="6299" spans="1:2" x14ac:dyDescent="0.25">
      <c r="A6299" s="360">
        <v>36874</v>
      </c>
      <c r="B6299" s="361">
        <v>0.87635399999999997</v>
      </c>
    </row>
    <row r="6300" spans="1:2" x14ac:dyDescent="0.25">
      <c r="A6300" s="360">
        <v>36873</v>
      </c>
      <c r="B6300" s="361">
        <v>0.87860000000000005</v>
      </c>
    </row>
    <row r="6301" spans="1:2" x14ac:dyDescent="0.25">
      <c r="A6301" s="360">
        <v>36872</v>
      </c>
      <c r="B6301" s="361">
        <v>0.87639999999999996</v>
      </c>
    </row>
    <row r="6302" spans="1:2" x14ac:dyDescent="0.25">
      <c r="A6302" s="360">
        <v>36871</v>
      </c>
      <c r="B6302" s="361">
        <v>0.88670000000000004</v>
      </c>
    </row>
    <row r="6303" spans="1:2" x14ac:dyDescent="0.25">
      <c r="A6303" s="360">
        <v>36870</v>
      </c>
      <c r="B6303" s="361">
        <v>0.88670000000000004</v>
      </c>
    </row>
    <row r="6304" spans="1:2" x14ac:dyDescent="0.25">
      <c r="A6304" s="360">
        <v>36869</v>
      </c>
      <c r="B6304" s="361">
        <v>0.88070800000000005</v>
      </c>
    </row>
    <row r="6305" spans="1:2" x14ac:dyDescent="0.25">
      <c r="A6305" s="360">
        <v>36868</v>
      </c>
      <c r="B6305" s="361">
        <v>0.88975199999999999</v>
      </c>
    </row>
    <row r="6306" spans="1:2" x14ac:dyDescent="0.25">
      <c r="A6306" s="360">
        <v>36867</v>
      </c>
      <c r="B6306" s="361">
        <v>0.89125500000000002</v>
      </c>
    </row>
    <row r="6307" spans="1:2" x14ac:dyDescent="0.25">
      <c r="A6307" s="360">
        <v>36866</v>
      </c>
      <c r="B6307" s="361">
        <v>0.87987800000000005</v>
      </c>
    </row>
    <row r="6308" spans="1:2" x14ac:dyDescent="0.25">
      <c r="A6308" s="360">
        <v>36865</v>
      </c>
      <c r="B6308" s="361">
        <v>0.88947500000000002</v>
      </c>
    </row>
    <row r="6309" spans="1:2" x14ac:dyDescent="0.25">
      <c r="A6309" s="360">
        <v>36864</v>
      </c>
      <c r="B6309" s="361">
        <v>0.87890000000000001</v>
      </c>
    </row>
    <row r="6310" spans="1:2" x14ac:dyDescent="0.25">
      <c r="A6310" s="360">
        <v>36863</v>
      </c>
      <c r="B6310" s="361">
        <v>0.87890000000000001</v>
      </c>
    </row>
    <row r="6311" spans="1:2" x14ac:dyDescent="0.25">
      <c r="A6311" s="360">
        <v>36862</v>
      </c>
      <c r="B6311" s="361">
        <v>0.87844900000000004</v>
      </c>
    </row>
    <row r="6312" spans="1:2" x14ac:dyDescent="0.25">
      <c r="A6312" s="360">
        <v>36861</v>
      </c>
      <c r="B6312" s="361">
        <v>0.871973</v>
      </c>
    </row>
    <row r="6313" spans="1:2" x14ac:dyDescent="0.25">
      <c r="A6313" s="360">
        <v>36860</v>
      </c>
      <c r="B6313" s="361">
        <v>0.85736900000000005</v>
      </c>
    </row>
    <row r="6314" spans="1:2" x14ac:dyDescent="0.25">
      <c r="A6314" s="360">
        <v>36859</v>
      </c>
      <c r="B6314" s="361">
        <v>0.85599999999999998</v>
      </c>
    </row>
    <row r="6315" spans="1:2" x14ac:dyDescent="0.25">
      <c r="A6315" s="360">
        <v>36858</v>
      </c>
      <c r="B6315" s="361">
        <v>0.85147799999999996</v>
      </c>
    </row>
    <row r="6316" spans="1:2" x14ac:dyDescent="0.25">
      <c r="A6316" s="360">
        <v>36857</v>
      </c>
      <c r="B6316" s="361">
        <v>0.83899999999999997</v>
      </c>
    </row>
    <row r="6317" spans="1:2" x14ac:dyDescent="0.25">
      <c r="A6317" s="360">
        <v>36856</v>
      </c>
      <c r="B6317" s="361">
        <v>0.83789999999999998</v>
      </c>
    </row>
    <row r="6318" spans="1:2" x14ac:dyDescent="0.25">
      <c r="A6318" s="360">
        <v>36855</v>
      </c>
      <c r="B6318" s="361">
        <v>0.83789999999999998</v>
      </c>
    </row>
    <row r="6319" spans="1:2" x14ac:dyDescent="0.25">
      <c r="A6319" s="360">
        <v>36854</v>
      </c>
      <c r="B6319" s="361">
        <v>0.83856600000000003</v>
      </c>
    </row>
    <row r="6320" spans="1:2" x14ac:dyDescent="0.25">
      <c r="A6320" s="360">
        <v>36853</v>
      </c>
      <c r="B6320" s="361">
        <v>0.84313499999999997</v>
      </c>
    </row>
    <row r="6321" spans="1:2" x14ac:dyDescent="0.25">
      <c r="A6321" s="360">
        <v>36852</v>
      </c>
      <c r="B6321" s="361">
        <v>0.84334200000000004</v>
      </c>
    </row>
    <row r="6322" spans="1:2" x14ac:dyDescent="0.25">
      <c r="A6322" s="360">
        <v>36851</v>
      </c>
      <c r="B6322" s="361">
        <v>0.85163</v>
      </c>
    </row>
    <row r="6323" spans="1:2" x14ac:dyDescent="0.25">
      <c r="A6323" s="360">
        <v>36850</v>
      </c>
      <c r="B6323" s="361">
        <v>0.84719999999999995</v>
      </c>
    </row>
    <row r="6324" spans="1:2" x14ac:dyDescent="0.25">
      <c r="A6324" s="360">
        <v>36849</v>
      </c>
      <c r="B6324" s="361">
        <v>0.84719999999999995</v>
      </c>
    </row>
    <row r="6325" spans="1:2" x14ac:dyDescent="0.25">
      <c r="A6325" s="360">
        <v>36848</v>
      </c>
      <c r="B6325" s="361">
        <v>0.84719999999999995</v>
      </c>
    </row>
    <row r="6326" spans="1:2" x14ac:dyDescent="0.25">
      <c r="A6326" s="360">
        <v>36847</v>
      </c>
      <c r="B6326" s="361">
        <v>0.85206199999999999</v>
      </c>
    </row>
    <row r="6327" spans="1:2" x14ac:dyDescent="0.25">
      <c r="A6327" s="360">
        <v>36846</v>
      </c>
      <c r="B6327" s="361">
        <v>0.85729999999999995</v>
      </c>
    </row>
    <row r="6328" spans="1:2" x14ac:dyDescent="0.25">
      <c r="A6328" s="360">
        <v>36845</v>
      </c>
      <c r="B6328" s="361">
        <v>0.85780000000000001</v>
      </c>
    </row>
    <row r="6329" spans="1:2" x14ac:dyDescent="0.25">
      <c r="A6329" s="360">
        <v>36844</v>
      </c>
      <c r="B6329" s="361">
        <v>0.85953400000000002</v>
      </c>
    </row>
    <row r="6330" spans="1:2" x14ac:dyDescent="0.25">
      <c r="A6330" s="360">
        <v>36843</v>
      </c>
      <c r="B6330" s="361">
        <v>0.86040000000000005</v>
      </c>
    </row>
    <row r="6331" spans="1:2" x14ac:dyDescent="0.25">
      <c r="A6331" s="360">
        <v>36842</v>
      </c>
      <c r="B6331" s="361">
        <v>0.86040000000000005</v>
      </c>
    </row>
    <row r="6332" spans="1:2" x14ac:dyDescent="0.25">
      <c r="A6332" s="360">
        <v>36841</v>
      </c>
      <c r="B6332" s="361">
        <v>0.85980000000000001</v>
      </c>
    </row>
    <row r="6333" spans="1:2" x14ac:dyDescent="0.25">
      <c r="A6333" s="360">
        <v>36840</v>
      </c>
      <c r="B6333" s="361">
        <v>0.86604099999999995</v>
      </c>
    </row>
    <row r="6334" spans="1:2" x14ac:dyDescent="0.25">
      <c r="A6334" s="360">
        <v>36839</v>
      </c>
      <c r="B6334" s="361">
        <v>0.85554799999999998</v>
      </c>
    </row>
    <row r="6335" spans="1:2" x14ac:dyDescent="0.25">
      <c r="A6335" s="360">
        <v>36838</v>
      </c>
      <c r="B6335" s="361">
        <v>0.86028099999999996</v>
      </c>
    </row>
    <row r="6336" spans="1:2" x14ac:dyDescent="0.25">
      <c r="A6336" s="360">
        <v>36837</v>
      </c>
      <c r="B6336" s="361">
        <v>0.86119999999999997</v>
      </c>
    </row>
    <row r="6337" spans="1:2" x14ac:dyDescent="0.25">
      <c r="A6337" s="360">
        <v>36836</v>
      </c>
      <c r="B6337" s="361">
        <v>0.8679</v>
      </c>
    </row>
    <row r="6338" spans="1:2" x14ac:dyDescent="0.25">
      <c r="A6338" s="360">
        <v>36835</v>
      </c>
      <c r="B6338" s="361">
        <v>0.8679</v>
      </c>
    </row>
    <row r="6339" spans="1:2" x14ac:dyDescent="0.25">
      <c r="A6339" s="360">
        <v>36834</v>
      </c>
      <c r="B6339" s="361">
        <v>0.86650899999999997</v>
      </c>
    </row>
    <row r="6340" spans="1:2" x14ac:dyDescent="0.25">
      <c r="A6340" s="360">
        <v>36833</v>
      </c>
      <c r="B6340" s="361">
        <v>0.85865499999999995</v>
      </c>
    </row>
    <row r="6341" spans="1:2" x14ac:dyDescent="0.25">
      <c r="A6341" s="360">
        <v>36832</v>
      </c>
      <c r="B6341" s="361">
        <v>0.860954</v>
      </c>
    </row>
    <row r="6342" spans="1:2" x14ac:dyDescent="0.25">
      <c r="A6342" s="360">
        <v>36831</v>
      </c>
      <c r="B6342" s="361">
        <v>0.84850000000000003</v>
      </c>
    </row>
    <row r="6343" spans="1:2" x14ac:dyDescent="0.25">
      <c r="A6343" s="360">
        <v>36830</v>
      </c>
      <c r="B6343" s="361">
        <v>0.84086700000000003</v>
      </c>
    </row>
    <row r="6344" spans="1:2" x14ac:dyDescent="0.25">
      <c r="A6344" s="360">
        <v>36829</v>
      </c>
      <c r="B6344" s="361">
        <v>0.83950800000000003</v>
      </c>
    </row>
    <row r="6345" spans="1:2" x14ac:dyDescent="0.25">
      <c r="A6345" s="360">
        <v>36828</v>
      </c>
      <c r="B6345" s="361">
        <v>0.83899999999999997</v>
      </c>
    </row>
    <row r="6346" spans="1:2" x14ac:dyDescent="0.25">
      <c r="A6346" s="360">
        <v>36827</v>
      </c>
      <c r="B6346" s="361">
        <v>0.83991099999999996</v>
      </c>
    </row>
    <row r="6347" spans="1:2" x14ac:dyDescent="0.25">
      <c r="A6347" s="360">
        <v>36826</v>
      </c>
      <c r="B6347" s="361">
        <v>0.82912200000000003</v>
      </c>
    </row>
    <row r="6348" spans="1:2" x14ac:dyDescent="0.25">
      <c r="A6348" s="360">
        <v>36825</v>
      </c>
      <c r="B6348" s="361">
        <v>0.82794800000000002</v>
      </c>
    </row>
    <row r="6349" spans="1:2" x14ac:dyDescent="0.25">
      <c r="A6349" s="360">
        <v>36824</v>
      </c>
      <c r="B6349" s="361">
        <v>0.83678200000000003</v>
      </c>
    </row>
    <row r="6350" spans="1:2" x14ac:dyDescent="0.25">
      <c r="A6350" s="360">
        <v>36823</v>
      </c>
      <c r="B6350" s="361">
        <v>0.83525099999999997</v>
      </c>
    </row>
    <row r="6351" spans="1:2" x14ac:dyDescent="0.25">
      <c r="A6351" s="360">
        <v>36822</v>
      </c>
      <c r="B6351" s="361">
        <v>0.84199999999999997</v>
      </c>
    </row>
    <row r="6352" spans="1:2" x14ac:dyDescent="0.25">
      <c r="A6352" s="360">
        <v>36821</v>
      </c>
      <c r="B6352" s="361">
        <v>0.84199999999999997</v>
      </c>
    </row>
    <row r="6353" spans="1:2" x14ac:dyDescent="0.25">
      <c r="A6353" s="360">
        <v>36820</v>
      </c>
      <c r="B6353" s="361">
        <v>0.84094000000000002</v>
      </c>
    </row>
    <row r="6354" spans="1:2" x14ac:dyDescent="0.25">
      <c r="A6354" s="360">
        <v>36819</v>
      </c>
      <c r="B6354" s="361">
        <v>0.84289999999999998</v>
      </c>
    </row>
    <row r="6355" spans="1:2" x14ac:dyDescent="0.25">
      <c r="A6355" s="360">
        <v>36818</v>
      </c>
      <c r="B6355" s="361">
        <v>0.83950000000000002</v>
      </c>
    </row>
    <row r="6356" spans="1:2" x14ac:dyDescent="0.25">
      <c r="A6356" s="360">
        <v>36817</v>
      </c>
      <c r="B6356" s="361">
        <v>0.85453699999999999</v>
      </c>
    </row>
    <row r="6357" spans="1:2" x14ac:dyDescent="0.25">
      <c r="A6357" s="360">
        <v>36816</v>
      </c>
      <c r="B6357" s="361">
        <v>0.85050000000000003</v>
      </c>
    </row>
    <row r="6358" spans="1:2" x14ac:dyDescent="0.25">
      <c r="A6358" s="360">
        <v>36815</v>
      </c>
      <c r="B6358" s="361">
        <v>0.85609999999999997</v>
      </c>
    </row>
    <row r="6359" spans="1:2" x14ac:dyDescent="0.25">
      <c r="A6359" s="360">
        <v>36814</v>
      </c>
      <c r="B6359" s="361">
        <v>0.85609999999999997</v>
      </c>
    </row>
    <row r="6360" spans="1:2" x14ac:dyDescent="0.25">
      <c r="A6360" s="360">
        <v>36813</v>
      </c>
      <c r="B6360" s="361">
        <v>0.85345300000000002</v>
      </c>
    </row>
    <row r="6361" spans="1:2" x14ac:dyDescent="0.25">
      <c r="A6361" s="360">
        <v>36812</v>
      </c>
      <c r="B6361" s="361">
        <v>0.86199999999999999</v>
      </c>
    </row>
    <row r="6362" spans="1:2" x14ac:dyDescent="0.25">
      <c r="A6362" s="360">
        <v>36811</v>
      </c>
      <c r="B6362" s="361">
        <v>0.86918700000000004</v>
      </c>
    </row>
    <row r="6363" spans="1:2" x14ac:dyDescent="0.25">
      <c r="A6363" s="360">
        <v>36810</v>
      </c>
      <c r="B6363" s="361">
        <v>0.87121099999999996</v>
      </c>
    </row>
    <row r="6364" spans="1:2" x14ac:dyDescent="0.25">
      <c r="A6364" s="360">
        <v>36809</v>
      </c>
      <c r="B6364" s="361">
        <v>0.86819999999999997</v>
      </c>
    </row>
    <row r="6365" spans="1:2" x14ac:dyDescent="0.25">
      <c r="A6365" s="360">
        <v>36808</v>
      </c>
      <c r="B6365" s="361">
        <v>0.86880000000000002</v>
      </c>
    </row>
    <row r="6366" spans="1:2" x14ac:dyDescent="0.25">
      <c r="A6366" s="360">
        <v>36807</v>
      </c>
      <c r="B6366" s="361">
        <v>0.86880000000000002</v>
      </c>
    </row>
    <row r="6367" spans="1:2" x14ac:dyDescent="0.25">
      <c r="A6367" s="360">
        <v>36806</v>
      </c>
      <c r="B6367" s="361">
        <v>0.86834999999999996</v>
      </c>
    </row>
    <row r="6368" spans="1:2" x14ac:dyDescent="0.25">
      <c r="A6368" s="360">
        <v>36805</v>
      </c>
      <c r="B6368" s="361">
        <v>0.87239999999999995</v>
      </c>
    </row>
    <row r="6369" spans="1:2" x14ac:dyDescent="0.25">
      <c r="A6369" s="360">
        <v>36804</v>
      </c>
      <c r="B6369" s="361">
        <v>0.87419999999999998</v>
      </c>
    </row>
    <row r="6370" spans="1:2" x14ac:dyDescent="0.25">
      <c r="A6370" s="360">
        <v>36803</v>
      </c>
      <c r="B6370" s="361">
        <v>0.87829999999999997</v>
      </c>
    </row>
    <row r="6371" spans="1:2" x14ac:dyDescent="0.25">
      <c r="A6371" s="360">
        <v>36802</v>
      </c>
      <c r="B6371" s="361">
        <v>0.87857099999999999</v>
      </c>
    </row>
    <row r="6372" spans="1:2" x14ac:dyDescent="0.25">
      <c r="A6372" s="360">
        <v>36801</v>
      </c>
      <c r="B6372" s="361">
        <v>0.88290999999999997</v>
      </c>
    </row>
    <row r="6373" spans="1:2" x14ac:dyDescent="0.25">
      <c r="A6373" s="360">
        <v>36800</v>
      </c>
      <c r="B6373" s="361">
        <v>0.87909800000000005</v>
      </c>
    </row>
    <row r="6374" spans="1:2" x14ac:dyDescent="0.25">
      <c r="A6374" s="360">
        <v>36799</v>
      </c>
      <c r="B6374" s="361">
        <v>0.87909800000000005</v>
      </c>
    </row>
    <row r="6375" spans="1:2" x14ac:dyDescent="0.25">
      <c r="A6375" s="360">
        <v>36798</v>
      </c>
      <c r="B6375" s="361">
        <v>0.87909800000000005</v>
      </c>
    </row>
    <row r="6376" spans="1:2" x14ac:dyDescent="0.25">
      <c r="A6376" s="360">
        <v>36797</v>
      </c>
      <c r="B6376" s="361">
        <v>0.88300100000000004</v>
      </c>
    </row>
    <row r="6377" spans="1:2" x14ac:dyDescent="0.25">
      <c r="A6377" s="360">
        <v>36796</v>
      </c>
      <c r="B6377" s="361">
        <v>0.88248099999999996</v>
      </c>
    </row>
    <row r="6378" spans="1:2" x14ac:dyDescent="0.25">
      <c r="A6378" s="360">
        <v>36795</v>
      </c>
      <c r="B6378" s="361">
        <v>0.87384700000000004</v>
      </c>
    </row>
    <row r="6379" spans="1:2" x14ac:dyDescent="0.25">
      <c r="A6379" s="360">
        <v>36794</v>
      </c>
      <c r="B6379" s="361">
        <v>0.876</v>
      </c>
    </row>
    <row r="6380" spans="1:2" x14ac:dyDescent="0.25">
      <c r="A6380" s="360">
        <v>36793</v>
      </c>
      <c r="B6380" s="361">
        <v>0.876</v>
      </c>
    </row>
    <row r="6381" spans="1:2" x14ac:dyDescent="0.25">
      <c r="A6381" s="360">
        <v>36792</v>
      </c>
      <c r="B6381" s="361">
        <v>0.878274</v>
      </c>
    </row>
    <row r="6382" spans="1:2" x14ac:dyDescent="0.25">
      <c r="A6382" s="360">
        <v>36791</v>
      </c>
      <c r="B6382" s="361">
        <v>0.857989</v>
      </c>
    </row>
    <row r="6383" spans="1:2" x14ac:dyDescent="0.25">
      <c r="A6383" s="360">
        <v>36790</v>
      </c>
      <c r="B6383" s="361">
        <v>0.84827600000000003</v>
      </c>
    </row>
    <row r="6384" spans="1:2" x14ac:dyDescent="0.25">
      <c r="A6384" s="360">
        <v>36789</v>
      </c>
      <c r="B6384" s="361">
        <v>0.85095399999999999</v>
      </c>
    </row>
    <row r="6385" spans="1:2" x14ac:dyDescent="0.25">
      <c r="A6385" s="360">
        <v>36788</v>
      </c>
      <c r="B6385" s="361">
        <v>0.85362400000000005</v>
      </c>
    </row>
    <row r="6386" spans="1:2" x14ac:dyDescent="0.25">
      <c r="A6386" s="360">
        <v>36787</v>
      </c>
      <c r="B6386" s="361">
        <v>0.85250000000000004</v>
      </c>
    </row>
    <row r="6387" spans="1:2" x14ac:dyDescent="0.25">
      <c r="A6387" s="360">
        <v>36786</v>
      </c>
      <c r="B6387" s="361">
        <v>0.85250000000000004</v>
      </c>
    </row>
    <row r="6388" spans="1:2" x14ac:dyDescent="0.25">
      <c r="A6388" s="360">
        <v>36785</v>
      </c>
      <c r="B6388" s="361">
        <v>0.85372099999999995</v>
      </c>
    </row>
    <row r="6389" spans="1:2" x14ac:dyDescent="0.25">
      <c r="A6389" s="360">
        <v>36784</v>
      </c>
      <c r="B6389" s="361">
        <v>0.86537500000000001</v>
      </c>
    </row>
    <row r="6390" spans="1:2" x14ac:dyDescent="0.25">
      <c r="A6390" s="360">
        <v>36783</v>
      </c>
      <c r="B6390" s="361">
        <v>0.85858199999999996</v>
      </c>
    </row>
    <row r="6391" spans="1:2" x14ac:dyDescent="0.25">
      <c r="A6391" s="360">
        <v>36782</v>
      </c>
      <c r="B6391" s="361">
        <v>0.86218399999999995</v>
      </c>
    </row>
    <row r="6392" spans="1:2" x14ac:dyDescent="0.25">
      <c r="A6392" s="360">
        <v>36781</v>
      </c>
      <c r="B6392" s="361">
        <v>0.85919999999999996</v>
      </c>
    </row>
    <row r="6393" spans="1:2" x14ac:dyDescent="0.25">
      <c r="A6393" s="360">
        <v>36780</v>
      </c>
      <c r="B6393" s="361">
        <v>0.86660000000000004</v>
      </c>
    </row>
    <row r="6394" spans="1:2" x14ac:dyDescent="0.25">
      <c r="A6394" s="360">
        <v>36779</v>
      </c>
      <c r="B6394" s="361">
        <v>0.86660000000000004</v>
      </c>
    </row>
    <row r="6395" spans="1:2" x14ac:dyDescent="0.25">
      <c r="A6395" s="360">
        <v>36778</v>
      </c>
      <c r="B6395" s="361">
        <v>0.86906600000000001</v>
      </c>
    </row>
    <row r="6396" spans="1:2" x14ac:dyDescent="0.25">
      <c r="A6396" s="360">
        <v>36777</v>
      </c>
      <c r="B6396" s="361">
        <v>0.87212100000000004</v>
      </c>
    </row>
    <row r="6397" spans="1:2" x14ac:dyDescent="0.25">
      <c r="A6397" s="360">
        <v>36776</v>
      </c>
      <c r="B6397" s="361">
        <v>0.87054600000000004</v>
      </c>
    </row>
    <row r="6398" spans="1:2" x14ac:dyDescent="0.25">
      <c r="A6398" s="360">
        <v>36775</v>
      </c>
      <c r="B6398" s="361">
        <v>0.89032699999999998</v>
      </c>
    </row>
    <row r="6399" spans="1:2" x14ac:dyDescent="0.25">
      <c r="A6399" s="360">
        <v>36774</v>
      </c>
      <c r="B6399" s="361">
        <v>0.89810000000000001</v>
      </c>
    </row>
    <row r="6400" spans="1:2" x14ac:dyDescent="0.25">
      <c r="A6400" s="360">
        <v>36773</v>
      </c>
      <c r="B6400" s="361">
        <v>0.89949999999999997</v>
      </c>
    </row>
    <row r="6401" spans="1:2" x14ac:dyDescent="0.25">
      <c r="A6401" s="360">
        <v>36772</v>
      </c>
      <c r="B6401" s="361">
        <v>0.90249999999999997</v>
      </c>
    </row>
    <row r="6402" spans="1:2" x14ac:dyDescent="0.25">
      <c r="A6402" s="360">
        <v>36771</v>
      </c>
      <c r="B6402" s="361">
        <v>0.899926</v>
      </c>
    </row>
    <row r="6403" spans="1:2" x14ac:dyDescent="0.25">
      <c r="A6403" s="360">
        <v>36770</v>
      </c>
      <c r="B6403" s="361">
        <v>0.88780000000000003</v>
      </c>
    </row>
    <row r="6404" spans="1:2" x14ac:dyDescent="0.25">
      <c r="A6404" s="360">
        <v>36769</v>
      </c>
      <c r="B6404" s="361">
        <v>0.89314099999999996</v>
      </c>
    </row>
    <row r="6405" spans="1:2" x14ac:dyDescent="0.25">
      <c r="A6405" s="360">
        <v>36768</v>
      </c>
      <c r="B6405" s="361">
        <v>0.89215199999999995</v>
      </c>
    </row>
    <row r="6406" spans="1:2" x14ac:dyDescent="0.25">
      <c r="A6406" s="360">
        <v>36767</v>
      </c>
      <c r="B6406" s="361">
        <v>0.90049599999999996</v>
      </c>
    </row>
    <row r="6407" spans="1:2" x14ac:dyDescent="0.25">
      <c r="A6407" s="360">
        <v>36766</v>
      </c>
      <c r="B6407" s="361">
        <v>0.90210000000000001</v>
      </c>
    </row>
    <row r="6408" spans="1:2" x14ac:dyDescent="0.25">
      <c r="A6408" s="360">
        <v>36765</v>
      </c>
      <c r="B6408" s="361">
        <v>0.90300000000000002</v>
      </c>
    </row>
    <row r="6409" spans="1:2" x14ac:dyDescent="0.25">
      <c r="A6409" s="360">
        <v>36764</v>
      </c>
      <c r="B6409" s="361">
        <v>0.90149599999999996</v>
      </c>
    </row>
    <row r="6410" spans="1:2" x14ac:dyDescent="0.25">
      <c r="A6410" s="360">
        <v>36763</v>
      </c>
      <c r="B6410" s="361">
        <v>0.90269999999999995</v>
      </c>
    </row>
    <row r="6411" spans="1:2" x14ac:dyDescent="0.25">
      <c r="A6411" s="360">
        <v>36762</v>
      </c>
      <c r="B6411" s="361">
        <v>0.89949400000000002</v>
      </c>
    </row>
    <row r="6412" spans="1:2" x14ac:dyDescent="0.25">
      <c r="A6412" s="360">
        <v>36761</v>
      </c>
      <c r="B6412" s="361">
        <v>0.89690000000000003</v>
      </c>
    </row>
    <row r="6413" spans="1:2" x14ac:dyDescent="0.25">
      <c r="A6413" s="360">
        <v>36760</v>
      </c>
      <c r="B6413" s="361">
        <v>0.901339</v>
      </c>
    </row>
    <row r="6414" spans="1:2" x14ac:dyDescent="0.25">
      <c r="A6414" s="360">
        <v>36759</v>
      </c>
      <c r="B6414" s="361">
        <v>0.90690000000000004</v>
      </c>
    </row>
    <row r="6415" spans="1:2" x14ac:dyDescent="0.25">
      <c r="A6415" s="360">
        <v>36758</v>
      </c>
      <c r="B6415" s="361">
        <v>0.90690000000000004</v>
      </c>
    </row>
    <row r="6416" spans="1:2" x14ac:dyDescent="0.25">
      <c r="A6416" s="360">
        <v>36757</v>
      </c>
      <c r="B6416" s="361">
        <v>0.90610800000000002</v>
      </c>
    </row>
    <row r="6417" spans="1:2" x14ac:dyDescent="0.25">
      <c r="A6417" s="360">
        <v>36756</v>
      </c>
      <c r="B6417" s="361">
        <v>0.91694399999999998</v>
      </c>
    </row>
    <row r="6418" spans="1:2" x14ac:dyDescent="0.25">
      <c r="A6418" s="360">
        <v>36755</v>
      </c>
      <c r="B6418" s="361">
        <v>0.91478599999999999</v>
      </c>
    </row>
    <row r="6419" spans="1:2" x14ac:dyDescent="0.25">
      <c r="A6419" s="360">
        <v>36754</v>
      </c>
      <c r="B6419" s="361">
        <v>0.912852</v>
      </c>
    </row>
    <row r="6420" spans="1:2" x14ac:dyDescent="0.25">
      <c r="A6420" s="360">
        <v>36753</v>
      </c>
      <c r="B6420" s="361">
        <v>0.90530600000000006</v>
      </c>
    </row>
    <row r="6421" spans="1:2" x14ac:dyDescent="0.25">
      <c r="A6421" s="360">
        <v>36752</v>
      </c>
      <c r="B6421" s="361">
        <v>0.90348300000000004</v>
      </c>
    </row>
    <row r="6422" spans="1:2" x14ac:dyDescent="0.25">
      <c r="A6422" s="360">
        <v>36751</v>
      </c>
      <c r="B6422" s="361">
        <v>0.90249999999999997</v>
      </c>
    </row>
    <row r="6423" spans="1:2" x14ac:dyDescent="0.25">
      <c r="A6423" s="360">
        <v>36750</v>
      </c>
      <c r="B6423" s="361">
        <v>0.90262600000000004</v>
      </c>
    </row>
    <row r="6424" spans="1:2" x14ac:dyDescent="0.25">
      <c r="A6424" s="360">
        <v>36749</v>
      </c>
      <c r="B6424" s="361">
        <v>0.90790000000000004</v>
      </c>
    </row>
    <row r="6425" spans="1:2" x14ac:dyDescent="0.25">
      <c r="A6425" s="360">
        <v>36748</v>
      </c>
      <c r="B6425" s="361">
        <v>0.89929999999999999</v>
      </c>
    </row>
    <row r="6426" spans="1:2" x14ac:dyDescent="0.25">
      <c r="A6426" s="360">
        <v>36747</v>
      </c>
      <c r="B6426" s="361">
        <v>0.90152100000000002</v>
      </c>
    </row>
    <row r="6427" spans="1:2" x14ac:dyDescent="0.25">
      <c r="A6427" s="360">
        <v>36746</v>
      </c>
      <c r="B6427" s="361">
        <v>0.90832100000000005</v>
      </c>
    </row>
    <row r="6428" spans="1:2" x14ac:dyDescent="0.25">
      <c r="A6428" s="360">
        <v>36745</v>
      </c>
      <c r="B6428" s="361">
        <v>0.90739999999999998</v>
      </c>
    </row>
    <row r="6429" spans="1:2" x14ac:dyDescent="0.25">
      <c r="A6429" s="360">
        <v>36744</v>
      </c>
      <c r="B6429" s="361">
        <v>0.90700000000000003</v>
      </c>
    </row>
    <row r="6430" spans="1:2" x14ac:dyDescent="0.25">
      <c r="A6430" s="360">
        <v>36743</v>
      </c>
      <c r="B6430" s="361">
        <v>0.907169</v>
      </c>
    </row>
    <row r="6431" spans="1:2" x14ac:dyDescent="0.25">
      <c r="A6431" s="360">
        <v>36742</v>
      </c>
      <c r="B6431" s="361">
        <v>0.90624400000000005</v>
      </c>
    </row>
    <row r="6432" spans="1:2" x14ac:dyDescent="0.25">
      <c r="A6432" s="360">
        <v>36741</v>
      </c>
      <c r="B6432" s="361">
        <v>0.91331300000000004</v>
      </c>
    </row>
    <row r="6433" spans="1:2" x14ac:dyDescent="0.25">
      <c r="A6433" s="360">
        <v>36740</v>
      </c>
      <c r="B6433" s="361">
        <v>0.91390000000000005</v>
      </c>
    </row>
    <row r="6434" spans="1:2" x14ac:dyDescent="0.25">
      <c r="A6434" s="360">
        <v>36739</v>
      </c>
      <c r="B6434" s="361">
        <v>0.92700000000000005</v>
      </c>
    </row>
    <row r="6435" spans="1:2" x14ac:dyDescent="0.25">
      <c r="A6435" s="360">
        <v>36738</v>
      </c>
      <c r="B6435" s="361">
        <v>0.92347699999999999</v>
      </c>
    </row>
    <row r="6436" spans="1:2" x14ac:dyDescent="0.25">
      <c r="A6436" s="360">
        <v>36737</v>
      </c>
      <c r="B6436" s="361">
        <v>0.92320000000000002</v>
      </c>
    </row>
    <row r="6437" spans="1:2" x14ac:dyDescent="0.25">
      <c r="A6437" s="360">
        <v>36736</v>
      </c>
      <c r="B6437" s="361">
        <v>0.92332999999999998</v>
      </c>
    </row>
    <row r="6438" spans="1:2" x14ac:dyDescent="0.25">
      <c r="A6438" s="360">
        <v>36735</v>
      </c>
      <c r="B6438" s="361">
        <v>0.93250699999999997</v>
      </c>
    </row>
    <row r="6439" spans="1:2" x14ac:dyDescent="0.25">
      <c r="A6439" s="360">
        <v>36734</v>
      </c>
      <c r="B6439" s="361">
        <v>0.94182299999999997</v>
      </c>
    </row>
    <row r="6440" spans="1:2" x14ac:dyDescent="0.25">
      <c r="A6440" s="360">
        <v>36733</v>
      </c>
      <c r="B6440" s="361">
        <v>0.93796400000000002</v>
      </c>
    </row>
    <row r="6441" spans="1:2" x14ac:dyDescent="0.25">
      <c r="A6441" s="360">
        <v>36732</v>
      </c>
      <c r="B6441" s="361">
        <v>0.93264999999999998</v>
      </c>
    </row>
    <row r="6442" spans="1:2" x14ac:dyDescent="0.25">
      <c r="A6442" s="360">
        <v>36731</v>
      </c>
      <c r="B6442" s="361">
        <v>0.93657900000000005</v>
      </c>
    </row>
    <row r="6443" spans="1:2" x14ac:dyDescent="0.25">
      <c r="A6443" s="360">
        <v>36730</v>
      </c>
      <c r="B6443" s="361">
        <v>0.93579999999999997</v>
      </c>
    </row>
    <row r="6444" spans="1:2" x14ac:dyDescent="0.25">
      <c r="A6444" s="360">
        <v>36729</v>
      </c>
      <c r="B6444" s="361">
        <v>0.93701599999999996</v>
      </c>
    </row>
    <row r="6445" spans="1:2" x14ac:dyDescent="0.25">
      <c r="A6445" s="360">
        <v>36728</v>
      </c>
      <c r="B6445" s="361">
        <v>0.93292200000000003</v>
      </c>
    </row>
    <row r="6446" spans="1:2" x14ac:dyDescent="0.25">
      <c r="A6446" s="360">
        <v>36727</v>
      </c>
      <c r="B6446" s="361">
        <v>0.92420000000000002</v>
      </c>
    </row>
    <row r="6447" spans="1:2" x14ac:dyDescent="0.25">
      <c r="A6447" s="360">
        <v>36726</v>
      </c>
      <c r="B6447" s="361">
        <v>0.92580099999999999</v>
      </c>
    </row>
    <row r="6448" spans="1:2" x14ac:dyDescent="0.25">
      <c r="A6448" s="360">
        <v>36725</v>
      </c>
      <c r="B6448" s="361">
        <v>0.93601000000000001</v>
      </c>
    </row>
    <row r="6449" spans="1:2" x14ac:dyDescent="0.25">
      <c r="A6449" s="360">
        <v>36724</v>
      </c>
      <c r="B6449" s="361">
        <v>0.93808100000000005</v>
      </c>
    </row>
    <row r="6450" spans="1:2" x14ac:dyDescent="0.25">
      <c r="A6450" s="360">
        <v>36723</v>
      </c>
      <c r="B6450" s="361">
        <v>0.93740000000000001</v>
      </c>
    </row>
    <row r="6451" spans="1:2" x14ac:dyDescent="0.25">
      <c r="A6451" s="360">
        <v>36722</v>
      </c>
      <c r="B6451" s="361">
        <v>0.93745400000000001</v>
      </c>
    </row>
    <row r="6452" spans="1:2" x14ac:dyDescent="0.25">
      <c r="A6452" s="360">
        <v>36721</v>
      </c>
      <c r="B6452" s="361">
        <v>0.93710000000000004</v>
      </c>
    </row>
    <row r="6453" spans="1:2" x14ac:dyDescent="0.25">
      <c r="A6453" s="360">
        <v>36720</v>
      </c>
      <c r="B6453" s="361">
        <v>0.94208800000000004</v>
      </c>
    </row>
    <row r="6454" spans="1:2" x14ac:dyDescent="0.25">
      <c r="A6454" s="360">
        <v>36719</v>
      </c>
      <c r="B6454" s="361">
        <v>0.95259400000000005</v>
      </c>
    </row>
    <row r="6455" spans="1:2" x14ac:dyDescent="0.25">
      <c r="A6455" s="360">
        <v>36718</v>
      </c>
      <c r="B6455" s="361">
        <v>0.95519799999999999</v>
      </c>
    </row>
    <row r="6456" spans="1:2" x14ac:dyDescent="0.25">
      <c r="A6456" s="360">
        <v>36717</v>
      </c>
      <c r="B6456" s="361">
        <v>0.94739200000000001</v>
      </c>
    </row>
    <row r="6457" spans="1:2" x14ac:dyDescent="0.25">
      <c r="A6457" s="360">
        <v>36716</v>
      </c>
      <c r="B6457" s="361">
        <v>0.94879999999999998</v>
      </c>
    </row>
    <row r="6458" spans="1:2" x14ac:dyDescent="0.25">
      <c r="A6458" s="360">
        <v>36715</v>
      </c>
      <c r="B6458" s="361">
        <v>0.94699999999999995</v>
      </c>
    </row>
    <row r="6459" spans="1:2" x14ac:dyDescent="0.25">
      <c r="A6459" s="360">
        <v>36714</v>
      </c>
      <c r="B6459" s="361">
        <v>0.95065</v>
      </c>
    </row>
    <row r="6460" spans="1:2" x14ac:dyDescent="0.25">
      <c r="A6460" s="360">
        <v>36713</v>
      </c>
      <c r="B6460" s="361">
        <v>0.95245999999999997</v>
      </c>
    </row>
    <row r="6461" spans="1:2" x14ac:dyDescent="0.25">
      <c r="A6461" s="360">
        <v>36712</v>
      </c>
      <c r="B6461" s="361">
        <v>0.95140000000000002</v>
      </c>
    </row>
    <row r="6462" spans="1:2" x14ac:dyDescent="0.25">
      <c r="A6462" s="360">
        <v>36711</v>
      </c>
      <c r="B6462" s="361">
        <v>0.95065</v>
      </c>
    </row>
    <row r="6463" spans="1:2" x14ac:dyDescent="0.25">
      <c r="A6463" s="360">
        <v>36710</v>
      </c>
      <c r="B6463" s="361">
        <v>0.951789</v>
      </c>
    </row>
    <row r="6464" spans="1:2" x14ac:dyDescent="0.25">
      <c r="A6464" s="360">
        <v>36709</v>
      </c>
      <c r="B6464" s="361">
        <v>0.953233</v>
      </c>
    </row>
    <row r="6465" spans="1:2" x14ac:dyDescent="0.25">
      <c r="A6465" s="360">
        <v>36708</v>
      </c>
      <c r="B6465" s="361">
        <v>0.953233</v>
      </c>
    </row>
    <row r="6466" spans="1:2" x14ac:dyDescent="0.25">
      <c r="A6466" s="360">
        <v>36707</v>
      </c>
      <c r="B6466" s="361">
        <v>0.95133800000000002</v>
      </c>
    </row>
    <row r="6467" spans="1:2" x14ac:dyDescent="0.25">
      <c r="A6467" s="360">
        <v>36706</v>
      </c>
      <c r="B6467" s="361">
        <v>0.94252800000000003</v>
      </c>
    </row>
    <row r="6468" spans="1:2" x14ac:dyDescent="0.25">
      <c r="A6468" s="360">
        <v>36705</v>
      </c>
      <c r="B6468" s="361">
        <v>0.94575100000000001</v>
      </c>
    </row>
    <row r="6469" spans="1:2" x14ac:dyDescent="0.25">
      <c r="A6469" s="360">
        <v>36704</v>
      </c>
      <c r="B6469" s="361">
        <v>0.936693</v>
      </c>
    </row>
    <row r="6470" spans="1:2" x14ac:dyDescent="0.25">
      <c r="A6470" s="360">
        <v>36703</v>
      </c>
      <c r="B6470" s="361">
        <v>0.93610000000000004</v>
      </c>
    </row>
    <row r="6471" spans="1:2" x14ac:dyDescent="0.25">
      <c r="A6471" s="360">
        <v>36702</v>
      </c>
      <c r="B6471" s="361">
        <v>0.93589999999999995</v>
      </c>
    </row>
    <row r="6472" spans="1:2" x14ac:dyDescent="0.25">
      <c r="A6472" s="360">
        <v>36701</v>
      </c>
      <c r="B6472" s="361">
        <v>0.93598800000000004</v>
      </c>
    </row>
    <row r="6473" spans="1:2" x14ac:dyDescent="0.25">
      <c r="A6473" s="360">
        <v>36700</v>
      </c>
      <c r="B6473" s="361">
        <v>0.93698000000000004</v>
      </c>
    </row>
    <row r="6474" spans="1:2" x14ac:dyDescent="0.25">
      <c r="A6474" s="360">
        <v>36699</v>
      </c>
      <c r="B6474" s="361">
        <v>0.94561099999999998</v>
      </c>
    </row>
    <row r="6475" spans="1:2" x14ac:dyDescent="0.25">
      <c r="A6475" s="360">
        <v>36698</v>
      </c>
      <c r="B6475" s="361">
        <v>0.95641200000000004</v>
      </c>
    </row>
    <row r="6476" spans="1:2" x14ac:dyDescent="0.25">
      <c r="A6476" s="360">
        <v>36697</v>
      </c>
      <c r="B6476" s="361">
        <v>0.95744300000000004</v>
      </c>
    </row>
    <row r="6477" spans="1:2" x14ac:dyDescent="0.25">
      <c r="A6477" s="360">
        <v>36696</v>
      </c>
      <c r="B6477" s="361">
        <v>0.96348900000000004</v>
      </c>
    </row>
    <row r="6478" spans="1:2" x14ac:dyDescent="0.25">
      <c r="A6478" s="360">
        <v>36695</v>
      </c>
      <c r="B6478" s="361">
        <v>0.96489999999999998</v>
      </c>
    </row>
    <row r="6479" spans="1:2" x14ac:dyDescent="0.25">
      <c r="A6479" s="360">
        <v>36694</v>
      </c>
      <c r="B6479" s="361">
        <v>0.96564700000000003</v>
      </c>
    </row>
    <row r="6480" spans="1:2" x14ac:dyDescent="0.25">
      <c r="A6480" s="360">
        <v>36693</v>
      </c>
      <c r="B6480" s="361">
        <v>0.9536</v>
      </c>
    </row>
    <row r="6481" spans="1:2" x14ac:dyDescent="0.25">
      <c r="A6481" s="360">
        <v>36692</v>
      </c>
      <c r="B6481" s="361">
        <v>0.95755299999999999</v>
      </c>
    </row>
    <row r="6482" spans="1:2" x14ac:dyDescent="0.25">
      <c r="A6482" s="360">
        <v>36691</v>
      </c>
      <c r="B6482" s="361">
        <v>0.96035999999999999</v>
      </c>
    </row>
    <row r="6483" spans="1:2" x14ac:dyDescent="0.25">
      <c r="A6483" s="360">
        <v>36690</v>
      </c>
      <c r="B6483" s="361">
        <v>0.95269999999999999</v>
      </c>
    </row>
    <row r="6484" spans="1:2" x14ac:dyDescent="0.25">
      <c r="A6484" s="360">
        <v>36689</v>
      </c>
      <c r="B6484" s="361">
        <v>0.95299999999999996</v>
      </c>
    </row>
    <row r="6485" spans="1:2" x14ac:dyDescent="0.25">
      <c r="A6485" s="360">
        <v>36688</v>
      </c>
      <c r="B6485" s="361">
        <v>0.95320000000000005</v>
      </c>
    </row>
    <row r="6486" spans="1:2" x14ac:dyDescent="0.25">
      <c r="A6486" s="360">
        <v>36687</v>
      </c>
      <c r="B6486" s="361">
        <v>0.952847</v>
      </c>
    </row>
    <row r="6487" spans="1:2" x14ac:dyDescent="0.25">
      <c r="A6487" s="360">
        <v>36686</v>
      </c>
      <c r="B6487" s="361">
        <v>0.95640000000000003</v>
      </c>
    </row>
    <row r="6488" spans="1:2" x14ac:dyDescent="0.25">
      <c r="A6488" s="360">
        <v>36685</v>
      </c>
      <c r="B6488" s="361">
        <v>0.96152700000000002</v>
      </c>
    </row>
    <row r="6489" spans="1:2" x14ac:dyDescent="0.25">
      <c r="A6489" s="360">
        <v>36684</v>
      </c>
      <c r="B6489" s="361">
        <v>0.95382299999999998</v>
      </c>
    </row>
    <row r="6490" spans="1:2" x14ac:dyDescent="0.25">
      <c r="A6490" s="360">
        <v>36683</v>
      </c>
      <c r="B6490" s="361">
        <v>0.947932</v>
      </c>
    </row>
    <row r="6491" spans="1:2" x14ac:dyDescent="0.25">
      <c r="A6491" s="360">
        <v>36682</v>
      </c>
      <c r="B6491" s="361">
        <v>0.94583899999999999</v>
      </c>
    </row>
    <row r="6492" spans="1:2" x14ac:dyDescent="0.25">
      <c r="A6492" s="360">
        <v>36681</v>
      </c>
      <c r="B6492" s="361">
        <v>0.94669999999999999</v>
      </c>
    </row>
    <row r="6493" spans="1:2" x14ac:dyDescent="0.25">
      <c r="A6493" s="360">
        <v>36680</v>
      </c>
      <c r="B6493" s="361">
        <v>0.94362000000000001</v>
      </c>
    </row>
    <row r="6494" spans="1:2" x14ac:dyDescent="0.25">
      <c r="A6494" s="360">
        <v>36679</v>
      </c>
      <c r="B6494" s="361">
        <v>0.93140000000000001</v>
      </c>
    </row>
    <row r="6495" spans="1:2" x14ac:dyDescent="0.25">
      <c r="A6495" s="360">
        <v>36678</v>
      </c>
      <c r="B6495" s="361">
        <v>0.93716699999999997</v>
      </c>
    </row>
    <row r="6496" spans="1:2" x14ac:dyDescent="0.25">
      <c r="A6496" s="360">
        <v>36677</v>
      </c>
      <c r="B6496" s="361">
        <v>0.92949999999999999</v>
      </c>
    </row>
    <row r="6497" spans="1:2" x14ac:dyDescent="0.25">
      <c r="A6497" s="360">
        <v>36676</v>
      </c>
      <c r="B6497" s="361">
        <v>0.92662199999999995</v>
      </c>
    </row>
    <row r="6498" spans="1:2" x14ac:dyDescent="0.25">
      <c r="A6498" s="360">
        <v>36675</v>
      </c>
      <c r="B6498" s="361">
        <v>0.93730000000000002</v>
      </c>
    </row>
    <row r="6499" spans="1:2" x14ac:dyDescent="0.25">
      <c r="A6499" s="360">
        <v>36674</v>
      </c>
      <c r="B6499" s="361">
        <v>0.93489999999999995</v>
      </c>
    </row>
    <row r="6500" spans="1:2" x14ac:dyDescent="0.25">
      <c r="A6500" s="360">
        <v>36673</v>
      </c>
      <c r="B6500" s="361">
        <v>0.93080700000000005</v>
      </c>
    </row>
    <row r="6501" spans="1:2" x14ac:dyDescent="0.25">
      <c r="A6501" s="360">
        <v>36672</v>
      </c>
      <c r="B6501" s="361">
        <v>0.91184600000000005</v>
      </c>
    </row>
    <row r="6502" spans="1:2" x14ac:dyDescent="0.25">
      <c r="A6502" s="360">
        <v>36671</v>
      </c>
      <c r="B6502" s="361">
        <v>0.90529999999999999</v>
      </c>
    </row>
    <row r="6503" spans="1:2" x14ac:dyDescent="0.25">
      <c r="A6503" s="360">
        <v>36670</v>
      </c>
      <c r="B6503" s="361">
        <v>0.90645600000000004</v>
      </c>
    </row>
    <row r="6504" spans="1:2" x14ac:dyDescent="0.25">
      <c r="A6504" s="360">
        <v>36669</v>
      </c>
      <c r="B6504" s="361">
        <v>0.90257500000000002</v>
      </c>
    </row>
    <row r="6505" spans="1:2" x14ac:dyDescent="0.25">
      <c r="A6505" s="360">
        <v>36668</v>
      </c>
      <c r="B6505" s="361">
        <v>0.89612099999999995</v>
      </c>
    </row>
    <row r="6506" spans="1:2" x14ac:dyDescent="0.25">
      <c r="A6506" s="360">
        <v>36667</v>
      </c>
      <c r="B6506" s="361">
        <v>0.89680000000000004</v>
      </c>
    </row>
    <row r="6507" spans="1:2" x14ac:dyDescent="0.25">
      <c r="A6507" s="360">
        <v>36666</v>
      </c>
      <c r="B6507" s="361">
        <v>0.89883500000000005</v>
      </c>
    </row>
    <row r="6508" spans="1:2" x14ac:dyDescent="0.25">
      <c r="A6508" s="360">
        <v>36665</v>
      </c>
      <c r="B6508" s="361">
        <v>0.89350799999999997</v>
      </c>
    </row>
    <row r="6509" spans="1:2" x14ac:dyDescent="0.25">
      <c r="A6509" s="360">
        <v>36664</v>
      </c>
      <c r="B6509" s="361">
        <v>0.89421700000000004</v>
      </c>
    </row>
    <row r="6510" spans="1:2" x14ac:dyDescent="0.25">
      <c r="A6510" s="360">
        <v>36663</v>
      </c>
      <c r="B6510" s="361">
        <v>0.90179500000000001</v>
      </c>
    </row>
    <row r="6511" spans="1:2" x14ac:dyDescent="0.25">
      <c r="A6511" s="360">
        <v>36662</v>
      </c>
      <c r="B6511" s="361">
        <v>0.91107499999999997</v>
      </c>
    </row>
    <row r="6512" spans="1:2" x14ac:dyDescent="0.25">
      <c r="A6512" s="360">
        <v>36661</v>
      </c>
      <c r="B6512" s="361">
        <v>0.91890000000000005</v>
      </c>
    </row>
    <row r="6513" spans="1:2" x14ac:dyDescent="0.25">
      <c r="A6513" s="360">
        <v>36660</v>
      </c>
      <c r="B6513" s="361">
        <v>0.9194</v>
      </c>
    </row>
    <row r="6514" spans="1:2" x14ac:dyDescent="0.25">
      <c r="A6514" s="360">
        <v>36659</v>
      </c>
      <c r="B6514" s="361">
        <v>0.91900000000000004</v>
      </c>
    </row>
    <row r="6515" spans="1:2" x14ac:dyDescent="0.25">
      <c r="A6515" s="360">
        <v>36658</v>
      </c>
      <c r="B6515" s="361">
        <v>0.901254</v>
      </c>
    </row>
    <row r="6516" spans="1:2" x14ac:dyDescent="0.25">
      <c r="A6516" s="360">
        <v>36657</v>
      </c>
      <c r="B6516" s="361">
        <v>0.90662600000000004</v>
      </c>
    </row>
    <row r="6517" spans="1:2" x14ac:dyDescent="0.25">
      <c r="A6517" s="360">
        <v>36656</v>
      </c>
      <c r="B6517" s="361">
        <v>0.90723900000000002</v>
      </c>
    </row>
    <row r="6518" spans="1:2" x14ac:dyDescent="0.25">
      <c r="A6518" s="360">
        <v>36655</v>
      </c>
      <c r="B6518" s="361">
        <v>0.898281</v>
      </c>
    </row>
    <row r="6519" spans="1:2" x14ac:dyDescent="0.25">
      <c r="A6519" s="360">
        <v>36654</v>
      </c>
      <c r="B6519" s="361">
        <v>0.896899</v>
      </c>
    </row>
    <row r="6520" spans="1:2" x14ac:dyDescent="0.25">
      <c r="A6520" s="360">
        <v>36653</v>
      </c>
      <c r="B6520" s="361">
        <v>0.89729999999999999</v>
      </c>
    </row>
    <row r="6521" spans="1:2" x14ac:dyDescent="0.25">
      <c r="A6521" s="360">
        <v>36652</v>
      </c>
      <c r="B6521" s="361">
        <v>0.89759900000000004</v>
      </c>
    </row>
    <row r="6522" spans="1:2" x14ac:dyDescent="0.25">
      <c r="A6522" s="360">
        <v>36651</v>
      </c>
      <c r="B6522" s="361">
        <v>0.89019999999999999</v>
      </c>
    </row>
    <row r="6523" spans="1:2" x14ac:dyDescent="0.25">
      <c r="A6523" s="360">
        <v>36650</v>
      </c>
      <c r="B6523" s="361">
        <v>0.89489600000000002</v>
      </c>
    </row>
    <row r="6524" spans="1:2" x14ac:dyDescent="0.25">
      <c r="A6524" s="360">
        <v>36649</v>
      </c>
      <c r="B6524" s="361">
        <v>0.90839999999999999</v>
      </c>
    </row>
    <row r="6525" spans="1:2" x14ac:dyDescent="0.25">
      <c r="A6525" s="360">
        <v>36648</v>
      </c>
      <c r="B6525" s="361">
        <v>0.915543</v>
      </c>
    </row>
    <row r="6526" spans="1:2" x14ac:dyDescent="0.25">
      <c r="A6526" s="360">
        <v>36647</v>
      </c>
      <c r="B6526" s="361">
        <v>0.91120000000000001</v>
      </c>
    </row>
    <row r="6527" spans="1:2" x14ac:dyDescent="0.25">
      <c r="A6527" s="360">
        <v>36646</v>
      </c>
      <c r="B6527" s="361">
        <v>0.91169999999999995</v>
      </c>
    </row>
    <row r="6528" spans="1:2" x14ac:dyDescent="0.25">
      <c r="A6528" s="360">
        <v>36645</v>
      </c>
      <c r="B6528" s="361">
        <v>0.91114200000000001</v>
      </c>
    </row>
    <row r="6529" spans="1:2" x14ac:dyDescent="0.25">
      <c r="A6529" s="360">
        <v>36644</v>
      </c>
      <c r="B6529" s="361">
        <v>0.90931899999999999</v>
      </c>
    </row>
    <row r="6530" spans="1:2" x14ac:dyDescent="0.25">
      <c r="A6530" s="360">
        <v>36643</v>
      </c>
      <c r="B6530" s="361">
        <v>0.92347800000000002</v>
      </c>
    </row>
    <row r="6531" spans="1:2" x14ac:dyDescent="0.25">
      <c r="A6531" s="360">
        <v>36642</v>
      </c>
      <c r="B6531" s="361">
        <v>0.92075899999999999</v>
      </c>
    </row>
    <row r="6532" spans="1:2" x14ac:dyDescent="0.25">
      <c r="A6532" s="360">
        <v>36641</v>
      </c>
      <c r="B6532" s="361">
        <v>0.93826799999999999</v>
      </c>
    </row>
    <row r="6533" spans="1:2" x14ac:dyDescent="0.25">
      <c r="A6533" s="360">
        <v>36640</v>
      </c>
      <c r="B6533" s="361">
        <v>0.94011400000000001</v>
      </c>
    </row>
    <row r="6534" spans="1:2" x14ac:dyDescent="0.25">
      <c r="A6534" s="360">
        <v>36639</v>
      </c>
      <c r="B6534" s="361">
        <v>0.93906699999999999</v>
      </c>
    </row>
    <row r="6535" spans="1:2" x14ac:dyDescent="0.25">
      <c r="A6535" s="360">
        <v>36638</v>
      </c>
      <c r="B6535" s="361">
        <v>0.93815199999999999</v>
      </c>
    </row>
    <row r="6536" spans="1:2" x14ac:dyDescent="0.25">
      <c r="A6536" s="360">
        <v>36637</v>
      </c>
      <c r="B6536" s="361">
        <v>0.93836699999999995</v>
      </c>
    </row>
    <row r="6537" spans="1:2" x14ac:dyDescent="0.25">
      <c r="A6537" s="360">
        <v>36636</v>
      </c>
      <c r="B6537" s="361">
        <v>0.94064199999999998</v>
      </c>
    </row>
    <row r="6538" spans="1:2" x14ac:dyDescent="0.25">
      <c r="A6538" s="360">
        <v>36635</v>
      </c>
      <c r="B6538" s="361">
        <v>0.94672400000000001</v>
      </c>
    </row>
    <row r="6539" spans="1:2" x14ac:dyDescent="0.25">
      <c r="A6539" s="360">
        <v>36634</v>
      </c>
      <c r="B6539" s="361">
        <v>0.95230000000000004</v>
      </c>
    </row>
    <row r="6540" spans="1:2" x14ac:dyDescent="0.25">
      <c r="A6540" s="360">
        <v>36633</v>
      </c>
      <c r="B6540" s="361">
        <v>0.96129799999999999</v>
      </c>
    </row>
    <row r="6541" spans="1:2" x14ac:dyDescent="0.25">
      <c r="A6541" s="360">
        <v>36632</v>
      </c>
      <c r="B6541" s="361">
        <v>0.96099999999999997</v>
      </c>
    </row>
    <row r="6542" spans="1:2" x14ac:dyDescent="0.25">
      <c r="A6542" s="360">
        <v>36631</v>
      </c>
      <c r="B6542" s="361">
        <v>0.96047099999999996</v>
      </c>
    </row>
    <row r="6543" spans="1:2" x14ac:dyDescent="0.25">
      <c r="A6543" s="360">
        <v>36630</v>
      </c>
      <c r="B6543" s="361">
        <v>0.95437099999999997</v>
      </c>
    </row>
    <row r="6544" spans="1:2" x14ac:dyDescent="0.25">
      <c r="A6544" s="360">
        <v>36629</v>
      </c>
      <c r="B6544" s="361">
        <v>0.95798799999999995</v>
      </c>
    </row>
    <row r="6545" spans="1:2" x14ac:dyDescent="0.25">
      <c r="A6545" s="360">
        <v>36628</v>
      </c>
      <c r="B6545" s="361">
        <v>0.95889100000000005</v>
      </c>
    </row>
    <row r="6546" spans="1:2" x14ac:dyDescent="0.25">
      <c r="A6546" s="360">
        <v>36627</v>
      </c>
      <c r="B6546" s="361">
        <v>0.962094</v>
      </c>
    </row>
    <row r="6547" spans="1:2" x14ac:dyDescent="0.25">
      <c r="A6547" s="360">
        <v>36626</v>
      </c>
      <c r="B6547" s="361">
        <v>0.955121</v>
      </c>
    </row>
    <row r="6548" spans="1:2" x14ac:dyDescent="0.25">
      <c r="A6548" s="360">
        <v>36625</v>
      </c>
      <c r="B6548" s="361">
        <v>0.95430000000000004</v>
      </c>
    </row>
    <row r="6549" spans="1:2" x14ac:dyDescent="0.25">
      <c r="A6549" s="360">
        <v>36624</v>
      </c>
      <c r="B6549" s="361">
        <v>0.95430000000000004</v>
      </c>
    </row>
    <row r="6550" spans="1:2" x14ac:dyDescent="0.25">
      <c r="A6550" s="360">
        <v>36623</v>
      </c>
      <c r="B6550" s="361">
        <v>0.95822799999999997</v>
      </c>
    </row>
    <row r="6551" spans="1:2" x14ac:dyDescent="0.25">
      <c r="A6551" s="360">
        <v>36622</v>
      </c>
      <c r="B6551" s="361">
        <v>0.96348999999999996</v>
      </c>
    </row>
    <row r="6552" spans="1:2" x14ac:dyDescent="0.25">
      <c r="A6552" s="360">
        <v>36621</v>
      </c>
      <c r="B6552" s="361">
        <v>0.96191300000000002</v>
      </c>
    </row>
    <row r="6553" spans="1:2" x14ac:dyDescent="0.25">
      <c r="A6553" s="360">
        <v>36620</v>
      </c>
      <c r="B6553" s="361">
        <v>0.95736200000000005</v>
      </c>
    </row>
    <row r="6554" spans="1:2" x14ac:dyDescent="0.25">
      <c r="A6554" s="360">
        <v>36619</v>
      </c>
      <c r="B6554" s="361">
        <v>0.95556200000000002</v>
      </c>
    </row>
    <row r="6555" spans="1:2" x14ac:dyDescent="0.25">
      <c r="A6555" s="360">
        <v>36618</v>
      </c>
      <c r="B6555" s="361">
        <v>0.95520000000000005</v>
      </c>
    </row>
    <row r="6556" spans="1:2" x14ac:dyDescent="0.25">
      <c r="A6556" s="360">
        <v>36617</v>
      </c>
      <c r="B6556" s="361">
        <v>0.95493600000000001</v>
      </c>
    </row>
    <row r="6557" spans="1:2" x14ac:dyDescent="0.25">
      <c r="A6557" s="360">
        <v>36616</v>
      </c>
      <c r="B6557" s="361">
        <v>0.96096700000000002</v>
      </c>
    </row>
    <row r="6558" spans="1:2" x14ac:dyDescent="0.25">
      <c r="A6558" s="360">
        <v>36615</v>
      </c>
      <c r="B6558" s="361">
        <v>0.95044300000000004</v>
      </c>
    </row>
    <row r="6559" spans="1:2" x14ac:dyDescent="0.25">
      <c r="A6559" s="360">
        <v>36614</v>
      </c>
      <c r="B6559" s="361">
        <v>0.96118899999999996</v>
      </c>
    </row>
    <row r="6560" spans="1:2" x14ac:dyDescent="0.25">
      <c r="A6560" s="360">
        <v>36613</v>
      </c>
      <c r="B6560" s="361">
        <v>0.96526400000000001</v>
      </c>
    </row>
    <row r="6561" spans="1:2" x14ac:dyDescent="0.25">
      <c r="A6561" s="360">
        <v>36612</v>
      </c>
      <c r="B6561" s="361">
        <v>0.9768</v>
      </c>
    </row>
    <row r="6562" spans="1:2" x14ac:dyDescent="0.25">
      <c r="A6562" s="360">
        <v>36611</v>
      </c>
      <c r="B6562" s="361">
        <v>0.97699999999999998</v>
      </c>
    </row>
    <row r="6563" spans="1:2" x14ac:dyDescent="0.25">
      <c r="A6563" s="360">
        <v>36610</v>
      </c>
      <c r="B6563" s="361">
        <v>0.97699999999999998</v>
      </c>
    </row>
    <row r="6564" spans="1:2" x14ac:dyDescent="0.25">
      <c r="A6564" s="360">
        <v>36609</v>
      </c>
      <c r="B6564" s="361">
        <v>0.97132399999999997</v>
      </c>
    </row>
    <row r="6565" spans="1:2" x14ac:dyDescent="0.25">
      <c r="A6565" s="360">
        <v>36608</v>
      </c>
      <c r="B6565" s="361">
        <v>0.96040700000000001</v>
      </c>
    </row>
    <row r="6566" spans="1:2" x14ac:dyDescent="0.25">
      <c r="A6566" s="360">
        <v>36607</v>
      </c>
      <c r="B6566" s="361">
        <v>0.96428000000000003</v>
      </c>
    </row>
    <row r="6567" spans="1:2" x14ac:dyDescent="0.25">
      <c r="A6567" s="360">
        <v>36606</v>
      </c>
      <c r="B6567" s="361">
        <v>0.97308799999999995</v>
      </c>
    </row>
    <row r="6568" spans="1:2" x14ac:dyDescent="0.25">
      <c r="A6568" s="360">
        <v>36605</v>
      </c>
      <c r="B6568" s="361">
        <v>0.97238999999999998</v>
      </c>
    </row>
    <row r="6569" spans="1:2" x14ac:dyDescent="0.25">
      <c r="A6569" s="360">
        <v>36604</v>
      </c>
      <c r="B6569" s="361">
        <v>0.97160000000000002</v>
      </c>
    </row>
    <row r="6570" spans="1:2" x14ac:dyDescent="0.25">
      <c r="A6570" s="360">
        <v>36603</v>
      </c>
      <c r="B6570" s="361">
        <v>0.97160000000000002</v>
      </c>
    </row>
    <row r="6571" spans="1:2" x14ac:dyDescent="0.25">
      <c r="A6571" s="360">
        <v>36602</v>
      </c>
      <c r="B6571" s="361">
        <v>0.97130799999999995</v>
      </c>
    </row>
    <row r="6572" spans="1:2" x14ac:dyDescent="0.25">
      <c r="A6572" s="360">
        <v>36601</v>
      </c>
      <c r="B6572" s="361">
        <v>0.96789999999999998</v>
      </c>
    </row>
    <row r="6573" spans="1:2" x14ac:dyDescent="0.25">
      <c r="A6573" s="360">
        <v>36600</v>
      </c>
      <c r="B6573" s="361">
        <v>0.96746600000000005</v>
      </c>
    </row>
    <row r="6574" spans="1:2" x14ac:dyDescent="0.25">
      <c r="A6574" s="360">
        <v>36599</v>
      </c>
      <c r="B6574" s="361">
        <v>0.96406199999999997</v>
      </c>
    </row>
    <row r="6575" spans="1:2" x14ac:dyDescent="0.25">
      <c r="A6575" s="360">
        <v>36598</v>
      </c>
      <c r="B6575" s="361">
        <v>0.96233800000000003</v>
      </c>
    </row>
    <row r="6576" spans="1:2" x14ac:dyDescent="0.25">
      <c r="A6576" s="360">
        <v>36597</v>
      </c>
      <c r="B6576" s="361">
        <v>0.9637</v>
      </c>
    </row>
    <row r="6577" spans="1:2" x14ac:dyDescent="0.25">
      <c r="A6577" s="360">
        <v>36596</v>
      </c>
      <c r="B6577" s="361">
        <v>0.9637</v>
      </c>
    </row>
    <row r="6578" spans="1:2" x14ac:dyDescent="0.25">
      <c r="A6578" s="360">
        <v>36595</v>
      </c>
      <c r="B6578" s="361">
        <v>0.96615600000000001</v>
      </c>
    </row>
    <row r="6579" spans="1:2" x14ac:dyDescent="0.25">
      <c r="A6579" s="360">
        <v>36594</v>
      </c>
      <c r="B6579" s="361">
        <v>0.96085100000000001</v>
      </c>
    </row>
    <row r="6580" spans="1:2" x14ac:dyDescent="0.25">
      <c r="A6580" s="360">
        <v>36593</v>
      </c>
      <c r="B6580" s="361">
        <v>0.95907200000000004</v>
      </c>
    </row>
    <row r="6581" spans="1:2" x14ac:dyDescent="0.25">
      <c r="A6581" s="360">
        <v>36592</v>
      </c>
      <c r="B6581" s="361">
        <v>0.95873299999999995</v>
      </c>
    </row>
    <row r="6582" spans="1:2" x14ac:dyDescent="0.25">
      <c r="A6582" s="360">
        <v>36591</v>
      </c>
      <c r="B6582" s="361">
        <v>0.95812200000000003</v>
      </c>
    </row>
    <row r="6583" spans="1:2" x14ac:dyDescent="0.25">
      <c r="A6583" s="360">
        <v>36590</v>
      </c>
      <c r="B6583" s="361">
        <v>0.96040000000000003</v>
      </c>
    </row>
    <row r="6584" spans="1:2" x14ac:dyDescent="0.25">
      <c r="A6584" s="360">
        <v>36589</v>
      </c>
      <c r="B6584" s="361">
        <v>0.95926</v>
      </c>
    </row>
    <row r="6585" spans="1:2" x14ac:dyDescent="0.25">
      <c r="A6585" s="360">
        <v>36588</v>
      </c>
      <c r="B6585" s="361">
        <v>0.96436900000000003</v>
      </c>
    </row>
    <row r="6586" spans="1:2" x14ac:dyDescent="0.25">
      <c r="A6586" s="360">
        <v>36587</v>
      </c>
      <c r="B6586" s="361">
        <v>0.97273200000000004</v>
      </c>
    </row>
    <row r="6587" spans="1:2" x14ac:dyDescent="0.25">
      <c r="A6587" s="360">
        <v>36586</v>
      </c>
      <c r="B6587" s="361">
        <v>0.96478299999999995</v>
      </c>
    </row>
    <row r="6588" spans="1:2" x14ac:dyDescent="0.25">
      <c r="A6588" s="360">
        <v>36585</v>
      </c>
      <c r="B6588" s="361">
        <v>0.9718</v>
      </c>
    </row>
    <row r="6589" spans="1:2" x14ac:dyDescent="0.25">
      <c r="A6589" s="360">
        <v>36584</v>
      </c>
      <c r="B6589" s="361">
        <v>0.97438499999999995</v>
      </c>
    </row>
    <row r="6590" spans="1:2" x14ac:dyDescent="0.25">
      <c r="A6590" s="360">
        <v>36583</v>
      </c>
      <c r="B6590" s="361">
        <v>0.97440000000000004</v>
      </c>
    </row>
    <row r="6591" spans="1:2" x14ac:dyDescent="0.25">
      <c r="A6591" s="360">
        <v>36582</v>
      </c>
      <c r="B6591" s="361">
        <v>0.97440000000000004</v>
      </c>
    </row>
    <row r="6592" spans="1:2" x14ac:dyDescent="0.25">
      <c r="A6592" s="360">
        <v>36581</v>
      </c>
      <c r="B6592" s="361">
        <v>0.99280000000000002</v>
      </c>
    </row>
    <row r="6593" spans="1:2" x14ac:dyDescent="0.25">
      <c r="A6593" s="360">
        <v>36580</v>
      </c>
      <c r="B6593" s="361">
        <v>1.0028999999999999</v>
      </c>
    </row>
    <row r="6594" spans="1:2" x14ac:dyDescent="0.25">
      <c r="A6594" s="360">
        <v>36579</v>
      </c>
      <c r="B6594" s="361">
        <v>1.00305</v>
      </c>
    </row>
    <row r="6595" spans="1:2" x14ac:dyDescent="0.25">
      <c r="A6595" s="360">
        <v>36578</v>
      </c>
      <c r="B6595" s="361">
        <v>0.98719999999999997</v>
      </c>
    </row>
    <row r="6596" spans="1:2" x14ac:dyDescent="0.25">
      <c r="A6596" s="360">
        <v>36577</v>
      </c>
      <c r="B6596" s="361">
        <v>0.98468</v>
      </c>
    </row>
    <row r="6597" spans="1:2" x14ac:dyDescent="0.25">
      <c r="A6597" s="360">
        <v>36576</v>
      </c>
      <c r="B6597" s="361">
        <v>0.98560000000000003</v>
      </c>
    </row>
    <row r="6598" spans="1:2" x14ac:dyDescent="0.25">
      <c r="A6598" s="360">
        <v>36575</v>
      </c>
      <c r="B6598" s="361">
        <v>0.98509999999999998</v>
      </c>
    </row>
    <row r="6599" spans="1:2" x14ac:dyDescent="0.25">
      <c r="A6599" s="360">
        <v>36574</v>
      </c>
      <c r="B6599" s="361">
        <v>0.98771799999999998</v>
      </c>
    </row>
    <row r="6600" spans="1:2" x14ac:dyDescent="0.25">
      <c r="A6600" s="360">
        <v>36573</v>
      </c>
      <c r="B6600" s="361">
        <v>0.98599999999999999</v>
      </c>
    </row>
    <row r="6601" spans="1:2" x14ac:dyDescent="0.25">
      <c r="A6601" s="360">
        <v>36572</v>
      </c>
      <c r="B6601" s="361">
        <v>0.98126800000000003</v>
      </c>
    </row>
    <row r="6602" spans="1:2" x14ac:dyDescent="0.25">
      <c r="A6602" s="360">
        <v>36571</v>
      </c>
      <c r="B6602" s="361">
        <v>0.97955700000000001</v>
      </c>
    </row>
    <row r="6603" spans="1:2" x14ac:dyDescent="0.25">
      <c r="A6603" s="360">
        <v>36570</v>
      </c>
      <c r="B6603" s="361">
        <v>0.98617100000000002</v>
      </c>
    </row>
    <row r="6604" spans="1:2" x14ac:dyDescent="0.25">
      <c r="A6604" s="360">
        <v>36569</v>
      </c>
      <c r="B6604" s="361">
        <v>0.9879</v>
      </c>
    </row>
    <row r="6605" spans="1:2" x14ac:dyDescent="0.25">
      <c r="A6605" s="360">
        <v>36568</v>
      </c>
      <c r="B6605" s="361">
        <v>0.9879</v>
      </c>
    </row>
    <row r="6606" spans="1:2" x14ac:dyDescent="0.25">
      <c r="A6606" s="360">
        <v>36567</v>
      </c>
      <c r="B6606" s="361">
        <v>0.98446</v>
      </c>
    </row>
    <row r="6607" spans="1:2" x14ac:dyDescent="0.25">
      <c r="A6607" s="360">
        <v>36566</v>
      </c>
      <c r="B6607" s="361">
        <v>0.99299999999999999</v>
      </c>
    </row>
    <row r="6608" spans="1:2" x14ac:dyDescent="0.25">
      <c r="A6608" s="360">
        <v>36565</v>
      </c>
      <c r="B6608" s="361">
        <v>0.98619999999999997</v>
      </c>
    </row>
    <row r="6609" spans="1:2" x14ac:dyDescent="0.25">
      <c r="A6609" s="360">
        <v>36564</v>
      </c>
      <c r="B6609" s="361">
        <v>0.98003700000000005</v>
      </c>
    </row>
    <row r="6610" spans="1:2" x14ac:dyDescent="0.25">
      <c r="A6610" s="360">
        <v>36563</v>
      </c>
      <c r="B6610" s="361">
        <v>0.98385900000000004</v>
      </c>
    </row>
    <row r="6611" spans="1:2" x14ac:dyDescent="0.25">
      <c r="A6611" s="360">
        <v>36562</v>
      </c>
      <c r="B6611" s="361">
        <v>0.98380000000000001</v>
      </c>
    </row>
    <row r="6612" spans="1:2" x14ac:dyDescent="0.25">
      <c r="A6612" s="360">
        <v>36561</v>
      </c>
      <c r="B6612" s="361">
        <v>0.98238199999999998</v>
      </c>
    </row>
    <row r="6613" spans="1:2" x14ac:dyDescent="0.25">
      <c r="A6613" s="360">
        <v>36560</v>
      </c>
      <c r="B6613" s="361">
        <v>0.99019999999999997</v>
      </c>
    </row>
    <row r="6614" spans="1:2" x14ac:dyDescent="0.25">
      <c r="A6614" s="360">
        <v>36559</v>
      </c>
      <c r="B6614" s="361">
        <v>0.97598499999999999</v>
      </c>
    </row>
    <row r="6615" spans="1:2" x14ac:dyDescent="0.25">
      <c r="A6615" s="360">
        <v>36558</v>
      </c>
      <c r="B6615" s="361">
        <v>0.97177100000000005</v>
      </c>
    </row>
    <row r="6616" spans="1:2" x14ac:dyDescent="0.25">
      <c r="A6616" s="360">
        <v>36557</v>
      </c>
      <c r="B6616" s="361">
        <v>0.97009999999999996</v>
      </c>
    </row>
    <row r="6617" spans="1:2" x14ac:dyDescent="0.25">
      <c r="A6617" s="360">
        <v>36556</v>
      </c>
      <c r="B6617" s="361">
        <v>0.97703499999999999</v>
      </c>
    </row>
    <row r="6618" spans="1:2" x14ac:dyDescent="0.25">
      <c r="A6618" s="360">
        <v>36555</v>
      </c>
      <c r="B6618" s="361">
        <v>0.97699999999999998</v>
      </c>
    </row>
    <row r="6619" spans="1:2" x14ac:dyDescent="0.25">
      <c r="A6619" s="360">
        <v>36554</v>
      </c>
      <c r="B6619" s="361">
        <v>0.97632600000000003</v>
      </c>
    </row>
    <row r="6620" spans="1:2" x14ac:dyDescent="0.25">
      <c r="A6620" s="360">
        <v>36553</v>
      </c>
      <c r="B6620" s="361">
        <v>0.9879</v>
      </c>
    </row>
    <row r="6621" spans="1:2" x14ac:dyDescent="0.25">
      <c r="A6621" s="360">
        <v>36552</v>
      </c>
      <c r="B6621" s="361">
        <v>1.0015799999999999</v>
      </c>
    </row>
    <row r="6622" spans="1:2" x14ac:dyDescent="0.25">
      <c r="A6622" s="360">
        <v>36551</v>
      </c>
      <c r="B6622" s="361">
        <v>1.0011099999999999</v>
      </c>
    </row>
    <row r="6623" spans="1:2" x14ac:dyDescent="0.25">
      <c r="A6623" s="360">
        <v>36550</v>
      </c>
      <c r="B6623" s="361">
        <v>1.0063299999999999</v>
      </c>
    </row>
    <row r="6624" spans="1:2" x14ac:dyDescent="0.25">
      <c r="A6624" s="360">
        <v>36549</v>
      </c>
      <c r="B6624" s="361">
        <v>1.0088999999999999</v>
      </c>
    </row>
    <row r="6625" spans="1:2" x14ac:dyDescent="0.25">
      <c r="A6625" s="360">
        <v>36548</v>
      </c>
      <c r="B6625" s="361">
        <v>1.0088999999999999</v>
      </c>
    </row>
    <row r="6626" spans="1:2" x14ac:dyDescent="0.25">
      <c r="A6626" s="360">
        <v>36547</v>
      </c>
      <c r="B6626" s="361">
        <v>1.0088999999999999</v>
      </c>
    </row>
    <row r="6627" spans="1:2" x14ac:dyDescent="0.25">
      <c r="A6627" s="360">
        <v>36546</v>
      </c>
      <c r="B6627" s="361">
        <v>1.0172000000000001</v>
      </c>
    </row>
    <row r="6628" spans="1:2" x14ac:dyDescent="0.25">
      <c r="A6628" s="360">
        <v>36545</v>
      </c>
      <c r="B6628" s="361">
        <v>1.0122100000000001</v>
      </c>
    </row>
    <row r="6629" spans="1:2" x14ac:dyDescent="0.25">
      <c r="A6629" s="360">
        <v>36544</v>
      </c>
      <c r="B6629" s="361">
        <v>1.0130300000000001</v>
      </c>
    </row>
    <row r="6630" spans="1:2" x14ac:dyDescent="0.25">
      <c r="A6630" s="360">
        <v>36543</v>
      </c>
      <c r="B6630" s="361">
        <v>1.0112399999999999</v>
      </c>
    </row>
    <row r="6631" spans="1:2" x14ac:dyDescent="0.25">
      <c r="A6631" s="360">
        <v>36542</v>
      </c>
      <c r="B6631" s="361">
        <v>1.01396</v>
      </c>
    </row>
    <row r="6632" spans="1:2" x14ac:dyDescent="0.25">
      <c r="A6632" s="360">
        <v>36541</v>
      </c>
      <c r="B6632" s="361">
        <v>1.0136000000000001</v>
      </c>
    </row>
    <row r="6633" spans="1:2" x14ac:dyDescent="0.25">
      <c r="A6633" s="360">
        <v>36540</v>
      </c>
      <c r="B6633" s="361">
        <v>1.0141800000000001</v>
      </c>
    </row>
    <row r="6634" spans="1:2" x14ac:dyDescent="0.25">
      <c r="A6634" s="360">
        <v>36539</v>
      </c>
      <c r="B6634" s="361">
        <v>1.02532</v>
      </c>
    </row>
    <row r="6635" spans="1:2" x14ac:dyDescent="0.25">
      <c r="A6635" s="360">
        <v>36538</v>
      </c>
      <c r="B6635" s="361">
        <v>1.0305500000000001</v>
      </c>
    </row>
    <row r="6636" spans="1:2" x14ac:dyDescent="0.25">
      <c r="A6636" s="360">
        <v>36537</v>
      </c>
      <c r="B6636" s="361">
        <v>1.03321</v>
      </c>
    </row>
    <row r="6637" spans="1:2" x14ac:dyDescent="0.25">
      <c r="A6637" s="360">
        <v>36536</v>
      </c>
      <c r="B6637" s="361">
        <v>1.02512</v>
      </c>
    </row>
    <row r="6638" spans="1:2" x14ac:dyDescent="0.25">
      <c r="A6638" s="360">
        <v>36535</v>
      </c>
      <c r="B6638" s="361">
        <v>1.0289999999999999</v>
      </c>
    </row>
    <row r="6639" spans="1:2" x14ac:dyDescent="0.25">
      <c r="A6639" s="360">
        <v>36534</v>
      </c>
      <c r="B6639" s="361">
        <v>1.0296000000000001</v>
      </c>
    </row>
    <row r="6640" spans="1:2" x14ac:dyDescent="0.25">
      <c r="A6640" s="360">
        <v>36533</v>
      </c>
      <c r="B6640" s="361">
        <v>1.02894</v>
      </c>
    </row>
    <row r="6641" spans="1:2" x14ac:dyDescent="0.25">
      <c r="A6641" s="360">
        <v>36532</v>
      </c>
      <c r="B6641" s="361">
        <v>1.03128</v>
      </c>
    </row>
    <row r="6642" spans="1:2" x14ac:dyDescent="0.25">
      <c r="A6642" s="360">
        <v>36531</v>
      </c>
      <c r="B6642" s="361">
        <v>1.0318499999999999</v>
      </c>
    </row>
    <row r="6643" spans="1:2" x14ac:dyDescent="0.25">
      <c r="A6643" s="360">
        <v>36530</v>
      </c>
      <c r="B6643" s="361">
        <v>1.0305599999999999</v>
      </c>
    </row>
    <row r="6644" spans="1:2" x14ac:dyDescent="0.25">
      <c r="A6644" s="360">
        <v>36529</v>
      </c>
      <c r="B6644" s="361">
        <v>1.0255399999999999</v>
      </c>
    </row>
    <row r="6645" spans="1:2" x14ac:dyDescent="0.25">
      <c r="A6645" s="360">
        <v>36528</v>
      </c>
      <c r="B6645" s="361">
        <v>1.0054000000000001</v>
      </c>
    </row>
    <row r="6646" spans="1:2" x14ac:dyDescent="0.25">
      <c r="A6646" s="360">
        <v>36527</v>
      </c>
      <c r="B6646" s="361">
        <v>1.0055000000000001</v>
      </c>
    </row>
    <row r="6647" spans="1:2" x14ac:dyDescent="0.25">
      <c r="A6647" s="360">
        <v>36526</v>
      </c>
      <c r="B6647" s="361">
        <v>1.0069999999999999</v>
      </c>
    </row>
    <row r="6648" spans="1:2" x14ac:dyDescent="0.25">
      <c r="A6648" s="360">
        <v>36525</v>
      </c>
      <c r="B6648" s="361">
        <v>1.0040800000000001</v>
      </c>
    </row>
    <row r="6649" spans="1:2" x14ac:dyDescent="0.25">
      <c r="A6649" s="360">
        <v>36524</v>
      </c>
      <c r="B6649" s="361">
        <v>1.0040800000000001</v>
      </c>
    </row>
    <row r="6650" spans="1:2" x14ac:dyDescent="0.25">
      <c r="A6650" s="360">
        <v>36523</v>
      </c>
      <c r="B6650" s="361">
        <v>1.0067600000000001</v>
      </c>
    </row>
    <row r="6651" spans="1:2" x14ac:dyDescent="0.25">
      <c r="A6651" s="360">
        <v>36522</v>
      </c>
      <c r="B6651" s="361">
        <v>1.0127999999999999</v>
      </c>
    </row>
    <row r="6652" spans="1:2" x14ac:dyDescent="0.25">
      <c r="A6652" s="360">
        <v>36521</v>
      </c>
      <c r="B6652" s="361">
        <v>1.0127999999999999</v>
      </c>
    </row>
    <row r="6653" spans="1:2" x14ac:dyDescent="0.25">
      <c r="A6653" s="360">
        <v>36520</v>
      </c>
      <c r="B6653" s="361">
        <v>1.0125</v>
      </c>
    </row>
    <row r="6654" spans="1:2" x14ac:dyDescent="0.25">
      <c r="A6654" s="360">
        <v>36519</v>
      </c>
      <c r="B6654" s="361">
        <v>1.0135000000000001</v>
      </c>
    </row>
    <row r="6655" spans="1:2" x14ac:dyDescent="0.25">
      <c r="A6655" s="360">
        <v>36518</v>
      </c>
      <c r="B6655" s="361">
        <v>1.0133000000000001</v>
      </c>
    </row>
    <row r="6656" spans="1:2" x14ac:dyDescent="0.25">
      <c r="A6656" s="360">
        <v>36517</v>
      </c>
      <c r="B6656" s="361">
        <v>1.0092000000000001</v>
      </c>
    </row>
    <row r="6657" spans="1:2" x14ac:dyDescent="0.25">
      <c r="A6657" s="360">
        <v>36516</v>
      </c>
      <c r="B6657" s="361">
        <v>1.008</v>
      </c>
    </row>
    <row r="6658" spans="1:2" x14ac:dyDescent="0.25">
      <c r="A6658" s="360">
        <v>36515</v>
      </c>
      <c r="B6658" s="361">
        <v>1.0095000000000001</v>
      </c>
    </row>
    <row r="6659" spans="1:2" x14ac:dyDescent="0.25">
      <c r="A6659" s="360">
        <v>36514</v>
      </c>
      <c r="B6659" s="361">
        <v>1.0082</v>
      </c>
    </row>
    <row r="6660" spans="1:2" x14ac:dyDescent="0.25">
      <c r="A6660" s="360">
        <v>36513</v>
      </c>
      <c r="B6660" s="361">
        <v>1.0081</v>
      </c>
    </row>
    <row r="6661" spans="1:2" x14ac:dyDescent="0.25">
      <c r="A6661" s="360">
        <v>36512</v>
      </c>
      <c r="B6661" s="361">
        <v>1.0075000000000001</v>
      </c>
    </row>
    <row r="6662" spans="1:2" x14ac:dyDescent="0.25">
      <c r="A6662" s="360">
        <v>36511</v>
      </c>
      <c r="B6662" s="361">
        <v>1.0216000000000001</v>
      </c>
    </row>
    <row r="6663" spans="1:2" x14ac:dyDescent="0.25">
      <c r="A6663" s="360">
        <v>36510</v>
      </c>
      <c r="B6663" s="361">
        <v>1.0144</v>
      </c>
    </row>
    <row r="6664" spans="1:2" x14ac:dyDescent="0.25">
      <c r="A6664" s="360">
        <v>36509</v>
      </c>
      <c r="B6664" s="361">
        <v>1.0035000000000001</v>
      </c>
    </row>
    <row r="6665" spans="1:2" x14ac:dyDescent="0.25">
      <c r="A6665" s="360">
        <v>36508</v>
      </c>
      <c r="B6665" s="361">
        <v>1.006</v>
      </c>
    </row>
    <row r="6666" spans="1:2" x14ac:dyDescent="0.25">
      <c r="A6666" s="360">
        <v>36507</v>
      </c>
      <c r="B6666" s="361">
        <v>1.0125</v>
      </c>
    </row>
    <row r="6667" spans="1:2" x14ac:dyDescent="0.25">
      <c r="A6667" s="360">
        <v>36506</v>
      </c>
      <c r="B6667" s="361">
        <v>1.0130999999999999</v>
      </c>
    </row>
    <row r="6668" spans="1:2" x14ac:dyDescent="0.25">
      <c r="A6668" s="360">
        <v>36505</v>
      </c>
      <c r="B6668" s="361">
        <v>1.0133000000000001</v>
      </c>
    </row>
    <row r="6669" spans="1:2" x14ac:dyDescent="0.25">
      <c r="A6669" s="360">
        <v>36504</v>
      </c>
      <c r="B6669" s="361">
        <v>1.0148999999999999</v>
      </c>
    </row>
    <row r="6670" spans="1:2" x14ac:dyDescent="0.25">
      <c r="A6670" s="360">
        <v>36503</v>
      </c>
      <c r="B6670" s="361">
        <v>1.0213000000000001</v>
      </c>
    </row>
    <row r="6671" spans="1:2" x14ac:dyDescent="0.25">
      <c r="A6671" s="360">
        <v>36502</v>
      </c>
      <c r="B6671" s="361">
        <v>1.0247999999999999</v>
      </c>
    </row>
    <row r="6672" spans="1:2" x14ac:dyDescent="0.25">
      <c r="A6672" s="360">
        <v>36501</v>
      </c>
      <c r="B6672" s="361">
        <v>1.0225</v>
      </c>
    </row>
    <row r="6673" spans="1:2" x14ac:dyDescent="0.25">
      <c r="A6673" s="360">
        <v>36500</v>
      </c>
      <c r="B6673" s="361">
        <v>1.0148999999999999</v>
      </c>
    </row>
    <row r="6674" spans="1:2" x14ac:dyDescent="0.25">
      <c r="A6674" s="360">
        <v>36499</v>
      </c>
      <c r="B6674" s="361">
        <v>1.0024999999999999</v>
      </c>
    </row>
    <row r="6675" spans="1:2" x14ac:dyDescent="0.25">
      <c r="A6675" s="360">
        <v>36498</v>
      </c>
      <c r="B6675" s="361">
        <v>1.002</v>
      </c>
    </row>
    <row r="6676" spans="1:2" x14ac:dyDescent="0.25">
      <c r="A6676" s="360">
        <v>36497</v>
      </c>
      <c r="B6676" s="361">
        <v>1.0014000000000001</v>
      </c>
    </row>
    <row r="6677" spans="1:2" x14ac:dyDescent="0.25">
      <c r="A6677" s="360">
        <v>36496</v>
      </c>
      <c r="B6677" s="361">
        <v>1.0059</v>
      </c>
    </row>
    <row r="6678" spans="1:2" x14ac:dyDescent="0.25">
      <c r="A6678" s="360">
        <v>36495</v>
      </c>
      <c r="B6678" s="361">
        <v>1.0093000000000001</v>
      </c>
    </row>
    <row r="6679" spans="1:2" x14ac:dyDescent="0.25">
      <c r="A6679" s="360">
        <v>36494</v>
      </c>
      <c r="B6679" s="361">
        <v>1.0085</v>
      </c>
    </row>
    <row r="6680" spans="1:2" x14ac:dyDescent="0.25">
      <c r="A6680" s="360">
        <v>36493</v>
      </c>
      <c r="B6680" s="361">
        <v>1.0109999999999999</v>
      </c>
    </row>
    <row r="6681" spans="1:2" x14ac:dyDescent="0.25">
      <c r="A6681" s="360">
        <v>36492</v>
      </c>
      <c r="B6681" s="361">
        <v>1.0152000000000001</v>
      </c>
    </row>
    <row r="6682" spans="1:2" x14ac:dyDescent="0.25">
      <c r="A6682" s="360">
        <v>36491</v>
      </c>
      <c r="B6682" s="361">
        <v>1.0169999999999999</v>
      </c>
    </row>
    <row r="6683" spans="1:2" x14ac:dyDescent="0.25">
      <c r="A6683" s="360">
        <v>36490</v>
      </c>
      <c r="B6683" s="361">
        <v>1.0138</v>
      </c>
    </row>
    <row r="6684" spans="1:2" x14ac:dyDescent="0.25">
      <c r="A6684" s="360">
        <v>36489</v>
      </c>
      <c r="B6684" s="361">
        <v>1.0190999999999999</v>
      </c>
    </row>
    <row r="6685" spans="1:2" x14ac:dyDescent="0.25">
      <c r="A6685" s="360">
        <v>36488</v>
      </c>
      <c r="B6685" s="361">
        <v>1.0230999999999999</v>
      </c>
    </row>
    <row r="6686" spans="1:2" x14ac:dyDescent="0.25">
      <c r="A6686" s="360">
        <v>36487</v>
      </c>
      <c r="B6686" s="361">
        <v>1.0311999999999999</v>
      </c>
    </row>
    <row r="6687" spans="1:2" x14ac:dyDescent="0.25">
      <c r="A6687" s="360">
        <v>36486</v>
      </c>
      <c r="B6687" s="361">
        <v>1.0313000000000001</v>
      </c>
    </row>
    <row r="6688" spans="1:2" x14ac:dyDescent="0.25">
      <c r="A6688" s="360">
        <v>36485</v>
      </c>
      <c r="B6688" s="361">
        <v>1.0301</v>
      </c>
    </row>
    <row r="6689" spans="1:2" x14ac:dyDescent="0.25">
      <c r="A6689" s="360">
        <v>36484</v>
      </c>
      <c r="B6689" s="361">
        <v>1.0289999999999999</v>
      </c>
    </row>
    <row r="6690" spans="1:2" x14ac:dyDescent="0.25">
      <c r="A6690" s="360">
        <v>36483</v>
      </c>
      <c r="B6690" s="361">
        <v>1.0305</v>
      </c>
    </row>
    <row r="6691" spans="1:2" x14ac:dyDescent="0.25">
      <c r="A6691" s="360">
        <v>36482</v>
      </c>
      <c r="B6691" s="361">
        <v>1.0397000000000001</v>
      </c>
    </row>
    <row r="6692" spans="1:2" x14ac:dyDescent="0.25">
      <c r="A6692" s="360">
        <v>36481</v>
      </c>
      <c r="B6692" s="361">
        <v>1.0405</v>
      </c>
    </row>
    <row r="6693" spans="1:2" x14ac:dyDescent="0.25">
      <c r="A6693" s="360">
        <v>36480</v>
      </c>
      <c r="B6693" s="361">
        <v>1.0335000000000001</v>
      </c>
    </row>
    <row r="6694" spans="1:2" x14ac:dyDescent="0.25">
      <c r="A6694" s="360">
        <v>36479</v>
      </c>
      <c r="B6694" s="361">
        <v>1.0311999999999999</v>
      </c>
    </row>
    <row r="6695" spans="1:2" x14ac:dyDescent="0.25">
      <c r="A6695" s="360">
        <v>36478</v>
      </c>
      <c r="B6695" s="361">
        <v>1.0323</v>
      </c>
    </row>
    <row r="6696" spans="1:2" x14ac:dyDescent="0.25">
      <c r="A6696" s="360">
        <v>36477</v>
      </c>
      <c r="B6696" s="361">
        <v>1.0315000000000001</v>
      </c>
    </row>
    <row r="6697" spans="1:2" x14ac:dyDescent="0.25">
      <c r="A6697" s="360">
        <v>36476</v>
      </c>
      <c r="B6697" s="361">
        <v>1.036</v>
      </c>
    </row>
    <row r="6698" spans="1:2" x14ac:dyDescent="0.25">
      <c r="A6698" s="360">
        <v>36475</v>
      </c>
      <c r="B6698" s="361">
        <v>1.0411999999999999</v>
      </c>
    </row>
    <row r="6699" spans="1:2" x14ac:dyDescent="0.25">
      <c r="A6699" s="360">
        <v>36474</v>
      </c>
      <c r="B6699" s="361">
        <v>1.0406</v>
      </c>
    </row>
    <row r="6700" spans="1:2" x14ac:dyDescent="0.25">
      <c r="A6700" s="360">
        <v>36473</v>
      </c>
      <c r="B6700" s="361">
        <v>1.0402</v>
      </c>
    </row>
    <row r="6701" spans="1:2" x14ac:dyDescent="0.25">
      <c r="A6701" s="360">
        <v>36472</v>
      </c>
      <c r="B6701" s="361">
        <v>1.0405</v>
      </c>
    </row>
    <row r="6702" spans="1:2" x14ac:dyDescent="0.25">
      <c r="A6702" s="360">
        <v>36471</v>
      </c>
      <c r="B6702" s="361">
        <v>1.0443</v>
      </c>
    </row>
    <row r="6703" spans="1:2" x14ac:dyDescent="0.25">
      <c r="A6703" s="360">
        <v>36470</v>
      </c>
      <c r="B6703" s="361">
        <v>1.0389999999999999</v>
      </c>
    </row>
    <row r="6704" spans="1:2" x14ac:dyDescent="0.25">
      <c r="A6704" s="360">
        <v>36469</v>
      </c>
      <c r="B6704" s="361">
        <v>1.0389999999999999</v>
      </c>
    </row>
    <row r="6705" spans="1:2" x14ac:dyDescent="0.25">
      <c r="A6705" s="360">
        <v>36468</v>
      </c>
      <c r="B6705" s="361">
        <v>1.0482</v>
      </c>
    </row>
    <row r="6706" spans="1:2" x14ac:dyDescent="0.25">
      <c r="A6706" s="360">
        <v>36467</v>
      </c>
      <c r="B6706" s="361">
        <v>1.0498000000000001</v>
      </c>
    </row>
    <row r="6707" spans="1:2" x14ac:dyDescent="0.25">
      <c r="A6707" s="360">
        <v>36466</v>
      </c>
      <c r="B6707" s="361">
        <v>1.0515000000000001</v>
      </c>
    </row>
    <row r="6708" spans="1:2" x14ac:dyDescent="0.25">
      <c r="A6708" s="360">
        <v>36465</v>
      </c>
      <c r="B6708" s="361">
        <v>1.0545</v>
      </c>
    </row>
    <row r="6709" spans="1:2" x14ac:dyDescent="0.25">
      <c r="A6709" s="360">
        <v>36464</v>
      </c>
      <c r="B6709" s="361">
        <v>1.0552999999999999</v>
      </c>
    </row>
    <row r="6710" spans="1:2" x14ac:dyDescent="0.25">
      <c r="A6710" s="360">
        <v>36463</v>
      </c>
      <c r="B6710" s="361">
        <v>1.0606</v>
      </c>
    </row>
    <row r="6711" spans="1:2" x14ac:dyDescent="0.25">
      <c r="A6711" s="360">
        <v>36462</v>
      </c>
      <c r="B6711" s="361">
        <v>1.0509999999999999</v>
      </c>
    </row>
    <row r="6712" spans="1:2" x14ac:dyDescent="0.25">
      <c r="A6712" s="360">
        <v>36461</v>
      </c>
      <c r="B6712" s="361">
        <v>1.0512999999999999</v>
      </c>
    </row>
    <row r="6713" spans="1:2" x14ac:dyDescent="0.25">
      <c r="A6713" s="360">
        <v>36460</v>
      </c>
      <c r="B6713" s="361">
        <v>1.0571999999999999</v>
      </c>
    </row>
    <row r="6714" spans="1:2" x14ac:dyDescent="0.25">
      <c r="A6714" s="360">
        <v>36459</v>
      </c>
      <c r="B6714" s="361">
        <v>1.0632999999999999</v>
      </c>
    </row>
    <row r="6715" spans="1:2" x14ac:dyDescent="0.25">
      <c r="A6715" s="360">
        <v>36458</v>
      </c>
      <c r="B6715" s="361">
        <v>1.0676000000000001</v>
      </c>
    </row>
    <row r="6716" spans="1:2" x14ac:dyDescent="0.25">
      <c r="A6716" s="360">
        <v>36457</v>
      </c>
      <c r="B6716" s="361">
        <v>1.0694999999999999</v>
      </c>
    </row>
    <row r="6717" spans="1:2" x14ac:dyDescent="0.25">
      <c r="A6717" s="360">
        <v>36456</v>
      </c>
      <c r="B6717" s="361">
        <v>1.0763499999999999</v>
      </c>
    </row>
    <row r="6718" spans="1:2" x14ac:dyDescent="0.25">
      <c r="A6718" s="360">
        <v>36455</v>
      </c>
      <c r="B6718" s="361">
        <v>1.0777000000000001</v>
      </c>
    </row>
    <row r="6719" spans="1:2" x14ac:dyDescent="0.25">
      <c r="A6719" s="360">
        <v>36454</v>
      </c>
      <c r="B6719" s="361">
        <v>1.0778000000000001</v>
      </c>
    </row>
    <row r="6720" spans="1:2" x14ac:dyDescent="0.25">
      <c r="A6720" s="360">
        <v>36453</v>
      </c>
      <c r="B6720" s="361">
        <v>1.0780000000000001</v>
      </c>
    </row>
    <row r="6721" spans="1:2" x14ac:dyDescent="0.25">
      <c r="A6721" s="360">
        <v>36452</v>
      </c>
      <c r="B6721" s="361">
        <v>1.0818000000000001</v>
      </c>
    </row>
    <row r="6722" spans="1:2" x14ac:dyDescent="0.25">
      <c r="A6722" s="360">
        <v>36451</v>
      </c>
      <c r="B6722" s="361">
        <v>1.0865</v>
      </c>
    </row>
    <row r="6723" spans="1:2" x14ac:dyDescent="0.25">
      <c r="A6723" s="360">
        <v>36450</v>
      </c>
      <c r="B6723" s="361">
        <v>1.0894999999999999</v>
      </c>
    </row>
    <row r="6724" spans="1:2" x14ac:dyDescent="0.25">
      <c r="A6724" s="360">
        <v>36449</v>
      </c>
      <c r="B6724" s="361">
        <v>1.0885</v>
      </c>
    </row>
    <row r="6725" spans="1:2" x14ac:dyDescent="0.25">
      <c r="A6725" s="360">
        <v>36448</v>
      </c>
      <c r="B6725" s="361">
        <v>1.0863</v>
      </c>
    </row>
    <row r="6726" spans="1:2" x14ac:dyDescent="0.25">
      <c r="A6726" s="360">
        <v>36447</v>
      </c>
      <c r="B6726" s="361">
        <v>1.0779000000000001</v>
      </c>
    </row>
    <row r="6727" spans="1:2" x14ac:dyDescent="0.25">
      <c r="A6727" s="360">
        <v>36446</v>
      </c>
      <c r="B6727" s="361">
        <v>1.0769</v>
      </c>
    </row>
    <row r="6728" spans="1:2" x14ac:dyDescent="0.25">
      <c r="A6728" s="360">
        <v>36445</v>
      </c>
      <c r="B6728" s="361">
        <v>1.0664</v>
      </c>
    </row>
    <row r="6729" spans="1:2" x14ac:dyDescent="0.25">
      <c r="A6729" s="360">
        <v>36444</v>
      </c>
      <c r="B6729" s="361">
        <v>1.0629999999999999</v>
      </c>
    </row>
    <row r="6730" spans="1:2" x14ac:dyDescent="0.25">
      <c r="A6730" s="360">
        <v>36443</v>
      </c>
      <c r="B6730" s="361">
        <v>1.0622</v>
      </c>
    </row>
    <row r="6731" spans="1:2" x14ac:dyDescent="0.25">
      <c r="A6731" s="360">
        <v>36442</v>
      </c>
      <c r="B6731" s="361">
        <v>1.0629999999999999</v>
      </c>
    </row>
    <row r="6732" spans="1:2" x14ac:dyDescent="0.25">
      <c r="A6732" s="360">
        <v>36441</v>
      </c>
      <c r="B6732" s="361">
        <v>1.0665</v>
      </c>
    </row>
    <row r="6733" spans="1:2" x14ac:dyDescent="0.25">
      <c r="A6733" s="360">
        <v>36440</v>
      </c>
      <c r="B6733" s="361">
        <v>1.0710999999999999</v>
      </c>
    </row>
    <row r="6734" spans="1:2" x14ac:dyDescent="0.25">
      <c r="A6734" s="360">
        <v>36439</v>
      </c>
      <c r="B6734" s="361">
        <v>1.0726</v>
      </c>
    </row>
    <row r="6735" spans="1:2" x14ac:dyDescent="0.25">
      <c r="A6735" s="360">
        <v>36438</v>
      </c>
      <c r="B6735" s="361">
        <v>1.069</v>
      </c>
    </row>
    <row r="6736" spans="1:2" x14ac:dyDescent="0.25">
      <c r="A6736" s="360">
        <v>36437</v>
      </c>
      <c r="B6736" s="361">
        <v>1.0716000000000001</v>
      </c>
    </row>
    <row r="6737" spans="1:2" x14ac:dyDescent="0.25">
      <c r="A6737" s="360">
        <v>36436</v>
      </c>
      <c r="B6737" s="361">
        <v>1.07155</v>
      </c>
    </row>
    <row r="6738" spans="1:2" x14ac:dyDescent="0.25">
      <c r="A6738" s="360">
        <v>36435</v>
      </c>
      <c r="B6738" s="361">
        <v>1.0714999999999999</v>
      </c>
    </row>
    <row r="6739" spans="1:2" x14ac:dyDescent="0.25">
      <c r="A6739" s="360">
        <v>36434</v>
      </c>
      <c r="B6739" s="361">
        <v>1.0723</v>
      </c>
    </row>
    <row r="6740" spans="1:2" x14ac:dyDescent="0.25">
      <c r="A6740" s="360">
        <v>36433</v>
      </c>
      <c r="B6740" s="361">
        <v>1.0650999999999999</v>
      </c>
    </row>
    <row r="6741" spans="1:2" x14ac:dyDescent="0.25">
      <c r="A6741" s="360">
        <v>36432</v>
      </c>
      <c r="B6741" s="361">
        <v>1.0549999999999999</v>
      </c>
    </row>
    <row r="6742" spans="1:2" x14ac:dyDescent="0.25">
      <c r="A6742" s="360">
        <v>36431</v>
      </c>
      <c r="B6742" s="361">
        <v>1.0479000000000001</v>
      </c>
    </row>
    <row r="6743" spans="1:2" x14ac:dyDescent="0.25">
      <c r="A6743" s="360">
        <v>36430</v>
      </c>
      <c r="B6743" s="361">
        <v>1.0444</v>
      </c>
    </row>
    <row r="6744" spans="1:2" x14ac:dyDescent="0.25">
      <c r="A6744" s="360">
        <v>36429</v>
      </c>
      <c r="B6744" s="361">
        <v>1.0431999999999999</v>
      </c>
    </row>
    <row r="6745" spans="1:2" x14ac:dyDescent="0.25">
      <c r="A6745" s="360">
        <v>36428</v>
      </c>
      <c r="B6745" s="361">
        <v>1.0427999999999999</v>
      </c>
    </row>
    <row r="6746" spans="1:2" x14ac:dyDescent="0.25">
      <c r="A6746" s="360">
        <v>36427</v>
      </c>
      <c r="B6746" s="361">
        <v>1.0472999999999999</v>
      </c>
    </row>
    <row r="6747" spans="1:2" x14ac:dyDescent="0.25">
      <c r="A6747" s="360">
        <v>36426</v>
      </c>
      <c r="B6747" s="361">
        <v>1.0442</v>
      </c>
    </row>
    <row r="6748" spans="1:2" x14ac:dyDescent="0.25">
      <c r="A6748" s="360">
        <v>36425</v>
      </c>
      <c r="B6748" s="361">
        <v>1.0505</v>
      </c>
    </row>
    <row r="6749" spans="1:2" x14ac:dyDescent="0.25">
      <c r="A6749" s="360">
        <v>36424</v>
      </c>
      <c r="B6749" s="361">
        <v>1.0417000000000001</v>
      </c>
    </row>
    <row r="6750" spans="1:2" x14ac:dyDescent="0.25">
      <c r="A6750" s="360">
        <v>36423</v>
      </c>
      <c r="B6750" s="361">
        <v>1.0412999999999999</v>
      </c>
    </row>
    <row r="6751" spans="1:2" x14ac:dyDescent="0.25">
      <c r="A6751" s="360">
        <v>36422</v>
      </c>
      <c r="B6751" s="361">
        <v>1.0410999999999999</v>
      </c>
    </row>
    <row r="6752" spans="1:2" x14ac:dyDescent="0.25">
      <c r="A6752" s="360">
        <v>36421</v>
      </c>
      <c r="B6752" s="361">
        <v>1.0421</v>
      </c>
    </row>
    <row r="6753" spans="1:2" x14ac:dyDescent="0.25">
      <c r="A6753" s="360">
        <v>36420</v>
      </c>
      <c r="B6753" s="361">
        <v>1.0390999999999999</v>
      </c>
    </row>
    <row r="6754" spans="1:2" x14ac:dyDescent="0.25">
      <c r="A6754" s="360">
        <v>36419</v>
      </c>
      <c r="B6754" s="361">
        <v>1.0397000000000001</v>
      </c>
    </row>
    <row r="6755" spans="1:2" x14ac:dyDescent="0.25">
      <c r="A6755" s="360">
        <v>36418</v>
      </c>
      <c r="B6755" s="361">
        <v>1.0353000000000001</v>
      </c>
    </row>
    <row r="6756" spans="1:2" x14ac:dyDescent="0.25">
      <c r="A6756" s="360">
        <v>36417</v>
      </c>
      <c r="B6756" s="361">
        <v>1.0363</v>
      </c>
    </row>
    <row r="6757" spans="1:2" x14ac:dyDescent="0.25">
      <c r="A6757" s="360">
        <v>36416</v>
      </c>
      <c r="B6757" s="361">
        <v>1.0361</v>
      </c>
    </row>
    <row r="6758" spans="1:2" x14ac:dyDescent="0.25">
      <c r="A6758" s="360">
        <v>36415</v>
      </c>
      <c r="B6758" s="361">
        <v>1.0358000000000001</v>
      </c>
    </row>
    <row r="6759" spans="1:2" x14ac:dyDescent="0.25">
      <c r="A6759" s="360">
        <v>36414</v>
      </c>
      <c r="B6759" s="361">
        <v>1.0363</v>
      </c>
    </row>
    <row r="6760" spans="1:2" x14ac:dyDescent="0.25">
      <c r="A6760" s="360">
        <v>36413</v>
      </c>
      <c r="B6760" s="361">
        <v>1.0518000000000001</v>
      </c>
    </row>
    <row r="6761" spans="1:2" x14ac:dyDescent="0.25">
      <c r="A6761" s="360">
        <v>36412</v>
      </c>
      <c r="B6761" s="361">
        <v>1.0590999999999999</v>
      </c>
    </row>
    <row r="6762" spans="1:2" x14ac:dyDescent="0.25">
      <c r="A6762" s="360">
        <v>36411</v>
      </c>
      <c r="B6762" s="361">
        <v>1.06</v>
      </c>
    </row>
    <row r="6763" spans="1:2" x14ac:dyDescent="0.25">
      <c r="A6763" s="360">
        <v>36410</v>
      </c>
      <c r="B6763" s="361">
        <v>1.0563</v>
      </c>
    </row>
    <row r="6764" spans="1:2" x14ac:dyDescent="0.25">
      <c r="A6764" s="360">
        <v>36409</v>
      </c>
      <c r="B6764" s="361">
        <v>1.0592999999999999</v>
      </c>
    </row>
    <row r="6765" spans="1:2" x14ac:dyDescent="0.25">
      <c r="A6765" s="360">
        <v>36408</v>
      </c>
      <c r="B6765" s="361">
        <v>1.0575000000000001</v>
      </c>
    </row>
    <row r="6766" spans="1:2" x14ac:dyDescent="0.25">
      <c r="A6766" s="360">
        <v>36407</v>
      </c>
      <c r="B6766" s="361">
        <v>1.0609999999999999</v>
      </c>
    </row>
    <row r="6767" spans="1:2" x14ac:dyDescent="0.25">
      <c r="A6767" s="360">
        <v>36406</v>
      </c>
      <c r="B6767" s="361">
        <v>1.0683</v>
      </c>
    </row>
    <row r="6768" spans="1:2" x14ac:dyDescent="0.25">
      <c r="A6768" s="360">
        <v>36405</v>
      </c>
      <c r="B6768" s="361">
        <v>1.0662</v>
      </c>
    </row>
    <row r="6769" spans="1:2" x14ac:dyDescent="0.25">
      <c r="A6769" s="360">
        <v>36404</v>
      </c>
      <c r="B6769" s="361">
        <v>1.0608</v>
      </c>
    </row>
    <row r="6770" spans="1:2" x14ac:dyDescent="0.25">
      <c r="A6770" s="360">
        <v>36403</v>
      </c>
      <c r="B6770" s="361">
        <v>1.0541</v>
      </c>
    </row>
    <row r="6771" spans="1:2" x14ac:dyDescent="0.25">
      <c r="A6771" s="360">
        <v>36402</v>
      </c>
      <c r="B6771" s="361">
        <v>1.0454000000000001</v>
      </c>
    </row>
    <row r="6772" spans="1:2" x14ac:dyDescent="0.25">
      <c r="A6772" s="360">
        <v>36401</v>
      </c>
      <c r="B6772" s="361">
        <v>1.0477000000000001</v>
      </c>
    </row>
    <row r="6773" spans="1:2" x14ac:dyDescent="0.25">
      <c r="A6773" s="360">
        <v>36400</v>
      </c>
      <c r="B6773" s="361">
        <v>1.0536000000000001</v>
      </c>
    </row>
    <row r="6774" spans="1:2" x14ac:dyDescent="0.25">
      <c r="A6774" s="360">
        <v>36399</v>
      </c>
      <c r="B6774" s="361">
        <v>1.0455000000000001</v>
      </c>
    </row>
    <row r="6775" spans="1:2" x14ac:dyDescent="0.25">
      <c r="A6775" s="360">
        <v>36398</v>
      </c>
      <c r="B6775" s="361">
        <v>1.0442</v>
      </c>
    </row>
    <row r="6776" spans="1:2" x14ac:dyDescent="0.25">
      <c r="A6776" s="360">
        <v>36397</v>
      </c>
      <c r="B6776" s="361">
        <v>1.0446</v>
      </c>
    </row>
    <row r="6777" spans="1:2" x14ac:dyDescent="0.25">
      <c r="A6777" s="360">
        <v>36396</v>
      </c>
      <c r="B6777" s="361">
        <v>1.0505</v>
      </c>
    </row>
    <row r="6778" spans="1:2" x14ac:dyDescent="0.25">
      <c r="A6778" s="360">
        <v>36395</v>
      </c>
      <c r="B6778" s="361">
        <v>1.0630999999999999</v>
      </c>
    </row>
    <row r="6779" spans="1:2" x14ac:dyDescent="0.25">
      <c r="A6779" s="360">
        <v>36394</v>
      </c>
      <c r="B6779" s="361">
        <v>1.0668</v>
      </c>
    </row>
    <row r="6780" spans="1:2" x14ac:dyDescent="0.25">
      <c r="A6780" s="360">
        <v>36393</v>
      </c>
      <c r="B6780" s="361">
        <v>1.0673999999999999</v>
      </c>
    </row>
    <row r="6781" spans="1:2" x14ac:dyDescent="0.25">
      <c r="A6781" s="360">
        <v>36392</v>
      </c>
      <c r="B6781" s="361">
        <v>1.0664</v>
      </c>
    </row>
    <row r="6782" spans="1:2" x14ac:dyDescent="0.25">
      <c r="A6782" s="360">
        <v>36391</v>
      </c>
      <c r="B6782" s="361">
        <v>1.0528999999999999</v>
      </c>
    </row>
    <row r="6783" spans="1:2" x14ac:dyDescent="0.25">
      <c r="A6783" s="360">
        <v>36390</v>
      </c>
      <c r="B6783" s="361">
        <v>1.0531999999999999</v>
      </c>
    </row>
    <row r="6784" spans="1:2" x14ac:dyDescent="0.25">
      <c r="A6784" s="360">
        <v>36389</v>
      </c>
      <c r="B6784" s="361">
        <v>1.0519000000000001</v>
      </c>
    </row>
    <row r="6785" spans="1:2" x14ac:dyDescent="0.25">
      <c r="A6785" s="360">
        <v>36388</v>
      </c>
      <c r="B6785" s="361">
        <v>1.0571999999999999</v>
      </c>
    </row>
    <row r="6786" spans="1:2" x14ac:dyDescent="0.25">
      <c r="A6786" s="360">
        <v>36387</v>
      </c>
      <c r="B6786" s="361">
        <v>1.0568</v>
      </c>
    </row>
    <row r="6787" spans="1:2" x14ac:dyDescent="0.25">
      <c r="A6787" s="360">
        <v>36386</v>
      </c>
      <c r="B6787" s="361">
        <v>1.0569</v>
      </c>
    </row>
    <row r="6788" spans="1:2" x14ac:dyDescent="0.25">
      <c r="A6788" s="360">
        <v>36385</v>
      </c>
      <c r="B6788" s="361">
        <v>1.0665</v>
      </c>
    </row>
    <row r="6789" spans="1:2" x14ac:dyDescent="0.25">
      <c r="A6789" s="360">
        <v>36384</v>
      </c>
      <c r="B6789" s="361">
        <v>1.0636000000000001</v>
      </c>
    </row>
    <row r="6790" spans="1:2" x14ac:dyDescent="0.25">
      <c r="A6790" s="360">
        <v>36383</v>
      </c>
      <c r="B6790" s="361">
        <v>1.0682</v>
      </c>
    </row>
    <row r="6791" spans="1:2" x14ac:dyDescent="0.25">
      <c r="A6791" s="360">
        <v>36382</v>
      </c>
      <c r="B6791" s="361">
        <v>1.0734999999999999</v>
      </c>
    </row>
    <row r="6792" spans="1:2" x14ac:dyDescent="0.25">
      <c r="A6792" s="360">
        <v>36381</v>
      </c>
      <c r="B6792" s="361">
        <v>1.0692999999999999</v>
      </c>
    </row>
    <row r="6793" spans="1:2" x14ac:dyDescent="0.25">
      <c r="A6793" s="360">
        <v>36380</v>
      </c>
      <c r="B6793" s="361">
        <v>1.0716000000000001</v>
      </c>
    </row>
    <row r="6794" spans="1:2" x14ac:dyDescent="0.25">
      <c r="A6794" s="360">
        <v>36379</v>
      </c>
      <c r="B6794" s="361">
        <v>1.07</v>
      </c>
    </row>
    <row r="6795" spans="1:2" x14ac:dyDescent="0.25">
      <c r="A6795" s="360">
        <v>36378</v>
      </c>
      <c r="B6795" s="361">
        <v>1.0742</v>
      </c>
    </row>
    <row r="6796" spans="1:2" x14ac:dyDescent="0.25">
      <c r="A6796" s="360">
        <v>36377</v>
      </c>
      <c r="B6796" s="361">
        <v>1.0786</v>
      </c>
    </row>
    <row r="6797" spans="1:2" x14ac:dyDescent="0.25">
      <c r="A6797" s="360">
        <v>36376</v>
      </c>
      <c r="B6797" s="361">
        <v>1.0767</v>
      </c>
    </row>
    <row r="6798" spans="1:2" x14ac:dyDescent="0.25">
      <c r="A6798" s="360">
        <v>36375</v>
      </c>
      <c r="B6798" s="361">
        <v>1.0654999999999999</v>
      </c>
    </row>
    <row r="6799" spans="1:2" x14ac:dyDescent="0.25">
      <c r="A6799" s="360">
        <v>36374</v>
      </c>
      <c r="B6799" s="361">
        <v>1.0665</v>
      </c>
    </row>
    <row r="6800" spans="1:2" x14ac:dyDescent="0.25">
      <c r="A6800" s="360">
        <v>36373</v>
      </c>
      <c r="B6800" s="361">
        <v>1.0712999999999999</v>
      </c>
    </row>
    <row r="6801" spans="1:2" x14ac:dyDescent="0.25">
      <c r="A6801" s="360">
        <v>36372</v>
      </c>
      <c r="B6801" s="361">
        <v>1.0709</v>
      </c>
    </row>
    <row r="6802" spans="1:2" x14ac:dyDescent="0.25">
      <c r="A6802" s="360">
        <v>36371</v>
      </c>
      <c r="B6802" s="361">
        <v>1.0693999999999999</v>
      </c>
    </row>
    <row r="6803" spans="1:2" x14ac:dyDescent="0.25">
      <c r="A6803" s="360">
        <v>36370</v>
      </c>
      <c r="B6803" s="361">
        <v>1.0684</v>
      </c>
    </row>
    <row r="6804" spans="1:2" x14ac:dyDescent="0.25">
      <c r="A6804" s="360">
        <v>36369</v>
      </c>
      <c r="B6804" s="361">
        <v>1.0618000000000001</v>
      </c>
    </row>
    <row r="6805" spans="1:2" x14ac:dyDescent="0.25">
      <c r="A6805" s="360">
        <v>36368</v>
      </c>
      <c r="B6805" s="361">
        <v>1.0631999999999999</v>
      </c>
    </row>
    <row r="6806" spans="1:2" x14ac:dyDescent="0.25">
      <c r="A6806" s="360">
        <v>36367</v>
      </c>
      <c r="B6806" s="361">
        <v>1.0649</v>
      </c>
    </row>
    <row r="6807" spans="1:2" x14ac:dyDescent="0.25">
      <c r="A6807" s="360">
        <v>36366</v>
      </c>
      <c r="B6807" s="361">
        <v>1.0531999999999999</v>
      </c>
    </row>
    <row r="6808" spans="1:2" x14ac:dyDescent="0.25">
      <c r="A6808" s="360">
        <v>36365</v>
      </c>
      <c r="B6808" s="361">
        <v>1.0527</v>
      </c>
    </row>
    <row r="6809" spans="1:2" x14ac:dyDescent="0.25">
      <c r="A6809" s="360">
        <v>36364</v>
      </c>
      <c r="B6809" s="361">
        <v>1.0501</v>
      </c>
    </row>
    <row r="6810" spans="1:2" x14ac:dyDescent="0.25">
      <c r="A6810" s="360">
        <v>36363</v>
      </c>
      <c r="B6810" s="361">
        <v>1.05</v>
      </c>
    </row>
    <row r="6811" spans="1:2" x14ac:dyDescent="0.25">
      <c r="A6811" s="360">
        <v>36362</v>
      </c>
      <c r="B6811" s="361">
        <v>1.0461</v>
      </c>
    </row>
    <row r="6812" spans="1:2" x14ac:dyDescent="0.25">
      <c r="A6812" s="360">
        <v>36361</v>
      </c>
      <c r="B6812" s="361">
        <v>1.0375000000000001</v>
      </c>
    </row>
    <row r="6813" spans="1:2" x14ac:dyDescent="0.25">
      <c r="A6813" s="360">
        <v>36360</v>
      </c>
      <c r="B6813" s="361">
        <v>1.0145</v>
      </c>
    </row>
    <row r="6814" spans="1:2" x14ac:dyDescent="0.25">
      <c r="A6814" s="360">
        <v>36359</v>
      </c>
      <c r="B6814" s="361">
        <v>1.0206999999999999</v>
      </c>
    </row>
    <row r="6815" spans="1:2" x14ac:dyDescent="0.25">
      <c r="A6815" s="360">
        <v>36358</v>
      </c>
      <c r="B6815" s="361">
        <v>1.0198</v>
      </c>
    </row>
    <row r="6816" spans="1:2" x14ac:dyDescent="0.25">
      <c r="A6816" s="360">
        <v>36357</v>
      </c>
      <c r="B6816" s="361">
        <v>1.0202</v>
      </c>
    </row>
    <row r="6817" spans="1:2" x14ac:dyDescent="0.25">
      <c r="A6817" s="360">
        <v>36356</v>
      </c>
      <c r="B6817" s="361">
        <v>1.0218</v>
      </c>
    </row>
    <row r="6818" spans="1:2" x14ac:dyDescent="0.25">
      <c r="A6818" s="360">
        <v>36355</v>
      </c>
      <c r="B6818" s="361">
        <v>1.0170999999999999</v>
      </c>
    </row>
    <row r="6819" spans="1:2" x14ac:dyDescent="0.25">
      <c r="A6819" s="360">
        <v>36354</v>
      </c>
      <c r="B6819" s="361">
        <v>1.0164</v>
      </c>
    </row>
    <row r="6820" spans="1:2" x14ac:dyDescent="0.25">
      <c r="A6820" s="360">
        <v>36353</v>
      </c>
      <c r="B6820" s="361">
        <v>1.0138</v>
      </c>
    </row>
    <row r="6821" spans="1:2" x14ac:dyDescent="0.25">
      <c r="A6821" s="360">
        <v>36352</v>
      </c>
      <c r="B6821" s="361">
        <v>1.0185</v>
      </c>
    </row>
    <row r="6822" spans="1:2" x14ac:dyDescent="0.25">
      <c r="A6822" s="360">
        <v>36351</v>
      </c>
      <c r="B6822" s="361">
        <v>1.0198</v>
      </c>
    </row>
    <row r="6823" spans="1:2" x14ac:dyDescent="0.25">
      <c r="A6823" s="360">
        <v>36350</v>
      </c>
      <c r="B6823" s="361">
        <v>1.0198</v>
      </c>
    </row>
    <row r="6824" spans="1:2" x14ac:dyDescent="0.25">
      <c r="A6824" s="360">
        <v>36349</v>
      </c>
      <c r="B6824" s="361">
        <v>1.0186999999999999</v>
      </c>
    </row>
    <row r="6825" spans="1:2" x14ac:dyDescent="0.25">
      <c r="A6825" s="360">
        <v>36348</v>
      </c>
      <c r="B6825" s="361">
        <v>1.0229999999999999</v>
      </c>
    </row>
    <row r="6826" spans="1:2" x14ac:dyDescent="0.25">
      <c r="A6826" s="360">
        <v>36347</v>
      </c>
      <c r="B6826" s="361">
        <v>1.0216000000000001</v>
      </c>
    </row>
    <row r="6827" spans="1:2" x14ac:dyDescent="0.25">
      <c r="A6827" s="360">
        <v>36346</v>
      </c>
      <c r="B6827" s="361">
        <v>1.0228999999999999</v>
      </c>
    </row>
    <row r="6828" spans="1:2" x14ac:dyDescent="0.25">
      <c r="A6828" s="360">
        <v>36345</v>
      </c>
      <c r="B6828" s="361">
        <v>1.0245</v>
      </c>
    </row>
    <row r="6829" spans="1:2" x14ac:dyDescent="0.25">
      <c r="A6829" s="360">
        <v>36344</v>
      </c>
      <c r="B6829" s="361">
        <v>1.0245</v>
      </c>
    </row>
    <row r="6830" spans="1:2" x14ac:dyDescent="0.25">
      <c r="A6830" s="360">
        <v>36343</v>
      </c>
      <c r="B6830" s="361">
        <v>1.0233000000000001</v>
      </c>
    </row>
    <row r="6831" spans="1:2" x14ac:dyDescent="0.25">
      <c r="A6831" s="360">
        <v>36342</v>
      </c>
      <c r="B6831" s="361">
        <v>1.0337000000000001</v>
      </c>
    </row>
    <row r="6832" spans="1:2" x14ac:dyDescent="0.25">
      <c r="A6832" s="360">
        <v>36341</v>
      </c>
      <c r="B6832" s="361">
        <v>1.0325</v>
      </c>
    </row>
    <row r="6833" spans="1:2" x14ac:dyDescent="0.25">
      <c r="A6833" s="360">
        <v>36340</v>
      </c>
      <c r="B6833" s="361">
        <v>1.0347999999999999</v>
      </c>
    </row>
    <row r="6834" spans="1:2" x14ac:dyDescent="0.25">
      <c r="A6834" s="360">
        <v>36339</v>
      </c>
      <c r="B6834" s="361">
        <v>1.0394000000000001</v>
      </c>
    </row>
    <row r="6835" spans="1:2" x14ac:dyDescent="0.25">
      <c r="A6835" s="360">
        <v>36338</v>
      </c>
      <c r="B6835" s="361">
        <v>1.0420499999999999</v>
      </c>
    </row>
    <row r="6836" spans="1:2" x14ac:dyDescent="0.25">
      <c r="A6836" s="360">
        <v>36337</v>
      </c>
      <c r="B6836" s="361">
        <v>1.0430999999999999</v>
      </c>
    </row>
    <row r="6837" spans="1:2" x14ac:dyDescent="0.25">
      <c r="A6837" s="360">
        <v>36336</v>
      </c>
      <c r="B6837" s="361">
        <v>1.0448</v>
      </c>
    </row>
    <row r="6838" spans="1:2" x14ac:dyDescent="0.25">
      <c r="A6838" s="360">
        <v>36335</v>
      </c>
      <c r="B6838" s="361">
        <v>1.0341</v>
      </c>
    </row>
    <row r="6839" spans="1:2" x14ac:dyDescent="0.25">
      <c r="A6839" s="360">
        <v>36334</v>
      </c>
      <c r="B6839" s="361">
        <v>1.0310999999999999</v>
      </c>
    </row>
    <row r="6840" spans="1:2" x14ac:dyDescent="0.25">
      <c r="A6840" s="360">
        <v>36333</v>
      </c>
      <c r="B6840" s="361">
        <v>1.0328999999999999</v>
      </c>
    </row>
    <row r="6841" spans="1:2" x14ac:dyDescent="0.25">
      <c r="A6841" s="360">
        <v>36332</v>
      </c>
      <c r="B6841" s="361">
        <v>1.0355000000000001</v>
      </c>
    </row>
    <row r="6842" spans="1:2" x14ac:dyDescent="0.25">
      <c r="A6842" s="360">
        <v>36331</v>
      </c>
      <c r="B6842" s="361">
        <v>1.0397000000000001</v>
      </c>
    </row>
    <row r="6843" spans="1:2" x14ac:dyDescent="0.25">
      <c r="A6843" s="360">
        <v>36330</v>
      </c>
      <c r="B6843" s="361">
        <v>1.0405</v>
      </c>
    </row>
    <row r="6844" spans="1:2" x14ac:dyDescent="0.25">
      <c r="A6844" s="360">
        <v>36329</v>
      </c>
      <c r="B6844" s="361">
        <v>1.0322</v>
      </c>
    </row>
    <row r="6845" spans="1:2" x14ac:dyDescent="0.25">
      <c r="A6845" s="360">
        <v>36328</v>
      </c>
      <c r="B6845" s="361">
        <v>1.0331999999999999</v>
      </c>
    </row>
    <row r="6846" spans="1:2" x14ac:dyDescent="0.25">
      <c r="A6846" s="360">
        <v>36327</v>
      </c>
      <c r="B6846" s="361">
        <v>1.0348999999999999</v>
      </c>
    </row>
    <row r="6847" spans="1:2" x14ac:dyDescent="0.25">
      <c r="A6847" s="360">
        <v>36326</v>
      </c>
      <c r="B6847" s="361">
        <v>1.0398000000000001</v>
      </c>
    </row>
    <row r="6848" spans="1:2" x14ac:dyDescent="0.25">
      <c r="A6848" s="360">
        <v>36325</v>
      </c>
      <c r="B6848" s="361">
        <v>1.0449999999999999</v>
      </c>
    </row>
    <row r="6849" spans="1:2" x14ac:dyDescent="0.25">
      <c r="A6849" s="360">
        <v>36324</v>
      </c>
      <c r="B6849" s="361">
        <v>1.0502</v>
      </c>
    </row>
    <row r="6850" spans="1:2" x14ac:dyDescent="0.25">
      <c r="A6850" s="360">
        <v>36323</v>
      </c>
      <c r="B6850" s="361">
        <v>1.0511999999999999</v>
      </c>
    </row>
    <row r="6851" spans="1:2" x14ac:dyDescent="0.25">
      <c r="A6851" s="360">
        <v>36322</v>
      </c>
      <c r="B6851" s="361">
        <v>1.0497000000000001</v>
      </c>
    </row>
    <row r="6852" spans="1:2" x14ac:dyDescent="0.25">
      <c r="A6852" s="360">
        <v>36321</v>
      </c>
      <c r="B6852" s="361">
        <v>1.0475000000000001</v>
      </c>
    </row>
    <row r="6853" spans="1:2" x14ac:dyDescent="0.25">
      <c r="A6853" s="360">
        <v>36320</v>
      </c>
      <c r="B6853" s="361">
        <v>1.0458000000000001</v>
      </c>
    </row>
    <row r="6854" spans="1:2" x14ac:dyDescent="0.25">
      <c r="A6854" s="360">
        <v>36319</v>
      </c>
      <c r="B6854" s="361">
        <v>1.0386</v>
      </c>
    </row>
    <row r="6855" spans="1:2" x14ac:dyDescent="0.25">
      <c r="A6855" s="360">
        <v>36318</v>
      </c>
      <c r="B6855" s="361">
        <v>1.0290999999999999</v>
      </c>
    </row>
    <row r="6856" spans="1:2" x14ac:dyDescent="0.25">
      <c r="A6856" s="360">
        <v>36317</v>
      </c>
      <c r="B6856" s="361">
        <v>1.0377000000000001</v>
      </c>
    </row>
    <row r="6857" spans="1:2" x14ac:dyDescent="0.25">
      <c r="A6857" s="360">
        <v>36316</v>
      </c>
      <c r="B6857" s="361">
        <v>1.0373000000000001</v>
      </c>
    </row>
    <row r="6858" spans="1:2" x14ac:dyDescent="0.25">
      <c r="A6858" s="360">
        <v>36315</v>
      </c>
      <c r="B6858" s="361">
        <v>1.0306999999999999</v>
      </c>
    </row>
    <row r="6859" spans="1:2" x14ac:dyDescent="0.25">
      <c r="A6859" s="360">
        <v>36314</v>
      </c>
      <c r="B6859" s="361">
        <v>1.0364</v>
      </c>
    </row>
    <row r="6860" spans="1:2" x14ac:dyDescent="0.25">
      <c r="A6860" s="360">
        <v>36313</v>
      </c>
      <c r="B6860" s="361">
        <v>1.0364</v>
      </c>
    </row>
    <row r="6861" spans="1:2" x14ac:dyDescent="0.25">
      <c r="A6861" s="360">
        <v>36312</v>
      </c>
      <c r="B6861" s="361">
        <v>1.0429999999999999</v>
      </c>
    </row>
    <row r="6862" spans="1:2" x14ac:dyDescent="0.25">
      <c r="A6862" s="360">
        <v>36311</v>
      </c>
      <c r="B6862" s="361">
        <v>1.0457000000000001</v>
      </c>
    </row>
    <row r="6863" spans="1:2" x14ac:dyDescent="0.25">
      <c r="A6863" s="360">
        <v>36310</v>
      </c>
      <c r="B6863" s="361">
        <v>1.0445</v>
      </c>
    </row>
    <row r="6864" spans="1:2" x14ac:dyDescent="0.25">
      <c r="A6864" s="360">
        <v>36309</v>
      </c>
      <c r="B6864" s="361">
        <v>1.04295</v>
      </c>
    </row>
    <row r="6865" spans="1:2" x14ac:dyDescent="0.25">
      <c r="A6865" s="360">
        <v>36308</v>
      </c>
      <c r="B6865" s="361">
        <v>1.0457000000000001</v>
      </c>
    </row>
    <row r="6866" spans="1:2" x14ac:dyDescent="0.25">
      <c r="A6866" s="360">
        <v>36307</v>
      </c>
      <c r="B6866" s="361">
        <v>1.0451999999999999</v>
      </c>
    </row>
    <row r="6867" spans="1:2" x14ac:dyDescent="0.25">
      <c r="A6867" s="360">
        <v>36306</v>
      </c>
      <c r="B6867" s="361">
        <v>1.0553999999999999</v>
      </c>
    </row>
    <row r="6868" spans="1:2" x14ac:dyDescent="0.25">
      <c r="A6868" s="360">
        <v>36305</v>
      </c>
      <c r="B6868" s="361">
        <v>1.0621</v>
      </c>
    </row>
    <row r="6869" spans="1:2" x14ac:dyDescent="0.25">
      <c r="A6869" s="360">
        <v>36304</v>
      </c>
      <c r="B6869" s="361">
        <v>1.0575000000000001</v>
      </c>
    </row>
    <row r="6870" spans="1:2" x14ac:dyDescent="0.25">
      <c r="A6870" s="360">
        <v>36303</v>
      </c>
      <c r="B6870" s="361">
        <v>1.05715</v>
      </c>
    </row>
    <row r="6871" spans="1:2" x14ac:dyDescent="0.25">
      <c r="A6871" s="360">
        <v>36302</v>
      </c>
      <c r="B6871" s="361">
        <v>1.05765</v>
      </c>
    </row>
    <row r="6872" spans="1:2" x14ac:dyDescent="0.25">
      <c r="A6872" s="360">
        <v>36301</v>
      </c>
      <c r="B6872" s="361">
        <v>1.0589999999999999</v>
      </c>
    </row>
    <row r="6873" spans="1:2" x14ac:dyDescent="0.25">
      <c r="A6873" s="360">
        <v>36300</v>
      </c>
      <c r="B6873" s="361">
        <v>1.0642</v>
      </c>
    </row>
    <row r="6874" spans="1:2" x14ac:dyDescent="0.25">
      <c r="A6874" s="360">
        <v>36299</v>
      </c>
      <c r="B6874" s="361">
        <v>1.0640000000000001</v>
      </c>
    </row>
    <row r="6875" spans="1:2" x14ac:dyDescent="0.25">
      <c r="A6875" s="360">
        <v>36298</v>
      </c>
      <c r="B6875" s="361">
        <v>1.0687</v>
      </c>
    </row>
    <row r="6876" spans="1:2" x14ac:dyDescent="0.25">
      <c r="A6876" s="360">
        <v>36297</v>
      </c>
      <c r="B6876" s="361">
        <v>1.0665</v>
      </c>
    </row>
    <row r="6877" spans="1:2" x14ac:dyDescent="0.25">
      <c r="A6877" s="360">
        <v>36296</v>
      </c>
      <c r="B6877" s="361">
        <v>1.0656000000000001</v>
      </c>
    </row>
    <row r="6878" spans="1:2" x14ac:dyDescent="0.25">
      <c r="A6878" s="360">
        <v>36295</v>
      </c>
      <c r="B6878" s="361">
        <v>1.0667</v>
      </c>
    </row>
    <row r="6879" spans="1:2" x14ac:dyDescent="0.25">
      <c r="A6879" s="360">
        <v>36294</v>
      </c>
      <c r="B6879" s="361">
        <v>1.0666</v>
      </c>
    </row>
    <row r="6880" spans="1:2" x14ac:dyDescent="0.25">
      <c r="A6880" s="360">
        <v>36293</v>
      </c>
      <c r="B6880" s="361">
        <v>1.0642</v>
      </c>
    </row>
    <row r="6881" spans="1:2" x14ac:dyDescent="0.25">
      <c r="A6881" s="360">
        <v>36292</v>
      </c>
      <c r="B6881" s="361">
        <v>1.0662</v>
      </c>
    </row>
    <row r="6882" spans="1:2" x14ac:dyDescent="0.25">
      <c r="A6882" s="360">
        <v>36291</v>
      </c>
      <c r="B6882" s="361">
        <v>1.0750999999999999</v>
      </c>
    </row>
    <row r="6883" spans="1:2" x14ac:dyDescent="0.25">
      <c r="A6883" s="360">
        <v>36290</v>
      </c>
      <c r="B6883" s="361">
        <v>1.0737000000000001</v>
      </c>
    </row>
    <row r="6884" spans="1:2" x14ac:dyDescent="0.25">
      <c r="A6884" s="360">
        <v>36289</v>
      </c>
      <c r="B6884" s="361">
        <v>1.0750999999999999</v>
      </c>
    </row>
    <row r="6885" spans="1:2" x14ac:dyDescent="0.25">
      <c r="A6885" s="360">
        <v>36288</v>
      </c>
      <c r="B6885" s="361">
        <v>1.0755999999999999</v>
      </c>
    </row>
    <row r="6886" spans="1:2" x14ac:dyDescent="0.25">
      <c r="A6886" s="360">
        <v>36287</v>
      </c>
      <c r="B6886" s="361">
        <v>1.0788</v>
      </c>
    </row>
    <row r="6887" spans="1:2" x14ac:dyDescent="0.25">
      <c r="A6887" s="360">
        <v>36286</v>
      </c>
      <c r="B6887" s="361">
        <v>1.08</v>
      </c>
    </row>
    <row r="6888" spans="1:2" x14ac:dyDescent="0.25">
      <c r="A6888" s="360">
        <v>36285</v>
      </c>
      <c r="B6888" s="361">
        <v>1.0661</v>
      </c>
    </row>
    <row r="6889" spans="1:2" x14ac:dyDescent="0.25">
      <c r="A6889" s="360">
        <v>36284</v>
      </c>
      <c r="B6889" s="361">
        <v>1.0579000000000001</v>
      </c>
    </row>
    <row r="6890" spans="1:2" x14ac:dyDescent="0.25">
      <c r="A6890" s="360">
        <v>36283</v>
      </c>
      <c r="B6890" s="361">
        <v>1.0584</v>
      </c>
    </row>
    <row r="6891" spans="1:2" x14ac:dyDescent="0.25">
      <c r="A6891" s="360">
        <v>36282</v>
      </c>
      <c r="B6891" s="361">
        <v>1.0568</v>
      </c>
    </row>
    <row r="6892" spans="1:2" x14ac:dyDescent="0.25">
      <c r="A6892" s="360">
        <v>36281</v>
      </c>
      <c r="B6892" s="361">
        <v>1.0579000000000001</v>
      </c>
    </row>
    <row r="6893" spans="1:2" x14ac:dyDescent="0.25">
      <c r="A6893" s="360">
        <v>36280</v>
      </c>
      <c r="B6893" s="361">
        <v>1.0592999999999999</v>
      </c>
    </row>
    <row r="6894" spans="1:2" x14ac:dyDescent="0.25">
      <c r="A6894" s="360">
        <v>36279</v>
      </c>
      <c r="B6894" s="361">
        <v>1.0607</v>
      </c>
    </row>
    <row r="6895" spans="1:2" x14ac:dyDescent="0.25">
      <c r="A6895" s="360">
        <v>36278</v>
      </c>
      <c r="B6895" s="361">
        <v>1.0668</v>
      </c>
    </row>
    <row r="6896" spans="1:2" x14ac:dyDescent="0.25">
      <c r="A6896" s="360">
        <v>36277</v>
      </c>
      <c r="B6896" s="361">
        <v>1.0632999999999999</v>
      </c>
    </row>
    <row r="6897" spans="1:2" x14ac:dyDescent="0.25">
      <c r="A6897" s="360">
        <v>36276</v>
      </c>
      <c r="B6897" s="361">
        <v>1.0610999999999999</v>
      </c>
    </row>
    <row r="6898" spans="1:2" x14ac:dyDescent="0.25">
      <c r="A6898" s="360">
        <v>36275</v>
      </c>
      <c r="B6898" s="361">
        <v>1.0608</v>
      </c>
    </row>
    <row r="6899" spans="1:2" x14ac:dyDescent="0.25">
      <c r="A6899" s="360">
        <v>36274</v>
      </c>
      <c r="B6899" s="361">
        <v>1.0609</v>
      </c>
    </row>
    <row r="6900" spans="1:2" x14ac:dyDescent="0.25">
      <c r="A6900" s="360">
        <v>36273</v>
      </c>
      <c r="B6900" s="361">
        <v>1.0640000000000001</v>
      </c>
    </row>
    <row r="6901" spans="1:2" x14ac:dyDescent="0.25">
      <c r="A6901" s="360">
        <v>36272</v>
      </c>
      <c r="B6901" s="361">
        <v>1.0605</v>
      </c>
    </row>
    <row r="6902" spans="1:2" x14ac:dyDescent="0.25">
      <c r="A6902" s="360">
        <v>36271</v>
      </c>
      <c r="B6902" s="361">
        <v>1.0608</v>
      </c>
    </row>
    <row r="6903" spans="1:2" x14ac:dyDescent="0.25">
      <c r="A6903" s="360">
        <v>36270</v>
      </c>
      <c r="B6903" s="361">
        <v>1.0650999999999999</v>
      </c>
    </row>
    <row r="6904" spans="1:2" x14ac:dyDescent="0.25">
      <c r="A6904" s="360">
        <v>36269</v>
      </c>
      <c r="B6904" s="361">
        <v>1.0640000000000001</v>
      </c>
    </row>
    <row r="6905" spans="1:2" x14ac:dyDescent="0.25">
      <c r="A6905" s="360">
        <v>36268</v>
      </c>
      <c r="B6905" s="361">
        <v>1.0692999999999999</v>
      </c>
    </row>
    <row r="6906" spans="1:2" x14ac:dyDescent="0.25">
      <c r="A6906" s="360">
        <v>36267</v>
      </c>
      <c r="B6906" s="361">
        <v>1.0699000000000001</v>
      </c>
    </row>
    <row r="6907" spans="1:2" x14ac:dyDescent="0.25">
      <c r="A6907" s="360">
        <v>36266</v>
      </c>
      <c r="B6907" s="361">
        <v>1.0676000000000001</v>
      </c>
    </row>
    <row r="6908" spans="1:2" x14ac:dyDescent="0.25">
      <c r="A6908" s="360">
        <v>36265</v>
      </c>
      <c r="B6908" s="361">
        <v>1.0786</v>
      </c>
    </row>
    <row r="6909" spans="1:2" x14ac:dyDescent="0.25">
      <c r="A6909" s="360">
        <v>36264</v>
      </c>
      <c r="B6909" s="361">
        <v>1.0801000000000001</v>
      </c>
    </row>
    <row r="6910" spans="1:2" x14ac:dyDescent="0.25">
      <c r="A6910" s="360">
        <v>36263</v>
      </c>
      <c r="B6910" s="361">
        <v>1.0791999999999999</v>
      </c>
    </row>
    <row r="6911" spans="1:2" x14ac:dyDescent="0.25">
      <c r="A6911" s="360">
        <v>36262</v>
      </c>
      <c r="B6911" s="361">
        <v>1.0846</v>
      </c>
    </row>
    <row r="6912" spans="1:2" x14ac:dyDescent="0.25">
      <c r="A6912" s="360">
        <v>36261</v>
      </c>
      <c r="B6912" s="361">
        <v>1.0811999999999999</v>
      </c>
    </row>
    <row r="6913" spans="1:2" x14ac:dyDescent="0.25">
      <c r="A6913" s="360">
        <v>36260</v>
      </c>
      <c r="B6913" s="361">
        <v>1.0825</v>
      </c>
    </row>
    <row r="6914" spans="1:2" x14ac:dyDescent="0.25">
      <c r="A6914" s="360">
        <v>36259</v>
      </c>
      <c r="B6914" s="361">
        <v>1.0779000000000001</v>
      </c>
    </row>
    <row r="6915" spans="1:2" x14ac:dyDescent="0.25">
      <c r="A6915" s="360">
        <v>36258</v>
      </c>
      <c r="B6915" s="361">
        <v>1.0806</v>
      </c>
    </row>
    <row r="6916" spans="1:2" x14ac:dyDescent="0.25">
      <c r="A6916" s="360">
        <v>36257</v>
      </c>
      <c r="B6916" s="361">
        <v>1.0790999999999999</v>
      </c>
    </row>
    <row r="6917" spans="1:2" x14ac:dyDescent="0.25">
      <c r="A6917" s="360">
        <v>36256</v>
      </c>
      <c r="B6917" s="361">
        <v>1.0729</v>
      </c>
    </row>
    <row r="6918" spans="1:2" x14ac:dyDescent="0.25">
      <c r="A6918" s="360">
        <v>36255</v>
      </c>
      <c r="B6918" s="361">
        <v>1.0752999999999999</v>
      </c>
    </row>
    <row r="6919" spans="1:2" x14ac:dyDescent="0.25">
      <c r="A6919" s="360">
        <v>36254</v>
      </c>
      <c r="B6919" s="361">
        <v>1.079</v>
      </c>
    </row>
    <row r="6920" spans="1:2" x14ac:dyDescent="0.25">
      <c r="A6920" s="360">
        <v>36253</v>
      </c>
      <c r="B6920" s="361">
        <v>1.0828</v>
      </c>
    </row>
    <row r="6921" spans="1:2" x14ac:dyDescent="0.25">
      <c r="A6921" s="360">
        <v>36252</v>
      </c>
      <c r="B6921" s="361">
        <v>1.0772999999999999</v>
      </c>
    </row>
    <row r="6922" spans="1:2" x14ac:dyDescent="0.25">
      <c r="A6922" s="360">
        <v>36251</v>
      </c>
      <c r="B6922" s="361">
        <v>1.0768</v>
      </c>
    </row>
    <row r="6923" spans="1:2" x14ac:dyDescent="0.25">
      <c r="A6923" s="360">
        <v>36250</v>
      </c>
      <c r="B6923" s="361">
        <v>1.0733999999999999</v>
      </c>
    </row>
    <row r="6924" spans="1:2" x14ac:dyDescent="0.25">
      <c r="A6924" s="360">
        <v>36249</v>
      </c>
      <c r="B6924" s="361">
        <v>1.0727</v>
      </c>
    </row>
    <row r="6925" spans="1:2" x14ac:dyDescent="0.25">
      <c r="A6925" s="360">
        <v>36248</v>
      </c>
      <c r="B6925" s="361">
        <v>1.0744</v>
      </c>
    </row>
    <row r="6926" spans="1:2" x14ac:dyDescent="0.25">
      <c r="A6926" s="360">
        <v>36247</v>
      </c>
      <c r="B6926" s="361">
        <v>1.0746500000000001</v>
      </c>
    </row>
    <row r="6927" spans="1:2" x14ac:dyDescent="0.25">
      <c r="A6927" s="360">
        <v>36246</v>
      </c>
      <c r="B6927" s="361">
        <v>1.0766</v>
      </c>
    </row>
    <row r="6928" spans="1:2" x14ac:dyDescent="0.25">
      <c r="A6928" s="360">
        <v>36245</v>
      </c>
      <c r="B6928" s="361">
        <v>1.0818000000000001</v>
      </c>
    </row>
    <row r="6929" spans="1:2" x14ac:dyDescent="0.25">
      <c r="A6929" s="360">
        <v>36244</v>
      </c>
      <c r="B6929" s="361">
        <v>1.0886</v>
      </c>
    </row>
    <row r="6930" spans="1:2" x14ac:dyDescent="0.25">
      <c r="A6930" s="360">
        <v>36243</v>
      </c>
      <c r="B6930" s="361">
        <v>1.0922000000000001</v>
      </c>
    </row>
    <row r="6931" spans="1:2" x14ac:dyDescent="0.25">
      <c r="A6931" s="360">
        <v>36242</v>
      </c>
      <c r="B6931" s="361">
        <v>1.0892999999999999</v>
      </c>
    </row>
    <row r="6932" spans="1:2" x14ac:dyDescent="0.25">
      <c r="A6932" s="360">
        <v>36241</v>
      </c>
      <c r="B6932" s="361">
        <v>1.0876999999999999</v>
      </c>
    </row>
    <row r="6933" spans="1:2" x14ac:dyDescent="0.25">
      <c r="A6933" s="360">
        <v>36240</v>
      </c>
      <c r="B6933" s="361">
        <v>1.0888</v>
      </c>
    </row>
    <row r="6934" spans="1:2" x14ac:dyDescent="0.25">
      <c r="A6934" s="360">
        <v>36239</v>
      </c>
      <c r="B6934" s="361">
        <v>1.0892999999999999</v>
      </c>
    </row>
    <row r="6935" spans="1:2" x14ac:dyDescent="0.25">
      <c r="A6935" s="360">
        <v>36238</v>
      </c>
      <c r="B6935" s="361">
        <v>1.0925</v>
      </c>
    </row>
    <row r="6936" spans="1:2" x14ac:dyDescent="0.25">
      <c r="A6936" s="360">
        <v>36237</v>
      </c>
      <c r="B6936" s="361">
        <v>1.101</v>
      </c>
    </row>
    <row r="6937" spans="1:2" x14ac:dyDescent="0.25">
      <c r="A6937" s="360">
        <v>36236</v>
      </c>
      <c r="B6937" s="361">
        <v>1.0980000000000001</v>
      </c>
    </row>
    <row r="6938" spans="1:2" x14ac:dyDescent="0.25">
      <c r="A6938" s="360">
        <v>36235</v>
      </c>
      <c r="B6938" s="361">
        <v>1.0871999999999999</v>
      </c>
    </row>
    <row r="6939" spans="1:2" x14ac:dyDescent="0.25">
      <c r="A6939" s="360">
        <v>36234</v>
      </c>
      <c r="B6939" s="361">
        <v>1.0940000000000001</v>
      </c>
    </row>
    <row r="6940" spans="1:2" x14ac:dyDescent="0.25">
      <c r="A6940" s="360">
        <v>36233</v>
      </c>
      <c r="B6940" s="361">
        <v>1.0895999999999999</v>
      </c>
    </row>
    <row r="6941" spans="1:2" x14ac:dyDescent="0.25">
      <c r="A6941" s="360">
        <v>36232</v>
      </c>
      <c r="B6941" s="361">
        <v>1.0900000000000001</v>
      </c>
    </row>
    <row r="6942" spans="1:2" x14ac:dyDescent="0.25">
      <c r="A6942" s="360">
        <v>36231</v>
      </c>
      <c r="B6942" s="361">
        <v>1.093</v>
      </c>
    </row>
    <row r="6943" spans="1:2" x14ac:dyDescent="0.25">
      <c r="A6943" s="360">
        <v>36230</v>
      </c>
      <c r="B6943" s="361">
        <v>1.0896999999999999</v>
      </c>
    </row>
    <row r="6944" spans="1:2" x14ac:dyDescent="0.25">
      <c r="A6944" s="360">
        <v>36229</v>
      </c>
      <c r="B6944" s="361">
        <v>1.0948</v>
      </c>
    </row>
    <row r="6945" spans="1:2" x14ac:dyDescent="0.25">
      <c r="A6945" s="360">
        <v>36228</v>
      </c>
      <c r="B6945" s="361">
        <v>1.0874999999999999</v>
      </c>
    </row>
    <row r="6946" spans="1:2" x14ac:dyDescent="0.25">
      <c r="A6946" s="360">
        <v>36227</v>
      </c>
      <c r="B6946" s="361">
        <v>1.0889</v>
      </c>
    </row>
    <row r="6947" spans="1:2" x14ac:dyDescent="0.25">
      <c r="A6947" s="360">
        <v>36226</v>
      </c>
      <c r="B6947" s="361">
        <v>1.0825</v>
      </c>
    </row>
    <row r="6948" spans="1:2" x14ac:dyDescent="0.25">
      <c r="A6948" s="360">
        <v>36225</v>
      </c>
      <c r="B6948" s="361">
        <v>1.0831999999999999</v>
      </c>
    </row>
    <row r="6949" spans="1:2" x14ac:dyDescent="0.25">
      <c r="A6949" s="360">
        <v>36224</v>
      </c>
      <c r="B6949" s="361">
        <v>1.0831999999999999</v>
      </c>
    </row>
    <row r="6950" spans="1:2" x14ac:dyDescent="0.25">
      <c r="A6950" s="360">
        <v>36223</v>
      </c>
      <c r="B6950" s="361">
        <v>1.0853999999999999</v>
      </c>
    </row>
    <row r="6951" spans="1:2" x14ac:dyDescent="0.25">
      <c r="A6951" s="360">
        <v>36222</v>
      </c>
      <c r="B6951" s="361">
        <v>1.091</v>
      </c>
    </row>
    <row r="6952" spans="1:2" x14ac:dyDescent="0.25">
      <c r="A6952" s="360">
        <v>36221</v>
      </c>
      <c r="B6952" s="361">
        <v>1.0885</v>
      </c>
    </row>
    <row r="6953" spans="1:2" x14ac:dyDescent="0.25">
      <c r="A6953" s="360">
        <v>36220</v>
      </c>
      <c r="B6953" s="361">
        <v>1.0983000000000001</v>
      </c>
    </row>
    <row r="6954" spans="1:2" x14ac:dyDescent="0.25">
      <c r="A6954" s="360">
        <v>36219</v>
      </c>
      <c r="B6954" s="361">
        <v>1.1037999999999999</v>
      </c>
    </row>
    <row r="6955" spans="1:2" x14ac:dyDescent="0.25">
      <c r="A6955" s="360">
        <v>36218</v>
      </c>
      <c r="B6955" s="361">
        <v>1.1022000000000001</v>
      </c>
    </row>
    <row r="6956" spans="1:2" x14ac:dyDescent="0.25">
      <c r="A6956" s="360">
        <v>36217</v>
      </c>
      <c r="B6956" s="361">
        <v>1.1008</v>
      </c>
    </row>
    <row r="6957" spans="1:2" x14ac:dyDescent="0.25">
      <c r="A6957" s="360">
        <v>36216</v>
      </c>
      <c r="B6957" s="361">
        <v>1.1033999999999999</v>
      </c>
    </row>
    <row r="6958" spans="1:2" x14ac:dyDescent="0.25">
      <c r="A6958" s="360">
        <v>36215</v>
      </c>
      <c r="B6958" s="361">
        <v>1.0987</v>
      </c>
    </row>
    <row r="6959" spans="1:2" x14ac:dyDescent="0.25">
      <c r="A6959" s="360">
        <v>36214</v>
      </c>
      <c r="B6959" s="361">
        <v>1.099</v>
      </c>
    </row>
    <row r="6960" spans="1:2" x14ac:dyDescent="0.25">
      <c r="A6960" s="360">
        <v>36213</v>
      </c>
      <c r="B6960" s="361">
        <v>1.1012</v>
      </c>
    </row>
    <row r="6961" spans="1:2" x14ac:dyDescent="0.25">
      <c r="A6961" s="360">
        <v>36212</v>
      </c>
      <c r="B6961" s="361">
        <v>1.1032</v>
      </c>
    </row>
    <row r="6962" spans="1:2" x14ac:dyDescent="0.25">
      <c r="A6962" s="360">
        <v>36211</v>
      </c>
      <c r="B6962" s="361">
        <v>1.1043000000000001</v>
      </c>
    </row>
    <row r="6963" spans="1:2" x14ac:dyDescent="0.25">
      <c r="A6963" s="360">
        <v>36210</v>
      </c>
      <c r="B6963" s="361">
        <v>1.117</v>
      </c>
    </row>
    <row r="6964" spans="1:2" x14ac:dyDescent="0.25">
      <c r="A6964" s="360">
        <v>36209</v>
      </c>
      <c r="B6964" s="361">
        <v>1.1240000000000001</v>
      </c>
    </row>
    <row r="6965" spans="1:2" x14ac:dyDescent="0.25">
      <c r="A6965" s="360">
        <v>36208</v>
      </c>
      <c r="B6965" s="361">
        <v>1.1233</v>
      </c>
    </row>
    <row r="6966" spans="1:2" x14ac:dyDescent="0.25">
      <c r="A6966" s="360">
        <v>36207</v>
      </c>
      <c r="B6966" s="361">
        <v>1.1184000000000001</v>
      </c>
    </row>
    <row r="6967" spans="1:2" x14ac:dyDescent="0.25">
      <c r="A6967" s="360">
        <v>36206</v>
      </c>
      <c r="B6967" s="361">
        <v>1.1241000000000001</v>
      </c>
    </row>
    <row r="6968" spans="1:2" x14ac:dyDescent="0.25">
      <c r="A6968" s="360">
        <v>36205</v>
      </c>
      <c r="B6968" s="361">
        <v>1.1295999999999999</v>
      </c>
    </row>
    <row r="6969" spans="1:2" x14ac:dyDescent="0.25">
      <c r="A6969" s="360">
        <v>36204</v>
      </c>
      <c r="B6969" s="361">
        <v>1.1302000000000001</v>
      </c>
    </row>
    <row r="6970" spans="1:2" x14ac:dyDescent="0.25">
      <c r="A6970" s="360">
        <v>36203</v>
      </c>
      <c r="B6970" s="361">
        <v>1.1242000000000001</v>
      </c>
    </row>
    <row r="6971" spans="1:2" x14ac:dyDescent="0.25">
      <c r="A6971" s="360">
        <v>36202</v>
      </c>
      <c r="B6971" s="361">
        <v>1.1314</v>
      </c>
    </row>
    <row r="6972" spans="1:2" x14ac:dyDescent="0.25">
      <c r="A6972" s="360">
        <v>36201</v>
      </c>
      <c r="B6972" s="361">
        <v>1.1319999999999999</v>
      </c>
    </row>
    <row r="6973" spans="1:2" x14ac:dyDescent="0.25">
      <c r="A6973" s="360">
        <v>36200</v>
      </c>
      <c r="B6973" s="361">
        <v>1.1315999999999999</v>
      </c>
    </row>
    <row r="6974" spans="1:2" x14ac:dyDescent="0.25">
      <c r="A6974" s="360">
        <v>36199</v>
      </c>
      <c r="B6974" s="361">
        <v>1.1243000000000001</v>
      </c>
    </row>
    <row r="6975" spans="1:2" x14ac:dyDescent="0.25">
      <c r="A6975" s="360">
        <v>36198</v>
      </c>
      <c r="B6975" s="361">
        <v>1.1276999999999999</v>
      </c>
    </row>
    <row r="6976" spans="1:2" x14ac:dyDescent="0.25">
      <c r="A6976" s="360">
        <v>36197</v>
      </c>
      <c r="B6976" s="361">
        <v>1.1270500000000001</v>
      </c>
    </row>
    <row r="6977" spans="1:2" x14ac:dyDescent="0.25">
      <c r="A6977" s="360">
        <v>36196</v>
      </c>
      <c r="B6977" s="361">
        <v>1.1307</v>
      </c>
    </row>
    <row r="6978" spans="1:2" x14ac:dyDescent="0.25">
      <c r="A6978" s="360">
        <v>36195</v>
      </c>
      <c r="B6978" s="361">
        <v>1.1279999999999999</v>
      </c>
    </row>
    <row r="6979" spans="1:2" x14ac:dyDescent="0.25">
      <c r="A6979" s="360">
        <v>36194</v>
      </c>
      <c r="B6979" s="361">
        <v>1.1335</v>
      </c>
    </row>
    <row r="6980" spans="1:2" x14ac:dyDescent="0.25">
      <c r="A6980" s="360">
        <v>36193</v>
      </c>
      <c r="B6980" s="361">
        <v>1.13195</v>
      </c>
    </row>
    <row r="6981" spans="1:2" x14ac:dyDescent="0.25">
      <c r="A6981" s="360">
        <v>36192</v>
      </c>
      <c r="B6981" s="361">
        <v>1.1346000000000001</v>
      </c>
    </row>
    <row r="6982" spans="1:2" x14ac:dyDescent="0.25">
      <c r="A6982" s="360">
        <v>36191</v>
      </c>
      <c r="B6982" s="361">
        <v>1.143</v>
      </c>
    </row>
    <row r="6983" spans="1:2" x14ac:dyDescent="0.25">
      <c r="A6983" s="360">
        <v>36190</v>
      </c>
      <c r="B6983" s="361">
        <v>1.1359999999999999</v>
      </c>
    </row>
    <row r="6984" spans="1:2" x14ac:dyDescent="0.25">
      <c r="A6984" s="360">
        <v>36189</v>
      </c>
      <c r="B6984" s="361">
        <v>1.1385000000000001</v>
      </c>
    </row>
    <row r="6985" spans="1:2" x14ac:dyDescent="0.25">
      <c r="A6985" s="360">
        <v>36188</v>
      </c>
      <c r="B6985" s="361">
        <v>1.1412</v>
      </c>
    </row>
    <row r="6986" spans="1:2" x14ac:dyDescent="0.25">
      <c r="A6986" s="360">
        <v>36187</v>
      </c>
      <c r="B6986" s="361">
        <v>1.1515</v>
      </c>
    </row>
    <row r="6987" spans="1:2" x14ac:dyDescent="0.25">
      <c r="A6987" s="360">
        <v>36186</v>
      </c>
      <c r="B6987" s="361">
        <v>1.157</v>
      </c>
    </row>
    <row r="6988" spans="1:2" x14ac:dyDescent="0.25">
      <c r="A6988" s="360">
        <v>36185</v>
      </c>
      <c r="B6988" s="361">
        <v>1.1588000000000001</v>
      </c>
    </row>
    <row r="6989" spans="1:2" x14ac:dyDescent="0.25">
      <c r="A6989" s="360">
        <v>36184</v>
      </c>
      <c r="B6989" s="361">
        <v>1.1579999999999999</v>
      </c>
    </row>
    <row r="6990" spans="1:2" x14ac:dyDescent="0.25">
      <c r="A6990" s="360">
        <v>36183</v>
      </c>
      <c r="B6990" s="361">
        <v>1.1579999999999999</v>
      </c>
    </row>
    <row r="6991" spans="1:2" x14ac:dyDescent="0.25">
      <c r="A6991" s="360">
        <v>36182</v>
      </c>
      <c r="B6991" s="361">
        <v>1.1604000000000001</v>
      </c>
    </row>
    <row r="6992" spans="1:2" x14ac:dyDescent="0.25">
      <c r="A6992" s="360">
        <v>36181</v>
      </c>
      <c r="B6992" s="361">
        <v>1.1575</v>
      </c>
    </row>
    <row r="6993" spans="1:2" x14ac:dyDescent="0.25">
      <c r="A6993" s="360">
        <v>36180</v>
      </c>
      <c r="B6993" s="361">
        <v>1.1572</v>
      </c>
    </row>
    <row r="6994" spans="1:2" x14ac:dyDescent="0.25">
      <c r="A6994" s="360">
        <v>36179</v>
      </c>
      <c r="B6994" s="361">
        <v>1.1601999999999999</v>
      </c>
    </row>
    <row r="6995" spans="1:2" x14ac:dyDescent="0.25">
      <c r="A6995" s="360">
        <v>36178</v>
      </c>
      <c r="B6995" s="361">
        <v>1.1593</v>
      </c>
    </row>
    <row r="6996" spans="1:2" x14ac:dyDescent="0.25">
      <c r="A6996" s="360">
        <v>36177</v>
      </c>
      <c r="B6996" s="361">
        <v>1.1567000000000001</v>
      </c>
    </row>
    <row r="6997" spans="1:2" x14ac:dyDescent="0.25">
      <c r="A6997" s="360">
        <v>36176</v>
      </c>
      <c r="B6997" s="361">
        <v>1.1555</v>
      </c>
    </row>
    <row r="6998" spans="1:2" x14ac:dyDescent="0.25">
      <c r="A6998" s="360">
        <v>36175</v>
      </c>
      <c r="B6998" s="361">
        <v>1.1659999999999999</v>
      </c>
    </row>
    <row r="6999" spans="1:2" x14ac:dyDescent="0.25">
      <c r="A6999" s="360">
        <v>36174</v>
      </c>
      <c r="B6999" s="361">
        <v>1.1655</v>
      </c>
    </row>
    <row r="7000" spans="1:2" x14ac:dyDescent="0.25">
      <c r="A7000" s="360">
        <v>36173</v>
      </c>
      <c r="B7000" s="361">
        <v>1.1688000000000001</v>
      </c>
    </row>
    <row r="7001" spans="1:2" x14ac:dyDescent="0.25">
      <c r="A7001" s="360">
        <v>36172</v>
      </c>
      <c r="B7001" s="361">
        <v>1.1498999999999999</v>
      </c>
    </row>
    <row r="7002" spans="1:2" x14ac:dyDescent="0.25">
      <c r="A7002" s="360">
        <v>36171</v>
      </c>
      <c r="B7002" s="361">
        <v>1.1569</v>
      </c>
    </row>
    <row r="7003" spans="1:2" x14ac:dyDescent="0.25">
      <c r="A7003" s="360">
        <v>36170</v>
      </c>
      <c r="B7003" s="361">
        <v>1.1567000000000001</v>
      </c>
    </row>
    <row r="7004" spans="1:2" x14ac:dyDescent="0.25">
      <c r="A7004" s="360">
        <v>36169</v>
      </c>
      <c r="B7004" s="361">
        <v>1.1573</v>
      </c>
    </row>
    <row r="7005" spans="1:2" x14ac:dyDescent="0.25">
      <c r="A7005" s="360">
        <v>36168</v>
      </c>
      <c r="B7005" s="361">
        <v>1.1647000000000001</v>
      </c>
    </row>
    <row r="7006" spans="1:2" x14ac:dyDescent="0.25">
      <c r="A7006" s="360">
        <v>36167</v>
      </c>
      <c r="B7006" s="361">
        <v>1.1665000000000001</v>
      </c>
    </row>
    <row r="7007" spans="1:2" x14ac:dyDescent="0.25">
      <c r="A7007" s="360">
        <v>36166</v>
      </c>
      <c r="B7007" s="361">
        <v>1.1738999999999999</v>
      </c>
    </row>
    <row r="7008" spans="1:2" x14ac:dyDescent="0.25">
      <c r="A7008" s="360">
        <v>36165</v>
      </c>
      <c r="B7008" s="361">
        <v>1.1797</v>
      </c>
    </row>
    <row r="7009" spans="1:2" x14ac:dyDescent="0.25">
      <c r="A7009" s="360">
        <v>36164</v>
      </c>
      <c r="B7009" s="361">
        <v>1.1802999999999999</v>
      </c>
    </row>
    <row r="7010" spans="1:2" x14ac:dyDescent="0.25">
      <c r="A7010" s="360">
        <v>36163</v>
      </c>
      <c r="B7010" s="361">
        <v>1.1716</v>
      </c>
    </row>
    <row r="7011" spans="1:2" x14ac:dyDescent="0.25">
      <c r="A7011" s="360">
        <v>36162</v>
      </c>
      <c r="B7011" s="361">
        <v>1.16692</v>
      </c>
    </row>
    <row r="7012" spans="1:2" x14ac:dyDescent="0.25">
      <c r="A7012" s="360">
        <v>36161</v>
      </c>
      <c r="B7012" s="361">
        <v>1.16692</v>
      </c>
    </row>
    <row r="7013" spans="1:2" x14ac:dyDescent="0.25">
      <c r="A7013" s="360">
        <v>36160</v>
      </c>
      <c r="B7013" s="361">
        <v>1.16692</v>
      </c>
    </row>
    <row r="7014" spans="1:2" x14ac:dyDescent="0.25">
      <c r="A7014" s="360">
        <v>36159</v>
      </c>
      <c r="B7014" s="361">
        <v>1.17092</v>
      </c>
    </row>
    <row r="7015" spans="1:2" x14ac:dyDescent="0.25">
      <c r="A7015" s="360">
        <v>36158</v>
      </c>
      <c r="B7015" s="361">
        <v>1.1686300000000001</v>
      </c>
    </row>
    <row r="7016" spans="1:2" x14ac:dyDescent="0.25">
      <c r="A7016" s="360">
        <v>36157</v>
      </c>
      <c r="B7016" s="361">
        <v>1.1638599999999999</v>
      </c>
    </row>
    <row r="7017" spans="1:2" x14ac:dyDescent="0.25">
      <c r="A7017" s="360">
        <v>36156</v>
      </c>
      <c r="B7017" s="361">
        <v>1.1644399999999999</v>
      </c>
    </row>
    <row r="7018" spans="1:2" x14ac:dyDescent="0.25">
      <c r="A7018" s="360">
        <v>36155</v>
      </c>
      <c r="B7018" s="361">
        <v>1.16371</v>
      </c>
    </row>
    <row r="7019" spans="1:2" x14ac:dyDescent="0.25">
      <c r="A7019" s="360">
        <v>36154</v>
      </c>
      <c r="B7019" s="361">
        <v>1.16371</v>
      </c>
    </row>
    <row r="7020" spans="1:2" x14ac:dyDescent="0.25">
      <c r="A7020" s="360">
        <v>36153</v>
      </c>
      <c r="B7020" s="361">
        <v>1.16567</v>
      </c>
    </row>
    <row r="7021" spans="1:2" x14ac:dyDescent="0.25">
      <c r="A7021" s="360">
        <v>36152</v>
      </c>
      <c r="B7021" s="361">
        <v>1.1703300000000001</v>
      </c>
    </row>
    <row r="7022" spans="1:2" x14ac:dyDescent="0.25">
      <c r="A7022" s="360">
        <v>36151</v>
      </c>
      <c r="B7022" s="361">
        <v>1.1696500000000001</v>
      </c>
    </row>
    <row r="7023" spans="1:2" x14ac:dyDescent="0.25">
      <c r="A7023" s="360">
        <v>36150</v>
      </c>
      <c r="B7023" s="361">
        <v>1.17527</v>
      </c>
    </row>
    <row r="7024" spans="1:2" x14ac:dyDescent="0.25">
      <c r="A7024" s="360">
        <v>36149</v>
      </c>
      <c r="B7024" s="361">
        <v>1.1781699999999999</v>
      </c>
    </row>
    <row r="7025" spans="1:2" x14ac:dyDescent="0.25">
      <c r="A7025" s="360">
        <v>36148</v>
      </c>
      <c r="B7025" s="361">
        <v>1.1760600000000001</v>
      </c>
    </row>
    <row r="7026" spans="1:2" x14ac:dyDescent="0.25">
      <c r="A7026" s="360">
        <v>36147</v>
      </c>
      <c r="B7026" s="361">
        <v>1.17869</v>
      </c>
    </row>
    <row r="7027" spans="1:2" x14ac:dyDescent="0.25">
      <c r="A7027" s="360">
        <v>36146</v>
      </c>
      <c r="B7027" s="361">
        <v>1.17554</v>
      </c>
    </row>
    <row r="7028" spans="1:2" x14ac:dyDescent="0.25">
      <c r="A7028" s="360">
        <v>36145</v>
      </c>
      <c r="B7028" s="361">
        <v>1.17753</v>
      </c>
    </row>
    <row r="7029" spans="1:2" x14ac:dyDescent="0.25">
      <c r="A7029" s="360">
        <v>36144</v>
      </c>
      <c r="B7029" s="361">
        <v>1.18069</v>
      </c>
    </row>
    <row r="7031" spans="1:2" x14ac:dyDescent="0.25">
      <c r="A7031" s="404" t="s">
        <v>189</v>
      </c>
      <c r="B7031" s="404">
        <v>1.21096</v>
      </c>
    </row>
    <row r="7032" spans="1:2" x14ac:dyDescent="0.25">
      <c r="A7032" s="404" t="s">
        <v>190</v>
      </c>
      <c r="B7032" s="404">
        <v>0.82794800000000002</v>
      </c>
    </row>
    <row r="7033" spans="1:2" x14ac:dyDescent="0.25">
      <c r="A7033" s="404" t="s">
        <v>191</v>
      </c>
      <c r="B7033" s="404">
        <v>1.5950800000000001</v>
      </c>
    </row>
  </sheetData>
  <mergeCells count="2">
    <mergeCell ref="A1:B1"/>
    <mergeCell ref="A2:B2"/>
  </mergeCells>
  <hyperlinks>
    <hyperlink ref="A2" r:id="rId1"/>
  </hyperlinks>
  <pageMargins left="0.7" right="0.7" top="0.75" bottom="0.75" header="0.3" footer="0.3"/>
  <pageSetup orientation="portrait"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tabColor rgb="FF0070C0"/>
  </sheetPr>
  <dimension ref="A1:B228"/>
  <sheetViews>
    <sheetView workbookViewId="0">
      <selection activeCell="B6" sqref="B6"/>
    </sheetView>
  </sheetViews>
  <sheetFormatPr baseColWidth="10" defaultRowHeight="15" x14ac:dyDescent="0.25"/>
  <cols>
    <col min="1" max="2" width="17.5" style="277" customWidth="1"/>
    <col min="3" max="16384" width="11" style="277"/>
  </cols>
  <sheetData>
    <row r="1" spans="1:2" x14ac:dyDescent="0.25">
      <c r="A1" s="1337" t="s">
        <v>192</v>
      </c>
      <c r="B1" s="1337"/>
    </row>
    <row r="2" spans="1:2" x14ac:dyDescent="0.25">
      <c r="A2" s="1337" t="s">
        <v>186</v>
      </c>
      <c r="B2" s="1337"/>
    </row>
    <row r="5" spans="1:2" x14ac:dyDescent="0.25">
      <c r="A5" s="278" t="s">
        <v>187</v>
      </c>
      <c r="B5" s="278" t="s">
        <v>188</v>
      </c>
    </row>
    <row r="6" spans="1:2" x14ac:dyDescent="0.25">
      <c r="A6" s="431">
        <v>42794</v>
      </c>
      <c r="B6" s="432">
        <v>1.0645199999999999</v>
      </c>
    </row>
    <row r="7" spans="1:2" x14ac:dyDescent="0.25">
      <c r="A7" s="431">
        <v>42766</v>
      </c>
      <c r="B7" s="432">
        <v>1.0624100000000001</v>
      </c>
    </row>
    <row r="8" spans="1:2" x14ac:dyDescent="0.25">
      <c r="A8" s="431">
        <v>42735</v>
      </c>
      <c r="B8" s="432">
        <v>1.0537399999999999</v>
      </c>
    </row>
    <row r="9" spans="1:2" x14ac:dyDescent="0.25">
      <c r="A9" s="431">
        <v>42704</v>
      </c>
      <c r="B9" s="432">
        <v>1.0797600000000001</v>
      </c>
    </row>
    <row r="10" spans="1:2" x14ac:dyDescent="0.25">
      <c r="A10" s="431">
        <v>42674</v>
      </c>
      <c r="B10" s="432">
        <v>1.10358</v>
      </c>
    </row>
    <row r="11" spans="1:2" x14ac:dyDescent="0.25">
      <c r="A11" s="431">
        <v>42643</v>
      </c>
      <c r="B11" s="432">
        <v>1.1204799999999999</v>
      </c>
    </row>
    <row r="12" spans="1:2" x14ac:dyDescent="0.25">
      <c r="A12" s="431">
        <v>42613</v>
      </c>
      <c r="B12" s="432">
        <v>1.12016</v>
      </c>
    </row>
    <row r="13" spans="1:2" x14ac:dyDescent="0.25">
      <c r="A13" s="431">
        <v>42582</v>
      </c>
      <c r="B13" s="432">
        <v>1.1064700000000001</v>
      </c>
    </row>
    <row r="14" spans="1:2" x14ac:dyDescent="0.25">
      <c r="A14" s="431">
        <v>42551</v>
      </c>
      <c r="B14" s="432">
        <v>1.1238699999999999</v>
      </c>
    </row>
    <row r="15" spans="1:2" x14ac:dyDescent="0.25">
      <c r="A15" s="431">
        <v>42521</v>
      </c>
      <c r="B15" s="432">
        <v>1.1300300000000001</v>
      </c>
    </row>
    <row r="16" spans="1:2" x14ac:dyDescent="0.25">
      <c r="A16" s="431">
        <v>42490</v>
      </c>
      <c r="B16" s="432">
        <v>1.1337200000000001</v>
      </c>
    </row>
    <row r="17" spans="1:2" x14ac:dyDescent="0.25">
      <c r="A17" s="431">
        <v>42460</v>
      </c>
      <c r="B17" s="432">
        <v>1.1125400000000001</v>
      </c>
    </row>
    <row r="18" spans="1:2" x14ac:dyDescent="0.25">
      <c r="A18" s="431">
        <v>42429</v>
      </c>
      <c r="B18" s="432">
        <v>1.1102700000000001</v>
      </c>
    </row>
    <row r="19" spans="1:2" x14ac:dyDescent="0.25">
      <c r="A19" s="431">
        <v>42400</v>
      </c>
      <c r="B19" s="432">
        <v>1.0863700000000001</v>
      </c>
    </row>
    <row r="20" spans="1:2" x14ac:dyDescent="0.25">
      <c r="A20" s="431">
        <v>42369</v>
      </c>
      <c r="B20" s="432">
        <v>1.0894699999999999</v>
      </c>
    </row>
    <row r="21" spans="1:2" x14ac:dyDescent="0.25">
      <c r="A21" s="431">
        <v>42338</v>
      </c>
      <c r="B21" s="432">
        <v>1.07324</v>
      </c>
    </row>
    <row r="22" spans="1:2" x14ac:dyDescent="0.25">
      <c r="A22" s="431">
        <v>42308</v>
      </c>
      <c r="B22" s="432">
        <v>1.1223000000000001</v>
      </c>
    </row>
    <row r="23" spans="1:2" x14ac:dyDescent="0.25">
      <c r="A23" s="431">
        <v>42277</v>
      </c>
      <c r="B23" s="432">
        <v>1.1234500000000001</v>
      </c>
    </row>
    <row r="24" spans="1:2" x14ac:dyDescent="0.25">
      <c r="A24" s="431">
        <v>42247</v>
      </c>
      <c r="B24" s="432">
        <v>1.1132299999999999</v>
      </c>
    </row>
    <row r="25" spans="1:2" x14ac:dyDescent="0.25">
      <c r="A25" s="431">
        <v>42216</v>
      </c>
      <c r="B25" s="432">
        <v>1.1004400000000001</v>
      </c>
    </row>
    <row r="26" spans="1:2" x14ac:dyDescent="0.25">
      <c r="A26" s="431">
        <v>42185</v>
      </c>
      <c r="B26" s="432">
        <v>1.1218399999999999</v>
      </c>
    </row>
    <row r="27" spans="1:2" x14ac:dyDescent="0.25">
      <c r="A27" s="431">
        <v>42155</v>
      </c>
      <c r="B27" s="432">
        <v>1.11625</v>
      </c>
    </row>
    <row r="28" spans="1:2" x14ac:dyDescent="0.25">
      <c r="A28" s="431">
        <v>42124</v>
      </c>
      <c r="B28" s="432">
        <v>1.0804100000000001</v>
      </c>
    </row>
    <row r="29" spans="1:2" x14ac:dyDescent="0.25">
      <c r="A29" s="431">
        <v>42094</v>
      </c>
      <c r="B29" s="432">
        <v>1.0826100000000001</v>
      </c>
    </row>
    <row r="30" spans="1:2" x14ac:dyDescent="0.25">
      <c r="A30" s="431">
        <v>42063</v>
      </c>
      <c r="B30" s="432">
        <v>1.1347799999999999</v>
      </c>
    </row>
    <row r="31" spans="1:2" x14ac:dyDescent="0.25">
      <c r="A31" s="431">
        <v>42035</v>
      </c>
      <c r="B31" s="432">
        <v>1.16377</v>
      </c>
    </row>
    <row r="32" spans="1:2" x14ac:dyDescent="0.25">
      <c r="A32" s="431">
        <v>42004</v>
      </c>
      <c r="B32" s="432">
        <v>1.2309099999999999</v>
      </c>
    </row>
    <row r="33" spans="1:2" x14ac:dyDescent="0.25">
      <c r="A33" s="431">
        <v>41973</v>
      </c>
      <c r="B33" s="432">
        <v>1.24716</v>
      </c>
    </row>
    <row r="34" spans="1:2" x14ac:dyDescent="0.25">
      <c r="A34" s="431">
        <v>41943</v>
      </c>
      <c r="B34" s="432">
        <v>1.26685</v>
      </c>
    </row>
    <row r="35" spans="1:2" x14ac:dyDescent="0.25">
      <c r="A35" s="431">
        <v>41912</v>
      </c>
      <c r="B35" s="432">
        <v>1.28938</v>
      </c>
    </row>
    <row r="36" spans="1:2" x14ac:dyDescent="0.25">
      <c r="A36" s="431">
        <v>41882</v>
      </c>
      <c r="B36" s="432">
        <v>1.3319399999999999</v>
      </c>
    </row>
    <row r="37" spans="1:2" x14ac:dyDescent="0.25">
      <c r="A37" s="431">
        <v>41851</v>
      </c>
      <c r="B37" s="432">
        <v>1.3541399999999999</v>
      </c>
    </row>
    <row r="38" spans="1:2" x14ac:dyDescent="0.25">
      <c r="A38" s="431">
        <v>41820</v>
      </c>
      <c r="B38" s="432">
        <v>1.35991</v>
      </c>
    </row>
    <row r="39" spans="1:2" x14ac:dyDescent="0.25">
      <c r="A39" s="431">
        <v>41790</v>
      </c>
      <c r="B39" s="432">
        <v>1.3735200000000001</v>
      </c>
    </row>
    <row r="40" spans="1:2" x14ac:dyDescent="0.25">
      <c r="A40" s="431">
        <v>41759</v>
      </c>
      <c r="B40" s="432">
        <v>1.3807799999999999</v>
      </c>
    </row>
    <row r="41" spans="1:2" x14ac:dyDescent="0.25">
      <c r="A41" s="431">
        <v>41729</v>
      </c>
      <c r="B41" s="432">
        <v>1.38249</v>
      </c>
    </row>
    <row r="42" spans="1:2" x14ac:dyDescent="0.25">
      <c r="A42" s="431">
        <v>41698</v>
      </c>
      <c r="B42" s="432">
        <v>1.3651599999999999</v>
      </c>
    </row>
    <row r="43" spans="1:2" x14ac:dyDescent="0.25">
      <c r="A43" s="431">
        <v>41670</v>
      </c>
      <c r="B43" s="432">
        <v>1.3624700000000001</v>
      </c>
    </row>
    <row r="44" spans="1:2" x14ac:dyDescent="0.25">
      <c r="A44" s="431">
        <v>41639</v>
      </c>
      <c r="B44" s="432">
        <v>1.36999</v>
      </c>
    </row>
    <row r="45" spans="1:2" x14ac:dyDescent="0.25">
      <c r="A45" s="431">
        <v>41608</v>
      </c>
      <c r="B45" s="432">
        <v>1.34917</v>
      </c>
    </row>
    <row r="46" spans="1:2" x14ac:dyDescent="0.25">
      <c r="A46" s="431">
        <v>41578</v>
      </c>
      <c r="B46" s="432">
        <v>1.3639300000000001</v>
      </c>
    </row>
    <row r="47" spans="1:2" x14ac:dyDescent="0.25">
      <c r="A47" s="431">
        <v>41547</v>
      </c>
      <c r="B47" s="432">
        <v>1.3352999999999999</v>
      </c>
    </row>
    <row r="48" spans="1:2" x14ac:dyDescent="0.25">
      <c r="A48" s="431">
        <v>41517</v>
      </c>
      <c r="B48" s="432">
        <v>1.3316699999999999</v>
      </c>
    </row>
    <row r="49" spans="1:2" x14ac:dyDescent="0.25">
      <c r="A49" s="431">
        <v>41486</v>
      </c>
      <c r="B49" s="432">
        <v>1.30813</v>
      </c>
    </row>
    <row r="50" spans="1:2" x14ac:dyDescent="0.25">
      <c r="A50" s="431">
        <v>41455</v>
      </c>
      <c r="B50" s="432">
        <v>1.31745</v>
      </c>
    </row>
    <row r="51" spans="1:2" x14ac:dyDescent="0.25">
      <c r="A51" s="431">
        <v>41425</v>
      </c>
      <c r="B51" s="432">
        <v>1.2979499999999999</v>
      </c>
    </row>
    <row r="52" spans="1:2" x14ac:dyDescent="0.25">
      <c r="A52" s="431">
        <v>41394</v>
      </c>
      <c r="B52" s="432">
        <v>1.3022499999999999</v>
      </c>
    </row>
    <row r="53" spans="1:2" x14ac:dyDescent="0.25">
      <c r="A53" s="431">
        <v>41364</v>
      </c>
      <c r="B53" s="432">
        <v>1.2965500000000001</v>
      </c>
    </row>
    <row r="54" spans="1:2" x14ac:dyDescent="0.25">
      <c r="A54" s="431">
        <v>41333</v>
      </c>
      <c r="B54" s="432">
        <v>1.3366499999999999</v>
      </c>
    </row>
    <row r="55" spans="1:2" x14ac:dyDescent="0.25">
      <c r="A55" s="431">
        <v>41305</v>
      </c>
      <c r="B55" s="432">
        <v>1.32904</v>
      </c>
    </row>
    <row r="56" spans="1:2" x14ac:dyDescent="0.25">
      <c r="A56" s="431">
        <v>41274</v>
      </c>
      <c r="B56" s="432">
        <v>1.31118</v>
      </c>
    </row>
    <row r="57" spans="1:2" x14ac:dyDescent="0.25">
      <c r="A57" s="431">
        <v>41243</v>
      </c>
      <c r="B57" s="432">
        <v>1.2828200000000001</v>
      </c>
    </row>
    <row r="58" spans="1:2" x14ac:dyDescent="0.25">
      <c r="A58" s="431">
        <v>41213</v>
      </c>
      <c r="B58" s="432">
        <v>1.2972300000000001</v>
      </c>
    </row>
    <row r="59" spans="1:2" x14ac:dyDescent="0.25">
      <c r="A59" s="431">
        <v>41182</v>
      </c>
      <c r="B59" s="432">
        <v>1.2863800000000001</v>
      </c>
    </row>
    <row r="60" spans="1:2" x14ac:dyDescent="0.25">
      <c r="A60" s="431">
        <v>41152</v>
      </c>
      <c r="B60" s="432">
        <v>1.2392399999999999</v>
      </c>
    </row>
    <row r="61" spans="1:2" x14ac:dyDescent="0.25">
      <c r="A61" s="431">
        <v>41121</v>
      </c>
      <c r="B61" s="432">
        <v>1.2296499999999999</v>
      </c>
    </row>
    <row r="62" spans="1:2" x14ac:dyDescent="0.25">
      <c r="A62" s="431">
        <v>41090</v>
      </c>
      <c r="B62" s="432">
        <v>1.2543</v>
      </c>
    </row>
    <row r="63" spans="1:2" x14ac:dyDescent="0.25">
      <c r="A63" s="431">
        <v>41060</v>
      </c>
      <c r="B63" s="432">
        <v>1.2811900000000001</v>
      </c>
    </row>
    <row r="64" spans="1:2" x14ac:dyDescent="0.25">
      <c r="A64" s="431">
        <v>41029</v>
      </c>
      <c r="B64" s="432">
        <v>1.3165199999999999</v>
      </c>
    </row>
    <row r="65" spans="1:2" x14ac:dyDescent="0.25">
      <c r="A65" s="431">
        <v>40999</v>
      </c>
      <c r="B65" s="432">
        <v>1.32084</v>
      </c>
    </row>
    <row r="66" spans="1:2" x14ac:dyDescent="0.25">
      <c r="A66" s="431">
        <v>40968</v>
      </c>
      <c r="B66" s="432">
        <v>1.323</v>
      </c>
    </row>
    <row r="67" spans="1:2" x14ac:dyDescent="0.25">
      <c r="A67" s="431">
        <v>40939</v>
      </c>
      <c r="B67" s="432">
        <v>1.2899400000000001</v>
      </c>
    </row>
    <row r="68" spans="1:2" x14ac:dyDescent="0.25">
      <c r="A68" s="431">
        <v>40908</v>
      </c>
      <c r="B68" s="432">
        <v>1.3171299999999999</v>
      </c>
    </row>
    <row r="69" spans="1:2" x14ac:dyDescent="0.25">
      <c r="A69" s="431">
        <v>40877</v>
      </c>
      <c r="B69" s="432">
        <v>1.3565199999999999</v>
      </c>
    </row>
    <row r="70" spans="1:2" x14ac:dyDescent="0.25">
      <c r="A70" s="431">
        <v>40847</v>
      </c>
      <c r="B70" s="432">
        <v>1.3716699999999999</v>
      </c>
    </row>
    <row r="71" spans="1:2" x14ac:dyDescent="0.25">
      <c r="A71" s="431">
        <v>40816</v>
      </c>
      <c r="B71" s="432">
        <v>1.3773599999999999</v>
      </c>
    </row>
    <row r="72" spans="1:2" x14ac:dyDescent="0.25">
      <c r="A72" s="431">
        <v>40786</v>
      </c>
      <c r="B72" s="432">
        <v>1.4343300000000001</v>
      </c>
    </row>
    <row r="73" spans="1:2" x14ac:dyDescent="0.25">
      <c r="A73" s="431">
        <v>40755</v>
      </c>
      <c r="B73" s="432">
        <v>1.4302999999999999</v>
      </c>
    </row>
    <row r="74" spans="1:2" x14ac:dyDescent="0.25">
      <c r="A74" s="431">
        <v>40724</v>
      </c>
      <c r="B74" s="432">
        <v>1.4385600000000001</v>
      </c>
    </row>
    <row r="75" spans="1:2" x14ac:dyDescent="0.25">
      <c r="A75" s="431">
        <v>40694</v>
      </c>
      <c r="B75" s="432">
        <v>1.43268</v>
      </c>
    </row>
    <row r="76" spans="1:2" x14ac:dyDescent="0.25">
      <c r="A76" s="431">
        <v>40663</v>
      </c>
      <c r="B76" s="432">
        <v>1.4456500000000001</v>
      </c>
    </row>
    <row r="77" spans="1:2" x14ac:dyDescent="0.25">
      <c r="A77" s="431">
        <v>40633</v>
      </c>
      <c r="B77" s="432">
        <v>1.4013199999999999</v>
      </c>
    </row>
    <row r="78" spans="1:2" x14ac:dyDescent="0.25">
      <c r="A78" s="431">
        <v>40602</v>
      </c>
      <c r="B78" s="432">
        <v>1.3650599999999999</v>
      </c>
    </row>
    <row r="79" spans="1:2" x14ac:dyDescent="0.25">
      <c r="A79" s="431">
        <v>40574</v>
      </c>
      <c r="B79" s="432">
        <v>1.3363</v>
      </c>
    </row>
    <row r="80" spans="1:2" x14ac:dyDescent="0.25">
      <c r="A80" s="431">
        <v>40543</v>
      </c>
      <c r="B80" s="432">
        <v>1.32223</v>
      </c>
    </row>
    <row r="81" spans="1:2" x14ac:dyDescent="0.25">
      <c r="A81" s="431">
        <v>40512</v>
      </c>
      <c r="B81" s="432">
        <v>1.3666100000000001</v>
      </c>
    </row>
    <row r="82" spans="1:2" x14ac:dyDescent="0.25">
      <c r="A82" s="431">
        <v>40482</v>
      </c>
      <c r="B82" s="432">
        <v>1.39029</v>
      </c>
    </row>
    <row r="83" spans="1:2" x14ac:dyDescent="0.25">
      <c r="A83" s="431">
        <v>40451</v>
      </c>
      <c r="B83" s="432">
        <v>1.3061</v>
      </c>
    </row>
    <row r="84" spans="1:2" x14ac:dyDescent="0.25">
      <c r="A84" s="431">
        <v>40421</v>
      </c>
      <c r="B84" s="432">
        <v>1.29</v>
      </c>
    </row>
    <row r="85" spans="1:2" x14ac:dyDescent="0.25">
      <c r="A85" s="431">
        <v>40390</v>
      </c>
      <c r="B85" s="432">
        <v>1.2781400000000001</v>
      </c>
    </row>
    <row r="86" spans="1:2" x14ac:dyDescent="0.25">
      <c r="A86" s="431">
        <v>40359</v>
      </c>
      <c r="B86" s="432">
        <v>1.22113</v>
      </c>
    </row>
    <row r="87" spans="1:2" x14ac:dyDescent="0.25">
      <c r="A87" s="431">
        <v>40329</v>
      </c>
      <c r="B87" s="432">
        <v>1.25884</v>
      </c>
    </row>
    <row r="88" spans="1:2" x14ac:dyDescent="0.25">
      <c r="A88" s="431">
        <v>40298</v>
      </c>
      <c r="B88" s="432">
        <v>1.34352</v>
      </c>
    </row>
    <row r="89" spans="1:2" x14ac:dyDescent="0.25">
      <c r="A89" s="431">
        <v>40268</v>
      </c>
      <c r="B89" s="432">
        <v>1.35737</v>
      </c>
    </row>
    <row r="90" spans="1:2" x14ac:dyDescent="0.25">
      <c r="A90" s="431">
        <v>40237</v>
      </c>
      <c r="B90" s="432">
        <v>1.3672</v>
      </c>
    </row>
    <row r="91" spans="1:2" x14ac:dyDescent="0.25">
      <c r="A91" s="431">
        <v>40209</v>
      </c>
      <c r="B91" s="432">
        <v>1.4264399999999999</v>
      </c>
    </row>
    <row r="92" spans="1:2" x14ac:dyDescent="0.25">
      <c r="A92" s="431">
        <v>40178</v>
      </c>
      <c r="B92" s="432">
        <v>1.4581599999999999</v>
      </c>
    </row>
    <row r="93" spans="1:2" x14ac:dyDescent="0.25">
      <c r="A93" s="431">
        <v>40147</v>
      </c>
      <c r="B93" s="432">
        <v>1.49055</v>
      </c>
    </row>
    <row r="94" spans="1:2" x14ac:dyDescent="0.25">
      <c r="A94" s="431">
        <v>40117</v>
      </c>
      <c r="B94" s="432">
        <v>1.4809699999999999</v>
      </c>
    </row>
    <row r="95" spans="1:2" x14ac:dyDescent="0.25">
      <c r="A95" s="431">
        <v>40086</v>
      </c>
      <c r="B95" s="432">
        <v>1.4558800000000001</v>
      </c>
    </row>
    <row r="96" spans="1:2" x14ac:dyDescent="0.25">
      <c r="A96" s="431">
        <v>40056</v>
      </c>
      <c r="B96" s="432">
        <v>1.4258599999999999</v>
      </c>
    </row>
    <row r="97" spans="1:2" x14ac:dyDescent="0.25">
      <c r="A97" s="431">
        <v>40025</v>
      </c>
      <c r="B97" s="432">
        <v>1.40723</v>
      </c>
    </row>
    <row r="98" spans="1:2" x14ac:dyDescent="0.25">
      <c r="A98" s="431">
        <v>39994</v>
      </c>
      <c r="B98" s="432">
        <v>1.4010100000000001</v>
      </c>
    </row>
    <row r="99" spans="1:2" x14ac:dyDescent="0.25">
      <c r="A99" s="431">
        <v>39964</v>
      </c>
      <c r="B99" s="432">
        <v>1.36605</v>
      </c>
    </row>
    <row r="100" spans="1:2" x14ac:dyDescent="0.25">
      <c r="A100" s="431">
        <v>39933</v>
      </c>
      <c r="B100" s="432">
        <v>1.3205</v>
      </c>
    </row>
    <row r="101" spans="1:2" x14ac:dyDescent="0.25">
      <c r="A101" s="431">
        <v>39903</v>
      </c>
      <c r="B101" s="432">
        <v>1.3053300000000001</v>
      </c>
    </row>
    <row r="102" spans="1:2" x14ac:dyDescent="0.25">
      <c r="A102" s="431">
        <v>39872</v>
      </c>
      <c r="B102" s="432">
        <v>1.2807900000000001</v>
      </c>
    </row>
    <row r="103" spans="1:2" x14ac:dyDescent="0.25">
      <c r="A103" s="431">
        <v>39844</v>
      </c>
      <c r="B103" s="432">
        <v>1.3314999999999999</v>
      </c>
    </row>
    <row r="104" spans="1:2" x14ac:dyDescent="0.25">
      <c r="A104" s="431">
        <v>39813</v>
      </c>
      <c r="B104" s="432">
        <v>1.3511</v>
      </c>
    </row>
    <row r="105" spans="1:2" x14ac:dyDescent="0.25">
      <c r="A105" s="431">
        <v>39782</v>
      </c>
      <c r="B105" s="432">
        <v>1.2705900000000001</v>
      </c>
    </row>
    <row r="106" spans="1:2" x14ac:dyDescent="0.25">
      <c r="A106" s="431">
        <v>39752</v>
      </c>
      <c r="B106" s="432">
        <v>1.3310299999999999</v>
      </c>
    </row>
    <row r="107" spans="1:2" x14ac:dyDescent="0.25">
      <c r="A107" s="431">
        <v>39721</v>
      </c>
      <c r="B107" s="432">
        <v>1.4380999999999999</v>
      </c>
    </row>
    <row r="108" spans="1:2" x14ac:dyDescent="0.25">
      <c r="A108" s="431">
        <v>39691</v>
      </c>
      <c r="B108" s="432">
        <v>1.4964</v>
      </c>
    </row>
    <row r="109" spans="1:2" x14ac:dyDescent="0.25">
      <c r="A109" s="431">
        <v>39660</v>
      </c>
      <c r="B109" s="432">
        <v>1.57744</v>
      </c>
    </row>
    <row r="110" spans="1:2" x14ac:dyDescent="0.25">
      <c r="A110" s="431">
        <v>39629</v>
      </c>
      <c r="B110" s="432">
        <v>1.5577700000000001</v>
      </c>
    </row>
    <row r="111" spans="1:2" x14ac:dyDescent="0.25">
      <c r="A111" s="431">
        <v>39599</v>
      </c>
      <c r="B111" s="432">
        <v>1.55589</v>
      </c>
    </row>
    <row r="112" spans="1:2" x14ac:dyDescent="0.25">
      <c r="A112" s="431">
        <v>39568</v>
      </c>
      <c r="B112" s="432">
        <v>1.5753299999999999</v>
      </c>
    </row>
    <row r="113" spans="1:2" x14ac:dyDescent="0.25">
      <c r="A113" s="431">
        <v>39538</v>
      </c>
      <c r="B113" s="432">
        <v>1.55037</v>
      </c>
    </row>
    <row r="114" spans="1:2" x14ac:dyDescent="0.25">
      <c r="A114" s="431">
        <v>39507</v>
      </c>
      <c r="B114" s="432">
        <v>1.47332</v>
      </c>
    </row>
    <row r="115" spans="1:2" x14ac:dyDescent="0.25">
      <c r="A115" s="431">
        <v>39478</v>
      </c>
      <c r="B115" s="432">
        <v>1.4704200000000001</v>
      </c>
    </row>
    <row r="116" spans="1:2" x14ac:dyDescent="0.25">
      <c r="A116" s="431">
        <v>39447</v>
      </c>
      <c r="B116" s="432">
        <v>1.45566</v>
      </c>
    </row>
    <row r="117" spans="1:2" x14ac:dyDescent="0.25">
      <c r="A117" s="431">
        <v>39416</v>
      </c>
      <c r="B117" s="432">
        <v>1.4675800000000001</v>
      </c>
    </row>
    <row r="118" spans="1:2" x14ac:dyDescent="0.25">
      <c r="A118" s="431">
        <v>39386</v>
      </c>
      <c r="B118" s="432">
        <v>1.4231199999999999</v>
      </c>
    </row>
    <row r="119" spans="1:2" x14ac:dyDescent="0.25">
      <c r="A119" s="431">
        <v>39355</v>
      </c>
      <c r="B119" s="432">
        <v>1.3903799999999999</v>
      </c>
    </row>
    <row r="120" spans="1:2" x14ac:dyDescent="0.25">
      <c r="A120" s="431">
        <v>39325</v>
      </c>
      <c r="B120" s="432">
        <v>1.3628400000000001</v>
      </c>
    </row>
    <row r="121" spans="1:2" x14ac:dyDescent="0.25">
      <c r="A121" s="431">
        <v>39294</v>
      </c>
      <c r="B121" s="432">
        <v>1.37096</v>
      </c>
    </row>
    <row r="122" spans="1:2" x14ac:dyDescent="0.25">
      <c r="A122" s="431">
        <v>39263</v>
      </c>
      <c r="B122" s="432">
        <v>1.3420700000000001</v>
      </c>
    </row>
    <row r="123" spans="1:2" x14ac:dyDescent="0.25">
      <c r="A123" s="431">
        <v>39233</v>
      </c>
      <c r="B123" s="432">
        <v>1.3514999999999999</v>
      </c>
    </row>
    <row r="124" spans="1:2" x14ac:dyDescent="0.25">
      <c r="A124" s="431">
        <v>39202</v>
      </c>
      <c r="B124" s="432">
        <v>1.3507</v>
      </c>
    </row>
    <row r="125" spans="1:2" x14ac:dyDescent="0.25">
      <c r="A125" s="431">
        <v>39172</v>
      </c>
      <c r="B125" s="432">
        <v>1.3240700000000001</v>
      </c>
    </row>
    <row r="126" spans="1:2" x14ac:dyDescent="0.25">
      <c r="A126" s="431">
        <v>39141</v>
      </c>
      <c r="B126" s="432">
        <v>1.3072999999999999</v>
      </c>
    </row>
    <row r="127" spans="1:2" x14ac:dyDescent="0.25">
      <c r="A127" s="431">
        <v>39113</v>
      </c>
      <c r="B127" s="432">
        <v>1.2989999999999999</v>
      </c>
    </row>
    <row r="128" spans="1:2" x14ac:dyDescent="0.25">
      <c r="A128" s="431">
        <v>39082</v>
      </c>
      <c r="B128" s="432">
        <v>1.31979</v>
      </c>
    </row>
    <row r="129" spans="1:2" x14ac:dyDescent="0.25">
      <c r="A129" s="431">
        <v>39051</v>
      </c>
      <c r="B129" s="432">
        <v>1.2876099999999999</v>
      </c>
    </row>
    <row r="130" spans="1:2" x14ac:dyDescent="0.25">
      <c r="A130" s="431">
        <v>39021</v>
      </c>
      <c r="B130" s="432">
        <v>1.2617</v>
      </c>
    </row>
    <row r="131" spans="1:2" x14ac:dyDescent="0.25">
      <c r="A131" s="431">
        <v>38990</v>
      </c>
      <c r="B131" s="432">
        <v>1.27321</v>
      </c>
    </row>
    <row r="132" spans="1:2" x14ac:dyDescent="0.25">
      <c r="A132" s="431">
        <v>38960</v>
      </c>
      <c r="B132" s="432">
        <v>1.28037</v>
      </c>
    </row>
    <row r="133" spans="1:2" x14ac:dyDescent="0.25">
      <c r="A133" s="431">
        <v>38929</v>
      </c>
      <c r="B133" s="432">
        <v>1.2704500000000001</v>
      </c>
    </row>
    <row r="134" spans="1:2" x14ac:dyDescent="0.25">
      <c r="A134" s="431">
        <v>38898</v>
      </c>
      <c r="B134" s="432">
        <v>1.2665900000000001</v>
      </c>
    </row>
    <row r="135" spans="1:2" x14ac:dyDescent="0.25">
      <c r="A135" s="431">
        <v>38868</v>
      </c>
      <c r="B135" s="432">
        <v>1.27691</v>
      </c>
    </row>
    <row r="136" spans="1:2" x14ac:dyDescent="0.25">
      <c r="A136" s="431">
        <v>38837</v>
      </c>
      <c r="B136" s="432">
        <v>1.22594</v>
      </c>
    </row>
    <row r="137" spans="1:2" x14ac:dyDescent="0.25">
      <c r="A137" s="431">
        <v>38807</v>
      </c>
      <c r="B137" s="432">
        <v>1.2027699999999999</v>
      </c>
    </row>
    <row r="138" spans="1:2" x14ac:dyDescent="0.25">
      <c r="A138" s="431">
        <v>38776</v>
      </c>
      <c r="B138" s="432">
        <v>1.1942200000000001</v>
      </c>
    </row>
    <row r="139" spans="1:2" x14ac:dyDescent="0.25">
      <c r="A139" s="431">
        <v>38748</v>
      </c>
      <c r="B139" s="432">
        <v>1.20974</v>
      </c>
    </row>
    <row r="140" spans="1:2" x14ac:dyDescent="0.25">
      <c r="A140" s="431">
        <v>38717</v>
      </c>
      <c r="B140" s="432">
        <v>1.18529</v>
      </c>
    </row>
    <row r="141" spans="1:2" x14ac:dyDescent="0.25">
      <c r="A141" s="431">
        <v>38686</v>
      </c>
      <c r="B141" s="432">
        <v>1.1781299999999999</v>
      </c>
    </row>
    <row r="142" spans="1:2" x14ac:dyDescent="0.25">
      <c r="A142" s="431">
        <v>38656</v>
      </c>
      <c r="B142" s="432">
        <v>1.2034899999999999</v>
      </c>
    </row>
    <row r="143" spans="1:2" x14ac:dyDescent="0.25">
      <c r="A143" s="431">
        <v>38625</v>
      </c>
      <c r="B143" s="432">
        <v>1.2261299999999999</v>
      </c>
    </row>
    <row r="144" spans="1:2" x14ac:dyDescent="0.25">
      <c r="A144" s="431">
        <v>38595</v>
      </c>
      <c r="B144" s="432">
        <v>1.2300599999999999</v>
      </c>
    </row>
    <row r="145" spans="1:2" x14ac:dyDescent="0.25">
      <c r="A145" s="431">
        <v>38564</v>
      </c>
      <c r="B145" s="432">
        <v>1.20414</v>
      </c>
    </row>
    <row r="146" spans="1:2" x14ac:dyDescent="0.25">
      <c r="A146" s="431">
        <v>38533</v>
      </c>
      <c r="B146" s="432">
        <v>1.21608</v>
      </c>
    </row>
    <row r="147" spans="1:2" x14ac:dyDescent="0.25">
      <c r="A147" s="431">
        <v>38503</v>
      </c>
      <c r="B147" s="432">
        <v>1.2676799999999999</v>
      </c>
    </row>
    <row r="148" spans="1:2" x14ac:dyDescent="0.25">
      <c r="A148" s="431">
        <v>38472</v>
      </c>
      <c r="B148" s="432">
        <v>1.2939099999999999</v>
      </c>
    </row>
    <row r="149" spans="1:2" x14ac:dyDescent="0.25">
      <c r="A149" s="431">
        <v>38442</v>
      </c>
      <c r="B149" s="432">
        <v>1.31945</v>
      </c>
    </row>
    <row r="150" spans="1:2" x14ac:dyDescent="0.25">
      <c r="A150" s="431">
        <v>38411</v>
      </c>
      <c r="B150" s="432">
        <v>1.3012600000000001</v>
      </c>
    </row>
    <row r="151" spans="1:2" x14ac:dyDescent="0.25">
      <c r="A151" s="431">
        <v>38383</v>
      </c>
      <c r="B151" s="432">
        <v>1.3123400000000001</v>
      </c>
    </row>
    <row r="152" spans="1:2" x14ac:dyDescent="0.25">
      <c r="A152" s="431">
        <v>38352</v>
      </c>
      <c r="B152" s="432">
        <v>1.3404100000000001</v>
      </c>
    </row>
    <row r="153" spans="1:2" x14ac:dyDescent="0.25">
      <c r="A153" s="431">
        <v>38321</v>
      </c>
      <c r="B153" s="432">
        <v>1.3018700000000001</v>
      </c>
    </row>
    <row r="154" spans="1:2" x14ac:dyDescent="0.25">
      <c r="A154" s="431">
        <v>38291</v>
      </c>
      <c r="B154" s="432">
        <v>1.2519</v>
      </c>
    </row>
    <row r="155" spans="1:2" x14ac:dyDescent="0.25">
      <c r="A155" s="431">
        <v>38260</v>
      </c>
      <c r="B155" s="432">
        <v>1.2213400000000001</v>
      </c>
    </row>
    <row r="156" spans="1:2" x14ac:dyDescent="0.25">
      <c r="A156" s="431">
        <v>38230</v>
      </c>
      <c r="B156" s="432">
        <v>1.2202299999999999</v>
      </c>
    </row>
    <row r="157" spans="1:2" x14ac:dyDescent="0.25">
      <c r="A157" s="431">
        <v>38199</v>
      </c>
      <c r="B157" s="432">
        <v>1.2268399999999999</v>
      </c>
    </row>
    <row r="158" spans="1:2" x14ac:dyDescent="0.25">
      <c r="A158" s="431">
        <v>38168</v>
      </c>
      <c r="B158" s="432">
        <v>1.2147600000000001</v>
      </c>
    </row>
    <row r="159" spans="1:2" x14ac:dyDescent="0.25">
      <c r="A159" s="431">
        <v>38138</v>
      </c>
      <c r="B159" s="432">
        <v>1.20055</v>
      </c>
    </row>
    <row r="160" spans="1:2" x14ac:dyDescent="0.25">
      <c r="A160" s="431">
        <v>38107</v>
      </c>
      <c r="B160" s="432">
        <v>1.2000299999999999</v>
      </c>
    </row>
    <row r="161" spans="1:2" x14ac:dyDescent="0.25">
      <c r="A161" s="431">
        <v>38077</v>
      </c>
      <c r="B161" s="432">
        <v>1.22587</v>
      </c>
    </row>
    <row r="162" spans="1:2" x14ac:dyDescent="0.25">
      <c r="A162" s="431">
        <v>38046</v>
      </c>
      <c r="B162" s="432">
        <v>1.2617</v>
      </c>
    </row>
    <row r="163" spans="1:2" x14ac:dyDescent="0.25">
      <c r="A163" s="431">
        <v>38017</v>
      </c>
      <c r="B163" s="432">
        <v>1.2592300000000001</v>
      </c>
    </row>
    <row r="164" spans="1:2" x14ac:dyDescent="0.25">
      <c r="A164" s="431">
        <v>37986</v>
      </c>
      <c r="B164" s="432">
        <v>1.2310399999999999</v>
      </c>
    </row>
    <row r="165" spans="1:2" x14ac:dyDescent="0.25">
      <c r="A165" s="431">
        <v>37955</v>
      </c>
      <c r="B165" s="432">
        <v>1.17249</v>
      </c>
    </row>
    <row r="166" spans="1:2" x14ac:dyDescent="0.25">
      <c r="A166" s="431">
        <v>37925</v>
      </c>
      <c r="B166" s="432">
        <v>1.16991</v>
      </c>
    </row>
    <row r="167" spans="1:2" x14ac:dyDescent="0.25">
      <c r="A167" s="431">
        <v>37894</v>
      </c>
      <c r="B167" s="432">
        <v>1.12717</v>
      </c>
    </row>
    <row r="168" spans="1:2" x14ac:dyDescent="0.25">
      <c r="A168" s="431">
        <v>37864</v>
      </c>
      <c r="B168" s="432">
        <v>1.11463</v>
      </c>
    </row>
    <row r="169" spans="1:2" x14ac:dyDescent="0.25">
      <c r="A169" s="431">
        <v>37833</v>
      </c>
      <c r="B169" s="432">
        <v>1.13731</v>
      </c>
    </row>
    <row r="170" spans="1:2" x14ac:dyDescent="0.25">
      <c r="A170" s="431">
        <v>37802</v>
      </c>
      <c r="B170" s="432">
        <v>1.16628</v>
      </c>
    </row>
    <row r="171" spans="1:2" x14ac:dyDescent="0.25">
      <c r="A171" s="431">
        <v>37772</v>
      </c>
      <c r="B171" s="432">
        <v>1.1573899999999999</v>
      </c>
    </row>
    <row r="172" spans="1:2" x14ac:dyDescent="0.25">
      <c r="A172" s="431">
        <v>37741</v>
      </c>
      <c r="B172" s="432">
        <v>1.0865400000000001</v>
      </c>
    </row>
    <row r="173" spans="1:2" x14ac:dyDescent="0.25">
      <c r="A173" s="431">
        <v>37711</v>
      </c>
      <c r="B173" s="432">
        <v>1.07891</v>
      </c>
    </row>
    <row r="174" spans="1:2" x14ac:dyDescent="0.25">
      <c r="A174" s="431">
        <v>37680</v>
      </c>
      <c r="B174" s="432">
        <v>1.0778300000000001</v>
      </c>
    </row>
    <row r="175" spans="1:2" x14ac:dyDescent="0.25">
      <c r="A175" s="431">
        <v>37652</v>
      </c>
      <c r="B175" s="432">
        <v>1.0626199999999999</v>
      </c>
    </row>
    <row r="176" spans="1:2" x14ac:dyDescent="0.25">
      <c r="A176" s="431">
        <v>37621</v>
      </c>
      <c r="B176" s="432">
        <v>1.0216099999999999</v>
      </c>
    </row>
    <row r="177" spans="1:2" x14ac:dyDescent="0.25">
      <c r="A177" s="431">
        <v>37590</v>
      </c>
      <c r="B177" s="432">
        <v>1.00206</v>
      </c>
    </row>
    <row r="178" spans="1:2" x14ac:dyDescent="0.25">
      <c r="A178" s="431">
        <v>37560</v>
      </c>
      <c r="B178" s="432">
        <v>0.98080800000000001</v>
      </c>
    </row>
    <row r="179" spans="1:2" x14ac:dyDescent="0.25">
      <c r="A179" s="431">
        <v>37529</v>
      </c>
      <c r="B179" s="432">
        <v>0.97996000000000005</v>
      </c>
    </row>
    <row r="180" spans="1:2" x14ac:dyDescent="0.25">
      <c r="A180" s="431">
        <v>37499</v>
      </c>
      <c r="B180" s="432">
        <v>0.97808300000000004</v>
      </c>
    </row>
    <row r="181" spans="1:2" x14ac:dyDescent="0.25">
      <c r="A181" s="431">
        <v>37468</v>
      </c>
      <c r="B181" s="432">
        <v>0.992197</v>
      </c>
    </row>
    <row r="182" spans="1:2" x14ac:dyDescent="0.25">
      <c r="A182" s="431">
        <v>37437</v>
      </c>
      <c r="B182" s="432">
        <v>0.95659700000000003</v>
      </c>
    </row>
    <row r="183" spans="1:2" x14ac:dyDescent="0.25">
      <c r="A183" s="431">
        <v>37407</v>
      </c>
      <c r="B183" s="432">
        <v>0.91776500000000005</v>
      </c>
    </row>
    <row r="184" spans="1:2" x14ac:dyDescent="0.25">
      <c r="A184" s="431">
        <v>37376</v>
      </c>
      <c r="B184" s="432">
        <v>0.88679600000000003</v>
      </c>
    </row>
    <row r="185" spans="1:2" x14ac:dyDescent="0.25">
      <c r="A185" s="431">
        <v>37346</v>
      </c>
      <c r="B185" s="432">
        <v>0.87566699999999997</v>
      </c>
    </row>
    <row r="186" spans="1:2" x14ac:dyDescent="0.25">
      <c r="A186" s="431">
        <v>37315</v>
      </c>
      <c r="B186" s="432">
        <v>0.87049399999999999</v>
      </c>
    </row>
    <row r="187" spans="1:2" x14ac:dyDescent="0.25">
      <c r="A187" s="431">
        <v>37287</v>
      </c>
      <c r="B187" s="432">
        <v>0.88322400000000001</v>
      </c>
    </row>
    <row r="188" spans="1:2" x14ac:dyDescent="0.25">
      <c r="A188" s="431">
        <v>37256</v>
      </c>
      <c r="B188" s="432">
        <v>0.89173000000000002</v>
      </c>
    </row>
    <row r="189" spans="1:2" x14ac:dyDescent="0.25">
      <c r="A189" s="431">
        <v>37225</v>
      </c>
      <c r="B189" s="432">
        <v>0.88848400000000005</v>
      </c>
    </row>
    <row r="190" spans="1:2" x14ac:dyDescent="0.25">
      <c r="A190" s="431">
        <v>37195</v>
      </c>
      <c r="B190" s="432">
        <v>0.90553399999999995</v>
      </c>
    </row>
    <row r="191" spans="1:2" x14ac:dyDescent="0.25">
      <c r="A191" s="431">
        <v>37164</v>
      </c>
      <c r="B191" s="432">
        <v>0.91213</v>
      </c>
    </row>
    <row r="192" spans="1:2" x14ac:dyDescent="0.25">
      <c r="A192" s="431">
        <v>37134</v>
      </c>
      <c r="B192" s="432">
        <v>0.90203800000000001</v>
      </c>
    </row>
    <row r="193" spans="1:2" x14ac:dyDescent="0.25">
      <c r="A193" s="431">
        <v>37103</v>
      </c>
      <c r="B193" s="432">
        <v>0.86136100000000004</v>
      </c>
    </row>
    <row r="194" spans="1:2" x14ac:dyDescent="0.25">
      <c r="A194" s="431">
        <v>37072</v>
      </c>
      <c r="B194" s="432">
        <v>0.85371600000000003</v>
      </c>
    </row>
    <row r="195" spans="1:2" x14ac:dyDescent="0.25">
      <c r="A195" s="431">
        <v>37042</v>
      </c>
      <c r="B195" s="432">
        <v>0.87519199999999997</v>
      </c>
    </row>
    <row r="196" spans="1:2" x14ac:dyDescent="0.25">
      <c r="A196" s="431">
        <v>37011</v>
      </c>
      <c r="B196" s="432">
        <v>0.89277600000000001</v>
      </c>
    </row>
    <row r="197" spans="1:2" x14ac:dyDescent="0.25">
      <c r="A197" s="431">
        <v>36981</v>
      </c>
      <c r="B197" s="432">
        <v>0.90876999999999997</v>
      </c>
    </row>
    <row r="198" spans="1:2" x14ac:dyDescent="0.25">
      <c r="A198" s="431">
        <v>36950</v>
      </c>
      <c r="B198" s="432">
        <v>0.92186199999999996</v>
      </c>
    </row>
    <row r="199" spans="1:2" x14ac:dyDescent="0.25">
      <c r="A199" s="431">
        <v>36922</v>
      </c>
      <c r="B199" s="432">
        <v>0.93921500000000002</v>
      </c>
    </row>
    <row r="200" spans="1:2" x14ac:dyDescent="0.25">
      <c r="A200" s="431">
        <v>36891</v>
      </c>
      <c r="B200" s="432">
        <v>0.90244199999999997</v>
      </c>
    </row>
    <row r="201" spans="1:2" x14ac:dyDescent="0.25">
      <c r="A201" s="431">
        <v>36860</v>
      </c>
      <c r="B201" s="432">
        <v>0.85473900000000003</v>
      </c>
    </row>
    <row r="202" spans="1:2" x14ac:dyDescent="0.25">
      <c r="A202" s="431">
        <v>36830</v>
      </c>
      <c r="B202" s="432">
        <v>0.85412399999999999</v>
      </c>
    </row>
    <row r="203" spans="1:2" x14ac:dyDescent="0.25">
      <c r="A203" s="431">
        <v>36799</v>
      </c>
      <c r="B203" s="432">
        <v>0.87190299999999998</v>
      </c>
    </row>
    <row r="204" spans="1:2" x14ac:dyDescent="0.25">
      <c r="A204" s="431">
        <v>36769</v>
      </c>
      <c r="B204" s="432">
        <v>0.90422899999999995</v>
      </c>
    </row>
    <row r="205" spans="1:2" x14ac:dyDescent="0.25">
      <c r="A205" s="431">
        <v>36738</v>
      </c>
      <c r="B205" s="432">
        <v>0.93947000000000003</v>
      </c>
    </row>
    <row r="206" spans="1:2" x14ac:dyDescent="0.25">
      <c r="A206" s="431">
        <v>36707</v>
      </c>
      <c r="B206" s="432">
        <v>0.94994999999999996</v>
      </c>
    </row>
    <row r="207" spans="1:2" x14ac:dyDescent="0.25">
      <c r="A207" s="431">
        <v>36677</v>
      </c>
      <c r="B207" s="432">
        <v>0.90923699999999996</v>
      </c>
    </row>
    <row r="208" spans="1:2" x14ac:dyDescent="0.25">
      <c r="A208" s="431">
        <v>36646</v>
      </c>
      <c r="B208" s="432">
        <v>0.94509399999999999</v>
      </c>
    </row>
    <row r="209" spans="1:2" x14ac:dyDescent="0.25">
      <c r="A209" s="431">
        <v>36616</v>
      </c>
      <c r="B209" s="432">
        <v>0.96543400000000001</v>
      </c>
    </row>
    <row r="210" spans="1:2" x14ac:dyDescent="0.25">
      <c r="A210" s="431">
        <v>36585</v>
      </c>
      <c r="B210" s="432">
        <v>0.983769</v>
      </c>
    </row>
    <row r="211" spans="1:2" x14ac:dyDescent="0.25">
      <c r="A211" s="431">
        <v>36556</v>
      </c>
      <c r="B211" s="432">
        <v>1.0113300000000001</v>
      </c>
    </row>
    <row r="212" spans="1:2" x14ac:dyDescent="0.25">
      <c r="A212" s="431">
        <v>36525</v>
      </c>
      <c r="B212" s="432">
        <v>1.01071</v>
      </c>
    </row>
    <row r="213" spans="1:2" x14ac:dyDescent="0.25">
      <c r="A213" s="431">
        <v>36494</v>
      </c>
      <c r="B213" s="432">
        <v>1.0316000000000001</v>
      </c>
    </row>
    <row r="214" spans="1:2" x14ac:dyDescent="0.25">
      <c r="A214" s="431">
        <v>36464</v>
      </c>
      <c r="B214" s="432">
        <v>1.07019</v>
      </c>
    </row>
    <row r="215" spans="1:2" x14ac:dyDescent="0.25">
      <c r="A215" s="431">
        <v>36433</v>
      </c>
      <c r="B215" s="432">
        <v>1.0492300000000001</v>
      </c>
    </row>
    <row r="216" spans="1:2" x14ac:dyDescent="0.25">
      <c r="A216" s="431">
        <v>36403</v>
      </c>
      <c r="B216" s="432">
        <v>1.0607500000000001</v>
      </c>
    </row>
    <row r="217" spans="1:2" x14ac:dyDescent="0.25">
      <c r="A217" s="431">
        <v>36372</v>
      </c>
      <c r="B217" s="432">
        <v>1.0361400000000001</v>
      </c>
    </row>
    <row r="218" spans="1:2" x14ac:dyDescent="0.25">
      <c r="A218" s="431">
        <v>36341</v>
      </c>
      <c r="B218" s="432">
        <v>1.0386599999999999</v>
      </c>
    </row>
    <row r="219" spans="1:2" x14ac:dyDescent="0.25">
      <c r="A219" s="431">
        <v>36311</v>
      </c>
      <c r="B219" s="432">
        <v>1.06149</v>
      </c>
    </row>
    <row r="220" spans="1:2" x14ac:dyDescent="0.25">
      <c r="A220" s="431">
        <v>36280</v>
      </c>
      <c r="B220" s="432">
        <v>1.07077</v>
      </c>
    </row>
    <row r="221" spans="1:2" x14ac:dyDescent="0.25">
      <c r="A221" s="431">
        <v>36250</v>
      </c>
      <c r="B221" s="432">
        <v>1.0866499999999999</v>
      </c>
    </row>
    <row r="222" spans="1:2" x14ac:dyDescent="0.25">
      <c r="A222" s="431">
        <v>36219</v>
      </c>
      <c r="B222" s="432">
        <v>1.1180000000000001</v>
      </c>
    </row>
    <row r="223" spans="1:2" x14ac:dyDescent="0.25">
      <c r="A223" s="431">
        <v>36191</v>
      </c>
      <c r="B223" s="432">
        <v>1.1583300000000001</v>
      </c>
    </row>
    <row r="224" spans="1:2" x14ac:dyDescent="0.25">
      <c r="A224" s="431">
        <v>36160</v>
      </c>
      <c r="B224" s="432">
        <v>1.17093</v>
      </c>
    </row>
    <row r="226" spans="1:2" x14ac:dyDescent="0.25">
      <c r="A226" s="277" t="s">
        <v>189</v>
      </c>
      <c r="B226" s="277">
        <v>1.21079</v>
      </c>
    </row>
    <row r="227" spans="1:2" x14ac:dyDescent="0.25">
      <c r="A227" s="277" t="s">
        <v>190</v>
      </c>
      <c r="B227" s="277">
        <v>0.85371600000000003</v>
      </c>
    </row>
    <row r="228" spans="1:2" x14ac:dyDescent="0.25">
      <c r="A228" s="277" t="s">
        <v>191</v>
      </c>
      <c r="B228" s="277">
        <v>1.57744</v>
      </c>
    </row>
  </sheetData>
  <mergeCells count="2">
    <mergeCell ref="A1:B1"/>
    <mergeCell ref="A2:B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8</vt:i4>
      </vt:variant>
    </vt:vector>
  </HeadingPairs>
  <TitlesOfParts>
    <vt:vector size="18" baseType="lpstr">
      <vt:lpstr>PARAMETROS</vt:lpstr>
      <vt:lpstr>CONSOLIDADO</vt:lpstr>
      <vt:lpstr>EXP GEN.</vt:lpstr>
      <vt:lpstr>EXP ESPEC.</vt:lpstr>
      <vt:lpstr>DESEMPATE</vt:lpstr>
      <vt:lpstr>DESEMPATE 1</vt:lpstr>
      <vt:lpstr>SH TRM</vt:lpstr>
      <vt:lpstr>PROM TRM MES</vt:lpstr>
      <vt:lpstr>SH EURO</vt:lpstr>
      <vt:lpstr>PROM EUR MES</vt:lpstr>
      <vt:lpstr>CM001EEM1</vt:lpstr>
      <vt:lpstr>CM001EMM1</vt:lpstr>
      <vt:lpstr>CM001LM1</vt:lpstr>
      <vt:lpstr>CM001M1</vt:lpstr>
      <vt:lpstr>'PROM EUR MES'!data</vt:lpstr>
      <vt:lpstr>'PROM EUR MES'!data_1</vt:lpstr>
      <vt:lpstr>'SH EURO'!Datos</vt:lpstr>
      <vt:lpstr>'SH EURO'!Datos_1</vt:lpstr>
    </vt:vector>
  </TitlesOfParts>
  <Company>Snn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Snn Pr1</dc:creator>
  <cp:lastModifiedBy>Jorge Elias Perdomo Villadiego</cp:lastModifiedBy>
  <dcterms:created xsi:type="dcterms:W3CDTF">2015-12-03T23:01:34Z</dcterms:created>
  <dcterms:modified xsi:type="dcterms:W3CDTF">2018-04-25T20:13:55Z</dcterms:modified>
</cp:coreProperties>
</file>